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3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4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29" codeName="{320AAD7A-AEEB-3B57-35EE-6C7AAB037B0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Krypto-Manager\Desktop\"/>
    </mc:Choice>
  </mc:AlternateContent>
  <bookViews>
    <workbookView showHorizontalScroll="0" xWindow="0" yWindow="0" windowWidth="20490" windowHeight="10575" tabRatio="767" xr2:uid="{00000000-000D-0000-FFFF-FFFF00000000}"/>
  </bookViews>
  <sheets>
    <sheet name="Übersicht" sheetId="1" r:id="rId1"/>
    <sheet name="Investionen" sheetId="3" r:id="rId2"/>
    <sheet name="Transaktionen" sheetId="25" state="hidden" r:id="rId3"/>
    <sheet name="Partner" sheetId="5" r:id="rId4"/>
    <sheet name="Arbitrage-Rechner" sheetId="20" state="hidden" r:id="rId5"/>
    <sheet name="Coin Alarm" sheetId="22" state="hidden" r:id="rId6"/>
    <sheet name="Steuer Formular" sheetId="19" state="hidden" r:id="rId7"/>
    <sheet name="Berechnungen" sheetId="2" state="hidden" r:id="rId8"/>
    <sheet name="API" sheetId="4" state="hidden" r:id="rId9"/>
    <sheet name="APIBittrex" sheetId="8" state="hidden" r:id="rId10"/>
    <sheet name="APIPoloniex" sheetId="10" state="hidden" r:id="rId11"/>
    <sheet name="APIBitfinex" sheetId="14" state="hidden" r:id="rId12"/>
    <sheet name="APIKraken" sheetId="16" state="hidden" r:id="rId13"/>
    <sheet name="APIHitbtc" sheetId="18" state="hidden" r:id="rId14"/>
    <sheet name="CSVImport" sheetId="21" state="hidden" r:id="rId15"/>
    <sheet name="CSVExport" sheetId="24" state="hidden" r:id="rId16"/>
    <sheet name="DatenImport" sheetId="26" state="hidden" r:id="rId17"/>
  </sheets>
  <externalReferences>
    <externalReference r:id="rId18"/>
  </externalReferences>
  <definedNames>
    <definedName name="_xlnm._FilterDatabase" localSheetId="7" hidden="1">Berechnungen!$BA$2:$BB$5200</definedName>
    <definedName name="_xlnm._FilterDatabase" localSheetId="14" hidden="1">CSVImport!$A$1:$H$2</definedName>
    <definedName name="_xlnm._FilterDatabase" localSheetId="16" hidden="1">DatenImport!$A$2:$A$129</definedName>
    <definedName name="_xlnm._FilterDatabase" localSheetId="1" hidden="1">Investionen!$A$4:$H$6</definedName>
    <definedName name="_xlnm._FilterDatabase" localSheetId="6" hidden="1">'Steuer Formular'!$A$2:$K$8</definedName>
    <definedName name="_xlnm._FilterDatabase" localSheetId="2" hidden="1">Transaktionen!$A$3:$A$5200</definedName>
    <definedName name="_xlnm._FilterDatabase" localSheetId="0" hidden="1">Übersicht!$F$13:$F$32</definedName>
    <definedName name="Datenbank01">#REF!</definedName>
    <definedName name="DDTest">[1]Tabelle1!$A$2:$A$4</definedName>
    <definedName name="ExterneDaten_1" localSheetId="8" hidden="1">API!$A$1:$P$101</definedName>
    <definedName name="ExterneDaten_1" localSheetId="11" hidden="1">APIBitfinex!$A$1:$B$9</definedName>
    <definedName name="ExterneDaten_1" localSheetId="9" hidden="1">APIBittrex!$A$1:$M$271</definedName>
    <definedName name="ExterneDaten_1" localSheetId="13" hidden="1">APIHitbtc!$A$1:$B$9</definedName>
    <definedName name="ExterneDaten_1" localSheetId="12" hidden="1">APIKraken!$A$1:$B$2</definedName>
    <definedName name="ExterneDaten_1" localSheetId="10" hidden="1">APIPoloniex!$A$1:$I$100</definedName>
    <definedName name="_xlnm.Criteria" localSheetId="7">Berechnungen!$BF$2:$BF$3</definedName>
    <definedName name="_xlnm.Extract" localSheetId="7">Berechnungen!$S$3:$T$5200</definedName>
    <definedName name="_xlnm.Extract" localSheetId="15">CSVExport!$A$1:$H$1</definedName>
    <definedName name="_xlnm.Extract" localSheetId="1">Investionen!$A$4:$H$4</definedName>
    <definedName name="_xlnm.Extract" localSheetId="6">'Steuer Formular'!$A$2:$K$2</definedName>
    <definedName name="_xlnm.Extract" localSheetId="2">Transaktionen!$H$4</definedName>
  </definedNames>
  <calcPr calcId="171027"/>
  <fileRecoveryPr autoRecover="0"/>
</workbook>
</file>

<file path=xl/calcChain.xml><?xml version="1.0" encoding="utf-8"?>
<calcChain xmlns="http://schemas.openxmlformats.org/spreadsheetml/2006/main">
  <c r="K32" i="1" l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I2" i="1"/>
  <c r="F2" i="1"/>
  <c r="C2" i="1"/>
  <c r="U5" i="2" l="1"/>
  <c r="U6" i="2"/>
  <c r="U4" i="2"/>
  <c r="U10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N28" i="22" l="1"/>
  <c r="M28" i="22"/>
  <c r="N27" i="22"/>
  <c r="M27" i="22"/>
  <c r="N26" i="22"/>
  <c r="M26" i="22"/>
  <c r="N25" i="22"/>
  <c r="M25" i="22"/>
  <c r="M24" i="22"/>
  <c r="V7" i="2" l="1"/>
  <c r="V5204" i="2"/>
  <c r="V5203" i="2"/>
  <c r="V5202" i="2"/>
  <c r="V5201" i="2"/>
  <c r="V5200" i="2"/>
  <c r="V5199" i="2"/>
  <c r="V5198" i="2"/>
  <c r="V5197" i="2"/>
  <c r="V5196" i="2"/>
  <c r="V5195" i="2"/>
  <c r="V5194" i="2"/>
  <c r="V5193" i="2"/>
  <c r="V5192" i="2"/>
  <c r="V5191" i="2"/>
  <c r="V5190" i="2"/>
  <c r="V5189" i="2"/>
  <c r="V5188" i="2"/>
  <c r="V5187" i="2"/>
  <c r="V5186" i="2"/>
  <c r="V5185" i="2"/>
  <c r="V5184" i="2"/>
  <c r="V5183" i="2"/>
  <c r="V5182" i="2"/>
  <c r="V5181" i="2"/>
  <c r="V5180" i="2"/>
  <c r="V5179" i="2"/>
  <c r="V5178" i="2"/>
  <c r="V5177" i="2"/>
  <c r="V5176" i="2"/>
  <c r="V5175" i="2"/>
  <c r="V5174" i="2"/>
  <c r="V5173" i="2"/>
  <c r="V5172" i="2"/>
  <c r="V5171" i="2"/>
  <c r="V5170" i="2"/>
  <c r="V5169" i="2"/>
  <c r="V5168" i="2"/>
  <c r="V5167" i="2"/>
  <c r="V5166" i="2"/>
  <c r="V5165" i="2"/>
  <c r="V5164" i="2"/>
  <c r="V5163" i="2"/>
  <c r="V5162" i="2"/>
  <c r="V5161" i="2"/>
  <c r="V5160" i="2"/>
  <c r="V5159" i="2"/>
  <c r="V5158" i="2"/>
  <c r="V5157" i="2"/>
  <c r="V5156" i="2"/>
  <c r="V5155" i="2"/>
  <c r="V5154" i="2"/>
  <c r="V5153" i="2"/>
  <c r="V5152" i="2"/>
  <c r="V5151" i="2"/>
  <c r="V5150" i="2"/>
  <c r="V5149" i="2"/>
  <c r="V5148" i="2"/>
  <c r="V5147" i="2"/>
  <c r="V5146" i="2"/>
  <c r="V5145" i="2"/>
  <c r="V5144" i="2"/>
  <c r="V5143" i="2"/>
  <c r="V5142" i="2"/>
  <c r="V5141" i="2"/>
  <c r="V5140" i="2"/>
  <c r="V5139" i="2"/>
  <c r="V5138" i="2"/>
  <c r="V5137" i="2"/>
  <c r="V5136" i="2"/>
  <c r="V5135" i="2"/>
  <c r="V5134" i="2"/>
  <c r="V5133" i="2"/>
  <c r="V5132" i="2"/>
  <c r="V5131" i="2"/>
  <c r="V5130" i="2"/>
  <c r="V5129" i="2"/>
  <c r="V5128" i="2"/>
  <c r="V5127" i="2"/>
  <c r="V5126" i="2"/>
  <c r="V5125" i="2"/>
  <c r="V5124" i="2"/>
  <c r="V5123" i="2"/>
  <c r="V5122" i="2"/>
  <c r="V5121" i="2"/>
  <c r="V5120" i="2"/>
  <c r="V5119" i="2"/>
  <c r="V5118" i="2"/>
  <c r="V5117" i="2"/>
  <c r="V5116" i="2"/>
  <c r="V5115" i="2"/>
  <c r="V5114" i="2"/>
  <c r="V5113" i="2"/>
  <c r="V5112" i="2"/>
  <c r="V5111" i="2"/>
  <c r="V5110" i="2"/>
  <c r="V5109" i="2"/>
  <c r="V5108" i="2"/>
  <c r="V5107" i="2"/>
  <c r="V5106" i="2"/>
  <c r="V5105" i="2"/>
  <c r="V5104" i="2"/>
  <c r="V5103" i="2"/>
  <c r="V5102" i="2"/>
  <c r="V5101" i="2"/>
  <c r="V5100" i="2"/>
  <c r="V5099" i="2"/>
  <c r="V5098" i="2"/>
  <c r="V5097" i="2"/>
  <c r="V5096" i="2"/>
  <c r="V5095" i="2"/>
  <c r="V5094" i="2"/>
  <c r="V5093" i="2"/>
  <c r="V5092" i="2"/>
  <c r="V5091" i="2"/>
  <c r="V5090" i="2"/>
  <c r="V5089" i="2"/>
  <c r="V5088" i="2"/>
  <c r="V5087" i="2"/>
  <c r="V5086" i="2"/>
  <c r="V5085" i="2"/>
  <c r="V5084" i="2"/>
  <c r="V5083" i="2"/>
  <c r="V5082" i="2"/>
  <c r="V5081" i="2"/>
  <c r="V5080" i="2"/>
  <c r="V5079" i="2"/>
  <c r="V5078" i="2"/>
  <c r="V5077" i="2"/>
  <c r="V5076" i="2"/>
  <c r="V5075" i="2"/>
  <c r="V5074" i="2"/>
  <c r="V5073" i="2"/>
  <c r="V5072" i="2"/>
  <c r="V5071" i="2"/>
  <c r="V5070" i="2"/>
  <c r="V5069" i="2"/>
  <c r="V5068" i="2"/>
  <c r="V5067" i="2"/>
  <c r="V5066" i="2"/>
  <c r="V5065" i="2"/>
  <c r="V5064" i="2"/>
  <c r="V5063" i="2"/>
  <c r="V5062" i="2"/>
  <c r="V5061" i="2"/>
  <c r="V5060" i="2"/>
  <c r="V5059" i="2"/>
  <c r="V5058" i="2"/>
  <c r="V5057" i="2"/>
  <c r="V5056" i="2"/>
  <c r="V5055" i="2"/>
  <c r="V5054" i="2"/>
  <c r="V5053" i="2"/>
  <c r="V5052" i="2"/>
  <c r="V5051" i="2"/>
  <c r="V5050" i="2"/>
  <c r="V5049" i="2"/>
  <c r="V5048" i="2"/>
  <c r="V5047" i="2"/>
  <c r="V5046" i="2"/>
  <c r="V5045" i="2"/>
  <c r="V5044" i="2"/>
  <c r="V5043" i="2"/>
  <c r="V5042" i="2"/>
  <c r="V5041" i="2"/>
  <c r="V5040" i="2"/>
  <c r="V5039" i="2"/>
  <c r="V5038" i="2"/>
  <c r="V5037" i="2"/>
  <c r="V5036" i="2"/>
  <c r="V5035" i="2"/>
  <c r="V5034" i="2"/>
  <c r="V5033" i="2"/>
  <c r="V5032" i="2"/>
  <c r="V5031" i="2"/>
  <c r="V5030" i="2"/>
  <c r="V5029" i="2"/>
  <c r="V5028" i="2"/>
  <c r="V5027" i="2"/>
  <c r="V5026" i="2"/>
  <c r="V5025" i="2"/>
  <c r="V5024" i="2"/>
  <c r="V5023" i="2"/>
  <c r="V5022" i="2"/>
  <c r="V5021" i="2"/>
  <c r="V5020" i="2"/>
  <c r="V5019" i="2"/>
  <c r="V5018" i="2"/>
  <c r="V5017" i="2"/>
  <c r="V5016" i="2"/>
  <c r="V5015" i="2"/>
  <c r="V5014" i="2"/>
  <c r="V5013" i="2"/>
  <c r="V5012" i="2"/>
  <c r="V5011" i="2"/>
  <c r="V5010" i="2"/>
  <c r="V5009" i="2"/>
  <c r="V5008" i="2"/>
  <c r="V5007" i="2"/>
  <c r="V5006" i="2"/>
  <c r="V5005" i="2"/>
  <c r="V5004" i="2"/>
  <c r="V5003" i="2"/>
  <c r="V5002" i="2"/>
  <c r="V5001" i="2"/>
  <c r="V5000" i="2"/>
  <c r="V4999" i="2"/>
  <c r="V4998" i="2"/>
  <c r="V4997" i="2"/>
  <c r="V4996" i="2"/>
  <c r="V4995" i="2"/>
  <c r="V4994" i="2"/>
  <c r="V4993" i="2"/>
  <c r="V4992" i="2"/>
  <c r="V4991" i="2"/>
  <c r="V4990" i="2"/>
  <c r="V4989" i="2"/>
  <c r="V4988" i="2"/>
  <c r="V4987" i="2"/>
  <c r="V4986" i="2"/>
  <c r="V4985" i="2"/>
  <c r="V4984" i="2"/>
  <c r="V4983" i="2"/>
  <c r="V4982" i="2"/>
  <c r="V4981" i="2"/>
  <c r="V4980" i="2"/>
  <c r="V4979" i="2"/>
  <c r="V4978" i="2"/>
  <c r="V4977" i="2"/>
  <c r="V4976" i="2"/>
  <c r="V4975" i="2"/>
  <c r="V4974" i="2"/>
  <c r="V4973" i="2"/>
  <c r="V4972" i="2"/>
  <c r="V4971" i="2"/>
  <c r="V4970" i="2"/>
  <c r="V4969" i="2"/>
  <c r="V4968" i="2"/>
  <c r="V4967" i="2"/>
  <c r="V4966" i="2"/>
  <c r="V4965" i="2"/>
  <c r="V4964" i="2"/>
  <c r="V4963" i="2"/>
  <c r="V4962" i="2"/>
  <c r="V4961" i="2"/>
  <c r="V4960" i="2"/>
  <c r="V4959" i="2"/>
  <c r="V4958" i="2"/>
  <c r="V4957" i="2"/>
  <c r="V4956" i="2"/>
  <c r="V4955" i="2"/>
  <c r="V4954" i="2"/>
  <c r="V4953" i="2"/>
  <c r="V4952" i="2"/>
  <c r="V4951" i="2"/>
  <c r="V4950" i="2"/>
  <c r="V4949" i="2"/>
  <c r="V4948" i="2"/>
  <c r="V4947" i="2"/>
  <c r="V4946" i="2"/>
  <c r="V4945" i="2"/>
  <c r="V4944" i="2"/>
  <c r="V4943" i="2"/>
  <c r="V4942" i="2"/>
  <c r="V4941" i="2"/>
  <c r="V4940" i="2"/>
  <c r="V4939" i="2"/>
  <c r="V4938" i="2"/>
  <c r="V4937" i="2"/>
  <c r="V4936" i="2"/>
  <c r="V4935" i="2"/>
  <c r="V4934" i="2"/>
  <c r="V4933" i="2"/>
  <c r="V4932" i="2"/>
  <c r="V4931" i="2"/>
  <c r="V4930" i="2"/>
  <c r="V4929" i="2"/>
  <c r="V4928" i="2"/>
  <c r="V4927" i="2"/>
  <c r="V4926" i="2"/>
  <c r="V4925" i="2"/>
  <c r="V4924" i="2"/>
  <c r="V4923" i="2"/>
  <c r="V4922" i="2"/>
  <c r="V4921" i="2"/>
  <c r="V4920" i="2"/>
  <c r="V4919" i="2"/>
  <c r="V4918" i="2"/>
  <c r="V4917" i="2"/>
  <c r="V4916" i="2"/>
  <c r="V4915" i="2"/>
  <c r="V4914" i="2"/>
  <c r="V4913" i="2"/>
  <c r="V4912" i="2"/>
  <c r="V4911" i="2"/>
  <c r="V4910" i="2"/>
  <c r="V4909" i="2"/>
  <c r="V4908" i="2"/>
  <c r="V4907" i="2"/>
  <c r="V4906" i="2"/>
  <c r="V4905" i="2"/>
  <c r="V4904" i="2"/>
  <c r="V4903" i="2"/>
  <c r="V4902" i="2"/>
  <c r="V4901" i="2"/>
  <c r="V4900" i="2"/>
  <c r="V4899" i="2"/>
  <c r="V4898" i="2"/>
  <c r="V4897" i="2"/>
  <c r="V4896" i="2"/>
  <c r="V4895" i="2"/>
  <c r="V4894" i="2"/>
  <c r="V4893" i="2"/>
  <c r="V4892" i="2"/>
  <c r="V4891" i="2"/>
  <c r="V4890" i="2"/>
  <c r="V4889" i="2"/>
  <c r="V4888" i="2"/>
  <c r="V4887" i="2"/>
  <c r="V4886" i="2"/>
  <c r="V4885" i="2"/>
  <c r="V4884" i="2"/>
  <c r="V4883" i="2"/>
  <c r="V4882" i="2"/>
  <c r="V4881" i="2"/>
  <c r="V4880" i="2"/>
  <c r="V4879" i="2"/>
  <c r="V4878" i="2"/>
  <c r="V4877" i="2"/>
  <c r="V4876" i="2"/>
  <c r="V4875" i="2"/>
  <c r="V4874" i="2"/>
  <c r="V4873" i="2"/>
  <c r="V4872" i="2"/>
  <c r="V4871" i="2"/>
  <c r="V4870" i="2"/>
  <c r="V4869" i="2"/>
  <c r="V4868" i="2"/>
  <c r="V4867" i="2"/>
  <c r="V4866" i="2"/>
  <c r="V4865" i="2"/>
  <c r="V4864" i="2"/>
  <c r="V4863" i="2"/>
  <c r="V4862" i="2"/>
  <c r="V4861" i="2"/>
  <c r="V4860" i="2"/>
  <c r="V4859" i="2"/>
  <c r="V4858" i="2"/>
  <c r="V4857" i="2"/>
  <c r="V4856" i="2"/>
  <c r="V4855" i="2"/>
  <c r="V4854" i="2"/>
  <c r="V4853" i="2"/>
  <c r="V4852" i="2"/>
  <c r="V4851" i="2"/>
  <c r="V4850" i="2"/>
  <c r="V4849" i="2"/>
  <c r="V4848" i="2"/>
  <c r="V4847" i="2"/>
  <c r="V4846" i="2"/>
  <c r="V4845" i="2"/>
  <c r="V4844" i="2"/>
  <c r="V4843" i="2"/>
  <c r="V4842" i="2"/>
  <c r="V4841" i="2"/>
  <c r="V4840" i="2"/>
  <c r="V4839" i="2"/>
  <c r="V4838" i="2"/>
  <c r="V4837" i="2"/>
  <c r="V4836" i="2"/>
  <c r="V4835" i="2"/>
  <c r="V4834" i="2"/>
  <c r="V4833" i="2"/>
  <c r="V4832" i="2"/>
  <c r="V4831" i="2"/>
  <c r="V4830" i="2"/>
  <c r="V4829" i="2"/>
  <c r="V4828" i="2"/>
  <c r="V4827" i="2"/>
  <c r="V4826" i="2"/>
  <c r="V4825" i="2"/>
  <c r="V4824" i="2"/>
  <c r="V4823" i="2"/>
  <c r="V4822" i="2"/>
  <c r="V4821" i="2"/>
  <c r="V4820" i="2"/>
  <c r="V4819" i="2"/>
  <c r="V4818" i="2"/>
  <c r="V4817" i="2"/>
  <c r="V4816" i="2"/>
  <c r="V4815" i="2"/>
  <c r="V4814" i="2"/>
  <c r="V4813" i="2"/>
  <c r="V4812" i="2"/>
  <c r="V4811" i="2"/>
  <c r="V4810" i="2"/>
  <c r="V4809" i="2"/>
  <c r="V4808" i="2"/>
  <c r="V4807" i="2"/>
  <c r="V4806" i="2"/>
  <c r="V4805" i="2"/>
  <c r="V4804" i="2"/>
  <c r="V4803" i="2"/>
  <c r="V4802" i="2"/>
  <c r="V4801" i="2"/>
  <c r="V4800" i="2"/>
  <c r="V4799" i="2"/>
  <c r="V4798" i="2"/>
  <c r="V4797" i="2"/>
  <c r="V4796" i="2"/>
  <c r="V4795" i="2"/>
  <c r="V4794" i="2"/>
  <c r="V4793" i="2"/>
  <c r="V4792" i="2"/>
  <c r="V4791" i="2"/>
  <c r="V4790" i="2"/>
  <c r="V4789" i="2"/>
  <c r="V4788" i="2"/>
  <c r="V4787" i="2"/>
  <c r="V4786" i="2"/>
  <c r="V4785" i="2"/>
  <c r="V4784" i="2"/>
  <c r="V4783" i="2"/>
  <c r="V4782" i="2"/>
  <c r="V4781" i="2"/>
  <c r="V4780" i="2"/>
  <c r="V4779" i="2"/>
  <c r="V4778" i="2"/>
  <c r="V4777" i="2"/>
  <c r="V4776" i="2"/>
  <c r="V4775" i="2"/>
  <c r="V4774" i="2"/>
  <c r="V4773" i="2"/>
  <c r="V4772" i="2"/>
  <c r="V4771" i="2"/>
  <c r="V4770" i="2"/>
  <c r="V4769" i="2"/>
  <c r="V4768" i="2"/>
  <c r="V4767" i="2"/>
  <c r="V4766" i="2"/>
  <c r="V4765" i="2"/>
  <c r="V4764" i="2"/>
  <c r="V4763" i="2"/>
  <c r="V4762" i="2"/>
  <c r="V4761" i="2"/>
  <c r="V4760" i="2"/>
  <c r="V4759" i="2"/>
  <c r="V4758" i="2"/>
  <c r="V4757" i="2"/>
  <c r="V4756" i="2"/>
  <c r="V4755" i="2"/>
  <c r="V4754" i="2"/>
  <c r="V4753" i="2"/>
  <c r="V4752" i="2"/>
  <c r="V4751" i="2"/>
  <c r="V4750" i="2"/>
  <c r="V4749" i="2"/>
  <c r="V4748" i="2"/>
  <c r="V4747" i="2"/>
  <c r="V4746" i="2"/>
  <c r="V4745" i="2"/>
  <c r="V4744" i="2"/>
  <c r="V4743" i="2"/>
  <c r="V4742" i="2"/>
  <c r="V4741" i="2"/>
  <c r="V4740" i="2"/>
  <c r="V4739" i="2"/>
  <c r="V4738" i="2"/>
  <c r="V4737" i="2"/>
  <c r="V4736" i="2"/>
  <c r="V4735" i="2"/>
  <c r="V4734" i="2"/>
  <c r="V4733" i="2"/>
  <c r="V4732" i="2"/>
  <c r="V4731" i="2"/>
  <c r="V4730" i="2"/>
  <c r="V4729" i="2"/>
  <c r="V4728" i="2"/>
  <c r="V4727" i="2"/>
  <c r="V4726" i="2"/>
  <c r="V4725" i="2"/>
  <c r="V4724" i="2"/>
  <c r="V4723" i="2"/>
  <c r="V4722" i="2"/>
  <c r="V4721" i="2"/>
  <c r="V4720" i="2"/>
  <c r="V4719" i="2"/>
  <c r="V4718" i="2"/>
  <c r="V4717" i="2"/>
  <c r="V4716" i="2"/>
  <c r="V4715" i="2"/>
  <c r="V4714" i="2"/>
  <c r="V4713" i="2"/>
  <c r="V4712" i="2"/>
  <c r="V4711" i="2"/>
  <c r="V4710" i="2"/>
  <c r="V4709" i="2"/>
  <c r="V4708" i="2"/>
  <c r="V4707" i="2"/>
  <c r="V4706" i="2"/>
  <c r="V4705" i="2"/>
  <c r="V4704" i="2"/>
  <c r="V4703" i="2"/>
  <c r="V4702" i="2"/>
  <c r="V4701" i="2"/>
  <c r="V4700" i="2"/>
  <c r="V4699" i="2"/>
  <c r="V4698" i="2"/>
  <c r="V4697" i="2"/>
  <c r="V4696" i="2"/>
  <c r="V4695" i="2"/>
  <c r="V4694" i="2"/>
  <c r="V4693" i="2"/>
  <c r="V4692" i="2"/>
  <c r="V4691" i="2"/>
  <c r="V4690" i="2"/>
  <c r="V4689" i="2"/>
  <c r="V4688" i="2"/>
  <c r="V4687" i="2"/>
  <c r="V4686" i="2"/>
  <c r="V4685" i="2"/>
  <c r="V4684" i="2"/>
  <c r="V4683" i="2"/>
  <c r="V4682" i="2"/>
  <c r="V4681" i="2"/>
  <c r="V4680" i="2"/>
  <c r="V4679" i="2"/>
  <c r="V4678" i="2"/>
  <c r="V4677" i="2"/>
  <c r="V4676" i="2"/>
  <c r="V4675" i="2"/>
  <c r="V4674" i="2"/>
  <c r="V4673" i="2"/>
  <c r="V4672" i="2"/>
  <c r="V4671" i="2"/>
  <c r="V4670" i="2"/>
  <c r="V4669" i="2"/>
  <c r="V4668" i="2"/>
  <c r="V4667" i="2"/>
  <c r="V4666" i="2"/>
  <c r="V4665" i="2"/>
  <c r="V4664" i="2"/>
  <c r="V4663" i="2"/>
  <c r="V4662" i="2"/>
  <c r="V4661" i="2"/>
  <c r="V4660" i="2"/>
  <c r="V4659" i="2"/>
  <c r="V4658" i="2"/>
  <c r="V4657" i="2"/>
  <c r="V4656" i="2"/>
  <c r="V4655" i="2"/>
  <c r="V4654" i="2"/>
  <c r="V4653" i="2"/>
  <c r="V4652" i="2"/>
  <c r="V4651" i="2"/>
  <c r="V4650" i="2"/>
  <c r="V4649" i="2"/>
  <c r="V4648" i="2"/>
  <c r="V4647" i="2"/>
  <c r="V4646" i="2"/>
  <c r="V4645" i="2"/>
  <c r="V4644" i="2"/>
  <c r="V4643" i="2"/>
  <c r="V4642" i="2"/>
  <c r="V4641" i="2"/>
  <c r="V4640" i="2"/>
  <c r="V4639" i="2"/>
  <c r="V4638" i="2"/>
  <c r="V4637" i="2"/>
  <c r="V4636" i="2"/>
  <c r="V4635" i="2"/>
  <c r="V4634" i="2"/>
  <c r="V4633" i="2"/>
  <c r="V4632" i="2"/>
  <c r="V4631" i="2"/>
  <c r="V4630" i="2"/>
  <c r="V4629" i="2"/>
  <c r="V4628" i="2"/>
  <c r="V4627" i="2"/>
  <c r="V4626" i="2"/>
  <c r="V4625" i="2"/>
  <c r="V4624" i="2"/>
  <c r="V4623" i="2"/>
  <c r="V4622" i="2"/>
  <c r="V4621" i="2"/>
  <c r="V4620" i="2"/>
  <c r="V4619" i="2"/>
  <c r="V4618" i="2"/>
  <c r="V4617" i="2"/>
  <c r="V4616" i="2"/>
  <c r="V4615" i="2"/>
  <c r="V4614" i="2"/>
  <c r="V4613" i="2"/>
  <c r="V4612" i="2"/>
  <c r="V4611" i="2"/>
  <c r="V4610" i="2"/>
  <c r="V4609" i="2"/>
  <c r="V4608" i="2"/>
  <c r="V4607" i="2"/>
  <c r="V4606" i="2"/>
  <c r="V4605" i="2"/>
  <c r="V4604" i="2"/>
  <c r="V4603" i="2"/>
  <c r="V4602" i="2"/>
  <c r="V4601" i="2"/>
  <c r="V4600" i="2"/>
  <c r="V4599" i="2"/>
  <c r="V4598" i="2"/>
  <c r="V4597" i="2"/>
  <c r="V4596" i="2"/>
  <c r="V4595" i="2"/>
  <c r="V4594" i="2"/>
  <c r="V4593" i="2"/>
  <c r="V4592" i="2"/>
  <c r="V4591" i="2"/>
  <c r="V4590" i="2"/>
  <c r="V4589" i="2"/>
  <c r="V4588" i="2"/>
  <c r="V4587" i="2"/>
  <c r="V4586" i="2"/>
  <c r="V4585" i="2"/>
  <c r="V4584" i="2"/>
  <c r="V4583" i="2"/>
  <c r="V4582" i="2"/>
  <c r="V4581" i="2"/>
  <c r="V4580" i="2"/>
  <c r="V4579" i="2"/>
  <c r="V4578" i="2"/>
  <c r="V4577" i="2"/>
  <c r="V4576" i="2"/>
  <c r="V4575" i="2"/>
  <c r="V4574" i="2"/>
  <c r="V4573" i="2"/>
  <c r="V4572" i="2"/>
  <c r="V4571" i="2"/>
  <c r="V4570" i="2"/>
  <c r="V4569" i="2"/>
  <c r="V4568" i="2"/>
  <c r="V4567" i="2"/>
  <c r="V4566" i="2"/>
  <c r="V4565" i="2"/>
  <c r="V4564" i="2"/>
  <c r="V4563" i="2"/>
  <c r="V4562" i="2"/>
  <c r="V4561" i="2"/>
  <c r="V4560" i="2"/>
  <c r="V4559" i="2"/>
  <c r="V4558" i="2"/>
  <c r="V4557" i="2"/>
  <c r="V4556" i="2"/>
  <c r="V4555" i="2"/>
  <c r="V4554" i="2"/>
  <c r="V4553" i="2"/>
  <c r="V4552" i="2"/>
  <c r="V4551" i="2"/>
  <c r="V4550" i="2"/>
  <c r="V4549" i="2"/>
  <c r="V4548" i="2"/>
  <c r="V4547" i="2"/>
  <c r="V4546" i="2"/>
  <c r="V4545" i="2"/>
  <c r="V4544" i="2"/>
  <c r="V4543" i="2"/>
  <c r="V4542" i="2"/>
  <c r="V4541" i="2"/>
  <c r="V4540" i="2"/>
  <c r="V4539" i="2"/>
  <c r="V4538" i="2"/>
  <c r="V4537" i="2"/>
  <c r="V4536" i="2"/>
  <c r="V4535" i="2"/>
  <c r="V4534" i="2"/>
  <c r="V4533" i="2"/>
  <c r="V4532" i="2"/>
  <c r="V4531" i="2"/>
  <c r="V4530" i="2"/>
  <c r="V4529" i="2"/>
  <c r="V4528" i="2"/>
  <c r="V4527" i="2"/>
  <c r="V4526" i="2"/>
  <c r="V4525" i="2"/>
  <c r="V4524" i="2"/>
  <c r="V4523" i="2"/>
  <c r="V4522" i="2"/>
  <c r="V4521" i="2"/>
  <c r="V4520" i="2"/>
  <c r="V4519" i="2"/>
  <c r="V4518" i="2"/>
  <c r="V4517" i="2"/>
  <c r="V4516" i="2"/>
  <c r="V4515" i="2"/>
  <c r="V4514" i="2"/>
  <c r="V4513" i="2"/>
  <c r="V4512" i="2"/>
  <c r="V4511" i="2"/>
  <c r="V4510" i="2"/>
  <c r="V4509" i="2"/>
  <c r="V4508" i="2"/>
  <c r="V4507" i="2"/>
  <c r="V4506" i="2"/>
  <c r="V4505" i="2"/>
  <c r="V4504" i="2"/>
  <c r="V4503" i="2"/>
  <c r="V4502" i="2"/>
  <c r="V4501" i="2"/>
  <c r="V4500" i="2"/>
  <c r="V4499" i="2"/>
  <c r="V4498" i="2"/>
  <c r="V4497" i="2"/>
  <c r="V4496" i="2"/>
  <c r="V4495" i="2"/>
  <c r="V4494" i="2"/>
  <c r="V4493" i="2"/>
  <c r="V4492" i="2"/>
  <c r="V4491" i="2"/>
  <c r="V4490" i="2"/>
  <c r="V4489" i="2"/>
  <c r="V4488" i="2"/>
  <c r="V4487" i="2"/>
  <c r="V4486" i="2"/>
  <c r="V4485" i="2"/>
  <c r="V4484" i="2"/>
  <c r="V4483" i="2"/>
  <c r="V4482" i="2"/>
  <c r="V4481" i="2"/>
  <c r="V4480" i="2"/>
  <c r="V4479" i="2"/>
  <c r="V4478" i="2"/>
  <c r="V4477" i="2"/>
  <c r="V4476" i="2"/>
  <c r="V4475" i="2"/>
  <c r="V4474" i="2"/>
  <c r="V4473" i="2"/>
  <c r="V4472" i="2"/>
  <c r="V4471" i="2"/>
  <c r="V4470" i="2"/>
  <c r="V4469" i="2"/>
  <c r="V4468" i="2"/>
  <c r="V4467" i="2"/>
  <c r="V4466" i="2"/>
  <c r="V4465" i="2"/>
  <c r="V4464" i="2"/>
  <c r="V4463" i="2"/>
  <c r="V4462" i="2"/>
  <c r="V4461" i="2"/>
  <c r="V4460" i="2"/>
  <c r="V4459" i="2"/>
  <c r="V4458" i="2"/>
  <c r="V4457" i="2"/>
  <c r="V4456" i="2"/>
  <c r="V4455" i="2"/>
  <c r="V4454" i="2"/>
  <c r="V4453" i="2"/>
  <c r="V4452" i="2"/>
  <c r="V4451" i="2"/>
  <c r="V4450" i="2"/>
  <c r="V4449" i="2"/>
  <c r="V4448" i="2"/>
  <c r="V4447" i="2"/>
  <c r="V4446" i="2"/>
  <c r="V4445" i="2"/>
  <c r="V4444" i="2"/>
  <c r="V4443" i="2"/>
  <c r="V4442" i="2"/>
  <c r="V4441" i="2"/>
  <c r="V4440" i="2"/>
  <c r="V4439" i="2"/>
  <c r="V4438" i="2"/>
  <c r="V4437" i="2"/>
  <c r="V4436" i="2"/>
  <c r="V4435" i="2"/>
  <c r="V4434" i="2"/>
  <c r="V4433" i="2"/>
  <c r="V4432" i="2"/>
  <c r="V4431" i="2"/>
  <c r="V4430" i="2"/>
  <c r="V4429" i="2"/>
  <c r="V4428" i="2"/>
  <c r="V4427" i="2"/>
  <c r="V4426" i="2"/>
  <c r="V4425" i="2"/>
  <c r="V4424" i="2"/>
  <c r="V4423" i="2"/>
  <c r="V4422" i="2"/>
  <c r="V4421" i="2"/>
  <c r="V4420" i="2"/>
  <c r="V4419" i="2"/>
  <c r="V4418" i="2"/>
  <c r="V4417" i="2"/>
  <c r="V4416" i="2"/>
  <c r="V4415" i="2"/>
  <c r="V4414" i="2"/>
  <c r="V4413" i="2"/>
  <c r="V4412" i="2"/>
  <c r="V4411" i="2"/>
  <c r="V4410" i="2"/>
  <c r="V4409" i="2"/>
  <c r="V4408" i="2"/>
  <c r="V4407" i="2"/>
  <c r="V4406" i="2"/>
  <c r="V4405" i="2"/>
  <c r="V4404" i="2"/>
  <c r="V4403" i="2"/>
  <c r="V4402" i="2"/>
  <c r="V4401" i="2"/>
  <c r="V4400" i="2"/>
  <c r="V4399" i="2"/>
  <c r="V4398" i="2"/>
  <c r="V4397" i="2"/>
  <c r="V4396" i="2"/>
  <c r="V4395" i="2"/>
  <c r="V4394" i="2"/>
  <c r="V4393" i="2"/>
  <c r="V4392" i="2"/>
  <c r="V4391" i="2"/>
  <c r="V4390" i="2"/>
  <c r="V4389" i="2"/>
  <c r="V4388" i="2"/>
  <c r="V4387" i="2"/>
  <c r="V4386" i="2"/>
  <c r="V4385" i="2"/>
  <c r="V4384" i="2"/>
  <c r="V4383" i="2"/>
  <c r="V4382" i="2"/>
  <c r="V4381" i="2"/>
  <c r="V4380" i="2"/>
  <c r="V4379" i="2"/>
  <c r="V4378" i="2"/>
  <c r="V4377" i="2"/>
  <c r="V4376" i="2"/>
  <c r="V4375" i="2"/>
  <c r="V4374" i="2"/>
  <c r="V4373" i="2"/>
  <c r="V4372" i="2"/>
  <c r="V4371" i="2"/>
  <c r="V4370" i="2"/>
  <c r="V4369" i="2"/>
  <c r="V4368" i="2"/>
  <c r="V4367" i="2"/>
  <c r="V4366" i="2"/>
  <c r="V4365" i="2"/>
  <c r="V4364" i="2"/>
  <c r="V4363" i="2"/>
  <c r="V4362" i="2"/>
  <c r="V4361" i="2"/>
  <c r="V4360" i="2"/>
  <c r="V4359" i="2"/>
  <c r="V4358" i="2"/>
  <c r="V4357" i="2"/>
  <c r="V4356" i="2"/>
  <c r="V4355" i="2"/>
  <c r="V4354" i="2"/>
  <c r="V4353" i="2"/>
  <c r="V4352" i="2"/>
  <c r="V4351" i="2"/>
  <c r="V4350" i="2"/>
  <c r="V4349" i="2"/>
  <c r="V4348" i="2"/>
  <c r="V4347" i="2"/>
  <c r="V4346" i="2"/>
  <c r="V4345" i="2"/>
  <c r="V4344" i="2"/>
  <c r="V4343" i="2"/>
  <c r="V4342" i="2"/>
  <c r="V4341" i="2"/>
  <c r="V4340" i="2"/>
  <c r="V4339" i="2"/>
  <c r="V4338" i="2"/>
  <c r="V4337" i="2"/>
  <c r="V4336" i="2"/>
  <c r="V4335" i="2"/>
  <c r="V4334" i="2"/>
  <c r="V4333" i="2"/>
  <c r="V4332" i="2"/>
  <c r="V4331" i="2"/>
  <c r="V4330" i="2"/>
  <c r="V4329" i="2"/>
  <c r="V4328" i="2"/>
  <c r="V4327" i="2"/>
  <c r="V4326" i="2"/>
  <c r="V4325" i="2"/>
  <c r="V4324" i="2"/>
  <c r="V4323" i="2"/>
  <c r="V4322" i="2"/>
  <c r="V4321" i="2"/>
  <c r="V4320" i="2"/>
  <c r="V4319" i="2"/>
  <c r="V4318" i="2"/>
  <c r="V4317" i="2"/>
  <c r="V4316" i="2"/>
  <c r="V4315" i="2"/>
  <c r="V4314" i="2"/>
  <c r="V4313" i="2"/>
  <c r="V4312" i="2"/>
  <c r="V4311" i="2"/>
  <c r="V4310" i="2"/>
  <c r="V4309" i="2"/>
  <c r="V4308" i="2"/>
  <c r="V4307" i="2"/>
  <c r="V4306" i="2"/>
  <c r="V4305" i="2"/>
  <c r="V4304" i="2"/>
  <c r="V4303" i="2"/>
  <c r="V4302" i="2"/>
  <c r="V4301" i="2"/>
  <c r="V4300" i="2"/>
  <c r="V4299" i="2"/>
  <c r="V4298" i="2"/>
  <c r="V4297" i="2"/>
  <c r="V4296" i="2"/>
  <c r="V4295" i="2"/>
  <c r="V4294" i="2"/>
  <c r="V4293" i="2"/>
  <c r="V4292" i="2"/>
  <c r="V4291" i="2"/>
  <c r="V4290" i="2"/>
  <c r="V4289" i="2"/>
  <c r="V4288" i="2"/>
  <c r="V4287" i="2"/>
  <c r="V4286" i="2"/>
  <c r="V4285" i="2"/>
  <c r="V4284" i="2"/>
  <c r="V4283" i="2"/>
  <c r="V4282" i="2"/>
  <c r="V4281" i="2"/>
  <c r="V4280" i="2"/>
  <c r="V4279" i="2"/>
  <c r="V4278" i="2"/>
  <c r="V4277" i="2"/>
  <c r="V4276" i="2"/>
  <c r="V4275" i="2"/>
  <c r="V4274" i="2"/>
  <c r="V4273" i="2"/>
  <c r="V4272" i="2"/>
  <c r="V4271" i="2"/>
  <c r="V4270" i="2"/>
  <c r="V4269" i="2"/>
  <c r="V4268" i="2"/>
  <c r="V4267" i="2"/>
  <c r="V4266" i="2"/>
  <c r="V4265" i="2"/>
  <c r="V4264" i="2"/>
  <c r="V4263" i="2"/>
  <c r="V4262" i="2"/>
  <c r="V4261" i="2"/>
  <c r="V4260" i="2"/>
  <c r="V4259" i="2"/>
  <c r="V4258" i="2"/>
  <c r="V4257" i="2"/>
  <c r="V4256" i="2"/>
  <c r="V4255" i="2"/>
  <c r="V4254" i="2"/>
  <c r="V4253" i="2"/>
  <c r="V4252" i="2"/>
  <c r="V4251" i="2"/>
  <c r="V4250" i="2"/>
  <c r="V4249" i="2"/>
  <c r="V4248" i="2"/>
  <c r="V4247" i="2"/>
  <c r="V4246" i="2"/>
  <c r="V4245" i="2"/>
  <c r="V4244" i="2"/>
  <c r="V4243" i="2"/>
  <c r="V4242" i="2"/>
  <c r="V4241" i="2"/>
  <c r="V4240" i="2"/>
  <c r="V4239" i="2"/>
  <c r="V4238" i="2"/>
  <c r="V4237" i="2"/>
  <c r="V4236" i="2"/>
  <c r="V4235" i="2"/>
  <c r="V4234" i="2"/>
  <c r="V4233" i="2"/>
  <c r="V4232" i="2"/>
  <c r="V4231" i="2"/>
  <c r="V4230" i="2"/>
  <c r="V4229" i="2"/>
  <c r="V4228" i="2"/>
  <c r="V4227" i="2"/>
  <c r="V4226" i="2"/>
  <c r="V4225" i="2"/>
  <c r="V4224" i="2"/>
  <c r="V4223" i="2"/>
  <c r="V4222" i="2"/>
  <c r="V4221" i="2"/>
  <c r="V4220" i="2"/>
  <c r="V4219" i="2"/>
  <c r="V4218" i="2"/>
  <c r="V4217" i="2"/>
  <c r="V4216" i="2"/>
  <c r="V4215" i="2"/>
  <c r="V4214" i="2"/>
  <c r="V4213" i="2"/>
  <c r="V4212" i="2"/>
  <c r="V4211" i="2"/>
  <c r="V4210" i="2"/>
  <c r="V4209" i="2"/>
  <c r="V4208" i="2"/>
  <c r="V4207" i="2"/>
  <c r="V4206" i="2"/>
  <c r="V4205" i="2"/>
  <c r="V4204" i="2"/>
  <c r="V4203" i="2"/>
  <c r="V4202" i="2"/>
  <c r="V4201" i="2"/>
  <c r="V4200" i="2"/>
  <c r="V4199" i="2"/>
  <c r="V4198" i="2"/>
  <c r="V4197" i="2"/>
  <c r="V4196" i="2"/>
  <c r="V4195" i="2"/>
  <c r="V4194" i="2"/>
  <c r="V4193" i="2"/>
  <c r="V4192" i="2"/>
  <c r="V4191" i="2"/>
  <c r="V4190" i="2"/>
  <c r="V4189" i="2"/>
  <c r="V4188" i="2"/>
  <c r="V4187" i="2"/>
  <c r="V4186" i="2"/>
  <c r="V4185" i="2"/>
  <c r="V4184" i="2"/>
  <c r="V4183" i="2"/>
  <c r="V4182" i="2"/>
  <c r="V4181" i="2"/>
  <c r="V4180" i="2"/>
  <c r="V4179" i="2"/>
  <c r="V4178" i="2"/>
  <c r="V4177" i="2"/>
  <c r="V4176" i="2"/>
  <c r="V4175" i="2"/>
  <c r="V4174" i="2"/>
  <c r="V4173" i="2"/>
  <c r="V4172" i="2"/>
  <c r="V4171" i="2"/>
  <c r="V4170" i="2"/>
  <c r="V4169" i="2"/>
  <c r="V4168" i="2"/>
  <c r="V4167" i="2"/>
  <c r="V4166" i="2"/>
  <c r="V4165" i="2"/>
  <c r="V4164" i="2"/>
  <c r="V4163" i="2"/>
  <c r="V4162" i="2"/>
  <c r="V4161" i="2"/>
  <c r="V4160" i="2"/>
  <c r="V4159" i="2"/>
  <c r="V4158" i="2"/>
  <c r="V4157" i="2"/>
  <c r="V4156" i="2"/>
  <c r="V4155" i="2"/>
  <c r="V4154" i="2"/>
  <c r="V4153" i="2"/>
  <c r="V4152" i="2"/>
  <c r="V4151" i="2"/>
  <c r="V4150" i="2"/>
  <c r="V4149" i="2"/>
  <c r="V4148" i="2"/>
  <c r="V4147" i="2"/>
  <c r="V4146" i="2"/>
  <c r="V4145" i="2"/>
  <c r="V4144" i="2"/>
  <c r="V4143" i="2"/>
  <c r="V4142" i="2"/>
  <c r="V4141" i="2"/>
  <c r="V4140" i="2"/>
  <c r="V4139" i="2"/>
  <c r="V4138" i="2"/>
  <c r="V4137" i="2"/>
  <c r="V4136" i="2"/>
  <c r="V4135" i="2"/>
  <c r="V4134" i="2"/>
  <c r="V4133" i="2"/>
  <c r="V4132" i="2"/>
  <c r="V4131" i="2"/>
  <c r="V4130" i="2"/>
  <c r="V4129" i="2"/>
  <c r="V4128" i="2"/>
  <c r="V4127" i="2"/>
  <c r="V4126" i="2"/>
  <c r="V4125" i="2"/>
  <c r="V4124" i="2"/>
  <c r="V4123" i="2"/>
  <c r="V4122" i="2"/>
  <c r="V4121" i="2"/>
  <c r="V4120" i="2"/>
  <c r="V4119" i="2"/>
  <c r="V4118" i="2"/>
  <c r="V4117" i="2"/>
  <c r="V4116" i="2"/>
  <c r="V4115" i="2"/>
  <c r="V4114" i="2"/>
  <c r="V4113" i="2"/>
  <c r="V4112" i="2"/>
  <c r="V4111" i="2"/>
  <c r="V4110" i="2"/>
  <c r="V4109" i="2"/>
  <c r="V4108" i="2"/>
  <c r="V4107" i="2"/>
  <c r="V4106" i="2"/>
  <c r="V4105" i="2"/>
  <c r="V4104" i="2"/>
  <c r="V4103" i="2"/>
  <c r="V4102" i="2"/>
  <c r="V4101" i="2"/>
  <c r="V4100" i="2"/>
  <c r="V4099" i="2"/>
  <c r="V4098" i="2"/>
  <c r="V4097" i="2"/>
  <c r="V4096" i="2"/>
  <c r="V4095" i="2"/>
  <c r="V4094" i="2"/>
  <c r="V4093" i="2"/>
  <c r="V4092" i="2"/>
  <c r="V4091" i="2"/>
  <c r="V4090" i="2"/>
  <c r="V4089" i="2"/>
  <c r="V4088" i="2"/>
  <c r="V4087" i="2"/>
  <c r="V4086" i="2"/>
  <c r="V4085" i="2"/>
  <c r="V4084" i="2"/>
  <c r="V4083" i="2"/>
  <c r="V4082" i="2"/>
  <c r="V4081" i="2"/>
  <c r="V4080" i="2"/>
  <c r="V4079" i="2"/>
  <c r="V4078" i="2"/>
  <c r="V4077" i="2"/>
  <c r="V4076" i="2"/>
  <c r="V4075" i="2"/>
  <c r="V4074" i="2"/>
  <c r="V4073" i="2"/>
  <c r="V4072" i="2"/>
  <c r="V4071" i="2"/>
  <c r="V4070" i="2"/>
  <c r="V4069" i="2"/>
  <c r="V4068" i="2"/>
  <c r="V4067" i="2"/>
  <c r="V4066" i="2"/>
  <c r="V4065" i="2"/>
  <c r="V4064" i="2"/>
  <c r="V4063" i="2"/>
  <c r="V4062" i="2"/>
  <c r="V4061" i="2"/>
  <c r="V4060" i="2"/>
  <c r="V4059" i="2"/>
  <c r="V4058" i="2"/>
  <c r="V4057" i="2"/>
  <c r="V4056" i="2"/>
  <c r="V4055" i="2"/>
  <c r="V4054" i="2"/>
  <c r="V4053" i="2"/>
  <c r="V4052" i="2"/>
  <c r="V4051" i="2"/>
  <c r="V4050" i="2"/>
  <c r="V4049" i="2"/>
  <c r="V4048" i="2"/>
  <c r="V4047" i="2"/>
  <c r="V4046" i="2"/>
  <c r="V4045" i="2"/>
  <c r="V4044" i="2"/>
  <c r="V4043" i="2"/>
  <c r="V4042" i="2"/>
  <c r="V4041" i="2"/>
  <c r="V4040" i="2"/>
  <c r="V4039" i="2"/>
  <c r="V4038" i="2"/>
  <c r="V4037" i="2"/>
  <c r="V4036" i="2"/>
  <c r="V4035" i="2"/>
  <c r="V4034" i="2"/>
  <c r="V4033" i="2"/>
  <c r="V4032" i="2"/>
  <c r="V4031" i="2"/>
  <c r="V4030" i="2"/>
  <c r="V4029" i="2"/>
  <c r="V4028" i="2"/>
  <c r="V4027" i="2"/>
  <c r="V4026" i="2"/>
  <c r="V4025" i="2"/>
  <c r="V4024" i="2"/>
  <c r="V4023" i="2"/>
  <c r="V4022" i="2"/>
  <c r="V4021" i="2"/>
  <c r="V4020" i="2"/>
  <c r="V4019" i="2"/>
  <c r="V4018" i="2"/>
  <c r="V4017" i="2"/>
  <c r="V4016" i="2"/>
  <c r="V4015" i="2"/>
  <c r="V4014" i="2"/>
  <c r="V4013" i="2"/>
  <c r="V4012" i="2"/>
  <c r="V4011" i="2"/>
  <c r="V4010" i="2"/>
  <c r="V4009" i="2"/>
  <c r="V4008" i="2"/>
  <c r="V4007" i="2"/>
  <c r="V4006" i="2"/>
  <c r="V4005" i="2"/>
  <c r="V4004" i="2"/>
  <c r="V4003" i="2"/>
  <c r="V4002" i="2"/>
  <c r="V4001" i="2"/>
  <c r="V4000" i="2"/>
  <c r="V3999" i="2"/>
  <c r="V3998" i="2"/>
  <c r="V3997" i="2"/>
  <c r="V3996" i="2"/>
  <c r="V3995" i="2"/>
  <c r="V3994" i="2"/>
  <c r="V3993" i="2"/>
  <c r="V3992" i="2"/>
  <c r="V3991" i="2"/>
  <c r="V3990" i="2"/>
  <c r="V3989" i="2"/>
  <c r="V3988" i="2"/>
  <c r="V3987" i="2"/>
  <c r="V3986" i="2"/>
  <c r="V3985" i="2"/>
  <c r="V3984" i="2"/>
  <c r="V3983" i="2"/>
  <c r="V3982" i="2"/>
  <c r="V3981" i="2"/>
  <c r="V3980" i="2"/>
  <c r="V3979" i="2"/>
  <c r="V3978" i="2"/>
  <c r="V3977" i="2"/>
  <c r="V3976" i="2"/>
  <c r="V3975" i="2"/>
  <c r="V3974" i="2"/>
  <c r="V3973" i="2"/>
  <c r="V3972" i="2"/>
  <c r="V3971" i="2"/>
  <c r="V3970" i="2"/>
  <c r="V3969" i="2"/>
  <c r="V3968" i="2"/>
  <c r="V3967" i="2"/>
  <c r="V3966" i="2"/>
  <c r="V3965" i="2"/>
  <c r="V3964" i="2"/>
  <c r="V3963" i="2"/>
  <c r="V3962" i="2"/>
  <c r="V3961" i="2"/>
  <c r="V3960" i="2"/>
  <c r="V3959" i="2"/>
  <c r="V3958" i="2"/>
  <c r="V3957" i="2"/>
  <c r="V3956" i="2"/>
  <c r="V3955" i="2"/>
  <c r="V3954" i="2"/>
  <c r="V3953" i="2"/>
  <c r="V3952" i="2"/>
  <c r="V3951" i="2"/>
  <c r="V3950" i="2"/>
  <c r="V3949" i="2"/>
  <c r="V3948" i="2"/>
  <c r="V3947" i="2"/>
  <c r="V3946" i="2"/>
  <c r="V3945" i="2"/>
  <c r="V3944" i="2"/>
  <c r="V3943" i="2"/>
  <c r="V3942" i="2"/>
  <c r="V3941" i="2"/>
  <c r="V3940" i="2"/>
  <c r="V3939" i="2"/>
  <c r="V3938" i="2"/>
  <c r="V3937" i="2"/>
  <c r="V3936" i="2"/>
  <c r="V3935" i="2"/>
  <c r="V3934" i="2"/>
  <c r="V3933" i="2"/>
  <c r="V3932" i="2"/>
  <c r="V3931" i="2"/>
  <c r="V3930" i="2"/>
  <c r="V3929" i="2"/>
  <c r="V3928" i="2"/>
  <c r="V3927" i="2"/>
  <c r="V3926" i="2"/>
  <c r="V3925" i="2"/>
  <c r="V3924" i="2"/>
  <c r="V3923" i="2"/>
  <c r="V3922" i="2"/>
  <c r="V3921" i="2"/>
  <c r="V3920" i="2"/>
  <c r="V3919" i="2"/>
  <c r="V3918" i="2"/>
  <c r="V3917" i="2"/>
  <c r="V3916" i="2"/>
  <c r="V3915" i="2"/>
  <c r="V3914" i="2"/>
  <c r="V3913" i="2"/>
  <c r="V3912" i="2"/>
  <c r="V3911" i="2"/>
  <c r="V3910" i="2"/>
  <c r="V3909" i="2"/>
  <c r="V3908" i="2"/>
  <c r="V3907" i="2"/>
  <c r="V3906" i="2"/>
  <c r="V3905" i="2"/>
  <c r="V3904" i="2"/>
  <c r="V3903" i="2"/>
  <c r="V3902" i="2"/>
  <c r="V3901" i="2"/>
  <c r="V3900" i="2"/>
  <c r="V3899" i="2"/>
  <c r="V3898" i="2"/>
  <c r="V3897" i="2"/>
  <c r="V3896" i="2"/>
  <c r="V3895" i="2"/>
  <c r="V3894" i="2"/>
  <c r="V3893" i="2"/>
  <c r="V3892" i="2"/>
  <c r="V3891" i="2"/>
  <c r="V3890" i="2"/>
  <c r="V3889" i="2"/>
  <c r="V3888" i="2"/>
  <c r="V3887" i="2"/>
  <c r="V3886" i="2"/>
  <c r="V3885" i="2"/>
  <c r="V3884" i="2"/>
  <c r="V3883" i="2"/>
  <c r="V3882" i="2"/>
  <c r="V3881" i="2"/>
  <c r="V3880" i="2"/>
  <c r="V3879" i="2"/>
  <c r="V3878" i="2"/>
  <c r="V3877" i="2"/>
  <c r="V3876" i="2"/>
  <c r="V3875" i="2"/>
  <c r="V3874" i="2"/>
  <c r="V3873" i="2"/>
  <c r="V3872" i="2"/>
  <c r="V3871" i="2"/>
  <c r="V3870" i="2"/>
  <c r="V3869" i="2"/>
  <c r="V3868" i="2"/>
  <c r="V3867" i="2"/>
  <c r="V3866" i="2"/>
  <c r="V3865" i="2"/>
  <c r="V3864" i="2"/>
  <c r="V3863" i="2"/>
  <c r="V3862" i="2"/>
  <c r="V3861" i="2"/>
  <c r="V3860" i="2"/>
  <c r="V3859" i="2"/>
  <c r="V3858" i="2"/>
  <c r="V3857" i="2"/>
  <c r="V3856" i="2"/>
  <c r="V3855" i="2"/>
  <c r="V3854" i="2"/>
  <c r="V3853" i="2"/>
  <c r="V3852" i="2"/>
  <c r="V3851" i="2"/>
  <c r="V3850" i="2"/>
  <c r="V3849" i="2"/>
  <c r="V3848" i="2"/>
  <c r="V3847" i="2"/>
  <c r="V3846" i="2"/>
  <c r="V3845" i="2"/>
  <c r="V3844" i="2"/>
  <c r="V3843" i="2"/>
  <c r="V3842" i="2"/>
  <c r="V3841" i="2"/>
  <c r="V3840" i="2"/>
  <c r="V3839" i="2"/>
  <c r="V3838" i="2"/>
  <c r="V3837" i="2"/>
  <c r="V3836" i="2"/>
  <c r="V3835" i="2"/>
  <c r="V3834" i="2"/>
  <c r="V3833" i="2"/>
  <c r="V3832" i="2"/>
  <c r="V3831" i="2"/>
  <c r="V3830" i="2"/>
  <c r="V3829" i="2"/>
  <c r="V3828" i="2"/>
  <c r="V3827" i="2"/>
  <c r="V3826" i="2"/>
  <c r="V3825" i="2"/>
  <c r="V3824" i="2"/>
  <c r="V3823" i="2"/>
  <c r="V3822" i="2"/>
  <c r="V3821" i="2"/>
  <c r="V3820" i="2"/>
  <c r="V3819" i="2"/>
  <c r="V3818" i="2"/>
  <c r="V3817" i="2"/>
  <c r="V3816" i="2"/>
  <c r="V3815" i="2"/>
  <c r="V3814" i="2"/>
  <c r="V3813" i="2"/>
  <c r="V3812" i="2"/>
  <c r="V3811" i="2"/>
  <c r="V3810" i="2"/>
  <c r="V3809" i="2"/>
  <c r="V3808" i="2"/>
  <c r="V3807" i="2"/>
  <c r="V3806" i="2"/>
  <c r="V3805" i="2"/>
  <c r="V3804" i="2"/>
  <c r="V3803" i="2"/>
  <c r="V3802" i="2"/>
  <c r="V3801" i="2"/>
  <c r="V3800" i="2"/>
  <c r="V3799" i="2"/>
  <c r="V3798" i="2"/>
  <c r="V3797" i="2"/>
  <c r="V3796" i="2"/>
  <c r="V3795" i="2"/>
  <c r="V3794" i="2"/>
  <c r="V3793" i="2"/>
  <c r="V3792" i="2"/>
  <c r="V3791" i="2"/>
  <c r="V3790" i="2"/>
  <c r="V3789" i="2"/>
  <c r="V3788" i="2"/>
  <c r="V3787" i="2"/>
  <c r="V3786" i="2"/>
  <c r="V3785" i="2"/>
  <c r="V3784" i="2"/>
  <c r="V3783" i="2"/>
  <c r="V3782" i="2"/>
  <c r="V3781" i="2"/>
  <c r="V3780" i="2"/>
  <c r="V3779" i="2"/>
  <c r="V3778" i="2"/>
  <c r="V3777" i="2"/>
  <c r="V3776" i="2"/>
  <c r="V3775" i="2"/>
  <c r="V3774" i="2"/>
  <c r="V3773" i="2"/>
  <c r="V3772" i="2"/>
  <c r="V3771" i="2"/>
  <c r="V3770" i="2"/>
  <c r="V3769" i="2"/>
  <c r="V3768" i="2"/>
  <c r="V3767" i="2"/>
  <c r="V3766" i="2"/>
  <c r="V3765" i="2"/>
  <c r="V3764" i="2"/>
  <c r="V3763" i="2"/>
  <c r="V3762" i="2"/>
  <c r="V3761" i="2"/>
  <c r="V3760" i="2"/>
  <c r="V3759" i="2"/>
  <c r="V3758" i="2"/>
  <c r="V3757" i="2"/>
  <c r="V3756" i="2"/>
  <c r="V3755" i="2"/>
  <c r="V3754" i="2"/>
  <c r="V3753" i="2"/>
  <c r="V3752" i="2"/>
  <c r="V3751" i="2"/>
  <c r="V3750" i="2"/>
  <c r="V3749" i="2"/>
  <c r="V3748" i="2"/>
  <c r="V3747" i="2"/>
  <c r="V3746" i="2"/>
  <c r="V3745" i="2"/>
  <c r="V3744" i="2"/>
  <c r="V3743" i="2"/>
  <c r="V3742" i="2"/>
  <c r="V3741" i="2"/>
  <c r="V3740" i="2"/>
  <c r="V3739" i="2"/>
  <c r="V3738" i="2"/>
  <c r="V3737" i="2"/>
  <c r="V3736" i="2"/>
  <c r="V3735" i="2"/>
  <c r="V3734" i="2"/>
  <c r="V3733" i="2"/>
  <c r="V3732" i="2"/>
  <c r="V3731" i="2"/>
  <c r="V3730" i="2"/>
  <c r="V3729" i="2"/>
  <c r="V3728" i="2"/>
  <c r="V3727" i="2"/>
  <c r="V3726" i="2"/>
  <c r="V3725" i="2"/>
  <c r="V3724" i="2"/>
  <c r="V3723" i="2"/>
  <c r="V3722" i="2"/>
  <c r="V3721" i="2"/>
  <c r="V3720" i="2"/>
  <c r="V3719" i="2"/>
  <c r="V3718" i="2"/>
  <c r="V3717" i="2"/>
  <c r="V3716" i="2"/>
  <c r="V3715" i="2"/>
  <c r="V3714" i="2"/>
  <c r="V3713" i="2"/>
  <c r="V3712" i="2"/>
  <c r="V3711" i="2"/>
  <c r="V3710" i="2"/>
  <c r="V3709" i="2"/>
  <c r="V3708" i="2"/>
  <c r="V3707" i="2"/>
  <c r="V3706" i="2"/>
  <c r="V3705" i="2"/>
  <c r="V3704" i="2"/>
  <c r="V3703" i="2"/>
  <c r="V3702" i="2"/>
  <c r="V3701" i="2"/>
  <c r="V3700" i="2"/>
  <c r="V3699" i="2"/>
  <c r="V3698" i="2"/>
  <c r="V3697" i="2"/>
  <c r="V3696" i="2"/>
  <c r="V3695" i="2"/>
  <c r="V3694" i="2"/>
  <c r="V3693" i="2"/>
  <c r="V3692" i="2"/>
  <c r="V3691" i="2"/>
  <c r="V3690" i="2"/>
  <c r="V3689" i="2"/>
  <c r="V3688" i="2"/>
  <c r="V3687" i="2"/>
  <c r="V3686" i="2"/>
  <c r="V3685" i="2"/>
  <c r="V3684" i="2"/>
  <c r="V3683" i="2"/>
  <c r="V3682" i="2"/>
  <c r="V3681" i="2"/>
  <c r="V3680" i="2"/>
  <c r="V3679" i="2"/>
  <c r="V3678" i="2"/>
  <c r="V3677" i="2"/>
  <c r="V3676" i="2"/>
  <c r="V3675" i="2"/>
  <c r="V3674" i="2"/>
  <c r="V3673" i="2"/>
  <c r="V3672" i="2"/>
  <c r="V3671" i="2"/>
  <c r="V3670" i="2"/>
  <c r="V3669" i="2"/>
  <c r="V3668" i="2"/>
  <c r="V3667" i="2"/>
  <c r="V3666" i="2"/>
  <c r="V3665" i="2"/>
  <c r="V3664" i="2"/>
  <c r="V3663" i="2"/>
  <c r="V3662" i="2"/>
  <c r="V3661" i="2"/>
  <c r="V3660" i="2"/>
  <c r="V3659" i="2"/>
  <c r="V3658" i="2"/>
  <c r="V3657" i="2"/>
  <c r="V3656" i="2"/>
  <c r="V3655" i="2"/>
  <c r="V3654" i="2"/>
  <c r="V3653" i="2"/>
  <c r="V3652" i="2"/>
  <c r="V3651" i="2"/>
  <c r="V3650" i="2"/>
  <c r="V3649" i="2"/>
  <c r="V3648" i="2"/>
  <c r="V3647" i="2"/>
  <c r="V3646" i="2"/>
  <c r="V3645" i="2"/>
  <c r="V3644" i="2"/>
  <c r="V3643" i="2"/>
  <c r="V3642" i="2"/>
  <c r="V3641" i="2"/>
  <c r="V3640" i="2"/>
  <c r="V3639" i="2"/>
  <c r="V3638" i="2"/>
  <c r="V3637" i="2"/>
  <c r="V3636" i="2"/>
  <c r="V3635" i="2"/>
  <c r="V3634" i="2"/>
  <c r="V3633" i="2"/>
  <c r="V3632" i="2"/>
  <c r="V3631" i="2"/>
  <c r="V3630" i="2"/>
  <c r="V3629" i="2"/>
  <c r="V3628" i="2"/>
  <c r="V3627" i="2"/>
  <c r="V3626" i="2"/>
  <c r="V3625" i="2"/>
  <c r="V3624" i="2"/>
  <c r="V3623" i="2"/>
  <c r="V3622" i="2"/>
  <c r="V3621" i="2"/>
  <c r="V3620" i="2"/>
  <c r="V3619" i="2"/>
  <c r="V3618" i="2"/>
  <c r="V3617" i="2"/>
  <c r="V3616" i="2"/>
  <c r="V3615" i="2"/>
  <c r="V3614" i="2"/>
  <c r="V3613" i="2"/>
  <c r="V3612" i="2"/>
  <c r="V3611" i="2"/>
  <c r="V3610" i="2"/>
  <c r="V3609" i="2"/>
  <c r="V3608" i="2"/>
  <c r="V3607" i="2"/>
  <c r="V3606" i="2"/>
  <c r="V3605" i="2"/>
  <c r="V3604" i="2"/>
  <c r="V3603" i="2"/>
  <c r="V3602" i="2"/>
  <c r="V3601" i="2"/>
  <c r="V3600" i="2"/>
  <c r="V3599" i="2"/>
  <c r="V3598" i="2"/>
  <c r="V3597" i="2"/>
  <c r="V3596" i="2"/>
  <c r="V3595" i="2"/>
  <c r="V3594" i="2"/>
  <c r="V3593" i="2"/>
  <c r="V3592" i="2"/>
  <c r="V3591" i="2"/>
  <c r="V3590" i="2"/>
  <c r="V3589" i="2"/>
  <c r="V3588" i="2"/>
  <c r="V3587" i="2"/>
  <c r="V3586" i="2"/>
  <c r="V3585" i="2"/>
  <c r="V3584" i="2"/>
  <c r="V3583" i="2"/>
  <c r="V3582" i="2"/>
  <c r="V3581" i="2"/>
  <c r="V3580" i="2"/>
  <c r="V3579" i="2"/>
  <c r="V3578" i="2"/>
  <c r="V3577" i="2"/>
  <c r="V3576" i="2"/>
  <c r="V3575" i="2"/>
  <c r="V3574" i="2"/>
  <c r="V3573" i="2"/>
  <c r="V3572" i="2"/>
  <c r="V3571" i="2"/>
  <c r="V3570" i="2"/>
  <c r="V3569" i="2"/>
  <c r="V3568" i="2"/>
  <c r="V3567" i="2"/>
  <c r="V3566" i="2"/>
  <c r="V3565" i="2"/>
  <c r="V3564" i="2"/>
  <c r="V3563" i="2"/>
  <c r="V3562" i="2"/>
  <c r="V3561" i="2"/>
  <c r="V3560" i="2"/>
  <c r="V3559" i="2"/>
  <c r="V3558" i="2"/>
  <c r="V3557" i="2"/>
  <c r="V3556" i="2"/>
  <c r="V3555" i="2"/>
  <c r="V3554" i="2"/>
  <c r="V3553" i="2"/>
  <c r="V3552" i="2"/>
  <c r="V3551" i="2"/>
  <c r="V3550" i="2"/>
  <c r="V3549" i="2"/>
  <c r="V3548" i="2"/>
  <c r="V3547" i="2"/>
  <c r="V3546" i="2"/>
  <c r="V3545" i="2"/>
  <c r="V3544" i="2"/>
  <c r="V3543" i="2"/>
  <c r="V3542" i="2"/>
  <c r="V3541" i="2"/>
  <c r="V3540" i="2"/>
  <c r="V3539" i="2"/>
  <c r="V3538" i="2"/>
  <c r="V3537" i="2"/>
  <c r="V3536" i="2"/>
  <c r="V3535" i="2"/>
  <c r="V3534" i="2"/>
  <c r="V3533" i="2"/>
  <c r="V3532" i="2"/>
  <c r="V3531" i="2"/>
  <c r="V3530" i="2"/>
  <c r="V3529" i="2"/>
  <c r="V3528" i="2"/>
  <c r="V3527" i="2"/>
  <c r="V3526" i="2"/>
  <c r="V3525" i="2"/>
  <c r="V3524" i="2"/>
  <c r="V3523" i="2"/>
  <c r="V3522" i="2"/>
  <c r="V3521" i="2"/>
  <c r="V3520" i="2"/>
  <c r="V3519" i="2"/>
  <c r="V3518" i="2"/>
  <c r="V3517" i="2"/>
  <c r="V3516" i="2"/>
  <c r="V3515" i="2"/>
  <c r="V3514" i="2"/>
  <c r="V3513" i="2"/>
  <c r="V3512" i="2"/>
  <c r="V3511" i="2"/>
  <c r="V3510" i="2"/>
  <c r="V3509" i="2"/>
  <c r="V3508" i="2"/>
  <c r="V3507" i="2"/>
  <c r="V3506" i="2"/>
  <c r="V3505" i="2"/>
  <c r="V3504" i="2"/>
  <c r="V3503" i="2"/>
  <c r="V3502" i="2"/>
  <c r="V3501" i="2"/>
  <c r="V3500" i="2"/>
  <c r="V3499" i="2"/>
  <c r="V3498" i="2"/>
  <c r="V3497" i="2"/>
  <c r="V3496" i="2"/>
  <c r="V3495" i="2"/>
  <c r="V3494" i="2"/>
  <c r="V3493" i="2"/>
  <c r="V3492" i="2"/>
  <c r="V3491" i="2"/>
  <c r="V3490" i="2"/>
  <c r="V3489" i="2"/>
  <c r="V3488" i="2"/>
  <c r="V3487" i="2"/>
  <c r="V3486" i="2"/>
  <c r="V3485" i="2"/>
  <c r="V3484" i="2"/>
  <c r="V3483" i="2"/>
  <c r="V3482" i="2"/>
  <c r="V3481" i="2"/>
  <c r="V3480" i="2"/>
  <c r="V3479" i="2"/>
  <c r="V3478" i="2"/>
  <c r="V3477" i="2"/>
  <c r="V3476" i="2"/>
  <c r="V3475" i="2"/>
  <c r="V3474" i="2"/>
  <c r="V3473" i="2"/>
  <c r="V3472" i="2"/>
  <c r="V3471" i="2"/>
  <c r="V3470" i="2"/>
  <c r="V3469" i="2"/>
  <c r="V3468" i="2"/>
  <c r="V3467" i="2"/>
  <c r="V3466" i="2"/>
  <c r="V3465" i="2"/>
  <c r="V3464" i="2"/>
  <c r="V3463" i="2"/>
  <c r="V3462" i="2"/>
  <c r="V3461" i="2"/>
  <c r="V3460" i="2"/>
  <c r="V3459" i="2"/>
  <c r="V3458" i="2"/>
  <c r="V3457" i="2"/>
  <c r="V3456" i="2"/>
  <c r="V3455" i="2"/>
  <c r="V3454" i="2"/>
  <c r="V3453" i="2"/>
  <c r="V3452" i="2"/>
  <c r="V3451" i="2"/>
  <c r="V3450" i="2"/>
  <c r="V3449" i="2"/>
  <c r="V3448" i="2"/>
  <c r="V3447" i="2"/>
  <c r="V3446" i="2"/>
  <c r="V3445" i="2"/>
  <c r="V3444" i="2"/>
  <c r="V3443" i="2"/>
  <c r="V3442" i="2"/>
  <c r="V3441" i="2"/>
  <c r="V3440" i="2"/>
  <c r="V3439" i="2"/>
  <c r="V3438" i="2"/>
  <c r="V3437" i="2"/>
  <c r="V3436" i="2"/>
  <c r="V3435" i="2"/>
  <c r="V3434" i="2"/>
  <c r="V3433" i="2"/>
  <c r="V3432" i="2"/>
  <c r="V3431" i="2"/>
  <c r="V3430" i="2"/>
  <c r="V3429" i="2"/>
  <c r="V3428" i="2"/>
  <c r="V3427" i="2"/>
  <c r="V3426" i="2"/>
  <c r="V3425" i="2"/>
  <c r="V3424" i="2"/>
  <c r="V3423" i="2"/>
  <c r="V3422" i="2"/>
  <c r="V3421" i="2"/>
  <c r="V3420" i="2"/>
  <c r="V3419" i="2"/>
  <c r="V3418" i="2"/>
  <c r="V3417" i="2"/>
  <c r="V3416" i="2"/>
  <c r="V3415" i="2"/>
  <c r="V3414" i="2"/>
  <c r="V3413" i="2"/>
  <c r="V3412" i="2"/>
  <c r="V3411" i="2"/>
  <c r="V3410" i="2"/>
  <c r="V3409" i="2"/>
  <c r="V3408" i="2"/>
  <c r="V3407" i="2"/>
  <c r="V3406" i="2"/>
  <c r="V3405" i="2"/>
  <c r="V3404" i="2"/>
  <c r="V3403" i="2"/>
  <c r="V3402" i="2"/>
  <c r="V3401" i="2"/>
  <c r="V3400" i="2"/>
  <c r="V3399" i="2"/>
  <c r="V3398" i="2"/>
  <c r="V3397" i="2"/>
  <c r="V3396" i="2"/>
  <c r="V3395" i="2"/>
  <c r="V3394" i="2"/>
  <c r="V3393" i="2"/>
  <c r="V3392" i="2"/>
  <c r="V3391" i="2"/>
  <c r="V3390" i="2"/>
  <c r="V3389" i="2"/>
  <c r="V3388" i="2"/>
  <c r="V3387" i="2"/>
  <c r="V3386" i="2"/>
  <c r="V3385" i="2"/>
  <c r="V3384" i="2"/>
  <c r="V3383" i="2"/>
  <c r="V3382" i="2"/>
  <c r="V3381" i="2"/>
  <c r="V3380" i="2"/>
  <c r="V3379" i="2"/>
  <c r="V3378" i="2"/>
  <c r="V3377" i="2"/>
  <c r="V3376" i="2"/>
  <c r="V3375" i="2"/>
  <c r="V3374" i="2"/>
  <c r="V3373" i="2"/>
  <c r="V3372" i="2"/>
  <c r="V3371" i="2"/>
  <c r="V3370" i="2"/>
  <c r="V3369" i="2"/>
  <c r="V3368" i="2"/>
  <c r="V3367" i="2"/>
  <c r="V3366" i="2"/>
  <c r="V3365" i="2"/>
  <c r="V3364" i="2"/>
  <c r="V3363" i="2"/>
  <c r="V3362" i="2"/>
  <c r="V3361" i="2"/>
  <c r="V3360" i="2"/>
  <c r="V3359" i="2"/>
  <c r="V3358" i="2"/>
  <c r="V3357" i="2"/>
  <c r="V3356" i="2"/>
  <c r="V3355" i="2"/>
  <c r="V3354" i="2"/>
  <c r="V3353" i="2"/>
  <c r="V3352" i="2"/>
  <c r="V3351" i="2"/>
  <c r="V3350" i="2"/>
  <c r="V3349" i="2"/>
  <c r="V3348" i="2"/>
  <c r="V3347" i="2"/>
  <c r="V3346" i="2"/>
  <c r="V3345" i="2"/>
  <c r="V3344" i="2"/>
  <c r="V3343" i="2"/>
  <c r="V3342" i="2"/>
  <c r="V3341" i="2"/>
  <c r="V3340" i="2"/>
  <c r="V3339" i="2"/>
  <c r="V3338" i="2"/>
  <c r="V3337" i="2"/>
  <c r="V3336" i="2"/>
  <c r="V3335" i="2"/>
  <c r="V3334" i="2"/>
  <c r="V3333" i="2"/>
  <c r="V3332" i="2"/>
  <c r="V3331" i="2"/>
  <c r="V3330" i="2"/>
  <c r="V3329" i="2"/>
  <c r="V3328" i="2"/>
  <c r="V3327" i="2"/>
  <c r="V3326" i="2"/>
  <c r="V3325" i="2"/>
  <c r="V3324" i="2"/>
  <c r="V3323" i="2"/>
  <c r="V3322" i="2"/>
  <c r="V3321" i="2"/>
  <c r="V3320" i="2"/>
  <c r="V3319" i="2"/>
  <c r="V3318" i="2"/>
  <c r="V3317" i="2"/>
  <c r="V3316" i="2"/>
  <c r="V3315" i="2"/>
  <c r="V3314" i="2"/>
  <c r="V3313" i="2"/>
  <c r="V3312" i="2"/>
  <c r="V3311" i="2"/>
  <c r="V3310" i="2"/>
  <c r="V3309" i="2"/>
  <c r="V3308" i="2"/>
  <c r="V3307" i="2"/>
  <c r="V3306" i="2"/>
  <c r="V3305" i="2"/>
  <c r="V3304" i="2"/>
  <c r="V3303" i="2"/>
  <c r="V3302" i="2"/>
  <c r="V3301" i="2"/>
  <c r="V3300" i="2"/>
  <c r="V3299" i="2"/>
  <c r="V3298" i="2"/>
  <c r="V3297" i="2"/>
  <c r="V3296" i="2"/>
  <c r="V3295" i="2"/>
  <c r="V3294" i="2"/>
  <c r="V3293" i="2"/>
  <c r="V3292" i="2"/>
  <c r="V3291" i="2"/>
  <c r="V3290" i="2"/>
  <c r="V3289" i="2"/>
  <c r="V3288" i="2"/>
  <c r="V3287" i="2"/>
  <c r="V3286" i="2"/>
  <c r="V3285" i="2"/>
  <c r="V3284" i="2"/>
  <c r="V3283" i="2"/>
  <c r="V3282" i="2"/>
  <c r="V3281" i="2"/>
  <c r="V3280" i="2"/>
  <c r="V3279" i="2"/>
  <c r="V3278" i="2"/>
  <c r="V3277" i="2"/>
  <c r="V3276" i="2"/>
  <c r="V3275" i="2"/>
  <c r="V3274" i="2"/>
  <c r="V3273" i="2"/>
  <c r="V3272" i="2"/>
  <c r="V3271" i="2"/>
  <c r="V3270" i="2"/>
  <c r="V3269" i="2"/>
  <c r="V3268" i="2"/>
  <c r="V3267" i="2"/>
  <c r="V3266" i="2"/>
  <c r="V3265" i="2"/>
  <c r="V3264" i="2"/>
  <c r="V3263" i="2"/>
  <c r="V3262" i="2"/>
  <c r="V3261" i="2"/>
  <c r="V3260" i="2"/>
  <c r="V3259" i="2"/>
  <c r="V3258" i="2"/>
  <c r="V3257" i="2"/>
  <c r="V3256" i="2"/>
  <c r="V3255" i="2"/>
  <c r="V3254" i="2"/>
  <c r="V3253" i="2"/>
  <c r="V3252" i="2"/>
  <c r="V3251" i="2"/>
  <c r="V3250" i="2"/>
  <c r="V3249" i="2"/>
  <c r="V3248" i="2"/>
  <c r="V3247" i="2"/>
  <c r="V3246" i="2"/>
  <c r="V3245" i="2"/>
  <c r="V3244" i="2"/>
  <c r="V3243" i="2"/>
  <c r="V3242" i="2"/>
  <c r="V3241" i="2"/>
  <c r="V3240" i="2"/>
  <c r="V3239" i="2"/>
  <c r="V3238" i="2"/>
  <c r="V3237" i="2"/>
  <c r="V3236" i="2"/>
  <c r="V3235" i="2"/>
  <c r="V3234" i="2"/>
  <c r="V3233" i="2"/>
  <c r="V3232" i="2"/>
  <c r="V3231" i="2"/>
  <c r="V3230" i="2"/>
  <c r="V3229" i="2"/>
  <c r="V3228" i="2"/>
  <c r="V3227" i="2"/>
  <c r="V3226" i="2"/>
  <c r="V3225" i="2"/>
  <c r="V3224" i="2"/>
  <c r="V3223" i="2"/>
  <c r="V3222" i="2"/>
  <c r="V3221" i="2"/>
  <c r="V3220" i="2"/>
  <c r="V3219" i="2"/>
  <c r="V3218" i="2"/>
  <c r="V3217" i="2"/>
  <c r="V3216" i="2"/>
  <c r="V3215" i="2"/>
  <c r="V3214" i="2"/>
  <c r="V3213" i="2"/>
  <c r="V3212" i="2"/>
  <c r="V3211" i="2"/>
  <c r="V3210" i="2"/>
  <c r="V3209" i="2"/>
  <c r="V3208" i="2"/>
  <c r="V3207" i="2"/>
  <c r="V3206" i="2"/>
  <c r="V3205" i="2"/>
  <c r="V3204" i="2"/>
  <c r="V3203" i="2"/>
  <c r="V3202" i="2"/>
  <c r="V3201" i="2"/>
  <c r="V3200" i="2"/>
  <c r="V3199" i="2"/>
  <c r="V3198" i="2"/>
  <c r="V3197" i="2"/>
  <c r="V3196" i="2"/>
  <c r="V3195" i="2"/>
  <c r="V3194" i="2"/>
  <c r="V3193" i="2"/>
  <c r="V3192" i="2"/>
  <c r="V3191" i="2"/>
  <c r="V3190" i="2"/>
  <c r="V3189" i="2"/>
  <c r="V3188" i="2"/>
  <c r="V3187" i="2"/>
  <c r="V3186" i="2"/>
  <c r="V3185" i="2"/>
  <c r="V3184" i="2"/>
  <c r="V3183" i="2"/>
  <c r="V3182" i="2"/>
  <c r="V3181" i="2"/>
  <c r="V3180" i="2"/>
  <c r="V3179" i="2"/>
  <c r="V3178" i="2"/>
  <c r="V3177" i="2"/>
  <c r="V3176" i="2"/>
  <c r="V3175" i="2"/>
  <c r="V3174" i="2"/>
  <c r="V3173" i="2"/>
  <c r="V3172" i="2"/>
  <c r="V3171" i="2"/>
  <c r="V3170" i="2"/>
  <c r="V3169" i="2"/>
  <c r="V3168" i="2"/>
  <c r="V3167" i="2"/>
  <c r="V3166" i="2"/>
  <c r="V3165" i="2"/>
  <c r="V3164" i="2"/>
  <c r="V3163" i="2"/>
  <c r="V3162" i="2"/>
  <c r="V3161" i="2"/>
  <c r="V3160" i="2"/>
  <c r="V3159" i="2"/>
  <c r="V3158" i="2"/>
  <c r="V3157" i="2"/>
  <c r="V3156" i="2"/>
  <c r="V3155" i="2"/>
  <c r="V3154" i="2"/>
  <c r="V3153" i="2"/>
  <c r="V3152" i="2"/>
  <c r="V3151" i="2"/>
  <c r="V3150" i="2"/>
  <c r="V3149" i="2"/>
  <c r="V3148" i="2"/>
  <c r="V3147" i="2"/>
  <c r="V3146" i="2"/>
  <c r="V3145" i="2"/>
  <c r="V3144" i="2"/>
  <c r="V3143" i="2"/>
  <c r="V3142" i="2"/>
  <c r="V3141" i="2"/>
  <c r="V3140" i="2"/>
  <c r="V3139" i="2"/>
  <c r="V3138" i="2"/>
  <c r="V3137" i="2"/>
  <c r="V3136" i="2"/>
  <c r="V3135" i="2"/>
  <c r="V3134" i="2"/>
  <c r="V3133" i="2"/>
  <c r="V3132" i="2"/>
  <c r="V3131" i="2"/>
  <c r="V3130" i="2"/>
  <c r="V3129" i="2"/>
  <c r="V3128" i="2"/>
  <c r="V3127" i="2"/>
  <c r="V3126" i="2"/>
  <c r="V3125" i="2"/>
  <c r="V3124" i="2"/>
  <c r="V3123" i="2"/>
  <c r="V3122" i="2"/>
  <c r="V3121" i="2"/>
  <c r="V3120" i="2"/>
  <c r="V3119" i="2"/>
  <c r="V3118" i="2"/>
  <c r="V3117" i="2"/>
  <c r="V3116" i="2"/>
  <c r="V3115" i="2"/>
  <c r="V3114" i="2"/>
  <c r="V3113" i="2"/>
  <c r="V3112" i="2"/>
  <c r="V3111" i="2"/>
  <c r="V3110" i="2"/>
  <c r="V3109" i="2"/>
  <c r="V3108" i="2"/>
  <c r="V3107" i="2"/>
  <c r="V3106" i="2"/>
  <c r="V3105" i="2"/>
  <c r="V3104" i="2"/>
  <c r="V3103" i="2"/>
  <c r="V3102" i="2"/>
  <c r="V3101" i="2"/>
  <c r="V3100" i="2"/>
  <c r="V3099" i="2"/>
  <c r="V3098" i="2"/>
  <c r="V3097" i="2"/>
  <c r="V3096" i="2"/>
  <c r="V3095" i="2"/>
  <c r="V3094" i="2"/>
  <c r="V3093" i="2"/>
  <c r="V3092" i="2"/>
  <c r="V3091" i="2"/>
  <c r="V3090" i="2"/>
  <c r="V3089" i="2"/>
  <c r="V3088" i="2"/>
  <c r="V3087" i="2"/>
  <c r="V3086" i="2"/>
  <c r="V3085" i="2"/>
  <c r="V3084" i="2"/>
  <c r="V3083" i="2"/>
  <c r="V3082" i="2"/>
  <c r="V3081" i="2"/>
  <c r="V3080" i="2"/>
  <c r="V3079" i="2"/>
  <c r="V3078" i="2"/>
  <c r="V3077" i="2"/>
  <c r="V3076" i="2"/>
  <c r="V3075" i="2"/>
  <c r="V3074" i="2"/>
  <c r="V3073" i="2"/>
  <c r="V3072" i="2"/>
  <c r="V3071" i="2"/>
  <c r="V3070" i="2"/>
  <c r="V3069" i="2"/>
  <c r="V3068" i="2"/>
  <c r="V3067" i="2"/>
  <c r="V3066" i="2"/>
  <c r="V3065" i="2"/>
  <c r="V3064" i="2"/>
  <c r="V3063" i="2"/>
  <c r="V3062" i="2"/>
  <c r="V3061" i="2"/>
  <c r="V3060" i="2"/>
  <c r="V3059" i="2"/>
  <c r="V3058" i="2"/>
  <c r="V3057" i="2"/>
  <c r="V3056" i="2"/>
  <c r="V3055" i="2"/>
  <c r="V3054" i="2"/>
  <c r="V3053" i="2"/>
  <c r="V3052" i="2"/>
  <c r="V3051" i="2"/>
  <c r="V3050" i="2"/>
  <c r="V3049" i="2"/>
  <c r="V3048" i="2"/>
  <c r="V3047" i="2"/>
  <c r="V3046" i="2"/>
  <c r="V3045" i="2"/>
  <c r="V3044" i="2"/>
  <c r="V3043" i="2"/>
  <c r="V3042" i="2"/>
  <c r="V3041" i="2"/>
  <c r="V3040" i="2"/>
  <c r="V3039" i="2"/>
  <c r="V3038" i="2"/>
  <c r="V3037" i="2"/>
  <c r="V3036" i="2"/>
  <c r="V3035" i="2"/>
  <c r="V3034" i="2"/>
  <c r="V3033" i="2"/>
  <c r="V3032" i="2"/>
  <c r="V3031" i="2"/>
  <c r="V3030" i="2"/>
  <c r="V3029" i="2"/>
  <c r="V3028" i="2"/>
  <c r="V3027" i="2"/>
  <c r="V3026" i="2"/>
  <c r="V3025" i="2"/>
  <c r="V3024" i="2"/>
  <c r="V3023" i="2"/>
  <c r="V3022" i="2"/>
  <c r="V3021" i="2"/>
  <c r="V3020" i="2"/>
  <c r="V3019" i="2"/>
  <c r="V3018" i="2"/>
  <c r="V3017" i="2"/>
  <c r="V3016" i="2"/>
  <c r="V3015" i="2"/>
  <c r="V3014" i="2"/>
  <c r="V3013" i="2"/>
  <c r="V3012" i="2"/>
  <c r="V3011" i="2"/>
  <c r="V3010" i="2"/>
  <c r="V3009" i="2"/>
  <c r="V3008" i="2"/>
  <c r="V3007" i="2"/>
  <c r="V3006" i="2"/>
  <c r="V3005" i="2"/>
  <c r="V3004" i="2"/>
  <c r="V3003" i="2"/>
  <c r="V3002" i="2"/>
  <c r="V3001" i="2"/>
  <c r="V3000" i="2"/>
  <c r="V2999" i="2"/>
  <c r="V2998" i="2"/>
  <c r="V2997" i="2"/>
  <c r="V2996" i="2"/>
  <c r="V2995" i="2"/>
  <c r="V2994" i="2"/>
  <c r="V2993" i="2"/>
  <c r="V2992" i="2"/>
  <c r="V2991" i="2"/>
  <c r="V2990" i="2"/>
  <c r="V2989" i="2"/>
  <c r="V2988" i="2"/>
  <c r="V2987" i="2"/>
  <c r="V2986" i="2"/>
  <c r="V2985" i="2"/>
  <c r="V2984" i="2"/>
  <c r="V2983" i="2"/>
  <c r="V2982" i="2"/>
  <c r="V2981" i="2"/>
  <c r="V2980" i="2"/>
  <c r="V2979" i="2"/>
  <c r="V2978" i="2"/>
  <c r="V2977" i="2"/>
  <c r="V2976" i="2"/>
  <c r="V2975" i="2"/>
  <c r="V2974" i="2"/>
  <c r="V2973" i="2"/>
  <c r="V2972" i="2"/>
  <c r="V2971" i="2"/>
  <c r="V2970" i="2"/>
  <c r="V2969" i="2"/>
  <c r="V2968" i="2"/>
  <c r="V2967" i="2"/>
  <c r="V2966" i="2"/>
  <c r="V2965" i="2"/>
  <c r="V2964" i="2"/>
  <c r="V2963" i="2"/>
  <c r="V2962" i="2"/>
  <c r="V2961" i="2"/>
  <c r="V2960" i="2"/>
  <c r="V2959" i="2"/>
  <c r="V2958" i="2"/>
  <c r="V2957" i="2"/>
  <c r="V2956" i="2"/>
  <c r="V2955" i="2"/>
  <c r="V2954" i="2"/>
  <c r="V2953" i="2"/>
  <c r="V2952" i="2"/>
  <c r="V2951" i="2"/>
  <c r="V2950" i="2"/>
  <c r="V2949" i="2"/>
  <c r="V2948" i="2"/>
  <c r="V2947" i="2"/>
  <c r="V2946" i="2"/>
  <c r="V2945" i="2"/>
  <c r="V2944" i="2"/>
  <c r="V2943" i="2"/>
  <c r="V2942" i="2"/>
  <c r="V2941" i="2"/>
  <c r="V2940" i="2"/>
  <c r="V2939" i="2"/>
  <c r="V2938" i="2"/>
  <c r="V2937" i="2"/>
  <c r="V2936" i="2"/>
  <c r="V2935" i="2"/>
  <c r="V2934" i="2"/>
  <c r="V2933" i="2"/>
  <c r="V2932" i="2"/>
  <c r="V2931" i="2"/>
  <c r="V2930" i="2"/>
  <c r="V2929" i="2"/>
  <c r="V2928" i="2"/>
  <c r="V2927" i="2"/>
  <c r="V2926" i="2"/>
  <c r="V2925" i="2"/>
  <c r="V2924" i="2"/>
  <c r="V2923" i="2"/>
  <c r="V2922" i="2"/>
  <c r="V2921" i="2"/>
  <c r="V2920" i="2"/>
  <c r="V2919" i="2"/>
  <c r="V2918" i="2"/>
  <c r="V2917" i="2"/>
  <c r="V2916" i="2"/>
  <c r="V2915" i="2"/>
  <c r="V2914" i="2"/>
  <c r="V2913" i="2"/>
  <c r="V2912" i="2"/>
  <c r="V2911" i="2"/>
  <c r="V2910" i="2"/>
  <c r="V2909" i="2"/>
  <c r="V2908" i="2"/>
  <c r="V2907" i="2"/>
  <c r="V2906" i="2"/>
  <c r="V2905" i="2"/>
  <c r="V2904" i="2"/>
  <c r="V2903" i="2"/>
  <c r="V2902" i="2"/>
  <c r="V2901" i="2"/>
  <c r="V2900" i="2"/>
  <c r="V2899" i="2"/>
  <c r="V2898" i="2"/>
  <c r="V2897" i="2"/>
  <c r="V2896" i="2"/>
  <c r="V2895" i="2"/>
  <c r="V2894" i="2"/>
  <c r="V2893" i="2"/>
  <c r="V2892" i="2"/>
  <c r="V2891" i="2"/>
  <c r="V2890" i="2"/>
  <c r="V2889" i="2"/>
  <c r="V2888" i="2"/>
  <c r="V2887" i="2"/>
  <c r="V2886" i="2"/>
  <c r="V2885" i="2"/>
  <c r="V2884" i="2"/>
  <c r="V2883" i="2"/>
  <c r="V2882" i="2"/>
  <c r="V2881" i="2"/>
  <c r="V2880" i="2"/>
  <c r="V2879" i="2"/>
  <c r="V2878" i="2"/>
  <c r="V2877" i="2"/>
  <c r="V2876" i="2"/>
  <c r="V2875" i="2"/>
  <c r="V2874" i="2"/>
  <c r="V2873" i="2"/>
  <c r="V2872" i="2"/>
  <c r="V2871" i="2"/>
  <c r="V2870" i="2"/>
  <c r="V2869" i="2"/>
  <c r="V2868" i="2"/>
  <c r="V2867" i="2"/>
  <c r="V2866" i="2"/>
  <c r="V2865" i="2"/>
  <c r="V2864" i="2"/>
  <c r="V2863" i="2"/>
  <c r="V2862" i="2"/>
  <c r="V2861" i="2"/>
  <c r="V2860" i="2"/>
  <c r="V2859" i="2"/>
  <c r="V2858" i="2"/>
  <c r="V2857" i="2"/>
  <c r="V2856" i="2"/>
  <c r="V2855" i="2"/>
  <c r="V2854" i="2"/>
  <c r="V2853" i="2"/>
  <c r="V2852" i="2"/>
  <c r="V2851" i="2"/>
  <c r="V2850" i="2"/>
  <c r="V2849" i="2"/>
  <c r="V2848" i="2"/>
  <c r="V2847" i="2"/>
  <c r="V2846" i="2"/>
  <c r="V2845" i="2"/>
  <c r="V2844" i="2"/>
  <c r="V2843" i="2"/>
  <c r="V2842" i="2"/>
  <c r="V2841" i="2"/>
  <c r="V2840" i="2"/>
  <c r="V2839" i="2"/>
  <c r="V2838" i="2"/>
  <c r="V2837" i="2"/>
  <c r="V2836" i="2"/>
  <c r="V2835" i="2"/>
  <c r="V2834" i="2"/>
  <c r="V2833" i="2"/>
  <c r="V2832" i="2"/>
  <c r="V2831" i="2"/>
  <c r="V2830" i="2"/>
  <c r="V2829" i="2"/>
  <c r="V2828" i="2"/>
  <c r="V2827" i="2"/>
  <c r="V2826" i="2"/>
  <c r="V2825" i="2"/>
  <c r="V2824" i="2"/>
  <c r="V2823" i="2"/>
  <c r="V2822" i="2"/>
  <c r="V2821" i="2"/>
  <c r="V2820" i="2"/>
  <c r="V2819" i="2"/>
  <c r="V2818" i="2"/>
  <c r="V2817" i="2"/>
  <c r="V2816" i="2"/>
  <c r="V2815" i="2"/>
  <c r="V2814" i="2"/>
  <c r="V2813" i="2"/>
  <c r="V2812" i="2"/>
  <c r="V2811" i="2"/>
  <c r="V2810" i="2"/>
  <c r="V2809" i="2"/>
  <c r="V2808" i="2"/>
  <c r="V2807" i="2"/>
  <c r="V2806" i="2"/>
  <c r="V2805" i="2"/>
  <c r="V2804" i="2"/>
  <c r="V2803" i="2"/>
  <c r="V2802" i="2"/>
  <c r="V2801" i="2"/>
  <c r="V2800" i="2"/>
  <c r="V2799" i="2"/>
  <c r="V2798" i="2"/>
  <c r="V2797" i="2"/>
  <c r="V2796" i="2"/>
  <c r="V2795" i="2"/>
  <c r="V2794" i="2"/>
  <c r="V2793" i="2"/>
  <c r="V2792" i="2"/>
  <c r="V2791" i="2"/>
  <c r="V2790" i="2"/>
  <c r="V2789" i="2"/>
  <c r="V2788" i="2"/>
  <c r="V2787" i="2"/>
  <c r="V2786" i="2"/>
  <c r="V2785" i="2"/>
  <c r="V2784" i="2"/>
  <c r="V2783" i="2"/>
  <c r="V2782" i="2"/>
  <c r="V2781" i="2"/>
  <c r="V2780" i="2"/>
  <c r="V2779" i="2"/>
  <c r="V2778" i="2"/>
  <c r="V2777" i="2"/>
  <c r="V2776" i="2"/>
  <c r="V2775" i="2"/>
  <c r="V2774" i="2"/>
  <c r="V2773" i="2"/>
  <c r="V2772" i="2"/>
  <c r="V2771" i="2"/>
  <c r="V2770" i="2"/>
  <c r="V2769" i="2"/>
  <c r="V2768" i="2"/>
  <c r="V2767" i="2"/>
  <c r="V2766" i="2"/>
  <c r="V2765" i="2"/>
  <c r="V2764" i="2"/>
  <c r="V2763" i="2"/>
  <c r="V2762" i="2"/>
  <c r="V2761" i="2"/>
  <c r="V2760" i="2"/>
  <c r="V2759" i="2"/>
  <c r="V2758" i="2"/>
  <c r="V2757" i="2"/>
  <c r="V2756" i="2"/>
  <c r="V2755" i="2"/>
  <c r="V2754" i="2"/>
  <c r="V2753" i="2"/>
  <c r="V2752" i="2"/>
  <c r="V2751" i="2"/>
  <c r="V2750" i="2"/>
  <c r="V2749" i="2"/>
  <c r="V2748" i="2"/>
  <c r="V2747" i="2"/>
  <c r="V2746" i="2"/>
  <c r="V2745" i="2"/>
  <c r="V2744" i="2"/>
  <c r="V2743" i="2"/>
  <c r="V2742" i="2"/>
  <c r="V2741" i="2"/>
  <c r="V2740" i="2"/>
  <c r="V2739" i="2"/>
  <c r="V2738" i="2"/>
  <c r="V2737" i="2"/>
  <c r="V2736" i="2"/>
  <c r="V2735" i="2"/>
  <c r="V2734" i="2"/>
  <c r="V2733" i="2"/>
  <c r="V2732" i="2"/>
  <c r="V2731" i="2"/>
  <c r="V2730" i="2"/>
  <c r="V2729" i="2"/>
  <c r="V2728" i="2"/>
  <c r="V2727" i="2"/>
  <c r="V2726" i="2"/>
  <c r="V2725" i="2"/>
  <c r="V2724" i="2"/>
  <c r="V2723" i="2"/>
  <c r="V2722" i="2"/>
  <c r="V2721" i="2"/>
  <c r="V2720" i="2"/>
  <c r="V2719" i="2"/>
  <c r="V2718" i="2"/>
  <c r="V2717" i="2"/>
  <c r="V2716" i="2"/>
  <c r="V2715" i="2"/>
  <c r="V2714" i="2"/>
  <c r="V2713" i="2"/>
  <c r="V2712" i="2"/>
  <c r="V2711" i="2"/>
  <c r="V2710" i="2"/>
  <c r="V2709" i="2"/>
  <c r="V2708" i="2"/>
  <c r="V2707" i="2"/>
  <c r="V2706" i="2"/>
  <c r="V2705" i="2"/>
  <c r="V2704" i="2"/>
  <c r="V2703" i="2"/>
  <c r="V2702" i="2"/>
  <c r="V2701" i="2"/>
  <c r="V2700" i="2"/>
  <c r="V2699" i="2"/>
  <c r="V2698" i="2"/>
  <c r="V2697" i="2"/>
  <c r="V2696" i="2"/>
  <c r="V2695" i="2"/>
  <c r="V2694" i="2"/>
  <c r="V2693" i="2"/>
  <c r="V2692" i="2"/>
  <c r="V2691" i="2"/>
  <c r="V2690" i="2"/>
  <c r="V2689" i="2"/>
  <c r="V2688" i="2"/>
  <c r="V2687" i="2"/>
  <c r="V2686" i="2"/>
  <c r="V2685" i="2"/>
  <c r="V2684" i="2"/>
  <c r="V2683" i="2"/>
  <c r="V2682" i="2"/>
  <c r="V2681" i="2"/>
  <c r="V2680" i="2"/>
  <c r="V2679" i="2"/>
  <c r="V2678" i="2"/>
  <c r="V2677" i="2"/>
  <c r="V2676" i="2"/>
  <c r="V2675" i="2"/>
  <c r="V2674" i="2"/>
  <c r="V2673" i="2"/>
  <c r="V2672" i="2"/>
  <c r="V2671" i="2"/>
  <c r="V2670" i="2"/>
  <c r="V2669" i="2"/>
  <c r="V2668" i="2"/>
  <c r="V2667" i="2"/>
  <c r="V2666" i="2"/>
  <c r="V2665" i="2"/>
  <c r="V2664" i="2"/>
  <c r="V2663" i="2"/>
  <c r="V2662" i="2"/>
  <c r="V2661" i="2"/>
  <c r="V2660" i="2"/>
  <c r="V2659" i="2"/>
  <c r="V2658" i="2"/>
  <c r="V2657" i="2"/>
  <c r="V2656" i="2"/>
  <c r="V2655" i="2"/>
  <c r="V2654" i="2"/>
  <c r="V2653" i="2"/>
  <c r="V2652" i="2"/>
  <c r="V2651" i="2"/>
  <c r="V2650" i="2"/>
  <c r="V2649" i="2"/>
  <c r="V2648" i="2"/>
  <c r="V2647" i="2"/>
  <c r="V2646" i="2"/>
  <c r="V2645" i="2"/>
  <c r="V2644" i="2"/>
  <c r="V2643" i="2"/>
  <c r="V2642" i="2"/>
  <c r="V2641" i="2"/>
  <c r="V2640" i="2"/>
  <c r="V2639" i="2"/>
  <c r="V2638" i="2"/>
  <c r="V2637" i="2"/>
  <c r="V2636" i="2"/>
  <c r="V2635" i="2"/>
  <c r="V2634" i="2"/>
  <c r="V2633" i="2"/>
  <c r="V2632" i="2"/>
  <c r="V2631" i="2"/>
  <c r="V2630" i="2"/>
  <c r="V2629" i="2"/>
  <c r="V2628" i="2"/>
  <c r="V2627" i="2"/>
  <c r="V2626" i="2"/>
  <c r="V2625" i="2"/>
  <c r="V2624" i="2"/>
  <c r="V2623" i="2"/>
  <c r="V2622" i="2"/>
  <c r="V2621" i="2"/>
  <c r="V2620" i="2"/>
  <c r="V2619" i="2"/>
  <c r="V2618" i="2"/>
  <c r="V2617" i="2"/>
  <c r="V2616" i="2"/>
  <c r="V2615" i="2"/>
  <c r="V2614" i="2"/>
  <c r="V2613" i="2"/>
  <c r="V2612" i="2"/>
  <c r="V2611" i="2"/>
  <c r="V2610" i="2"/>
  <c r="V2609" i="2"/>
  <c r="V2608" i="2"/>
  <c r="V2607" i="2"/>
  <c r="V2606" i="2"/>
  <c r="V2605" i="2"/>
  <c r="V2604" i="2"/>
  <c r="V2603" i="2"/>
  <c r="V2602" i="2"/>
  <c r="V2601" i="2"/>
  <c r="V2600" i="2"/>
  <c r="V2599" i="2"/>
  <c r="V2598" i="2"/>
  <c r="V2597" i="2"/>
  <c r="V2596" i="2"/>
  <c r="V2595" i="2"/>
  <c r="V2594" i="2"/>
  <c r="V2593" i="2"/>
  <c r="V2592" i="2"/>
  <c r="V2591" i="2"/>
  <c r="V2590" i="2"/>
  <c r="V2589" i="2"/>
  <c r="V2588" i="2"/>
  <c r="V2587" i="2"/>
  <c r="V2586" i="2"/>
  <c r="V2585" i="2"/>
  <c r="V2584" i="2"/>
  <c r="V2583" i="2"/>
  <c r="V2582" i="2"/>
  <c r="V2581" i="2"/>
  <c r="V2580" i="2"/>
  <c r="V2579" i="2"/>
  <c r="V2578" i="2"/>
  <c r="V2577" i="2"/>
  <c r="V2576" i="2"/>
  <c r="V2575" i="2"/>
  <c r="V2574" i="2"/>
  <c r="V2573" i="2"/>
  <c r="V2572" i="2"/>
  <c r="V2571" i="2"/>
  <c r="V2570" i="2"/>
  <c r="V2569" i="2"/>
  <c r="V2568" i="2"/>
  <c r="V2567" i="2"/>
  <c r="V2566" i="2"/>
  <c r="V2565" i="2"/>
  <c r="V2564" i="2"/>
  <c r="V2563" i="2"/>
  <c r="V2562" i="2"/>
  <c r="V2561" i="2"/>
  <c r="V2560" i="2"/>
  <c r="V2559" i="2"/>
  <c r="V2558" i="2"/>
  <c r="V2557" i="2"/>
  <c r="V2556" i="2"/>
  <c r="V2555" i="2"/>
  <c r="V2554" i="2"/>
  <c r="V2553" i="2"/>
  <c r="V2552" i="2"/>
  <c r="V2551" i="2"/>
  <c r="V2550" i="2"/>
  <c r="V2549" i="2"/>
  <c r="V2548" i="2"/>
  <c r="V2547" i="2"/>
  <c r="V2546" i="2"/>
  <c r="V2545" i="2"/>
  <c r="V2544" i="2"/>
  <c r="V2543" i="2"/>
  <c r="V2542" i="2"/>
  <c r="V2541" i="2"/>
  <c r="V2540" i="2"/>
  <c r="V2539" i="2"/>
  <c r="V2538" i="2"/>
  <c r="V2537" i="2"/>
  <c r="V2536" i="2"/>
  <c r="V2535" i="2"/>
  <c r="V2534" i="2"/>
  <c r="V2533" i="2"/>
  <c r="V2532" i="2"/>
  <c r="V2531" i="2"/>
  <c r="V2530" i="2"/>
  <c r="V2529" i="2"/>
  <c r="V2528" i="2"/>
  <c r="V2527" i="2"/>
  <c r="V2526" i="2"/>
  <c r="V2525" i="2"/>
  <c r="V2524" i="2"/>
  <c r="V2523" i="2"/>
  <c r="V2522" i="2"/>
  <c r="V2521" i="2"/>
  <c r="V2520" i="2"/>
  <c r="V2519" i="2"/>
  <c r="V2518" i="2"/>
  <c r="V2517" i="2"/>
  <c r="V2516" i="2"/>
  <c r="V2515" i="2"/>
  <c r="V2514" i="2"/>
  <c r="V2513" i="2"/>
  <c r="V2512" i="2"/>
  <c r="V2511" i="2"/>
  <c r="V2510" i="2"/>
  <c r="V2509" i="2"/>
  <c r="V2508" i="2"/>
  <c r="V2507" i="2"/>
  <c r="V2506" i="2"/>
  <c r="V2505" i="2"/>
  <c r="V2504" i="2"/>
  <c r="V2503" i="2"/>
  <c r="V2502" i="2"/>
  <c r="V2501" i="2"/>
  <c r="V2500" i="2"/>
  <c r="V2499" i="2"/>
  <c r="V2498" i="2"/>
  <c r="V2497" i="2"/>
  <c r="V2496" i="2"/>
  <c r="V2495" i="2"/>
  <c r="V2494" i="2"/>
  <c r="V2493" i="2"/>
  <c r="V2492" i="2"/>
  <c r="V2491" i="2"/>
  <c r="V2490" i="2"/>
  <c r="V2489" i="2"/>
  <c r="V2488" i="2"/>
  <c r="V2487" i="2"/>
  <c r="V2486" i="2"/>
  <c r="V2485" i="2"/>
  <c r="V2484" i="2"/>
  <c r="V2483" i="2"/>
  <c r="V2482" i="2"/>
  <c r="V2481" i="2"/>
  <c r="V2480" i="2"/>
  <c r="V2479" i="2"/>
  <c r="V2478" i="2"/>
  <c r="V2477" i="2"/>
  <c r="V2476" i="2"/>
  <c r="V2475" i="2"/>
  <c r="V2474" i="2"/>
  <c r="V2473" i="2"/>
  <c r="V2472" i="2"/>
  <c r="V2471" i="2"/>
  <c r="V2470" i="2"/>
  <c r="V2469" i="2"/>
  <c r="V2468" i="2"/>
  <c r="V2467" i="2"/>
  <c r="V2466" i="2"/>
  <c r="V2465" i="2"/>
  <c r="V2464" i="2"/>
  <c r="V2463" i="2"/>
  <c r="V2462" i="2"/>
  <c r="V2461" i="2"/>
  <c r="V2460" i="2"/>
  <c r="V2459" i="2"/>
  <c r="V2458" i="2"/>
  <c r="V2457" i="2"/>
  <c r="V2456" i="2"/>
  <c r="V2455" i="2"/>
  <c r="V2454" i="2"/>
  <c r="V2453" i="2"/>
  <c r="V2452" i="2"/>
  <c r="V2451" i="2"/>
  <c r="V2450" i="2"/>
  <c r="V2449" i="2"/>
  <c r="V2448" i="2"/>
  <c r="V2447" i="2"/>
  <c r="V2446" i="2"/>
  <c r="V2445" i="2"/>
  <c r="V2444" i="2"/>
  <c r="V2443" i="2"/>
  <c r="V2442" i="2"/>
  <c r="V2441" i="2"/>
  <c r="V2440" i="2"/>
  <c r="V2439" i="2"/>
  <c r="V2438" i="2"/>
  <c r="V2437" i="2"/>
  <c r="V2436" i="2"/>
  <c r="V2435" i="2"/>
  <c r="V2434" i="2"/>
  <c r="V2433" i="2"/>
  <c r="V2432" i="2"/>
  <c r="V2431" i="2"/>
  <c r="V2430" i="2"/>
  <c r="V2429" i="2"/>
  <c r="V2428" i="2"/>
  <c r="V2427" i="2"/>
  <c r="V2426" i="2"/>
  <c r="V2425" i="2"/>
  <c r="V2424" i="2"/>
  <c r="V2423" i="2"/>
  <c r="V2422" i="2"/>
  <c r="V2421" i="2"/>
  <c r="V2420" i="2"/>
  <c r="V2419" i="2"/>
  <c r="V2418" i="2"/>
  <c r="V2417" i="2"/>
  <c r="V2416" i="2"/>
  <c r="V2415" i="2"/>
  <c r="V2414" i="2"/>
  <c r="V2413" i="2"/>
  <c r="V2412" i="2"/>
  <c r="V2411" i="2"/>
  <c r="V2410" i="2"/>
  <c r="V2409" i="2"/>
  <c r="V2408" i="2"/>
  <c r="V2407" i="2"/>
  <c r="V2406" i="2"/>
  <c r="V2405" i="2"/>
  <c r="V2404" i="2"/>
  <c r="V2403" i="2"/>
  <c r="V2402" i="2"/>
  <c r="V2401" i="2"/>
  <c r="V2400" i="2"/>
  <c r="V2399" i="2"/>
  <c r="V2398" i="2"/>
  <c r="V2397" i="2"/>
  <c r="V2396" i="2"/>
  <c r="V2395" i="2"/>
  <c r="V2394" i="2"/>
  <c r="V2393" i="2"/>
  <c r="V2392" i="2"/>
  <c r="V2391" i="2"/>
  <c r="V2390" i="2"/>
  <c r="V2389" i="2"/>
  <c r="V2388" i="2"/>
  <c r="V2387" i="2"/>
  <c r="V2386" i="2"/>
  <c r="V2385" i="2"/>
  <c r="V2384" i="2"/>
  <c r="V2383" i="2"/>
  <c r="V2382" i="2"/>
  <c r="V2381" i="2"/>
  <c r="V2380" i="2"/>
  <c r="V2379" i="2"/>
  <c r="V2378" i="2"/>
  <c r="V2377" i="2"/>
  <c r="V2376" i="2"/>
  <c r="V2375" i="2"/>
  <c r="V2374" i="2"/>
  <c r="V2373" i="2"/>
  <c r="V2372" i="2"/>
  <c r="V2371" i="2"/>
  <c r="V2370" i="2"/>
  <c r="V2369" i="2"/>
  <c r="V2368" i="2"/>
  <c r="V2367" i="2"/>
  <c r="V2366" i="2"/>
  <c r="V2365" i="2"/>
  <c r="V2364" i="2"/>
  <c r="V2363" i="2"/>
  <c r="V2362" i="2"/>
  <c r="V2361" i="2"/>
  <c r="V2360" i="2"/>
  <c r="V2359" i="2"/>
  <c r="V2358" i="2"/>
  <c r="V2357" i="2"/>
  <c r="V2356" i="2"/>
  <c r="V2355" i="2"/>
  <c r="V2354" i="2"/>
  <c r="V2353" i="2"/>
  <c r="V2352" i="2"/>
  <c r="V2351" i="2"/>
  <c r="V2350" i="2"/>
  <c r="V2349" i="2"/>
  <c r="V2348" i="2"/>
  <c r="V2347" i="2"/>
  <c r="V2346" i="2"/>
  <c r="V2345" i="2"/>
  <c r="V2344" i="2"/>
  <c r="V2343" i="2"/>
  <c r="V2342" i="2"/>
  <c r="V2341" i="2"/>
  <c r="V2340" i="2"/>
  <c r="V2339" i="2"/>
  <c r="V2338" i="2"/>
  <c r="V2337" i="2"/>
  <c r="V2336" i="2"/>
  <c r="V2335" i="2"/>
  <c r="V2334" i="2"/>
  <c r="V2333" i="2"/>
  <c r="V2332" i="2"/>
  <c r="V2331" i="2"/>
  <c r="V2330" i="2"/>
  <c r="V2329" i="2"/>
  <c r="V2328" i="2"/>
  <c r="V2327" i="2"/>
  <c r="V2326" i="2"/>
  <c r="V2325" i="2"/>
  <c r="V2324" i="2"/>
  <c r="V2323" i="2"/>
  <c r="V2322" i="2"/>
  <c r="V2321" i="2"/>
  <c r="V2320" i="2"/>
  <c r="V2319" i="2"/>
  <c r="V2318" i="2"/>
  <c r="V2317" i="2"/>
  <c r="V2316" i="2"/>
  <c r="V2315" i="2"/>
  <c r="V2314" i="2"/>
  <c r="V2313" i="2"/>
  <c r="V2312" i="2"/>
  <c r="V2311" i="2"/>
  <c r="V2310" i="2"/>
  <c r="V2309" i="2"/>
  <c r="V2308" i="2"/>
  <c r="V2307" i="2"/>
  <c r="V2306" i="2"/>
  <c r="V2305" i="2"/>
  <c r="V2304" i="2"/>
  <c r="V2303" i="2"/>
  <c r="V2302" i="2"/>
  <c r="V2301" i="2"/>
  <c r="V2300" i="2"/>
  <c r="V2299" i="2"/>
  <c r="V2298" i="2"/>
  <c r="V2297" i="2"/>
  <c r="V2296" i="2"/>
  <c r="V2295" i="2"/>
  <c r="V2294" i="2"/>
  <c r="V2293" i="2"/>
  <c r="V2292" i="2"/>
  <c r="V2291" i="2"/>
  <c r="V2290" i="2"/>
  <c r="V2289" i="2"/>
  <c r="V2288" i="2"/>
  <c r="V2287" i="2"/>
  <c r="V2286" i="2"/>
  <c r="V2285" i="2"/>
  <c r="V2284" i="2"/>
  <c r="V2283" i="2"/>
  <c r="V2282" i="2"/>
  <c r="V2281" i="2"/>
  <c r="V2280" i="2"/>
  <c r="V2279" i="2"/>
  <c r="V2278" i="2"/>
  <c r="V2277" i="2"/>
  <c r="V2276" i="2"/>
  <c r="V2275" i="2"/>
  <c r="V2274" i="2"/>
  <c r="V2273" i="2"/>
  <c r="V2272" i="2"/>
  <c r="V2271" i="2"/>
  <c r="V2270" i="2"/>
  <c r="V2269" i="2"/>
  <c r="V2268" i="2"/>
  <c r="V2267" i="2"/>
  <c r="V2266" i="2"/>
  <c r="V2265" i="2"/>
  <c r="V2264" i="2"/>
  <c r="V2263" i="2"/>
  <c r="V2262" i="2"/>
  <c r="V2261" i="2"/>
  <c r="V2260" i="2"/>
  <c r="V2259" i="2"/>
  <c r="V2258" i="2"/>
  <c r="V2257" i="2"/>
  <c r="V2256" i="2"/>
  <c r="V2255" i="2"/>
  <c r="V2254" i="2"/>
  <c r="V2253" i="2"/>
  <c r="V2252" i="2"/>
  <c r="V2251" i="2"/>
  <c r="V2250" i="2"/>
  <c r="V2249" i="2"/>
  <c r="V2248" i="2"/>
  <c r="V2247" i="2"/>
  <c r="V2246" i="2"/>
  <c r="V2245" i="2"/>
  <c r="V2244" i="2"/>
  <c r="V2243" i="2"/>
  <c r="V2242" i="2"/>
  <c r="V2241" i="2"/>
  <c r="V2240" i="2"/>
  <c r="V2239" i="2"/>
  <c r="V2238" i="2"/>
  <c r="V2237" i="2"/>
  <c r="V2236" i="2"/>
  <c r="V2235" i="2"/>
  <c r="V2234" i="2"/>
  <c r="V2233" i="2"/>
  <c r="V2232" i="2"/>
  <c r="V2231" i="2"/>
  <c r="V2230" i="2"/>
  <c r="V2229" i="2"/>
  <c r="V2228" i="2"/>
  <c r="V2227" i="2"/>
  <c r="V2226" i="2"/>
  <c r="V2225" i="2"/>
  <c r="V2224" i="2"/>
  <c r="V2223" i="2"/>
  <c r="V2222" i="2"/>
  <c r="V2221" i="2"/>
  <c r="V2220" i="2"/>
  <c r="V2219" i="2"/>
  <c r="V2218" i="2"/>
  <c r="V2217" i="2"/>
  <c r="V2216" i="2"/>
  <c r="V2215" i="2"/>
  <c r="V2214" i="2"/>
  <c r="V2213" i="2"/>
  <c r="V2212" i="2"/>
  <c r="V2211" i="2"/>
  <c r="V2210" i="2"/>
  <c r="V2209" i="2"/>
  <c r="V2208" i="2"/>
  <c r="V2207" i="2"/>
  <c r="V2206" i="2"/>
  <c r="V2205" i="2"/>
  <c r="V2204" i="2"/>
  <c r="V2203" i="2"/>
  <c r="V2202" i="2"/>
  <c r="V2201" i="2"/>
  <c r="V2200" i="2"/>
  <c r="V2199" i="2"/>
  <c r="V2198" i="2"/>
  <c r="V2197" i="2"/>
  <c r="V2196" i="2"/>
  <c r="V2195" i="2"/>
  <c r="V2194" i="2"/>
  <c r="V2193" i="2"/>
  <c r="V2192" i="2"/>
  <c r="V2191" i="2"/>
  <c r="V2190" i="2"/>
  <c r="V2189" i="2"/>
  <c r="V2188" i="2"/>
  <c r="V2187" i="2"/>
  <c r="V2186" i="2"/>
  <c r="V2185" i="2"/>
  <c r="V2184" i="2"/>
  <c r="V2183" i="2"/>
  <c r="V2182" i="2"/>
  <c r="V2181" i="2"/>
  <c r="V2180" i="2"/>
  <c r="V2179" i="2"/>
  <c r="V2178" i="2"/>
  <c r="V2177" i="2"/>
  <c r="V2176" i="2"/>
  <c r="V2175" i="2"/>
  <c r="V2174" i="2"/>
  <c r="V2173" i="2"/>
  <c r="V2172" i="2"/>
  <c r="V2171" i="2"/>
  <c r="V2170" i="2"/>
  <c r="V2169" i="2"/>
  <c r="V2168" i="2"/>
  <c r="V2167" i="2"/>
  <c r="V2166" i="2"/>
  <c r="V2165" i="2"/>
  <c r="V2164" i="2"/>
  <c r="V2163" i="2"/>
  <c r="V2162" i="2"/>
  <c r="V2161" i="2"/>
  <c r="V2160" i="2"/>
  <c r="V2159" i="2"/>
  <c r="V2158" i="2"/>
  <c r="V2157" i="2"/>
  <c r="V2156" i="2"/>
  <c r="V2155" i="2"/>
  <c r="V2154" i="2"/>
  <c r="V2153" i="2"/>
  <c r="V2152" i="2"/>
  <c r="V2151" i="2"/>
  <c r="V2150" i="2"/>
  <c r="V2149" i="2"/>
  <c r="V2148" i="2"/>
  <c r="V2147" i="2"/>
  <c r="V2146" i="2"/>
  <c r="V2145" i="2"/>
  <c r="V2144" i="2"/>
  <c r="V2143" i="2"/>
  <c r="V2142" i="2"/>
  <c r="V2141" i="2"/>
  <c r="V2140" i="2"/>
  <c r="V2139" i="2"/>
  <c r="V2138" i="2"/>
  <c r="V2137" i="2"/>
  <c r="V2136" i="2"/>
  <c r="V2135" i="2"/>
  <c r="V2134" i="2"/>
  <c r="V2133" i="2"/>
  <c r="V2132" i="2"/>
  <c r="V2131" i="2"/>
  <c r="V2130" i="2"/>
  <c r="V2129" i="2"/>
  <c r="V2128" i="2"/>
  <c r="V2127" i="2"/>
  <c r="V2126" i="2"/>
  <c r="V2125" i="2"/>
  <c r="V2124" i="2"/>
  <c r="V2123" i="2"/>
  <c r="V2122" i="2"/>
  <c r="V2121" i="2"/>
  <c r="V2120" i="2"/>
  <c r="V2119" i="2"/>
  <c r="V2118" i="2"/>
  <c r="V2117" i="2"/>
  <c r="V2116" i="2"/>
  <c r="V2115" i="2"/>
  <c r="V2114" i="2"/>
  <c r="V2113" i="2"/>
  <c r="V2112" i="2"/>
  <c r="V2111" i="2"/>
  <c r="V2110" i="2"/>
  <c r="V2109" i="2"/>
  <c r="V2108" i="2"/>
  <c r="V2107" i="2"/>
  <c r="V2106" i="2"/>
  <c r="V2105" i="2"/>
  <c r="V2104" i="2"/>
  <c r="V2103" i="2"/>
  <c r="V2102" i="2"/>
  <c r="V2101" i="2"/>
  <c r="V2100" i="2"/>
  <c r="V2099" i="2"/>
  <c r="V2098" i="2"/>
  <c r="V2097" i="2"/>
  <c r="V2096" i="2"/>
  <c r="V2095" i="2"/>
  <c r="V2094" i="2"/>
  <c r="V2093" i="2"/>
  <c r="V2092" i="2"/>
  <c r="V2091" i="2"/>
  <c r="V2090" i="2"/>
  <c r="V2089" i="2"/>
  <c r="V2088" i="2"/>
  <c r="V2087" i="2"/>
  <c r="V2086" i="2"/>
  <c r="V2085" i="2"/>
  <c r="V2084" i="2"/>
  <c r="V2083" i="2"/>
  <c r="V2082" i="2"/>
  <c r="V2081" i="2"/>
  <c r="V2080" i="2"/>
  <c r="V2079" i="2"/>
  <c r="V2078" i="2"/>
  <c r="V2077" i="2"/>
  <c r="V2076" i="2"/>
  <c r="V2075" i="2"/>
  <c r="V2074" i="2"/>
  <c r="V2073" i="2"/>
  <c r="V2072" i="2"/>
  <c r="V2071" i="2"/>
  <c r="V2070" i="2"/>
  <c r="V2069" i="2"/>
  <c r="V2068" i="2"/>
  <c r="V2067" i="2"/>
  <c r="V2066" i="2"/>
  <c r="V2065" i="2"/>
  <c r="V2064" i="2"/>
  <c r="V2063" i="2"/>
  <c r="V2062" i="2"/>
  <c r="V2061" i="2"/>
  <c r="V2060" i="2"/>
  <c r="V2059" i="2"/>
  <c r="V2058" i="2"/>
  <c r="V2057" i="2"/>
  <c r="V2056" i="2"/>
  <c r="V2055" i="2"/>
  <c r="V2054" i="2"/>
  <c r="V2053" i="2"/>
  <c r="V2052" i="2"/>
  <c r="V2051" i="2"/>
  <c r="V2050" i="2"/>
  <c r="V2049" i="2"/>
  <c r="V2048" i="2"/>
  <c r="V2047" i="2"/>
  <c r="V2046" i="2"/>
  <c r="V2045" i="2"/>
  <c r="V2044" i="2"/>
  <c r="V2043" i="2"/>
  <c r="V2042" i="2"/>
  <c r="V2041" i="2"/>
  <c r="V2040" i="2"/>
  <c r="V2039" i="2"/>
  <c r="V2038" i="2"/>
  <c r="V2037" i="2"/>
  <c r="V2036" i="2"/>
  <c r="V2035" i="2"/>
  <c r="V2034" i="2"/>
  <c r="V2033" i="2"/>
  <c r="V2032" i="2"/>
  <c r="V2031" i="2"/>
  <c r="V2030" i="2"/>
  <c r="V2029" i="2"/>
  <c r="V2028" i="2"/>
  <c r="V2027" i="2"/>
  <c r="V2026" i="2"/>
  <c r="V2025" i="2"/>
  <c r="V2024" i="2"/>
  <c r="V2023" i="2"/>
  <c r="V2022" i="2"/>
  <c r="V2021" i="2"/>
  <c r="V2020" i="2"/>
  <c r="V2019" i="2"/>
  <c r="V2018" i="2"/>
  <c r="V2017" i="2"/>
  <c r="V2016" i="2"/>
  <c r="V2015" i="2"/>
  <c r="V2014" i="2"/>
  <c r="V2013" i="2"/>
  <c r="V2012" i="2"/>
  <c r="V2011" i="2"/>
  <c r="V2010" i="2"/>
  <c r="V2009" i="2"/>
  <c r="V2008" i="2"/>
  <c r="V2007" i="2"/>
  <c r="V2006" i="2"/>
  <c r="V2005" i="2"/>
  <c r="V2004" i="2"/>
  <c r="V2003" i="2"/>
  <c r="V2002" i="2"/>
  <c r="V2001" i="2"/>
  <c r="V2000" i="2"/>
  <c r="V1999" i="2"/>
  <c r="V1998" i="2"/>
  <c r="V1997" i="2"/>
  <c r="V1996" i="2"/>
  <c r="V1995" i="2"/>
  <c r="V1994" i="2"/>
  <c r="V1993" i="2"/>
  <c r="V1992" i="2"/>
  <c r="V1991" i="2"/>
  <c r="V1990" i="2"/>
  <c r="V1989" i="2"/>
  <c r="V1988" i="2"/>
  <c r="V1987" i="2"/>
  <c r="V1986" i="2"/>
  <c r="V1985" i="2"/>
  <c r="V1984" i="2"/>
  <c r="V1983" i="2"/>
  <c r="V1982" i="2"/>
  <c r="V1981" i="2"/>
  <c r="V1980" i="2"/>
  <c r="V1979" i="2"/>
  <c r="V1978" i="2"/>
  <c r="V1977" i="2"/>
  <c r="V1976" i="2"/>
  <c r="V1975" i="2"/>
  <c r="V1974" i="2"/>
  <c r="V1973" i="2"/>
  <c r="V1972" i="2"/>
  <c r="V1971" i="2"/>
  <c r="V1970" i="2"/>
  <c r="V1969" i="2"/>
  <c r="V1968" i="2"/>
  <c r="V1967" i="2"/>
  <c r="V1966" i="2"/>
  <c r="V1965" i="2"/>
  <c r="V1964" i="2"/>
  <c r="V1963" i="2"/>
  <c r="V1962" i="2"/>
  <c r="V1961" i="2"/>
  <c r="V1960" i="2"/>
  <c r="V1959" i="2"/>
  <c r="V1958" i="2"/>
  <c r="V1957" i="2"/>
  <c r="V1956" i="2"/>
  <c r="V1955" i="2"/>
  <c r="V1954" i="2"/>
  <c r="V1953" i="2"/>
  <c r="V1952" i="2"/>
  <c r="V1951" i="2"/>
  <c r="V1950" i="2"/>
  <c r="V1949" i="2"/>
  <c r="V1948" i="2"/>
  <c r="V1947" i="2"/>
  <c r="V1946" i="2"/>
  <c r="V1945" i="2"/>
  <c r="V1944" i="2"/>
  <c r="V1943" i="2"/>
  <c r="V1942" i="2"/>
  <c r="V1941" i="2"/>
  <c r="V1940" i="2"/>
  <c r="V1939" i="2"/>
  <c r="V1938" i="2"/>
  <c r="V1937" i="2"/>
  <c r="V1936" i="2"/>
  <c r="V1935" i="2"/>
  <c r="V1934" i="2"/>
  <c r="V1933" i="2"/>
  <c r="V1932" i="2"/>
  <c r="V1931" i="2"/>
  <c r="V1930" i="2"/>
  <c r="V1929" i="2"/>
  <c r="V1928" i="2"/>
  <c r="V1927" i="2"/>
  <c r="V1926" i="2"/>
  <c r="V1925" i="2"/>
  <c r="V1924" i="2"/>
  <c r="V1923" i="2"/>
  <c r="V1922" i="2"/>
  <c r="V1921" i="2"/>
  <c r="V1920" i="2"/>
  <c r="V1919" i="2"/>
  <c r="V1918" i="2"/>
  <c r="V1917" i="2"/>
  <c r="V1916" i="2"/>
  <c r="V1915" i="2"/>
  <c r="V1914" i="2"/>
  <c r="V1913" i="2"/>
  <c r="V1912" i="2"/>
  <c r="V1911" i="2"/>
  <c r="V1910" i="2"/>
  <c r="V1909" i="2"/>
  <c r="V1908" i="2"/>
  <c r="V1907" i="2"/>
  <c r="V1906" i="2"/>
  <c r="V1905" i="2"/>
  <c r="V1904" i="2"/>
  <c r="V1903" i="2"/>
  <c r="V1902" i="2"/>
  <c r="V1901" i="2"/>
  <c r="V1900" i="2"/>
  <c r="V1899" i="2"/>
  <c r="V1898" i="2"/>
  <c r="V1897" i="2"/>
  <c r="V1896" i="2"/>
  <c r="V1895" i="2"/>
  <c r="V1894" i="2"/>
  <c r="V1893" i="2"/>
  <c r="V1892" i="2"/>
  <c r="V1891" i="2"/>
  <c r="V1890" i="2"/>
  <c r="V1889" i="2"/>
  <c r="V1888" i="2"/>
  <c r="V1887" i="2"/>
  <c r="V1886" i="2"/>
  <c r="V1885" i="2"/>
  <c r="V1884" i="2"/>
  <c r="V1883" i="2"/>
  <c r="V1882" i="2"/>
  <c r="V1881" i="2"/>
  <c r="V1880" i="2"/>
  <c r="V1879" i="2"/>
  <c r="V1878" i="2"/>
  <c r="V1877" i="2"/>
  <c r="V1876" i="2"/>
  <c r="V1875" i="2"/>
  <c r="V1874" i="2"/>
  <c r="V1873" i="2"/>
  <c r="V1872" i="2"/>
  <c r="V1871" i="2"/>
  <c r="V1870" i="2"/>
  <c r="V1869" i="2"/>
  <c r="V1868" i="2"/>
  <c r="V1867" i="2"/>
  <c r="V1866" i="2"/>
  <c r="V1865" i="2"/>
  <c r="V1864" i="2"/>
  <c r="V1863" i="2"/>
  <c r="V1862" i="2"/>
  <c r="V1861" i="2"/>
  <c r="V1860" i="2"/>
  <c r="V1859" i="2"/>
  <c r="V1858" i="2"/>
  <c r="V1857" i="2"/>
  <c r="V1856" i="2"/>
  <c r="V1855" i="2"/>
  <c r="V1854" i="2"/>
  <c r="V1853" i="2"/>
  <c r="V1852" i="2"/>
  <c r="V1851" i="2"/>
  <c r="V1850" i="2"/>
  <c r="V1849" i="2"/>
  <c r="V1848" i="2"/>
  <c r="V1847" i="2"/>
  <c r="V1846" i="2"/>
  <c r="V1845" i="2"/>
  <c r="V1844" i="2"/>
  <c r="V1843" i="2"/>
  <c r="V1842" i="2"/>
  <c r="V1841" i="2"/>
  <c r="V1840" i="2"/>
  <c r="V1839" i="2"/>
  <c r="V1838" i="2"/>
  <c r="V1837" i="2"/>
  <c r="V1836" i="2"/>
  <c r="V1835" i="2"/>
  <c r="V1834" i="2"/>
  <c r="V1833" i="2"/>
  <c r="V1832" i="2"/>
  <c r="V1831" i="2"/>
  <c r="V1830" i="2"/>
  <c r="V1829" i="2"/>
  <c r="V1828" i="2"/>
  <c r="V1827" i="2"/>
  <c r="V1826" i="2"/>
  <c r="V1825" i="2"/>
  <c r="V1824" i="2"/>
  <c r="V1823" i="2"/>
  <c r="V1822" i="2"/>
  <c r="V1821" i="2"/>
  <c r="V1820" i="2"/>
  <c r="V1819" i="2"/>
  <c r="V1818" i="2"/>
  <c r="V1817" i="2"/>
  <c r="V1816" i="2"/>
  <c r="V1815" i="2"/>
  <c r="V1814" i="2"/>
  <c r="V1813" i="2"/>
  <c r="V1812" i="2"/>
  <c r="V1811" i="2"/>
  <c r="V1810" i="2"/>
  <c r="V1809" i="2"/>
  <c r="V1808" i="2"/>
  <c r="V1807" i="2"/>
  <c r="V1806" i="2"/>
  <c r="V1805" i="2"/>
  <c r="V1804" i="2"/>
  <c r="V1803" i="2"/>
  <c r="V1802" i="2"/>
  <c r="V1801" i="2"/>
  <c r="V1800" i="2"/>
  <c r="V1799" i="2"/>
  <c r="V1798" i="2"/>
  <c r="V1797" i="2"/>
  <c r="V1796" i="2"/>
  <c r="V1795" i="2"/>
  <c r="V1794" i="2"/>
  <c r="V1793" i="2"/>
  <c r="V1792" i="2"/>
  <c r="V1791" i="2"/>
  <c r="V1790" i="2"/>
  <c r="V1789" i="2"/>
  <c r="V1788" i="2"/>
  <c r="V1787" i="2"/>
  <c r="V1786" i="2"/>
  <c r="V1785" i="2"/>
  <c r="V1784" i="2"/>
  <c r="V1783" i="2"/>
  <c r="V1782" i="2"/>
  <c r="V1781" i="2"/>
  <c r="V1780" i="2"/>
  <c r="V1779" i="2"/>
  <c r="V1778" i="2"/>
  <c r="V1777" i="2"/>
  <c r="V1776" i="2"/>
  <c r="V1775" i="2"/>
  <c r="V1774" i="2"/>
  <c r="V1773" i="2"/>
  <c r="V1772" i="2"/>
  <c r="V1771" i="2"/>
  <c r="V1770" i="2"/>
  <c r="V1769" i="2"/>
  <c r="V1768" i="2"/>
  <c r="V1767" i="2"/>
  <c r="V1766" i="2"/>
  <c r="V1765" i="2"/>
  <c r="V1764" i="2"/>
  <c r="V1763" i="2"/>
  <c r="V1762" i="2"/>
  <c r="V1761" i="2"/>
  <c r="V1760" i="2"/>
  <c r="V1759" i="2"/>
  <c r="V1758" i="2"/>
  <c r="V1757" i="2"/>
  <c r="V1756" i="2"/>
  <c r="V1755" i="2"/>
  <c r="V1754" i="2"/>
  <c r="V1753" i="2"/>
  <c r="V1752" i="2"/>
  <c r="V1751" i="2"/>
  <c r="V1750" i="2"/>
  <c r="V1749" i="2"/>
  <c r="V1748" i="2"/>
  <c r="V1747" i="2"/>
  <c r="V1746" i="2"/>
  <c r="V1745" i="2"/>
  <c r="V1744" i="2"/>
  <c r="V1743" i="2"/>
  <c r="V1742" i="2"/>
  <c r="V1741" i="2"/>
  <c r="V1740" i="2"/>
  <c r="V1739" i="2"/>
  <c r="V1738" i="2"/>
  <c r="V1737" i="2"/>
  <c r="V1736" i="2"/>
  <c r="V1735" i="2"/>
  <c r="V1734" i="2"/>
  <c r="V1733" i="2"/>
  <c r="V1732" i="2"/>
  <c r="V1731" i="2"/>
  <c r="V1730" i="2"/>
  <c r="V1729" i="2"/>
  <c r="V1728" i="2"/>
  <c r="V1727" i="2"/>
  <c r="V1726" i="2"/>
  <c r="V1725" i="2"/>
  <c r="V1724" i="2"/>
  <c r="V1723" i="2"/>
  <c r="V1722" i="2"/>
  <c r="V1721" i="2"/>
  <c r="V1720" i="2"/>
  <c r="V1719" i="2"/>
  <c r="V1718" i="2"/>
  <c r="V1717" i="2"/>
  <c r="V1716" i="2"/>
  <c r="V1715" i="2"/>
  <c r="V1714" i="2"/>
  <c r="V1713" i="2"/>
  <c r="V1712" i="2"/>
  <c r="V1711" i="2"/>
  <c r="V1710" i="2"/>
  <c r="V1709" i="2"/>
  <c r="V1708" i="2"/>
  <c r="V1707" i="2"/>
  <c r="V1706" i="2"/>
  <c r="V1705" i="2"/>
  <c r="V1704" i="2"/>
  <c r="V1703" i="2"/>
  <c r="V1702" i="2"/>
  <c r="V1701" i="2"/>
  <c r="V1700" i="2"/>
  <c r="V1699" i="2"/>
  <c r="V1698" i="2"/>
  <c r="V1697" i="2"/>
  <c r="V1696" i="2"/>
  <c r="V1695" i="2"/>
  <c r="V1694" i="2"/>
  <c r="V1693" i="2"/>
  <c r="V1692" i="2"/>
  <c r="V1691" i="2"/>
  <c r="V1690" i="2"/>
  <c r="V1689" i="2"/>
  <c r="V1688" i="2"/>
  <c r="V1687" i="2"/>
  <c r="V1686" i="2"/>
  <c r="V1685" i="2"/>
  <c r="V1684" i="2"/>
  <c r="V1683" i="2"/>
  <c r="V1682" i="2"/>
  <c r="V1681" i="2"/>
  <c r="V1680" i="2"/>
  <c r="V1679" i="2"/>
  <c r="V1678" i="2"/>
  <c r="V1677" i="2"/>
  <c r="V1676" i="2"/>
  <c r="V1675" i="2"/>
  <c r="V1674" i="2"/>
  <c r="V1673" i="2"/>
  <c r="V1672" i="2"/>
  <c r="V1671" i="2"/>
  <c r="V1670" i="2"/>
  <c r="V1669" i="2"/>
  <c r="V1668" i="2"/>
  <c r="V1667" i="2"/>
  <c r="V1666" i="2"/>
  <c r="V1665" i="2"/>
  <c r="V1664" i="2"/>
  <c r="V1663" i="2"/>
  <c r="V1662" i="2"/>
  <c r="V1661" i="2"/>
  <c r="V1660" i="2"/>
  <c r="V1659" i="2"/>
  <c r="V1658" i="2"/>
  <c r="V1657" i="2"/>
  <c r="V1656" i="2"/>
  <c r="V1655" i="2"/>
  <c r="V1654" i="2"/>
  <c r="V1653" i="2"/>
  <c r="V1652" i="2"/>
  <c r="V1651" i="2"/>
  <c r="V1650" i="2"/>
  <c r="V1649" i="2"/>
  <c r="V1648" i="2"/>
  <c r="V1647" i="2"/>
  <c r="V1646" i="2"/>
  <c r="V1645" i="2"/>
  <c r="V1644" i="2"/>
  <c r="V1643" i="2"/>
  <c r="V1642" i="2"/>
  <c r="V1641" i="2"/>
  <c r="V1640" i="2"/>
  <c r="V1639" i="2"/>
  <c r="V1638" i="2"/>
  <c r="V1637" i="2"/>
  <c r="V1636" i="2"/>
  <c r="V1635" i="2"/>
  <c r="V1634" i="2"/>
  <c r="V1633" i="2"/>
  <c r="V1632" i="2"/>
  <c r="V1631" i="2"/>
  <c r="V1630" i="2"/>
  <c r="V1629" i="2"/>
  <c r="V1628" i="2"/>
  <c r="V1627" i="2"/>
  <c r="V1626" i="2"/>
  <c r="V1625" i="2"/>
  <c r="V1624" i="2"/>
  <c r="V1623" i="2"/>
  <c r="V1622" i="2"/>
  <c r="V1621" i="2"/>
  <c r="V1620" i="2"/>
  <c r="V1619" i="2"/>
  <c r="V1618" i="2"/>
  <c r="V1617" i="2"/>
  <c r="V1616" i="2"/>
  <c r="V1615" i="2"/>
  <c r="V1614" i="2"/>
  <c r="V1613" i="2"/>
  <c r="V1612" i="2"/>
  <c r="V1611" i="2"/>
  <c r="V1610" i="2"/>
  <c r="V1609" i="2"/>
  <c r="V1608" i="2"/>
  <c r="V1607" i="2"/>
  <c r="V1606" i="2"/>
  <c r="V1605" i="2"/>
  <c r="V1604" i="2"/>
  <c r="V1603" i="2"/>
  <c r="V1602" i="2"/>
  <c r="V1601" i="2"/>
  <c r="V1600" i="2"/>
  <c r="V1599" i="2"/>
  <c r="V1598" i="2"/>
  <c r="V1597" i="2"/>
  <c r="V1596" i="2"/>
  <c r="V1595" i="2"/>
  <c r="V1594" i="2"/>
  <c r="V1593" i="2"/>
  <c r="V1592" i="2"/>
  <c r="V1591" i="2"/>
  <c r="V1590" i="2"/>
  <c r="V1589" i="2"/>
  <c r="V1588" i="2"/>
  <c r="V1587" i="2"/>
  <c r="V1586" i="2"/>
  <c r="V1585" i="2"/>
  <c r="V1584" i="2"/>
  <c r="V1583" i="2"/>
  <c r="V1582" i="2"/>
  <c r="V1581" i="2"/>
  <c r="V1580" i="2"/>
  <c r="V1579" i="2"/>
  <c r="V1578" i="2"/>
  <c r="V1577" i="2"/>
  <c r="V1576" i="2"/>
  <c r="V1575" i="2"/>
  <c r="V1574" i="2"/>
  <c r="V1573" i="2"/>
  <c r="V1572" i="2"/>
  <c r="V1571" i="2"/>
  <c r="V1570" i="2"/>
  <c r="V1569" i="2"/>
  <c r="V1568" i="2"/>
  <c r="V1567" i="2"/>
  <c r="V1566" i="2"/>
  <c r="V1565" i="2"/>
  <c r="V1564" i="2"/>
  <c r="V1563" i="2"/>
  <c r="V1562" i="2"/>
  <c r="V1561" i="2"/>
  <c r="V1560" i="2"/>
  <c r="V1559" i="2"/>
  <c r="V1558" i="2"/>
  <c r="V1557" i="2"/>
  <c r="V1556" i="2"/>
  <c r="V1555" i="2"/>
  <c r="V1554" i="2"/>
  <c r="V1553" i="2"/>
  <c r="V1552" i="2"/>
  <c r="V1551" i="2"/>
  <c r="V1550" i="2"/>
  <c r="V1549" i="2"/>
  <c r="V1548" i="2"/>
  <c r="V1547" i="2"/>
  <c r="V1546" i="2"/>
  <c r="V1545" i="2"/>
  <c r="V1544" i="2"/>
  <c r="V1543" i="2"/>
  <c r="V1542" i="2"/>
  <c r="V1541" i="2"/>
  <c r="V1540" i="2"/>
  <c r="V1539" i="2"/>
  <c r="V1538" i="2"/>
  <c r="V1537" i="2"/>
  <c r="V1536" i="2"/>
  <c r="V1535" i="2"/>
  <c r="V1534" i="2"/>
  <c r="V1533" i="2"/>
  <c r="V1532" i="2"/>
  <c r="V1531" i="2"/>
  <c r="V1530" i="2"/>
  <c r="V1529" i="2"/>
  <c r="V1528" i="2"/>
  <c r="V1527" i="2"/>
  <c r="V1526" i="2"/>
  <c r="V1525" i="2"/>
  <c r="V1524" i="2"/>
  <c r="V1523" i="2"/>
  <c r="V1522" i="2"/>
  <c r="V1521" i="2"/>
  <c r="V1520" i="2"/>
  <c r="V1519" i="2"/>
  <c r="V1518" i="2"/>
  <c r="V1517" i="2"/>
  <c r="V1516" i="2"/>
  <c r="V1515" i="2"/>
  <c r="V1514" i="2"/>
  <c r="V1513" i="2"/>
  <c r="V1512" i="2"/>
  <c r="V1511" i="2"/>
  <c r="V1510" i="2"/>
  <c r="V1509" i="2"/>
  <c r="V1508" i="2"/>
  <c r="V1507" i="2"/>
  <c r="V1506" i="2"/>
  <c r="V1505" i="2"/>
  <c r="V1504" i="2"/>
  <c r="V1503" i="2"/>
  <c r="V1502" i="2"/>
  <c r="V1501" i="2"/>
  <c r="V1500" i="2"/>
  <c r="V1499" i="2"/>
  <c r="V1498" i="2"/>
  <c r="V1497" i="2"/>
  <c r="V1496" i="2"/>
  <c r="V1495" i="2"/>
  <c r="V1494" i="2"/>
  <c r="V1493" i="2"/>
  <c r="V1492" i="2"/>
  <c r="V1491" i="2"/>
  <c r="V1490" i="2"/>
  <c r="V1489" i="2"/>
  <c r="V1488" i="2"/>
  <c r="V1487" i="2"/>
  <c r="V1486" i="2"/>
  <c r="V1485" i="2"/>
  <c r="V1484" i="2"/>
  <c r="V1483" i="2"/>
  <c r="V1482" i="2"/>
  <c r="V1481" i="2"/>
  <c r="V1480" i="2"/>
  <c r="V1479" i="2"/>
  <c r="V1478" i="2"/>
  <c r="V1477" i="2"/>
  <c r="V1476" i="2"/>
  <c r="V1475" i="2"/>
  <c r="V1474" i="2"/>
  <c r="V1473" i="2"/>
  <c r="V1472" i="2"/>
  <c r="V1471" i="2"/>
  <c r="V1470" i="2"/>
  <c r="V1469" i="2"/>
  <c r="V1468" i="2"/>
  <c r="V1467" i="2"/>
  <c r="V1466" i="2"/>
  <c r="V1465" i="2"/>
  <c r="V1464" i="2"/>
  <c r="V1463" i="2"/>
  <c r="V1462" i="2"/>
  <c r="V1461" i="2"/>
  <c r="V1460" i="2"/>
  <c r="V1459" i="2"/>
  <c r="V1458" i="2"/>
  <c r="V1457" i="2"/>
  <c r="V1456" i="2"/>
  <c r="V1455" i="2"/>
  <c r="V1454" i="2"/>
  <c r="V1453" i="2"/>
  <c r="V1452" i="2"/>
  <c r="V1451" i="2"/>
  <c r="V1450" i="2"/>
  <c r="V1449" i="2"/>
  <c r="V1448" i="2"/>
  <c r="V1447" i="2"/>
  <c r="V1446" i="2"/>
  <c r="V1445" i="2"/>
  <c r="V1444" i="2"/>
  <c r="V1443" i="2"/>
  <c r="V1442" i="2"/>
  <c r="V1441" i="2"/>
  <c r="V1440" i="2"/>
  <c r="V1439" i="2"/>
  <c r="V1438" i="2"/>
  <c r="V1437" i="2"/>
  <c r="V1436" i="2"/>
  <c r="V1435" i="2"/>
  <c r="V1434" i="2"/>
  <c r="V1433" i="2"/>
  <c r="V1432" i="2"/>
  <c r="V1431" i="2"/>
  <c r="V1430" i="2"/>
  <c r="V1429" i="2"/>
  <c r="V1428" i="2"/>
  <c r="V1427" i="2"/>
  <c r="V1426" i="2"/>
  <c r="V1425" i="2"/>
  <c r="V1424" i="2"/>
  <c r="V1423" i="2"/>
  <c r="V1422" i="2"/>
  <c r="V1421" i="2"/>
  <c r="V1420" i="2"/>
  <c r="V1419" i="2"/>
  <c r="V1418" i="2"/>
  <c r="V1417" i="2"/>
  <c r="V1416" i="2"/>
  <c r="V1415" i="2"/>
  <c r="V1414" i="2"/>
  <c r="V1413" i="2"/>
  <c r="V1412" i="2"/>
  <c r="V1411" i="2"/>
  <c r="V1410" i="2"/>
  <c r="V1409" i="2"/>
  <c r="V1408" i="2"/>
  <c r="V1407" i="2"/>
  <c r="V1406" i="2"/>
  <c r="V1405" i="2"/>
  <c r="V1404" i="2"/>
  <c r="V1403" i="2"/>
  <c r="V1402" i="2"/>
  <c r="V1401" i="2"/>
  <c r="V1400" i="2"/>
  <c r="V1399" i="2"/>
  <c r="V1398" i="2"/>
  <c r="V1397" i="2"/>
  <c r="V1396" i="2"/>
  <c r="V1395" i="2"/>
  <c r="V1394" i="2"/>
  <c r="V1393" i="2"/>
  <c r="V1392" i="2"/>
  <c r="V1391" i="2"/>
  <c r="V1390" i="2"/>
  <c r="V1389" i="2"/>
  <c r="V1388" i="2"/>
  <c r="V1387" i="2"/>
  <c r="V1386" i="2"/>
  <c r="V1385" i="2"/>
  <c r="V1384" i="2"/>
  <c r="V1383" i="2"/>
  <c r="V1382" i="2"/>
  <c r="V1381" i="2"/>
  <c r="V1380" i="2"/>
  <c r="V1379" i="2"/>
  <c r="V1378" i="2"/>
  <c r="V1377" i="2"/>
  <c r="V1376" i="2"/>
  <c r="V1375" i="2"/>
  <c r="V1374" i="2"/>
  <c r="V1373" i="2"/>
  <c r="V1372" i="2"/>
  <c r="V1371" i="2"/>
  <c r="V1370" i="2"/>
  <c r="V1369" i="2"/>
  <c r="V1368" i="2"/>
  <c r="V1367" i="2"/>
  <c r="V1366" i="2"/>
  <c r="V1365" i="2"/>
  <c r="V1364" i="2"/>
  <c r="V1363" i="2"/>
  <c r="V1362" i="2"/>
  <c r="V1361" i="2"/>
  <c r="V1360" i="2"/>
  <c r="V1359" i="2"/>
  <c r="V1358" i="2"/>
  <c r="V1357" i="2"/>
  <c r="V1356" i="2"/>
  <c r="V1355" i="2"/>
  <c r="V1354" i="2"/>
  <c r="V1353" i="2"/>
  <c r="V1352" i="2"/>
  <c r="V1351" i="2"/>
  <c r="V1350" i="2"/>
  <c r="V1349" i="2"/>
  <c r="V1348" i="2"/>
  <c r="V1347" i="2"/>
  <c r="V1346" i="2"/>
  <c r="V1345" i="2"/>
  <c r="V1344" i="2"/>
  <c r="V1343" i="2"/>
  <c r="V1342" i="2"/>
  <c r="V1341" i="2"/>
  <c r="V1340" i="2"/>
  <c r="V1339" i="2"/>
  <c r="V1338" i="2"/>
  <c r="V1337" i="2"/>
  <c r="V1336" i="2"/>
  <c r="V1335" i="2"/>
  <c r="V1334" i="2"/>
  <c r="V1333" i="2"/>
  <c r="V1332" i="2"/>
  <c r="V1331" i="2"/>
  <c r="V1330" i="2"/>
  <c r="V1329" i="2"/>
  <c r="V1328" i="2"/>
  <c r="V1327" i="2"/>
  <c r="V1326" i="2"/>
  <c r="V1325" i="2"/>
  <c r="V1324" i="2"/>
  <c r="V1323" i="2"/>
  <c r="V1322" i="2"/>
  <c r="V1321" i="2"/>
  <c r="V1320" i="2"/>
  <c r="V1319" i="2"/>
  <c r="V1318" i="2"/>
  <c r="V1317" i="2"/>
  <c r="V1316" i="2"/>
  <c r="V1315" i="2"/>
  <c r="V1314" i="2"/>
  <c r="V1313" i="2"/>
  <c r="V1312" i="2"/>
  <c r="V1311" i="2"/>
  <c r="V1310" i="2"/>
  <c r="V1309" i="2"/>
  <c r="V1308" i="2"/>
  <c r="V1307" i="2"/>
  <c r="V1306" i="2"/>
  <c r="V1305" i="2"/>
  <c r="V1304" i="2"/>
  <c r="V1303" i="2"/>
  <c r="V1302" i="2"/>
  <c r="V1301" i="2"/>
  <c r="V1300" i="2"/>
  <c r="V1299" i="2"/>
  <c r="V1298" i="2"/>
  <c r="V1297" i="2"/>
  <c r="V1296" i="2"/>
  <c r="V1295" i="2"/>
  <c r="V1294" i="2"/>
  <c r="V1293" i="2"/>
  <c r="V1292" i="2"/>
  <c r="V1291" i="2"/>
  <c r="V1290" i="2"/>
  <c r="V1289" i="2"/>
  <c r="V1288" i="2"/>
  <c r="V1287" i="2"/>
  <c r="V1286" i="2"/>
  <c r="V1285" i="2"/>
  <c r="V1284" i="2"/>
  <c r="V1283" i="2"/>
  <c r="V1282" i="2"/>
  <c r="V1281" i="2"/>
  <c r="V1280" i="2"/>
  <c r="V1279" i="2"/>
  <c r="V1278" i="2"/>
  <c r="V1277" i="2"/>
  <c r="V1276" i="2"/>
  <c r="V1275" i="2"/>
  <c r="V1274" i="2"/>
  <c r="V1273" i="2"/>
  <c r="V1272" i="2"/>
  <c r="V1271" i="2"/>
  <c r="V1270" i="2"/>
  <c r="V1269" i="2"/>
  <c r="V1268" i="2"/>
  <c r="V1267" i="2"/>
  <c r="V1266" i="2"/>
  <c r="V1265" i="2"/>
  <c r="V1264" i="2"/>
  <c r="V1263" i="2"/>
  <c r="V1262" i="2"/>
  <c r="V1261" i="2"/>
  <c r="V1260" i="2"/>
  <c r="V1259" i="2"/>
  <c r="V1258" i="2"/>
  <c r="V1257" i="2"/>
  <c r="V1256" i="2"/>
  <c r="V1255" i="2"/>
  <c r="V1254" i="2"/>
  <c r="V1253" i="2"/>
  <c r="V1252" i="2"/>
  <c r="V1251" i="2"/>
  <c r="V1250" i="2"/>
  <c r="V1249" i="2"/>
  <c r="V1248" i="2"/>
  <c r="V1247" i="2"/>
  <c r="V1246" i="2"/>
  <c r="V1245" i="2"/>
  <c r="V1244" i="2"/>
  <c r="V1243" i="2"/>
  <c r="V1242" i="2"/>
  <c r="V1241" i="2"/>
  <c r="V1240" i="2"/>
  <c r="V1239" i="2"/>
  <c r="V1238" i="2"/>
  <c r="V1237" i="2"/>
  <c r="V1236" i="2"/>
  <c r="V1235" i="2"/>
  <c r="V1234" i="2"/>
  <c r="V1233" i="2"/>
  <c r="V1232" i="2"/>
  <c r="V1231" i="2"/>
  <c r="V1230" i="2"/>
  <c r="V1229" i="2"/>
  <c r="V1228" i="2"/>
  <c r="V1227" i="2"/>
  <c r="V1226" i="2"/>
  <c r="V1225" i="2"/>
  <c r="V1224" i="2"/>
  <c r="V1223" i="2"/>
  <c r="V1222" i="2"/>
  <c r="V1221" i="2"/>
  <c r="V1220" i="2"/>
  <c r="V1219" i="2"/>
  <c r="V1218" i="2"/>
  <c r="V1217" i="2"/>
  <c r="V1216" i="2"/>
  <c r="V1215" i="2"/>
  <c r="V1214" i="2"/>
  <c r="V1213" i="2"/>
  <c r="V1212" i="2"/>
  <c r="V1211" i="2"/>
  <c r="V1210" i="2"/>
  <c r="V1209" i="2"/>
  <c r="V1208" i="2"/>
  <c r="V1207" i="2"/>
  <c r="V1206" i="2"/>
  <c r="V1205" i="2"/>
  <c r="V1204" i="2"/>
  <c r="V1203" i="2"/>
  <c r="V1202" i="2"/>
  <c r="V1201" i="2"/>
  <c r="V1200" i="2"/>
  <c r="V1199" i="2"/>
  <c r="V1198" i="2"/>
  <c r="V1197" i="2"/>
  <c r="V1196" i="2"/>
  <c r="V1195" i="2"/>
  <c r="V1194" i="2"/>
  <c r="V1193" i="2"/>
  <c r="V1192" i="2"/>
  <c r="V1191" i="2"/>
  <c r="V1190" i="2"/>
  <c r="V1189" i="2"/>
  <c r="V1188" i="2"/>
  <c r="V1187" i="2"/>
  <c r="V1186" i="2"/>
  <c r="V1185" i="2"/>
  <c r="V1184" i="2"/>
  <c r="V1183" i="2"/>
  <c r="V1182" i="2"/>
  <c r="V1181" i="2"/>
  <c r="V1180" i="2"/>
  <c r="V1179" i="2"/>
  <c r="V1178" i="2"/>
  <c r="V1177" i="2"/>
  <c r="V1176" i="2"/>
  <c r="V1175" i="2"/>
  <c r="V1174" i="2"/>
  <c r="V1173" i="2"/>
  <c r="V1172" i="2"/>
  <c r="V1171" i="2"/>
  <c r="V1170" i="2"/>
  <c r="V1169" i="2"/>
  <c r="V1168" i="2"/>
  <c r="V1167" i="2"/>
  <c r="V1166" i="2"/>
  <c r="V1165" i="2"/>
  <c r="V1164" i="2"/>
  <c r="V1163" i="2"/>
  <c r="V1162" i="2"/>
  <c r="V1161" i="2"/>
  <c r="V1160" i="2"/>
  <c r="V1159" i="2"/>
  <c r="V1158" i="2"/>
  <c r="V1157" i="2"/>
  <c r="V1156" i="2"/>
  <c r="V1155" i="2"/>
  <c r="V1154" i="2"/>
  <c r="V1153" i="2"/>
  <c r="V1152" i="2"/>
  <c r="V1151" i="2"/>
  <c r="V1150" i="2"/>
  <c r="V1149" i="2"/>
  <c r="V1148" i="2"/>
  <c r="V1147" i="2"/>
  <c r="V1146" i="2"/>
  <c r="V1145" i="2"/>
  <c r="V1144" i="2"/>
  <c r="V1143" i="2"/>
  <c r="V1142" i="2"/>
  <c r="V1141" i="2"/>
  <c r="V1140" i="2"/>
  <c r="V1139" i="2"/>
  <c r="V1138" i="2"/>
  <c r="V1137" i="2"/>
  <c r="V1136" i="2"/>
  <c r="V1135" i="2"/>
  <c r="V1134" i="2"/>
  <c r="V1133" i="2"/>
  <c r="V1132" i="2"/>
  <c r="V1131" i="2"/>
  <c r="V1130" i="2"/>
  <c r="V1129" i="2"/>
  <c r="V1128" i="2"/>
  <c r="V1127" i="2"/>
  <c r="V1126" i="2"/>
  <c r="V1125" i="2"/>
  <c r="V1124" i="2"/>
  <c r="V1123" i="2"/>
  <c r="V1122" i="2"/>
  <c r="V1121" i="2"/>
  <c r="V1120" i="2"/>
  <c r="V1119" i="2"/>
  <c r="V1118" i="2"/>
  <c r="V1117" i="2"/>
  <c r="V1116" i="2"/>
  <c r="V1115" i="2"/>
  <c r="V1114" i="2"/>
  <c r="V1113" i="2"/>
  <c r="V1112" i="2"/>
  <c r="V1111" i="2"/>
  <c r="V1110" i="2"/>
  <c r="V1109" i="2"/>
  <c r="V1108" i="2"/>
  <c r="V1107" i="2"/>
  <c r="V1106" i="2"/>
  <c r="V1105" i="2"/>
  <c r="V1104" i="2"/>
  <c r="V1103" i="2"/>
  <c r="V1102" i="2"/>
  <c r="V1101" i="2"/>
  <c r="V1100" i="2"/>
  <c r="V1099" i="2"/>
  <c r="V1098" i="2"/>
  <c r="V1097" i="2"/>
  <c r="V1096" i="2"/>
  <c r="V1095" i="2"/>
  <c r="V1094" i="2"/>
  <c r="V1093" i="2"/>
  <c r="V1092" i="2"/>
  <c r="V1091" i="2"/>
  <c r="V1090" i="2"/>
  <c r="V1089" i="2"/>
  <c r="V1088" i="2"/>
  <c r="V1087" i="2"/>
  <c r="V1086" i="2"/>
  <c r="V1085" i="2"/>
  <c r="V1084" i="2"/>
  <c r="V1083" i="2"/>
  <c r="V1082" i="2"/>
  <c r="V1081" i="2"/>
  <c r="V1080" i="2"/>
  <c r="V1079" i="2"/>
  <c r="V1078" i="2"/>
  <c r="V1077" i="2"/>
  <c r="V1076" i="2"/>
  <c r="V1075" i="2"/>
  <c r="V1074" i="2"/>
  <c r="V1073" i="2"/>
  <c r="V1072" i="2"/>
  <c r="V1071" i="2"/>
  <c r="V1070" i="2"/>
  <c r="V1069" i="2"/>
  <c r="V1068" i="2"/>
  <c r="V1067" i="2"/>
  <c r="V1066" i="2"/>
  <c r="V1065" i="2"/>
  <c r="V1064" i="2"/>
  <c r="V1063" i="2"/>
  <c r="V1062" i="2"/>
  <c r="V1061" i="2"/>
  <c r="V1060" i="2"/>
  <c r="V1059" i="2"/>
  <c r="V1058" i="2"/>
  <c r="V1057" i="2"/>
  <c r="V1056" i="2"/>
  <c r="V1055" i="2"/>
  <c r="V1054" i="2"/>
  <c r="V1053" i="2"/>
  <c r="V1052" i="2"/>
  <c r="V1051" i="2"/>
  <c r="V1050" i="2"/>
  <c r="V1049" i="2"/>
  <c r="V1048" i="2"/>
  <c r="V1047" i="2"/>
  <c r="V1046" i="2"/>
  <c r="V1045" i="2"/>
  <c r="V1044" i="2"/>
  <c r="V1043" i="2"/>
  <c r="V1042" i="2"/>
  <c r="V1041" i="2"/>
  <c r="V1040" i="2"/>
  <c r="V1039" i="2"/>
  <c r="V1038" i="2"/>
  <c r="V1037" i="2"/>
  <c r="V1036" i="2"/>
  <c r="V1035" i="2"/>
  <c r="V1034" i="2"/>
  <c r="V1033" i="2"/>
  <c r="V1032" i="2"/>
  <c r="V1031" i="2"/>
  <c r="V1030" i="2"/>
  <c r="V1029" i="2"/>
  <c r="V1028" i="2"/>
  <c r="V1027" i="2"/>
  <c r="V1026" i="2"/>
  <c r="V1025" i="2"/>
  <c r="V1024" i="2"/>
  <c r="V1023" i="2"/>
  <c r="V1022" i="2"/>
  <c r="V1021" i="2"/>
  <c r="V1020" i="2"/>
  <c r="V1019" i="2"/>
  <c r="V1018" i="2"/>
  <c r="V1017" i="2"/>
  <c r="V1016" i="2"/>
  <c r="V1015" i="2"/>
  <c r="V1014" i="2"/>
  <c r="V1013" i="2"/>
  <c r="V1012" i="2"/>
  <c r="V1011" i="2"/>
  <c r="V1010" i="2"/>
  <c r="V1009" i="2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6" i="2"/>
  <c r="V5" i="2"/>
  <c r="V4" i="2"/>
  <c r="U5204" i="2" l="1"/>
  <c r="U5203" i="2"/>
  <c r="U5202" i="2"/>
  <c r="U5201" i="2"/>
  <c r="U5200" i="2"/>
  <c r="U5199" i="2"/>
  <c r="U5198" i="2"/>
  <c r="U5197" i="2"/>
  <c r="U5196" i="2"/>
  <c r="U5195" i="2"/>
  <c r="U5194" i="2"/>
  <c r="U5193" i="2"/>
  <c r="U5192" i="2"/>
  <c r="U5191" i="2"/>
  <c r="U5190" i="2"/>
  <c r="U5189" i="2"/>
  <c r="U5188" i="2"/>
  <c r="U5187" i="2"/>
  <c r="U5186" i="2"/>
  <c r="U5185" i="2"/>
  <c r="U5184" i="2"/>
  <c r="U5183" i="2"/>
  <c r="U5182" i="2"/>
  <c r="U5181" i="2"/>
  <c r="U5180" i="2"/>
  <c r="U5179" i="2"/>
  <c r="U5178" i="2"/>
  <c r="U5177" i="2"/>
  <c r="U5176" i="2"/>
  <c r="U5175" i="2"/>
  <c r="U5174" i="2"/>
  <c r="U5173" i="2"/>
  <c r="U5172" i="2"/>
  <c r="U5171" i="2"/>
  <c r="U5170" i="2"/>
  <c r="U5169" i="2"/>
  <c r="U5168" i="2"/>
  <c r="U5167" i="2"/>
  <c r="U5166" i="2"/>
  <c r="U5165" i="2"/>
  <c r="U5164" i="2"/>
  <c r="U5163" i="2"/>
  <c r="U5162" i="2"/>
  <c r="U5161" i="2"/>
  <c r="U5160" i="2"/>
  <c r="U5159" i="2"/>
  <c r="U5158" i="2"/>
  <c r="U5157" i="2"/>
  <c r="U5156" i="2"/>
  <c r="U5155" i="2"/>
  <c r="U5154" i="2"/>
  <c r="U5153" i="2"/>
  <c r="U5152" i="2"/>
  <c r="U5151" i="2"/>
  <c r="U5150" i="2"/>
  <c r="U5149" i="2"/>
  <c r="U5148" i="2"/>
  <c r="U5147" i="2"/>
  <c r="U5146" i="2"/>
  <c r="U5145" i="2"/>
  <c r="U5144" i="2"/>
  <c r="U5143" i="2"/>
  <c r="U5142" i="2"/>
  <c r="U5141" i="2"/>
  <c r="U5140" i="2"/>
  <c r="U5139" i="2"/>
  <c r="U5138" i="2"/>
  <c r="U5137" i="2"/>
  <c r="U5136" i="2"/>
  <c r="U5135" i="2"/>
  <c r="U5134" i="2"/>
  <c r="U5133" i="2"/>
  <c r="U5132" i="2"/>
  <c r="U5131" i="2"/>
  <c r="U5130" i="2"/>
  <c r="U5129" i="2"/>
  <c r="U5128" i="2"/>
  <c r="U5127" i="2"/>
  <c r="U5126" i="2"/>
  <c r="U5125" i="2"/>
  <c r="U5124" i="2"/>
  <c r="U5123" i="2"/>
  <c r="U5122" i="2"/>
  <c r="U5121" i="2"/>
  <c r="U5120" i="2"/>
  <c r="U5119" i="2"/>
  <c r="U5118" i="2"/>
  <c r="U5117" i="2"/>
  <c r="U5116" i="2"/>
  <c r="U5115" i="2"/>
  <c r="U5114" i="2"/>
  <c r="U5113" i="2"/>
  <c r="U5112" i="2"/>
  <c r="U5111" i="2"/>
  <c r="U5110" i="2"/>
  <c r="U5109" i="2"/>
  <c r="U5108" i="2"/>
  <c r="U5107" i="2"/>
  <c r="U5106" i="2"/>
  <c r="U5105" i="2"/>
  <c r="U5104" i="2"/>
  <c r="U5103" i="2"/>
  <c r="U5102" i="2"/>
  <c r="U5101" i="2"/>
  <c r="U5100" i="2"/>
  <c r="U5099" i="2"/>
  <c r="U5098" i="2"/>
  <c r="U5097" i="2"/>
  <c r="U5096" i="2"/>
  <c r="U5095" i="2"/>
  <c r="U5094" i="2"/>
  <c r="U5093" i="2"/>
  <c r="U5092" i="2"/>
  <c r="U5091" i="2"/>
  <c r="U5090" i="2"/>
  <c r="U5089" i="2"/>
  <c r="U5088" i="2"/>
  <c r="U5087" i="2"/>
  <c r="U5086" i="2"/>
  <c r="U5085" i="2"/>
  <c r="U5084" i="2"/>
  <c r="U5083" i="2"/>
  <c r="U5082" i="2"/>
  <c r="U5081" i="2"/>
  <c r="U5080" i="2"/>
  <c r="U5079" i="2"/>
  <c r="U5078" i="2"/>
  <c r="U5077" i="2"/>
  <c r="U5076" i="2"/>
  <c r="U5075" i="2"/>
  <c r="U5074" i="2"/>
  <c r="U5073" i="2"/>
  <c r="U5072" i="2"/>
  <c r="U5071" i="2"/>
  <c r="U5070" i="2"/>
  <c r="U5069" i="2"/>
  <c r="U5068" i="2"/>
  <c r="U5067" i="2"/>
  <c r="U5066" i="2"/>
  <c r="U5065" i="2"/>
  <c r="U5064" i="2"/>
  <c r="U5063" i="2"/>
  <c r="U5062" i="2"/>
  <c r="U5061" i="2"/>
  <c r="U5060" i="2"/>
  <c r="U5059" i="2"/>
  <c r="U5058" i="2"/>
  <c r="U5057" i="2"/>
  <c r="U5056" i="2"/>
  <c r="U5055" i="2"/>
  <c r="U5054" i="2"/>
  <c r="U5053" i="2"/>
  <c r="U5052" i="2"/>
  <c r="U5051" i="2"/>
  <c r="U5050" i="2"/>
  <c r="U5049" i="2"/>
  <c r="U5048" i="2"/>
  <c r="U5047" i="2"/>
  <c r="U5046" i="2"/>
  <c r="U5045" i="2"/>
  <c r="U5044" i="2"/>
  <c r="U5043" i="2"/>
  <c r="U5042" i="2"/>
  <c r="U5041" i="2"/>
  <c r="U5040" i="2"/>
  <c r="U5039" i="2"/>
  <c r="U5038" i="2"/>
  <c r="U5037" i="2"/>
  <c r="U5036" i="2"/>
  <c r="U5035" i="2"/>
  <c r="U5034" i="2"/>
  <c r="U5033" i="2"/>
  <c r="U5032" i="2"/>
  <c r="U5031" i="2"/>
  <c r="U5030" i="2"/>
  <c r="U5029" i="2"/>
  <c r="U5028" i="2"/>
  <c r="U5027" i="2"/>
  <c r="U5026" i="2"/>
  <c r="U5025" i="2"/>
  <c r="U5024" i="2"/>
  <c r="U5023" i="2"/>
  <c r="U5022" i="2"/>
  <c r="U5021" i="2"/>
  <c r="U5020" i="2"/>
  <c r="U5019" i="2"/>
  <c r="U5018" i="2"/>
  <c r="U5017" i="2"/>
  <c r="U5016" i="2"/>
  <c r="U5015" i="2"/>
  <c r="U5014" i="2"/>
  <c r="U5013" i="2"/>
  <c r="U5012" i="2"/>
  <c r="U5011" i="2"/>
  <c r="U5010" i="2"/>
  <c r="U5009" i="2"/>
  <c r="U5008" i="2"/>
  <c r="U5007" i="2"/>
  <c r="U5006" i="2"/>
  <c r="U5005" i="2"/>
  <c r="U5004" i="2"/>
  <c r="U5003" i="2"/>
  <c r="U5002" i="2"/>
  <c r="U5001" i="2"/>
  <c r="U5000" i="2"/>
  <c r="U4999" i="2"/>
  <c r="U4998" i="2"/>
  <c r="U4997" i="2"/>
  <c r="U4996" i="2"/>
  <c r="U4995" i="2"/>
  <c r="U4994" i="2"/>
  <c r="U4993" i="2"/>
  <c r="U4992" i="2"/>
  <c r="U4991" i="2"/>
  <c r="U4990" i="2"/>
  <c r="U4989" i="2"/>
  <c r="U4988" i="2"/>
  <c r="U4987" i="2"/>
  <c r="U4986" i="2"/>
  <c r="U4985" i="2"/>
  <c r="U4984" i="2"/>
  <c r="U4983" i="2"/>
  <c r="U4982" i="2"/>
  <c r="U4981" i="2"/>
  <c r="U4980" i="2"/>
  <c r="U4979" i="2"/>
  <c r="U4978" i="2"/>
  <c r="U4977" i="2"/>
  <c r="U4976" i="2"/>
  <c r="U4975" i="2"/>
  <c r="U4974" i="2"/>
  <c r="U4973" i="2"/>
  <c r="U4972" i="2"/>
  <c r="U4971" i="2"/>
  <c r="U4970" i="2"/>
  <c r="U4969" i="2"/>
  <c r="U4968" i="2"/>
  <c r="U4967" i="2"/>
  <c r="U4966" i="2"/>
  <c r="U4965" i="2"/>
  <c r="U4964" i="2"/>
  <c r="U4963" i="2"/>
  <c r="U4962" i="2"/>
  <c r="U4961" i="2"/>
  <c r="U4960" i="2"/>
  <c r="U4959" i="2"/>
  <c r="U4958" i="2"/>
  <c r="U4957" i="2"/>
  <c r="U4956" i="2"/>
  <c r="U4955" i="2"/>
  <c r="U4954" i="2"/>
  <c r="U4953" i="2"/>
  <c r="U4952" i="2"/>
  <c r="U4951" i="2"/>
  <c r="U4950" i="2"/>
  <c r="U4949" i="2"/>
  <c r="U4948" i="2"/>
  <c r="U4947" i="2"/>
  <c r="U4946" i="2"/>
  <c r="U4945" i="2"/>
  <c r="U4944" i="2"/>
  <c r="U4943" i="2"/>
  <c r="U4942" i="2"/>
  <c r="U4941" i="2"/>
  <c r="U4940" i="2"/>
  <c r="U4939" i="2"/>
  <c r="U4938" i="2"/>
  <c r="U4937" i="2"/>
  <c r="U4936" i="2"/>
  <c r="U4935" i="2"/>
  <c r="U4934" i="2"/>
  <c r="U4933" i="2"/>
  <c r="U4932" i="2"/>
  <c r="U4931" i="2"/>
  <c r="U4930" i="2"/>
  <c r="U4929" i="2"/>
  <c r="U4928" i="2"/>
  <c r="U4927" i="2"/>
  <c r="U4926" i="2"/>
  <c r="U4925" i="2"/>
  <c r="U4924" i="2"/>
  <c r="U4923" i="2"/>
  <c r="U4922" i="2"/>
  <c r="U4921" i="2"/>
  <c r="U4920" i="2"/>
  <c r="U4919" i="2"/>
  <c r="U4918" i="2"/>
  <c r="U4917" i="2"/>
  <c r="U4916" i="2"/>
  <c r="U4915" i="2"/>
  <c r="U4914" i="2"/>
  <c r="U4913" i="2"/>
  <c r="U4912" i="2"/>
  <c r="U4911" i="2"/>
  <c r="U4910" i="2"/>
  <c r="U4909" i="2"/>
  <c r="U4908" i="2"/>
  <c r="U4907" i="2"/>
  <c r="U4906" i="2"/>
  <c r="U4905" i="2"/>
  <c r="U4904" i="2"/>
  <c r="U4903" i="2"/>
  <c r="U4902" i="2"/>
  <c r="U4901" i="2"/>
  <c r="U4900" i="2"/>
  <c r="U4899" i="2"/>
  <c r="U4898" i="2"/>
  <c r="U4897" i="2"/>
  <c r="U4896" i="2"/>
  <c r="U4895" i="2"/>
  <c r="U4894" i="2"/>
  <c r="U4893" i="2"/>
  <c r="U4892" i="2"/>
  <c r="U4891" i="2"/>
  <c r="U4890" i="2"/>
  <c r="U4889" i="2"/>
  <c r="U4888" i="2"/>
  <c r="U4887" i="2"/>
  <c r="U4886" i="2"/>
  <c r="U4885" i="2"/>
  <c r="U4884" i="2"/>
  <c r="U4883" i="2"/>
  <c r="U4882" i="2"/>
  <c r="U4881" i="2"/>
  <c r="U4880" i="2"/>
  <c r="U4879" i="2"/>
  <c r="U4878" i="2"/>
  <c r="U4877" i="2"/>
  <c r="U4876" i="2"/>
  <c r="U4875" i="2"/>
  <c r="U4874" i="2"/>
  <c r="U4873" i="2"/>
  <c r="U4872" i="2"/>
  <c r="U4871" i="2"/>
  <c r="U4870" i="2"/>
  <c r="U4869" i="2"/>
  <c r="U4868" i="2"/>
  <c r="U4867" i="2"/>
  <c r="U4866" i="2"/>
  <c r="U4865" i="2"/>
  <c r="U4864" i="2"/>
  <c r="U4863" i="2"/>
  <c r="U4862" i="2"/>
  <c r="U4861" i="2"/>
  <c r="U4860" i="2"/>
  <c r="U4859" i="2"/>
  <c r="U4858" i="2"/>
  <c r="U4857" i="2"/>
  <c r="U4856" i="2"/>
  <c r="U4855" i="2"/>
  <c r="U4854" i="2"/>
  <c r="U4853" i="2"/>
  <c r="U4852" i="2"/>
  <c r="U4851" i="2"/>
  <c r="U4850" i="2"/>
  <c r="U4849" i="2"/>
  <c r="U4848" i="2"/>
  <c r="U4847" i="2"/>
  <c r="U4846" i="2"/>
  <c r="U4845" i="2"/>
  <c r="U4844" i="2"/>
  <c r="U4843" i="2"/>
  <c r="U4842" i="2"/>
  <c r="U4841" i="2"/>
  <c r="U4840" i="2"/>
  <c r="U4839" i="2"/>
  <c r="U4838" i="2"/>
  <c r="U4837" i="2"/>
  <c r="U4836" i="2"/>
  <c r="U4835" i="2"/>
  <c r="U4834" i="2"/>
  <c r="U4833" i="2"/>
  <c r="U4832" i="2"/>
  <c r="U4831" i="2"/>
  <c r="U4830" i="2"/>
  <c r="U4829" i="2"/>
  <c r="U4828" i="2"/>
  <c r="U4827" i="2"/>
  <c r="U4826" i="2"/>
  <c r="U4825" i="2"/>
  <c r="U4824" i="2"/>
  <c r="U4823" i="2"/>
  <c r="U4822" i="2"/>
  <c r="U4821" i="2"/>
  <c r="U4820" i="2"/>
  <c r="U4819" i="2"/>
  <c r="U4818" i="2"/>
  <c r="U4817" i="2"/>
  <c r="U4816" i="2"/>
  <c r="U4815" i="2"/>
  <c r="U4814" i="2"/>
  <c r="U4813" i="2"/>
  <c r="U4812" i="2"/>
  <c r="U4811" i="2"/>
  <c r="U4810" i="2"/>
  <c r="U4809" i="2"/>
  <c r="U4808" i="2"/>
  <c r="U4807" i="2"/>
  <c r="U4806" i="2"/>
  <c r="U4805" i="2"/>
  <c r="U4804" i="2"/>
  <c r="U4803" i="2"/>
  <c r="U4802" i="2"/>
  <c r="U4801" i="2"/>
  <c r="U4800" i="2"/>
  <c r="U4799" i="2"/>
  <c r="U4798" i="2"/>
  <c r="U4797" i="2"/>
  <c r="U4796" i="2"/>
  <c r="U4795" i="2"/>
  <c r="U4794" i="2"/>
  <c r="U4793" i="2"/>
  <c r="U4792" i="2"/>
  <c r="U4791" i="2"/>
  <c r="U4790" i="2"/>
  <c r="U4789" i="2"/>
  <c r="U4788" i="2"/>
  <c r="U4787" i="2"/>
  <c r="U4786" i="2"/>
  <c r="U4785" i="2"/>
  <c r="U4784" i="2"/>
  <c r="U4783" i="2"/>
  <c r="U4782" i="2"/>
  <c r="U4781" i="2"/>
  <c r="U4780" i="2"/>
  <c r="U4779" i="2"/>
  <c r="U4778" i="2"/>
  <c r="U4777" i="2"/>
  <c r="U4776" i="2"/>
  <c r="U4775" i="2"/>
  <c r="U4774" i="2"/>
  <c r="U4773" i="2"/>
  <c r="U4772" i="2"/>
  <c r="U4771" i="2"/>
  <c r="U4770" i="2"/>
  <c r="U4769" i="2"/>
  <c r="U4768" i="2"/>
  <c r="U4767" i="2"/>
  <c r="U4766" i="2"/>
  <c r="U4765" i="2"/>
  <c r="U4764" i="2"/>
  <c r="U4763" i="2"/>
  <c r="U4762" i="2"/>
  <c r="U4761" i="2"/>
  <c r="U4760" i="2"/>
  <c r="U4759" i="2"/>
  <c r="U4758" i="2"/>
  <c r="U4757" i="2"/>
  <c r="U4756" i="2"/>
  <c r="U4755" i="2"/>
  <c r="U4754" i="2"/>
  <c r="U4753" i="2"/>
  <c r="U4752" i="2"/>
  <c r="U4751" i="2"/>
  <c r="U4750" i="2"/>
  <c r="U4749" i="2"/>
  <c r="U4748" i="2"/>
  <c r="U4747" i="2"/>
  <c r="U4746" i="2"/>
  <c r="U4745" i="2"/>
  <c r="U4744" i="2"/>
  <c r="U4743" i="2"/>
  <c r="U4742" i="2"/>
  <c r="U4741" i="2"/>
  <c r="U4740" i="2"/>
  <c r="U4739" i="2"/>
  <c r="U4738" i="2"/>
  <c r="U4737" i="2"/>
  <c r="U4736" i="2"/>
  <c r="U4735" i="2"/>
  <c r="U4734" i="2"/>
  <c r="U4733" i="2"/>
  <c r="U4732" i="2"/>
  <c r="U4731" i="2"/>
  <c r="U4730" i="2"/>
  <c r="U4729" i="2"/>
  <c r="U4728" i="2"/>
  <c r="U4727" i="2"/>
  <c r="U4726" i="2"/>
  <c r="U4725" i="2"/>
  <c r="U4724" i="2"/>
  <c r="U4723" i="2"/>
  <c r="U4722" i="2"/>
  <c r="U4721" i="2"/>
  <c r="U4720" i="2"/>
  <c r="U4719" i="2"/>
  <c r="U4718" i="2"/>
  <c r="U4717" i="2"/>
  <c r="U4716" i="2"/>
  <c r="U4715" i="2"/>
  <c r="U4714" i="2"/>
  <c r="U4713" i="2"/>
  <c r="U4712" i="2"/>
  <c r="U4711" i="2"/>
  <c r="U4710" i="2"/>
  <c r="U4709" i="2"/>
  <c r="U4708" i="2"/>
  <c r="U4707" i="2"/>
  <c r="U4706" i="2"/>
  <c r="U4705" i="2"/>
  <c r="U4704" i="2"/>
  <c r="U4703" i="2"/>
  <c r="U4702" i="2"/>
  <c r="U4701" i="2"/>
  <c r="U4700" i="2"/>
  <c r="U4699" i="2"/>
  <c r="U4698" i="2"/>
  <c r="U4697" i="2"/>
  <c r="U4696" i="2"/>
  <c r="U4695" i="2"/>
  <c r="U4694" i="2"/>
  <c r="U4693" i="2"/>
  <c r="U4692" i="2"/>
  <c r="U4691" i="2"/>
  <c r="U4690" i="2"/>
  <c r="U4689" i="2"/>
  <c r="U4688" i="2"/>
  <c r="U4687" i="2"/>
  <c r="U4686" i="2"/>
  <c r="U4685" i="2"/>
  <c r="U4684" i="2"/>
  <c r="U4683" i="2"/>
  <c r="U4682" i="2"/>
  <c r="U4681" i="2"/>
  <c r="U4680" i="2"/>
  <c r="U4679" i="2"/>
  <c r="U4678" i="2"/>
  <c r="U4677" i="2"/>
  <c r="U4676" i="2"/>
  <c r="U4675" i="2"/>
  <c r="U4674" i="2"/>
  <c r="U4673" i="2"/>
  <c r="U4672" i="2"/>
  <c r="U4671" i="2"/>
  <c r="U4670" i="2"/>
  <c r="U4669" i="2"/>
  <c r="U4668" i="2"/>
  <c r="U4667" i="2"/>
  <c r="U4666" i="2"/>
  <c r="U4665" i="2"/>
  <c r="U4664" i="2"/>
  <c r="U4663" i="2"/>
  <c r="U4662" i="2"/>
  <c r="U4661" i="2"/>
  <c r="U4660" i="2"/>
  <c r="U4659" i="2"/>
  <c r="U4658" i="2"/>
  <c r="U4657" i="2"/>
  <c r="U4656" i="2"/>
  <c r="U4655" i="2"/>
  <c r="U4654" i="2"/>
  <c r="U4653" i="2"/>
  <c r="U4652" i="2"/>
  <c r="U4651" i="2"/>
  <c r="U4650" i="2"/>
  <c r="U4649" i="2"/>
  <c r="U4648" i="2"/>
  <c r="U4647" i="2"/>
  <c r="U4646" i="2"/>
  <c r="U4645" i="2"/>
  <c r="U4644" i="2"/>
  <c r="U4643" i="2"/>
  <c r="U4642" i="2"/>
  <c r="U4641" i="2"/>
  <c r="U4640" i="2"/>
  <c r="U4639" i="2"/>
  <c r="U4638" i="2"/>
  <c r="U4637" i="2"/>
  <c r="U4636" i="2"/>
  <c r="U4635" i="2"/>
  <c r="U4634" i="2"/>
  <c r="U4633" i="2"/>
  <c r="U4632" i="2"/>
  <c r="U4631" i="2"/>
  <c r="U4630" i="2"/>
  <c r="U4629" i="2"/>
  <c r="U4628" i="2"/>
  <c r="U4627" i="2"/>
  <c r="U4626" i="2"/>
  <c r="U4625" i="2"/>
  <c r="U4624" i="2"/>
  <c r="U4623" i="2"/>
  <c r="U4622" i="2"/>
  <c r="U4621" i="2"/>
  <c r="U4620" i="2"/>
  <c r="U4619" i="2"/>
  <c r="U4618" i="2"/>
  <c r="U4617" i="2"/>
  <c r="U4616" i="2"/>
  <c r="U4615" i="2"/>
  <c r="U4614" i="2"/>
  <c r="U4613" i="2"/>
  <c r="U4612" i="2"/>
  <c r="U4611" i="2"/>
  <c r="U4610" i="2"/>
  <c r="U4609" i="2"/>
  <c r="U4608" i="2"/>
  <c r="U4607" i="2"/>
  <c r="U4606" i="2"/>
  <c r="U4605" i="2"/>
  <c r="U4604" i="2"/>
  <c r="U4603" i="2"/>
  <c r="U4602" i="2"/>
  <c r="U4601" i="2"/>
  <c r="U4600" i="2"/>
  <c r="U4599" i="2"/>
  <c r="U4598" i="2"/>
  <c r="U4597" i="2"/>
  <c r="U4596" i="2"/>
  <c r="U4595" i="2"/>
  <c r="U4594" i="2"/>
  <c r="U4593" i="2"/>
  <c r="U4592" i="2"/>
  <c r="U4591" i="2"/>
  <c r="U4590" i="2"/>
  <c r="U4589" i="2"/>
  <c r="U4588" i="2"/>
  <c r="U4587" i="2"/>
  <c r="U4586" i="2"/>
  <c r="U4585" i="2"/>
  <c r="U4584" i="2"/>
  <c r="U4583" i="2"/>
  <c r="U4582" i="2"/>
  <c r="U4581" i="2"/>
  <c r="U4580" i="2"/>
  <c r="U4579" i="2"/>
  <c r="U4578" i="2"/>
  <c r="U4577" i="2"/>
  <c r="U4576" i="2"/>
  <c r="U4575" i="2"/>
  <c r="U4574" i="2"/>
  <c r="U4573" i="2"/>
  <c r="U4572" i="2"/>
  <c r="U4571" i="2"/>
  <c r="U4570" i="2"/>
  <c r="U4569" i="2"/>
  <c r="U4568" i="2"/>
  <c r="U4567" i="2"/>
  <c r="U4566" i="2"/>
  <c r="U4565" i="2"/>
  <c r="U4564" i="2"/>
  <c r="U4563" i="2"/>
  <c r="U4562" i="2"/>
  <c r="U4561" i="2"/>
  <c r="U4560" i="2"/>
  <c r="U4559" i="2"/>
  <c r="U4558" i="2"/>
  <c r="U4557" i="2"/>
  <c r="U4556" i="2"/>
  <c r="U4555" i="2"/>
  <c r="U4554" i="2"/>
  <c r="U4553" i="2"/>
  <c r="U4552" i="2"/>
  <c r="U4551" i="2"/>
  <c r="U4550" i="2"/>
  <c r="U4549" i="2"/>
  <c r="U4548" i="2"/>
  <c r="U4547" i="2"/>
  <c r="U4546" i="2"/>
  <c r="U4545" i="2"/>
  <c r="U4544" i="2"/>
  <c r="U4543" i="2"/>
  <c r="U4542" i="2"/>
  <c r="U4541" i="2"/>
  <c r="U4540" i="2"/>
  <c r="U4539" i="2"/>
  <c r="U4538" i="2"/>
  <c r="U4537" i="2"/>
  <c r="U4536" i="2"/>
  <c r="U4535" i="2"/>
  <c r="U4534" i="2"/>
  <c r="U4533" i="2"/>
  <c r="U4532" i="2"/>
  <c r="U4531" i="2"/>
  <c r="U4530" i="2"/>
  <c r="U4529" i="2"/>
  <c r="U4528" i="2"/>
  <c r="U4527" i="2"/>
  <c r="U4526" i="2"/>
  <c r="U4525" i="2"/>
  <c r="U4524" i="2"/>
  <c r="U4523" i="2"/>
  <c r="U4522" i="2"/>
  <c r="U4521" i="2"/>
  <c r="U4520" i="2"/>
  <c r="U4519" i="2"/>
  <c r="U4518" i="2"/>
  <c r="U4517" i="2"/>
  <c r="U4516" i="2"/>
  <c r="U4515" i="2"/>
  <c r="U4514" i="2"/>
  <c r="U4513" i="2"/>
  <c r="U4512" i="2"/>
  <c r="U4511" i="2"/>
  <c r="U4510" i="2"/>
  <c r="U4509" i="2"/>
  <c r="U4508" i="2"/>
  <c r="U4507" i="2"/>
  <c r="U4506" i="2"/>
  <c r="U4505" i="2"/>
  <c r="U4504" i="2"/>
  <c r="U4503" i="2"/>
  <c r="U4502" i="2"/>
  <c r="U4501" i="2"/>
  <c r="U4500" i="2"/>
  <c r="U4499" i="2"/>
  <c r="U4498" i="2"/>
  <c r="U4497" i="2"/>
  <c r="U4496" i="2"/>
  <c r="U4495" i="2"/>
  <c r="U4494" i="2"/>
  <c r="U4493" i="2"/>
  <c r="U4492" i="2"/>
  <c r="U4491" i="2"/>
  <c r="U4490" i="2"/>
  <c r="U4489" i="2"/>
  <c r="U4488" i="2"/>
  <c r="U4487" i="2"/>
  <c r="U4486" i="2"/>
  <c r="U4485" i="2"/>
  <c r="U4484" i="2"/>
  <c r="U4483" i="2"/>
  <c r="U4482" i="2"/>
  <c r="U4481" i="2"/>
  <c r="U4480" i="2"/>
  <c r="U4479" i="2"/>
  <c r="U4478" i="2"/>
  <c r="U4477" i="2"/>
  <c r="U4476" i="2"/>
  <c r="U4475" i="2"/>
  <c r="U4474" i="2"/>
  <c r="U4473" i="2"/>
  <c r="U4472" i="2"/>
  <c r="U4471" i="2"/>
  <c r="U4470" i="2"/>
  <c r="U4469" i="2"/>
  <c r="U4468" i="2"/>
  <c r="U4467" i="2"/>
  <c r="U4466" i="2"/>
  <c r="U4465" i="2"/>
  <c r="U4464" i="2"/>
  <c r="U4463" i="2"/>
  <c r="U4462" i="2"/>
  <c r="U4461" i="2"/>
  <c r="U4460" i="2"/>
  <c r="U4459" i="2"/>
  <c r="U4458" i="2"/>
  <c r="U4457" i="2"/>
  <c r="U4456" i="2"/>
  <c r="U4455" i="2"/>
  <c r="U4454" i="2"/>
  <c r="U4453" i="2"/>
  <c r="U4452" i="2"/>
  <c r="U4451" i="2"/>
  <c r="U4450" i="2"/>
  <c r="U4449" i="2"/>
  <c r="U4448" i="2"/>
  <c r="U4447" i="2"/>
  <c r="U4446" i="2"/>
  <c r="U4445" i="2"/>
  <c r="U4444" i="2"/>
  <c r="U4443" i="2"/>
  <c r="U4442" i="2"/>
  <c r="U4441" i="2"/>
  <c r="U4440" i="2"/>
  <c r="U4439" i="2"/>
  <c r="U4438" i="2"/>
  <c r="U4437" i="2"/>
  <c r="U4436" i="2"/>
  <c r="U4435" i="2"/>
  <c r="U4434" i="2"/>
  <c r="U4433" i="2"/>
  <c r="U4432" i="2"/>
  <c r="U4431" i="2"/>
  <c r="U4430" i="2"/>
  <c r="U4429" i="2"/>
  <c r="U4428" i="2"/>
  <c r="U4427" i="2"/>
  <c r="U4426" i="2"/>
  <c r="U4425" i="2"/>
  <c r="U4424" i="2"/>
  <c r="U4423" i="2"/>
  <c r="U4422" i="2"/>
  <c r="U4421" i="2"/>
  <c r="U4420" i="2"/>
  <c r="U4419" i="2"/>
  <c r="U4418" i="2"/>
  <c r="U4417" i="2"/>
  <c r="U4416" i="2"/>
  <c r="U4415" i="2"/>
  <c r="U4414" i="2"/>
  <c r="U4413" i="2"/>
  <c r="U4412" i="2"/>
  <c r="U4411" i="2"/>
  <c r="U4410" i="2"/>
  <c r="U4409" i="2"/>
  <c r="U4408" i="2"/>
  <c r="U4407" i="2"/>
  <c r="U4406" i="2"/>
  <c r="U4405" i="2"/>
  <c r="U4404" i="2"/>
  <c r="U4403" i="2"/>
  <c r="U4402" i="2"/>
  <c r="U4401" i="2"/>
  <c r="U4400" i="2"/>
  <c r="U4399" i="2"/>
  <c r="U4398" i="2"/>
  <c r="U4397" i="2"/>
  <c r="U4396" i="2"/>
  <c r="U4395" i="2"/>
  <c r="U4394" i="2"/>
  <c r="U4393" i="2"/>
  <c r="U4392" i="2"/>
  <c r="U4391" i="2"/>
  <c r="U4390" i="2"/>
  <c r="U4389" i="2"/>
  <c r="U4388" i="2"/>
  <c r="U4387" i="2"/>
  <c r="U4386" i="2"/>
  <c r="U4385" i="2"/>
  <c r="U4384" i="2"/>
  <c r="U4383" i="2"/>
  <c r="U4382" i="2"/>
  <c r="U4381" i="2"/>
  <c r="U4380" i="2"/>
  <c r="U4379" i="2"/>
  <c r="U4378" i="2"/>
  <c r="U4377" i="2"/>
  <c r="U4376" i="2"/>
  <c r="U4375" i="2"/>
  <c r="U4374" i="2"/>
  <c r="U4373" i="2"/>
  <c r="U4372" i="2"/>
  <c r="U4371" i="2"/>
  <c r="U4370" i="2"/>
  <c r="U4369" i="2"/>
  <c r="U4368" i="2"/>
  <c r="U4367" i="2"/>
  <c r="U4366" i="2"/>
  <c r="U4365" i="2"/>
  <c r="U4364" i="2"/>
  <c r="U4363" i="2"/>
  <c r="U4362" i="2"/>
  <c r="U4361" i="2"/>
  <c r="U4360" i="2"/>
  <c r="U4359" i="2"/>
  <c r="U4358" i="2"/>
  <c r="U4357" i="2"/>
  <c r="U4356" i="2"/>
  <c r="U4355" i="2"/>
  <c r="U4354" i="2"/>
  <c r="U4353" i="2"/>
  <c r="U4352" i="2"/>
  <c r="U4351" i="2"/>
  <c r="U4350" i="2"/>
  <c r="U4349" i="2"/>
  <c r="U4348" i="2"/>
  <c r="U4347" i="2"/>
  <c r="U4346" i="2"/>
  <c r="U4345" i="2"/>
  <c r="U4344" i="2"/>
  <c r="U4343" i="2"/>
  <c r="U4342" i="2"/>
  <c r="U4341" i="2"/>
  <c r="U4340" i="2"/>
  <c r="U4339" i="2"/>
  <c r="U4338" i="2"/>
  <c r="U4337" i="2"/>
  <c r="U4336" i="2"/>
  <c r="U4335" i="2"/>
  <c r="U4334" i="2"/>
  <c r="U4333" i="2"/>
  <c r="U4332" i="2"/>
  <c r="U4331" i="2"/>
  <c r="U4330" i="2"/>
  <c r="U4329" i="2"/>
  <c r="U4328" i="2"/>
  <c r="U4327" i="2"/>
  <c r="U4326" i="2"/>
  <c r="U4325" i="2"/>
  <c r="U4324" i="2"/>
  <c r="U4323" i="2"/>
  <c r="U4322" i="2"/>
  <c r="U4321" i="2"/>
  <c r="U4320" i="2"/>
  <c r="U4319" i="2"/>
  <c r="U4318" i="2"/>
  <c r="U4317" i="2"/>
  <c r="U4316" i="2"/>
  <c r="U4315" i="2"/>
  <c r="U4314" i="2"/>
  <c r="U4313" i="2"/>
  <c r="U4312" i="2"/>
  <c r="U4311" i="2"/>
  <c r="U4310" i="2"/>
  <c r="U4309" i="2"/>
  <c r="U4308" i="2"/>
  <c r="U4307" i="2"/>
  <c r="U4306" i="2"/>
  <c r="U4305" i="2"/>
  <c r="U4304" i="2"/>
  <c r="U4303" i="2"/>
  <c r="U4302" i="2"/>
  <c r="U4301" i="2"/>
  <c r="U4300" i="2"/>
  <c r="U4299" i="2"/>
  <c r="U4298" i="2"/>
  <c r="U4297" i="2"/>
  <c r="U4296" i="2"/>
  <c r="U4295" i="2"/>
  <c r="U4294" i="2"/>
  <c r="U4293" i="2"/>
  <c r="U4292" i="2"/>
  <c r="U4291" i="2"/>
  <c r="U4290" i="2"/>
  <c r="U4289" i="2"/>
  <c r="U4288" i="2"/>
  <c r="U4287" i="2"/>
  <c r="U4286" i="2"/>
  <c r="U4285" i="2"/>
  <c r="U4284" i="2"/>
  <c r="U4283" i="2"/>
  <c r="U4282" i="2"/>
  <c r="U4281" i="2"/>
  <c r="U4280" i="2"/>
  <c r="U4279" i="2"/>
  <c r="U4278" i="2"/>
  <c r="U4277" i="2"/>
  <c r="U4276" i="2"/>
  <c r="U4275" i="2"/>
  <c r="U4274" i="2"/>
  <c r="U4273" i="2"/>
  <c r="U4272" i="2"/>
  <c r="U4271" i="2"/>
  <c r="U4270" i="2"/>
  <c r="U4269" i="2"/>
  <c r="U4268" i="2"/>
  <c r="U4267" i="2"/>
  <c r="U4266" i="2"/>
  <c r="U4265" i="2"/>
  <c r="U4264" i="2"/>
  <c r="U4263" i="2"/>
  <c r="U4262" i="2"/>
  <c r="U4261" i="2"/>
  <c r="U4260" i="2"/>
  <c r="U4259" i="2"/>
  <c r="U4258" i="2"/>
  <c r="U4257" i="2"/>
  <c r="U4256" i="2"/>
  <c r="U4255" i="2"/>
  <c r="U4254" i="2"/>
  <c r="U4253" i="2"/>
  <c r="U4252" i="2"/>
  <c r="U4251" i="2"/>
  <c r="U4250" i="2"/>
  <c r="U4249" i="2"/>
  <c r="U4248" i="2"/>
  <c r="U4247" i="2"/>
  <c r="U4246" i="2"/>
  <c r="U4245" i="2"/>
  <c r="U4244" i="2"/>
  <c r="U4243" i="2"/>
  <c r="U4242" i="2"/>
  <c r="U4241" i="2"/>
  <c r="U4240" i="2"/>
  <c r="U4239" i="2"/>
  <c r="U4238" i="2"/>
  <c r="U4237" i="2"/>
  <c r="U4236" i="2"/>
  <c r="U4235" i="2"/>
  <c r="U4234" i="2"/>
  <c r="U4233" i="2"/>
  <c r="U4232" i="2"/>
  <c r="U4231" i="2"/>
  <c r="U4230" i="2"/>
  <c r="U4229" i="2"/>
  <c r="U4228" i="2"/>
  <c r="U4227" i="2"/>
  <c r="U4226" i="2"/>
  <c r="U4225" i="2"/>
  <c r="U4224" i="2"/>
  <c r="U4223" i="2"/>
  <c r="U4222" i="2"/>
  <c r="U4221" i="2"/>
  <c r="U4220" i="2"/>
  <c r="U4219" i="2"/>
  <c r="U4218" i="2"/>
  <c r="U4217" i="2"/>
  <c r="U4216" i="2"/>
  <c r="U4215" i="2"/>
  <c r="U4214" i="2"/>
  <c r="U4213" i="2"/>
  <c r="U4212" i="2"/>
  <c r="U4211" i="2"/>
  <c r="U4210" i="2"/>
  <c r="U4209" i="2"/>
  <c r="U4208" i="2"/>
  <c r="U4207" i="2"/>
  <c r="U4206" i="2"/>
  <c r="U4205" i="2"/>
  <c r="U4204" i="2"/>
  <c r="U4203" i="2"/>
  <c r="U4202" i="2"/>
  <c r="U4201" i="2"/>
  <c r="U4200" i="2"/>
  <c r="U4199" i="2"/>
  <c r="U4198" i="2"/>
  <c r="U4197" i="2"/>
  <c r="U4196" i="2"/>
  <c r="U4195" i="2"/>
  <c r="U4194" i="2"/>
  <c r="U4193" i="2"/>
  <c r="U4192" i="2"/>
  <c r="U4191" i="2"/>
  <c r="U4190" i="2"/>
  <c r="U4189" i="2"/>
  <c r="U4188" i="2"/>
  <c r="U4187" i="2"/>
  <c r="U4186" i="2"/>
  <c r="U4185" i="2"/>
  <c r="U4184" i="2"/>
  <c r="U4183" i="2"/>
  <c r="U4182" i="2"/>
  <c r="U4181" i="2"/>
  <c r="U4180" i="2"/>
  <c r="U4179" i="2"/>
  <c r="U4178" i="2"/>
  <c r="U4177" i="2"/>
  <c r="U4176" i="2"/>
  <c r="U4175" i="2"/>
  <c r="U4174" i="2"/>
  <c r="U4173" i="2"/>
  <c r="U4172" i="2"/>
  <c r="U4171" i="2"/>
  <c r="U4170" i="2"/>
  <c r="U4169" i="2"/>
  <c r="U4168" i="2"/>
  <c r="U4167" i="2"/>
  <c r="U4166" i="2"/>
  <c r="U4165" i="2"/>
  <c r="U4164" i="2"/>
  <c r="U4163" i="2"/>
  <c r="U4162" i="2"/>
  <c r="U4161" i="2"/>
  <c r="U4160" i="2"/>
  <c r="U4159" i="2"/>
  <c r="U4158" i="2"/>
  <c r="U4157" i="2"/>
  <c r="U4156" i="2"/>
  <c r="U4155" i="2"/>
  <c r="U4154" i="2"/>
  <c r="U4153" i="2"/>
  <c r="U4152" i="2"/>
  <c r="U4151" i="2"/>
  <c r="U4150" i="2"/>
  <c r="U4149" i="2"/>
  <c r="U4148" i="2"/>
  <c r="U4147" i="2"/>
  <c r="U4146" i="2"/>
  <c r="U4145" i="2"/>
  <c r="U4144" i="2"/>
  <c r="U4143" i="2"/>
  <c r="U4142" i="2"/>
  <c r="U4141" i="2"/>
  <c r="U4140" i="2"/>
  <c r="U4139" i="2"/>
  <c r="U4138" i="2"/>
  <c r="U4137" i="2"/>
  <c r="U4136" i="2"/>
  <c r="U4135" i="2"/>
  <c r="U4134" i="2"/>
  <c r="U4133" i="2"/>
  <c r="U4132" i="2"/>
  <c r="U4131" i="2"/>
  <c r="U4130" i="2"/>
  <c r="U4129" i="2"/>
  <c r="U4128" i="2"/>
  <c r="U4127" i="2"/>
  <c r="U4126" i="2"/>
  <c r="U4125" i="2"/>
  <c r="U4124" i="2"/>
  <c r="U4123" i="2"/>
  <c r="U4122" i="2"/>
  <c r="U4121" i="2"/>
  <c r="U4120" i="2"/>
  <c r="U4119" i="2"/>
  <c r="U4118" i="2"/>
  <c r="U4117" i="2"/>
  <c r="U4116" i="2"/>
  <c r="U4115" i="2"/>
  <c r="U4114" i="2"/>
  <c r="U4113" i="2"/>
  <c r="U4112" i="2"/>
  <c r="U4111" i="2"/>
  <c r="U4110" i="2"/>
  <c r="U4109" i="2"/>
  <c r="U4108" i="2"/>
  <c r="U4107" i="2"/>
  <c r="U4106" i="2"/>
  <c r="U4105" i="2"/>
  <c r="U4104" i="2"/>
  <c r="U4103" i="2"/>
  <c r="U4102" i="2"/>
  <c r="U4101" i="2"/>
  <c r="U4100" i="2"/>
  <c r="U4099" i="2"/>
  <c r="U4098" i="2"/>
  <c r="U4097" i="2"/>
  <c r="U4096" i="2"/>
  <c r="U4095" i="2"/>
  <c r="U4094" i="2"/>
  <c r="U4093" i="2"/>
  <c r="U4092" i="2"/>
  <c r="U4091" i="2"/>
  <c r="U4090" i="2"/>
  <c r="U4089" i="2"/>
  <c r="U4088" i="2"/>
  <c r="U4087" i="2"/>
  <c r="U4086" i="2"/>
  <c r="U4085" i="2"/>
  <c r="U4084" i="2"/>
  <c r="U4083" i="2"/>
  <c r="U4082" i="2"/>
  <c r="U4081" i="2"/>
  <c r="U4080" i="2"/>
  <c r="U4079" i="2"/>
  <c r="U4078" i="2"/>
  <c r="U4077" i="2"/>
  <c r="U4076" i="2"/>
  <c r="U4075" i="2"/>
  <c r="U4074" i="2"/>
  <c r="U4073" i="2"/>
  <c r="U4072" i="2"/>
  <c r="U4071" i="2"/>
  <c r="U4070" i="2"/>
  <c r="U4069" i="2"/>
  <c r="U4068" i="2"/>
  <c r="U4067" i="2"/>
  <c r="U4066" i="2"/>
  <c r="U4065" i="2"/>
  <c r="U4064" i="2"/>
  <c r="U4063" i="2"/>
  <c r="U4062" i="2"/>
  <c r="U4061" i="2"/>
  <c r="U4060" i="2"/>
  <c r="U4059" i="2"/>
  <c r="U4058" i="2"/>
  <c r="U4057" i="2"/>
  <c r="U4056" i="2"/>
  <c r="U4055" i="2"/>
  <c r="U4054" i="2"/>
  <c r="U4053" i="2"/>
  <c r="U4052" i="2"/>
  <c r="U4051" i="2"/>
  <c r="U4050" i="2"/>
  <c r="U4049" i="2"/>
  <c r="U4048" i="2"/>
  <c r="U4047" i="2"/>
  <c r="U4046" i="2"/>
  <c r="U4045" i="2"/>
  <c r="U4044" i="2"/>
  <c r="U4043" i="2"/>
  <c r="U4042" i="2"/>
  <c r="U4041" i="2"/>
  <c r="U4040" i="2"/>
  <c r="U4039" i="2"/>
  <c r="U4038" i="2"/>
  <c r="U4037" i="2"/>
  <c r="U4036" i="2"/>
  <c r="U4035" i="2"/>
  <c r="U4034" i="2"/>
  <c r="U4033" i="2"/>
  <c r="U4032" i="2"/>
  <c r="U4031" i="2"/>
  <c r="U4030" i="2"/>
  <c r="U4029" i="2"/>
  <c r="U4028" i="2"/>
  <c r="U4027" i="2"/>
  <c r="U4026" i="2"/>
  <c r="U4025" i="2"/>
  <c r="U4024" i="2"/>
  <c r="U4023" i="2"/>
  <c r="U4022" i="2"/>
  <c r="U4021" i="2"/>
  <c r="U4020" i="2"/>
  <c r="U4019" i="2"/>
  <c r="U4018" i="2"/>
  <c r="U4017" i="2"/>
  <c r="U4016" i="2"/>
  <c r="U4015" i="2"/>
  <c r="U4014" i="2"/>
  <c r="U4013" i="2"/>
  <c r="U4012" i="2"/>
  <c r="U4011" i="2"/>
  <c r="U4010" i="2"/>
  <c r="U4009" i="2"/>
  <c r="U4008" i="2"/>
  <c r="U4007" i="2"/>
  <c r="U4006" i="2"/>
  <c r="U4005" i="2"/>
  <c r="U4004" i="2"/>
  <c r="U4003" i="2"/>
  <c r="U4002" i="2"/>
  <c r="U4001" i="2"/>
  <c r="U4000" i="2"/>
  <c r="U3999" i="2"/>
  <c r="U3998" i="2"/>
  <c r="U3997" i="2"/>
  <c r="U3996" i="2"/>
  <c r="U3995" i="2"/>
  <c r="U3994" i="2"/>
  <c r="U3993" i="2"/>
  <c r="U3992" i="2"/>
  <c r="U3991" i="2"/>
  <c r="U3990" i="2"/>
  <c r="U3989" i="2"/>
  <c r="U3988" i="2"/>
  <c r="U3987" i="2"/>
  <c r="U3986" i="2"/>
  <c r="U3985" i="2"/>
  <c r="U3984" i="2"/>
  <c r="U3983" i="2"/>
  <c r="U3982" i="2"/>
  <c r="U3981" i="2"/>
  <c r="U3980" i="2"/>
  <c r="U3979" i="2"/>
  <c r="U3978" i="2"/>
  <c r="U3977" i="2"/>
  <c r="U3976" i="2"/>
  <c r="U3975" i="2"/>
  <c r="U3974" i="2"/>
  <c r="U3973" i="2"/>
  <c r="U3972" i="2"/>
  <c r="U3971" i="2"/>
  <c r="U3970" i="2"/>
  <c r="U3969" i="2"/>
  <c r="U3968" i="2"/>
  <c r="U3967" i="2"/>
  <c r="U3966" i="2"/>
  <c r="U3965" i="2"/>
  <c r="U3964" i="2"/>
  <c r="U3963" i="2"/>
  <c r="U3962" i="2"/>
  <c r="U3961" i="2"/>
  <c r="U3960" i="2"/>
  <c r="U3959" i="2"/>
  <c r="U3958" i="2"/>
  <c r="U3957" i="2"/>
  <c r="U3956" i="2"/>
  <c r="U3955" i="2"/>
  <c r="U3954" i="2"/>
  <c r="U3953" i="2"/>
  <c r="U3952" i="2"/>
  <c r="U3951" i="2"/>
  <c r="U3950" i="2"/>
  <c r="U3949" i="2"/>
  <c r="U3948" i="2"/>
  <c r="U3947" i="2"/>
  <c r="U3946" i="2"/>
  <c r="U3945" i="2"/>
  <c r="U3944" i="2"/>
  <c r="U3943" i="2"/>
  <c r="U3942" i="2"/>
  <c r="U3941" i="2"/>
  <c r="U3940" i="2"/>
  <c r="U3939" i="2"/>
  <c r="U3938" i="2"/>
  <c r="U3937" i="2"/>
  <c r="U3936" i="2"/>
  <c r="U3935" i="2"/>
  <c r="U3934" i="2"/>
  <c r="U3933" i="2"/>
  <c r="U3932" i="2"/>
  <c r="U3931" i="2"/>
  <c r="U3930" i="2"/>
  <c r="U3929" i="2"/>
  <c r="U3928" i="2"/>
  <c r="U3927" i="2"/>
  <c r="U3926" i="2"/>
  <c r="U3925" i="2"/>
  <c r="U3924" i="2"/>
  <c r="U3923" i="2"/>
  <c r="U3922" i="2"/>
  <c r="U3921" i="2"/>
  <c r="U3920" i="2"/>
  <c r="U3919" i="2"/>
  <c r="U3918" i="2"/>
  <c r="U3917" i="2"/>
  <c r="U3916" i="2"/>
  <c r="U3915" i="2"/>
  <c r="U3914" i="2"/>
  <c r="U3913" i="2"/>
  <c r="U3912" i="2"/>
  <c r="U3911" i="2"/>
  <c r="U3910" i="2"/>
  <c r="U3909" i="2"/>
  <c r="U3908" i="2"/>
  <c r="U3907" i="2"/>
  <c r="U3906" i="2"/>
  <c r="U3905" i="2"/>
  <c r="U3904" i="2"/>
  <c r="U3903" i="2"/>
  <c r="U3902" i="2"/>
  <c r="U3901" i="2"/>
  <c r="U3900" i="2"/>
  <c r="U3899" i="2"/>
  <c r="U3898" i="2"/>
  <c r="U3897" i="2"/>
  <c r="U3896" i="2"/>
  <c r="U3895" i="2"/>
  <c r="U3894" i="2"/>
  <c r="U3893" i="2"/>
  <c r="U3892" i="2"/>
  <c r="U3891" i="2"/>
  <c r="U3890" i="2"/>
  <c r="U3889" i="2"/>
  <c r="U3888" i="2"/>
  <c r="U3887" i="2"/>
  <c r="U3886" i="2"/>
  <c r="U3885" i="2"/>
  <c r="U3884" i="2"/>
  <c r="U3883" i="2"/>
  <c r="U3882" i="2"/>
  <c r="U3881" i="2"/>
  <c r="U3880" i="2"/>
  <c r="U3879" i="2"/>
  <c r="U3878" i="2"/>
  <c r="U3877" i="2"/>
  <c r="U3876" i="2"/>
  <c r="U3875" i="2"/>
  <c r="U3874" i="2"/>
  <c r="U3873" i="2"/>
  <c r="U3872" i="2"/>
  <c r="U3871" i="2"/>
  <c r="U3870" i="2"/>
  <c r="U3869" i="2"/>
  <c r="U3868" i="2"/>
  <c r="U3867" i="2"/>
  <c r="U3866" i="2"/>
  <c r="U3865" i="2"/>
  <c r="U3864" i="2"/>
  <c r="U3863" i="2"/>
  <c r="U3862" i="2"/>
  <c r="U3861" i="2"/>
  <c r="U3860" i="2"/>
  <c r="U3859" i="2"/>
  <c r="U3858" i="2"/>
  <c r="U3857" i="2"/>
  <c r="U3856" i="2"/>
  <c r="U3855" i="2"/>
  <c r="U3854" i="2"/>
  <c r="U3853" i="2"/>
  <c r="U3852" i="2"/>
  <c r="U3851" i="2"/>
  <c r="U3850" i="2"/>
  <c r="U3849" i="2"/>
  <c r="U3848" i="2"/>
  <c r="U3847" i="2"/>
  <c r="U3846" i="2"/>
  <c r="U3845" i="2"/>
  <c r="U3844" i="2"/>
  <c r="U3843" i="2"/>
  <c r="U3842" i="2"/>
  <c r="U3841" i="2"/>
  <c r="U3840" i="2"/>
  <c r="U3839" i="2"/>
  <c r="U3838" i="2"/>
  <c r="U3837" i="2"/>
  <c r="U3836" i="2"/>
  <c r="U3835" i="2"/>
  <c r="U3834" i="2"/>
  <c r="U3833" i="2"/>
  <c r="U3832" i="2"/>
  <c r="U3831" i="2"/>
  <c r="U3830" i="2"/>
  <c r="U3829" i="2"/>
  <c r="U3828" i="2"/>
  <c r="U3827" i="2"/>
  <c r="U3826" i="2"/>
  <c r="U3825" i="2"/>
  <c r="U3824" i="2"/>
  <c r="U3823" i="2"/>
  <c r="U3822" i="2"/>
  <c r="U3821" i="2"/>
  <c r="U3820" i="2"/>
  <c r="U3819" i="2"/>
  <c r="U3818" i="2"/>
  <c r="U3817" i="2"/>
  <c r="U3816" i="2"/>
  <c r="U3815" i="2"/>
  <c r="U3814" i="2"/>
  <c r="U3813" i="2"/>
  <c r="U3812" i="2"/>
  <c r="U3811" i="2"/>
  <c r="U3810" i="2"/>
  <c r="U3809" i="2"/>
  <c r="U3808" i="2"/>
  <c r="U3807" i="2"/>
  <c r="U3806" i="2"/>
  <c r="U3805" i="2"/>
  <c r="U3804" i="2"/>
  <c r="U3803" i="2"/>
  <c r="U3802" i="2"/>
  <c r="U3801" i="2"/>
  <c r="U3800" i="2"/>
  <c r="U3799" i="2"/>
  <c r="U3798" i="2"/>
  <c r="U3797" i="2"/>
  <c r="U3796" i="2"/>
  <c r="U3795" i="2"/>
  <c r="U3794" i="2"/>
  <c r="U3793" i="2"/>
  <c r="U3792" i="2"/>
  <c r="U3791" i="2"/>
  <c r="U3790" i="2"/>
  <c r="U3789" i="2"/>
  <c r="U3788" i="2"/>
  <c r="U3787" i="2"/>
  <c r="U3786" i="2"/>
  <c r="U3785" i="2"/>
  <c r="U3784" i="2"/>
  <c r="U3783" i="2"/>
  <c r="U3782" i="2"/>
  <c r="U3781" i="2"/>
  <c r="U3780" i="2"/>
  <c r="U3779" i="2"/>
  <c r="U3778" i="2"/>
  <c r="U3777" i="2"/>
  <c r="U3776" i="2"/>
  <c r="U3775" i="2"/>
  <c r="U3774" i="2"/>
  <c r="U3773" i="2"/>
  <c r="U3772" i="2"/>
  <c r="U3771" i="2"/>
  <c r="U3770" i="2"/>
  <c r="U3769" i="2"/>
  <c r="U3768" i="2"/>
  <c r="U3767" i="2"/>
  <c r="U3766" i="2"/>
  <c r="U3765" i="2"/>
  <c r="U3764" i="2"/>
  <c r="U3763" i="2"/>
  <c r="U3762" i="2"/>
  <c r="U3761" i="2"/>
  <c r="U3760" i="2"/>
  <c r="U3759" i="2"/>
  <c r="U3758" i="2"/>
  <c r="U3757" i="2"/>
  <c r="U3756" i="2"/>
  <c r="U3755" i="2"/>
  <c r="U3754" i="2"/>
  <c r="U3753" i="2"/>
  <c r="U3752" i="2"/>
  <c r="U3751" i="2"/>
  <c r="U3750" i="2"/>
  <c r="U3749" i="2"/>
  <c r="U3748" i="2"/>
  <c r="U3747" i="2"/>
  <c r="U3746" i="2"/>
  <c r="U3745" i="2"/>
  <c r="U3744" i="2"/>
  <c r="U3743" i="2"/>
  <c r="U3742" i="2"/>
  <c r="U3741" i="2"/>
  <c r="U3740" i="2"/>
  <c r="U3739" i="2"/>
  <c r="U3738" i="2"/>
  <c r="U3737" i="2"/>
  <c r="U3736" i="2"/>
  <c r="U3735" i="2"/>
  <c r="U3734" i="2"/>
  <c r="U3733" i="2"/>
  <c r="U3732" i="2"/>
  <c r="U3731" i="2"/>
  <c r="U3730" i="2"/>
  <c r="U3729" i="2"/>
  <c r="U3728" i="2"/>
  <c r="U3727" i="2"/>
  <c r="U3726" i="2"/>
  <c r="U3725" i="2"/>
  <c r="U3724" i="2"/>
  <c r="U3723" i="2"/>
  <c r="U3722" i="2"/>
  <c r="U3721" i="2"/>
  <c r="U3720" i="2"/>
  <c r="U3719" i="2"/>
  <c r="U3718" i="2"/>
  <c r="U3717" i="2"/>
  <c r="U3716" i="2"/>
  <c r="U3715" i="2"/>
  <c r="U3714" i="2"/>
  <c r="U3713" i="2"/>
  <c r="U3712" i="2"/>
  <c r="U3711" i="2"/>
  <c r="U3710" i="2"/>
  <c r="U3709" i="2"/>
  <c r="U3708" i="2"/>
  <c r="U3707" i="2"/>
  <c r="U3706" i="2"/>
  <c r="U3705" i="2"/>
  <c r="U3704" i="2"/>
  <c r="U3703" i="2"/>
  <c r="U3702" i="2"/>
  <c r="U3701" i="2"/>
  <c r="U3700" i="2"/>
  <c r="U3699" i="2"/>
  <c r="U3698" i="2"/>
  <c r="U3697" i="2"/>
  <c r="U3696" i="2"/>
  <c r="U3695" i="2"/>
  <c r="U3694" i="2"/>
  <c r="U3693" i="2"/>
  <c r="U3692" i="2"/>
  <c r="U3691" i="2"/>
  <c r="U3690" i="2"/>
  <c r="U3689" i="2"/>
  <c r="U3688" i="2"/>
  <c r="U3687" i="2"/>
  <c r="U3686" i="2"/>
  <c r="U3685" i="2"/>
  <c r="U3684" i="2"/>
  <c r="U3683" i="2"/>
  <c r="U3682" i="2"/>
  <c r="U3681" i="2"/>
  <c r="U3680" i="2"/>
  <c r="U3679" i="2"/>
  <c r="U3678" i="2"/>
  <c r="U3677" i="2"/>
  <c r="U3676" i="2"/>
  <c r="U3675" i="2"/>
  <c r="U3674" i="2"/>
  <c r="U3673" i="2"/>
  <c r="U3672" i="2"/>
  <c r="U3671" i="2"/>
  <c r="U3670" i="2"/>
  <c r="U3669" i="2"/>
  <c r="U3668" i="2"/>
  <c r="U3667" i="2"/>
  <c r="U3666" i="2"/>
  <c r="U3665" i="2"/>
  <c r="U3664" i="2"/>
  <c r="U3663" i="2"/>
  <c r="U3662" i="2"/>
  <c r="U3661" i="2"/>
  <c r="U3660" i="2"/>
  <c r="U3659" i="2"/>
  <c r="U3658" i="2"/>
  <c r="U3657" i="2"/>
  <c r="U3656" i="2"/>
  <c r="U3655" i="2"/>
  <c r="U3654" i="2"/>
  <c r="U3653" i="2"/>
  <c r="U3652" i="2"/>
  <c r="U3651" i="2"/>
  <c r="U3650" i="2"/>
  <c r="U3649" i="2"/>
  <c r="U3648" i="2"/>
  <c r="U3647" i="2"/>
  <c r="U3646" i="2"/>
  <c r="U3645" i="2"/>
  <c r="U3644" i="2"/>
  <c r="U3643" i="2"/>
  <c r="U3642" i="2"/>
  <c r="U3641" i="2"/>
  <c r="U3640" i="2"/>
  <c r="U3639" i="2"/>
  <c r="U3638" i="2"/>
  <c r="U3637" i="2"/>
  <c r="U3636" i="2"/>
  <c r="U3635" i="2"/>
  <c r="U3634" i="2"/>
  <c r="U3633" i="2"/>
  <c r="U3632" i="2"/>
  <c r="U3631" i="2"/>
  <c r="U3630" i="2"/>
  <c r="U3629" i="2"/>
  <c r="U3628" i="2"/>
  <c r="U3627" i="2"/>
  <c r="U3626" i="2"/>
  <c r="U3625" i="2"/>
  <c r="U3624" i="2"/>
  <c r="U3623" i="2"/>
  <c r="U3622" i="2"/>
  <c r="U3621" i="2"/>
  <c r="U3620" i="2"/>
  <c r="U3619" i="2"/>
  <c r="U3618" i="2"/>
  <c r="U3617" i="2"/>
  <c r="U3616" i="2"/>
  <c r="U3615" i="2"/>
  <c r="U3614" i="2"/>
  <c r="U3613" i="2"/>
  <c r="U3612" i="2"/>
  <c r="U3611" i="2"/>
  <c r="U3610" i="2"/>
  <c r="U3609" i="2"/>
  <c r="U3608" i="2"/>
  <c r="U3607" i="2"/>
  <c r="U3606" i="2"/>
  <c r="U3605" i="2"/>
  <c r="U3604" i="2"/>
  <c r="U3603" i="2"/>
  <c r="U3602" i="2"/>
  <c r="U3601" i="2"/>
  <c r="U3600" i="2"/>
  <c r="U3599" i="2"/>
  <c r="U3598" i="2"/>
  <c r="U3597" i="2"/>
  <c r="U3596" i="2"/>
  <c r="U3595" i="2"/>
  <c r="U3594" i="2"/>
  <c r="U3593" i="2"/>
  <c r="U3592" i="2"/>
  <c r="U3591" i="2"/>
  <c r="U3590" i="2"/>
  <c r="U3589" i="2"/>
  <c r="U3588" i="2"/>
  <c r="U3587" i="2"/>
  <c r="U3586" i="2"/>
  <c r="U3585" i="2"/>
  <c r="U3584" i="2"/>
  <c r="U3583" i="2"/>
  <c r="U3582" i="2"/>
  <c r="U3581" i="2"/>
  <c r="U3580" i="2"/>
  <c r="U3579" i="2"/>
  <c r="U3578" i="2"/>
  <c r="U3577" i="2"/>
  <c r="U3576" i="2"/>
  <c r="U3575" i="2"/>
  <c r="U3574" i="2"/>
  <c r="U3573" i="2"/>
  <c r="U3572" i="2"/>
  <c r="U3571" i="2"/>
  <c r="U3570" i="2"/>
  <c r="U3569" i="2"/>
  <c r="U3568" i="2"/>
  <c r="U3567" i="2"/>
  <c r="U3566" i="2"/>
  <c r="U3565" i="2"/>
  <c r="U3564" i="2"/>
  <c r="U3563" i="2"/>
  <c r="U3562" i="2"/>
  <c r="U3561" i="2"/>
  <c r="U3560" i="2"/>
  <c r="U3559" i="2"/>
  <c r="U3558" i="2"/>
  <c r="U3557" i="2"/>
  <c r="U3556" i="2"/>
  <c r="U3555" i="2"/>
  <c r="U3554" i="2"/>
  <c r="U3553" i="2"/>
  <c r="U3552" i="2"/>
  <c r="U3551" i="2"/>
  <c r="U3550" i="2"/>
  <c r="U3549" i="2"/>
  <c r="U3548" i="2"/>
  <c r="U3547" i="2"/>
  <c r="U3546" i="2"/>
  <c r="U3545" i="2"/>
  <c r="U3544" i="2"/>
  <c r="U3543" i="2"/>
  <c r="U3542" i="2"/>
  <c r="U3541" i="2"/>
  <c r="U3540" i="2"/>
  <c r="U3539" i="2"/>
  <c r="U3538" i="2"/>
  <c r="U3537" i="2"/>
  <c r="U3536" i="2"/>
  <c r="U3535" i="2"/>
  <c r="U3534" i="2"/>
  <c r="U3533" i="2"/>
  <c r="U3532" i="2"/>
  <c r="U3531" i="2"/>
  <c r="U3530" i="2"/>
  <c r="U3529" i="2"/>
  <c r="U3528" i="2"/>
  <c r="U3527" i="2"/>
  <c r="U3526" i="2"/>
  <c r="U3525" i="2"/>
  <c r="U3524" i="2"/>
  <c r="U3523" i="2"/>
  <c r="U3522" i="2"/>
  <c r="U3521" i="2"/>
  <c r="U3520" i="2"/>
  <c r="U3519" i="2"/>
  <c r="U3518" i="2"/>
  <c r="U3517" i="2"/>
  <c r="U3516" i="2"/>
  <c r="U3515" i="2"/>
  <c r="U3514" i="2"/>
  <c r="U3513" i="2"/>
  <c r="U3512" i="2"/>
  <c r="U3511" i="2"/>
  <c r="U3510" i="2"/>
  <c r="U3509" i="2"/>
  <c r="U3508" i="2"/>
  <c r="U3507" i="2"/>
  <c r="U3506" i="2"/>
  <c r="U3505" i="2"/>
  <c r="U3504" i="2"/>
  <c r="U3503" i="2"/>
  <c r="U3502" i="2"/>
  <c r="U3501" i="2"/>
  <c r="U3500" i="2"/>
  <c r="U3499" i="2"/>
  <c r="U3498" i="2"/>
  <c r="U3497" i="2"/>
  <c r="U3496" i="2"/>
  <c r="U3495" i="2"/>
  <c r="U3494" i="2"/>
  <c r="U3493" i="2"/>
  <c r="U3492" i="2"/>
  <c r="U3491" i="2"/>
  <c r="U3490" i="2"/>
  <c r="U3489" i="2"/>
  <c r="U3488" i="2"/>
  <c r="U3487" i="2"/>
  <c r="U3486" i="2"/>
  <c r="U3485" i="2"/>
  <c r="U3484" i="2"/>
  <c r="U3483" i="2"/>
  <c r="U3482" i="2"/>
  <c r="U3481" i="2"/>
  <c r="U3480" i="2"/>
  <c r="U3479" i="2"/>
  <c r="U3478" i="2"/>
  <c r="U3477" i="2"/>
  <c r="U3476" i="2"/>
  <c r="U3475" i="2"/>
  <c r="U3474" i="2"/>
  <c r="U3473" i="2"/>
  <c r="U3472" i="2"/>
  <c r="U3471" i="2"/>
  <c r="U3470" i="2"/>
  <c r="U3469" i="2"/>
  <c r="U3468" i="2"/>
  <c r="U3467" i="2"/>
  <c r="U3466" i="2"/>
  <c r="U3465" i="2"/>
  <c r="U3464" i="2"/>
  <c r="U3463" i="2"/>
  <c r="U3462" i="2"/>
  <c r="U3461" i="2"/>
  <c r="U3460" i="2"/>
  <c r="U3459" i="2"/>
  <c r="U3458" i="2"/>
  <c r="U3457" i="2"/>
  <c r="U3456" i="2"/>
  <c r="U3455" i="2"/>
  <c r="U3454" i="2"/>
  <c r="U3453" i="2"/>
  <c r="U3452" i="2"/>
  <c r="U3451" i="2"/>
  <c r="U3450" i="2"/>
  <c r="U3449" i="2"/>
  <c r="U3448" i="2"/>
  <c r="U3447" i="2"/>
  <c r="U3446" i="2"/>
  <c r="U3445" i="2"/>
  <c r="U3444" i="2"/>
  <c r="U3443" i="2"/>
  <c r="U3442" i="2"/>
  <c r="U3441" i="2"/>
  <c r="U3440" i="2"/>
  <c r="U3439" i="2"/>
  <c r="U3438" i="2"/>
  <c r="U3437" i="2"/>
  <c r="U3436" i="2"/>
  <c r="U3435" i="2"/>
  <c r="U3434" i="2"/>
  <c r="U3433" i="2"/>
  <c r="U3432" i="2"/>
  <c r="U3431" i="2"/>
  <c r="U3430" i="2"/>
  <c r="U3429" i="2"/>
  <c r="U3428" i="2"/>
  <c r="U3427" i="2"/>
  <c r="U3426" i="2"/>
  <c r="U3425" i="2"/>
  <c r="U3424" i="2"/>
  <c r="U3423" i="2"/>
  <c r="U3422" i="2"/>
  <c r="U3421" i="2"/>
  <c r="U3420" i="2"/>
  <c r="U3419" i="2"/>
  <c r="U3418" i="2"/>
  <c r="U3417" i="2"/>
  <c r="U3416" i="2"/>
  <c r="U3415" i="2"/>
  <c r="U3414" i="2"/>
  <c r="U3413" i="2"/>
  <c r="U3412" i="2"/>
  <c r="U3411" i="2"/>
  <c r="U3410" i="2"/>
  <c r="U3409" i="2"/>
  <c r="U3408" i="2"/>
  <c r="U3407" i="2"/>
  <c r="U3406" i="2"/>
  <c r="U3405" i="2"/>
  <c r="U3404" i="2"/>
  <c r="U3403" i="2"/>
  <c r="U3402" i="2"/>
  <c r="U3401" i="2"/>
  <c r="U3400" i="2"/>
  <c r="U3399" i="2"/>
  <c r="U3398" i="2"/>
  <c r="U3397" i="2"/>
  <c r="U3396" i="2"/>
  <c r="U3395" i="2"/>
  <c r="U3394" i="2"/>
  <c r="U3393" i="2"/>
  <c r="U3392" i="2"/>
  <c r="U3391" i="2"/>
  <c r="U3390" i="2"/>
  <c r="U3389" i="2"/>
  <c r="U3388" i="2"/>
  <c r="U3387" i="2"/>
  <c r="U3386" i="2"/>
  <c r="U3385" i="2"/>
  <c r="U3384" i="2"/>
  <c r="U3383" i="2"/>
  <c r="U3382" i="2"/>
  <c r="U3381" i="2"/>
  <c r="U3380" i="2"/>
  <c r="U3379" i="2"/>
  <c r="U3378" i="2"/>
  <c r="U3377" i="2"/>
  <c r="U3376" i="2"/>
  <c r="U3375" i="2"/>
  <c r="U3374" i="2"/>
  <c r="U3373" i="2"/>
  <c r="U3372" i="2"/>
  <c r="U3371" i="2"/>
  <c r="U3370" i="2"/>
  <c r="U3369" i="2"/>
  <c r="U3368" i="2"/>
  <c r="U3367" i="2"/>
  <c r="U3366" i="2"/>
  <c r="U3365" i="2"/>
  <c r="U3364" i="2"/>
  <c r="U3363" i="2"/>
  <c r="U3362" i="2"/>
  <c r="U3361" i="2"/>
  <c r="U3360" i="2"/>
  <c r="U3359" i="2"/>
  <c r="U3358" i="2"/>
  <c r="U3357" i="2"/>
  <c r="U3356" i="2"/>
  <c r="U3355" i="2"/>
  <c r="U3354" i="2"/>
  <c r="U3353" i="2"/>
  <c r="U3352" i="2"/>
  <c r="U3351" i="2"/>
  <c r="U3350" i="2"/>
  <c r="U3349" i="2"/>
  <c r="U3348" i="2"/>
  <c r="U3347" i="2"/>
  <c r="U3346" i="2"/>
  <c r="U3345" i="2"/>
  <c r="U3344" i="2"/>
  <c r="U3343" i="2"/>
  <c r="U3342" i="2"/>
  <c r="U3341" i="2"/>
  <c r="U3340" i="2"/>
  <c r="U3339" i="2"/>
  <c r="U3338" i="2"/>
  <c r="U3337" i="2"/>
  <c r="U3336" i="2"/>
  <c r="U3335" i="2"/>
  <c r="U3334" i="2"/>
  <c r="U3333" i="2"/>
  <c r="U3332" i="2"/>
  <c r="U3331" i="2"/>
  <c r="U3330" i="2"/>
  <c r="U3329" i="2"/>
  <c r="U3328" i="2"/>
  <c r="U3327" i="2"/>
  <c r="U3326" i="2"/>
  <c r="U3325" i="2"/>
  <c r="U3324" i="2"/>
  <c r="U3323" i="2"/>
  <c r="U3322" i="2"/>
  <c r="U3321" i="2"/>
  <c r="U3320" i="2"/>
  <c r="U3319" i="2"/>
  <c r="U3318" i="2"/>
  <c r="U3317" i="2"/>
  <c r="U3316" i="2"/>
  <c r="U3315" i="2"/>
  <c r="U3314" i="2"/>
  <c r="U3313" i="2"/>
  <c r="U3312" i="2"/>
  <c r="U3311" i="2"/>
  <c r="U3310" i="2"/>
  <c r="U3309" i="2"/>
  <c r="U3308" i="2"/>
  <c r="U3307" i="2"/>
  <c r="U3306" i="2"/>
  <c r="U3305" i="2"/>
  <c r="U3304" i="2"/>
  <c r="U3303" i="2"/>
  <c r="U3302" i="2"/>
  <c r="U3301" i="2"/>
  <c r="U3300" i="2"/>
  <c r="U3299" i="2"/>
  <c r="U3298" i="2"/>
  <c r="U3297" i="2"/>
  <c r="U3296" i="2"/>
  <c r="U3295" i="2"/>
  <c r="U3294" i="2"/>
  <c r="U3293" i="2"/>
  <c r="U3292" i="2"/>
  <c r="U3291" i="2"/>
  <c r="U3290" i="2"/>
  <c r="U3289" i="2"/>
  <c r="U3288" i="2"/>
  <c r="U3287" i="2"/>
  <c r="U3286" i="2"/>
  <c r="U3285" i="2"/>
  <c r="U3284" i="2"/>
  <c r="U3283" i="2"/>
  <c r="U3282" i="2"/>
  <c r="U3281" i="2"/>
  <c r="U3280" i="2"/>
  <c r="U3279" i="2"/>
  <c r="U3278" i="2"/>
  <c r="U3277" i="2"/>
  <c r="U3276" i="2"/>
  <c r="U3275" i="2"/>
  <c r="U3274" i="2"/>
  <c r="U3273" i="2"/>
  <c r="U3272" i="2"/>
  <c r="U3271" i="2"/>
  <c r="U3270" i="2"/>
  <c r="U3269" i="2"/>
  <c r="U3268" i="2"/>
  <c r="U3267" i="2"/>
  <c r="U3266" i="2"/>
  <c r="U3265" i="2"/>
  <c r="U3264" i="2"/>
  <c r="U3263" i="2"/>
  <c r="U3262" i="2"/>
  <c r="U3261" i="2"/>
  <c r="U3260" i="2"/>
  <c r="U3259" i="2"/>
  <c r="U3258" i="2"/>
  <c r="U3257" i="2"/>
  <c r="U3256" i="2"/>
  <c r="U3255" i="2"/>
  <c r="U3254" i="2"/>
  <c r="U3253" i="2"/>
  <c r="U3252" i="2"/>
  <c r="U3251" i="2"/>
  <c r="U3250" i="2"/>
  <c r="U3249" i="2"/>
  <c r="U3248" i="2"/>
  <c r="U3247" i="2"/>
  <c r="U3246" i="2"/>
  <c r="U3245" i="2"/>
  <c r="U3244" i="2"/>
  <c r="U3243" i="2"/>
  <c r="U3242" i="2"/>
  <c r="U3241" i="2"/>
  <c r="U3240" i="2"/>
  <c r="U3239" i="2"/>
  <c r="U3238" i="2"/>
  <c r="U3237" i="2"/>
  <c r="U3236" i="2"/>
  <c r="U3235" i="2"/>
  <c r="U3234" i="2"/>
  <c r="U3233" i="2"/>
  <c r="U3232" i="2"/>
  <c r="U3231" i="2"/>
  <c r="U3230" i="2"/>
  <c r="U3229" i="2"/>
  <c r="U3228" i="2"/>
  <c r="U3227" i="2"/>
  <c r="U3226" i="2"/>
  <c r="U3225" i="2"/>
  <c r="U3224" i="2"/>
  <c r="U3223" i="2"/>
  <c r="U3222" i="2"/>
  <c r="U3221" i="2"/>
  <c r="U3220" i="2"/>
  <c r="U3219" i="2"/>
  <c r="U3218" i="2"/>
  <c r="U3217" i="2"/>
  <c r="U3216" i="2"/>
  <c r="U3215" i="2"/>
  <c r="U3214" i="2"/>
  <c r="U3213" i="2"/>
  <c r="U3212" i="2"/>
  <c r="U3211" i="2"/>
  <c r="U3210" i="2"/>
  <c r="U3209" i="2"/>
  <c r="U3208" i="2"/>
  <c r="U3207" i="2"/>
  <c r="U3206" i="2"/>
  <c r="U3205" i="2"/>
  <c r="U3204" i="2"/>
  <c r="U3203" i="2"/>
  <c r="U3202" i="2"/>
  <c r="U3201" i="2"/>
  <c r="U3200" i="2"/>
  <c r="U3199" i="2"/>
  <c r="U3198" i="2"/>
  <c r="U3197" i="2"/>
  <c r="U3196" i="2"/>
  <c r="U3195" i="2"/>
  <c r="U3194" i="2"/>
  <c r="U3193" i="2"/>
  <c r="U3192" i="2"/>
  <c r="U3191" i="2"/>
  <c r="U3190" i="2"/>
  <c r="U3189" i="2"/>
  <c r="U3188" i="2"/>
  <c r="U3187" i="2"/>
  <c r="U3186" i="2"/>
  <c r="U3185" i="2"/>
  <c r="U3184" i="2"/>
  <c r="U3183" i="2"/>
  <c r="U3182" i="2"/>
  <c r="U3181" i="2"/>
  <c r="U3180" i="2"/>
  <c r="U3179" i="2"/>
  <c r="U3178" i="2"/>
  <c r="U3177" i="2"/>
  <c r="U3176" i="2"/>
  <c r="U3175" i="2"/>
  <c r="U3174" i="2"/>
  <c r="U3173" i="2"/>
  <c r="U3172" i="2"/>
  <c r="U3171" i="2"/>
  <c r="U3170" i="2"/>
  <c r="U3169" i="2"/>
  <c r="U3168" i="2"/>
  <c r="U3167" i="2"/>
  <c r="U3166" i="2"/>
  <c r="U3165" i="2"/>
  <c r="U3164" i="2"/>
  <c r="U3163" i="2"/>
  <c r="U3162" i="2"/>
  <c r="U3161" i="2"/>
  <c r="U3160" i="2"/>
  <c r="U3159" i="2"/>
  <c r="U3158" i="2"/>
  <c r="U3157" i="2"/>
  <c r="U3156" i="2"/>
  <c r="U3155" i="2"/>
  <c r="U3154" i="2"/>
  <c r="U3153" i="2"/>
  <c r="U3152" i="2"/>
  <c r="U3151" i="2"/>
  <c r="U3150" i="2"/>
  <c r="U3149" i="2"/>
  <c r="U3148" i="2"/>
  <c r="U3147" i="2"/>
  <c r="U3146" i="2"/>
  <c r="U3145" i="2"/>
  <c r="U3144" i="2"/>
  <c r="U3143" i="2"/>
  <c r="U3142" i="2"/>
  <c r="U3141" i="2"/>
  <c r="U3140" i="2"/>
  <c r="U3139" i="2"/>
  <c r="U3138" i="2"/>
  <c r="U3137" i="2"/>
  <c r="U3136" i="2"/>
  <c r="U3135" i="2"/>
  <c r="U3134" i="2"/>
  <c r="U3133" i="2"/>
  <c r="U3132" i="2"/>
  <c r="U3131" i="2"/>
  <c r="U3130" i="2"/>
  <c r="U3129" i="2"/>
  <c r="U3128" i="2"/>
  <c r="U3127" i="2"/>
  <c r="U3126" i="2"/>
  <c r="U3125" i="2"/>
  <c r="U3124" i="2"/>
  <c r="U3123" i="2"/>
  <c r="U3122" i="2"/>
  <c r="U3121" i="2"/>
  <c r="U3120" i="2"/>
  <c r="U3119" i="2"/>
  <c r="U3118" i="2"/>
  <c r="U3117" i="2"/>
  <c r="U3116" i="2"/>
  <c r="U3115" i="2"/>
  <c r="U3114" i="2"/>
  <c r="U3113" i="2"/>
  <c r="U3112" i="2"/>
  <c r="U3111" i="2"/>
  <c r="U3110" i="2"/>
  <c r="U3109" i="2"/>
  <c r="U3108" i="2"/>
  <c r="U3107" i="2"/>
  <c r="U3106" i="2"/>
  <c r="U3105" i="2"/>
  <c r="U3104" i="2"/>
  <c r="U3103" i="2"/>
  <c r="U3102" i="2"/>
  <c r="U3101" i="2"/>
  <c r="U3100" i="2"/>
  <c r="U3099" i="2"/>
  <c r="U3098" i="2"/>
  <c r="U3097" i="2"/>
  <c r="U3096" i="2"/>
  <c r="U3095" i="2"/>
  <c r="U3094" i="2"/>
  <c r="U3093" i="2"/>
  <c r="U3092" i="2"/>
  <c r="U3091" i="2"/>
  <c r="U3090" i="2"/>
  <c r="U3089" i="2"/>
  <c r="U3088" i="2"/>
  <c r="U3087" i="2"/>
  <c r="U3086" i="2"/>
  <c r="U3085" i="2"/>
  <c r="U3084" i="2"/>
  <c r="U3083" i="2"/>
  <c r="U3082" i="2"/>
  <c r="U3081" i="2"/>
  <c r="U3080" i="2"/>
  <c r="U3079" i="2"/>
  <c r="U3078" i="2"/>
  <c r="U3077" i="2"/>
  <c r="U3076" i="2"/>
  <c r="U3075" i="2"/>
  <c r="U3074" i="2"/>
  <c r="U3073" i="2"/>
  <c r="U3072" i="2"/>
  <c r="U3071" i="2"/>
  <c r="U3070" i="2"/>
  <c r="U3069" i="2"/>
  <c r="U3068" i="2"/>
  <c r="U3067" i="2"/>
  <c r="U3066" i="2"/>
  <c r="U3065" i="2"/>
  <c r="U3064" i="2"/>
  <c r="U3063" i="2"/>
  <c r="U3062" i="2"/>
  <c r="U3061" i="2"/>
  <c r="U3060" i="2"/>
  <c r="U3059" i="2"/>
  <c r="U3058" i="2"/>
  <c r="U3057" i="2"/>
  <c r="U3056" i="2"/>
  <c r="U3055" i="2"/>
  <c r="U3054" i="2"/>
  <c r="U3053" i="2"/>
  <c r="U3052" i="2"/>
  <c r="U3051" i="2"/>
  <c r="U3050" i="2"/>
  <c r="U3049" i="2"/>
  <c r="U3048" i="2"/>
  <c r="U3047" i="2"/>
  <c r="U3046" i="2"/>
  <c r="U3045" i="2"/>
  <c r="U3044" i="2"/>
  <c r="U3043" i="2"/>
  <c r="U3042" i="2"/>
  <c r="U3041" i="2"/>
  <c r="U3040" i="2"/>
  <c r="U3039" i="2"/>
  <c r="U3038" i="2"/>
  <c r="U3037" i="2"/>
  <c r="U3036" i="2"/>
  <c r="U3035" i="2"/>
  <c r="U3034" i="2"/>
  <c r="U3033" i="2"/>
  <c r="U3032" i="2"/>
  <c r="U3031" i="2"/>
  <c r="U3030" i="2"/>
  <c r="U3029" i="2"/>
  <c r="U3028" i="2"/>
  <c r="U3027" i="2"/>
  <c r="U3026" i="2"/>
  <c r="U3025" i="2"/>
  <c r="U3024" i="2"/>
  <c r="U3023" i="2"/>
  <c r="U3022" i="2"/>
  <c r="U3021" i="2"/>
  <c r="U3020" i="2"/>
  <c r="U3019" i="2"/>
  <c r="U3018" i="2"/>
  <c r="U3017" i="2"/>
  <c r="U3016" i="2"/>
  <c r="U3015" i="2"/>
  <c r="U3014" i="2"/>
  <c r="U3013" i="2"/>
  <c r="U3012" i="2"/>
  <c r="U3011" i="2"/>
  <c r="U3010" i="2"/>
  <c r="U3009" i="2"/>
  <c r="U3008" i="2"/>
  <c r="U3007" i="2"/>
  <c r="U3006" i="2"/>
  <c r="U3005" i="2"/>
  <c r="U3004" i="2"/>
  <c r="U3003" i="2"/>
  <c r="U3002" i="2"/>
  <c r="U3001" i="2"/>
  <c r="U3000" i="2"/>
  <c r="U2999" i="2"/>
  <c r="U2998" i="2"/>
  <c r="U2997" i="2"/>
  <c r="U2996" i="2"/>
  <c r="U2995" i="2"/>
  <c r="U2994" i="2"/>
  <c r="U2993" i="2"/>
  <c r="U2992" i="2"/>
  <c r="U2991" i="2"/>
  <c r="U2990" i="2"/>
  <c r="U2989" i="2"/>
  <c r="U2988" i="2"/>
  <c r="U2987" i="2"/>
  <c r="U2986" i="2"/>
  <c r="U2985" i="2"/>
  <c r="U2984" i="2"/>
  <c r="U2983" i="2"/>
  <c r="U2982" i="2"/>
  <c r="U2981" i="2"/>
  <c r="U2980" i="2"/>
  <c r="U2979" i="2"/>
  <c r="U2978" i="2"/>
  <c r="U2977" i="2"/>
  <c r="U2976" i="2"/>
  <c r="U2975" i="2"/>
  <c r="U2974" i="2"/>
  <c r="U2973" i="2"/>
  <c r="U2972" i="2"/>
  <c r="U2971" i="2"/>
  <c r="U2970" i="2"/>
  <c r="U2969" i="2"/>
  <c r="U2968" i="2"/>
  <c r="U2967" i="2"/>
  <c r="U2966" i="2"/>
  <c r="U2965" i="2"/>
  <c r="U2964" i="2"/>
  <c r="U2963" i="2"/>
  <c r="U2962" i="2"/>
  <c r="U2961" i="2"/>
  <c r="U2960" i="2"/>
  <c r="U2959" i="2"/>
  <c r="U2958" i="2"/>
  <c r="U2957" i="2"/>
  <c r="U2956" i="2"/>
  <c r="U2955" i="2"/>
  <c r="U2954" i="2"/>
  <c r="U2953" i="2"/>
  <c r="U2952" i="2"/>
  <c r="U2951" i="2"/>
  <c r="U2950" i="2"/>
  <c r="U2949" i="2"/>
  <c r="U2948" i="2"/>
  <c r="U2947" i="2"/>
  <c r="U2946" i="2"/>
  <c r="U2945" i="2"/>
  <c r="U2944" i="2"/>
  <c r="U2943" i="2"/>
  <c r="U2942" i="2"/>
  <c r="U2941" i="2"/>
  <c r="U2940" i="2"/>
  <c r="U2939" i="2"/>
  <c r="U2938" i="2"/>
  <c r="U2937" i="2"/>
  <c r="U2936" i="2"/>
  <c r="U2935" i="2"/>
  <c r="U2934" i="2"/>
  <c r="U2933" i="2"/>
  <c r="U2932" i="2"/>
  <c r="U2931" i="2"/>
  <c r="U2930" i="2"/>
  <c r="U2929" i="2"/>
  <c r="U2928" i="2"/>
  <c r="U2927" i="2"/>
  <c r="U2926" i="2"/>
  <c r="U2925" i="2"/>
  <c r="U2924" i="2"/>
  <c r="U2923" i="2"/>
  <c r="U2922" i="2"/>
  <c r="U2921" i="2"/>
  <c r="U2920" i="2"/>
  <c r="U2919" i="2"/>
  <c r="U2918" i="2"/>
  <c r="U2917" i="2"/>
  <c r="U2916" i="2"/>
  <c r="U2915" i="2"/>
  <c r="U2914" i="2"/>
  <c r="U2913" i="2"/>
  <c r="U2912" i="2"/>
  <c r="U2911" i="2"/>
  <c r="U2910" i="2"/>
  <c r="U2909" i="2"/>
  <c r="U2908" i="2"/>
  <c r="U2907" i="2"/>
  <c r="U2906" i="2"/>
  <c r="U2905" i="2"/>
  <c r="U2904" i="2"/>
  <c r="U2903" i="2"/>
  <c r="U2902" i="2"/>
  <c r="U2901" i="2"/>
  <c r="U2900" i="2"/>
  <c r="U2899" i="2"/>
  <c r="U2898" i="2"/>
  <c r="U2897" i="2"/>
  <c r="U2896" i="2"/>
  <c r="U2895" i="2"/>
  <c r="U2894" i="2"/>
  <c r="U2893" i="2"/>
  <c r="U2892" i="2"/>
  <c r="U2891" i="2"/>
  <c r="U2890" i="2"/>
  <c r="U2889" i="2"/>
  <c r="U2888" i="2"/>
  <c r="U2887" i="2"/>
  <c r="U2886" i="2"/>
  <c r="U2885" i="2"/>
  <c r="U2884" i="2"/>
  <c r="U2883" i="2"/>
  <c r="U2882" i="2"/>
  <c r="U2881" i="2"/>
  <c r="U2880" i="2"/>
  <c r="U2879" i="2"/>
  <c r="U2878" i="2"/>
  <c r="U2877" i="2"/>
  <c r="U2876" i="2"/>
  <c r="U2875" i="2"/>
  <c r="U2874" i="2"/>
  <c r="U2873" i="2"/>
  <c r="U2872" i="2"/>
  <c r="U2871" i="2"/>
  <c r="U2870" i="2"/>
  <c r="U2869" i="2"/>
  <c r="U2868" i="2"/>
  <c r="U2867" i="2"/>
  <c r="U2866" i="2"/>
  <c r="U2865" i="2"/>
  <c r="U2864" i="2"/>
  <c r="U2863" i="2"/>
  <c r="U2862" i="2"/>
  <c r="U2861" i="2"/>
  <c r="U2860" i="2"/>
  <c r="U2859" i="2"/>
  <c r="U2858" i="2"/>
  <c r="U2857" i="2"/>
  <c r="U2856" i="2"/>
  <c r="U2855" i="2"/>
  <c r="U2854" i="2"/>
  <c r="U2853" i="2"/>
  <c r="U2852" i="2"/>
  <c r="U2851" i="2"/>
  <c r="U2850" i="2"/>
  <c r="U2849" i="2"/>
  <c r="U2848" i="2"/>
  <c r="U2847" i="2"/>
  <c r="U2846" i="2"/>
  <c r="U2845" i="2"/>
  <c r="U2844" i="2"/>
  <c r="U2843" i="2"/>
  <c r="U2842" i="2"/>
  <c r="U2841" i="2"/>
  <c r="U2840" i="2"/>
  <c r="U2839" i="2"/>
  <c r="U2838" i="2"/>
  <c r="U2837" i="2"/>
  <c r="U2836" i="2"/>
  <c r="U2835" i="2"/>
  <c r="U2834" i="2"/>
  <c r="U2833" i="2"/>
  <c r="U2832" i="2"/>
  <c r="U2831" i="2"/>
  <c r="U2830" i="2"/>
  <c r="U2829" i="2"/>
  <c r="U2828" i="2"/>
  <c r="U2827" i="2"/>
  <c r="U2826" i="2"/>
  <c r="U2825" i="2"/>
  <c r="U2824" i="2"/>
  <c r="U2823" i="2"/>
  <c r="U2822" i="2"/>
  <c r="U2821" i="2"/>
  <c r="U2820" i="2"/>
  <c r="U2819" i="2"/>
  <c r="U2818" i="2"/>
  <c r="U2817" i="2"/>
  <c r="U2816" i="2"/>
  <c r="U2815" i="2"/>
  <c r="U2814" i="2"/>
  <c r="U2813" i="2"/>
  <c r="U2812" i="2"/>
  <c r="U2811" i="2"/>
  <c r="U2810" i="2"/>
  <c r="U2809" i="2"/>
  <c r="U2808" i="2"/>
  <c r="U2807" i="2"/>
  <c r="U2806" i="2"/>
  <c r="U2805" i="2"/>
  <c r="U2804" i="2"/>
  <c r="U2803" i="2"/>
  <c r="U2802" i="2"/>
  <c r="U2801" i="2"/>
  <c r="U2800" i="2"/>
  <c r="U2799" i="2"/>
  <c r="U2798" i="2"/>
  <c r="U2797" i="2"/>
  <c r="U2796" i="2"/>
  <c r="U2795" i="2"/>
  <c r="U2794" i="2"/>
  <c r="U2793" i="2"/>
  <c r="U2792" i="2"/>
  <c r="U2791" i="2"/>
  <c r="U2790" i="2"/>
  <c r="U2789" i="2"/>
  <c r="U2788" i="2"/>
  <c r="U2787" i="2"/>
  <c r="U2786" i="2"/>
  <c r="U2785" i="2"/>
  <c r="U2784" i="2"/>
  <c r="U2783" i="2"/>
  <c r="U2782" i="2"/>
  <c r="U2781" i="2"/>
  <c r="U2780" i="2"/>
  <c r="U2779" i="2"/>
  <c r="U2778" i="2"/>
  <c r="U2777" i="2"/>
  <c r="U2776" i="2"/>
  <c r="U2775" i="2"/>
  <c r="U2774" i="2"/>
  <c r="U2773" i="2"/>
  <c r="U2772" i="2"/>
  <c r="U2771" i="2"/>
  <c r="U2770" i="2"/>
  <c r="U2769" i="2"/>
  <c r="U2768" i="2"/>
  <c r="U2767" i="2"/>
  <c r="U2766" i="2"/>
  <c r="U2765" i="2"/>
  <c r="U2764" i="2"/>
  <c r="U2763" i="2"/>
  <c r="U2762" i="2"/>
  <c r="U2761" i="2"/>
  <c r="U2760" i="2"/>
  <c r="U2759" i="2"/>
  <c r="U2758" i="2"/>
  <c r="U2757" i="2"/>
  <c r="U2756" i="2"/>
  <c r="U2755" i="2"/>
  <c r="U2754" i="2"/>
  <c r="U2753" i="2"/>
  <c r="U2752" i="2"/>
  <c r="U2751" i="2"/>
  <c r="U2750" i="2"/>
  <c r="U2749" i="2"/>
  <c r="U2748" i="2"/>
  <c r="U2747" i="2"/>
  <c r="U2746" i="2"/>
  <c r="U2745" i="2"/>
  <c r="U2744" i="2"/>
  <c r="U2743" i="2"/>
  <c r="U2742" i="2"/>
  <c r="U2741" i="2"/>
  <c r="U2740" i="2"/>
  <c r="U2739" i="2"/>
  <c r="U2738" i="2"/>
  <c r="U2737" i="2"/>
  <c r="U2736" i="2"/>
  <c r="U2735" i="2"/>
  <c r="U2734" i="2"/>
  <c r="U2733" i="2"/>
  <c r="U2732" i="2"/>
  <c r="U2731" i="2"/>
  <c r="U2730" i="2"/>
  <c r="U2729" i="2"/>
  <c r="U2728" i="2"/>
  <c r="U2727" i="2"/>
  <c r="U2726" i="2"/>
  <c r="U2725" i="2"/>
  <c r="U2724" i="2"/>
  <c r="U2723" i="2"/>
  <c r="U2722" i="2"/>
  <c r="U2721" i="2"/>
  <c r="U2720" i="2"/>
  <c r="U2719" i="2"/>
  <c r="U2718" i="2"/>
  <c r="U2717" i="2"/>
  <c r="U2716" i="2"/>
  <c r="U2715" i="2"/>
  <c r="U2714" i="2"/>
  <c r="U2713" i="2"/>
  <c r="U2712" i="2"/>
  <c r="U2711" i="2"/>
  <c r="U2710" i="2"/>
  <c r="U2709" i="2"/>
  <c r="U2708" i="2"/>
  <c r="U2707" i="2"/>
  <c r="U2706" i="2"/>
  <c r="U2705" i="2"/>
  <c r="U2704" i="2"/>
  <c r="U2703" i="2"/>
  <c r="U2702" i="2"/>
  <c r="U2701" i="2"/>
  <c r="U2700" i="2"/>
  <c r="U2699" i="2"/>
  <c r="U2698" i="2"/>
  <c r="U2697" i="2"/>
  <c r="U2696" i="2"/>
  <c r="U2695" i="2"/>
  <c r="U2694" i="2"/>
  <c r="U2693" i="2"/>
  <c r="U2692" i="2"/>
  <c r="U2691" i="2"/>
  <c r="U2690" i="2"/>
  <c r="U2689" i="2"/>
  <c r="U2688" i="2"/>
  <c r="U2687" i="2"/>
  <c r="U2686" i="2"/>
  <c r="U2685" i="2"/>
  <c r="U2684" i="2"/>
  <c r="U2683" i="2"/>
  <c r="U2682" i="2"/>
  <c r="U2681" i="2"/>
  <c r="U2680" i="2"/>
  <c r="U2679" i="2"/>
  <c r="U2678" i="2"/>
  <c r="U2677" i="2"/>
  <c r="U2676" i="2"/>
  <c r="U2675" i="2"/>
  <c r="U2674" i="2"/>
  <c r="U2673" i="2"/>
  <c r="U2672" i="2"/>
  <c r="U2671" i="2"/>
  <c r="U2670" i="2"/>
  <c r="U2669" i="2"/>
  <c r="U2668" i="2"/>
  <c r="U2667" i="2"/>
  <c r="U2666" i="2"/>
  <c r="U2665" i="2"/>
  <c r="U2664" i="2"/>
  <c r="U2663" i="2"/>
  <c r="U2662" i="2"/>
  <c r="U2661" i="2"/>
  <c r="U2660" i="2"/>
  <c r="U2659" i="2"/>
  <c r="U2658" i="2"/>
  <c r="U2657" i="2"/>
  <c r="U2656" i="2"/>
  <c r="U2655" i="2"/>
  <c r="U2654" i="2"/>
  <c r="U2653" i="2"/>
  <c r="U2652" i="2"/>
  <c r="U2651" i="2"/>
  <c r="U2650" i="2"/>
  <c r="U2649" i="2"/>
  <c r="U2648" i="2"/>
  <c r="U2647" i="2"/>
  <c r="U2646" i="2"/>
  <c r="U2645" i="2"/>
  <c r="U2644" i="2"/>
  <c r="U2643" i="2"/>
  <c r="U2642" i="2"/>
  <c r="U2641" i="2"/>
  <c r="U2640" i="2"/>
  <c r="U2639" i="2"/>
  <c r="U2638" i="2"/>
  <c r="U2637" i="2"/>
  <c r="U2636" i="2"/>
  <c r="U2635" i="2"/>
  <c r="U2634" i="2"/>
  <c r="U2633" i="2"/>
  <c r="U2632" i="2"/>
  <c r="U2631" i="2"/>
  <c r="U2630" i="2"/>
  <c r="U2629" i="2"/>
  <c r="U2628" i="2"/>
  <c r="U2627" i="2"/>
  <c r="U2626" i="2"/>
  <c r="U2625" i="2"/>
  <c r="U2624" i="2"/>
  <c r="U2623" i="2"/>
  <c r="U2622" i="2"/>
  <c r="U2621" i="2"/>
  <c r="U2620" i="2"/>
  <c r="U2619" i="2"/>
  <c r="U2618" i="2"/>
  <c r="U2617" i="2"/>
  <c r="U2616" i="2"/>
  <c r="U2615" i="2"/>
  <c r="U2614" i="2"/>
  <c r="U2613" i="2"/>
  <c r="U2612" i="2"/>
  <c r="U2611" i="2"/>
  <c r="U2610" i="2"/>
  <c r="U2609" i="2"/>
  <c r="U2608" i="2"/>
  <c r="U2607" i="2"/>
  <c r="U2606" i="2"/>
  <c r="U2605" i="2"/>
  <c r="U2604" i="2"/>
  <c r="U2603" i="2"/>
  <c r="U2602" i="2"/>
  <c r="U2601" i="2"/>
  <c r="U2600" i="2"/>
  <c r="U2599" i="2"/>
  <c r="U2598" i="2"/>
  <c r="U2597" i="2"/>
  <c r="U2596" i="2"/>
  <c r="U2595" i="2"/>
  <c r="U2594" i="2"/>
  <c r="U2593" i="2"/>
  <c r="U2592" i="2"/>
  <c r="U2591" i="2"/>
  <c r="U2590" i="2"/>
  <c r="U2589" i="2"/>
  <c r="U2588" i="2"/>
  <c r="U2587" i="2"/>
  <c r="U2586" i="2"/>
  <c r="U2585" i="2"/>
  <c r="U2584" i="2"/>
  <c r="U2583" i="2"/>
  <c r="U2582" i="2"/>
  <c r="U2581" i="2"/>
  <c r="U2580" i="2"/>
  <c r="U2579" i="2"/>
  <c r="U2578" i="2"/>
  <c r="U2577" i="2"/>
  <c r="U2576" i="2"/>
  <c r="U2575" i="2"/>
  <c r="U2574" i="2"/>
  <c r="U2573" i="2"/>
  <c r="U2572" i="2"/>
  <c r="U2571" i="2"/>
  <c r="U2570" i="2"/>
  <c r="U2569" i="2"/>
  <c r="U2568" i="2"/>
  <c r="U2567" i="2"/>
  <c r="U2566" i="2"/>
  <c r="U2565" i="2"/>
  <c r="U2564" i="2"/>
  <c r="U2563" i="2"/>
  <c r="U2562" i="2"/>
  <c r="U2561" i="2"/>
  <c r="U2560" i="2"/>
  <c r="U2559" i="2"/>
  <c r="U2558" i="2"/>
  <c r="U2557" i="2"/>
  <c r="U2556" i="2"/>
  <c r="U2555" i="2"/>
  <c r="U2554" i="2"/>
  <c r="U2553" i="2"/>
  <c r="U2552" i="2"/>
  <c r="U2551" i="2"/>
  <c r="U2550" i="2"/>
  <c r="U2549" i="2"/>
  <c r="U2548" i="2"/>
  <c r="U2547" i="2"/>
  <c r="U2546" i="2"/>
  <c r="U2545" i="2"/>
  <c r="U2544" i="2"/>
  <c r="U2543" i="2"/>
  <c r="U2542" i="2"/>
  <c r="U2541" i="2"/>
  <c r="U2540" i="2"/>
  <c r="U2539" i="2"/>
  <c r="U2538" i="2"/>
  <c r="U2537" i="2"/>
  <c r="U2536" i="2"/>
  <c r="U2535" i="2"/>
  <c r="U2534" i="2"/>
  <c r="U2533" i="2"/>
  <c r="U2532" i="2"/>
  <c r="U2531" i="2"/>
  <c r="U2530" i="2"/>
  <c r="U2529" i="2"/>
  <c r="U2528" i="2"/>
  <c r="U2527" i="2"/>
  <c r="U2526" i="2"/>
  <c r="U2525" i="2"/>
  <c r="U2524" i="2"/>
  <c r="U2523" i="2"/>
  <c r="U2522" i="2"/>
  <c r="U2521" i="2"/>
  <c r="U2520" i="2"/>
  <c r="U2519" i="2"/>
  <c r="U2518" i="2"/>
  <c r="U2517" i="2"/>
  <c r="U2516" i="2"/>
  <c r="U2515" i="2"/>
  <c r="U2514" i="2"/>
  <c r="U2513" i="2"/>
  <c r="U2512" i="2"/>
  <c r="U2511" i="2"/>
  <c r="U2510" i="2"/>
  <c r="U2509" i="2"/>
  <c r="U2508" i="2"/>
  <c r="U2507" i="2"/>
  <c r="U2506" i="2"/>
  <c r="U2505" i="2"/>
  <c r="U2504" i="2"/>
  <c r="U2503" i="2"/>
  <c r="U2502" i="2"/>
  <c r="U2501" i="2"/>
  <c r="U2500" i="2"/>
  <c r="U2499" i="2"/>
  <c r="U2498" i="2"/>
  <c r="U2497" i="2"/>
  <c r="U2496" i="2"/>
  <c r="U2495" i="2"/>
  <c r="U2494" i="2"/>
  <c r="U2493" i="2"/>
  <c r="U2492" i="2"/>
  <c r="U2491" i="2"/>
  <c r="U2490" i="2"/>
  <c r="U2489" i="2"/>
  <c r="U2488" i="2"/>
  <c r="U2487" i="2"/>
  <c r="U2486" i="2"/>
  <c r="U2485" i="2"/>
  <c r="U2484" i="2"/>
  <c r="U2483" i="2"/>
  <c r="U2482" i="2"/>
  <c r="U2481" i="2"/>
  <c r="U2480" i="2"/>
  <c r="U2479" i="2"/>
  <c r="U2478" i="2"/>
  <c r="U2477" i="2"/>
  <c r="U2476" i="2"/>
  <c r="U2475" i="2"/>
  <c r="U2474" i="2"/>
  <c r="U2473" i="2"/>
  <c r="U2472" i="2"/>
  <c r="U2471" i="2"/>
  <c r="U2470" i="2"/>
  <c r="U2469" i="2"/>
  <c r="U2468" i="2"/>
  <c r="U2467" i="2"/>
  <c r="U2466" i="2"/>
  <c r="U2465" i="2"/>
  <c r="U2464" i="2"/>
  <c r="U2463" i="2"/>
  <c r="U2462" i="2"/>
  <c r="U2461" i="2"/>
  <c r="U2460" i="2"/>
  <c r="U2459" i="2"/>
  <c r="U2458" i="2"/>
  <c r="U2457" i="2"/>
  <c r="U2456" i="2"/>
  <c r="U2455" i="2"/>
  <c r="U2454" i="2"/>
  <c r="U2453" i="2"/>
  <c r="U2452" i="2"/>
  <c r="U2451" i="2"/>
  <c r="U2450" i="2"/>
  <c r="U2449" i="2"/>
  <c r="U2448" i="2"/>
  <c r="U2447" i="2"/>
  <c r="U2446" i="2"/>
  <c r="U2445" i="2"/>
  <c r="U2444" i="2"/>
  <c r="U2443" i="2"/>
  <c r="U2442" i="2"/>
  <c r="U2441" i="2"/>
  <c r="U2440" i="2"/>
  <c r="U2439" i="2"/>
  <c r="U2438" i="2"/>
  <c r="U2437" i="2"/>
  <c r="U2436" i="2"/>
  <c r="U2435" i="2"/>
  <c r="U2434" i="2"/>
  <c r="U2433" i="2"/>
  <c r="U2432" i="2"/>
  <c r="U2431" i="2"/>
  <c r="U2430" i="2"/>
  <c r="U2429" i="2"/>
  <c r="U2428" i="2"/>
  <c r="U2427" i="2"/>
  <c r="U2426" i="2"/>
  <c r="U2425" i="2"/>
  <c r="U2424" i="2"/>
  <c r="U2423" i="2"/>
  <c r="U2422" i="2"/>
  <c r="U2421" i="2"/>
  <c r="U2420" i="2"/>
  <c r="U2419" i="2"/>
  <c r="U2418" i="2"/>
  <c r="U2417" i="2"/>
  <c r="U2416" i="2"/>
  <c r="U2415" i="2"/>
  <c r="U2414" i="2"/>
  <c r="U2413" i="2"/>
  <c r="U2412" i="2"/>
  <c r="U2411" i="2"/>
  <c r="U2410" i="2"/>
  <c r="U2409" i="2"/>
  <c r="U2408" i="2"/>
  <c r="U2407" i="2"/>
  <c r="U2406" i="2"/>
  <c r="U2405" i="2"/>
  <c r="U2404" i="2"/>
  <c r="U2403" i="2"/>
  <c r="U2402" i="2"/>
  <c r="U2401" i="2"/>
  <c r="U2400" i="2"/>
  <c r="U2399" i="2"/>
  <c r="U2398" i="2"/>
  <c r="U2397" i="2"/>
  <c r="U2396" i="2"/>
  <c r="U2395" i="2"/>
  <c r="U2394" i="2"/>
  <c r="U2393" i="2"/>
  <c r="U2392" i="2"/>
  <c r="U2391" i="2"/>
  <c r="U2390" i="2"/>
  <c r="U2389" i="2"/>
  <c r="U2388" i="2"/>
  <c r="U2387" i="2"/>
  <c r="U2386" i="2"/>
  <c r="U2385" i="2"/>
  <c r="U2384" i="2"/>
  <c r="U2383" i="2"/>
  <c r="U2382" i="2"/>
  <c r="U2381" i="2"/>
  <c r="U2380" i="2"/>
  <c r="U2379" i="2"/>
  <c r="U2378" i="2"/>
  <c r="U2377" i="2"/>
  <c r="U2376" i="2"/>
  <c r="U2375" i="2"/>
  <c r="U2374" i="2"/>
  <c r="U2373" i="2"/>
  <c r="U2372" i="2"/>
  <c r="U2371" i="2"/>
  <c r="U2370" i="2"/>
  <c r="U2369" i="2"/>
  <c r="U2368" i="2"/>
  <c r="U2367" i="2"/>
  <c r="U2366" i="2"/>
  <c r="U2365" i="2"/>
  <c r="U2364" i="2"/>
  <c r="U2363" i="2"/>
  <c r="U2362" i="2"/>
  <c r="U2361" i="2"/>
  <c r="U2360" i="2"/>
  <c r="U2359" i="2"/>
  <c r="U2358" i="2"/>
  <c r="U2357" i="2"/>
  <c r="U2356" i="2"/>
  <c r="U2355" i="2"/>
  <c r="U2354" i="2"/>
  <c r="U2353" i="2"/>
  <c r="U2352" i="2"/>
  <c r="U2351" i="2"/>
  <c r="U2350" i="2"/>
  <c r="U2349" i="2"/>
  <c r="U2348" i="2"/>
  <c r="U2347" i="2"/>
  <c r="U2346" i="2"/>
  <c r="U2345" i="2"/>
  <c r="U2344" i="2"/>
  <c r="U2343" i="2"/>
  <c r="U2342" i="2"/>
  <c r="U2341" i="2"/>
  <c r="U2340" i="2"/>
  <c r="U2339" i="2"/>
  <c r="U2338" i="2"/>
  <c r="U2337" i="2"/>
  <c r="U2336" i="2"/>
  <c r="U2335" i="2"/>
  <c r="U2334" i="2"/>
  <c r="U2333" i="2"/>
  <c r="U2332" i="2"/>
  <c r="U2331" i="2"/>
  <c r="U2330" i="2"/>
  <c r="U2329" i="2"/>
  <c r="U2328" i="2"/>
  <c r="U2327" i="2"/>
  <c r="U2326" i="2"/>
  <c r="U2325" i="2"/>
  <c r="U2324" i="2"/>
  <c r="U2323" i="2"/>
  <c r="U2322" i="2"/>
  <c r="U2321" i="2"/>
  <c r="U2320" i="2"/>
  <c r="U2319" i="2"/>
  <c r="U2318" i="2"/>
  <c r="U2317" i="2"/>
  <c r="U2316" i="2"/>
  <c r="U2315" i="2"/>
  <c r="U2314" i="2"/>
  <c r="U2313" i="2"/>
  <c r="U2312" i="2"/>
  <c r="U2311" i="2"/>
  <c r="U2310" i="2"/>
  <c r="U2309" i="2"/>
  <c r="U2308" i="2"/>
  <c r="U2307" i="2"/>
  <c r="U2306" i="2"/>
  <c r="U2305" i="2"/>
  <c r="U2304" i="2"/>
  <c r="U2303" i="2"/>
  <c r="U2302" i="2"/>
  <c r="U2301" i="2"/>
  <c r="U2300" i="2"/>
  <c r="U2299" i="2"/>
  <c r="U2298" i="2"/>
  <c r="U2297" i="2"/>
  <c r="U2296" i="2"/>
  <c r="U2295" i="2"/>
  <c r="U2294" i="2"/>
  <c r="U2293" i="2"/>
  <c r="U2292" i="2"/>
  <c r="U2291" i="2"/>
  <c r="U2290" i="2"/>
  <c r="U2289" i="2"/>
  <c r="U2288" i="2"/>
  <c r="U2287" i="2"/>
  <c r="U2286" i="2"/>
  <c r="U2285" i="2"/>
  <c r="U2284" i="2"/>
  <c r="U2283" i="2"/>
  <c r="U2282" i="2"/>
  <c r="U2281" i="2"/>
  <c r="U2280" i="2"/>
  <c r="U2279" i="2"/>
  <c r="U2278" i="2"/>
  <c r="U2277" i="2"/>
  <c r="U2276" i="2"/>
  <c r="U2275" i="2"/>
  <c r="U2274" i="2"/>
  <c r="U2273" i="2"/>
  <c r="U2272" i="2"/>
  <c r="U2271" i="2"/>
  <c r="U2270" i="2"/>
  <c r="U2269" i="2"/>
  <c r="U2268" i="2"/>
  <c r="U2267" i="2"/>
  <c r="U2266" i="2"/>
  <c r="U2265" i="2"/>
  <c r="U2264" i="2"/>
  <c r="U2263" i="2"/>
  <c r="U2262" i="2"/>
  <c r="U2261" i="2"/>
  <c r="U2260" i="2"/>
  <c r="U2259" i="2"/>
  <c r="U2258" i="2"/>
  <c r="U2257" i="2"/>
  <c r="U2256" i="2"/>
  <c r="U2255" i="2"/>
  <c r="U2254" i="2"/>
  <c r="U2253" i="2"/>
  <c r="U2252" i="2"/>
  <c r="U2251" i="2"/>
  <c r="U2250" i="2"/>
  <c r="U2249" i="2"/>
  <c r="U2248" i="2"/>
  <c r="U2247" i="2"/>
  <c r="U2246" i="2"/>
  <c r="U2245" i="2"/>
  <c r="U2244" i="2"/>
  <c r="U2243" i="2"/>
  <c r="U2242" i="2"/>
  <c r="U2241" i="2"/>
  <c r="U2240" i="2"/>
  <c r="U2239" i="2"/>
  <c r="U2238" i="2"/>
  <c r="U2237" i="2"/>
  <c r="U2236" i="2"/>
  <c r="U2235" i="2"/>
  <c r="U2234" i="2"/>
  <c r="U2233" i="2"/>
  <c r="U2232" i="2"/>
  <c r="U2231" i="2"/>
  <c r="U2230" i="2"/>
  <c r="U2229" i="2"/>
  <c r="U2228" i="2"/>
  <c r="U2227" i="2"/>
  <c r="U2226" i="2"/>
  <c r="U2225" i="2"/>
  <c r="U2224" i="2"/>
  <c r="U2223" i="2"/>
  <c r="U2222" i="2"/>
  <c r="U2221" i="2"/>
  <c r="U2220" i="2"/>
  <c r="U2219" i="2"/>
  <c r="U2218" i="2"/>
  <c r="U2217" i="2"/>
  <c r="U2216" i="2"/>
  <c r="U2215" i="2"/>
  <c r="U2214" i="2"/>
  <c r="U2213" i="2"/>
  <c r="U2212" i="2"/>
  <c r="U2211" i="2"/>
  <c r="U2210" i="2"/>
  <c r="U2209" i="2"/>
  <c r="U2208" i="2"/>
  <c r="U2207" i="2"/>
  <c r="U2206" i="2"/>
  <c r="U2205" i="2"/>
  <c r="U2204" i="2"/>
  <c r="U2203" i="2"/>
  <c r="U2202" i="2"/>
  <c r="U2201" i="2"/>
  <c r="U2200" i="2"/>
  <c r="U2199" i="2"/>
  <c r="U2198" i="2"/>
  <c r="U2197" i="2"/>
  <c r="U2196" i="2"/>
  <c r="U2195" i="2"/>
  <c r="U2194" i="2"/>
  <c r="U2193" i="2"/>
  <c r="U2192" i="2"/>
  <c r="U2191" i="2"/>
  <c r="U2190" i="2"/>
  <c r="U2189" i="2"/>
  <c r="U2188" i="2"/>
  <c r="U2187" i="2"/>
  <c r="U2186" i="2"/>
  <c r="U2185" i="2"/>
  <c r="U2184" i="2"/>
  <c r="U2183" i="2"/>
  <c r="U2182" i="2"/>
  <c r="U2181" i="2"/>
  <c r="U2180" i="2"/>
  <c r="U2179" i="2"/>
  <c r="U2178" i="2"/>
  <c r="U2177" i="2"/>
  <c r="U2176" i="2"/>
  <c r="U2175" i="2"/>
  <c r="U2174" i="2"/>
  <c r="U2173" i="2"/>
  <c r="U2172" i="2"/>
  <c r="U2171" i="2"/>
  <c r="U2170" i="2"/>
  <c r="U2169" i="2"/>
  <c r="U2168" i="2"/>
  <c r="U2167" i="2"/>
  <c r="U2166" i="2"/>
  <c r="U2165" i="2"/>
  <c r="U2164" i="2"/>
  <c r="U2163" i="2"/>
  <c r="U2162" i="2"/>
  <c r="U2161" i="2"/>
  <c r="U2160" i="2"/>
  <c r="U2159" i="2"/>
  <c r="U2158" i="2"/>
  <c r="U2157" i="2"/>
  <c r="U2156" i="2"/>
  <c r="U2155" i="2"/>
  <c r="U2154" i="2"/>
  <c r="U2153" i="2"/>
  <c r="U2152" i="2"/>
  <c r="U2151" i="2"/>
  <c r="U2150" i="2"/>
  <c r="U2149" i="2"/>
  <c r="U2148" i="2"/>
  <c r="U2147" i="2"/>
  <c r="U2146" i="2"/>
  <c r="U2145" i="2"/>
  <c r="U2144" i="2"/>
  <c r="U2143" i="2"/>
  <c r="U2142" i="2"/>
  <c r="U2141" i="2"/>
  <c r="U2140" i="2"/>
  <c r="U2139" i="2"/>
  <c r="U2138" i="2"/>
  <c r="U2137" i="2"/>
  <c r="U2136" i="2"/>
  <c r="U2135" i="2"/>
  <c r="U2134" i="2"/>
  <c r="U2133" i="2"/>
  <c r="U2132" i="2"/>
  <c r="U2131" i="2"/>
  <c r="U2130" i="2"/>
  <c r="U2129" i="2"/>
  <c r="U2128" i="2"/>
  <c r="U2127" i="2"/>
  <c r="U2126" i="2"/>
  <c r="U2125" i="2"/>
  <c r="U2124" i="2"/>
  <c r="U2123" i="2"/>
  <c r="U2122" i="2"/>
  <c r="U2121" i="2"/>
  <c r="U2120" i="2"/>
  <c r="U2119" i="2"/>
  <c r="U2118" i="2"/>
  <c r="U2117" i="2"/>
  <c r="U2116" i="2"/>
  <c r="U2115" i="2"/>
  <c r="U2114" i="2"/>
  <c r="U2113" i="2"/>
  <c r="U2112" i="2"/>
  <c r="U2111" i="2"/>
  <c r="U2110" i="2"/>
  <c r="U2109" i="2"/>
  <c r="U2108" i="2"/>
  <c r="U2107" i="2"/>
  <c r="U2106" i="2"/>
  <c r="U2105" i="2"/>
  <c r="U2104" i="2"/>
  <c r="U2103" i="2"/>
  <c r="U2102" i="2"/>
  <c r="U2101" i="2"/>
  <c r="U2100" i="2"/>
  <c r="U2099" i="2"/>
  <c r="U2098" i="2"/>
  <c r="U2097" i="2"/>
  <c r="U2096" i="2"/>
  <c r="U2095" i="2"/>
  <c r="U2094" i="2"/>
  <c r="U2093" i="2"/>
  <c r="U2092" i="2"/>
  <c r="U2091" i="2"/>
  <c r="U2090" i="2"/>
  <c r="U2089" i="2"/>
  <c r="U2088" i="2"/>
  <c r="U2087" i="2"/>
  <c r="U2086" i="2"/>
  <c r="U2085" i="2"/>
  <c r="U2084" i="2"/>
  <c r="U2083" i="2"/>
  <c r="U2082" i="2"/>
  <c r="U2081" i="2"/>
  <c r="U2080" i="2"/>
  <c r="U2079" i="2"/>
  <c r="U2078" i="2"/>
  <c r="U2077" i="2"/>
  <c r="U2076" i="2"/>
  <c r="U2075" i="2"/>
  <c r="U2074" i="2"/>
  <c r="U2073" i="2"/>
  <c r="U2072" i="2"/>
  <c r="U2071" i="2"/>
  <c r="U2070" i="2"/>
  <c r="U2069" i="2"/>
  <c r="U2068" i="2"/>
  <c r="U2067" i="2"/>
  <c r="U2066" i="2"/>
  <c r="U2065" i="2"/>
  <c r="U2064" i="2"/>
  <c r="U2063" i="2"/>
  <c r="U2062" i="2"/>
  <c r="U2061" i="2"/>
  <c r="U2060" i="2"/>
  <c r="U2059" i="2"/>
  <c r="U2058" i="2"/>
  <c r="U2057" i="2"/>
  <c r="U2056" i="2"/>
  <c r="U2055" i="2"/>
  <c r="U2054" i="2"/>
  <c r="U2053" i="2"/>
  <c r="U2052" i="2"/>
  <c r="U2051" i="2"/>
  <c r="U2050" i="2"/>
  <c r="U2049" i="2"/>
  <c r="U2048" i="2"/>
  <c r="U2047" i="2"/>
  <c r="U2046" i="2"/>
  <c r="U2045" i="2"/>
  <c r="U2044" i="2"/>
  <c r="U2043" i="2"/>
  <c r="U2042" i="2"/>
  <c r="U2041" i="2"/>
  <c r="U2040" i="2"/>
  <c r="U2039" i="2"/>
  <c r="U2038" i="2"/>
  <c r="U2037" i="2"/>
  <c r="U2036" i="2"/>
  <c r="U2035" i="2"/>
  <c r="U2034" i="2"/>
  <c r="U2033" i="2"/>
  <c r="U2032" i="2"/>
  <c r="U2031" i="2"/>
  <c r="U2030" i="2"/>
  <c r="U2029" i="2"/>
  <c r="U2028" i="2"/>
  <c r="U2027" i="2"/>
  <c r="U2026" i="2"/>
  <c r="U2025" i="2"/>
  <c r="U2024" i="2"/>
  <c r="U2023" i="2"/>
  <c r="U2022" i="2"/>
  <c r="U2021" i="2"/>
  <c r="U2020" i="2"/>
  <c r="U2019" i="2"/>
  <c r="U2018" i="2"/>
  <c r="U2017" i="2"/>
  <c r="U2016" i="2"/>
  <c r="U2015" i="2"/>
  <c r="U2014" i="2"/>
  <c r="U2013" i="2"/>
  <c r="U2012" i="2"/>
  <c r="U2011" i="2"/>
  <c r="U2010" i="2"/>
  <c r="U2009" i="2"/>
  <c r="U2008" i="2"/>
  <c r="U2007" i="2"/>
  <c r="U2006" i="2"/>
  <c r="U2005" i="2"/>
  <c r="U2004" i="2"/>
  <c r="U2003" i="2"/>
  <c r="U2002" i="2"/>
  <c r="U2001" i="2"/>
  <c r="U2000" i="2"/>
  <c r="U1999" i="2"/>
  <c r="U1998" i="2"/>
  <c r="U1997" i="2"/>
  <c r="U1996" i="2"/>
  <c r="U1995" i="2"/>
  <c r="U1994" i="2"/>
  <c r="U1993" i="2"/>
  <c r="U1992" i="2"/>
  <c r="U1991" i="2"/>
  <c r="U1990" i="2"/>
  <c r="U1989" i="2"/>
  <c r="U1988" i="2"/>
  <c r="U1987" i="2"/>
  <c r="U1986" i="2"/>
  <c r="U1985" i="2"/>
  <c r="U1984" i="2"/>
  <c r="U1983" i="2"/>
  <c r="U1982" i="2"/>
  <c r="U1981" i="2"/>
  <c r="U1980" i="2"/>
  <c r="U1979" i="2"/>
  <c r="U1978" i="2"/>
  <c r="U1977" i="2"/>
  <c r="U1976" i="2"/>
  <c r="U1975" i="2"/>
  <c r="U1974" i="2"/>
  <c r="U1973" i="2"/>
  <c r="U1972" i="2"/>
  <c r="U1971" i="2"/>
  <c r="U1970" i="2"/>
  <c r="U1969" i="2"/>
  <c r="U1968" i="2"/>
  <c r="U1967" i="2"/>
  <c r="U1966" i="2"/>
  <c r="U1965" i="2"/>
  <c r="U1964" i="2"/>
  <c r="U1963" i="2"/>
  <c r="U1962" i="2"/>
  <c r="U1961" i="2"/>
  <c r="U1960" i="2"/>
  <c r="U1959" i="2"/>
  <c r="U1958" i="2"/>
  <c r="U1957" i="2"/>
  <c r="U1956" i="2"/>
  <c r="U1955" i="2"/>
  <c r="U1954" i="2"/>
  <c r="U1953" i="2"/>
  <c r="U1952" i="2"/>
  <c r="U1951" i="2"/>
  <c r="U1950" i="2"/>
  <c r="U1949" i="2"/>
  <c r="U1948" i="2"/>
  <c r="U1947" i="2"/>
  <c r="U1946" i="2"/>
  <c r="U1945" i="2"/>
  <c r="U1944" i="2"/>
  <c r="U1943" i="2"/>
  <c r="U1942" i="2"/>
  <c r="U1941" i="2"/>
  <c r="U1940" i="2"/>
  <c r="U1939" i="2"/>
  <c r="U1938" i="2"/>
  <c r="U1937" i="2"/>
  <c r="U1936" i="2"/>
  <c r="U1935" i="2"/>
  <c r="U1934" i="2"/>
  <c r="U1933" i="2"/>
  <c r="U1932" i="2"/>
  <c r="U1931" i="2"/>
  <c r="U1930" i="2"/>
  <c r="U1929" i="2"/>
  <c r="U1928" i="2"/>
  <c r="U1927" i="2"/>
  <c r="U1926" i="2"/>
  <c r="U1925" i="2"/>
  <c r="U1924" i="2"/>
  <c r="U1923" i="2"/>
  <c r="U1922" i="2"/>
  <c r="U1921" i="2"/>
  <c r="U1920" i="2"/>
  <c r="U1919" i="2"/>
  <c r="U1918" i="2"/>
  <c r="U1917" i="2"/>
  <c r="U1916" i="2"/>
  <c r="U1915" i="2"/>
  <c r="U1914" i="2"/>
  <c r="U1913" i="2"/>
  <c r="U1912" i="2"/>
  <c r="U1911" i="2"/>
  <c r="U1910" i="2"/>
  <c r="U1909" i="2"/>
  <c r="U1908" i="2"/>
  <c r="U1907" i="2"/>
  <c r="U1906" i="2"/>
  <c r="U1905" i="2"/>
  <c r="U1904" i="2"/>
  <c r="U1903" i="2"/>
  <c r="U1902" i="2"/>
  <c r="U1901" i="2"/>
  <c r="U1900" i="2"/>
  <c r="U1899" i="2"/>
  <c r="U1898" i="2"/>
  <c r="U1897" i="2"/>
  <c r="U1896" i="2"/>
  <c r="U1895" i="2"/>
  <c r="U1894" i="2"/>
  <c r="U1893" i="2"/>
  <c r="U1892" i="2"/>
  <c r="U1891" i="2"/>
  <c r="U1890" i="2"/>
  <c r="U1889" i="2"/>
  <c r="U1888" i="2"/>
  <c r="U1887" i="2"/>
  <c r="U1886" i="2"/>
  <c r="U1885" i="2"/>
  <c r="U1884" i="2"/>
  <c r="U1883" i="2"/>
  <c r="U1882" i="2"/>
  <c r="U1881" i="2"/>
  <c r="U1880" i="2"/>
  <c r="U1879" i="2"/>
  <c r="U1878" i="2"/>
  <c r="U1877" i="2"/>
  <c r="U1876" i="2"/>
  <c r="U1875" i="2"/>
  <c r="U1874" i="2"/>
  <c r="U1873" i="2"/>
  <c r="U1872" i="2"/>
  <c r="U1871" i="2"/>
  <c r="U1870" i="2"/>
  <c r="U1869" i="2"/>
  <c r="U1868" i="2"/>
  <c r="U1867" i="2"/>
  <c r="U1866" i="2"/>
  <c r="U1865" i="2"/>
  <c r="U1864" i="2"/>
  <c r="U1863" i="2"/>
  <c r="U1862" i="2"/>
  <c r="U1861" i="2"/>
  <c r="U1860" i="2"/>
  <c r="U1859" i="2"/>
  <c r="U1858" i="2"/>
  <c r="U1857" i="2"/>
  <c r="U1856" i="2"/>
  <c r="U1855" i="2"/>
  <c r="U1854" i="2"/>
  <c r="U1853" i="2"/>
  <c r="U1852" i="2"/>
  <c r="U1851" i="2"/>
  <c r="U1850" i="2"/>
  <c r="U1849" i="2"/>
  <c r="U1848" i="2"/>
  <c r="U1847" i="2"/>
  <c r="U1846" i="2"/>
  <c r="U1845" i="2"/>
  <c r="U1844" i="2"/>
  <c r="U1843" i="2"/>
  <c r="U1842" i="2"/>
  <c r="U1841" i="2"/>
  <c r="U1840" i="2"/>
  <c r="U1839" i="2"/>
  <c r="U1838" i="2"/>
  <c r="U1837" i="2"/>
  <c r="U1836" i="2"/>
  <c r="U1835" i="2"/>
  <c r="U1834" i="2"/>
  <c r="U1833" i="2"/>
  <c r="U1832" i="2"/>
  <c r="U1831" i="2"/>
  <c r="U1830" i="2"/>
  <c r="U1829" i="2"/>
  <c r="U1828" i="2"/>
  <c r="U1827" i="2"/>
  <c r="U1826" i="2"/>
  <c r="U1825" i="2"/>
  <c r="U1824" i="2"/>
  <c r="U1823" i="2"/>
  <c r="U1822" i="2"/>
  <c r="U1821" i="2"/>
  <c r="U1820" i="2"/>
  <c r="U1819" i="2"/>
  <c r="U1818" i="2"/>
  <c r="U1817" i="2"/>
  <c r="U1816" i="2"/>
  <c r="U1815" i="2"/>
  <c r="U1814" i="2"/>
  <c r="U1813" i="2"/>
  <c r="U1812" i="2"/>
  <c r="U1811" i="2"/>
  <c r="U1810" i="2"/>
  <c r="U1809" i="2"/>
  <c r="U1808" i="2"/>
  <c r="U1807" i="2"/>
  <c r="U1806" i="2"/>
  <c r="U1805" i="2"/>
  <c r="U1804" i="2"/>
  <c r="U1803" i="2"/>
  <c r="U1802" i="2"/>
  <c r="U1801" i="2"/>
  <c r="U1800" i="2"/>
  <c r="U1799" i="2"/>
  <c r="U1798" i="2"/>
  <c r="U1797" i="2"/>
  <c r="U1796" i="2"/>
  <c r="U1795" i="2"/>
  <c r="U1794" i="2"/>
  <c r="U1793" i="2"/>
  <c r="U1792" i="2"/>
  <c r="U1791" i="2"/>
  <c r="U1790" i="2"/>
  <c r="U1789" i="2"/>
  <c r="U1788" i="2"/>
  <c r="U1787" i="2"/>
  <c r="U1786" i="2"/>
  <c r="U1785" i="2"/>
  <c r="U1784" i="2"/>
  <c r="U1783" i="2"/>
  <c r="U1782" i="2"/>
  <c r="U1781" i="2"/>
  <c r="U1780" i="2"/>
  <c r="U1779" i="2"/>
  <c r="U1778" i="2"/>
  <c r="U1777" i="2"/>
  <c r="U1776" i="2"/>
  <c r="U1775" i="2"/>
  <c r="U1774" i="2"/>
  <c r="U1773" i="2"/>
  <c r="U1772" i="2"/>
  <c r="U1771" i="2"/>
  <c r="U1770" i="2"/>
  <c r="U1769" i="2"/>
  <c r="U1768" i="2"/>
  <c r="U1767" i="2"/>
  <c r="U1766" i="2"/>
  <c r="U1765" i="2"/>
  <c r="U1764" i="2"/>
  <c r="U1763" i="2"/>
  <c r="U1762" i="2"/>
  <c r="U1761" i="2"/>
  <c r="U1760" i="2"/>
  <c r="U1759" i="2"/>
  <c r="U1758" i="2"/>
  <c r="U1757" i="2"/>
  <c r="U1756" i="2"/>
  <c r="U1755" i="2"/>
  <c r="U1754" i="2"/>
  <c r="U1753" i="2"/>
  <c r="U1752" i="2"/>
  <c r="U1751" i="2"/>
  <c r="U1750" i="2"/>
  <c r="U1749" i="2"/>
  <c r="U1748" i="2"/>
  <c r="U1747" i="2"/>
  <c r="U1746" i="2"/>
  <c r="U1745" i="2"/>
  <c r="U1744" i="2"/>
  <c r="U1743" i="2"/>
  <c r="U1742" i="2"/>
  <c r="U1741" i="2"/>
  <c r="U1740" i="2"/>
  <c r="U1739" i="2"/>
  <c r="U1738" i="2"/>
  <c r="U1737" i="2"/>
  <c r="U1736" i="2"/>
  <c r="U1735" i="2"/>
  <c r="U1734" i="2"/>
  <c r="U1733" i="2"/>
  <c r="U1732" i="2"/>
  <c r="U1731" i="2"/>
  <c r="U1730" i="2"/>
  <c r="U1729" i="2"/>
  <c r="U1728" i="2"/>
  <c r="U1727" i="2"/>
  <c r="U1726" i="2"/>
  <c r="U1725" i="2"/>
  <c r="U1724" i="2"/>
  <c r="U1723" i="2"/>
  <c r="U1722" i="2"/>
  <c r="U1721" i="2"/>
  <c r="U1720" i="2"/>
  <c r="U1719" i="2"/>
  <c r="U1718" i="2"/>
  <c r="U1717" i="2"/>
  <c r="U1716" i="2"/>
  <c r="U1715" i="2"/>
  <c r="U1714" i="2"/>
  <c r="U1713" i="2"/>
  <c r="U1712" i="2"/>
  <c r="U1711" i="2"/>
  <c r="U1710" i="2"/>
  <c r="U1709" i="2"/>
  <c r="U1708" i="2"/>
  <c r="U1707" i="2"/>
  <c r="U1706" i="2"/>
  <c r="U1705" i="2"/>
  <c r="U1704" i="2"/>
  <c r="U1703" i="2"/>
  <c r="U1702" i="2"/>
  <c r="U1701" i="2"/>
  <c r="U1700" i="2"/>
  <c r="U1699" i="2"/>
  <c r="U1698" i="2"/>
  <c r="U1697" i="2"/>
  <c r="U1696" i="2"/>
  <c r="U1695" i="2"/>
  <c r="U1694" i="2"/>
  <c r="U1693" i="2"/>
  <c r="U1692" i="2"/>
  <c r="U1691" i="2"/>
  <c r="U1690" i="2"/>
  <c r="U1689" i="2"/>
  <c r="U1688" i="2"/>
  <c r="U1687" i="2"/>
  <c r="U1686" i="2"/>
  <c r="U1685" i="2"/>
  <c r="U1684" i="2"/>
  <c r="U1683" i="2"/>
  <c r="U1682" i="2"/>
  <c r="U1681" i="2"/>
  <c r="U1680" i="2"/>
  <c r="U1679" i="2"/>
  <c r="U1678" i="2"/>
  <c r="U1677" i="2"/>
  <c r="U1676" i="2"/>
  <c r="U1675" i="2"/>
  <c r="U1674" i="2"/>
  <c r="U1673" i="2"/>
  <c r="U1672" i="2"/>
  <c r="U1671" i="2"/>
  <c r="U1670" i="2"/>
  <c r="U1669" i="2"/>
  <c r="U1668" i="2"/>
  <c r="U1667" i="2"/>
  <c r="U1666" i="2"/>
  <c r="U1665" i="2"/>
  <c r="U1664" i="2"/>
  <c r="U1663" i="2"/>
  <c r="U1662" i="2"/>
  <c r="U1661" i="2"/>
  <c r="U1660" i="2"/>
  <c r="U1659" i="2"/>
  <c r="U1658" i="2"/>
  <c r="U1657" i="2"/>
  <c r="U1656" i="2"/>
  <c r="U1655" i="2"/>
  <c r="U1654" i="2"/>
  <c r="U1653" i="2"/>
  <c r="U1652" i="2"/>
  <c r="U1651" i="2"/>
  <c r="U1650" i="2"/>
  <c r="U1649" i="2"/>
  <c r="U1648" i="2"/>
  <c r="U1647" i="2"/>
  <c r="U1646" i="2"/>
  <c r="U1645" i="2"/>
  <c r="U1644" i="2"/>
  <c r="U1643" i="2"/>
  <c r="U1642" i="2"/>
  <c r="U1641" i="2"/>
  <c r="U1640" i="2"/>
  <c r="U1639" i="2"/>
  <c r="U1638" i="2"/>
  <c r="U1637" i="2"/>
  <c r="U1636" i="2"/>
  <c r="U1635" i="2"/>
  <c r="U1634" i="2"/>
  <c r="U1633" i="2"/>
  <c r="U1632" i="2"/>
  <c r="U1631" i="2"/>
  <c r="U1630" i="2"/>
  <c r="U1629" i="2"/>
  <c r="U1628" i="2"/>
  <c r="U1627" i="2"/>
  <c r="U1626" i="2"/>
  <c r="U1625" i="2"/>
  <c r="U1624" i="2"/>
  <c r="U1623" i="2"/>
  <c r="U1622" i="2"/>
  <c r="U1621" i="2"/>
  <c r="U1620" i="2"/>
  <c r="U1619" i="2"/>
  <c r="U1618" i="2"/>
  <c r="U1617" i="2"/>
  <c r="U1616" i="2"/>
  <c r="U1615" i="2"/>
  <c r="U1614" i="2"/>
  <c r="U1613" i="2"/>
  <c r="U1612" i="2"/>
  <c r="U1611" i="2"/>
  <c r="U1610" i="2"/>
  <c r="U1609" i="2"/>
  <c r="U1608" i="2"/>
  <c r="U1607" i="2"/>
  <c r="U1606" i="2"/>
  <c r="U1605" i="2"/>
  <c r="U1604" i="2"/>
  <c r="U1603" i="2"/>
  <c r="U1602" i="2"/>
  <c r="U1601" i="2"/>
  <c r="U1600" i="2"/>
  <c r="U1599" i="2"/>
  <c r="U1598" i="2"/>
  <c r="U1597" i="2"/>
  <c r="U1596" i="2"/>
  <c r="U1595" i="2"/>
  <c r="U1594" i="2"/>
  <c r="U1593" i="2"/>
  <c r="U1592" i="2"/>
  <c r="U1591" i="2"/>
  <c r="U1590" i="2"/>
  <c r="U1589" i="2"/>
  <c r="U1588" i="2"/>
  <c r="U1587" i="2"/>
  <c r="U1586" i="2"/>
  <c r="U1585" i="2"/>
  <c r="U1584" i="2"/>
  <c r="U1583" i="2"/>
  <c r="U1582" i="2"/>
  <c r="U1581" i="2"/>
  <c r="U1580" i="2"/>
  <c r="U1579" i="2"/>
  <c r="U1578" i="2"/>
  <c r="U1577" i="2"/>
  <c r="U1576" i="2"/>
  <c r="U1575" i="2"/>
  <c r="U1574" i="2"/>
  <c r="U1573" i="2"/>
  <c r="U1572" i="2"/>
  <c r="U1571" i="2"/>
  <c r="U1570" i="2"/>
  <c r="U1569" i="2"/>
  <c r="U1568" i="2"/>
  <c r="U1567" i="2"/>
  <c r="U1566" i="2"/>
  <c r="U1565" i="2"/>
  <c r="U1564" i="2"/>
  <c r="U1563" i="2"/>
  <c r="U1562" i="2"/>
  <c r="U1561" i="2"/>
  <c r="U1560" i="2"/>
  <c r="U1559" i="2"/>
  <c r="U1558" i="2"/>
  <c r="U1557" i="2"/>
  <c r="U1556" i="2"/>
  <c r="U1555" i="2"/>
  <c r="U1554" i="2"/>
  <c r="U1553" i="2"/>
  <c r="U1552" i="2"/>
  <c r="U1551" i="2"/>
  <c r="U1550" i="2"/>
  <c r="U1549" i="2"/>
  <c r="U1548" i="2"/>
  <c r="U1547" i="2"/>
  <c r="U1546" i="2"/>
  <c r="U1545" i="2"/>
  <c r="U1544" i="2"/>
  <c r="U1543" i="2"/>
  <c r="U1542" i="2"/>
  <c r="U1541" i="2"/>
  <c r="U1540" i="2"/>
  <c r="U1539" i="2"/>
  <c r="U1538" i="2"/>
  <c r="U1537" i="2"/>
  <c r="U1536" i="2"/>
  <c r="U1535" i="2"/>
  <c r="U1534" i="2"/>
  <c r="U1533" i="2"/>
  <c r="U1532" i="2"/>
  <c r="U1531" i="2"/>
  <c r="U1530" i="2"/>
  <c r="U1529" i="2"/>
  <c r="U1528" i="2"/>
  <c r="U1527" i="2"/>
  <c r="U1526" i="2"/>
  <c r="U1525" i="2"/>
  <c r="U1524" i="2"/>
  <c r="U1523" i="2"/>
  <c r="U1522" i="2"/>
  <c r="U1521" i="2"/>
  <c r="U1520" i="2"/>
  <c r="U1519" i="2"/>
  <c r="U1518" i="2"/>
  <c r="U1517" i="2"/>
  <c r="U1516" i="2"/>
  <c r="U1515" i="2"/>
  <c r="U1514" i="2"/>
  <c r="U1513" i="2"/>
  <c r="U1512" i="2"/>
  <c r="U1511" i="2"/>
  <c r="U1510" i="2"/>
  <c r="U1509" i="2"/>
  <c r="U1508" i="2"/>
  <c r="U1507" i="2"/>
  <c r="U1506" i="2"/>
  <c r="U1505" i="2"/>
  <c r="U1504" i="2"/>
  <c r="U1503" i="2"/>
  <c r="U1502" i="2"/>
  <c r="U1501" i="2"/>
  <c r="U1500" i="2"/>
  <c r="U1499" i="2"/>
  <c r="U1498" i="2"/>
  <c r="U1497" i="2"/>
  <c r="U1496" i="2"/>
  <c r="U1495" i="2"/>
  <c r="U1494" i="2"/>
  <c r="U1493" i="2"/>
  <c r="U1492" i="2"/>
  <c r="U1491" i="2"/>
  <c r="U1490" i="2"/>
  <c r="U1489" i="2"/>
  <c r="U1488" i="2"/>
  <c r="U1487" i="2"/>
  <c r="U1486" i="2"/>
  <c r="U1485" i="2"/>
  <c r="U1484" i="2"/>
  <c r="U1483" i="2"/>
  <c r="U1482" i="2"/>
  <c r="U1481" i="2"/>
  <c r="U1480" i="2"/>
  <c r="U1479" i="2"/>
  <c r="U1478" i="2"/>
  <c r="U1477" i="2"/>
  <c r="U1476" i="2"/>
  <c r="U1475" i="2"/>
  <c r="U1474" i="2"/>
  <c r="U1473" i="2"/>
  <c r="U1472" i="2"/>
  <c r="U1471" i="2"/>
  <c r="U1470" i="2"/>
  <c r="U1469" i="2"/>
  <c r="U1468" i="2"/>
  <c r="U1467" i="2"/>
  <c r="U1466" i="2"/>
  <c r="U1465" i="2"/>
  <c r="U1464" i="2"/>
  <c r="U1463" i="2"/>
  <c r="U1462" i="2"/>
  <c r="U1461" i="2"/>
  <c r="U1460" i="2"/>
  <c r="U1459" i="2"/>
  <c r="U1458" i="2"/>
  <c r="U1457" i="2"/>
  <c r="U1456" i="2"/>
  <c r="U1455" i="2"/>
  <c r="U1454" i="2"/>
  <c r="U1453" i="2"/>
  <c r="U1452" i="2"/>
  <c r="U1451" i="2"/>
  <c r="U1450" i="2"/>
  <c r="U1449" i="2"/>
  <c r="U1448" i="2"/>
  <c r="U1447" i="2"/>
  <c r="U1446" i="2"/>
  <c r="U1445" i="2"/>
  <c r="U1444" i="2"/>
  <c r="U1443" i="2"/>
  <c r="U1442" i="2"/>
  <c r="U1441" i="2"/>
  <c r="U1440" i="2"/>
  <c r="U1439" i="2"/>
  <c r="U1438" i="2"/>
  <c r="U1437" i="2"/>
  <c r="U1436" i="2"/>
  <c r="U1435" i="2"/>
  <c r="U1434" i="2"/>
  <c r="U1433" i="2"/>
  <c r="U1432" i="2"/>
  <c r="U1431" i="2"/>
  <c r="U1430" i="2"/>
  <c r="U1429" i="2"/>
  <c r="U1428" i="2"/>
  <c r="U1427" i="2"/>
  <c r="U1426" i="2"/>
  <c r="U1425" i="2"/>
  <c r="U1424" i="2"/>
  <c r="U1423" i="2"/>
  <c r="U1422" i="2"/>
  <c r="U1421" i="2"/>
  <c r="U1420" i="2"/>
  <c r="U1419" i="2"/>
  <c r="U1418" i="2"/>
  <c r="U1417" i="2"/>
  <c r="U1416" i="2"/>
  <c r="U1415" i="2"/>
  <c r="U1414" i="2"/>
  <c r="U1413" i="2"/>
  <c r="U1412" i="2"/>
  <c r="U1411" i="2"/>
  <c r="U1410" i="2"/>
  <c r="U1409" i="2"/>
  <c r="U1408" i="2"/>
  <c r="U1407" i="2"/>
  <c r="U1406" i="2"/>
  <c r="U1405" i="2"/>
  <c r="U1404" i="2"/>
  <c r="U1403" i="2"/>
  <c r="U1402" i="2"/>
  <c r="U1401" i="2"/>
  <c r="U1400" i="2"/>
  <c r="U1399" i="2"/>
  <c r="U1398" i="2"/>
  <c r="U1397" i="2"/>
  <c r="U1396" i="2"/>
  <c r="U1395" i="2"/>
  <c r="U1394" i="2"/>
  <c r="U1393" i="2"/>
  <c r="U1392" i="2"/>
  <c r="U1391" i="2"/>
  <c r="U1390" i="2"/>
  <c r="U1389" i="2"/>
  <c r="U1388" i="2"/>
  <c r="U1387" i="2"/>
  <c r="U1386" i="2"/>
  <c r="U1385" i="2"/>
  <c r="U1384" i="2"/>
  <c r="U1383" i="2"/>
  <c r="U1382" i="2"/>
  <c r="U1381" i="2"/>
  <c r="U1380" i="2"/>
  <c r="U1379" i="2"/>
  <c r="U1378" i="2"/>
  <c r="U1377" i="2"/>
  <c r="U1376" i="2"/>
  <c r="U1375" i="2"/>
  <c r="U1374" i="2"/>
  <c r="U1373" i="2"/>
  <c r="U1372" i="2"/>
  <c r="U1371" i="2"/>
  <c r="U1370" i="2"/>
  <c r="U1369" i="2"/>
  <c r="U1368" i="2"/>
  <c r="U1367" i="2"/>
  <c r="U1366" i="2"/>
  <c r="U1365" i="2"/>
  <c r="U1364" i="2"/>
  <c r="U1363" i="2"/>
  <c r="U1362" i="2"/>
  <c r="U1361" i="2"/>
  <c r="U1360" i="2"/>
  <c r="U1359" i="2"/>
  <c r="U1358" i="2"/>
  <c r="U1357" i="2"/>
  <c r="U1356" i="2"/>
  <c r="U1355" i="2"/>
  <c r="U1354" i="2"/>
  <c r="U1353" i="2"/>
  <c r="U1352" i="2"/>
  <c r="U1351" i="2"/>
  <c r="U1350" i="2"/>
  <c r="U1349" i="2"/>
  <c r="U1348" i="2"/>
  <c r="U1347" i="2"/>
  <c r="U1346" i="2"/>
  <c r="U1345" i="2"/>
  <c r="U1344" i="2"/>
  <c r="U1343" i="2"/>
  <c r="U1342" i="2"/>
  <c r="U1341" i="2"/>
  <c r="U1340" i="2"/>
  <c r="U1339" i="2"/>
  <c r="U1338" i="2"/>
  <c r="U1337" i="2"/>
  <c r="U1336" i="2"/>
  <c r="U1335" i="2"/>
  <c r="U1334" i="2"/>
  <c r="U1333" i="2"/>
  <c r="U1332" i="2"/>
  <c r="U1331" i="2"/>
  <c r="U1330" i="2"/>
  <c r="U1329" i="2"/>
  <c r="U1328" i="2"/>
  <c r="U1327" i="2"/>
  <c r="U1326" i="2"/>
  <c r="U1325" i="2"/>
  <c r="U1324" i="2"/>
  <c r="U1323" i="2"/>
  <c r="U1322" i="2"/>
  <c r="U1321" i="2"/>
  <c r="U1320" i="2"/>
  <c r="U1319" i="2"/>
  <c r="U1318" i="2"/>
  <c r="U1317" i="2"/>
  <c r="U1316" i="2"/>
  <c r="U1315" i="2"/>
  <c r="U1314" i="2"/>
  <c r="U1313" i="2"/>
  <c r="U1312" i="2"/>
  <c r="U1311" i="2"/>
  <c r="U1310" i="2"/>
  <c r="U1309" i="2"/>
  <c r="U1308" i="2"/>
  <c r="U1307" i="2"/>
  <c r="U1306" i="2"/>
  <c r="U1305" i="2"/>
  <c r="U1304" i="2"/>
  <c r="U1303" i="2"/>
  <c r="U1302" i="2"/>
  <c r="U1301" i="2"/>
  <c r="U1300" i="2"/>
  <c r="U1299" i="2"/>
  <c r="U1298" i="2"/>
  <c r="U1297" i="2"/>
  <c r="U1296" i="2"/>
  <c r="U1295" i="2"/>
  <c r="U1294" i="2"/>
  <c r="U1293" i="2"/>
  <c r="U1292" i="2"/>
  <c r="U1291" i="2"/>
  <c r="U1290" i="2"/>
  <c r="U1289" i="2"/>
  <c r="U1288" i="2"/>
  <c r="U1287" i="2"/>
  <c r="U1286" i="2"/>
  <c r="U1285" i="2"/>
  <c r="U1284" i="2"/>
  <c r="U1283" i="2"/>
  <c r="U1282" i="2"/>
  <c r="U1281" i="2"/>
  <c r="U1280" i="2"/>
  <c r="U1279" i="2"/>
  <c r="U1278" i="2"/>
  <c r="U1277" i="2"/>
  <c r="U1276" i="2"/>
  <c r="U1275" i="2"/>
  <c r="U1274" i="2"/>
  <c r="U1273" i="2"/>
  <c r="U1272" i="2"/>
  <c r="U1271" i="2"/>
  <c r="U1270" i="2"/>
  <c r="U1269" i="2"/>
  <c r="U1268" i="2"/>
  <c r="U1267" i="2"/>
  <c r="U1266" i="2"/>
  <c r="U1265" i="2"/>
  <c r="U1264" i="2"/>
  <c r="U1263" i="2"/>
  <c r="U1262" i="2"/>
  <c r="U1261" i="2"/>
  <c r="U1260" i="2"/>
  <c r="U1259" i="2"/>
  <c r="U1258" i="2"/>
  <c r="U1257" i="2"/>
  <c r="U1256" i="2"/>
  <c r="U1255" i="2"/>
  <c r="U1254" i="2"/>
  <c r="U1253" i="2"/>
  <c r="U1252" i="2"/>
  <c r="U1251" i="2"/>
  <c r="U1250" i="2"/>
  <c r="U1249" i="2"/>
  <c r="U1248" i="2"/>
  <c r="U1247" i="2"/>
  <c r="U1246" i="2"/>
  <c r="U1245" i="2"/>
  <c r="U1244" i="2"/>
  <c r="U1243" i="2"/>
  <c r="U1242" i="2"/>
  <c r="U1241" i="2"/>
  <c r="U1240" i="2"/>
  <c r="U1239" i="2"/>
  <c r="U1238" i="2"/>
  <c r="U1237" i="2"/>
  <c r="U1236" i="2"/>
  <c r="U1235" i="2"/>
  <c r="U1234" i="2"/>
  <c r="U1233" i="2"/>
  <c r="U1232" i="2"/>
  <c r="U1231" i="2"/>
  <c r="U1230" i="2"/>
  <c r="U1229" i="2"/>
  <c r="U1228" i="2"/>
  <c r="U1227" i="2"/>
  <c r="U1226" i="2"/>
  <c r="U1225" i="2"/>
  <c r="U1224" i="2"/>
  <c r="U1223" i="2"/>
  <c r="U1222" i="2"/>
  <c r="U1221" i="2"/>
  <c r="U1220" i="2"/>
  <c r="U1219" i="2"/>
  <c r="U1218" i="2"/>
  <c r="U1217" i="2"/>
  <c r="U1216" i="2"/>
  <c r="U1215" i="2"/>
  <c r="U1214" i="2"/>
  <c r="U1213" i="2"/>
  <c r="U1212" i="2"/>
  <c r="U1211" i="2"/>
  <c r="U1210" i="2"/>
  <c r="U1209" i="2"/>
  <c r="U1208" i="2"/>
  <c r="U1207" i="2"/>
  <c r="U1206" i="2"/>
  <c r="U1205" i="2"/>
  <c r="U1204" i="2"/>
  <c r="U1203" i="2"/>
  <c r="U1202" i="2"/>
  <c r="U1201" i="2"/>
  <c r="U1200" i="2"/>
  <c r="U1199" i="2"/>
  <c r="U1198" i="2"/>
  <c r="U1197" i="2"/>
  <c r="U1196" i="2"/>
  <c r="U1195" i="2"/>
  <c r="U1194" i="2"/>
  <c r="U1193" i="2"/>
  <c r="U1192" i="2"/>
  <c r="U1191" i="2"/>
  <c r="U1190" i="2"/>
  <c r="U1189" i="2"/>
  <c r="U1188" i="2"/>
  <c r="U1187" i="2"/>
  <c r="U1186" i="2"/>
  <c r="U1185" i="2"/>
  <c r="U1184" i="2"/>
  <c r="U1183" i="2"/>
  <c r="U1182" i="2"/>
  <c r="U1181" i="2"/>
  <c r="U1180" i="2"/>
  <c r="U1179" i="2"/>
  <c r="U1178" i="2"/>
  <c r="U1177" i="2"/>
  <c r="U1176" i="2"/>
  <c r="U1175" i="2"/>
  <c r="U1174" i="2"/>
  <c r="U1173" i="2"/>
  <c r="U1172" i="2"/>
  <c r="U1171" i="2"/>
  <c r="U1170" i="2"/>
  <c r="U1169" i="2"/>
  <c r="U1168" i="2"/>
  <c r="U1167" i="2"/>
  <c r="U1166" i="2"/>
  <c r="U1165" i="2"/>
  <c r="U1164" i="2"/>
  <c r="U1163" i="2"/>
  <c r="U1162" i="2"/>
  <c r="U1161" i="2"/>
  <c r="U1160" i="2"/>
  <c r="U1159" i="2"/>
  <c r="U1158" i="2"/>
  <c r="U1157" i="2"/>
  <c r="U1156" i="2"/>
  <c r="U1155" i="2"/>
  <c r="U1154" i="2"/>
  <c r="U1153" i="2"/>
  <c r="U1152" i="2"/>
  <c r="U1151" i="2"/>
  <c r="U1150" i="2"/>
  <c r="U1149" i="2"/>
  <c r="U1148" i="2"/>
  <c r="U1147" i="2"/>
  <c r="U1146" i="2"/>
  <c r="U1145" i="2"/>
  <c r="U1144" i="2"/>
  <c r="U1143" i="2"/>
  <c r="U1142" i="2"/>
  <c r="U1141" i="2"/>
  <c r="U1140" i="2"/>
  <c r="U1139" i="2"/>
  <c r="U1138" i="2"/>
  <c r="U1137" i="2"/>
  <c r="U1136" i="2"/>
  <c r="U1135" i="2"/>
  <c r="U1134" i="2"/>
  <c r="U1133" i="2"/>
  <c r="U1132" i="2"/>
  <c r="U1131" i="2"/>
  <c r="U1130" i="2"/>
  <c r="U1129" i="2"/>
  <c r="U1128" i="2"/>
  <c r="U1127" i="2"/>
  <c r="U1126" i="2"/>
  <c r="U1125" i="2"/>
  <c r="U1124" i="2"/>
  <c r="U1123" i="2"/>
  <c r="U1122" i="2"/>
  <c r="U1121" i="2"/>
  <c r="U1120" i="2"/>
  <c r="U1119" i="2"/>
  <c r="U1118" i="2"/>
  <c r="U1117" i="2"/>
  <c r="U1116" i="2"/>
  <c r="U1115" i="2"/>
  <c r="U1114" i="2"/>
  <c r="U1113" i="2"/>
  <c r="U1112" i="2"/>
  <c r="U1111" i="2"/>
  <c r="U1110" i="2"/>
  <c r="U1109" i="2"/>
  <c r="U1108" i="2"/>
  <c r="U1107" i="2"/>
  <c r="U1106" i="2"/>
  <c r="U1105" i="2"/>
  <c r="U1104" i="2"/>
  <c r="U1103" i="2"/>
  <c r="U1102" i="2"/>
  <c r="U1101" i="2"/>
  <c r="U1100" i="2"/>
  <c r="U1099" i="2"/>
  <c r="U1098" i="2"/>
  <c r="U1097" i="2"/>
  <c r="U1096" i="2"/>
  <c r="U1095" i="2"/>
  <c r="U1094" i="2"/>
  <c r="U1093" i="2"/>
  <c r="U1092" i="2"/>
  <c r="U1091" i="2"/>
  <c r="U1090" i="2"/>
  <c r="U1089" i="2"/>
  <c r="U1088" i="2"/>
  <c r="U1087" i="2"/>
  <c r="U1086" i="2"/>
  <c r="U1085" i="2"/>
  <c r="U1084" i="2"/>
  <c r="U1083" i="2"/>
  <c r="U1082" i="2"/>
  <c r="U1081" i="2"/>
  <c r="U1080" i="2"/>
  <c r="U1079" i="2"/>
  <c r="U1078" i="2"/>
  <c r="U1077" i="2"/>
  <c r="U1076" i="2"/>
  <c r="U1075" i="2"/>
  <c r="U1074" i="2"/>
  <c r="U1073" i="2"/>
  <c r="U1072" i="2"/>
  <c r="U1071" i="2"/>
  <c r="U1070" i="2"/>
  <c r="U1069" i="2"/>
  <c r="U1068" i="2"/>
  <c r="U1067" i="2"/>
  <c r="U1066" i="2"/>
  <c r="U1065" i="2"/>
  <c r="U1064" i="2"/>
  <c r="U1063" i="2"/>
  <c r="U1062" i="2"/>
  <c r="U1061" i="2"/>
  <c r="U1060" i="2"/>
  <c r="U1059" i="2"/>
  <c r="U1058" i="2"/>
  <c r="U1057" i="2"/>
  <c r="U1056" i="2"/>
  <c r="U1055" i="2"/>
  <c r="U1054" i="2"/>
  <c r="U1053" i="2"/>
  <c r="U1052" i="2"/>
  <c r="U1051" i="2"/>
  <c r="U1050" i="2"/>
  <c r="U1049" i="2"/>
  <c r="U1048" i="2"/>
  <c r="U1047" i="2"/>
  <c r="U1046" i="2"/>
  <c r="U1045" i="2"/>
  <c r="U1044" i="2"/>
  <c r="U1043" i="2"/>
  <c r="U1042" i="2"/>
  <c r="U1041" i="2"/>
  <c r="U1040" i="2"/>
  <c r="U1039" i="2"/>
  <c r="U1038" i="2"/>
  <c r="U1037" i="2"/>
  <c r="U1036" i="2"/>
  <c r="U1035" i="2"/>
  <c r="U1034" i="2"/>
  <c r="U1033" i="2"/>
  <c r="U1032" i="2"/>
  <c r="U1031" i="2"/>
  <c r="U1030" i="2"/>
  <c r="U1029" i="2"/>
  <c r="U1028" i="2"/>
  <c r="U1027" i="2"/>
  <c r="U1026" i="2"/>
  <c r="U1025" i="2"/>
  <c r="U1024" i="2"/>
  <c r="U1023" i="2"/>
  <c r="U1022" i="2"/>
  <c r="U1021" i="2"/>
  <c r="U1020" i="2"/>
  <c r="U1019" i="2"/>
  <c r="U1018" i="2"/>
  <c r="U1017" i="2"/>
  <c r="U1016" i="2"/>
  <c r="U1015" i="2"/>
  <c r="U1014" i="2"/>
  <c r="U1013" i="2"/>
  <c r="U1012" i="2"/>
  <c r="U1011" i="2"/>
  <c r="U1010" i="2"/>
  <c r="U1009" i="2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I32" i="1" s="1"/>
  <c r="L32" i="1" s="1"/>
  <c r="C32" i="1"/>
  <c r="U21" i="2"/>
  <c r="I31" i="1" s="1"/>
  <c r="L31" i="1" s="1"/>
  <c r="C31" i="1"/>
  <c r="U20" i="2"/>
  <c r="I30" i="1" s="1"/>
  <c r="L30" i="1" s="1"/>
  <c r="C30" i="1"/>
  <c r="U19" i="2"/>
  <c r="I29" i="1" s="1"/>
  <c r="L29" i="1" s="1"/>
  <c r="C29" i="1"/>
  <c r="U18" i="2"/>
  <c r="I28" i="1" s="1"/>
  <c r="L28" i="1" s="1"/>
  <c r="C28" i="1"/>
  <c r="U17" i="2"/>
  <c r="I27" i="1" s="1"/>
  <c r="L27" i="1" s="1"/>
  <c r="C27" i="1"/>
  <c r="U16" i="2"/>
  <c r="I26" i="1" s="1"/>
  <c r="L26" i="1" s="1"/>
  <c r="C26" i="1"/>
  <c r="U15" i="2"/>
  <c r="I25" i="1" s="1"/>
  <c r="L25" i="1" s="1"/>
  <c r="C25" i="1"/>
  <c r="U14" i="2"/>
  <c r="I24" i="1" s="1"/>
  <c r="L24" i="1" s="1"/>
  <c r="C24" i="1"/>
  <c r="U13" i="2"/>
  <c r="I23" i="1" s="1"/>
  <c r="L23" i="1" s="1"/>
  <c r="C23" i="1"/>
  <c r="U12" i="2"/>
  <c r="I22" i="1" s="1"/>
  <c r="L22" i="1" s="1"/>
  <c r="C22" i="1"/>
  <c r="U11" i="2"/>
  <c r="I21" i="1" s="1"/>
  <c r="L21" i="1" s="1"/>
  <c r="C21" i="1"/>
  <c r="I20" i="1"/>
  <c r="L20" i="1" s="1"/>
  <c r="C20" i="1"/>
  <c r="U9" i="2"/>
  <c r="I19" i="1" s="1"/>
  <c r="L19" i="1" s="1"/>
  <c r="C19" i="1"/>
  <c r="U8" i="2"/>
  <c r="I18" i="1" s="1"/>
  <c r="L18" i="1" s="1"/>
  <c r="C18" i="1"/>
  <c r="U7" i="2"/>
  <c r="I17" i="1" s="1"/>
  <c r="L17" i="1" s="1"/>
  <c r="C17" i="1"/>
  <c r="I16" i="1"/>
  <c r="L16" i="1" s="1"/>
  <c r="C16" i="1"/>
  <c r="I15" i="1"/>
  <c r="L15" i="1" s="1"/>
  <c r="C15" i="1"/>
  <c r="I14" i="1"/>
  <c r="L14" i="1" s="1"/>
  <c r="C14" i="1"/>
  <c r="BB3" i="2"/>
  <c r="BD3" i="2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15" i="1"/>
  <c r="A14" i="1"/>
  <c r="BD4" i="2" l="1"/>
  <c r="BC3" i="2"/>
  <c r="BB5203" i="2" l="1"/>
  <c r="BC5203" i="2" s="1"/>
  <c r="BB5202" i="2"/>
  <c r="BC5202" i="2" s="1"/>
  <c r="BB5201" i="2"/>
  <c r="BC5201" i="2" s="1"/>
  <c r="BB5200" i="2"/>
  <c r="BC5200" i="2" s="1"/>
  <c r="BB5199" i="2"/>
  <c r="BC5199" i="2" s="1"/>
  <c r="BB5198" i="2"/>
  <c r="BC5198" i="2" s="1"/>
  <c r="BB5197" i="2"/>
  <c r="BC5197" i="2" s="1"/>
  <c r="BB5196" i="2"/>
  <c r="BC5196" i="2" s="1"/>
  <c r="BB5195" i="2"/>
  <c r="BC5195" i="2" s="1"/>
  <c r="BB5194" i="2"/>
  <c r="BC5194" i="2" s="1"/>
  <c r="BB5193" i="2"/>
  <c r="BC5193" i="2" s="1"/>
  <c r="BB5192" i="2"/>
  <c r="BC5192" i="2" s="1"/>
  <c r="BB5191" i="2"/>
  <c r="BC5191" i="2" s="1"/>
  <c r="BB5190" i="2"/>
  <c r="BC5190" i="2" s="1"/>
  <c r="BB5189" i="2"/>
  <c r="BC5189" i="2" s="1"/>
  <c r="BB5188" i="2"/>
  <c r="BC5188" i="2" s="1"/>
  <c r="BB5187" i="2"/>
  <c r="BC5187" i="2" s="1"/>
  <c r="BB5186" i="2"/>
  <c r="BC5186" i="2" s="1"/>
  <c r="BB5185" i="2"/>
  <c r="BC5185" i="2" s="1"/>
  <c r="BB5184" i="2"/>
  <c r="BC5184" i="2" s="1"/>
  <c r="BB5183" i="2"/>
  <c r="BC5183" i="2" s="1"/>
  <c r="BB5182" i="2"/>
  <c r="BC5182" i="2" s="1"/>
  <c r="BB5181" i="2"/>
  <c r="BC5181" i="2" s="1"/>
  <c r="BB5180" i="2"/>
  <c r="BC5180" i="2" s="1"/>
  <c r="BB5179" i="2"/>
  <c r="BC5179" i="2" s="1"/>
  <c r="BB5178" i="2"/>
  <c r="BC5178" i="2" s="1"/>
  <c r="BB5177" i="2"/>
  <c r="BC5177" i="2" s="1"/>
  <c r="BB5176" i="2"/>
  <c r="BC5176" i="2" s="1"/>
  <c r="BB5175" i="2"/>
  <c r="BC5175" i="2" s="1"/>
  <c r="BB5174" i="2"/>
  <c r="BC5174" i="2" s="1"/>
  <c r="BB5173" i="2"/>
  <c r="BC5173" i="2" s="1"/>
  <c r="BB5172" i="2"/>
  <c r="BC5172" i="2" s="1"/>
  <c r="BB5171" i="2"/>
  <c r="BC5171" i="2" s="1"/>
  <c r="BB5170" i="2"/>
  <c r="BC5170" i="2" s="1"/>
  <c r="BB5169" i="2"/>
  <c r="BC5169" i="2" s="1"/>
  <c r="BB5168" i="2"/>
  <c r="BC5168" i="2" s="1"/>
  <c r="BB5167" i="2"/>
  <c r="BC5167" i="2" s="1"/>
  <c r="BB5166" i="2"/>
  <c r="BC5166" i="2" s="1"/>
  <c r="BB5165" i="2"/>
  <c r="BC5165" i="2" s="1"/>
  <c r="BB5164" i="2"/>
  <c r="BC5164" i="2" s="1"/>
  <c r="BB5163" i="2"/>
  <c r="BC5163" i="2" s="1"/>
  <c r="BB5162" i="2"/>
  <c r="BC5162" i="2" s="1"/>
  <c r="BB5161" i="2"/>
  <c r="BC5161" i="2" s="1"/>
  <c r="BB5160" i="2"/>
  <c r="BC5160" i="2" s="1"/>
  <c r="BB5159" i="2"/>
  <c r="BC5159" i="2" s="1"/>
  <c r="BB5158" i="2"/>
  <c r="BC5158" i="2" s="1"/>
  <c r="BB5157" i="2"/>
  <c r="BC5157" i="2" s="1"/>
  <c r="BB5156" i="2"/>
  <c r="BC5156" i="2" s="1"/>
  <c r="BB5155" i="2"/>
  <c r="BC5155" i="2" s="1"/>
  <c r="BB5154" i="2"/>
  <c r="BC5154" i="2" s="1"/>
  <c r="BB5153" i="2"/>
  <c r="BC5153" i="2" s="1"/>
  <c r="BB5152" i="2"/>
  <c r="BC5152" i="2" s="1"/>
  <c r="BB5151" i="2"/>
  <c r="BC5151" i="2" s="1"/>
  <c r="BB5150" i="2"/>
  <c r="BC5150" i="2" s="1"/>
  <c r="BB5149" i="2"/>
  <c r="BC5149" i="2" s="1"/>
  <c r="BB5148" i="2"/>
  <c r="BC5148" i="2" s="1"/>
  <c r="BB5147" i="2"/>
  <c r="BC5147" i="2" s="1"/>
  <c r="BB5146" i="2"/>
  <c r="BC5146" i="2" s="1"/>
  <c r="BB5145" i="2"/>
  <c r="BC5145" i="2" s="1"/>
  <c r="BB5144" i="2"/>
  <c r="BC5144" i="2" s="1"/>
  <c r="BB5143" i="2"/>
  <c r="BC5143" i="2" s="1"/>
  <c r="BB5142" i="2"/>
  <c r="BC5142" i="2" s="1"/>
  <c r="BB5141" i="2"/>
  <c r="BC5141" i="2" s="1"/>
  <c r="BB5140" i="2"/>
  <c r="BC5140" i="2" s="1"/>
  <c r="BB5139" i="2"/>
  <c r="BC5139" i="2" s="1"/>
  <c r="BB5138" i="2"/>
  <c r="BC5138" i="2" s="1"/>
  <c r="BB5137" i="2"/>
  <c r="BC5137" i="2" s="1"/>
  <c r="BB5136" i="2"/>
  <c r="BC5136" i="2" s="1"/>
  <c r="BB5135" i="2"/>
  <c r="BC5135" i="2" s="1"/>
  <c r="BB5134" i="2"/>
  <c r="BC5134" i="2" s="1"/>
  <c r="BB5133" i="2"/>
  <c r="BC5133" i="2" s="1"/>
  <c r="BB5132" i="2"/>
  <c r="BC5132" i="2" s="1"/>
  <c r="BB5131" i="2"/>
  <c r="BC5131" i="2" s="1"/>
  <c r="BB5130" i="2"/>
  <c r="BC5130" i="2" s="1"/>
  <c r="BB5129" i="2"/>
  <c r="BC5129" i="2" s="1"/>
  <c r="BB5128" i="2"/>
  <c r="BC5128" i="2" s="1"/>
  <c r="BB5127" i="2"/>
  <c r="BC5127" i="2" s="1"/>
  <c r="BB5126" i="2"/>
  <c r="BC5126" i="2" s="1"/>
  <c r="BB5125" i="2"/>
  <c r="BC5125" i="2" s="1"/>
  <c r="BB5124" i="2"/>
  <c r="BC5124" i="2" s="1"/>
  <c r="BB5123" i="2"/>
  <c r="BC5123" i="2" s="1"/>
  <c r="BB5122" i="2"/>
  <c r="BC5122" i="2" s="1"/>
  <c r="BB5121" i="2"/>
  <c r="BC5121" i="2" s="1"/>
  <c r="BB5120" i="2"/>
  <c r="BC5120" i="2" s="1"/>
  <c r="BB5119" i="2"/>
  <c r="BC5119" i="2" s="1"/>
  <c r="BB5118" i="2"/>
  <c r="BC5118" i="2" s="1"/>
  <c r="BB5117" i="2"/>
  <c r="BC5117" i="2" s="1"/>
  <c r="BB5116" i="2"/>
  <c r="BC5116" i="2" s="1"/>
  <c r="BB5115" i="2"/>
  <c r="BC5115" i="2" s="1"/>
  <c r="BB5114" i="2"/>
  <c r="BC5114" i="2" s="1"/>
  <c r="BB5113" i="2"/>
  <c r="BC5113" i="2" s="1"/>
  <c r="BB5112" i="2"/>
  <c r="BC5112" i="2" s="1"/>
  <c r="BB5111" i="2"/>
  <c r="BC5111" i="2" s="1"/>
  <c r="BB5110" i="2"/>
  <c r="BC5110" i="2" s="1"/>
  <c r="BB5109" i="2"/>
  <c r="BC5109" i="2" s="1"/>
  <c r="BB5108" i="2"/>
  <c r="BC5108" i="2" s="1"/>
  <c r="BB5107" i="2"/>
  <c r="BC5107" i="2" s="1"/>
  <c r="BB5106" i="2"/>
  <c r="BC5106" i="2" s="1"/>
  <c r="BB5105" i="2"/>
  <c r="BC5105" i="2" s="1"/>
  <c r="BB5104" i="2"/>
  <c r="BC5104" i="2" s="1"/>
  <c r="BB5103" i="2"/>
  <c r="BC5103" i="2" s="1"/>
  <c r="BB5102" i="2"/>
  <c r="BC5102" i="2" s="1"/>
  <c r="BB5101" i="2"/>
  <c r="BC5101" i="2" s="1"/>
  <c r="BB5100" i="2"/>
  <c r="BC5100" i="2" s="1"/>
  <c r="BB5099" i="2"/>
  <c r="BC5099" i="2" s="1"/>
  <c r="BB5098" i="2"/>
  <c r="BC5098" i="2" s="1"/>
  <c r="BB5097" i="2"/>
  <c r="BC5097" i="2" s="1"/>
  <c r="BB5096" i="2"/>
  <c r="BC5096" i="2" s="1"/>
  <c r="BB5095" i="2"/>
  <c r="BC5095" i="2" s="1"/>
  <c r="BB5094" i="2"/>
  <c r="BC5094" i="2" s="1"/>
  <c r="BB5093" i="2"/>
  <c r="BC5093" i="2" s="1"/>
  <c r="BB5092" i="2"/>
  <c r="BC5092" i="2" s="1"/>
  <c r="BB5091" i="2"/>
  <c r="BC5091" i="2" s="1"/>
  <c r="BB5090" i="2"/>
  <c r="BC5090" i="2" s="1"/>
  <c r="BB5089" i="2"/>
  <c r="BC5089" i="2" s="1"/>
  <c r="BB5088" i="2"/>
  <c r="BC5088" i="2" s="1"/>
  <c r="BB5087" i="2"/>
  <c r="BC5087" i="2" s="1"/>
  <c r="BB5086" i="2"/>
  <c r="BC5086" i="2" s="1"/>
  <c r="BB5085" i="2"/>
  <c r="BC5085" i="2" s="1"/>
  <c r="BB5084" i="2"/>
  <c r="BC5084" i="2" s="1"/>
  <c r="BB5083" i="2"/>
  <c r="BC5083" i="2" s="1"/>
  <c r="BB5082" i="2"/>
  <c r="BC5082" i="2" s="1"/>
  <c r="BB5081" i="2"/>
  <c r="BC5081" i="2" s="1"/>
  <c r="BB5080" i="2"/>
  <c r="BC5080" i="2" s="1"/>
  <c r="BB5079" i="2"/>
  <c r="BC5079" i="2" s="1"/>
  <c r="BB5078" i="2"/>
  <c r="BC5078" i="2" s="1"/>
  <c r="BB5077" i="2"/>
  <c r="BC5077" i="2" s="1"/>
  <c r="BB5076" i="2"/>
  <c r="BC5076" i="2" s="1"/>
  <c r="BB5075" i="2"/>
  <c r="BC5075" i="2" s="1"/>
  <c r="BB5074" i="2"/>
  <c r="BC5074" i="2" s="1"/>
  <c r="BB5073" i="2"/>
  <c r="BC5073" i="2" s="1"/>
  <c r="BB5072" i="2"/>
  <c r="BC5072" i="2" s="1"/>
  <c r="BB5071" i="2"/>
  <c r="BC5071" i="2" s="1"/>
  <c r="BB5070" i="2"/>
  <c r="BC5070" i="2" s="1"/>
  <c r="BB5069" i="2"/>
  <c r="BC5069" i="2" s="1"/>
  <c r="BB5068" i="2"/>
  <c r="BC5068" i="2" s="1"/>
  <c r="BB5067" i="2"/>
  <c r="BC5067" i="2" s="1"/>
  <c r="BB5066" i="2"/>
  <c r="BC5066" i="2" s="1"/>
  <c r="BB5065" i="2"/>
  <c r="BC5065" i="2" s="1"/>
  <c r="BB5064" i="2"/>
  <c r="BC5064" i="2" s="1"/>
  <c r="BB5063" i="2"/>
  <c r="BC5063" i="2" s="1"/>
  <c r="BB5062" i="2"/>
  <c r="BC5062" i="2" s="1"/>
  <c r="BB5061" i="2"/>
  <c r="BC5061" i="2" s="1"/>
  <c r="BB5060" i="2"/>
  <c r="BC5060" i="2" s="1"/>
  <c r="BB5059" i="2"/>
  <c r="BC5059" i="2" s="1"/>
  <c r="BB5058" i="2"/>
  <c r="BC5058" i="2" s="1"/>
  <c r="BB5057" i="2"/>
  <c r="BC5057" i="2" s="1"/>
  <c r="BB5056" i="2"/>
  <c r="BC5056" i="2" s="1"/>
  <c r="BB5055" i="2"/>
  <c r="BC5055" i="2" s="1"/>
  <c r="BB5054" i="2"/>
  <c r="BC5054" i="2" s="1"/>
  <c r="BB5053" i="2"/>
  <c r="BC5053" i="2" s="1"/>
  <c r="BB5052" i="2"/>
  <c r="BC5052" i="2" s="1"/>
  <c r="BB5051" i="2"/>
  <c r="BC5051" i="2" s="1"/>
  <c r="BB5050" i="2"/>
  <c r="BC5050" i="2" s="1"/>
  <c r="BB5049" i="2"/>
  <c r="BC5049" i="2" s="1"/>
  <c r="BB5048" i="2"/>
  <c r="BC5048" i="2" s="1"/>
  <c r="BB5047" i="2"/>
  <c r="BC5047" i="2" s="1"/>
  <c r="BB5046" i="2"/>
  <c r="BC5046" i="2" s="1"/>
  <c r="BB5045" i="2"/>
  <c r="BC5045" i="2" s="1"/>
  <c r="BB5044" i="2"/>
  <c r="BC5044" i="2" s="1"/>
  <c r="BB5043" i="2"/>
  <c r="BC5043" i="2" s="1"/>
  <c r="BB5042" i="2"/>
  <c r="BC5042" i="2" s="1"/>
  <c r="BB5041" i="2"/>
  <c r="BC5041" i="2" s="1"/>
  <c r="BB5040" i="2"/>
  <c r="BC5040" i="2" s="1"/>
  <c r="BB5039" i="2"/>
  <c r="BC5039" i="2" s="1"/>
  <c r="BB5038" i="2"/>
  <c r="BC5038" i="2" s="1"/>
  <c r="BB5037" i="2"/>
  <c r="BC5037" i="2" s="1"/>
  <c r="BB5036" i="2"/>
  <c r="BC5036" i="2" s="1"/>
  <c r="BB5035" i="2"/>
  <c r="BC5035" i="2" s="1"/>
  <c r="BB5034" i="2"/>
  <c r="BC5034" i="2" s="1"/>
  <c r="BB5033" i="2"/>
  <c r="BC5033" i="2" s="1"/>
  <c r="BB5032" i="2"/>
  <c r="BC5032" i="2" s="1"/>
  <c r="BB5031" i="2"/>
  <c r="BC5031" i="2" s="1"/>
  <c r="BB5030" i="2"/>
  <c r="BC5030" i="2" s="1"/>
  <c r="BB5029" i="2"/>
  <c r="BC5029" i="2" s="1"/>
  <c r="BB5028" i="2"/>
  <c r="BC5028" i="2" s="1"/>
  <c r="BB5027" i="2"/>
  <c r="BC5027" i="2" s="1"/>
  <c r="BB5026" i="2"/>
  <c r="BC5026" i="2" s="1"/>
  <c r="BB5025" i="2"/>
  <c r="BC5025" i="2" s="1"/>
  <c r="BB5024" i="2"/>
  <c r="BC5024" i="2" s="1"/>
  <c r="BB5023" i="2"/>
  <c r="BC5023" i="2" s="1"/>
  <c r="BB5022" i="2"/>
  <c r="BC5022" i="2" s="1"/>
  <c r="BB5021" i="2"/>
  <c r="BC5021" i="2" s="1"/>
  <c r="BB5020" i="2"/>
  <c r="BC5020" i="2" s="1"/>
  <c r="BB5019" i="2"/>
  <c r="BC5019" i="2" s="1"/>
  <c r="BB5018" i="2"/>
  <c r="BC5018" i="2" s="1"/>
  <c r="BB5017" i="2"/>
  <c r="BC5017" i="2" s="1"/>
  <c r="BB5016" i="2"/>
  <c r="BC5016" i="2" s="1"/>
  <c r="BB5015" i="2"/>
  <c r="BC5015" i="2" s="1"/>
  <c r="BB5014" i="2"/>
  <c r="BC5014" i="2" s="1"/>
  <c r="BB5013" i="2"/>
  <c r="BC5013" i="2" s="1"/>
  <c r="BB5012" i="2"/>
  <c r="BC5012" i="2" s="1"/>
  <c r="BB5011" i="2"/>
  <c r="BC5011" i="2" s="1"/>
  <c r="BB5010" i="2"/>
  <c r="BC5010" i="2" s="1"/>
  <c r="BB5009" i="2"/>
  <c r="BC5009" i="2" s="1"/>
  <c r="BB5008" i="2"/>
  <c r="BC5008" i="2" s="1"/>
  <c r="BB5007" i="2"/>
  <c r="BC5007" i="2" s="1"/>
  <c r="BB5006" i="2"/>
  <c r="BC5006" i="2" s="1"/>
  <c r="BB5005" i="2"/>
  <c r="BC5005" i="2" s="1"/>
  <c r="BB5004" i="2"/>
  <c r="BC5004" i="2" s="1"/>
  <c r="BB5003" i="2"/>
  <c r="BC5003" i="2" s="1"/>
  <c r="BB5002" i="2"/>
  <c r="BC5002" i="2" s="1"/>
  <c r="BB5001" i="2"/>
  <c r="BC5001" i="2" s="1"/>
  <c r="BB5000" i="2"/>
  <c r="BC5000" i="2" s="1"/>
  <c r="BB4999" i="2"/>
  <c r="BC4999" i="2" s="1"/>
  <c r="BB4998" i="2"/>
  <c r="BC4998" i="2" s="1"/>
  <c r="BB4997" i="2"/>
  <c r="BC4997" i="2" s="1"/>
  <c r="BB4996" i="2"/>
  <c r="BC4996" i="2" s="1"/>
  <c r="BB4995" i="2"/>
  <c r="BC4995" i="2" s="1"/>
  <c r="BB4994" i="2"/>
  <c r="BC4994" i="2" s="1"/>
  <c r="BB4993" i="2"/>
  <c r="BC4993" i="2" s="1"/>
  <c r="BB4992" i="2"/>
  <c r="BC4992" i="2" s="1"/>
  <c r="BB4991" i="2"/>
  <c r="BC4991" i="2" s="1"/>
  <c r="BB4990" i="2"/>
  <c r="BC4990" i="2" s="1"/>
  <c r="BB4989" i="2"/>
  <c r="BC4989" i="2" s="1"/>
  <c r="BB4988" i="2"/>
  <c r="BC4988" i="2" s="1"/>
  <c r="BB4987" i="2"/>
  <c r="BC4987" i="2" s="1"/>
  <c r="BB4986" i="2"/>
  <c r="BC4986" i="2" s="1"/>
  <c r="BB4985" i="2"/>
  <c r="BC4985" i="2" s="1"/>
  <c r="BB4984" i="2"/>
  <c r="BC4984" i="2" s="1"/>
  <c r="BB4983" i="2"/>
  <c r="BC4983" i="2" s="1"/>
  <c r="BB4982" i="2"/>
  <c r="BC4982" i="2" s="1"/>
  <c r="BB4981" i="2"/>
  <c r="BC4981" i="2" s="1"/>
  <c r="BB4980" i="2"/>
  <c r="BC4980" i="2" s="1"/>
  <c r="BB4979" i="2"/>
  <c r="BC4979" i="2" s="1"/>
  <c r="BB4978" i="2"/>
  <c r="BC4978" i="2" s="1"/>
  <c r="BB4977" i="2"/>
  <c r="BC4977" i="2" s="1"/>
  <c r="BB4976" i="2"/>
  <c r="BC4976" i="2" s="1"/>
  <c r="BB4975" i="2"/>
  <c r="BC4975" i="2" s="1"/>
  <c r="BB4974" i="2"/>
  <c r="BC4974" i="2" s="1"/>
  <c r="BB4973" i="2"/>
  <c r="BC4973" i="2" s="1"/>
  <c r="BB4972" i="2"/>
  <c r="BC4972" i="2" s="1"/>
  <c r="BB4971" i="2"/>
  <c r="BC4971" i="2" s="1"/>
  <c r="BB4970" i="2"/>
  <c r="BC4970" i="2" s="1"/>
  <c r="BB4969" i="2"/>
  <c r="BC4969" i="2" s="1"/>
  <c r="BB4968" i="2"/>
  <c r="BC4968" i="2" s="1"/>
  <c r="BB4967" i="2"/>
  <c r="BC4967" i="2" s="1"/>
  <c r="BB4966" i="2"/>
  <c r="BC4966" i="2" s="1"/>
  <c r="BB4965" i="2"/>
  <c r="BC4965" i="2" s="1"/>
  <c r="BB4964" i="2"/>
  <c r="BC4964" i="2" s="1"/>
  <c r="BB4963" i="2"/>
  <c r="BC4963" i="2" s="1"/>
  <c r="BB4962" i="2"/>
  <c r="BC4962" i="2" s="1"/>
  <c r="BB4961" i="2"/>
  <c r="BC4961" i="2" s="1"/>
  <c r="BB4960" i="2"/>
  <c r="BC4960" i="2" s="1"/>
  <c r="BB4959" i="2"/>
  <c r="BC4959" i="2" s="1"/>
  <c r="BB4958" i="2"/>
  <c r="BC4958" i="2" s="1"/>
  <c r="BB4957" i="2"/>
  <c r="BC4957" i="2" s="1"/>
  <c r="BB4956" i="2"/>
  <c r="BC4956" i="2" s="1"/>
  <c r="BB4955" i="2"/>
  <c r="BC4955" i="2" s="1"/>
  <c r="BB4954" i="2"/>
  <c r="BC4954" i="2" s="1"/>
  <c r="BB4953" i="2"/>
  <c r="BC4953" i="2" s="1"/>
  <c r="BB4952" i="2"/>
  <c r="BC4952" i="2" s="1"/>
  <c r="BB4951" i="2"/>
  <c r="BC4951" i="2" s="1"/>
  <c r="BB4950" i="2"/>
  <c r="BC4950" i="2" s="1"/>
  <c r="BB4949" i="2"/>
  <c r="BC4949" i="2" s="1"/>
  <c r="BB4948" i="2"/>
  <c r="BC4948" i="2" s="1"/>
  <c r="BB4947" i="2"/>
  <c r="BC4947" i="2" s="1"/>
  <c r="BB4946" i="2"/>
  <c r="BC4946" i="2" s="1"/>
  <c r="BB4945" i="2"/>
  <c r="BC4945" i="2" s="1"/>
  <c r="BB4944" i="2"/>
  <c r="BC4944" i="2" s="1"/>
  <c r="BB4943" i="2"/>
  <c r="BC4943" i="2" s="1"/>
  <c r="BB4942" i="2"/>
  <c r="BC4942" i="2" s="1"/>
  <c r="BB4941" i="2"/>
  <c r="BC4941" i="2" s="1"/>
  <c r="BB4940" i="2"/>
  <c r="BC4940" i="2" s="1"/>
  <c r="BB4939" i="2"/>
  <c r="BC4939" i="2" s="1"/>
  <c r="BB4938" i="2"/>
  <c r="BC4938" i="2" s="1"/>
  <c r="BB4937" i="2"/>
  <c r="BC4937" i="2" s="1"/>
  <c r="BB4936" i="2"/>
  <c r="BC4936" i="2" s="1"/>
  <c r="BB4935" i="2"/>
  <c r="BC4935" i="2" s="1"/>
  <c r="BB4934" i="2"/>
  <c r="BC4934" i="2" s="1"/>
  <c r="BB4933" i="2"/>
  <c r="BC4933" i="2" s="1"/>
  <c r="BB4932" i="2"/>
  <c r="BC4932" i="2" s="1"/>
  <c r="BB4931" i="2"/>
  <c r="BC4931" i="2" s="1"/>
  <c r="BB4930" i="2"/>
  <c r="BC4930" i="2" s="1"/>
  <c r="BB4929" i="2"/>
  <c r="BC4929" i="2" s="1"/>
  <c r="BB4928" i="2"/>
  <c r="BC4928" i="2" s="1"/>
  <c r="BB4927" i="2"/>
  <c r="BC4927" i="2" s="1"/>
  <c r="BB4926" i="2"/>
  <c r="BC4926" i="2" s="1"/>
  <c r="BB4925" i="2"/>
  <c r="BC4925" i="2" s="1"/>
  <c r="BB4924" i="2"/>
  <c r="BC4924" i="2" s="1"/>
  <c r="BB4923" i="2"/>
  <c r="BC4923" i="2" s="1"/>
  <c r="BB4922" i="2"/>
  <c r="BC4922" i="2" s="1"/>
  <c r="BB4921" i="2"/>
  <c r="BC4921" i="2" s="1"/>
  <c r="BB4920" i="2"/>
  <c r="BC4920" i="2" s="1"/>
  <c r="BB4919" i="2"/>
  <c r="BC4919" i="2" s="1"/>
  <c r="BB4918" i="2"/>
  <c r="BC4918" i="2" s="1"/>
  <c r="BB4917" i="2"/>
  <c r="BC4917" i="2" s="1"/>
  <c r="BB4916" i="2"/>
  <c r="BC4916" i="2" s="1"/>
  <c r="BB4915" i="2"/>
  <c r="BC4915" i="2" s="1"/>
  <c r="BB4914" i="2"/>
  <c r="BC4914" i="2" s="1"/>
  <c r="BB4913" i="2"/>
  <c r="BC4913" i="2" s="1"/>
  <c r="BB4912" i="2"/>
  <c r="BC4912" i="2" s="1"/>
  <c r="BB4911" i="2"/>
  <c r="BC4911" i="2" s="1"/>
  <c r="BB4910" i="2"/>
  <c r="BC4910" i="2" s="1"/>
  <c r="BB4909" i="2"/>
  <c r="BC4909" i="2" s="1"/>
  <c r="BB4908" i="2"/>
  <c r="BC4908" i="2" s="1"/>
  <c r="BB4907" i="2"/>
  <c r="BC4907" i="2" s="1"/>
  <c r="BB4906" i="2"/>
  <c r="BC4906" i="2" s="1"/>
  <c r="BB4905" i="2"/>
  <c r="BC4905" i="2" s="1"/>
  <c r="BB4904" i="2"/>
  <c r="BC4904" i="2" s="1"/>
  <c r="BB4903" i="2"/>
  <c r="BC4903" i="2" s="1"/>
  <c r="BB4902" i="2"/>
  <c r="BC4902" i="2" s="1"/>
  <c r="BB4901" i="2"/>
  <c r="BC4901" i="2" s="1"/>
  <c r="BB4900" i="2"/>
  <c r="BC4900" i="2" s="1"/>
  <c r="BB4899" i="2"/>
  <c r="BC4899" i="2" s="1"/>
  <c r="BB4898" i="2"/>
  <c r="BC4898" i="2" s="1"/>
  <c r="BB4897" i="2"/>
  <c r="BC4897" i="2" s="1"/>
  <c r="BB4896" i="2"/>
  <c r="BC4896" i="2" s="1"/>
  <c r="BB4895" i="2"/>
  <c r="BC4895" i="2" s="1"/>
  <c r="BB4894" i="2"/>
  <c r="BC4894" i="2" s="1"/>
  <c r="BB4893" i="2"/>
  <c r="BC4893" i="2" s="1"/>
  <c r="BB4892" i="2"/>
  <c r="BC4892" i="2" s="1"/>
  <c r="BB4891" i="2"/>
  <c r="BC4891" i="2" s="1"/>
  <c r="BB4890" i="2"/>
  <c r="BC4890" i="2" s="1"/>
  <c r="BB4889" i="2"/>
  <c r="BC4889" i="2" s="1"/>
  <c r="BB4888" i="2"/>
  <c r="BC4888" i="2" s="1"/>
  <c r="BB4887" i="2"/>
  <c r="BC4887" i="2" s="1"/>
  <c r="BB4886" i="2"/>
  <c r="BC4886" i="2" s="1"/>
  <c r="BB4885" i="2"/>
  <c r="BC4885" i="2" s="1"/>
  <c r="BB4884" i="2"/>
  <c r="BC4884" i="2" s="1"/>
  <c r="BB4883" i="2"/>
  <c r="BC4883" i="2" s="1"/>
  <c r="BB4882" i="2"/>
  <c r="BC4882" i="2" s="1"/>
  <c r="BB4881" i="2"/>
  <c r="BC4881" i="2" s="1"/>
  <c r="BB4880" i="2"/>
  <c r="BC4880" i="2" s="1"/>
  <c r="BB4879" i="2"/>
  <c r="BC4879" i="2" s="1"/>
  <c r="BB4878" i="2"/>
  <c r="BC4878" i="2" s="1"/>
  <c r="BB4877" i="2"/>
  <c r="BC4877" i="2" s="1"/>
  <c r="BB4876" i="2"/>
  <c r="BC4876" i="2" s="1"/>
  <c r="BB4875" i="2"/>
  <c r="BC4875" i="2" s="1"/>
  <c r="BB4874" i="2"/>
  <c r="BC4874" i="2" s="1"/>
  <c r="BB4873" i="2"/>
  <c r="BC4873" i="2" s="1"/>
  <c r="BB4872" i="2"/>
  <c r="BC4872" i="2" s="1"/>
  <c r="BB4871" i="2"/>
  <c r="BC4871" i="2" s="1"/>
  <c r="BB4870" i="2"/>
  <c r="BC4870" i="2" s="1"/>
  <c r="BB4869" i="2"/>
  <c r="BC4869" i="2" s="1"/>
  <c r="BB4868" i="2"/>
  <c r="BC4868" i="2" s="1"/>
  <c r="BB4867" i="2"/>
  <c r="BC4867" i="2" s="1"/>
  <c r="BB4866" i="2"/>
  <c r="BC4866" i="2" s="1"/>
  <c r="BB4865" i="2"/>
  <c r="BC4865" i="2" s="1"/>
  <c r="BB4864" i="2"/>
  <c r="BC4864" i="2" s="1"/>
  <c r="BB4863" i="2"/>
  <c r="BC4863" i="2" s="1"/>
  <c r="BB4862" i="2"/>
  <c r="BC4862" i="2" s="1"/>
  <c r="BB4861" i="2"/>
  <c r="BC4861" i="2" s="1"/>
  <c r="BB4860" i="2"/>
  <c r="BC4860" i="2" s="1"/>
  <c r="BB4859" i="2"/>
  <c r="BC4859" i="2" s="1"/>
  <c r="BB4858" i="2"/>
  <c r="BC4858" i="2" s="1"/>
  <c r="BB4857" i="2"/>
  <c r="BC4857" i="2" s="1"/>
  <c r="BB4856" i="2"/>
  <c r="BC4856" i="2" s="1"/>
  <c r="BB4855" i="2"/>
  <c r="BC4855" i="2" s="1"/>
  <c r="BB4854" i="2"/>
  <c r="BC4854" i="2" s="1"/>
  <c r="BB4853" i="2"/>
  <c r="BC4853" i="2" s="1"/>
  <c r="BB4852" i="2"/>
  <c r="BC4852" i="2" s="1"/>
  <c r="BB4851" i="2"/>
  <c r="BC4851" i="2" s="1"/>
  <c r="BB4850" i="2"/>
  <c r="BC4850" i="2" s="1"/>
  <c r="BB4849" i="2"/>
  <c r="BC4849" i="2" s="1"/>
  <c r="BB4848" i="2"/>
  <c r="BC4848" i="2" s="1"/>
  <c r="BB4847" i="2"/>
  <c r="BC4847" i="2" s="1"/>
  <c r="BB4846" i="2"/>
  <c r="BC4846" i="2" s="1"/>
  <c r="BB4845" i="2"/>
  <c r="BC4845" i="2" s="1"/>
  <c r="BB4844" i="2"/>
  <c r="BC4844" i="2" s="1"/>
  <c r="BB4843" i="2"/>
  <c r="BC4843" i="2" s="1"/>
  <c r="BB4842" i="2"/>
  <c r="BC4842" i="2" s="1"/>
  <c r="BB4841" i="2"/>
  <c r="BC4841" i="2" s="1"/>
  <c r="BB4840" i="2"/>
  <c r="BC4840" i="2" s="1"/>
  <c r="BB4839" i="2"/>
  <c r="BC4839" i="2" s="1"/>
  <c r="BB4838" i="2"/>
  <c r="BC4838" i="2" s="1"/>
  <c r="BB4837" i="2"/>
  <c r="BC4837" i="2" s="1"/>
  <c r="BB4836" i="2"/>
  <c r="BC4836" i="2" s="1"/>
  <c r="BB4835" i="2"/>
  <c r="BC4835" i="2" s="1"/>
  <c r="BB4834" i="2"/>
  <c r="BC4834" i="2" s="1"/>
  <c r="BB4833" i="2"/>
  <c r="BC4833" i="2" s="1"/>
  <c r="BB4832" i="2"/>
  <c r="BC4832" i="2" s="1"/>
  <c r="BB4831" i="2"/>
  <c r="BC4831" i="2" s="1"/>
  <c r="BB4830" i="2"/>
  <c r="BC4830" i="2" s="1"/>
  <c r="BB4829" i="2"/>
  <c r="BC4829" i="2" s="1"/>
  <c r="BB4828" i="2"/>
  <c r="BC4828" i="2" s="1"/>
  <c r="BB4827" i="2"/>
  <c r="BC4827" i="2" s="1"/>
  <c r="BB4826" i="2"/>
  <c r="BC4826" i="2" s="1"/>
  <c r="BB4825" i="2"/>
  <c r="BC4825" i="2" s="1"/>
  <c r="BB4824" i="2"/>
  <c r="BC4824" i="2" s="1"/>
  <c r="BB4823" i="2"/>
  <c r="BC4823" i="2" s="1"/>
  <c r="BB4822" i="2"/>
  <c r="BC4822" i="2" s="1"/>
  <c r="BB4821" i="2"/>
  <c r="BC4821" i="2" s="1"/>
  <c r="BB4820" i="2"/>
  <c r="BC4820" i="2" s="1"/>
  <c r="BB4819" i="2"/>
  <c r="BC4819" i="2" s="1"/>
  <c r="BB4818" i="2"/>
  <c r="BC4818" i="2" s="1"/>
  <c r="BB4817" i="2"/>
  <c r="BC4817" i="2" s="1"/>
  <c r="BB4816" i="2"/>
  <c r="BC4816" i="2" s="1"/>
  <c r="BB4815" i="2"/>
  <c r="BC4815" i="2" s="1"/>
  <c r="BB4814" i="2"/>
  <c r="BC4814" i="2" s="1"/>
  <c r="BB4813" i="2"/>
  <c r="BC4813" i="2" s="1"/>
  <c r="BB4812" i="2"/>
  <c r="BC4812" i="2" s="1"/>
  <c r="BB4811" i="2"/>
  <c r="BC4811" i="2" s="1"/>
  <c r="BB4810" i="2"/>
  <c r="BC4810" i="2" s="1"/>
  <c r="BB4809" i="2"/>
  <c r="BC4809" i="2" s="1"/>
  <c r="BB4808" i="2"/>
  <c r="BC4808" i="2" s="1"/>
  <c r="BB4807" i="2"/>
  <c r="BC4807" i="2" s="1"/>
  <c r="BB4806" i="2"/>
  <c r="BC4806" i="2" s="1"/>
  <c r="BB4805" i="2"/>
  <c r="BC4805" i="2" s="1"/>
  <c r="BB4804" i="2"/>
  <c r="BC4804" i="2" s="1"/>
  <c r="BB4803" i="2"/>
  <c r="BC4803" i="2" s="1"/>
  <c r="BB4802" i="2"/>
  <c r="BC4802" i="2" s="1"/>
  <c r="BB4801" i="2"/>
  <c r="BC4801" i="2" s="1"/>
  <c r="BB4800" i="2"/>
  <c r="BC4800" i="2" s="1"/>
  <c r="BB4799" i="2"/>
  <c r="BC4799" i="2" s="1"/>
  <c r="BB4798" i="2"/>
  <c r="BC4798" i="2" s="1"/>
  <c r="BB4797" i="2"/>
  <c r="BC4797" i="2" s="1"/>
  <c r="BB4796" i="2"/>
  <c r="BC4796" i="2" s="1"/>
  <c r="BB4795" i="2"/>
  <c r="BC4795" i="2" s="1"/>
  <c r="BB4794" i="2"/>
  <c r="BC4794" i="2" s="1"/>
  <c r="BB4793" i="2"/>
  <c r="BC4793" i="2" s="1"/>
  <c r="BB4792" i="2"/>
  <c r="BC4792" i="2" s="1"/>
  <c r="BB4791" i="2"/>
  <c r="BC4791" i="2" s="1"/>
  <c r="BB4790" i="2"/>
  <c r="BC4790" i="2" s="1"/>
  <c r="BB4789" i="2"/>
  <c r="BC4789" i="2" s="1"/>
  <c r="BB4788" i="2"/>
  <c r="BC4788" i="2" s="1"/>
  <c r="BB4787" i="2"/>
  <c r="BC4787" i="2" s="1"/>
  <c r="BB4786" i="2"/>
  <c r="BC4786" i="2" s="1"/>
  <c r="BB4785" i="2"/>
  <c r="BC4785" i="2" s="1"/>
  <c r="BB4784" i="2"/>
  <c r="BC4784" i="2" s="1"/>
  <c r="BB4783" i="2"/>
  <c r="BC4783" i="2" s="1"/>
  <c r="BB4782" i="2"/>
  <c r="BC4782" i="2" s="1"/>
  <c r="BB4781" i="2"/>
  <c r="BC4781" i="2" s="1"/>
  <c r="BB4780" i="2"/>
  <c r="BC4780" i="2" s="1"/>
  <c r="BB4779" i="2"/>
  <c r="BC4779" i="2" s="1"/>
  <c r="BB4778" i="2"/>
  <c r="BC4778" i="2" s="1"/>
  <c r="BB4777" i="2"/>
  <c r="BC4777" i="2" s="1"/>
  <c r="BB4776" i="2"/>
  <c r="BC4776" i="2" s="1"/>
  <c r="BB4775" i="2"/>
  <c r="BC4775" i="2" s="1"/>
  <c r="BB4774" i="2"/>
  <c r="BC4774" i="2" s="1"/>
  <c r="BB4773" i="2"/>
  <c r="BC4773" i="2" s="1"/>
  <c r="BB4772" i="2"/>
  <c r="BC4772" i="2" s="1"/>
  <c r="BB4771" i="2"/>
  <c r="BC4771" i="2" s="1"/>
  <c r="BB4770" i="2"/>
  <c r="BC4770" i="2" s="1"/>
  <c r="BB4769" i="2"/>
  <c r="BC4769" i="2" s="1"/>
  <c r="BB4768" i="2"/>
  <c r="BC4768" i="2" s="1"/>
  <c r="BB4767" i="2"/>
  <c r="BC4767" i="2" s="1"/>
  <c r="BB4766" i="2"/>
  <c r="BC4766" i="2" s="1"/>
  <c r="BB4765" i="2"/>
  <c r="BC4765" i="2" s="1"/>
  <c r="BB4764" i="2"/>
  <c r="BC4764" i="2" s="1"/>
  <c r="BB4763" i="2"/>
  <c r="BC4763" i="2" s="1"/>
  <c r="BB4762" i="2"/>
  <c r="BC4762" i="2" s="1"/>
  <c r="BB4761" i="2"/>
  <c r="BC4761" i="2" s="1"/>
  <c r="BB4760" i="2"/>
  <c r="BC4760" i="2" s="1"/>
  <c r="BB4759" i="2"/>
  <c r="BC4759" i="2" s="1"/>
  <c r="BB4758" i="2"/>
  <c r="BC4758" i="2" s="1"/>
  <c r="BB4757" i="2"/>
  <c r="BC4757" i="2" s="1"/>
  <c r="BB4756" i="2"/>
  <c r="BC4756" i="2" s="1"/>
  <c r="BB4755" i="2"/>
  <c r="BC4755" i="2" s="1"/>
  <c r="BB4754" i="2"/>
  <c r="BC4754" i="2" s="1"/>
  <c r="BB4753" i="2"/>
  <c r="BC4753" i="2" s="1"/>
  <c r="BB4752" i="2"/>
  <c r="BC4752" i="2" s="1"/>
  <c r="BB4751" i="2"/>
  <c r="BC4751" i="2" s="1"/>
  <c r="BB4750" i="2"/>
  <c r="BC4750" i="2" s="1"/>
  <c r="BB4749" i="2"/>
  <c r="BC4749" i="2" s="1"/>
  <c r="BB4748" i="2"/>
  <c r="BC4748" i="2" s="1"/>
  <c r="BB4747" i="2"/>
  <c r="BC4747" i="2" s="1"/>
  <c r="BB4746" i="2"/>
  <c r="BC4746" i="2" s="1"/>
  <c r="BB4745" i="2"/>
  <c r="BC4745" i="2" s="1"/>
  <c r="BB4744" i="2"/>
  <c r="BC4744" i="2" s="1"/>
  <c r="BB4743" i="2"/>
  <c r="BC4743" i="2" s="1"/>
  <c r="BB4742" i="2"/>
  <c r="BC4742" i="2" s="1"/>
  <c r="BB4741" i="2"/>
  <c r="BC4741" i="2" s="1"/>
  <c r="BB4740" i="2"/>
  <c r="BC4740" i="2" s="1"/>
  <c r="BB4739" i="2"/>
  <c r="BC4739" i="2" s="1"/>
  <c r="BB4738" i="2"/>
  <c r="BC4738" i="2" s="1"/>
  <c r="BB4737" i="2"/>
  <c r="BC4737" i="2" s="1"/>
  <c r="BB4736" i="2"/>
  <c r="BC4736" i="2" s="1"/>
  <c r="BB4735" i="2"/>
  <c r="BC4735" i="2" s="1"/>
  <c r="BB4734" i="2"/>
  <c r="BC4734" i="2" s="1"/>
  <c r="BB4733" i="2"/>
  <c r="BC4733" i="2" s="1"/>
  <c r="BB4732" i="2"/>
  <c r="BC4732" i="2" s="1"/>
  <c r="BB4731" i="2"/>
  <c r="BC4731" i="2" s="1"/>
  <c r="BB4730" i="2"/>
  <c r="BC4730" i="2" s="1"/>
  <c r="BB4729" i="2"/>
  <c r="BC4729" i="2" s="1"/>
  <c r="BB4728" i="2"/>
  <c r="BC4728" i="2" s="1"/>
  <c r="BB4727" i="2"/>
  <c r="BC4727" i="2" s="1"/>
  <c r="BB4726" i="2"/>
  <c r="BC4726" i="2" s="1"/>
  <c r="BB4725" i="2"/>
  <c r="BC4725" i="2" s="1"/>
  <c r="BB4724" i="2"/>
  <c r="BC4724" i="2" s="1"/>
  <c r="BB4723" i="2"/>
  <c r="BC4723" i="2" s="1"/>
  <c r="BB4722" i="2"/>
  <c r="BC4722" i="2" s="1"/>
  <c r="BB4721" i="2"/>
  <c r="BC4721" i="2" s="1"/>
  <c r="BB4720" i="2"/>
  <c r="BC4720" i="2" s="1"/>
  <c r="BB4719" i="2"/>
  <c r="BC4719" i="2" s="1"/>
  <c r="BB4718" i="2"/>
  <c r="BC4718" i="2" s="1"/>
  <c r="BB4717" i="2"/>
  <c r="BC4717" i="2" s="1"/>
  <c r="BB4716" i="2"/>
  <c r="BC4716" i="2" s="1"/>
  <c r="BB4715" i="2"/>
  <c r="BC4715" i="2" s="1"/>
  <c r="BB4714" i="2"/>
  <c r="BC4714" i="2" s="1"/>
  <c r="BB4713" i="2"/>
  <c r="BC4713" i="2" s="1"/>
  <c r="BB4712" i="2"/>
  <c r="BC4712" i="2" s="1"/>
  <c r="BB4711" i="2"/>
  <c r="BC4711" i="2" s="1"/>
  <c r="BB4710" i="2"/>
  <c r="BC4710" i="2" s="1"/>
  <c r="BB4709" i="2"/>
  <c r="BC4709" i="2" s="1"/>
  <c r="BB4708" i="2"/>
  <c r="BC4708" i="2" s="1"/>
  <c r="BB4707" i="2"/>
  <c r="BC4707" i="2" s="1"/>
  <c r="BB4706" i="2"/>
  <c r="BC4706" i="2" s="1"/>
  <c r="BB4705" i="2"/>
  <c r="BC4705" i="2" s="1"/>
  <c r="BB4704" i="2"/>
  <c r="BC4704" i="2" s="1"/>
  <c r="BB4703" i="2"/>
  <c r="BC4703" i="2" s="1"/>
  <c r="BB4702" i="2"/>
  <c r="BC4702" i="2" s="1"/>
  <c r="BB4701" i="2"/>
  <c r="BC4701" i="2" s="1"/>
  <c r="BB4700" i="2"/>
  <c r="BC4700" i="2" s="1"/>
  <c r="BB4699" i="2"/>
  <c r="BC4699" i="2" s="1"/>
  <c r="BB4698" i="2"/>
  <c r="BC4698" i="2" s="1"/>
  <c r="BB4697" i="2"/>
  <c r="BC4697" i="2" s="1"/>
  <c r="BB4696" i="2"/>
  <c r="BC4696" i="2" s="1"/>
  <c r="BB4695" i="2"/>
  <c r="BC4695" i="2" s="1"/>
  <c r="BB4694" i="2"/>
  <c r="BC4694" i="2" s="1"/>
  <c r="BB4693" i="2"/>
  <c r="BC4693" i="2" s="1"/>
  <c r="BB4692" i="2"/>
  <c r="BC4692" i="2" s="1"/>
  <c r="BB4691" i="2"/>
  <c r="BC4691" i="2" s="1"/>
  <c r="BB4690" i="2"/>
  <c r="BC4690" i="2" s="1"/>
  <c r="BB4689" i="2"/>
  <c r="BC4689" i="2" s="1"/>
  <c r="BB4688" i="2"/>
  <c r="BC4688" i="2" s="1"/>
  <c r="BB4687" i="2"/>
  <c r="BC4687" i="2" s="1"/>
  <c r="BB4686" i="2"/>
  <c r="BC4686" i="2" s="1"/>
  <c r="BB4685" i="2"/>
  <c r="BC4685" i="2" s="1"/>
  <c r="BB4684" i="2"/>
  <c r="BC4684" i="2" s="1"/>
  <c r="BB4683" i="2"/>
  <c r="BC4683" i="2" s="1"/>
  <c r="BB4682" i="2"/>
  <c r="BC4682" i="2" s="1"/>
  <c r="BB4681" i="2"/>
  <c r="BC4681" i="2" s="1"/>
  <c r="BB4680" i="2"/>
  <c r="BC4680" i="2" s="1"/>
  <c r="BB4679" i="2"/>
  <c r="BC4679" i="2" s="1"/>
  <c r="BB4678" i="2"/>
  <c r="BC4678" i="2" s="1"/>
  <c r="BB4677" i="2"/>
  <c r="BC4677" i="2" s="1"/>
  <c r="BB4676" i="2"/>
  <c r="BC4676" i="2" s="1"/>
  <c r="BB4675" i="2"/>
  <c r="BC4675" i="2" s="1"/>
  <c r="BB4674" i="2"/>
  <c r="BC4674" i="2" s="1"/>
  <c r="BB4673" i="2"/>
  <c r="BC4673" i="2" s="1"/>
  <c r="BB4672" i="2"/>
  <c r="BC4672" i="2" s="1"/>
  <c r="BB4671" i="2"/>
  <c r="BC4671" i="2" s="1"/>
  <c r="BB4670" i="2"/>
  <c r="BC4670" i="2" s="1"/>
  <c r="BB4669" i="2"/>
  <c r="BC4669" i="2" s="1"/>
  <c r="BB4668" i="2"/>
  <c r="BC4668" i="2" s="1"/>
  <c r="BB4667" i="2"/>
  <c r="BC4667" i="2" s="1"/>
  <c r="BB4666" i="2"/>
  <c r="BC4666" i="2" s="1"/>
  <c r="BB4665" i="2"/>
  <c r="BC4665" i="2" s="1"/>
  <c r="BB4664" i="2"/>
  <c r="BC4664" i="2" s="1"/>
  <c r="BB4663" i="2"/>
  <c r="BC4663" i="2" s="1"/>
  <c r="BB4662" i="2"/>
  <c r="BC4662" i="2" s="1"/>
  <c r="BB4661" i="2"/>
  <c r="BC4661" i="2" s="1"/>
  <c r="BB4660" i="2"/>
  <c r="BC4660" i="2" s="1"/>
  <c r="BB4659" i="2"/>
  <c r="BC4659" i="2" s="1"/>
  <c r="BB4658" i="2"/>
  <c r="BC4658" i="2" s="1"/>
  <c r="BB4657" i="2"/>
  <c r="BC4657" i="2" s="1"/>
  <c r="BB4656" i="2"/>
  <c r="BC4656" i="2" s="1"/>
  <c r="BB4655" i="2"/>
  <c r="BC4655" i="2" s="1"/>
  <c r="BB4654" i="2"/>
  <c r="BC4654" i="2" s="1"/>
  <c r="BB4653" i="2"/>
  <c r="BC4653" i="2" s="1"/>
  <c r="BB4652" i="2"/>
  <c r="BC4652" i="2" s="1"/>
  <c r="BB4651" i="2"/>
  <c r="BC4651" i="2" s="1"/>
  <c r="BB4650" i="2"/>
  <c r="BC4650" i="2" s="1"/>
  <c r="BB4649" i="2"/>
  <c r="BC4649" i="2" s="1"/>
  <c r="BB4648" i="2"/>
  <c r="BC4648" i="2" s="1"/>
  <c r="BB4647" i="2"/>
  <c r="BC4647" i="2" s="1"/>
  <c r="BB4646" i="2"/>
  <c r="BC4646" i="2" s="1"/>
  <c r="BB4645" i="2"/>
  <c r="BC4645" i="2" s="1"/>
  <c r="BB4644" i="2"/>
  <c r="BC4644" i="2" s="1"/>
  <c r="BB4643" i="2"/>
  <c r="BC4643" i="2" s="1"/>
  <c r="BB4642" i="2"/>
  <c r="BC4642" i="2" s="1"/>
  <c r="BB4641" i="2"/>
  <c r="BC4641" i="2" s="1"/>
  <c r="BB4640" i="2"/>
  <c r="BC4640" i="2" s="1"/>
  <c r="BB4639" i="2"/>
  <c r="BC4639" i="2" s="1"/>
  <c r="BB4638" i="2"/>
  <c r="BC4638" i="2" s="1"/>
  <c r="BB4637" i="2"/>
  <c r="BC4637" i="2" s="1"/>
  <c r="BB4636" i="2"/>
  <c r="BC4636" i="2" s="1"/>
  <c r="BB4635" i="2"/>
  <c r="BC4635" i="2" s="1"/>
  <c r="BB4634" i="2"/>
  <c r="BC4634" i="2" s="1"/>
  <c r="BB4633" i="2"/>
  <c r="BC4633" i="2" s="1"/>
  <c r="BB4632" i="2"/>
  <c r="BC4632" i="2" s="1"/>
  <c r="BB4631" i="2"/>
  <c r="BC4631" i="2" s="1"/>
  <c r="BB4630" i="2"/>
  <c r="BC4630" i="2" s="1"/>
  <c r="BB4629" i="2"/>
  <c r="BC4629" i="2" s="1"/>
  <c r="BB4628" i="2"/>
  <c r="BC4628" i="2" s="1"/>
  <c r="BB4627" i="2"/>
  <c r="BC4627" i="2" s="1"/>
  <c r="BB4626" i="2"/>
  <c r="BC4626" i="2" s="1"/>
  <c r="BB4625" i="2"/>
  <c r="BC4625" i="2" s="1"/>
  <c r="BB4624" i="2"/>
  <c r="BC4624" i="2" s="1"/>
  <c r="BB4623" i="2"/>
  <c r="BC4623" i="2" s="1"/>
  <c r="BB4622" i="2"/>
  <c r="BC4622" i="2" s="1"/>
  <c r="BB4621" i="2"/>
  <c r="BC4621" i="2" s="1"/>
  <c r="BB4620" i="2"/>
  <c r="BC4620" i="2" s="1"/>
  <c r="BB4619" i="2"/>
  <c r="BC4619" i="2" s="1"/>
  <c r="BB4618" i="2"/>
  <c r="BC4618" i="2" s="1"/>
  <c r="BB4617" i="2"/>
  <c r="BC4617" i="2" s="1"/>
  <c r="BB4616" i="2"/>
  <c r="BC4616" i="2" s="1"/>
  <c r="BB4615" i="2"/>
  <c r="BC4615" i="2" s="1"/>
  <c r="BB4614" i="2"/>
  <c r="BC4614" i="2" s="1"/>
  <c r="BB4613" i="2"/>
  <c r="BC4613" i="2" s="1"/>
  <c r="BB4612" i="2"/>
  <c r="BC4612" i="2" s="1"/>
  <c r="BB4611" i="2"/>
  <c r="BC4611" i="2" s="1"/>
  <c r="BB4610" i="2"/>
  <c r="BC4610" i="2" s="1"/>
  <c r="BB4609" i="2"/>
  <c r="BC4609" i="2" s="1"/>
  <c r="BB4608" i="2"/>
  <c r="BC4608" i="2" s="1"/>
  <c r="BB4607" i="2"/>
  <c r="BC4607" i="2" s="1"/>
  <c r="BB4606" i="2"/>
  <c r="BC4606" i="2" s="1"/>
  <c r="BB4605" i="2"/>
  <c r="BC4605" i="2" s="1"/>
  <c r="BB4604" i="2"/>
  <c r="BC4604" i="2" s="1"/>
  <c r="BB4603" i="2"/>
  <c r="BC4603" i="2" s="1"/>
  <c r="BB4602" i="2"/>
  <c r="BC4602" i="2" s="1"/>
  <c r="BB4601" i="2"/>
  <c r="BC4601" i="2" s="1"/>
  <c r="BB4600" i="2"/>
  <c r="BC4600" i="2" s="1"/>
  <c r="BB4599" i="2"/>
  <c r="BC4599" i="2" s="1"/>
  <c r="BB4598" i="2"/>
  <c r="BC4598" i="2" s="1"/>
  <c r="BB4597" i="2"/>
  <c r="BC4597" i="2" s="1"/>
  <c r="BB4596" i="2"/>
  <c r="BC4596" i="2" s="1"/>
  <c r="BB4595" i="2"/>
  <c r="BC4595" i="2" s="1"/>
  <c r="BB4594" i="2"/>
  <c r="BC4594" i="2" s="1"/>
  <c r="BB4593" i="2"/>
  <c r="BC4593" i="2" s="1"/>
  <c r="BB4592" i="2"/>
  <c r="BC4592" i="2" s="1"/>
  <c r="BB4591" i="2"/>
  <c r="BC4591" i="2" s="1"/>
  <c r="BB4590" i="2"/>
  <c r="BC4590" i="2" s="1"/>
  <c r="BB4589" i="2"/>
  <c r="BC4589" i="2" s="1"/>
  <c r="BB4588" i="2"/>
  <c r="BC4588" i="2" s="1"/>
  <c r="BB4587" i="2"/>
  <c r="BC4587" i="2" s="1"/>
  <c r="BB4586" i="2"/>
  <c r="BC4586" i="2" s="1"/>
  <c r="BB4585" i="2"/>
  <c r="BC4585" i="2" s="1"/>
  <c r="BB4584" i="2"/>
  <c r="BC4584" i="2" s="1"/>
  <c r="BB4583" i="2"/>
  <c r="BC4583" i="2" s="1"/>
  <c r="BB4582" i="2"/>
  <c r="BC4582" i="2" s="1"/>
  <c r="BB4581" i="2"/>
  <c r="BC4581" i="2" s="1"/>
  <c r="BB4580" i="2"/>
  <c r="BC4580" i="2" s="1"/>
  <c r="BB4579" i="2"/>
  <c r="BC4579" i="2" s="1"/>
  <c r="BB4578" i="2"/>
  <c r="BC4578" i="2" s="1"/>
  <c r="BB4577" i="2"/>
  <c r="BC4577" i="2" s="1"/>
  <c r="BB4576" i="2"/>
  <c r="BC4576" i="2" s="1"/>
  <c r="BB4575" i="2"/>
  <c r="BC4575" i="2" s="1"/>
  <c r="BB4574" i="2"/>
  <c r="BC4574" i="2" s="1"/>
  <c r="BB4573" i="2"/>
  <c r="BC4573" i="2" s="1"/>
  <c r="BB4572" i="2"/>
  <c r="BC4572" i="2" s="1"/>
  <c r="BB4571" i="2"/>
  <c r="BC4571" i="2" s="1"/>
  <c r="BB4570" i="2"/>
  <c r="BC4570" i="2" s="1"/>
  <c r="BB4569" i="2"/>
  <c r="BC4569" i="2" s="1"/>
  <c r="BB4568" i="2"/>
  <c r="BC4568" i="2" s="1"/>
  <c r="BB4567" i="2"/>
  <c r="BC4567" i="2" s="1"/>
  <c r="BB4566" i="2"/>
  <c r="BC4566" i="2" s="1"/>
  <c r="BB4565" i="2"/>
  <c r="BC4565" i="2" s="1"/>
  <c r="BB4564" i="2"/>
  <c r="BC4564" i="2" s="1"/>
  <c r="BB4563" i="2"/>
  <c r="BC4563" i="2" s="1"/>
  <c r="BB4562" i="2"/>
  <c r="BC4562" i="2" s="1"/>
  <c r="BB4561" i="2"/>
  <c r="BC4561" i="2" s="1"/>
  <c r="BB4560" i="2"/>
  <c r="BC4560" i="2" s="1"/>
  <c r="BB4559" i="2"/>
  <c r="BC4559" i="2" s="1"/>
  <c r="BB4558" i="2"/>
  <c r="BC4558" i="2" s="1"/>
  <c r="BB4557" i="2"/>
  <c r="BC4557" i="2" s="1"/>
  <c r="BB4556" i="2"/>
  <c r="BC4556" i="2" s="1"/>
  <c r="BB4555" i="2"/>
  <c r="BC4555" i="2" s="1"/>
  <c r="BB4554" i="2"/>
  <c r="BC4554" i="2" s="1"/>
  <c r="BB4553" i="2"/>
  <c r="BC4553" i="2" s="1"/>
  <c r="BB4552" i="2"/>
  <c r="BC4552" i="2" s="1"/>
  <c r="BB4551" i="2"/>
  <c r="BC4551" i="2" s="1"/>
  <c r="BB4550" i="2"/>
  <c r="BC4550" i="2" s="1"/>
  <c r="BB4549" i="2"/>
  <c r="BC4549" i="2" s="1"/>
  <c r="BB4548" i="2"/>
  <c r="BC4548" i="2" s="1"/>
  <c r="BB4547" i="2"/>
  <c r="BC4547" i="2" s="1"/>
  <c r="BB4546" i="2"/>
  <c r="BC4546" i="2" s="1"/>
  <c r="BB4545" i="2"/>
  <c r="BC4545" i="2" s="1"/>
  <c r="BB4544" i="2"/>
  <c r="BC4544" i="2" s="1"/>
  <c r="BB4543" i="2"/>
  <c r="BC4543" i="2" s="1"/>
  <c r="BB4542" i="2"/>
  <c r="BC4542" i="2" s="1"/>
  <c r="BB4541" i="2"/>
  <c r="BC4541" i="2" s="1"/>
  <c r="BB4540" i="2"/>
  <c r="BC4540" i="2" s="1"/>
  <c r="BB4539" i="2"/>
  <c r="BC4539" i="2" s="1"/>
  <c r="BB4538" i="2"/>
  <c r="BC4538" i="2" s="1"/>
  <c r="BB4537" i="2"/>
  <c r="BC4537" i="2" s="1"/>
  <c r="BB4536" i="2"/>
  <c r="BC4536" i="2" s="1"/>
  <c r="BB4535" i="2"/>
  <c r="BC4535" i="2" s="1"/>
  <c r="BB4534" i="2"/>
  <c r="BC4534" i="2" s="1"/>
  <c r="BB4533" i="2"/>
  <c r="BC4533" i="2" s="1"/>
  <c r="BB4532" i="2"/>
  <c r="BC4532" i="2" s="1"/>
  <c r="BB4531" i="2"/>
  <c r="BC4531" i="2" s="1"/>
  <c r="BB4530" i="2"/>
  <c r="BC4530" i="2" s="1"/>
  <c r="BB4529" i="2"/>
  <c r="BC4529" i="2" s="1"/>
  <c r="BB4528" i="2"/>
  <c r="BC4528" i="2" s="1"/>
  <c r="BB4527" i="2"/>
  <c r="BC4527" i="2" s="1"/>
  <c r="BB4526" i="2"/>
  <c r="BC4526" i="2" s="1"/>
  <c r="BB4525" i="2"/>
  <c r="BC4525" i="2" s="1"/>
  <c r="BB4524" i="2"/>
  <c r="BC4524" i="2" s="1"/>
  <c r="BB4523" i="2"/>
  <c r="BC4523" i="2" s="1"/>
  <c r="BB4522" i="2"/>
  <c r="BC4522" i="2" s="1"/>
  <c r="BB4521" i="2"/>
  <c r="BC4521" i="2" s="1"/>
  <c r="BB4520" i="2"/>
  <c r="BC4520" i="2" s="1"/>
  <c r="BB4519" i="2"/>
  <c r="BC4519" i="2" s="1"/>
  <c r="BB4518" i="2"/>
  <c r="BC4518" i="2" s="1"/>
  <c r="BB4517" i="2"/>
  <c r="BC4517" i="2" s="1"/>
  <c r="BB4516" i="2"/>
  <c r="BC4516" i="2" s="1"/>
  <c r="BB4515" i="2"/>
  <c r="BC4515" i="2" s="1"/>
  <c r="BB4514" i="2"/>
  <c r="BC4514" i="2" s="1"/>
  <c r="BB4513" i="2"/>
  <c r="BC4513" i="2" s="1"/>
  <c r="BB4512" i="2"/>
  <c r="BC4512" i="2" s="1"/>
  <c r="BB4511" i="2"/>
  <c r="BC4511" i="2" s="1"/>
  <c r="BB4510" i="2"/>
  <c r="BC4510" i="2" s="1"/>
  <c r="BB4509" i="2"/>
  <c r="BC4509" i="2" s="1"/>
  <c r="BB4508" i="2"/>
  <c r="BC4508" i="2" s="1"/>
  <c r="BB4507" i="2"/>
  <c r="BC4507" i="2" s="1"/>
  <c r="BB4506" i="2"/>
  <c r="BC4506" i="2" s="1"/>
  <c r="BB4505" i="2"/>
  <c r="BC4505" i="2" s="1"/>
  <c r="BB4504" i="2"/>
  <c r="BC4504" i="2" s="1"/>
  <c r="BB4503" i="2"/>
  <c r="BC4503" i="2" s="1"/>
  <c r="BB4502" i="2"/>
  <c r="BC4502" i="2" s="1"/>
  <c r="BB4501" i="2"/>
  <c r="BC4501" i="2" s="1"/>
  <c r="BB4500" i="2"/>
  <c r="BC4500" i="2" s="1"/>
  <c r="BB4499" i="2"/>
  <c r="BC4499" i="2" s="1"/>
  <c r="BB4498" i="2"/>
  <c r="BC4498" i="2" s="1"/>
  <c r="BB4497" i="2"/>
  <c r="BC4497" i="2" s="1"/>
  <c r="BB4496" i="2"/>
  <c r="BC4496" i="2" s="1"/>
  <c r="BB4495" i="2"/>
  <c r="BC4495" i="2" s="1"/>
  <c r="BB4494" i="2"/>
  <c r="BC4494" i="2" s="1"/>
  <c r="BB4493" i="2"/>
  <c r="BC4493" i="2" s="1"/>
  <c r="BB4492" i="2"/>
  <c r="BC4492" i="2" s="1"/>
  <c r="BB4491" i="2"/>
  <c r="BC4491" i="2" s="1"/>
  <c r="BB4490" i="2"/>
  <c r="BC4490" i="2" s="1"/>
  <c r="BB4489" i="2"/>
  <c r="BC4489" i="2" s="1"/>
  <c r="BB4488" i="2"/>
  <c r="BC4488" i="2" s="1"/>
  <c r="BB4487" i="2"/>
  <c r="BC4487" i="2" s="1"/>
  <c r="BB4486" i="2"/>
  <c r="BC4486" i="2" s="1"/>
  <c r="BB4485" i="2"/>
  <c r="BC4485" i="2" s="1"/>
  <c r="BB4484" i="2"/>
  <c r="BC4484" i="2" s="1"/>
  <c r="BB4483" i="2"/>
  <c r="BC4483" i="2" s="1"/>
  <c r="BB4482" i="2"/>
  <c r="BC4482" i="2" s="1"/>
  <c r="BB4481" i="2"/>
  <c r="BC4481" i="2" s="1"/>
  <c r="BB4480" i="2"/>
  <c r="BC4480" i="2" s="1"/>
  <c r="BB4479" i="2"/>
  <c r="BC4479" i="2" s="1"/>
  <c r="BB4478" i="2"/>
  <c r="BC4478" i="2" s="1"/>
  <c r="BB4477" i="2"/>
  <c r="BC4477" i="2" s="1"/>
  <c r="BB4476" i="2"/>
  <c r="BC4476" i="2" s="1"/>
  <c r="BB4475" i="2"/>
  <c r="BC4475" i="2" s="1"/>
  <c r="BB4474" i="2"/>
  <c r="BC4474" i="2" s="1"/>
  <c r="BB4473" i="2"/>
  <c r="BC4473" i="2" s="1"/>
  <c r="BB4472" i="2"/>
  <c r="BC4472" i="2" s="1"/>
  <c r="BB4471" i="2"/>
  <c r="BC4471" i="2" s="1"/>
  <c r="BB4470" i="2"/>
  <c r="BC4470" i="2" s="1"/>
  <c r="BB4469" i="2"/>
  <c r="BC4469" i="2" s="1"/>
  <c r="BB4468" i="2"/>
  <c r="BC4468" i="2" s="1"/>
  <c r="BB4467" i="2"/>
  <c r="BC4467" i="2" s="1"/>
  <c r="BB4466" i="2"/>
  <c r="BC4466" i="2" s="1"/>
  <c r="BB4465" i="2"/>
  <c r="BC4465" i="2" s="1"/>
  <c r="BB4464" i="2"/>
  <c r="BC4464" i="2" s="1"/>
  <c r="BB4463" i="2"/>
  <c r="BC4463" i="2" s="1"/>
  <c r="BB4462" i="2"/>
  <c r="BC4462" i="2" s="1"/>
  <c r="BB4461" i="2"/>
  <c r="BC4461" i="2" s="1"/>
  <c r="BB4460" i="2"/>
  <c r="BC4460" i="2" s="1"/>
  <c r="BB4459" i="2"/>
  <c r="BC4459" i="2" s="1"/>
  <c r="BB4458" i="2"/>
  <c r="BC4458" i="2" s="1"/>
  <c r="BB4457" i="2"/>
  <c r="BC4457" i="2" s="1"/>
  <c r="BB4456" i="2"/>
  <c r="BC4456" i="2" s="1"/>
  <c r="BB4455" i="2"/>
  <c r="BC4455" i="2" s="1"/>
  <c r="BB4454" i="2"/>
  <c r="BC4454" i="2" s="1"/>
  <c r="BB4453" i="2"/>
  <c r="BC4453" i="2" s="1"/>
  <c r="BB4452" i="2"/>
  <c r="BC4452" i="2" s="1"/>
  <c r="BB4451" i="2"/>
  <c r="BC4451" i="2" s="1"/>
  <c r="BB4450" i="2"/>
  <c r="BC4450" i="2" s="1"/>
  <c r="BB4449" i="2"/>
  <c r="BC4449" i="2" s="1"/>
  <c r="BB4448" i="2"/>
  <c r="BC4448" i="2" s="1"/>
  <c r="BB4447" i="2"/>
  <c r="BC4447" i="2" s="1"/>
  <c r="BB4446" i="2"/>
  <c r="BC4446" i="2" s="1"/>
  <c r="BB4445" i="2"/>
  <c r="BC4445" i="2" s="1"/>
  <c r="BB4444" i="2"/>
  <c r="BC4444" i="2" s="1"/>
  <c r="BB4443" i="2"/>
  <c r="BC4443" i="2" s="1"/>
  <c r="BB4442" i="2"/>
  <c r="BC4442" i="2" s="1"/>
  <c r="BB4441" i="2"/>
  <c r="BC4441" i="2" s="1"/>
  <c r="BB4440" i="2"/>
  <c r="BC4440" i="2" s="1"/>
  <c r="BB4439" i="2"/>
  <c r="BC4439" i="2" s="1"/>
  <c r="BB4438" i="2"/>
  <c r="BC4438" i="2" s="1"/>
  <c r="BB4437" i="2"/>
  <c r="BC4437" i="2" s="1"/>
  <c r="BB4436" i="2"/>
  <c r="BC4436" i="2" s="1"/>
  <c r="BB4435" i="2"/>
  <c r="BC4435" i="2" s="1"/>
  <c r="BB4434" i="2"/>
  <c r="BC4434" i="2" s="1"/>
  <c r="BB4433" i="2"/>
  <c r="BC4433" i="2" s="1"/>
  <c r="BB4432" i="2"/>
  <c r="BC4432" i="2" s="1"/>
  <c r="BB4431" i="2"/>
  <c r="BC4431" i="2" s="1"/>
  <c r="BB4430" i="2"/>
  <c r="BC4430" i="2" s="1"/>
  <c r="BB4429" i="2"/>
  <c r="BC4429" i="2" s="1"/>
  <c r="BB4428" i="2"/>
  <c r="BC4428" i="2" s="1"/>
  <c r="BB4427" i="2"/>
  <c r="BC4427" i="2" s="1"/>
  <c r="BB4426" i="2"/>
  <c r="BC4426" i="2" s="1"/>
  <c r="BB4425" i="2"/>
  <c r="BC4425" i="2" s="1"/>
  <c r="BB4424" i="2"/>
  <c r="BC4424" i="2" s="1"/>
  <c r="BB4423" i="2"/>
  <c r="BC4423" i="2" s="1"/>
  <c r="BB4422" i="2"/>
  <c r="BC4422" i="2" s="1"/>
  <c r="BB4421" i="2"/>
  <c r="BC4421" i="2" s="1"/>
  <c r="BB4420" i="2"/>
  <c r="BC4420" i="2" s="1"/>
  <c r="BB4419" i="2"/>
  <c r="BC4419" i="2" s="1"/>
  <c r="BB4418" i="2"/>
  <c r="BC4418" i="2" s="1"/>
  <c r="BB4417" i="2"/>
  <c r="BC4417" i="2" s="1"/>
  <c r="BB4416" i="2"/>
  <c r="BC4416" i="2" s="1"/>
  <c r="BB4415" i="2"/>
  <c r="BC4415" i="2" s="1"/>
  <c r="BB4414" i="2"/>
  <c r="BC4414" i="2" s="1"/>
  <c r="BB4413" i="2"/>
  <c r="BC4413" i="2" s="1"/>
  <c r="BB4412" i="2"/>
  <c r="BC4412" i="2" s="1"/>
  <c r="BB4411" i="2"/>
  <c r="BC4411" i="2" s="1"/>
  <c r="BB4410" i="2"/>
  <c r="BC4410" i="2" s="1"/>
  <c r="BB4409" i="2"/>
  <c r="BC4409" i="2" s="1"/>
  <c r="BB4408" i="2"/>
  <c r="BC4408" i="2" s="1"/>
  <c r="BB4407" i="2"/>
  <c r="BC4407" i="2" s="1"/>
  <c r="BB4406" i="2"/>
  <c r="BC4406" i="2" s="1"/>
  <c r="BB4405" i="2"/>
  <c r="BC4405" i="2" s="1"/>
  <c r="BB4404" i="2"/>
  <c r="BC4404" i="2" s="1"/>
  <c r="BB4403" i="2"/>
  <c r="BC4403" i="2" s="1"/>
  <c r="BB4402" i="2"/>
  <c r="BC4402" i="2" s="1"/>
  <c r="BB4401" i="2"/>
  <c r="BC4401" i="2" s="1"/>
  <c r="BB4400" i="2"/>
  <c r="BC4400" i="2" s="1"/>
  <c r="BB4399" i="2"/>
  <c r="BC4399" i="2" s="1"/>
  <c r="BB4398" i="2"/>
  <c r="BC4398" i="2" s="1"/>
  <c r="BB4397" i="2"/>
  <c r="BC4397" i="2" s="1"/>
  <c r="BB4396" i="2"/>
  <c r="BC4396" i="2" s="1"/>
  <c r="BB4395" i="2"/>
  <c r="BC4395" i="2" s="1"/>
  <c r="BB4394" i="2"/>
  <c r="BC4394" i="2" s="1"/>
  <c r="BB4393" i="2"/>
  <c r="BC4393" i="2" s="1"/>
  <c r="BB4392" i="2"/>
  <c r="BC4392" i="2" s="1"/>
  <c r="BB4391" i="2"/>
  <c r="BC4391" i="2" s="1"/>
  <c r="BB4390" i="2"/>
  <c r="BC4390" i="2" s="1"/>
  <c r="BB4389" i="2"/>
  <c r="BC4389" i="2" s="1"/>
  <c r="BB4388" i="2"/>
  <c r="BC4388" i="2" s="1"/>
  <c r="BB4387" i="2"/>
  <c r="BC4387" i="2" s="1"/>
  <c r="BB4386" i="2"/>
  <c r="BC4386" i="2" s="1"/>
  <c r="BB4385" i="2"/>
  <c r="BC4385" i="2" s="1"/>
  <c r="BB4384" i="2"/>
  <c r="BC4384" i="2" s="1"/>
  <c r="BB4383" i="2"/>
  <c r="BC4383" i="2" s="1"/>
  <c r="BB4382" i="2"/>
  <c r="BC4382" i="2" s="1"/>
  <c r="BB4381" i="2"/>
  <c r="BC4381" i="2" s="1"/>
  <c r="BB4380" i="2"/>
  <c r="BC4380" i="2" s="1"/>
  <c r="BB4379" i="2"/>
  <c r="BC4379" i="2" s="1"/>
  <c r="BB4378" i="2"/>
  <c r="BC4378" i="2" s="1"/>
  <c r="BB4377" i="2"/>
  <c r="BC4377" i="2" s="1"/>
  <c r="BB4376" i="2"/>
  <c r="BC4376" i="2" s="1"/>
  <c r="BB4375" i="2"/>
  <c r="BC4375" i="2" s="1"/>
  <c r="BB4374" i="2"/>
  <c r="BC4374" i="2" s="1"/>
  <c r="BB4373" i="2"/>
  <c r="BC4373" i="2" s="1"/>
  <c r="BB4372" i="2"/>
  <c r="BC4372" i="2" s="1"/>
  <c r="BB4371" i="2"/>
  <c r="BC4371" i="2" s="1"/>
  <c r="BB4370" i="2"/>
  <c r="BC4370" i="2" s="1"/>
  <c r="BB4369" i="2"/>
  <c r="BC4369" i="2" s="1"/>
  <c r="BB4368" i="2"/>
  <c r="BC4368" i="2" s="1"/>
  <c r="BB4367" i="2"/>
  <c r="BC4367" i="2" s="1"/>
  <c r="BB4366" i="2"/>
  <c r="BC4366" i="2" s="1"/>
  <c r="BB4365" i="2"/>
  <c r="BC4365" i="2" s="1"/>
  <c r="BB4364" i="2"/>
  <c r="BC4364" i="2" s="1"/>
  <c r="BB4363" i="2"/>
  <c r="BC4363" i="2" s="1"/>
  <c r="BB4362" i="2"/>
  <c r="BC4362" i="2" s="1"/>
  <c r="BB4361" i="2"/>
  <c r="BC4361" i="2" s="1"/>
  <c r="BB4360" i="2"/>
  <c r="BC4360" i="2" s="1"/>
  <c r="BB4359" i="2"/>
  <c r="BC4359" i="2" s="1"/>
  <c r="BB4358" i="2"/>
  <c r="BC4358" i="2" s="1"/>
  <c r="BB4357" i="2"/>
  <c r="BC4357" i="2" s="1"/>
  <c r="BB4356" i="2"/>
  <c r="BC4356" i="2" s="1"/>
  <c r="BB4355" i="2"/>
  <c r="BC4355" i="2" s="1"/>
  <c r="BB4354" i="2"/>
  <c r="BC4354" i="2" s="1"/>
  <c r="BB4353" i="2"/>
  <c r="BC4353" i="2" s="1"/>
  <c r="BB4352" i="2"/>
  <c r="BC4352" i="2" s="1"/>
  <c r="BB4351" i="2"/>
  <c r="BC4351" i="2" s="1"/>
  <c r="BB4350" i="2"/>
  <c r="BC4350" i="2" s="1"/>
  <c r="BB4349" i="2"/>
  <c r="BC4349" i="2" s="1"/>
  <c r="BB4348" i="2"/>
  <c r="BC4348" i="2" s="1"/>
  <c r="BB4347" i="2"/>
  <c r="BC4347" i="2" s="1"/>
  <c r="BB4346" i="2"/>
  <c r="BC4346" i="2" s="1"/>
  <c r="BB4345" i="2"/>
  <c r="BC4345" i="2" s="1"/>
  <c r="BB4344" i="2"/>
  <c r="BC4344" i="2" s="1"/>
  <c r="BB4343" i="2"/>
  <c r="BC4343" i="2" s="1"/>
  <c r="BB4342" i="2"/>
  <c r="BC4342" i="2" s="1"/>
  <c r="BB4341" i="2"/>
  <c r="BC4341" i="2" s="1"/>
  <c r="BB4340" i="2"/>
  <c r="BC4340" i="2" s="1"/>
  <c r="BB4339" i="2"/>
  <c r="BC4339" i="2" s="1"/>
  <c r="BB4338" i="2"/>
  <c r="BC4338" i="2" s="1"/>
  <c r="BB4337" i="2"/>
  <c r="BC4337" i="2" s="1"/>
  <c r="BB4336" i="2"/>
  <c r="BC4336" i="2" s="1"/>
  <c r="BB4335" i="2"/>
  <c r="BC4335" i="2" s="1"/>
  <c r="BB4334" i="2"/>
  <c r="BC4334" i="2" s="1"/>
  <c r="BB4333" i="2"/>
  <c r="BC4333" i="2" s="1"/>
  <c r="BB4332" i="2"/>
  <c r="BC4332" i="2" s="1"/>
  <c r="BB4331" i="2"/>
  <c r="BC4331" i="2" s="1"/>
  <c r="BB4330" i="2"/>
  <c r="BC4330" i="2" s="1"/>
  <c r="BB4329" i="2"/>
  <c r="BC4329" i="2" s="1"/>
  <c r="BB4328" i="2"/>
  <c r="BC4328" i="2" s="1"/>
  <c r="BB4327" i="2"/>
  <c r="BC4327" i="2" s="1"/>
  <c r="BB4326" i="2"/>
  <c r="BC4326" i="2" s="1"/>
  <c r="BB4325" i="2"/>
  <c r="BC4325" i="2" s="1"/>
  <c r="BB4324" i="2"/>
  <c r="BC4324" i="2" s="1"/>
  <c r="BB4323" i="2"/>
  <c r="BC4323" i="2" s="1"/>
  <c r="BB4322" i="2"/>
  <c r="BC4322" i="2" s="1"/>
  <c r="BB4321" i="2"/>
  <c r="BC4321" i="2" s="1"/>
  <c r="BB4320" i="2"/>
  <c r="BC4320" i="2" s="1"/>
  <c r="BB4319" i="2"/>
  <c r="BC4319" i="2" s="1"/>
  <c r="BB4318" i="2"/>
  <c r="BC4318" i="2" s="1"/>
  <c r="BB4317" i="2"/>
  <c r="BC4317" i="2" s="1"/>
  <c r="BB4316" i="2"/>
  <c r="BC4316" i="2" s="1"/>
  <c r="BB4315" i="2"/>
  <c r="BC4315" i="2" s="1"/>
  <c r="BB4314" i="2"/>
  <c r="BC4314" i="2" s="1"/>
  <c r="BB4313" i="2"/>
  <c r="BC4313" i="2" s="1"/>
  <c r="BB4312" i="2"/>
  <c r="BC4312" i="2" s="1"/>
  <c r="BB4311" i="2"/>
  <c r="BC4311" i="2" s="1"/>
  <c r="BB4310" i="2"/>
  <c r="BC4310" i="2" s="1"/>
  <c r="BB4309" i="2"/>
  <c r="BC4309" i="2" s="1"/>
  <c r="BB4308" i="2"/>
  <c r="BC4308" i="2" s="1"/>
  <c r="BB4307" i="2"/>
  <c r="BC4307" i="2" s="1"/>
  <c r="BB4306" i="2"/>
  <c r="BC4306" i="2" s="1"/>
  <c r="BB4305" i="2"/>
  <c r="BC4305" i="2" s="1"/>
  <c r="BB4304" i="2"/>
  <c r="BC4304" i="2" s="1"/>
  <c r="BB4303" i="2"/>
  <c r="BC4303" i="2" s="1"/>
  <c r="BB4302" i="2"/>
  <c r="BC4302" i="2" s="1"/>
  <c r="BB4301" i="2"/>
  <c r="BC4301" i="2" s="1"/>
  <c r="BB4300" i="2"/>
  <c r="BC4300" i="2" s="1"/>
  <c r="BB4299" i="2"/>
  <c r="BC4299" i="2" s="1"/>
  <c r="BB4298" i="2"/>
  <c r="BC4298" i="2" s="1"/>
  <c r="BB4297" i="2"/>
  <c r="BC4297" i="2" s="1"/>
  <c r="BB4296" i="2"/>
  <c r="BC4296" i="2" s="1"/>
  <c r="BB4295" i="2"/>
  <c r="BC4295" i="2" s="1"/>
  <c r="BB4294" i="2"/>
  <c r="BC4294" i="2" s="1"/>
  <c r="BB4293" i="2"/>
  <c r="BC4293" i="2" s="1"/>
  <c r="BB4292" i="2"/>
  <c r="BC4292" i="2" s="1"/>
  <c r="BB4291" i="2"/>
  <c r="BC4291" i="2" s="1"/>
  <c r="BB4290" i="2"/>
  <c r="BC4290" i="2" s="1"/>
  <c r="BB4289" i="2"/>
  <c r="BC4289" i="2" s="1"/>
  <c r="BB4288" i="2"/>
  <c r="BC4288" i="2" s="1"/>
  <c r="BB4287" i="2"/>
  <c r="BC4287" i="2" s="1"/>
  <c r="BB4286" i="2"/>
  <c r="BC4286" i="2" s="1"/>
  <c r="BB4285" i="2"/>
  <c r="BC4285" i="2" s="1"/>
  <c r="BB4284" i="2"/>
  <c r="BC4284" i="2" s="1"/>
  <c r="BB4283" i="2"/>
  <c r="BC4283" i="2" s="1"/>
  <c r="BB4282" i="2"/>
  <c r="BC4282" i="2" s="1"/>
  <c r="BB4281" i="2"/>
  <c r="BC4281" i="2" s="1"/>
  <c r="BB4280" i="2"/>
  <c r="BC4280" i="2" s="1"/>
  <c r="BB4279" i="2"/>
  <c r="BC4279" i="2" s="1"/>
  <c r="BB4278" i="2"/>
  <c r="BC4278" i="2" s="1"/>
  <c r="BB4277" i="2"/>
  <c r="BC4277" i="2" s="1"/>
  <c r="BB4276" i="2"/>
  <c r="BC4276" i="2" s="1"/>
  <c r="BB4275" i="2"/>
  <c r="BC4275" i="2" s="1"/>
  <c r="BB4274" i="2"/>
  <c r="BC4274" i="2" s="1"/>
  <c r="BB4273" i="2"/>
  <c r="BC4273" i="2" s="1"/>
  <c r="BB4272" i="2"/>
  <c r="BC4272" i="2" s="1"/>
  <c r="BB4271" i="2"/>
  <c r="BC4271" i="2" s="1"/>
  <c r="BB4270" i="2"/>
  <c r="BC4270" i="2" s="1"/>
  <c r="BB4269" i="2"/>
  <c r="BC4269" i="2" s="1"/>
  <c r="BB4268" i="2"/>
  <c r="BC4268" i="2" s="1"/>
  <c r="BB4267" i="2"/>
  <c r="BC4267" i="2" s="1"/>
  <c r="BB4266" i="2"/>
  <c r="BC4266" i="2" s="1"/>
  <c r="BB4265" i="2"/>
  <c r="BC4265" i="2" s="1"/>
  <c r="BB4264" i="2"/>
  <c r="BC4264" i="2" s="1"/>
  <c r="BB4263" i="2"/>
  <c r="BC4263" i="2" s="1"/>
  <c r="BB4262" i="2"/>
  <c r="BC4262" i="2" s="1"/>
  <c r="BB4261" i="2"/>
  <c r="BC4261" i="2" s="1"/>
  <c r="BB4260" i="2"/>
  <c r="BC4260" i="2" s="1"/>
  <c r="BB4259" i="2"/>
  <c r="BC4259" i="2" s="1"/>
  <c r="BB4258" i="2"/>
  <c r="BC4258" i="2" s="1"/>
  <c r="BB4257" i="2"/>
  <c r="BC4257" i="2" s="1"/>
  <c r="BB4256" i="2"/>
  <c r="BC4256" i="2" s="1"/>
  <c r="BB4255" i="2"/>
  <c r="BC4255" i="2" s="1"/>
  <c r="BB4254" i="2"/>
  <c r="BC4254" i="2" s="1"/>
  <c r="BB4253" i="2"/>
  <c r="BC4253" i="2" s="1"/>
  <c r="BB4252" i="2"/>
  <c r="BC4252" i="2" s="1"/>
  <c r="BB4251" i="2"/>
  <c r="BC4251" i="2" s="1"/>
  <c r="BB4250" i="2"/>
  <c r="BC4250" i="2" s="1"/>
  <c r="BB4249" i="2"/>
  <c r="BC4249" i="2" s="1"/>
  <c r="BB4248" i="2"/>
  <c r="BC4248" i="2" s="1"/>
  <c r="BB4247" i="2"/>
  <c r="BC4247" i="2" s="1"/>
  <c r="BB4246" i="2"/>
  <c r="BC4246" i="2" s="1"/>
  <c r="BB4245" i="2"/>
  <c r="BC4245" i="2" s="1"/>
  <c r="BB4244" i="2"/>
  <c r="BC4244" i="2" s="1"/>
  <c r="BB4243" i="2"/>
  <c r="BC4243" i="2" s="1"/>
  <c r="BB4242" i="2"/>
  <c r="BC4242" i="2" s="1"/>
  <c r="BB4241" i="2"/>
  <c r="BC4241" i="2" s="1"/>
  <c r="BB4240" i="2"/>
  <c r="BC4240" i="2" s="1"/>
  <c r="BB4239" i="2"/>
  <c r="BC4239" i="2" s="1"/>
  <c r="BB4238" i="2"/>
  <c r="BC4238" i="2" s="1"/>
  <c r="BB4237" i="2"/>
  <c r="BC4237" i="2" s="1"/>
  <c r="BB4236" i="2"/>
  <c r="BC4236" i="2" s="1"/>
  <c r="BB4235" i="2"/>
  <c r="BC4235" i="2" s="1"/>
  <c r="BB4234" i="2"/>
  <c r="BC4234" i="2" s="1"/>
  <c r="BB4233" i="2"/>
  <c r="BC4233" i="2" s="1"/>
  <c r="BB4232" i="2"/>
  <c r="BC4232" i="2" s="1"/>
  <c r="BB4231" i="2"/>
  <c r="BC4231" i="2" s="1"/>
  <c r="BB4230" i="2"/>
  <c r="BC4230" i="2" s="1"/>
  <c r="BB4229" i="2"/>
  <c r="BC4229" i="2" s="1"/>
  <c r="BB4228" i="2"/>
  <c r="BC4228" i="2" s="1"/>
  <c r="BB4227" i="2"/>
  <c r="BC4227" i="2" s="1"/>
  <c r="BB4226" i="2"/>
  <c r="BC4226" i="2" s="1"/>
  <c r="BB4225" i="2"/>
  <c r="BC4225" i="2" s="1"/>
  <c r="BB4224" i="2"/>
  <c r="BC4224" i="2" s="1"/>
  <c r="BB4223" i="2"/>
  <c r="BC4223" i="2" s="1"/>
  <c r="BB4222" i="2"/>
  <c r="BC4222" i="2" s="1"/>
  <c r="BB4221" i="2"/>
  <c r="BC4221" i="2" s="1"/>
  <c r="BB4220" i="2"/>
  <c r="BC4220" i="2" s="1"/>
  <c r="BB4219" i="2"/>
  <c r="BC4219" i="2" s="1"/>
  <c r="BB4218" i="2"/>
  <c r="BC4218" i="2" s="1"/>
  <c r="BB4217" i="2"/>
  <c r="BC4217" i="2" s="1"/>
  <c r="BB4216" i="2"/>
  <c r="BC4216" i="2" s="1"/>
  <c r="BB4215" i="2"/>
  <c r="BC4215" i="2" s="1"/>
  <c r="BB4214" i="2"/>
  <c r="BC4214" i="2" s="1"/>
  <c r="BB4213" i="2"/>
  <c r="BC4213" i="2" s="1"/>
  <c r="BB4212" i="2"/>
  <c r="BC4212" i="2" s="1"/>
  <c r="BB4211" i="2"/>
  <c r="BC4211" i="2" s="1"/>
  <c r="BB4210" i="2"/>
  <c r="BC4210" i="2" s="1"/>
  <c r="BB4209" i="2"/>
  <c r="BC4209" i="2" s="1"/>
  <c r="BB4208" i="2"/>
  <c r="BC4208" i="2" s="1"/>
  <c r="BB4207" i="2"/>
  <c r="BC4207" i="2" s="1"/>
  <c r="BB4206" i="2"/>
  <c r="BC4206" i="2" s="1"/>
  <c r="BB4205" i="2"/>
  <c r="BC4205" i="2" s="1"/>
  <c r="BB4204" i="2"/>
  <c r="BC4204" i="2" s="1"/>
  <c r="BB4203" i="2"/>
  <c r="BC4203" i="2" s="1"/>
  <c r="BB4202" i="2"/>
  <c r="BC4202" i="2" s="1"/>
  <c r="BB4201" i="2"/>
  <c r="BC4201" i="2" s="1"/>
  <c r="BB4200" i="2"/>
  <c r="BC4200" i="2" s="1"/>
  <c r="BB4199" i="2"/>
  <c r="BC4199" i="2" s="1"/>
  <c r="BB4198" i="2"/>
  <c r="BC4198" i="2" s="1"/>
  <c r="BB4197" i="2"/>
  <c r="BC4197" i="2" s="1"/>
  <c r="BB4196" i="2"/>
  <c r="BC4196" i="2" s="1"/>
  <c r="BB4195" i="2"/>
  <c r="BC4195" i="2" s="1"/>
  <c r="BB4194" i="2"/>
  <c r="BC4194" i="2" s="1"/>
  <c r="BB4193" i="2"/>
  <c r="BC4193" i="2" s="1"/>
  <c r="BB4192" i="2"/>
  <c r="BC4192" i="2" s="1"/>
  <c r="BB4191" i="2"/>
  <c r="BC4191" i="2" s="1"/>
  <c r="BB4190" i="2"/>
  <c r="BC4190" i="2" s="1"/>
  <c r="BB4189" i="2"/>
  <c r="BC4189" i="2" s="1"/>
  <c r="BB4188" i="2"/>
  <c r="BC4188" i="2" s="1"/>
  <c r="BB4187" i="2"/>
  <c r="BC4187" i="2" s="1"/>
  <c r="BB4186" i="2"/>
  <c r="BC4186" i="2" s="1"/>
  <c r="BB4185" i="2"/>
  <c r="BC4185" i="2" s="1"/>
  <c r="BB4184" i="2"/>
  <c r="BC4184" i="2" s="1"/>
  <c r="BB4183" i="2"/>
  <c r="BC4183" i="2" s="1"/>
  <c r="BB4182" i="2"/>
  <c r="BC4182" i="2" s="1"/>
  <c r="BB4181" i="2"/>
  <c r="BC4181" i="2" s="1"/>
  <c r="BB4180" i="2"/>
  <c r="BC4180" i="2" s="1"/>
  <c r="BB4179" i="2"/>
  <c r="BC4179" i="2" s="1"/>
  <c r="BB4178" i="2"/>
  <c r="BC4178" i="2" s="1"/>
  <c r="BB4177" i="2"/>
  <c r="BC4177" i="2" s="1"/>
  <c r="BB4176" i="2"/>
  <c r="BC4176" i="2" s="1"/>
  <c r="BB4175" i="2"/>
  <c r="BC4175" i="2" s="1"/>
  <c r="BB4174" i="2"/>
  <c r="BC4174" i="2" s="1"/>
  <c r="BB4173" i="2"/>
  <c r="BC4173" i="2" s="1"/>
  <c r="BB4172" i="2"/>
  <c r="BC4172" i="2" s="1"/>
  <c r="BB4171" i="2"/>
  <c r="BC4171" i="2" s="1"/>
  <c r="BB4170" i="2"/>
  <c r="BC4170" i="2" s="1"/>
  <c r="BB4169" i="2"/>
  <c r="BC4169" i="2" s="1"/>
  <c r="BB4168" i="2"/>
  <c r="BC4168" i="2" s="1"/>
  <c r="BB4167" i="2"/>
  <c r="BC4167" i="2" s="1"/>
  <c r="BB4166" i="2"/>
  <c r="BC4166" i="2" s="1"/>
  <c r="BB4165" i="2"/>
  <c r="BC4165" i="2" s="1"/>
  <c r="BB4164" i="2"/>
  <c r="BC4164" i="2" s="1"/>
  <c r="BB4163" i="2"/>
  <c r="BC4163" i="2" s="1"/>
  <c r="BB4162" i="2"/>
  <c r="BC4162" i="2" s="1"/>
  <c r="BB4161" i="2"/>
  <c r="BC4161" i="2" s="1"/>
  <c r="BB4160" i="2"/>
  <c r="BC4160" i="2" s="1"/>
  <c r="BB4159" i="2"/>
  <c r="BC4159" i="2" s="1"/>
  <c r="BB4158" i="2"/>
  <c r="BC4158" i="2" s="1"/>
  <c r="BB4157" i="2"/>
  <c r="BC4157" i="2" s="1"/>
  <c r="BB4156" i="2"/>
  <c r="BC4156" i="2" s="1"/>
  <c r="BB4155" i="2"/>
  <c r="BC4155" i="2" s="1"/>
  <c r="BB4154" i="2"/>
  <c r="BC4154" i="2" s="1"/>
  <c r="BB4153" i="2"/>
  <c r="BC4153" i="2" s="1"/>
  <c r="BB4152" i="2"/>
  <c r="BC4152" i="2" s="1"/>
  <c r="BB4151" i="2"/>
  <c r="BC4151" i="2" s="1"/>
  <c r="BB4150" i="2"/>
  <c r="BC4150" i="2" s="1"/>
  <c r="BB4149" i="2"/>
  <c r="BC4149" i="2" s="1"/>
  <c r="BB4148" i="2"/>
  <c r="BC4148" i="2" s="1"/>
  <c r="BB4147" i="2"/>
  <c r="BC4147" i="2" s="1"/>
  <c r="BB4146" i="2"/>
  <c r="BC4146" i="2" s="1"/>
  <c r="BB4145" i="2"/>
  <c r="BC4145" i="2" s="1"/>
  <c r="BB4144" i="2"/>
  <c r="BC4144" i="2" s="1"/>
  <c r="BB4143" i="2"/>
  <c r="BC4143" i="2" s="1"/>
  <c r="BB4142" i="2"/>
  <c r="BC4142" i="2" s="1"/>
  <c r="BB4141" i="2"/>
  <c r="BC4141" i="2" s="1"/>
  <c r="BB4140" i="2"/>
  <c r="BC4140" i="2" s="1"/>
  <c r="BB4139" i="2"/>
  <c r="BC4139" i="2" s="1"/>
  <c r="BB4138" i="2"/>
  <c r="BC4138" i="2" s="1"/>
  <c r="BB4137" i="2"/>
  <c r="BC4137" i="2" s="1"/>
  <c r="BB4136" i="2"/>
  <c r="BC4136" i="2" s="1"/>
  <c r="BB4135" i="2"/>
  <c r="BC4135" i="2" s="1"/>
  <c r="BB4134" i="2"/>
  <c r="BC4134" i="2" s="1"/>
  <c r="BB4133" i="2"/>
  <c r="BC4133" i="2" s="1"/>
  <c r="BB4132" i="2"/>
  <c r="BC4132" i="2" s="1"/>
  <c r="BB4131" i="2"/>
  <c r="BC4131" i="2" s="1"/>
  <c r="BB4130" i="2"/>
  <c r="BC4130" i="2" s="1"/>
  <c r="BB4129" i="2"/>
  <c r="BC4129" i="2" s="1"/>
  <c r="BB4128" i="2"/>
  <c r="BC4128" i="2" s="1"/>
  <c r="BB4127" i="2"/>
  <c r="BC4127" i="2" s="1"/>
  <c r="BB4126" i="2"/>
  <c r="BC4126" i="2" s="1"/>
  <c r="BB4125" i="2"/>
  <c r="BC4125" i="2" s="1"/>
  <c r="BB4124" i="2"/>
  <c r="BC4124" i="2" s="1"/>
  <c r="BB4123" i="2"/>
  <c r="BC4123" i="2" s="1"/>
  <c r="BB4122" i="2"/>
  <c r="BC4122" i="2" s="1"/>
  <c r="BB4121" i="2"/>
  <c r="BC4121" i="2" s="1"/>
  <c r="BB4120" i="2"/>
  <c r="BC4120" i="2" s="1"/>
  <c r="BB4119" i="2"/>
  <c r="BC4119" i="2" s="1"/>
  <c r="BB4118" i="2"/>
  <c r="BC4118" i="2" s="1"/>
  <c r="BB4117" i="2"/>
  <c r="BC4117" i="2" s="1"/>
  <c r="BB4116" i="2"/>
  <c r="BC4116" i="2" s="1"/>
  <c r="BB4115" i="2"/>
  <c r="BC4115" i="2" s="1"/>
  <c r="BB4114" i="2"/>
  <c r="BC4114" i="2" s="1"/>
  <c r="BB4113" i="2"/>
  <c r="BC4113" i="2" s="1"/>
  <c r="BB4112" i="2"/>
  <c r="BC4112" i="2" s="1"/>
  <c r="BB4111" i="2"/>
  <c r="BC4111" i="2" s="1"/>
  <c r="BB4110" i="2"/>
  <c r="BC4110" i="2" s="1"/>
  <c r="BB4109" i="2"/>
  <c r="BC4109" i="2" s="1"/>
  <c r="BB4108" i="2"/>
  <c r="BC4108" i="2" s="1"/>
  <c r="BB4107" i="2"/>
  <c r="BC4107" i="2" s="1"/>
  <c r="BB4106" i="2"/>
  <c r="BC4106" i="2" s="1"/>
  <c r="BB4105" i="2"/>
  <c r="BC4105" i="2" s="1"/>
  <c r="BB4104" i="2"/>
  <c r="BC4104" i="2" s="1"/>
  <c r="BB4103" i="2"/>
  <c r="BC4103" i="2" s="1"/>
  <c r="BB4102" i="2"/>
  <c r="BC4102" i="2" s="1"/>
  <c r="BB4101" i="2"/>
  <c r="BC4101" i="2" s="1"/>
  <c r="BB4100" i="2"/>
  <c r="BC4100" i="2" s="1"/>
  <c r="BB4099" i="2"/>
  <c r="BC4099" i="2" s="1"/>
  <c r="BB4098" i="2"/>
  <c r="BC4098" i="2" s="1"/>
  <c r="BB4097" i="2"/>
  <c r="BC4097" i="2" s="1"/>
  <c r="BB4096" i="2"/>
  <c r="BC4096" i="2" s="1"/>
  <c r="BB4095" i="2"/>
  <c r="BC4095" i="2" s="1"/>
  <c r="BB4094" i="2"/>
  <c r="BC4094" i="2" s="1"/>
  <c r="BB4093" i="2"/>
  <c r="BC4093" i="2" s="1"/>
  <c r="BB4092" i="2"/>
  <c r="BC4092" i="2" s="1"/>
  <c r="BB4091" i="2"/>
  <c r="BC4091" i="2" s="1"/>
  <c r="BB4090" i="2"/>
  <c r="BC4090" i="2" s="1"/>
  <c r="BB4089" i="2"/>
  <c r="BC4089" i="2" s="1"/>
  <c r="BB4088" i="2"/>
  <c r="BC4088" i="2" s="1"/>
  <c r="BB4087" i="2"/>
  <c r="BC4087" i="2" s="1"/>
  <c r="BB4086" i="2"/>
  <c r="BC4086" i="2" s="1"/>
  <c r="BB4085" i="2"/>
  <c r="BC4085" i="2" s="1"/>
  <c r="BB4084" i="2"/>
  <c r="BC4084" i="2" s="1"/>
  <c r="BB4083" i="2"/>
  <c r="BC4083" i="2" s="1"/>
  <c r="BB4082" i="2"/>
  <c r="BC4082" i="2" s="1"/>
  <c r="BB4081" i="2"/>
  <c r="BC4081" i="2" s="1"/>
  <c r="BB4080" i="2"/>
  <c r="BC4080" i="2" s="1"/>
  <c r="BB4079" i="2"/>
  <c r="BC4079" i="2" s="1"/>
  <c r="BB4078" i="2"/>
  <c r="BC4078" i="2" s="1"/>
  <c r="BB4077" i="2"/>
  <c r="BC4077" i="2" s="1"/>
  <c r="BB4076" i="2"/>
  <c r="BC4076" i="2" s="1"/>
  <c r="BB4075" i="2"/>
  <c r="BC4075" i="2" s="1"/>
  <c r="BB4074" i="2"/>
  <c r="BC4074" i="2" s="1"/>
  <c r="BB4073" i="2"/>
  <c r="BC4073" i="2" s="1"/>
  <c r="BB4072" i="2"/>
  <c r="BC4072" i="2" s="1"/>
  <c r="BB4071" i="2"/>
  <c r="BC4071" i="2" s="1"/>
  <c r="BB4070" i="2"/>
  <c r="BC4070" i="2" s="1"/>
  <c r="BB4069" i="2"/>
  <c r="BC4069" i="2" s="1"/>
  <c r="BB4068" i="2"/>
  <c r="BC4068" i="2" s="1"/>
  <c r="BB4067" i="2"/>
  <c r="BC4067" i="2" s="1"/>
  <c r="BB4066" i="2"/>
  <c r="BC4066" i="2" s="1"/>
  <c r="BB4065" i="2"/>
  <c r="BC4065" i="2" s="1"/>
  <c r="BB4064" i="2"/>
  <c r="BC4064" i="2" s="1"/>
  <c r="BB4063" i="2"/>
  <c r="BC4063" i="2" s="1"/>
  <c r="BB4062" i="2"/>
  <c r="BC4062" i="2" s="1"/>
  <c r="BB4061" i="2"/>
  <c r="BC4061" i="2" s="1"/>
  <c r="BB4060" i="2"/>
  <c r="BC4060" i="2" s="1"/>
  <c r="BB4059" i="2"/>
  <c r="BC4059" i="2" s="1"/>
  <c r="BB4058" i="2"/>
  <c r="BC4058" i="2" s="1"/>
  <c r="BB4057" i="2"/>
  <c r="BC4057" i="2" s="1"/>
  <c r="BB4056" i="2"/>
  <c r="BC4056" i="2" s="1"/>
  <c r="BB4055" i="2"/>
  <c r="BC4055" i="2" s="1"/>
  <c r="BB4054" i="2"/>
  <c r="BC4054" i="2" s="1"/>
  <c r="BB4053" i="2"/>
  <c r="BC4053" i="2" s="1"/>
  <c r="BB4052" i="2"/>
  <c r="BC4052" i="2" s="1"/>
  <c r="BB4051" i="2"/>
  <c r="BC4051" i="2" s="1"/>
  <c r="BB4050" i="2"/>
  <c r="BC4050" i="2" s="1"/>
  <c r="BB4049" i="2"/>
  <c r="BC4049" i="2" s="1"/>
  <c r="BB4048" i="2"/>
  <c r="BC4048" i="2" s="1"/>
  <c r="BB4047" i="2"/>
  <c r="BC4047" i="2" s="1"/>
  <c r="BB4046" i="2"/>
  <c r="BC4046" i="2" s="1"/>
  <c r="BB4045" i="2"/>
  <c r="BC4045" i="2" s="1"/>
  <c r="BB4044" i="2"/>
  <c r="BC4044" i="2" s="1"/>
  <c r="BB4043" i="2"/>
  <c r="BC4043" i="2" s="1"/>
  <c r="BB4042" i="2"/>
  <c r="BC4042" i="2" s="1"/>
  <c r="BB4041" i="2"/>
  <c r="BC4041" i="2" s="1"/>
  <c r="BB4040" i="2"/>
  <c r="BC4040" i="2" s="1"/>
  <c r="BB4039" i="2"/>
  <c r="BC4039" i="2" s="1"/>
  <c r="BB4038" i="2"/>
  <c r="BC4038" i="2" s="1"/>
  <c r="BB4037" i="2"/>
  <c r="BC4037" i="2" s="1"/>
  <c r="BB4036" i="2"/>
  <c r="BC4036" i="2" s="1"/>
  <c r="BB4035" i="2"/>
  <c r="BC4035" i="2" s="1"/>
  <c r="BB4034" i="2"/>
  <c r="BC4034" i="2" s="1"/>
  <c r="BB4033" i="2"/>
  <c r="BC4033" i="2" s="1"/>
  <c r="BB4032" i="2"/>
  <c r="BC4032" i="2" s="1"/>
  <c r="BB4031" i="2"/>
  <c r="BC4031" i="2" s="1"/>
  <c r="BB4030" i="2"/>
  <c r="BC4030" i="2" s="1"/>
  <c r="BB4029" i="2"/>
  <c r="BC4029" i="2" s="1"/>
  <c r="BB4028" i="2"/>
  <c r="BC4028" i="2" s="1"/>
  <c r="BB4027" i="2"/>
  <c r="BC4027" i="2" s="1"/>
  <c r="BB4026" i="2"/>
  <c r="BC4026" i="2" s="1"/>
  <c r="BB4025" i="2"/>
  <c r="BC4025" i="2" s="1"/>
  <c r="BB4024" i="2"/>
  <c r="BC4024" i="2" s="1"/>
  <c r="BB4023" i="2"/>
  <c r="BC4023" i="2" s="1"/>
  <c r="BB4022" i="2"/>
  <c r="BC4022" i="2" s="1"/>
  <c r="BB4021" i="2"/>
  <c r="BC4021" i="2" s="1"/>
  <c r="BB4020" i="2"/>
  <c r="BC4020" i="2" s="1"/>
  <c r="BB4019" i="2"/>
  <c r="BC4019" i="2" s="1"/>
  <c r="BB4018" i="2"/>
  <c r="BC4018" i="2" s="1"/>
  <c r="BB4017" i="2"/>
  <c r="BC4017" i="2" s="1"/>
  <c r="BB4016" i="2"/>
  <c r="BC4016" i="2" s="1"/>
  <c r="BB4015" i="2"/>
  <c r="BC4015" i="2" s="1"/>
  <c r="BB4014" i="2"/>
  <c r="BC4014" i="2" s="1"/>
  <c r="BB4013" i="2"/>
  <c r="BC4013" i="2" s="1"/>
  <c r="BB4012" i="2"/>
  <c r="BC4012" i="2" s="1"/>
  <c r="BB4011" i="2"/>
  <c r="BC4011" i="2" s="1"/>
  <c r="BB4010" i="2"/>
  <c r="BC4010" i="2" s="1"/>
  <c r="BB4009" i="2"/>
  <c r="BC4009" i="2" s="1"/>
  <c r="BB4008" i="2"/>
  <c r="BC4008" i="2" s="1"/>
  <c r="BB4007" i="2"/>
  <c r="BC4007" i="2" s="1"/>
  <c r="BB4006" i="2"/>
  <c r="BC4006" i="2" s="1"/>
  <c r="BB4005" i="2"/>
  <c r="BC4005" i="2" s="1"/>
  <c r="BB4004" i="2"/>
  <c r="BC4004" i="2" s="1"/>
  <c r="BB4003" i="2"/>
  <c r="BC4003" i="2" s="1"/>
  <c r="BB4002" i="2"/>
  <c r="BC4002" i="2" s="1"/>
  <c r="BB4001" i="2"/>
  <c r="BC4001" i="2" s="1"/>
  <c r="BB4000" i="2"/>
  <c r="BC4000" i="2" s="1"/>
  <c r="BB3999" i="2"/>
  <c r="BC3999" i="2" s="1"/>
  <c r="BB3998" i="2"/>
  <c r="BC3998" i="2" s="1"/>
  <c r="BB3997" i="2"/>
  <c r="BC3997" i="2" s="1"/>
  <c r="BB3996" i="2"/>
  <c r="BC3996" i="2" s="1"/>
  <c r="BB3995" i="2"/>
  <c r="BC3995" i="2" s="1"/>
  <c r="BB3994" i="2"/>
  <c r="BC3994" i="2" s="1"/>
  <c r="BB3993" i="2"/>
  <c r="BC3993" i="2" s="1"/>
  <c r="BB3992" i="2"/>
  <c r="BC3992" i="2" s="1"/>
  <c r="BB3991" i="2"/>
  <c r="BC3991" i="2" s="1"/>
  <c r="BB3990" i="2"/>
  <c r="BC3990" i="2" s="1"/>
  <c r="BB3989" i="2"/>
  <c r="BC3989" i="2" s="1"/>
  <c r="BB3988" i="2"/>
  <c r="BC3988" i="2" s="1"/>
  <c r="BB3987" i="2"/>
  <c r="BC3987" i="2" s="1"/>
  <c r="BB3986" i="2"/>
  <c r="BC3986" i="2" s="1"/>
  <c r="BB3985" i="2"/>
  <c r="BC3985" i="2" s="1"/>
  <c r="BB3984" i="2"/>
  <c r="BC3984" i="2" s="1"/>
  <c r="BB3983" i="2"/>
  <c r="BC3983" i="2" s="1"/>
  <c r="BB3982" i="2"/>
  <c r="BC3982" i="2" s="1"/>
  <c r="BB3981" i="2"/>
  <c r="BC3981" i="2" s="1"/>
  <c r="BB3980" i="2"/>
  <c r="BC3980" i="2" s="1"/>
  <c r="BB3979" i="2"/>
  <c r="BC3979" i="2" s="1"/>
  <c r="BB3978" i="2"/>
  <c r="BC3978" i="2" s="1"/>
  <c r="BB3977" i="2"/>
  <c r="BC3977" i="2" s="1"/>
  <c r="BB3976" i="2"/>
  <c r="BC3976" i="2" s="1"/>
  <c r="BB3975" i="2"/>
  <c r="BC3975" i="2" s="1"/>
  <c r="BB3974" i="2"/>
  <c r="BC3974" i="2" s="1"/>
  <c r="BB3973" i="2"/>
  <c r="BC3973" i="2" s="1"/>
  <c r="BB3972" i="2"/>
  <c r="BC3972" i="2" s="1"/>
  <c r="BB3971" i="2"/>
  <c r="BC3971" i="2" s="1"/>
  <c r="BB3970" i="2"/>
  <c r="BC3970" i="2" s="1"/>
  <c r="BB3969" i="2"/>
  <c r="BC3969" i="2" s="1"/>
  <c r="BB3968" i="2"/>
  <c r="BC3968" i="2" s="1"/>
  <c r="BB3967" i="2"/>
  <c r="BC3967" i="2" s="1"/>
  <c r="BB3966" i="2"/>
  <c r="BC3966" i="2" s="1"/>
  <c r="BB3965" i="2"/>
  <c r="BC3965" i="2" s="1"/>
  <c r="BB3964" i="2"/>
  <c r="BC3964" i="2" s="1"/>
  <c r="BB3963" i="2"/>
  <c r="BC3963" i="2" s="1"/>
  <c r="BB3962" i="2"/>
  <c r="BC3962" i="2" s="1"/>
  <c r="BB3961" i="2"/>
  <c r="BC3961" i="2" s="1"/>
  <c r="BB3960" i="2"/>
  <c r="BC3960" i="2" s="1"/>
  <c r="BB3959" i="2"/>
  <c r="BC3959" i="2" s="1"/>
  <c r="BB3958" i="2"/>
  <c r="BC3958" i="2" s="1"/>
  <c r="BB3957" i="2"/>
  <c r="BC3957" i="2" s="1"/>
  <c r="BB3956" i="2"/>
  <c r="BC3956" i="2" s="1"/>
  <c r="BB3955" i="2"/>
  <c r="BC3955" i="2" s="1"/>
  <c r="BB3954" i="2"/>
  <c r="BC3954" i="2" s="1"/>
  <c r="BB3953" i="2"/>
  <c r="BC3953" i="2" s="1"/>
  <c r="BB3952" i="2"/>
  <c r="BC3952" i="2" s="1"/>
  <c r="BB3951" i="2"/>
  <c r="BC3951" i="2" s="1"/>
  <c r="BB3950" i="2"/>
  <c r="BC3950" i="2" s="1"/>
  <c r="BB3949" i="2"/>
  <c r="BC3949" i="2" s="1"/>
  <c r="BB3948" i="2"/>
  <c r="BC3948" i="2" s="1"/>
  <c r="BB3947" i="2"/>
  <c r="BC3947" i="2" s="1"/>
  <c r="BB3946" i="2"/>
  <c r="BC3946" i="2" s="1"/>
  <c r="BB3945" i="2"/>
  <c r="BC3945" i="2" s="1"/>
  <c r="BB3944" i="2"/>
  <c r="BC3944" i="2" s="1"/>
  <c r="BB3943" i="2"/>
  <c r="BC3943" i="2" s="1"/>
  <c r="BB3942" i="2"/>
  <c r="BC3942" i="2" s="1"/>
  <c r="BB3941" i="2"/>
  <c r="BC3941" i="2" s="1"/>
  <c r="BB3940" i="2"/>
  <c r="BC3940" i="2" s="1"/>
  <c r="BB3939" i="2"/>
  <c r="BC3939" i="2" s="1"/>
  <c r="BB3938" i="2"/>
  <c r="BC3938" i="2" s="1"/>
  <c r="BB3937" i="2"/>
  <c r="BC3937" i="2" s="1"/>
  <c r="BB3936" i="2"/>
  <c r="BC3936" i="2" s="1"/>
  <c r="BB3935" i="2"/>
  <c r="BC3935" i="2" s="1"/>
  <c r="BB3934" i="2"/>
  <c r="BC3934" i="2" s="1"/>
  <c r="BB3933" i="2"/>
  <c r="BC3933" i="2" s="1"/>
  <c r="BB3932" i="2"/>
  <c r="BC3932" i="2" s="1"/>
  <c r="BB3931" i="2"/>
  <c r="BC3931" i="2" s="1"/>
  <c r="BB3930" i="2"/>
  <c r="BC3930" i="2" s="1"/>
  <c r="BB3929" i="2"/>
  <c r="BC3929" i="2" s="1"/>
  <c r="BB3928" i="2"/>
  <c r="BC3928" i="2" s="1"/>
  <c r="BB3927" i="2"/>
  <c r="BC3927" i="2" s="1"/>
  <c r="BB3926" i="2"/>
  <c r="BC3926" i="2" s="1"/>
  <c r="BB3925" i="2"/>
  <c r="BC3925" i="2" s="1"/>
  <c r="BB3924" i="2"/>
  <c r="BC3924" i="2" s="1"/>
  <c r="BB3923" i="2"/>
  <c r="BC3923" i="2" s="1"/>
  <c r="BB3922" i="2"/>
  <c r="BC3922" i="2" s="1"/>
  <c r="BB3921" i="2"/>
  <c r="BC3921" i="2" s="1"/>
  <c r="BB3920" i="2"/>
  <c r="BC3920" i="2" s="1"/>
  <c r="BB3919" i="2"/>
  <c r="BC3919" i="2" s="1"/>
  <c r="BB3918" i="2"/>
  <c r="BC3918" i="2" s="1"/>
  <c r="BB3917" i="2"/>
  <c r="BC3917" i="2" s="1"/>
  <c r="BB3916" i="2"/>
  <c r="BC3916" i="2" s="1"/>
  <c r="BB3915" i="2"/>
  <c r="BC3915" i="2" s="1"/>
  <c r="BB3914" i="2"/>
  <c r="BC3914" i="2" s="1"/>
  <c r="BB3913" i="2"/>
  <c r="BC3913" i="2" s="1"/>
  <c r="BB3912" i="2"/>
  <c r="BC3912" i="2" s="1"/>
  <c r="BB3911" i="2"/>
  <c r="BC3911" i="2" s="1"/>
  <c r="BB3910" i="2"/>
  <c r="BC3910" i="2" s="1"/>
  <c r="BB3909" i="2"/>
  <c r="BC3909" i="2" s="1"/>
  <c r="BB3908" i="2"/>
  <c r="BC3908" i="2" s="1"/>
  <c r="BB3907" i="2"/>
  <c r="BC3907" i="2" s="1"/>
  <c r="BB3906" i="2"/>
  <c r="BC3906" i="2" s="1"/>
  <c r="BB3905" i="2"/>
  <c r="BC3905" i="2" s="1"/>
  <c r="BB3904" i="2"/>
  <c r="BC3904" i="2" s="1"/>
  <c r="BB3903" i="2"/>
  <c r="BC3903" i="2" s="1"/>
  <c r="BB3902" i="2"/>
  <c r="BC3902" i="2" s="1"/>
  <c r="BB3901" i="2"/>
  <c r="BC3901" i="2" s="1"/>
  <c r="BB3900" i="2"/>
  <c r="BC3900" i="2" s="1"/>
  <c r="BB3899" i="2"/>
  <c r="BC3899" i="2" s="1"/>
  <c r="BB3898" i="2"/>
  <c r="BC3898" i="2" s="1"/>
  <c r="BB3897" i="2"/>
  <c r="BC3897" i="2" s="1"/>
  <c r="BB3896" i="2"/>
  <c r="BC3896" i="2" s="1"/>
  <c r="BB3895" i="2"/>
  <c r="BC3895" i="2" s="1"/>
  <c r="BB3894" i="2"/>
  <c r="BC3894" i="2" s="1"/>
  <c r="BB3893" i="2"/>
  <c r="BC3893" i="2" s="1"/>
  <c r="BB3892" i="2"/>
  <c r="BC3892" i="2" s="1"/>
  <c r="BB3891" i="2"/>
  <c r="BC3891" i="2" s="1"/>
  <c r="BB3890" i="2"/>
  <c r="BC3890" i="2" s="1"/>
  <c r="BB3889" i="2"/>
  <c r="BC3889" i="2" s="1"/>
  <c r="BB3888" i="2"/>
  <c r="BC3888" i="2" s="1"/>
  <c r="BB3887" i="2"/>
  <c r="BC3887" i="2" s="1"/>
  <c r="BB3886" i="2"/>
  <c r="BC3886" i="2" s="1"/>
  <c r="BB3885" i="2"/>
  <c r="BC3885" i="2" s="1"/>
  <c r="BB3884" i="2"/>
  <c r="BC3884" i="2" s="1"/>
  <c r="BB3883" i="2"/>
  <c r="BC3883" i="2" s="1"/>
  <c r="BB3882" i="2"/>
  <c r="BC3882" i="2" s="1"/>
  <c r="BB3881" i="2"/>
  <c r="BC3881" i="2" s="1"/>
  <c r="BB3880" i="2"/>
  <c r="BC3880" i="2" s="1"/>
  <c r="BB3879" i="2"/>
  <c r="BC3879" i="2" s="1"/>
  <c r="BB3878" i="2"/>
  <c r="BC3878" i="2" s="1"/>
  <c r="BB3877" i="2"/>
  <c r="BC3877" i="2" s="1"/>
  <c r="BB3876" i="2"/>
  <c r="BC3876" i="2" s="1"/>
  <c r="BB3875" i="2"/>
  <c r="BC3875" i="2" s="1"/>
  <c r="BB3874" i="2"/>
  <c r="BC3874" i="2" s="1"/>
  <c r="BB3873" i="2"/>
  <c r="BC3873" i="2" s="1"/>
  <c r="BB3872" i="2"/>
  <c r="BC3872" i="2" s="1"/>
  <c r="BB3871" i="2"/>
  <c r="BC3871" i="2" s="1"/>
  <c r="BB3870" i="2"/>
  <c r="BC3870" i="2" s="1"/>
  <c r="BB3869" i="2"/>
  <c r="BC3869" i="2" s="1"/>
  <c r="BB3868" i="2"/>
  <c r="BC3868" i="2" s="1"/>
  <c r="BB3867" i="2"/>
  <c r="BC3867" i="2" s="1"/>
  <c r="BB3866" i="2"/>
  <c r="BC3866" i="2" s="1"/>
  <c r="BB3865" i="2"/>
  <c r="BC3865" i="2" s="1"/>
  <c r="BB3864" i="2"/>
  <c r="BC3864" i="2" s="1"/>
  <c r="BB3863" i="2"/>
  <c r="BC3863" i="2" s="1"/>
  <c r="BB3862" i="2"/>
  <c r="BC3862" i="2" s="1"/>
  <c r="BB3861" i="2"/>
  <c r="BC3861" i="2" s="1"/>
  <c r="BB3860" i="2"/>
  <c r="BC3860" i="2" s="1"/>
  <c r="BB3859" i="2"/>
  <c r="BC3859" i="2" s="1"/>
  <c r="BB3858" i="2"/>
  <c r="BC3858" i="2" s="1"/>
  <c r="BB3857" i="2"/>
  <c r="BC3857" i="2" s="1"/>
  <c r="BB3856" i="2"/>
  <c r="BC3856" i="2" s="1"/>
  <c r="BB3855" i="2"/>
  <c r="BC3855" i="2" s="1"/>
  <c r="BB3854" i="2"/>
  <c r="BC3854" i="2" s="1"/>
  <c r="BB3853" i="2"/>
  <c r="BC3853" i="2" s="1"/>
  <c r="BB3852" i="2"/>
  <c r="BC3852" i="2" s="1"/>
  <c r="BB3851" i="2"/>
  <c r="BC3851" i="2" s="1"/>
  <c r="BB3850" i="2"/>
  <c r="BC3850" i="2" s="1"/>
  <c r="BB3849" i="2"/>
  <c r="BC3849" i="2" s="1"/>
  <c r="BB3848" i="2"/>
  <c r="BC3848" i="2" s="1"/>
  <c r="BB3847" i="2"/>
  <c r="BC3847" i="2" s="1"/>
  <c r="BB3846" i="2"/>
  <c r="BC3846" i="2" s="1"/>
  <c r="BB3845" i="2"/>
  <c r="BC3845" i="2" s="1"/>
  <c r="BB3844" i="2"/>
  <c r="BC3844" i="2" s="1"/>
  <c r="BB3843" i="2"/>
  <c r="BC3843" i="2" s="1"/>
  <c r="BB3842" i="2"/>
  <c r="BC3842" i="2" s="1"/>
  <c r="BB3841" i="2"/>
  <c r="BC3841" i="2" s="1"/>
  <c r="BB3840" i="2"/>
  <c r="BC3840" i="2" s="1"/>
  <c r="BB3839" i="2"/>
  <c r="BC3839" i="2" s="1"/>
  <c r="BB3838" i="2"/>
  <c r="BC3838" i="2" s="1"/>
  <c r="BB3837" i="2"/>
  <c r="BC3837" i="2" s="1"/>
  <c r="BB3836" i="2"/>
  <c r="BC3836" i="2" s="1"/>
  <c r="BB3835" i="2"/>
  <c r="BC3835" i="2" s="1"/>
  <c r="BB3834" i="2"/>
  <c r="BC3834" i="2" s="1"/>
  <c r="BB3833" i="2"/>
  <c r="BC3833" i="2" s="1"/>
  <c r="BB3832" i="2"/>
  <c r="BC3832" i="2" s="1"/>
  <c r="BB3831" i="2"/>
  <c r="BC3831" i="2" s="1"/>
  <c r="BB3830" i="2"/>
  <c r="BC3830" i="2" s="1"/>
  <c r="BB3829" i="2"/>
  <c r="BC3829" i="2" s="1"/>
  <c r="BB3828" i="2"/>
  <c r="BC3828" i="2" s="1"/>
  <c r="BB3827" i="2"/>
  <c r="BC3827" i="2" s="1"/>
  <c r="BB3826" i="2"/>
  <c r="BC3826" i="2" s="1"/>
  <c r="BB3825" i="2"/>
  <c r="BC3825" i="2" s="1"/>
  <c r="BB3824" i="2"/>
  <c r="BC3824" i="2" s="1"/>
  <c r="BB3823" i="2"/>
  <c r="BC3823" i="2" s="1"/>
  <c r="BB3822" i="2"/>
  <c r="BC3822" i="2" s="1"/>
  <c r="BB3821" i="2"/>
  <c r="BC3821" i="2" s="1"/>
  <c r="BB3820" i="2"/>
  <c r="BC3820" i="2" s="1"/>
  <c r="BB3819" i="2"/>
  <c r="BC3819" i="2" s="1"/>
  <c r="BB3818" i="2"/>
  <c r="BC3818" i="2" s="1"/>
  <c r="BB3817" i="2"/>
  <c r="BC3817" i="2" s="1"/>
  <c r="BB3816" i="2"/>
  <c r="BC3816" i="2" s="1"/>
  <c r="BB3815" i="2"/>
  <c r="BC3815" i="2" s="1"/>
  <c r="BB3814" i="2"/>
  <c r="BC3814" i="2" s="1"/>
  <c r="BB3813" i="2"/>
  <c r="BC3813" i="2" s="1"/>
  <c r="BB3812" i="2"/>
  <c r="BC3812" i="2" s="1"/>
  <c r="BB3811" i="2"/>
  <c r="BC3811" i="2" s="1"/>
  <c r="BB3810" i="2"/>
  <c r="BC3810" i="2" s="1"/>
  <c r="BB3809" i="2"/>
  <c r="BC3809" i="2" s="1"/>
  <c r="BB3808" i="2"/>
  <c r="BC3808" i="2" s="1"/>
  <c r="BB3807" i="2"/>
  <c r="BC3807" i="2" s="1"/>
  <c r="BB3806" i="2"/>
  <c r="BC3806" i="2" s="1"/>
  <c r="BB3805" i="2"/>
  <c r="BC3805" i="2" s="1"/>
  <c r="BB3804" i="2"/>
  <c r="BC3804" i="2" s="1"/>
  <c r="BB3803" i="2"/>
  <c r="BC3803" i="2" s="1"/>
  <c r="BB3802" i="2"/>
  <c r="BC3802" i="2" s="1"/>
  <c r="BB3801" i="2"/>
  <c r="BC3801" i="2" s="1"/>
  <c r="BB3800" i="2"/>
  <c r="BC3800" i="2" s="1"/>
  <c r="BB3799" i="2"/>
  <c r="BC3799" i="2" s="1"/>
  <c r="BB3798" i="2"/>
  <c r="BC3798" i="2" s="1"/>
  <c r="BB3797" i="2"/>
  <c r="BC3797" i="2" s="1"/>
  <c r="BB3796" i="2"/>
  <c r="BC3796" i="2" s="1"/>
  <c r="BB3795" i="2"/>
  <c r="BC3795" i="2" s="1"/>
  <c r="BB3794" i="2"/>
  <c r="BC3794" i="2" s="1"/>
  <c r="BB3793" i="2"/>
  <c r="BC3793" i="2" s="1"/>
  <c r="BB3792" i="2"/>
  <c r="BC3792" i="2" s="1"/>
  <c r="BB3791" i="2"/>
  <c r="BC3791" i="2" s="1"/>
  <c r="BB3790" i="2"/>
  <c r="BC3790" i="2" s="1"/>
  <c r="BB3789" i="2"/>
  <c r="BC3789" i="2" s="1"/>
  <c r="BB3788" i="2"/>
  <c r="BC3788" i="2" s="1"/>
  <c r="BB3787" i="2"/>
  <c r="BC3787" i="2" s="1"/>
  <c r="BB3786" i="2"/>
  <c r="BC3786" i="2" s="1"/>
  <c r="BB3785" i="2"/>
  <c r="BC3785" i="2" s="1"/>
  <c r="BB3784" i="2"/>
  <c r="BC3784" i="2" s="1"/>
  <c r="BB3783" i="2"/>
  <c r="BC3783" i="2" s="1"/>
  <c r="BB3782" i="2"/>
  <c r="BC3782" i="2" s="1"/>
  <c r="BB3781" i="2"/>
  <c r="BC3781" i="2" s="1"/>
  <c r="BB3780" i="2"/>
  <c r="BC3780" i="2" s="1"/>
  <c r="BB3779" i="2"/>
  <c r="BC3779" i="2" s="1"/>
  <c r="BB3778" i="2"/>
  <c r="BC3778" i="2" s="1"/>
  <c r="BB3777" i="2"/>
  <c r="BC3777" i="2" s="1"/>
  <c r="BB3776" i="2"/>
  <c r="BC3776" i="2" s="1"/>
  <c r="BB3775" i="2"/>
  <c r="BC3775" i="2" s="1"/>
  <c r="BB3774" i="2"/>
  <c r="BC3774" i="2" s="1"/>
  <c r="BB3773" i="2"/>
  <c r="BC3773" i="2" s="1"/>
  <c r="BB3772" i="2"/>
  <c r="BC3772" i="2" s="1"/>
  <c r="BB3771" i="2"/>
  <c r="BC3771" i="2" s="1"/>
  <c r="BB3770" i="2"/>
  <c r="BC3770" i="2" s="1"/>
  <c r="BB3769" i="2"/>
  <c r="BC3769" i="2" s="1"/>
  <c r="BB3768" i="2"/>
  <c r="BC3768" i="2" s="1"/>
  <c r="BB3767" i="2"/>
  <c r="BC3767" i="2" s="1"/>
  <c r="BB3766" i="2"/>
  <c r="BC3766" i="2" s="1"/>
  <c r="BB3765" i="2"/>
  <c r="BC3765" i="2" s="1"/>
  <c r="BB3764" i="2"/>
  <c r="BC3764" i="2" s="1"/>
  <c r="BB3763" i="2"/>
  <c r="BC3763" i="2" s="1"/>
  <c r="BB3762" i="2"/>
  <c r="BC3762" i="2" s="1"/>
  <c r="BB3761" i="2"/>
  <c r="BC3761" i="2" s="1"/>
  <c r="BB3760" i="2"/>
  <c r="BC3760" i="2" s="1"/>
  <c r="BB3759" i="2"/>
  <c r="BC3759" i="2" s="1"/>
  <c r="BB3758" i="2"/>
  <c r="BC3758" i="2" s="1"/>
  <c r="BB3757" i="2"/>
  <c r="BC3757" i="2" s="1"/>
  <c r="BB3756" i="2"/>
  <c r="BC3756" i="2" s="1"/>
  <c r="BB3755" i="2"/>
  <c r="BC3755" i="2" s="1"/>
  <c r="BB3754" i="2"/>
  <c r="BC3754" i="2" s="1"/>
  <c r="BB3753" i="2"/>
  <c r="BC3753" i="2" s="1"/>
  <c r="BB3752" i="2"/>
  <c r="BC3752" i="2" s="1"/>
  <c r="BB3751" i="2"/>
  <c r="BC3751" i="2" s="1"/>
  <c r="BB3750" i="2"/>
  <c r="BC3750" i="2" s="1"/>
  <c r="BB3749" i="2"/>
  <c r="BC3749" i="2" s="1"/>
  <c r="BB3748" i="2"/>
  <c r="BC3748" i="2" s="1"/>
  <c r="BB3747" i="2"/>
  <c r="BC3747" i="2" s="1"/>
  <c r="BB3746" i="2"/>
  <c r="BC3746" i="2" s="1"/>
  <c r="BB3745" i="2"/>
  <c r="BC3745" i="2" s="1"/>
  <c r="BB3744" i="2"/>
  <c r="BC3744" i="2" s="1"/>
  <c r="BB3743" i="2"/>
  <c r="BC3743" i="2" s="1"/>
  <c r="BB3742" i="2"/>
  <c r="BC3742" i="2" s="1"/>
  <c r="BB3741" i="2"/>
  <c r="BC3741" i="2" s="1"/>
  <c r="BB3740" i="2"/>
  <c r="BC3740" i="2" s="1"/>
  <c r="BB3739" i="2"/>
  <c r="BC3739" i="2" s="1"/>
  <c r="BB3738" i="2"/>
  <c r="BC3738" i="2" s="1"/>
  <c r="BB3737" i="2"/>
  <c r="BC3737" i="2" s="1"/>
  <c r="BB3736" i="2"/>
  <c r="BC3736" i="2" s="1"/>
  <c r="BB3735" i="2"/>
  <c r="BC3735" i="2" s="1"/>
  <c r="BB3734" i="2"/>
  <c r="BC3734" i="2" s="1"/>
  <c r="BB3733" i="2"/>
  <c r="BC3733" i="2" s="1"/>
  <c r="BB3732" i="2"/>
  <c r="BC3732" i="2" s="1"/>
  <c r="BB3731" i="2"/>
  <c r="BC3731" i="2" s="1"/>
  <c r="BB3730" i="2"/>
  <c r="BC3730" i="2" s="1"/>
  <c r="BB3729" i="2"/>
  <c r="BC3729" i="2" s="1"/>
  <c r="BB3728" i="2"/>
  <c r="BC3728" i="2" s="1"/>
  <c r="BB3727" i="2"/>
  <c r="BC3727" i="2" s="1"/>
  <c r="BB3726" i="2"/>
  <c r="BC3726" i="2" s="1"/>
  <c r="BB3725" i="2"/>
  <c r="BC3725" i="2" s="1"/>
  <c r="BB3724" i="2"/>
  <c r="BC3724" i="2" s="1"/>
  <c r="BB3723" i="2"/>
  <c r="BC3723" i="2" s="1"/>
  <c r="BB3722" i="2"/>
  <c r="BC3722" i="2" s="1"/>
  <c r="BB3721" i="2"/>
  <c r="BC3721" i="2" s="1"/>
  <c r="BB3720" i="2"/>
  <c r="BC3720" i="2" s="1"/>
  <c r="BB3719" i="2"/>
  <c r="BC3719" i="2" s="1"/>
  <c r="BB3718" i="2"/>
  <c r="BC3718" i="2" s="1"/>
  <c r="BB3717" i="2"/>
  <c r="BC3717" i="2" s="1"/>
  <c r="BB3716" i="2"/>
  <c r="BC3716" i="2" s="1"/>
  <c r="BB3715" i="2"/>
  <c r="BC3715" i="2" s="1"/>
  <c r="BB3714" i="2"/>
  <c r="BC3714" i="2" s="1"/>
  <c r="BB3713" i="2"/>
  <c r="BC3713" i="2" s="1"/>
  <c r="BB3712" i="2"/>
  <c r="BC3712" i="2" s="1"/>
  <c r="BB3711" i="2"/>
  <c r="BC3711" i="2" s="1"/>
  <c r="BB3710" i="2"/>
  <c r="BC3710" i="2" s="1"/>
  <c r="BB3709" i="2"/>
  <c r="BC3709" i="2" s="1"/>
  <c r="BB3708" i="2"/>
  <c r="BC3708" i="2" s="1"/>
  <c r="BB3707" i="2"/>
  <c r="BC3707" i="2" s="1"/>
  <c r="BB3706" i="2"/>
  <c r="BC3706" i="2" s="1"/>
  <c r="BB3705" i="2"/>
  <c r="BC3705" i="2" s="1"/>
  <c r="BB3704" i="2"/>
  <c r="BC3704" i="2" s="1"/>
  <c r="BB3703" i="2"/>
  <c r="BC3703" i="2" s="1"/>
  <c r="BB3702" i="2"/>
  <c r="BC3702" i="2" s="1"/>
  <c r="BB3701" i="2"/>
  <c r="BC3701" i="2" s="1"/>
  <c r="BB3700" i="2"/>
  <c r="BC3700" i="2" s="1"/>
  <c r="BB3699" i="2"/>
  <c r="BC3699" i="2" s="1"/>
  <c r="BB3698" i="2"/>
  <c r="BC3698" i="2" s="1"/>
  <c r="BB3697" i="2"/>
  <c r="BC3697" i="2" s="1"/>
  <c r="BB3696" i="2"/>
  <c r="BC3696" i="2" s="1"/>
  <c r="BB3695" i="2"/>
  <c r="BC3695" i="2" s="1"/>
  <c r="BB3694" i="2"/>
  <c r="BC3694" i="2" s="1"/>
  <c r="BB3693" i="2"/>
  <c r="BC3693" i="2" s="1"/>
  <c r="BB3692" i="2"/>
  <c r="BC3692" i="2" s="1"/>
  <c r="BB3691" i="2"/>
  <c r="BC3691" i="2" s="1"/>
  <c r="BB3690" i="2"/>
  <c r="BC3690" i="2" s="1"/>
  <c r="BB3689" i="2"/>
  <c r="BC3689" i="2" s="1"/>
  <c r="BB3688" i="2"/>
  <c r="BC3688" i="2" s="1"/>
  <c r="BB3687" i="2"/>
  <c r="BC3687" i="2" s="1"/>
  <c r="BB3686" i="2"/>
  <c r="BC3686" i="2" s="1"/>
  <c r="BB3685" i="2"/>
  <c r="BC3685" i="2" s="1"/>
  <c r="BB3684" i="2"/>
  <c r="BC3684" i="2" s="1"/>
  <c r="BB3683" i="2"/>
  <c r="BC3683" i="2" s="1"/>
  <c r="BB3682" i="2"/>
  <c r="BC3682" i="2" s="1"/>
  <c r="BB3681" i="2"/>
  <c r="BC3681" i="2" s="1"/>
  <c r="BB3680" i="2"/>
  <c r="BC3680" i="2" s="1"/>
  <c r="BB3679" i="2"/>
  <c r="BC3679" i="2" s="1"/>
  <c r="BB3678" i="2"/>
  <c r="BC3678" i="2" s="1"/>
  <c r="BB3677" i="2"/>
  <c r="BC3677" i="2" s="1"/>
  <c r="BB3676" i="2"/>
  <c r="BC3676" i="2" s="1"/>
  <c r="BB3675" i="2"/>
  <c r="BC3675" i="2" s="1"/>
  <c r="BB3674" i="2"/>
  <c r="BC3674" i="2" s="1"/>
  <c r="BB3673" i="2"/>
  <c r="BC3673" i="2" s="1"/>
  <c r="BB3672" i="2"/>
  <c r="BC3672" i="2" s="1"/>
  <c r="BB3671" i="2"/>
  <c r="BC3671" i="2" s="1"/>
  <c r="BB3670" i="2"/>
  <c r="BC3670" i="2" s="1"/>
  <c r="BB3669" i="2"/>
  <c r="BC3669" i="2" s="1"/>
  <c r="BB3668" i="2"/>
  <c r="BC3668" i="2" s="1"/>
  <c r="BB3667" i="2"/>
  <c r="BC3667" i="2" s="1"/>
  <c r="BB3666" i="2"/>
  <c r="BC3666" i="2" s="1"/>
  <c r="BB3665" i="2"/>
  <c r="BC3665" i="2" s="1"/>
  <c r="BB3664" i="2"/>
  <c r="BC3664" i="2" s="1"/>
  <c r="BB3663" i="2"/>
  <c r="BC3663" i="2" s="1"/>
  <c r="BB3662" i="2"/>
  <c r="BC3662" i="2" s="1"/>
  <c r="BB3661" i="2"/>
  <c r="BC3661" i="2" s="1"/>
  <c r="BB3660" i="2"/>
  <c r="BC3660" i="2" s="1"/>
  <c r="BB3659" i="2"/>
  <c r="BC3659" i="2" s="1"/>
  <c r="BB3658" i="2"/>
  <c r="BC3658" i="2" s="1"/>
  <c r="BB3657" i="2"/>
  <c r="BC3657" i="2" s="1"/>
  <c r="BB3656" i="2"/>
  <c r="BC3656" i="2" s="1"/>
  <c r="BB3655" i="2"/>
  <c r="BC3655" i="2" s="1"/>
  <c r="BB3654" i="2"/>
  <c r="BC3654" i="2" s="1"/>
  <c r="BB3653" i="2"/>
  <c r="BC3653" i="2" s="1"/>
  <c r="BB3652" i="2"/>
  <c r="BC3652" i="2" s="1"/>
  <c r="BB3651" i="2"/>
  <c r="BC3651" i="2" s="1"/>
  <c r="BB3650" i="2"/>
  <c r="BC3650" i="2" s="1"/>
  <c r="BB3649" i="2"/>
  <c r="BC3649" i="2" s="1"/>
  <c r="BB3648" i="2"/>
  <c r="BC3648" i="2" s="1"/>
  <c r="BB3647" i="2"/>
  <c r="BC3647" i="2" s="1"/>
  <c r="BB3646" i="2"/>
  <c r="BC3646" i="2" s="1"/>
  <c r="BB3645" i="2"/>
  <c r="BC3645" i="2" s="1"/>
  <c r="BB3644" i="2"/>
  <c r="BC3644" i="2" s="1"/>
  <c r="BB3643" i="2"/>
  <c r="BC3643" i="2" s="1"/>
  <c r="BB3642" i="2"/>
  <c r="BC3642" i="2" s="1"/>
  <c r="BB3641" i="2"/>
  <c r="BC3641" i="2" s="1"/>
  <c r="BB3640" i="2"/>
  <c r="BC3640" i="2" s="1"/>
  <c r="BB3639" i="2"/>
  <c r="BC3639" i="2" s="1"/>
  <c r="BB3638" i="2"/>
  <c r="BC3638" i="2" s="1"/>
  <c r="BB3637" i="2"/>
  <c r="BC3637" i="2" s="1"/>
  <c r="BB3636" i="2"/>
  <c r="BC3636" i="2" s="1"/>
  <c r="BB3635" i="2"/>
  <c r="BC3635" i="2" s="1"/>
  <c r="BB3634" i="2"/>
  <c r="BC3634" i="2" s="1"/>
  <c r="BB3633" i="2"/>
  <c r="BC3633" i="2" s="1"/>
  <c r="BB3632" i="2"/>
  <c r="BC3632" i="2" s="1"/>
  <c r="BB3631" i="2"/>
  <c r="BC3631" i="2" s="1"/>
  <c r="BB3630" i="2"/>
  <c r="BC3630" i="2" s="1"/>
  <c r="BB3629" i="2"/>
  <c r="BC3629" i="2" s="1"/>
  <c r="BB3628" i="2"/>
  <c r="BC3628" i="2" s="1"/>
  <c r="BB3627" i="2"/>
  <c r="BC3627" i="2" s="1"/>
  <c r="BB3626" i="2"/>
  <c r="BC3626" i="2" s="1"/>
  <c r="BB3625" i="2"/>
  <c r="BC3625" i="2" s="1"/>
  <c r="BB3624" i="2"/>
  <c r="BC3624" i="2" s="1"/>
  <c r="BB3623" i="2"/>
  <c r="BC3623" i="2" s="1"/>
  <c r="BB3622" i="2"/>
  <c r="BC3622" i="2" s="1"/>
  <c r="BB3621" i="2"/>
  <c r="BC3621" i="2" s="1"/>
  <c r="BB3620" i="2"/>
  <c r="BC3620" i="2" s="1"/>
  <c r="BB3619" i="2"/>
  <c r="BC3619" i="2" s="1"/>
  <c r="BB3618" i="2"/>
  <c r="BC3618" i="2" s="1"/>
  <c r="BB3617" i="2"/>
  <c r="BC3617" i="2" s="1"/>
  <c r="BB3616" i="2"/>
  <c r="BC3616" i="2" s="1"/>
  <c r="BB3615" i="2"/>
  <c r="BC3615" i="2" s="1"/>
  <c r="BB3614" i="2"/>
  <c r="BC3614" i="2" s="1"/>
  <c r="BB3613" i="2"/>
  <c r="BC3613" i="2" s="1"/>
  <c r="BB3612" i="2"/>
  <c r="BC3612" i="2" s="1"/>
  <c r="BB3611" i="2"/>
  <c r="BC3611" i="2" s="1"/>
  <c r="BB3610" i="2"/>
  <c r="BC3610" i="2" s="1"/>
  <c r="BB3609" i="2"/>
  <c r="BC3609" i="2" s="1"/>
  <c r="BB3608" i="2"/>
  <c r="BC3608" i="2" s="1"/>
  <c r="BB3607" i="2"/>
  <c r="BC3607" i="2" s="1"/>
  <c r="BB3606" i="2"/>
  <c r="BC3606" i="2" s="1"/>
  <c r="BB3605" i="2"/>
  <c r="BC3605" i="2" s="1"/>
  <c r="BB3604" i="2"/>
  <c r="BC3604" i="2" s="1"/>
  <c r="BB3603" i="2"/>
  <c r="BC3603" i="2" s="1"/>
  <c r="BB3602" i="2"/>
  <c r="BC3602" i="2" s="1"/>
  <c r="BB3601" i="2"/>
  <c r="BC3601" i="2" s="1"/>
  <c r="BB3600" i="2"/>
  <c r="BC3600" i="2" s="1"/>
  <c r="BB3599" i="2"/>
  <c r="BC3599" i="2" s="1"/>
  <c r="BB3598" i="2"/>
  <c r="BC3598" i="2" s="1"/>
  <c r="BB3597" i="2"/>
  <c r="BC3597" i="2" s="1"/>
  <c r="BB3596" i="2"/>
  <c r="BC3596" i="2" s="1"/>
  <c r="BB3595" i="2"/>
  <c r="BC3595" i="2" s="1"/>
  <c r="BB3594" i="2"/>
  <c r="BC3594" i="2" s="1"/>
  <c r="BB3593" i="2"/>
  <c r="BC3593" i="2" s="1"/>
  <c r="BB3592" i="2"/>
  <c r="BC3592" i="2" s="1"/>
  <c r="BB3591" i="2"/>
  <c r="BC3591" i="2" s="1"/>
  <c r="BB3590" i="2"/>
  <c r="BC3590" i="2" s="1"/>
  <c r="BB3589" i="2"/>
  <c r="BC3589" i="2" s="1"/>
  <c r="BB3588" i="2"/>
  <c r="BC3588" i="2" s="1"/>
  <c r="BB3587" i="2"/>
  <c r="BC3587" i="2" s="1"/>
  <c r="BB3586" i="2"/>
  <c r="BC3586" i="2" s="1"/>
  <c r="BB3585" i="2"/>
  <c r="BC3585" i="2" s="1"/>
  <c r="BB3584" i="2"/>
  <c r="BC3584" i="2" s="1"/>
  <c r="BB3583" i="2"/>
  <c r="BC3583" i="2" s="1"/>
  <c r="BB3582" i="2"/>
  <c r="BC3582" i="2" s="1"/>
  <c r="BB3581" i="2"/>
  <c r="BC3581" i="2" s="1"/>
  <c r="BB3580" i="2"/>
  <c r="BC3580" i="2" s="1"/>
  <c r="BB3579" i="2"/>
  <c r="BC3579" i="2" s="1"/>
  <c r="BB3578" i="2"/>
  <c r="BC3578" i="2" s="1"/>
  <c r="BB3577" i="2"/>
  <c r="BC3577" i="2" s="1"/>
  <c r="BB3576" i="2"/>
  <c r="BC3576" i="2" s="1"/>
  <c r="BB3575" i="2"/>
  <c r="BC3575" i="2" s="1"/>
  <c r="BB3574" i="2"/>
  <c r="BC3574" i="2" s="1"/>
  <c r="BB3573" i="2"/>
  <c r="BC3573" i="2" s="1"/>
  <c r="BB3572" i="2"/>
  <c r="BC3572" i="2" s="1"/>
  <c r="BB3571" i="2"/>
  <c r="BC3571" i="2" s="1"/>
  <c r="BB3570" i="2"/>
  <c r="BC3570" i="2" s="1"/>
  <c r="BB3569" i="2"/>
  <c r="BC3569" i="2" s="1"/>
  <c r="BB3568" i="2"/>
  <c r="BC3568" i="2" s="1"/>
  <c r="BB3567" i="2"/>
  <c r="BC3567" i="2" s="1"/>
  <c r="BB3566" i="2"/>
  <c r="BC3566" i="2" s="1"/>
  <c r="BB3565" i="2"/>
  <c r="BC3565" i="2" s="1"/>
  <c r="BB3564" i="2"/>
  <c r="BC3564" i="2" s="1"/>
  <c r="BB3563" i="2"/>
  <c r="BC3563" i="2" s="1"/>
  <c r="BB3562" i="2"/>
  <c r="BC3562" i="2" s="1"/>
  <c r="BB3561" i="2"/>
  <c r="BC3561" i="2" s="1"/>
  <c r="BB3560" i="2"/>
  <c r="BC3560" i="2" s="1"/>
  <c r="BB3559" i="2"/>
  <c r="BC3559" i="2" s="1"/>
  <c r="BB3558" i="2"/>
  <c r="BC3558" i="2" s="1"/>
  <c r="BB3557" i="2"/>
  <c r="BC3557" i="2" s="1"/>
  <c r="BB3556" i="2"/>
  <c r="BC3556" i="2" s="1"/>
  <c r="BB3555" i="2"/>
  <c r="BC3555" i="2" s="1"/>
  <c r="BB3554" i="2"/>
  <c r="BC3554" i="2" s="1"/>
  <c r="BB3553" i="2"/>
  <c r="BC3553" i="2" s="1"/>
  <c r="BB3552" i="2"/>
  <c r="BC3552" i="2" s="1"/>
  <c r="BB3551" i="2"/>
  <c r="BC3551" i="2" s="1"/>
  <c r="BB3550" i="2"/>
  <c r="BC3550" i="2" s="1"/>
  <c r="BB3549" i="2"/>
  <c r="BC3549" i="2" s="1"/>
  <c r="BB3548" i="2"/>
  <c r="BC3548" i="2" s="1"/>
  <c r="BB3547" i="2"/>
  <c r="BC3547" i="2" s="1"/>
  <c r="BB3546" i="2"/>
  <c r="BC3546" i="2" s="1"/>
  <c r="BB3545" i="2"/>
  <c r="BC3545" i="2" s="1"/>
  <c r="BB3544" i="2"/>
  <c r="BC3544" i="2" s="1"/>
  <c r="BB3543" i="2"/>
  <c r="BC3543" i="2" s="1"/>
  <c r="BB3542" i="2"/>
  <c r="BC3542" i="2" s="1"/>
  <c r="BB3541" i="2"/>
  <c r="BC3541" i="2" s="1"/>
  <c r="BB3540" i="2"/>
  <c r="BC3540" i="2" s="1"/>
  <c r="BB3539" i="2"/>
  <c r="BC3539" i="2" s="1"/>
  <c r="BB3538" i="2"/>
  <c r="BC3538" i="2" s="1"/>
  <c r="BB3537" i="2"/>
  <c r="BC3537" i="2" s="1"/>
  <c r="BB3536" i="2"/>
  <c r="BC3536" i="2" s="1"/>
  <c r="BB3535" i="2"/>
  <c r="BC3535" i="2" s="1"/>
  <c r="BB3534" i="2"/>
  <c r="BC3534" i="2" s="1"/>
  <c r="BB3533" i="2"/>
  <c r="BC3533" i="2" s="1"/>
  <c r="BB3532" i="2"/>
  <c r="BC3532" i="2" s="1"/>
  <c r="BB3531" i="2"/>
  <c r="BC3531" i="2" s="1"/>
  <c r="BB3530" i="2"/>
  <c r="BC3530" i="2" s="1"/>
  <c r="BB3529" i="2"/>
  <c r="BC3529" i="2" s="1"/>
  <c r="BB3528" i="2"/>
  <c r="BC3528" i="2" s="1"/>
  <c r="BB3527" i="2"/>
  <c r="BC3527" i="2" s="1"/>
  <c r="BB3526" i="2"/>
  <c r="BC3526" i="2" s="1"/>
  <c r="BB3525" i="2"/>
  <c r="BC3525" i="2" s="1"/>
  <c r="BB3524" i="2"/>
  <c r="BC3524" i="2" s="1"/>
  <c r="BB3523" i="2"/>
  <c r="BC3523" i="2" s="1"/>
  <c r="BB3522" i="2"/>
  <c r="BC3522" i="2" s="1"/>
  <c r="BB3521" i="2"/>
  <c r="BC3521" i="2" s="1"/>
  <c r="BB3520" i="2"/>
  <c r="BC3520" i="2" s="1"/>
  <c r="BB3519" i="2"/>
  <c r="BC3519" i="2" s="1"/>
  <c r="BB3518" i="2"/>
  <c r="BC3518" i="2" s="1"/>
  <c r="BB3517" i="2"/>
  <c r="BC3517" i="2" s="1"/>
  <c r="BB3516" i="2"/>
  <c r="BC3516" i="2" s="1"/>
  <c r="BB3515" i="2"/>
  <c r="BC3515" i="2" s="1"/>
  <c r="BB3514" i="2"/>
  <c r="BC3514" i="2" s="1"/>
  <c r="BB3513" i="2"/>
  <c r="BC3513" i="2" s="1"/>
  <c r="BB3512" i="2"/>
  <c r="BC3512" i="2" s="1"/>
  <c r="BB3511" i="2"/>
  <c r="BC3511" i="2" s="1"/>
  <c r="BB3510" i="2"/>
  <c r="BC3510" i="2" s="1"/>
  <c r="BB3509" i="2"/>
  <c r="BC3509" i="2" s="1"/>
  <c r="BB3508" i="2"/>
  <c r="BC3508" i="2" s="1"/>
  <c r="BB3507" i="2"/>
  <c r="BC3507" i="2" s="1"/>
  <c r="BB3506" i="2"/>
  <c r="BC3506" i="2" s="1"/>
  <c r="BB3505" i="2"/>
  <c r="BC3505" i="2" s="1"/>
  <c r="BB3504" i="2"/>
  <c r="BC3504" i="2" s="1"/>
  <c r="BB3503" i="2"/>
  <c r="BC3503" i="2" s="1"/>
  <c r="BB3502" i="2"/>
  <c r="BC3502" i="2" s="1"/>
  <c r="BB3501" i="2"/>
  <c r="BC3501" i="2" s="1"/>
  <c r="BB3500" i="2"/>
  <c r="BC3500" i="2" s="1"/>
  <c r="BB3499" i="2"/>
  <c r="BC3499" i="2" s="1"/>
  <c r="BB3498" i="2"/>
  <c r="BC3498" i="2" s="1"/>
  <c r="BB3497" i="2"/>
  <c r="BC3497" i="2" s="1"/>
  <c r="BB3496" i="2"/>
  <c r="BC3496" i="2" s="1"/>
  <c r="BB3495" i="2"/>
  <c r="BC3495" i="2" s="1"/>
  <c r="BB3494" i="2"/>
  <c r="BC3494" i="2" s="1"/>
  <c r="BB3493" i="2"/>
  <c r="BC3493" i="2" s="1"/>
  <c r="BB3492" i="2"/>
  <c r="BC3492" i="2" s="1"/>
  <c r="BB3491" i="2"/>
  <c r="BC3491" i="2" s="1"/>
  <c r="BB3490" i="2"/>
  <c r="BC3490" i="2" s="1"/>
  <c r="BB3489" i="2"/>
  <c r="BC3489" i="2" s="1"/>
  <c r="BB3488" i="2"/>
  <c r="BC3488" i="2" s="1"/>
  <c r="BB3487" i="2"/>
  <c r="BC3487" i="2" s="1"/>
  <c r="BB3486" i="2"/>
  <c r="BC3486" i="2" s="1"/>
  <c r="BB3485" i="2"/>
  <c r="BC3485" i="2" s="1"/>
  <c r="BB3484" i="2"/>
  <c r="BC3484" i="2" s="1"/>
  <c r="BB3483" i="2"/>
  <c r="BC3483" i="2" s="1"/>
  <c r="BB3482" i="2"/>
  <c r="BC3482" i="2" s="1"/>
  <c r="BB3481" i="2"/>
  <c r="BC3481" i="2" s="1"/>
  <c r="BB3480" i="2"/>
  <c r="BC3480" i="2" s="1"/>
  <c r="BB3479" i="2"/>
  <c r="BC3479" i="2" s="1"/>
  <c r="BB3478" i="2"/>
  <c r="BC3478" i="2" s="1"/>
  <c r="BB3477" i="2"/>
  <c r="BC3477" i="2" s="1"/>
  <c r="BB3476" i="2"/>
  <c r="BC3476" i="2" s="1"/>
  <c r="BB3475" i="2"/>
  <c r="BC3475" i="2" s="1"/>
  <c r="BB3474" i="2"/>
  <c r="BC3474" i="2" s="1"/>
  <c r="BB3473" i="2"/>
  <c r="BC3473" i="2" s="1"/>
  <c r="BB3472" i="2"/>
  <c r="BC3472" i="2" s="1"/>
  <c r="BB3471" i="2"/>
  <c r="BC3471" i="2" s="1"/>
  <c r="BB3470" i="2"/>
  <c r="BC3470" i="2" s="1"/>
  <c r="BB3469" i="2"/>
  <c r="BC3469" i="2" s="1"/>
  <c r="BB3468" i="2"/>
  <c r="BC3468" i="2" s="1"/>
  <c r="BB3467" i="2"/>
  <c r="BC3467" i="2" s="1"/>
  <c r="BB3466" i="2"/>
  <c r="BC3466" i="2" s="1"/>
  <c r="BB3465" i="2"/>
  <c r="BC3465" i="2" s="1"/>
  <c r="BB3464" i="2"/>
  <c r="BC3464" i="2" s="1"/>
  <c r="BB3463" i="2"/>
  <c r="BC3463" i="2" s="1"/>
  <c r="BB3462" i="2"/>
  <c r="BC3462" i="2" s="1"/>
  <c r="BB3461" i="2"/>
  <c r="BC3461" i="2" s="1"/>
  <c r="BB3460" i="2"/>
  <c r="BC3460" i="2" s="1"/>
  <c r="BB3459" i="2"/>
  <c r="BC3459" i="2" s="1"/>
  <c r="BB3458" i="2"/>
  <c r="BC3458" i="2" s="1"/>
  <c r="BB3457" i="2"/>
  <c r="BC3457" i="2" s="1"/>
  <c r="BB3456" i="2"/>
  <c r="BC3456" i="2" s="1"/>
  <c r="BB3455" i="2"/>
  <c r="BC3455" i="2" s="1"/>
  <c r="BB3454" i="2"/>
  <c r="BC3454" i="2" s="1"/>
  <c r="BB3453" i="2"/>
  <c r="BC3453" i="2" s="1"/>
  <c r="BB3452" i="2"/>
  <c r="BC3452" i="2" s="1"/>
  <c r="BB3451" i="2"/>
  <c r="BC3451" i="2" s="1"/>
  <c r="BB3450" i="2"/>
  <c r="BC3450" i="2" s="1"/>
  <c r="BB3449" i="2"/>
  <c r="BC3449" i="2" s="1"/>
  <c r="BB3448" i="2"/>
  <c r="BC3448" i="2" s="1"/>
  <c r="BB3447" i="2"/>
  <c r="BC3447" i="2" s="1"/>
  <c r="BB3446" i="2"/>
  <c r="BC3446" i="2" s="1"/>
  <c r="BB3445" i="2"/>
  <c r="BC3445" i="2" s="1"/>
  <c r="BB3444" i="2"/>
  <c r="BC3444" i="2" s="1"/>
  <c r="BB3443" i="2"/>
  <c r="BC3443" i="2" s="1"/>
  <c r="BB3442" i="2"/>
  <c r="BC3442" i="2" s="1"/>
  <c r="BB3441" i="2"/>
  <c r="BC3441" i="2" s="1"/>
  <c r="BB3440" i="2"/>
  <c r="BC3440" i="2" s="1"/>
  <c r="BB3439" i="2"/>
  <c r="BC3439" i="2" s="1"/>
  <c r="BB3438" i="2"/>
  <c r="BC3438" i="2" s="1"/>
  <c r="BB3437" i="2"/>
  <c r="BC3437" i="2" s="1"/>
  <c r="BB3436" i="2"/>
  <c r="BC3436" i="2" s="1"/>
  <c r="BB3435" i="2"/>
  <c r="BC3435" i="2" s="1"/>
  <c r="BB3434" i="2"/>
  <c r="BC3434" i="2" s="1"/>
  <c r="BB3433" i="2"/>
  <c r="BC3433" i="2" s="1"/>
  <c r="BB3432" i="2"/>
  <c r="BC3432" i="2" s="1"/>
  <c r="BB3431" i="2"/>
  <c r="BC3431" i="2" s="1"/>
  <c r="BB3430" i="2"/>
  <c r="BC3430" i="2" s="1"/>
  <c r="BB3429" i="2"/>
  <c r="BC3429" i="2" s="1"/>
  <c r="BB3428" i="2"/>
  <c r="BC3428" i="2" s="1"/>
  <c r="BB3427" i="2"/>
  <c r="BC3427" i="2" s="1"/>
  <c r="BB3426" i="2"/>
  <c r="BC3426" i="2" s="1"/>
  <c r="BB3425" i="2"/>
  <c r="BC3425" i="2" s="1"/>
  <c r="BB3424" i="2"/>
  <c r="BC3424" i="2" s="1"/>
  <c r="BB3423" i="2"/>
  <c r="BC3423" i="2" s="1"/>
  <c r="BB3422" i="2"/>
  <c r="BC3422" i="2" s="1"/>
  <c r="BB3421" i="2"/>
  <c r="BC3421" i="2" s="1"/>
  <c r="BB3420" i="2"/>
  <c r="BC3420" i="2" s="1"/>
  <c r="BB3419" i="2"/>
  <c r="BC3419" i="2" s="1"/>
  <c r="BB3418" i="2"/>
  <c r="BC3418" i="2" s="1"/>
  <c r="BB3417" i="2"/>
  <c r="BC3417" i="2" s="1"/>
  <c r="BB3416" i="2"/>
  <c r="BC3416" i="2" s="1"/>
  <c r="BB3415" i="2"/>
  <c r="BC3415" i="2" s="1"/>
  <c r="BB3414" i="2"/>
  <c r="BC3414" i="2" s="1"/>
  <c r="BB3413" i="2"/>
  <c r="BC3413" i="2" s="1"/>
  <c r="BB3412" i="2"/>
  <c r="BC3412" i="2" s="1"/>
  <c r="BB3411" i="2"/>
  <c r="BC3411" i="2" s="1"/>
  <c r="BB3410" i="2"/>
  <c r="BC3410" i="2" s="1"/>
  <c r="BB3409" i="2"/>
  <c r="BC3409" i="2" s="1"/>
  <c r="BB3408" i="2"/>
  <c r="BC3408" i="2" s="1"/>
  <c r="BB3407" i="2"/>
  <c r="BC3407" i="2" s="1"/>
  <c r="BB3406" i="2"/>
  <c r="BC3406" i="2" s="1"/>
  <c r="BB3405" i="2"/>
  <c r="BC3405" i="2" s="1"/>
  <c r="BB3404" i="2"/>
  <c r="BC3404" i="2" s="1"/>
  <c r="BB3403" i="2"/>
  <c r="BC3403" i="2" s="1"/>
  <c r="BB3402" i="2"/>
  <c r="BC3402" i="2" s="1"/>
  <c r="BB3401" i="2"/>
  <c r="BC3401" i="2" s="1"/>
  <c r="BB3400" i="2"/>
  <c r="BC3400" i="2" s="1"/>
  <c r="BB3399" i="2"/>
  <c r="BC3399" i="2" s="1"/>
  <c r="BB3398" i="2"/>
  <c r="BC3398" i="2" s="1"/>
  <c r="BB3397" i="2"/>
  <c r="BC3397" i="2" s="1"/>
  <c r="BB3396" i="2"/>
  <c r="BC3396" i="2" s="1"/>
  <c r="BB3395" i="2"/>
  <c r="BC3395" i="2" s="1"/>
  <c r="BB3394" i="2"/>
  <c r="BC3394" i="2" s="1"/>
  <c r="BB3393" i="2"/>
  <c r="BC3393" i="2" s="1"/>
  <c r="BB3392" i="2"/>
  <c r="BC3392" i="2" s="1"/>
  <c r="BB3391" i="2"/>
  <c r="BC3391" i="2" s="1"/>
  <c r="BB3390" i="2"/>
  <c r="BC3390" i="2" s="1"/>
  <c r="BB3389" i="2"/>
  <c r="BC3389" i="2" s="1"/>
  <c r="BB3388" i="2"/>
  <c r="BC3388" i="2" s="1"/>
  <c r="BB3387" i="2"/>
  <c r="BC3387" i="2" s="1"/>
  <c r="BB3386" i="2"/>
  <c r="BC3386" i="2" s="1"/>
  <c r="BB3385" i="2"/>
  <c r="BC3385" i="2" s="1"/>
  <c r="BB3384" i="2"/>
  <c r="BC3384" i="2" s="1"/>
  <c r="BB3383" i="2"/>
  <c r="BC3383" i="2" s="1"/>
  <c r="BB3382" i="2"/>
  <c r="BC3382" i="2" s="1"/>
  <c r="BB3381" i="2"/>
  <c r="BC3381" i="2" s="1"/>
  <c r="BB3380" i="2"/>
  <c r="BC3380" i="2" s="1"/>
  <c r="BB3379" i="2"/>
  <c r="BC3379" i="2" s="1"/>
  <c r="BB3378" i="2"/>
  <c r="BC3378" i="2" s="1"/>
  <c r="BB3377" i="2"/>
  <c r="BC3377" i="2" s="1"/>
  <c r="BB3376" i="2"/>
  <c r="BC3376" i="2" s="1"/>
  <c r="BB3375" i="2"/>
  <c r="BC3375" i="2" s="1"/>
  <c r="BB3374" i="2"/>
  <c r="BC3374" i="2" s="1"/>
  <c r="BB3373" i="2"/>
  <c r="BC3373" i="2" s="1"/>
  <c r="BB3372" i="2"/>
  <c r="BC3372" i="2" s="1"/>
  <c r="BB3371" i="2"/>
  <c r="BC3371" i="2" s="1"/>
  <c r="BB3370" i="2"/>
  <c r="BC3370" i="2" s="1"/>
  <c r="BB3369" i="2"/>
  <c r="BC3369" i="2" s="1"/>
  <c r="BB3368" i="2"/>
  <c r="BC3368" i="2" s="1"/>
  <c r="BB3367" i="2"/>
  <c r="BC3367" i="2" s="1"/>
  <c r="BB3366" i="2"/>
  <c r="BC3366" i="2" s="1"/>
  <c r="BB3365" i="2"/>
  <c r="BC3365" i="2" s="1"/>
  <c r="BB3364" i="2"/>
  <c r="BC3364" i="2" s="1"/>
  <c r="BB3363" i="2"/>
  <c r="BC3363" i="2" s="1"/>
  <c r="BB3362" i="2"/>
  <c r="BC3362" i="2" s="1"/>
  <c r="BB3361" i="2"/>
  <c r="BC3361" i="2" s="1"/>
  <c r="BB3360" i="2"/>
  <c r="BC3360" i="2" s="1"/>
  <c r="BB3359" i="2"/>
  <c r="BC3359" i="2" s="1"/>
  <c r="BB3358" i="2"/>
  <c r="BC3358" i="2" s="1"/>
  <c r="BB3357" i="2"/>
  <c r="BC3357" i="2" s="1"/>
  <c r="BB3356" i="2"/>
  <c r="BC3356" i="2" s="1"/>
  <c r="BB3355" i="2"/>
  <c r="BC3355" i="2" s="1"/>
  <c r="BB3354" i="2"/>
  <c r="BC3354" i="2" s="1"/>
  <c r="BB3353" i="2"/>
  <c r="BC3353" i="2" s="1"/>
  <c r="BB3352" i="2"/>
  <c r="BC3352" i="2" s="1"/>
  <c r="BB3351" i="2"/>
  <c r="BC3351" i="2" s="1"/>
  <c r="BB3350" i="2"/>
  <c r="BC3350" i="2" s="1"/>
  <c r="BB3349" i="2"/>
  <c r="BC3349" i="2" s="1"/>
  <c r="BB3348" i="2"/>
  <c r="BC3348" i="2" s="1"/>
  <c r="BB3347" i="2"/>
  <c r="BC3347" i="2" s="1"/>
  <c r="BB3346" i="2"/>
  <c r="BC3346" i="2" s="1"/>
  <c r="BB3345" i="2"/>
  <c r="BC3345" i="2" s="1"/>
  <c r="BB3344" i="2"/>
  <c r="BC3344" i="2" s="1"/>
  <c r="BB3343" i="2"/>
  <c r="BC3343" i="2" s="1"/>
  <c r="BB3342" i="2"/>
  <c r="BC3342" i="2" s="1"/>
  <c r="BB3341" i="2"/>
  <c r="BC3341" i="2" s="1"/>
  <c r="BB3340" i="2"/>
  <c r="BC3340" i="2" s="1"/>
  <c r="BB3339" i="2"/>
  <c r="BC3339" i="2" s="1"/>
  <c r="BB3338" i="2"/>
  <c r="BC3338" i="2" s="1"/>
  <c r="BB3337" i="2"/>
  <c r="BC3337" i="2" s="1"/>
  <c r="BB3336" i="2"/>
  <c r="BC3336" i="2" s="1"/>
  <c r="BB3335" i="2"/>
  <c r="BC3335" i="2" s="1"/>
  <c r="BB3334" i="2"/>
  <c r="BC3334" i="2" s="1"/>
  <c r="BB3333" i="2"/>
  <c r="BC3333" i="2" s="1"/>
  <c r="BB3332" i="2"/>
  <c r="BC3332" i="2" s="1"/>
  <c r="BB3331" i="2"/>
  <c r="BC3331" i="2" s="1"/>
  <c r="BB3330" i="2"/>
  <c r="BC3330" i="2" s="1"/>
  <c r="BB3329" i="2"/>
  <c r="BC3329" i="2" s="1"/>
  <c r="BB3328" i="2"/>
  <c r="BC3328" i="2" s="1"/>
  <c r="BB3327" i="2"/>
  <c r="BC3327" i="2" s="1"/>
  <c r="BB3326" i="2"/>
  <c r="BC3326" i="2" s="1"/>
  <c r="BB3325" i="2"/>
  <c r="BC3325" i="2" s="1"/>
  <c r="BB3324" i="2"/>
  <c r="BC3324" i="2" s="1"/>
  <c r="BB3323" i="2"/>
  <c r="BC3323" i="2" s="1"/>
  <c r="BB3322" i="2"/>
  <c r="BC3322" i="2" s="1"/>
  <c r="BB3321" i="2"/>
  <c r="BC3321" i="2" s="1"/>
  <c r="BB3320" i="2"/>
  <c r="BC3320" i="2" s="1"/>
  <c r="BB3319" i="2"/>
  <c r="BC3319" i="2" s="1"/>
  <c r="BB3318" i="2"/>
  <c r="BC3318" i="2" s="1"/>
  <c r="BB3317" i="2"/>
  <c r="BC3317" i="2" s="1"/>
  <c r="BB3316" i="2"/>
  <c r="BC3316" i="2" s="1"/>
  <c r="BB3315" i="2"/>
  <c r="BC3315" i="2" s="1"/>
  <c r="BB3314" i="2"/>
  <c r="BC3314" i="2" s="1"/>
  <c r="BB3313" i="2"/>
  <c r="BC3313" i="2" s="1"/>
  <c r="BB3312" i="2"/>
  <c r="BC3312" i="2" s="1"/>
  <c r="BB3311" i="2"/>
  <c r="BC3311" i="2" s="1"/>
  <c r="BB3310" i="2"/>
  <c r="BC3310" i="2" s="1"/>
  <c r="BB3309" i="2"/>
  <c r="BC3309" i="2" s="1"/>
  <c r="BB3308" i="2"/>
  <c r="BC3308" i="2" s="1"/>
  <c r="BB3307" i="2"/>
  <c r="BC3307" i="2" s="1"/>
  <c r="BB3306" i="2"/>
  <c r="BC3306" i="2" s="1"/>
  <c r="BB3305" i="2"/>
  <c r="BC3305" i="2" s="1"/>
  <c r="BB3304" i="2"/>
  <c r="BC3304" i="2" s="1"/>
  <c r="BB3303" i="2"/>
  <c r="BC3303" i="2" s="1"/>
  <c r="BB3302" i="2"/>
  <c r="BC3302" i="2" s="1"/>
  <c r="BB3301" i="2"/>
  <c r="BC3301" i="2" s="1"/>
  <c r="BB3300" i="2"/>
  <c r="BC3300" i="2" s="1"/>
  <c r="BB3299" i="2"/>
  <c r="BC3299" i="2" s="1"/>
  <c r="BB3298" i="2"/>
  <c r="BC3298" i="2" s="1"/>
  <c r="BB3297" i="2"/>
  <c r="BC3297" i="2" s="1"/>
  <c r="BB3296" i="2"/>
  <c r="BC3296" i="2" s="1"/>
  <c r="BB3295" i="2"/>
  <c r="BC3295" i="2" s="1"/>
  <c r="BB3294" i="2"/>
  <c r="BC3294" i="2" s="1"/>
  <c r="BB3293" i="2"/>
  <c r="BC3293" i="2" s="1"/>
  <c r="BB3292" i="2"/>
  <c r="BC3292" i="2" s="1"/>
  <c r="BB3291" i="2"/>
  <c r="BC3291" i="2" s="1"/>
  <c r="BB3290" i="2"/>
  <c r="BC3290" i="2" s="1"/>
  <c r="BB3289" i="2"/>
  <c r="BC3289" i="2" s="1"/>
  <c r="BB3288" i="2"/>
  <c r="BC3288" i="2" s="1"/>
  <c r="BB3287" i="2"/>
  <c r="BC3287" i="2" s="1"/>
  <c r="BB3286" i="2"/>
  <c r="BC3286" i="2" s="1"/>
  <c r="BB3285" i="2"/>
  <c r="BC3285" i="2" s="1"/>
  <c r="BB3284" i="2"/>
  <c r="BC3284" i="2" s="1"/>
  <c r="BB3283" i="2"/>
  <c r="BC3283" i="2" s="1"/>
  <c r="BB3282" i="2"/>
  <c r="BC3282" i="2" s="1"/>
  <c r="BB3281" i="2"/>
  <c r="BC3281" i="2" s="1"/>
  <c r="BB3280" i="2"/>
  <c r="BC3280" i="2" s="1"/>
  <c r="BB3279" i="2"/>
  <c r="BC3279" i="2" s="1"/>
  <c r="BB3278" i="2"/>
  <c r="BC3278" i="2" s="1"/>
  <c r="BB3277" i="2"/>
  <c r="BC3277" i="2" s="1"/>
  <c r="BB3276" i="2"/>
  <c r="BC3276" i="2" s="1"/>
  <c r="BB3275" i="2"/>
  <c r="BC3275" i="2" s="1"/>
  <c r="BB3274" i="2"/>
  <c r="BC3274" i="2" s="1"/>
  <c r="BB3273" i="2"/>
  <c r="BC3273" i="2" s="1"/>
  <c r="BB3272" i="2"/>
  <c r="BC3272" i="2" s="1"/>
  <c r="BB3271" i="2"/>
  <c r="BC3271" i="2" s="1"/>
  <c r="BB3270" i="2"/>
  <c r="BC3270" i="2" s="1"/>
  <c r="BB3269" i="2"/>
  <c r="BC3269" i="2" s="1"/>
  <c r="BB3268" i="2"/>
  <c r="BC3268" i="2" s="1"/>
  <c r="BB3267" i="2"/>
  <c r="BC3267" i="2" s="1"/>
  <c r="BB3266" i="2"/>
  <c r="BC3266" i="2" s="1"/>
  <c r="BB3265" i="2"/>
  <c r="BC3265" i="2" s="1"/>
  <c r="BB3264" i="2"/>
  <c r="BC3264" i="2" s="1"/>
  <c r="BB3263" i="2"/>
  <c r="BC3263" i="2" s="1"/>
  <c r="BB3262" i="2"/>
  <c r="BC3262" i="2" s="1"/>
  <c r="BB3261" i="2"/>
  <c r="BC3261" i="2" s="1"/>
  <c r="BB3260" i="2"/>
  <c r="BC3260" i="2" s="1"/>
  <c r="BB3259" i="2"/>
  <c r="BC3259" i="2" s="1"/>
  <c r="BB3258" i="2"/>
  <c r="BC3258" i="2" s="1"/>
  <c r="BB3257" i="2"/>
  <c r="BC3257" i="2" s="1"/>
  <c r="BB3256" i="2"/>
  <c r="BC3256" i="2" s="1"/>
  <c r="BB3255" i="2"/>
  <c r="BC3255" i="2" s="1"/>
  <c r="BB3254" i="2"/>
  <c r="BC3254" i="2" s="1"/>
  <c r="BB3253" i="2"/>
  <c r="BC3253" i="2" s="1"/>
  <c r="BB3252" i="2"/>
  <c r="BC3252" i="2" s="1"/>
  <c r="BB3251" i="2"/>
  <c r="BC3251" i="2" s="1"/>
  <c r="BB3250" i="2"/>
  <c r="BC3250" i="2" s="1"/>
  <c r="BB3249" i="2"/>
  <c r="BC3249" i="2" s="1"/>
  <c r="BB3248" i="2"/>
  <c r="BC3248" i="2" s="1"/>
  <c r="BB3247" i="2"/>
  <c r="BC3247" i="2" s="1"/>
  <c r="BB3246" i="2"/>
  <c r="BC3246" i="2" s="1"/>
  <c r="BB3245" i="2"/>
  <c r="BC3245" i="2" s="1"/>
  <c r="BB3244" i="2"/>
  <c r="BC3244" i="2" s="1"/>
  <c r="BB3243" i="2"/>
  <c r="BC3243" i="2" s="1"/>
  <c r="BB3242" i="2"/>
  <c r="BC3242" i="2" s="1"/>
  <c r="BB3241" i="2"/>
  <c r="BC3241" i="2" s="1"/>
  <c r="BB3240" i="2"/>
  <c r="BC3240" i="2" s="1"/>
  <c r="BB3239" i="2"/>
  <c r="BC3239" i="2" s="1"/>
  <c r="BB3238" i="2"/>
  <c r="BC3238" i="2" s="1"/>
  <c r="BB3237" i="2"/>
  <c r="BC3237" i="2" s="1"/>
  <c r="BB3236" i="2"/>
  <c r="BC3236" i="2" s="1"/>
  <c r="BB3235" i="2"/>
  <c r="BC3235" i="2" s="1"/>
  <c r="BB3234" i="2"/>
  <c r="BC3234" i="2" s="1"/>
  <c r="BB3233" i="2"/>
  <c r="BC3233" i="2" s="1"/>
  <c r="BB3232" i="2"/>
  <c r="BC3232" i="2" s="1"/>
  <c r="BB3231" i="2"/>
  <c r="BC3231" i="2" s="1"/>
  <c r="BB3230" i="2"/>
  <c r="BC3230" i="2" s="1"/>
  <c r="BB3229" i="2"/>
  <c r="BC3229" i="2" s="1"/>
  <c r="BB3228" i="2"/>
  <c r="BC3228" i="2" s="1"/>
  <c r="BB3227" i="2"/>
  <c r="BC3227" i="2" s="1"/>
  <c r="BB3226" i="2"/>
  <c r="BC3226" i="2" s="1"/>
  <c r="BB3225" i="2"/>
  <c r="BC3225" i="2" s="1"/>
  <c r="BB3224" i="2"/>
  <c r="BC3224" i="2" s="1"/>
  <c r="BB3223" i="2"/>
  <c r="BC3223" i="2" s="1"/>
  <c r="BB3222" i="2"/>
  <c r="BC3222" i="2" s="1"/>
  <c r="BB3221" i="2"/>
  <c r="BC3221" i="2" s="1"/>
  <c r="BB3220" i="2"/>
  <c r="BC3220" i="2" s="1"/>
  <c r="BB3219" i="2"/>
  <c r="BC3219" i="2" s="1"/>
  <c r="BB3218" i="2"/>
  <c r="BC3218" i="2" s="1"/>
  <c r="BB3217" i="2"/>
  <c r="BC3217" i="2" s="1"/>
  <c r="BB3216" i="2"/>
  <c r="BC3216" i="2" s="1"/>
  <c r="BB3215" i="2"/>
  <c r="BC3215" i="2" s="1"/>
  <c r="BB3214" i="2"/>
  <c r="BC3214" i="2" s="1"/>
  <c r="BB3213" i="2"/>
  <c r="BC3213" i="2" s="1"/>
  <c r="BB3212" i="2"/>
  <c r="BC3212" i="2" s="1"/>
  <c r="BB3211" i="2"/>
  <c r="BC3211" i="2" s="1"/>
  <c r="BB3210" i="2"/>
  <c r="BC3210" i="2" s="1"/>
  <c r="BB3209" i="2"/>
  <c r="BC3209" i="2" s="1"/>
  <c r="BB3208" i="2"/>
  <c r="BC3208" i="2" s="1"/>
  <c r="BB3207" i="2"/>
  <c r="BC3207" i="2" s="1"/>
  <c r="BB3206" i="2"/>
  <c r="BC3206" i="2" s="1"/>
  <c r="BB3205" i="2"/>
  <c r="BC3205" i="2" s="1"/>
  <c r="BB3204" i="2"/>
  <c r="BC3204" i="2" s="1"/>
  <c r="BB3203" i="2"/>
  <c r="BC3203" i="2" s="1"/>
  <c r="BB3202" i="2"/>
  <c r="BC3202" i="2" s="1"/>
  <c r="BB3201" i="2"/>
  <c r="BC3201" i="2" s="1"/>
  <c r="BB3200" i="2"/>
  <c r="BC3200" i="2" s="1"/>
  <c r="BB3199" i="2"/>
  <c r="BC3199" i="2" s="1"/>
  <c r="BB3198" i="2"/>
  <c r="BC3198" i="2" s="1"/>
  <c r="BB3197" i="2"/>
  <c r="BC3197" i="2" s="1"/>
  <c r="BB3196" i="2"/>
  <c r="BC3196" i="2" s="1"/>
  <c r="BB3195" i="2"/>
  <c r="BC3195" i="2" s="1"/>
  <c r="BB3194" i="2"/>
  <c r="BC3194" i="2" s="1"/>
  <c r="BB3193" i="2"/>
  <c r="BC3193" i="2" s="1"/>
  <c r="BB3192" i="2"/>
  <c r="BC3192" i="2" s="1"/>
  <c r="BB3191" i="2"/>
  <c r="BC3191" i="2" s="1"/>
  <c r="BB3190" i="2"/>
  <c r="BC3190" i="2" s="1"/>
  <c r="BB3189" i="2"/>
  <c r="BC3189" i="2" s="1"/>
  <c r="BB3188" i="2"/>
  <c r="BC3188" i="2" s="1"/>
  <c r="BB3187" i="2"/>
  <c r="BC3187" i="2" s="1"/>
  <c r="BB3186" i="2"/>
  <c r="BC3186" i="2" s="1"/>
  <c r="BB3185" i="2"/>
  <c r="BC3185" i="2" s="1"/>
  <c r="BB3184" i="2"/>
  <c r="BC3184" i="2" s="1"/>
  <c r="BB3183" i="2"/>
  <c r="BC3183" i="2" s="1"/>
  <c r="BB3182" i="2"/>
  <c r="BC3182" i="2" s="1"/>
  <c r="BB3181" i="2"/>
  <c r="BC3181" i="2" s="1"/>
  <c r="BB3180" i="2"/>
  <c r="BC3180" i="2" s="1"/>
  <c r="BB3179" i="2"/>
  <c r="BC3179" i="2" s="1"/>
  <c r="BB3178" i="2"/>
  <c r="BC3178" i="2" s="1"/>
  <c r="BB3177" i="2"/>
  <c r="BC3177" i="2" s="1"/>
  <c r="BB3176" i="2"/>
  <c r="BC3176" i="2" s="1"/>
  <c r="BB3175" i="2"/>
  <c r="BC3175" i="2" s="1"/>
  <c r="BB3174" i="2"/>
  <c r="BC3174" i="2" s="1"/>
  <c r="BB3173" i="2"/>
  <c r="BC3173" i="2" s="1"/>
  <c r="BB3172" i="2"/>
  <c r="BC3172" i="2" s="1"/>
  <c r="BB3171" i="2"/>
  <c r="BC3171" i="2" s="1"/>
  <c r="BB3170" i="2"/>
  <c r="BC3170" i="2" s="1"/>
  <c r="BB3169" i="2"/>
  <c r="BC3169" i="2" s="1"/>
  <c r="BB3168" i="2"/>
  <c r="BC3168" i="2" s="1"/>
  <c r="BB3167" i="2"/>
  <c r="BC3167" i="2" s="1"/>
  <c r="BB3166" i="2"/>
  <c r="BC3166" i="2" s="1"/>
  <c r="BB3165" i="2"/>
  <c r="BC3165" i="2" s="1"/>
  <c r="BB3164" i="2"/>
  <c r="BC3164" i="2" s="1"/>
  <c r="BB3163" i="2"/>
  <c r="BC3163" i="2" s="1"/>
  <c r="BB3162" i="2"/>
  <c r="BC3162" i="2" s="1"/>
  <c r="BB3161" i="2"/>
  <c r="BC3161" i="2" s="1"/>
  <c r="BB3160" i="2"/>
  <c r="BC3160" i="2" s="1"/>
  <c r="BB3159" i="2"/>
  <c r="BC3159" i="2" s="1"/>
  <c r="BB3158" i="2"/>
  <c r="BC3158" i="2" s="1"/>
  <c r="BB3157" i="2"/>
  <c r="BC3157" i="2" s="1"/>
  <c r="BB3156" i="2"/>
  <c r="BC3156" i="2" s="1"/>
  <c r="BB3155" i="2"/>
  <c r="BC3155" i="2" s="1"/>
  <c r="BB3154" i="2"/>
  <c r="BC3154" i="2" s="1"/>
  <c r="BB3153" i="2"/>
  <c r="BC3153" i="2" s="1"/>
  <c r="BB3152" i="2"/>
  <c r="BC3152" i="2" s="1"/>
  <c r="BB3151" i="2"/>
  <c r="BC3151" i="2" s="1"/>
  <c r="BB3150" i="2"/>
  <c r="BC3150" i="2" s="1"/>
  <c r="BB3149" i="2"/>
  <c r="BC3149" i="2" s="1"/>
  <c r="BB3148" i="2"/>
  <c r="BC3148" i="2" s="1"/>
  <c r="BB3147" i="2"/>
  <c r="BC3147" i="2" s="1"/>
  <c r="BB3146" i="2"/>
  <c r="BC3146" i="2" s="1"/>
  <c r="BB3145" i="2"/>
  <c r="BC3145" i="2" s="1"/>
  <c r="BB3144" i="2"/>
  <c r="BC3144" i="2" s="1"/>
  <c r="BB3143" i="2"/>
  <c r="BC3143" i="2" s="1"/>
  <c r="BB3142" i="2"/>
  <c r="BC3142" i="2" s="1"/>
  <c r="BB3141" i="2"/>
  <c r="BC3141" i="2" s="1"/>
  <c r="BB3140" i="2"/>
  <c r="BC3140" i="2" s="1"/>
  <c r="BB3139" i="2"/>
  <c r="BC3139" i="2" s="1"/>
  <c r="BB3138" i="2"/>
  <c r="BC3138" i="2" s="1"/>
  <c r="BB3137" i="2"/>
  <c r="BC3137" i="2" s="1"/>
  <c r="BB3136" i="2"/>
  <c r="BC3136" i="2" s="1"/>
  <c r="BB3135" i="2"/>
  <c r="BC3135" i="2" s="1"/>
  <c r="BB3134" i="2"/>
  <c r="BC3134" i="2" s="1"/>
  <c r="BB3133" i="2"/>
  <c r="BC3133" i="2" s="1"/>
  <c r="BB3132" i="2"/>
  <c r="BC3132" i="2" s="1"/>
  <c r="BB3131" i="2"/>
  <c r="BC3131" i="2" s="1"/>
  <c r="BB3130" i="2"/>
  <c r="BC3130" i="2" s="1"/>
  <c r="BB3129" i="2"/>
  <c r="BC3129" i="2" s="1"/>
  <c r="BB3128" i="2"/>
  <c r="BC3128" i="2" s="1"/>
  <c r="BB3127" i="2"/>
  <c r="BC3127" i="2" s="1"/>
  <c r="BB3126" i="2"/>
  <c r="BC3126" i="2" s="1"/>
  <c r="BB3125" i="2"/>
  <c r="BC3125" i="2" s="1"/>
  <c r="BB3124" i="2"/>
  <c r="BC3124" i="2" s="1"/>
  <c r="BB3123" i="2"/>
  <c r="BC3123" i="2" s="1"/>
  <c r="BB3122" i="2"/>
  <c r="BC3122" i="2" s="1"/>
  <c r="BB3121" i="2"/>
  <c r="BC3121" i="2" s="1"/>
  <c r="BB3120" i="2"/>
  <c r="BC3120" i="2" s="1"/>
  <c r="BB3119" i="2"/>
  <c r="BC3119" i="2" s="1"/>
  <c r="BB3118" i="2"/>
  <c r="BC3118" i="2" s="1"/>
  <c r="BB3117" i="2"/>
  <c r="BC3117" i="2" s="1"/>
  <c r="BB3116" i="2"/>
  <c r="BC3116" i="2" s="1"/>
  <c r="BB3115" i="2"/>
  <c r="BC3115" i="2" s="1"/>
  <c r="BB3114" i="2"/>
  <c r="BC3114" i="2" s="1"/>
  <c r="BB3113" i="2"/>
  <c r="BC3113" i="2" s="1"/>
  <c r="BB3112" i="2"/>
  <c r="BC3112" i="2" s="1"/>
  <c r="BB3111" i="2"/>
  <c r="BC3111" i="2" s="1"/>
  <c r="BB3110" i="2"/>
  <c r="BC3110" i="2" s="1"/>
  <c r="BB3109" i="2"/>
  <c r="BC3109" i="2" s="1"/>
  <c r="BB3108" i="2"/>
  <c r="BC3108" i="2" s="1"/>
  <c r="BB3107" i="2"/>
  <c r="BC3107" i="2" s="1"/>
  <c r="BB3106" i="2"/>
  <c r="BC3106" i="2" s="1"/>
  <c r="BB3105" i="2"/>
  <c r="BC3105" i="2" s="1"/>
  <c r="BB3104" i="2"/>
  <c r="BC3104" i="2" s="1"/>
  <c r="BB3103" i="2"/>
  <c r="BC3103" i="2" s="1"/>
  <c r="BB3102" i="2"/>
  <c r="BC3102" i="2" s="1"/>
  <c r="BB3101" i="2"/>
  <c r="BC3101" i="2" s="1"/>
  <c r="BB3100" i="2"/>
  <c r="BC3100" i="2" s="1"/>
  <c r="BB3099" i="2"/>
  <c r="BC3099" i="2" s="1"/>
  <c r="BB3098" i="2"/>
  <c r="BC3098" i="2" s="1"/>
  <c r="BB3097" i="2"/>
  <c r="BC3097" i="2" s="1"/>
  <c r="BB3096" i="2"/>
  <c r="BC3096" i="2" s="1"/>
  <c r="BB3095" i="2"/>
  <c r="BC3095" i="2" s="1"/>
  <c r="BB3094" i="2"/>
  <c r="BC3094" i="2" s="1"/>
  <c r="BB3093" i="2"/>
  <c r="BC3093" i="2" s="1"/>
  <c r="BB3092" i="2"/>
  <c r="BC3092" i="2" s="1"/>
  <c r="BB3091" i="2"/>
  <c r="BC3091" i="2" s="1"/>
  <c r="BB3090" i="2"/>
  <c r="BC3090" i="2" s="1"/>
  <c r="BB3089" i="2"/>
  <c r="BC3089" i="2" s="1"/>
  <c r="BB3088" i="2"/>
  <c r="BC3088" i="2" s="1"/>
  <c r="BB3087" i="2"/>
  <c r="BC3087" i="2" s="1"/>
  <c r="BB3086" i="2"/>
  <c r="BC3086" i="2" s="1"/>
  <c r="BB3085" i="2"/>
  <c r="BC3085" i="2" s="1"/>
  <c r="BB3084" i="2"/>
  <c r="BC3084" i="2" s="1"/>
  <c r="BB3083" i="2"/>
  <c r="BC3083" i="2" s="1"/>
  <c r="BB3082" i="2"/>
  <c r="BC3082" i="2" s="1"/>
  <c r="BB3081" i="2"/>
  <c r="BC3081" i="2" s="1"/>
  <c r="BB3080" i="2"/>
  <c r="BC3080" i="2" s="1"/>
  <c r="BB3079" i="2"/>
  <c r="BC3079" i="2" s="1"/>
  <c r="BB3078" i="2"/>
  <c r="BC3078" i="2" s="1"/>
  <c r="BB3077" i="2"/>
  <c r="BC3077" i="2" s="1"/>
  <c r="BB3076" i="2"/>
  <c r="BC3076" i="2" s="1"/>
  <c r="BB3075" i="2"/>
  <c r="BC3075" i="2" s="1"/>
  <c r="BB3074" i="2"/>
  <c r="BC3074" i="2" s="1"/>
  <c r="BB3073" i="2"/>
  <c r="BC3073" i="2" s="1"/>
  <c r="BB3072" i="2"/>
  <c r="BC3072" i="2" s="1"/>
  <c r="BB3071" i="2"/>
  <c r="BC3071" i="2" s="1"/>
  <c r="BB3070" i="2"/>
  <c r="BC3070" i="2" s="1"/>
  <c r="BB3069" i="2"/>
  <c r="BC3069" i="2" s="1"/>
  <c r="BB3068" i="2"/>
  <c r="BC3068" i="2" s="1"/>
  <c r="BB3067" i="2"/>
  <c r="BC3067" i="2" s="1"/>
  <c r="BB3066" i="2"/>
  <c r="BC3066" i="2" s="1"/>
  <c r="BB3065" i="2"/>
  <c r="BC3065" i="2" s="1"/>
  <c r="BB3064" i="2"/>
  <c r="BC3064" i="2" s="1"/>
  <c r="BB3063" i="2"/>
  <c r="BC3063" i="2" s="1"/>
  <c r="BB3062" i="2"/>
  <c r="BC3062" i="2" s="1"/>
  <c r="BB3061" i="2"/>
  <c r="BC3061" i="2" s="1"/>
  <c r="BB3060" i="2"/>
  <c r="BC3060" i="2" s="1"/>
  <c r="BB3059" i="2"/>
  <c r="BC3059" i="2" s="1"/>
  <c r="BB3058" i="2"/>
  <c r="BC3058" i="2" s="1"/>
  <c r="BB3057" i="2"/>
  <c r="BC3057" i="2" s="1"/>
  <c r="BB3056" i="2"/>
  <c r="BC3056" i="2" s="1"/>
  <c r="BB3055" i="2"/>
  <c r="BC3055" i="2" s="1"/>
  <c r="BB3054" i="2"/>
  <c r="BC3054" i="2" s="1"/>
  <c r="BB3053" i="2"/>
  <c r="BC3053" i="2" s="1"/>
  <c r="BB3052" i="2"/>
  <c r="BC3052" i="2" s="1"/>
  <c r="BB3051" i="2"/>
  <c r="BC3051" i="2" s="1"/>
  <c r="BB3050" i="2"/>
  <c r="BC3050" i="2" s="1"/>
  <c r="BB3049" i="2"/>
  <c r="BC3049" i="2" s="1"/>
  <c r="BB3048" i="2"/>
  <c r="BC3048" i="2" s="1"/>
  <c r="BB3047" i="2"/>
  <c r="BC3047" i="2" s="1"/>
  <c r="BB3046" i="2"/>
  <c r="BC3046" i="2" s="1"/>
  <c r="BB3045" i="2"/>
  <c r="BC3045" i="2" s="1"/>
  <c r="BB3044" i="2"/>
  <c r="BC3044" i="2" s="1"/>
  <c r="BB3043" i="2"/>
  <c r="BC3043" i="2" s="1"/>
  <c r="BB3042" i="2"/>
  <c r="BC3042" i="2" s="1"/>
  <c r="BB3041" i="2"/>
  <c r="BC3041" i="2" s="1"/>
  <c r="BB3040" i="2"/>
  <c r="BC3040" i="2" s="1"/>
  <c r="BB3039" i="2"/>
  <c r="BC3039" i="2" s="1"/>
  <c r="BB3038" i="2"/>
  <c r="BC3038" i="2" s="1"/>
  <c r="BB3037" i="2"/>
  <c r="BC3037" i="2" s="1"/>
  <c r="BB3036" i="2"/>
  <c r="BC3036" i="2" s="1"/>
  <c r="BB3035" i="2"/>
  <c r="BC3035" i="2" s="1"/>
  <c r="BB3034" i="2"/>
  <c r="BC3034" i="2" s="1"/>
  <c r="BB3033" i="2"/>
  <c r="BC3033" i="2" s="1"/>
  <c r="BB3032" i="2"/>
  <c r="BC3032" i="2" s="1"/>
  <c r="BB3031" i="2"/>
  <c r="BC3031" i="2" s="1"/>
  <c r="BB3030" i="2"/>
  <c r="BC3030" i="2" s="1"/>
  <c r="BB3029" i="2"/>
  <c r="BC3029" i="2" s="1"/>
  <c r="BB3028" i="2"/>
  <c r="BC3028" i="2" s="1"/>
  <c r="BB3027" i="2"/>
  <c r="BC3027" i="2" s="1"/>
  <c r="BB3026" i="2"/>
  <c r="BC3026" i="2" s="1"/>
  <c r="BB3025" i="2"/>
  <c r="BC3025" i="2" s="1"/>
  <c r="BB3024" i="2"/>
  <c r="BC3024" i="2" s="1"/>
  <c r="BB3023" i="2"/>
  <c r="BC3023" i="2" s="1"/>
  <c r="BB3022" i="2"/>
  <c r="BC3022" i="2" s="1"/>
  <c r="BB3021" i="2"/>
  <c r="BC3021" i="2" s="1"/>
  <c r="BB3020" i="2"/>
  <c r="BC3020" i="2" s="1"/>
  <c r="BB3019" i="2"/>
  <c r="BC3019" i="2" s="1"/>
  <c r="BB3018" i="2"/>
  <c r="BC3018" i="2" s="1"/>
  <c r="BB3017" i="2"/>
  <c r="BC3017" i="2" s="1"/>
  <c r="BB3016" i="2"/>
  <c r="BC3016" i="2" s="1"/>
  <c r="BB3015" i="2"/>
  <c r="BC3015" i="2" s="1"/>
  <c r="BB3014" i="2"/>
  <c r="BC3014" i="2" s="1"/>
  <c r="BB3013" i="2"/>
  <c r="BC3013" i="2" s="1"/>
  <c r="BB3012" i="2"/>
  <c r="BC3012" i="2" s="1"/>
  <c r="BB3011" i="2"/>
  <c r="BC3011" i="2" s="1"/>
  <c r="BB3010" i="2"/>
  <c r="BC3010" i="2" s="1"/>
  <c r="BB3009" i="2"/>
  <c r="BC3009" i="2" s="1"/>
  <c r="BB3008" i="2"/>
  <c r="BC3008" i="2" s="1"/>
  <c r="BB3007" i="2"/>
  <c r="BC3007" i="2" s="1"/>
  <c r="BB3006" i="2"/>
  <c r="BC3006" i="2" s="1"/>
  <c r="BB3005" i="2"/>
  <c r="BC3005" i="2" s="1"/>
  <c r="BB3004" i="2"/>
  <c r="BC3004" i="2" s="1"/>
  <c r="BB3003" i="2"/>
  <c r="BC3003" i="2" s="1"/>
  <c r="BB3002" i="2"/>
  <c r="BC3002" i="2" s="1"/>
  <c r="BB3001" i="2"/>
  <c r="BC3001" i="2" s="1"/>
  <c r="BB3000" i="2"/>
  <c r="BC3000" i="2" s="1"/>
  <c r="BB2999" i="2"/>
  <c r="BC2999" i="2" s="1"/>
  <c r="BB2998" i="2"/>
  <c r="BC2998" i="2" s="1"/>
  <c r="BB2997" i="2"/>
  <c r="BC2997" i="2" s="1"/>
  <c r="BB2996" i="2"/>
  <c r="BC2996" i="2" s="1"/>
  <c r="BB2995" i="2"/>
  <c r="BC2995" i="2" s="1"/>
  <c r="BB2994" i="2"/>
  <c r="BC2994" i="2" s="1"/>
  <c r="BB2993" i="2"/>
  <c r="BC2993" i="2" s="1"/>
  <c r="BB2992" i="2"/>
  <c r="BC2992" i="2" s="1"/>
  <c r="BB2991" i="2"/>
  <c r="BC2991" i="2" s="1"/>
  <c r="BB2990" i="2"/>
  <c r="BC2990" i="2" s="1"/>
  <c r="BB2989" i="2"/>
  <c r="BC2989" i="2" s="1"/>
  <c r="BB2988" i="2"/>
  <c r="BC2988" i="2" s="1"/>
  <c r="BB2987" i="2"/>
  <c r="BC2987" i="2" s="1"/>
  <c r="BB2986" i="2"/>
  <c r="BC2986" i="2" s="1"/>
  <c r="BB2985" i="2"/>
  <c r="BC2985" i="2" s="1"/>
  <c r="BB2984" i="2"/>
  <c r="BC2984" i="2" s="1"/>
  <c r="BB2983" i="2"/>
  <c r="BC2983" i="2" s="1"/>
  <c r="BB2982" i="2"/>
  <c r="BC2982" i="2" s="1"/>
  <c r="BB2981" i="2"/>
  <c r="BC2981" i="2" s="1"/>
  <c r="BB2980" i="2"/>
  <c r="BC2980" i="2" s="1"/>
  <c r="BB2979" i="2"/>
  <c r="BC2979" i="2" s="1"/>
  <c r="BB2978" i="2"/>
  <c r="BC2978" i="2" s="1"/>
  <c r="BB2977" i="2"/>
  <c r="BC2977" i="2" s="1"/>
  <c r="BB2976" i="2"/>
  <c r="BC2976" i="2" s="1"/>
  <c r="BB2975" i="2"/>
  <c r="BC2975" i="2" s="1"/>
  <c r="BB2974" i="2"/>
  <c r="BC2974" i="2" s="1"/>
  <c r="BB2973" i="2"/>
  <c r="BC2973" i="2" s="1"/>
  <c r="BB2972" i="2"/>
  <c r="BC2972" i="2" s="1"/>
  <c r="BB2971" i="2"/>
  <c r="BC2971" i="2" s="1"/>
  <c r="BB2970" i="2"/>
  <c r="BC2970" i="2" s="1"/>
  <c r="BB2969" i="2"/>
  <c r="BC2969" i="2" s="1"/>
  <c r="BB2968" i="2"/>
  <c r="BC2968" i="2" s="1"/>
  <c r="BB2967" i="2"/>
  <c r="BC2967" i="2" s="1"/>
  <c r="BB2966" i="2"/>
  <c r="BC2966" i="2" s="1"/>
  <c r="BB2965" i="2"/>
  <c r="BC2965" i="2" s="1"/>
  <c r="BB2964" i="2"/>
  <c r="BC2964" i="2" s="1"/>
  <c r="BB2963" i="2"/>
  <c r="BC2963" i="2" s="1"/>
  <c r="BB2962" i="2"/>
  <c r="BC2962" i="2" s="1"/>
  <c r="BB2961" i="2"/>
  <c r="BC2961" i="2" s="1"/>
  <c r="BB2960" i="2"/>
  <c r="BC2960" i="2" s="1"/>
  <c r="BB2959" i="2"/>
  <c r="BC2959" i="2" s="1"/>
  <c r="BB2958" i="2"/>
  <c r="BC2958" i="2" s="1"/>
  <c r="BB2957" i="2"/>
  <c r="BC2957" i="2" s="1"/>
  <c r="BB2956" i="2"/>
  <c r="BC2956" i="2" s="1"/>
  <c r="BB2955" i="2"/>
  <c r="BC2955" i="2" s="1"/>
  <c r="BB2954" i="2"/>
  <c r="BC2954" i="2" s="1"/>
  <c r="BB2953" i="2"/>
  <c r="BC2953" i="2" s="1"/>
  <c r="BB2952" i="2"/>
  <c r="BC2952" i="2" s="1"/>
  <c r="BB2951" i="2"/>
  <c r="BC2951" i="2" s="1"/>
  <c r="BB2950" i="2"/>
  <c r="BC2950" i="2" s="1"/>
  <c r="BB2949" i="2"/>
  <c r="BC2949" i="2" s="1"/>
  <c r="BB2948" i="2"/>
  <c r="BC2948" i="2" s="1"/>
  <c r="BB2947" i="2"/>
  <c r="BC2947" i="2" s="1"/>
  <c r="BB2946" i="2"/>
  <c r="BC2946" i="2" s="1"/>
  <c r="BB2945" i="2"/>
  <c r="BC2945" i="2" s="1"/>
  <c r="BB2944" i="2"/>
  <c r="BC2944" i="2" s="1"/>
  <c r="BB2943" i="2"/>
  <c r="BC2943" i="2" s="1"/>
  <c r="BB2942" i="2"/>
  <c r="BC2942" i="2" s="1"/>
  <c r="BB2941" i="2"/>
  <c r="BC2941" i="2" s="1"/>
  <c r="BB2940" i="2"/>
  <c r="BC2940" i="2" s="1"/>
  <c r="BB2939" i="2"/>
  <c r="BC2939" i="2" s="1"/>
  <c r="BB2938" i="2"/>
  <c r="BC2938" i="2" s="1"/>
  <c r="BB2937" i="2"/>
  <c r="BC2937" i="2" s="1"/>
  <c r="BB2936" i="2"/>
  <c r="BC2936" i="2" s="1"/>
  <c r="BB2935" i="2"/>
  <c r="BC2935" i="2" s="1"/>
  <c r="BB2934" i="2"/>
  <c r="BC2934" i="2" s="1"/>
  <c r="BB2933" i="2"/>
  <c r="BC2933" i="2" s="1"/>
  <c r="BB2932" i="2"/>
  <c r="BC2932" i="2" s="1"/>
  <c r="BB2931" i="2"/>
  <c r="BC2931" i="2" s="1"/>
  <c r="BB2930" i="2"/>
  <c r="BC2930" i="2" s="1"/>
  <c r="BB2929" i="2"/>
  <c r="BC2929" i="2" s="1"/>
  <c r="BB2928" i="2"/>
  <c r="BC2928" i="2" s="1"/>
  <c r="BB2927" i="2"/>
  <c r="BC2927" i="2" s="1"/>
  <c r="BB2926" i="2"/>
  <c r="BC2926" i="2" s="1"/>
  <c r="BB2925" i="2"/>
  <c r="BC2925" i="2" s="1"/>
  <c r="BB2924" i="2"/>
  <c r="BC2924" i="2" s="1"/>
  <c r="BB2923" i="2"/>
  <c r="BC2923" i="2" s="1"/>
  <c r="BB2922" i="2"/>
  <c r="BC2922" i="2" s="1"/>
  <c r="BB2921" i="2"/>
  <c r="BC2921" i="2" s="1"/>
  <c r="BB2920" i="2"/>
  <c r="BC2920" i="2" s="1"/>
  <c r="BB2919" i="2"/>
  <c r="BC2919" i="2" s="1"/>
  <c r="BB2918" i="2"/>
  <c r="BC2918" i="2" s="1"/>
  <c r="BB2917" i="2"/>
  <c r="BC2917" i="2" s="1"/>
  <c r="BB2916" i="2"/>
  <c r="BC2916" i="2" s="1"/>
  <c r="BB2915" i="2"/>
  <c r="BC2915" i="2" s="1"/>
  <c r="BB2914" i="2"/>
  <c r="BC2914" i="2" s="1"/>
  <c r="BB2913" i="2"/>
  <c r="BC2913" i="2" s="1"/>
  <c r="BB2912" i="2"/>
  <c r="BC2912" i="2" s="1"/>
  <c r="BB2911" i="2"/>
  <c r="BC2911" i="2" s="1"/>
  <c r="BB2910" i="2"/>
  <c r="BC2910" i="2" s="1"/>
  <c r="BB2909" i="2"/>
  <c r="BC2909" i="2" s="1"/>
  <c r="BB2908" i="2"/>
  <c r="BC2908" i="2" s="1"/>
  <c r="BB2907" i="2"/>
  <c r="BC2907" i="2" s="1"/>
  <c r="BB2906" i="2"/>
  <c r="BC2906" i="2" s="1"/>
  <c r="BB2905" i="2"/>
  <c r="BC2905" i="2" s="1"/>
  <c r="BB2904" i="2"/>
  <c r="BC2904" i="2" s="1"/>
  <c r="BB2903" i="2"/>
  <c r="BC2903" i="2" s="1"/>
  <c r="BB2902" i="2"/>
  <c r="BC2902" i="2" s="1"/>
  <c r="BB2901" i="2"/>
  <c r="BC2901" i="2" s="1"/>
  <c r="BB2900" i="2"/>
  <c r="BC2900" i="2" s="1"/>
  <c r="BB2899" i="2"/>
  <c r="BC2899" i="2" s="1"/>
  <c r="BB2898" i="2"/>
  <c r="BC2898" i="2" s="1"/>
  <c r="BB2897" i="2"/>
  <c r="BC2897" i="2" s="1"/>
  <c r="BB2896" i="2"/>
  <c r="BC2896" i="2" s="1"/>
  <c r="BB2895" i="2"/>
  <c r="BC2895" i="2" s="1"/>
  <c r="BB2894" i="2"/>
  <c r="BC2894" i="2" s="1"/>
  <c r="BB2893" i="2"/>
  <c r="BC2893" i="2" s="1"/>
  <c r="BB2892" i="2"/>
  <c r="BC2892" i="2" s="1"/>
  <c r="BB2891" i="2"/>
  <c r="BC2891" i="2" s="1"/>
  <c r="BB2890" i="2"/>
  <c r="BC2890" i="2" s="1"/>
  <c r="BB2889" i="2"/>
  <c r="BC2889" i="2" s="1"/>
  <c r="BB2888" i="2"/>
  <c r="BC2888" i="2" s="1"/>
  <c r="BB2887" i="2"/>
  <c r="BC2887" i="2" s="1"/>
  <c r="BB2886" i="2"/>
  <c r="BC2886" i="2" s="1"/>
  <c r="BB2885" i="2"/>
  <c r="BC2885" i="2" s="1"/>
  <c r="BB2884" i="2"/>
  <c r="BC2884" i="2" s="1"/>
  <c r="BB2883" i="2"/>
  <c r="BC2883" i="2" s="1"/>
  <c r="BB2882" i="2"/>
  <c r="BC2882" i="2" s="1"/>
  <c r="BB2881" i="2"/>
  <c r="BC2881" i="2" s="1"/>
  <c r="BB2880" i="2"/>
  <c r="BC2880" i="2" s="1"/>
  <c r="BB2879" i="2"/>
  <c r="BC2879" i="2" s="1"/>
  <c r="BB2878" i="2"/>
  <c r="BC2878" i="2" s="1"/>
  <c r="BB2877" i="2"/>
  <c r="BC2877" i="2" s="1"/>
  <c r="BB2876" i="2"/>
  <c r="BC2876" i="2" s="1"/>
  <c r="BB2875" i="2"/>
  <c r="BC2875" i="2" s="1"/>
  <c r="BB2874" i="2"/>
  <c r="BC2874" i="2" s="1"/>
  <c r="BB2873" i="2"/>
  <c r="BC2873" i="2" s="1"/>
  <c r="BB2872" i="2"/>
  <c r="BC2872" i="2" s="1"/>
  <c r="BB2871" i="2"/>
  <c r="BC2871" i="2" s="1"/>
  <c r="BB2870" i="2"/>
  <c r="BC2870" i="2" s="1"/>
  <c r="BB2869" i="2"/>
  <c r="BC2869" i="2" s="1"/>
  <c r="BB2868" i="2"/>
  <c r="BC2868" i="2" s="1"/>
  <c r="BB2867" i="2"/>
  <c r="BC2867" i="2" s="1"/>
  <c r="BB2866" i="2"/>
  <c r="BC2866" i="2" s="1"/>
  <c r="BB2865" i="2"/>
  <c r="BC2865" i="2" s="1"/>
  <c r="BB2864" i="2"/>
  <c r="BC2864" i="2" s="1"/>
  <c r="BB2863" i="2"/>
  <c r="BC2863" i="2" s="1"/>
  <c r="BB2862" i="2"/>
  <c r="BC2862" i="2" s="1"/>
  <c r="BB2861" i="2"/>
  <c r="BC2861" i="2" s="1"/>
  <c r="BB2860" i="2"/>
  <c r="BC2860" i="2" s="1"/>
  <c r="BB2859" i="2"/>
  <c r="BC2859" i="2" s="1"/>
  <c r="BB2858" i="2"/>
  <c r="BC2858" i="2" s="1"/>
  <c r="BB2857" i="2"/>
  <c r="BC2857" i="2" s="1"/>
  <c r="BB2856" i="2"/>
  <c r="BC2856" i="2" s="1"/>
  <c r="BB2855" i="2"/>
  <c r="BC2855" i="2" s="1"/>
  <c r="BB2854" i="2"/>
  <c r="BC2854" i="2" s="1"/>
  <c r="BB2853" i="2"/>
  <c r="BC2853" i="2" s="1"/>
  <c r="BB2852" i="2"/>
  <c r="BC2852" i="2" s="1"/>
  <c r="BB2851" i="2"/>
  <c r="BC2851" i="2" s="1"/>
  <c r="BB2850" i="2"/>
  <c r="BC2850" i="2" s="1"/>
  <c r="BB2849" i="2"/>
  <c r="BC2849" i="2" s="1"/>
  <c r="BB2848" i="2"/>
  <c r="BC2848" i="2" s="1"/>
  <c r="BB2847" i="2"/>
  <c r="BC2847" i="2" s="1"/>
  <c r="BB2846" i="2"/>
  <c r="BC2846" i="2" s="1"/>
  <c r="BB2845" i="2"/>
  <c r="BC2845" i="2" s="1"/>
  <c r="BB2844" i="2"/>
  <c r="BC2844" i="2" s="1"/>
  <c r="BB2843" i="2"/>
  <c r="BC2843" i="2" s="1"/>
  <c r="BB2842" i="2"/>
  <c r="BC2842" i="2" s="1"/>
  <c r="BB2841" i="2"/>
  <c r="BC2841" i="2" s="1"/>
  <c r="BB2840" i="2"/>
  <c r="BC2840" i="2" s="1"/>
  <c r="BB2839" i="2"/>
  <c r="BC2839" i="2" s="1"/>
  <c r="BB2838" i="2"/>
  <c r="BC2838" i="2" s="1"/>
  <c r="BB2837" i="2"/>
  <c r="BC2837" i="2" s="1"/>
  <c r="BB2836" i="2"/>
  <c r="BC2836" i="2" s="1"/>
  <c r="BB2835" i="2"/>
  <c r="BC2835" i="2" s="1"/>
  <c r="BB2834" i="2"/>
  <c r="BC2834" i="2" s="1"/>
  <c r="BB2833" i="2"/>
  <c r="BC2833" i="2" s="1"/>
  <c r="BB2832" i="2"/>
  <c r="BC2832" i="2" s="1"/>
  <c r="BB2831" i="2"/>
  <c r="BC2831" i="2" s="1"/>
  <c r="BB2830" i="2"/>
  <c r="BC2830" i="2" s="1"/>
  <c r="BB2829" i="2"/>
  <c r="BC2829" i="2" s="1"/>
  <c r="BB2828" i="2"/>
  <c r="BC2828" i="2" s="1"/>
  <c r="BB2827" i="2"/>
  <c r="BC2827" i="2" s="1"/>
  <c r="BB2826" i="2"/>
  <c r="BC2826" i="2" s="1"/>
  <c r="BB2825" i="2"/>
  <c r="BC2825" i="2" s="1"/>
  <c r="BB2824" i="2"/>
  <c r="BC2824" i="2" s="1"/>
  <c r="BB2823" i="2"/>
  <c r="BC2823" i="2" s="1"/>
  <c r="BB2822" i="2"/>
  <c r="BC2822" i="2" s="1"/>
  <c r="BB2821" i="2"/>
  <c r="BC2821" i="2" s="1"/>
  <c r="BB2820" i="2"/>
  <c r="BC2820" i="2" s="1"/>
  <c r="BB2819" i="2"/>
  <c r="BC2819" i="2" s="1"/>
  <c r="BB2818" i="2"/>
  <c r="BC2818" i="2" s="1"/>
  <c r="BB2817" i="2"/>
  <c r="BC2817" i="2" s="1"/>
  <c r="BB2816" i="2"/>
  <c r="BC2816" i="2" s="1"/>
  <c r="BB2815" i="2"/>
  <c r="BC2815" i="2" s="1"/>
  <c r="BB2814" i="2"/>
  <c r="BC2814" i="2" s="1"/>
  <c r="BB2813" i="2"/>
  <c r="BC2813" i="2" s="1"/>
  <c r="BB2812" i="2"/>
  <c r="BC2812" i="2" s="1"/>
  <c r="BB2811" i="2"/>
  <c r="BC2811" i="2" s="1"/>
  <c r="BB2810" i="2"/>
  <c r="BC2810" i="2" s="1"/>
  <c r="BB2809" i="2"/>
  <c r="BC2809" i="2" s="1"/>
  <c r="BB2808" i="2"/>
  <c r="BC2808" i="2" s="1"/>
  <c r="BB2807" i="2"/>
  <c r="BC2807" i="2" s="1"/>
  <c r="BB2806" i="2"/>
  <c r="BC2806" i="2" s="1"/>
  <c r="BB2805" i="2"/>
  <c r="BC2805" i="2" s="1"/>
  <c r="BB2804" i="2"/>
  <c r="BC2804" i="2" s="1"/>
  <c r="BB2803" i="2"/>
  <c r="BC2803" i="2" s="1"/>
  <c r="BB2802" i="2"/>
  <c r="BC2802" i="2" s="1"/>
  <c r="BB2801" i="2"/>
  <c r="BC2801" i="2" s="1"/>
  <c r="BB2800" i="2"/>
  <c r="BC2800" i="2" s="1"/>
  <c r="BB2799" i="2"/>
  <c r="BC2799" i="2" s="1"/>
  <c r="BB2798" i="2"/>
  <c r="BC2798" i="2" s="1"/>
  <c r="BB2797" i="2"/>
  <c r="BC2797" i="2" s="1"/>
  <c r="BB2796" i="2"/>
  <c r="BC2796" i="2" s="1"/>
  <c r="BB2795" i="2"/>
  <c r="BC2795" i="2" s="1"/>
  <c r="BB2794" i="2"/>
  <c r="BC2794" i="2" s="1"/>
  <c r="BB2793" i="2"/>
  <c r="BC2793" i="2" s="1"/>
  <c r="BB2792" i="2"/>
  <c r="BC2792" i="2" s="1"/>
  <c r="BB2791" i="2"/>
  <c r="BC2791" i="2" s="1"/>
  <c r="BB2790" i="2"/>
  <c r="BC2790" i="2" s="1"/>
  <c r="BB2789" i="2"/>
  <c r="BC2789" i="2" s="1"/>
  <c r="BB2788" i="2"/>
  <c r="BC2788" i="2" s="1"/>
  <c r="BB2787" i="2"/>
  <c r="BC2787" i="2" s="1"/>
  <c r="BB2786" i="2"/>
  <c r="BC2786" i="2" s="1"/>
  <c r="BB2785" i="2"/>
  <c r="BC2785" i="2" s="1"/>
  <c r="BB2784" i="2"/>
  <c r="BC2784" i="2" s="1"/>
  <c r="BB2783" i="2"/>
  <c r="BC2783" i="2" s="1"/>
  <c r="BB2782" i="2"/>
  <c r="BC2782" i="2" s="1"/>
  <c r="BB2781" i="2"/>
  <c r="BC2781" i="2" s="1"/>
  <c r="BB2780" i="2"/>
  <c r="BC2780" i="2" s="1"/>
  <c r="BB2779" i="2"/>
  <c r="BC2779" i="2" s="1"/>
  <c r="BB2778" i="2"/>
  <c r="BC2778" i="2" s="1"/>
  <c r="BB2777" i="2"/>
  <c r="BC2777" i="2" s="1"/>
  <c r="BB2776" i="2"/>
  <c r="BC2776" i="2" s="1"/>
  <c r="BB2775" i="2"/>
  <c r="BC2775" i="2" s="1"/>
  <c r="BB2774" i="2"/>
  <c r="BC2774" i="2" s="1"/>
  <c r="BB2773" i="2"/>
  <c r="BC2773" i="2" s="1"/>
  <c r="BB2772" i="2"/>
  <c r="BC2772" i="2" s="1"/>
  <c r="BB2771" i="2"/>
  <c r="BC2771" i="2" s="1"/>
  <c r="BB2770" i="2"/>
  <c r="BC2770" i="2" s="1"/>
  <c r="BB2769" i="2"/>
  <c r="BC2769" i="2" s="1"/>
  <c r="BB2768" i="2"/>
  <c r="BC2768" i="2" s="1"/>
  <c r="BB2767" i="2"/>
  <c r="BC2767" i="2" s="1"/>
  <c r="BB2766" i="2"/>
  <c r="BC2766" i="2" s="1"/>
  <c r="BB2765" i="2"/>
  <c r="BC2765" i="2" s="1"/>
  <c r="BB2764" i="2"/>
  <c r="BC2764" i="2" s="1"/>
  <c r="BB2763" i="2"/>
  <c r="BC2763" i="2" s="1"/>
  <c r="BB2762" i="2"/>
  <c r="BC2762" i="2" s="1"/>
  <c r="BB2761" i="2"/>
  <c r="BC2761" i="2" s="1"/>
  <c r="BB2760" i="2"/>
  <c r="BC2760" i="2" s="1"/>
  <c r="BB2759" i="2"/>
  <c r="BC2759" i="2" s="1"/>
  <c r="BB2758" i="2"/>
  <c r="BC2758" i="2" s="1"/>
  <c r="BB2757" i="2"/>
  <c r="BC2757" i="2" s="1"/>
  <c r="BB2756" i="2"/>
  <c r="BC2756" i="2" s="1"/>
  <c r="BB2755" i="2"/>
  <c r="BC2755" i="2" s="1"/>
  <c r="BB2754" i="2"/>
  <c r="BC2754" i="2" s="1"/>
  <c r="BB2753" i="2"/>
  <c r="BC2753" i="2" s="1"/>
  <c r="BB2752" i="2"/>
  <c r="BC2752" i="2" s="1"/>
  <c r="BB2751" i="2"/>
  <c r="BC2751" i="2" s="1"/>
  <c r="BB2750" i="2"/>
  <c r="BC2750" i="2" s="1"/>
  <c r="BB2749" i="2"/>
  <c r="BC2749" i="2" s="1"/>
  <c r="BB2748" i="2"/>
  <c r="BC2748" i="2" s="1"/>
  <c r="BB2747" i="2"/>
  <c r="BC2747" i="2" s="1"/>
  <c r="BB2746" i="2"/>
  <c r="BC2746" i="2" s="1"/>
  <c r="BB2745" i="2"/>
  <c r="BC2745" i="2" s="1"/>
  <c r="BB2744" i="2"/>
  <c r="BC2744" i="2" s="1"/>
  <c r="BB2743" i="2"/>
  <c r="BC2743" i="2" s="1"/>
  <c r="BB2742" i="2"/>
  <c r="BC2742" i="2" s="1"/>
  <c r="BB2741" i="2"/>
  <c r="BC2741" i="2" s="1"/>
  <c r="BB2740" i="2"/>
  <c r="BC2740" i="2" s="1"/>
  <c r="BB2739" i="2"/>
  <c r="BC2739" i="2" s="1"/>
  <c r="BB2738" i="2"/>
  <c r="BC2738" i="2" s="1"/>
  <c r="BB2737" i="2"/>
  <c r="BC2737" i="2" s="1"/>
  <c r="BB2736" i="2"/>
  <c r="BC2736" i="2" s="1"/>
  <c r="BB2735" i="2"/>
  <c r="BC2735" i="2" s="1"/>
  <c r="BB2734" i="2"/>
  <c r="BC2734" i="2" s="1"/>
  <c r="BB2733" i="2"/>
  <c r="BC2733" i="2" s="1"/>
  <c r="BB2732" i="2"/>
  <c r="BC2732" i="2" s="1"/>
  <c r="BB2731" i="2"/>
  <c r="BC2731" i="2" s="1"/>
  <c r="BB2730" i="2"/>
  <c r="BC2730" i="2" s="1"/>
  <c r="BB2729" i="2"/>
  <c r="BC2729" i="2" s="1"/>
  <c r="BB2728" i="2"/>
  <c r="BC2728" i="2" s="1"/>
  <c r="BB2727" i="2"/>
  <c r="BC2727" i="2" s="1"/>
  <c r="BB2726" i="2"/>
  <c r="BC2726" i="2" s="1"/>
  <c r="BB2725" i="2"/>
  <c r="BC2725" i="2" s="1"/>
  <c r="BB2724" i="2"/>
  <c r="BC2724" i="2" s="1"/>
  <c r="BB2723" i="2"/>
  <c r="BC2723" i="2" s="1"/>
  <c r="BB2722" i="2"/>
  <c r="BC2722" i="2" s="1"/>
  <c r="BB2721" i="2"/>
  <c r="BC2721" i="2" s="1"/>
  <c r="BB2720" i="2"/>
  <c r="BC2720" i="2" s="1"/>
  <c r="BB2719" i="2"/>
  <c r="BC2719" i="2" s="1"/>
  <c r="BB2718" i="2"/>
  <c r="BC2718" i="2" s="1"/>
  <c r="BB2717" i="2"/>
  <c r="BC2717" i="2" s="1"/>
  <c r="BB2716" i="2"/>
  <c r="BC2716" i="2" s="1"/>
  <c r="BB2715" i="2"/>
  <c r="BC2715" i="2" s="1"/>
  <c r="BB2714" i="2"/>
  <c r="BC2714" i="2" s="1"/>
  <c r="BB2713" i="2"/>
  <c r="BC2713" i="2" s="1"/>
  <c r="BB2712" i="2"/>
  <c r="BC2712" i="2" s="1"/>
  <c r="BB2711" i="2"/>
  <c r="BC2711" i="2" s="1"/>
  <c r="BB2710" i="2"/>
  <c r="BC2710" i="2" s="1"/>
  <c r="BB2709" i="2"/>
  <c r="BC2709" i="2" s="1"/>
  <c r="BB2708" i="2"/>
  <c r="BC2708" i="2" s="1"/>
  <c r="BB2707" i="2"/>
  <c r="BC2707" i="2" s="1"/>
  <c r="BB2706" i="2"/>
  <c r="BC2706" i="2" s="1"/>
  <c r="BB2705" i="2"/>
  <c r="BC2705" i="2" s="1"/>
  <c r="BB2704" i="2"/>
  <c r="BC2704" i="2" s="1"/>
  <c r="BB2703" i="2"/>
  <c r="BC2703" i="2" s="1"/>
  <c r="BB2702" i="2"/>
  <c r="BC2702" i="2" s="1"/>
  <c r="BB2701" i="2"/>
  <c r="BC2701" i="2" s="1"/>
  <c r="BB2700" i="2"/>
  <c r="BC2700" i="2" s="1"/>
  <c r="BB2699" i="2"/>
  <c r="BC2699" i="2" s="1"/>
  <c r="BB2698" i="2"/>
  <c r="BC2698" i="2" s="1"/>
  <c r="BB2697" i="2"/>
  <c r="BC2697" i="2" s="1"/>
  <c r="BB2696" i="2"/>
  <c r="BC2696" i="2" s="1"/>
  <c r="BB2695" i="2"/>
  <c r="BC2695" i="2" s="1"/>
  <c r="BB2694" i="2"/>
  <c r="BC2694" i="2" s="1"/>
  <c r="BB2693" i="2"/>
  <c r="BC2693" i="2" s="1"/>
  <c r="BB2692" i="2"/>
  <c r="BC2692" i="2" s="1"/>
  <c r="BB2691" i="2"/>
  <c r="BC2691" i="2" s="1"/>
  <c r="BB2690" i="2"/>
  <c r="BC2690" i="2" s="1"/>
  <c r="BB2689" i="2"/>
  <c r="BC2689" i="2" s="1"/>
  <c r="BB2688" i="2"/>
  <c r="BC2688" i="2" s="1"/>
  <c r="BB2687" i="2"/>
  <c r="BC2687" i="2" s="1"/>
  <c r="BB2686" i="2"/>
  <c r="BC2686" i="2" s="1"/>
  <c r="BB2685" i="2"/>
  <c r="BC2685" i="2" s="1"/>
  <c r="BB2684" i="2"/>
  <c r="BC2684" i="2" s="1"/>
  <c r="BB2683" i="2"/>
  <c r="BC2683" i="2" s="1"/>
  <c r="BB2682" i="2"/>
  <c r="BC2682" i="2" s="1"/>
  <c r="BB2681" i="2"/>
  <c r="BC2681" i="2" s="1"/>
  <c r="BB2680" i="2"/>
  <c r="BC2680" i="2" s="1"/>
  <c r="BB2679" i="2"/>
  <c r="BC2679" i="2" s="1"/>
  <c r="BB2678" i="2"/>
  <c r="BC2678" i="2" s="1"/>
  <c r="BB2677" i="2"/>
  <c r="BC2677" i="2" s="1"/>
  <c r="BB2676" i="2"/>
  <c r="BC2676" i="2" s="1"/>
  <c r="BB2675" i="2"/>
  <c r="BC2675" i="2" s="1"/>
  <c r="BB2674" i="2"/>
  <c r="BC2674" i="2" s="1"/>
  <c r="BB2673" i="2"/>
  <c r="BC2673" i="2" s="1"/>
  <c r="BB2672" i="2"/>
  <c r="BC2672" i="2" s="1"/>
  <c r="BB2671" i="2"/>
  <c r="BC2671" i="2" s="1"/>
  <c r="BB2670" i="2"/>
  <c r="BC2670" i="2" s="1"/>
  <c r="BB2669" i="2"/>
  <c r="BC2669" i="2" s="1"/>
  <c r="BB2668" i="2"/>
  <c r="BC2668" i="2" s="1"/>
  <c r="BB2667" i="2"/>
  <c r="BC2667" i="2" s="1"/>
  <c r="BB2666" i="2"/>
  <c r="BC2666" i="2" s="1"/>
  <c r="BB2665" i="2"/>
  <c r="BC2665" i="2" s="1"/>
  <c r="BB2664" i="2"/>
  <c r="BC2664" i="2" s="1"/>
  <c r="BB2663" i="2"/>
  <c r="BC2663" i="2" s="1"/>
  <c r="BB2662" i="2"/>
  <c r="BC2662" i="2" s="1"/>
  <c r="BB2661" i="2"/>
  <c r="BC2661" i="2" s="1"/>
  <c r="BB2660" i="2"/>
  <c r="BC2660" i="2" s="1"/>
  <c r="BB2659" i="2"/>
  <c r="BC2659" i="2" s="1"/>
  <c r="BB2658" i="2"/>
  <c r="BC2658" i="2" s="1"/>
  <c r="BB2657" i="2"/>
  <c r="BC2657" i="2" s="1"/>
  <c r="BB2656" i="2"/>
  <c r="BC2656" i="2" s="1"/>
  <c r="BB2655" i="2"/>
  <c r="BC2655" i="2" s="1"/>
  <c r="BB2654" i="2"/>
  <c r="BC2654" i="2" s="1"/>
  <c r="BB2653" i="2"/>
  <c r="BC2653" i="2" s="1"/>
  <c r="BB2652" i="2"/>
  <c r="BC2652" i="2" s="1"/>
  <c r="BB2651" i="2"/>
  <c r="BC2651" i="2" s="1"/>
  <c r="BB2650" i="2"/>
  <c r="BC2650" i="2" s="1"/>
  <c r="BB2649" i="2"/>
  <c r="BC2649" i="2" s="1"/>
  <c r="BB2648" i="2"/>
  <c r="BC2648" i="2" s="1"/>
  <c r="BB2647" i="2"/>
  <c r="BC2647" i="2" s="1"/>
  <c r="BB2646" i="2"/>
  <c r="BC2646" i="2" s="1"/>
  <c r="BB2645" i="2"/>
  <c r="BC2645" i="2" s="1"/>
  <c r="BB2644" i="2"/>
  <c r="BC2644" i="2" s="1"/>
  <c r="BB2643" i="2"/>
  <c r="BC2643" i="2" s="1"/>
  <c r="BB2642" i="2"/>
  <c r="BC2642" i="2" s="1"/>
  <c r="BB2641" i="2"/>
  <c r="BC2641" i="2" s="1"/>
  <c r="BB2640" i="2"/>
  <c r="BC2640" i="2" s="1"/>
  <c r="BB2639" i="2"/>
  <c r="BC2639" i="2" s="1"/>
  <c r="BB2638" i="2"/>
  <c r="BC2638" i="2" s="1"/>
  <c r="BB2637" i="2"/>
  <c r="BC2637" i="2" s="1"/>
  <c r="BB2636" i="2"/>
  <c r="BC2636" i="2" s="1"/>
  <c r="BB2635" i="2"/>
  <c r="BC2635" i="2" s="1"/>
  <c r="BB2634" i="2"/>
  <c r="BC2634" i="2" s="1"/>
  <c r="BB2633" i="2"/>
  <c r="BC2633" i="2" s="1"/>
  <c r="BB2632" i="2"/>
  <c r="BC2632" i="2" s="1"/>
  <c r="BB2631" i="2"/>
  <c r="BC2631" i="2" s="1"/>
  <c r="BB2630" i="2"/>
  <c r="BC2630" i="2" s="1"/>
  <c r="BB2629" i="2"/>
  <c r="BC2629" i="2" s="1"/>
  <c r="BB2628" i="2"/>
  <c r="BC2628" i="2" s="1"/>
  <c r="BB2627" i="2"/>
  <c r="BC2627" i="2" s="1"/>
  <c r="BB2626" i="2"/>
  <c r="BC2626" i="2" s="1"/>
  <c r="BB2625" i="2"/>
  <c r="BC2625" i="2" s="1"/>
  <c r="BB2624" i="2"/>
  <c r="BC2624" i="2" s="1"/>
  <c r="BB2623" i="2"/>
  <c r="BC2623" i="2" s="1"/>
  <c r="BB2622" i="2"/>
  <c r="BC2622" i="2" s="1"/>
  <c r="BB2621" i="2"/>
  <c r="BC2621" i="2" s="1"/>
  <c r="BB2620" i="2"/>
  <c r="BC2620" i="2" s="1"/>
  <c r="BB2619" i="2"/>
  <c r="BC2619" i="2" s="1"/>
  <c r="BB2618" i="2"/>
  <c r="BC2618" i="2" s="1"/>
  <c r="BB2617" i="2"/>
  <c r="BC2617" i="2" s="1"/>
  <c r="BB2616" i="2"/>
  <c r="BC2616" i="2" s="1"/>
  <c r="BB2615" i="2"/>
  <c r="BC2615" i="2" s="1"/>
  <c r="BB2614" i="2"/>
  <c r="BC2614" i="2" s="1"/>
  <c r="BB2613" i="2"/>
  <c r="BC2613" i="2" s="1"/>
  <c r="BB2612" i="2"/>
  <c r="BC2612" i="2" s="1"/>
  <c r="BB2611" i="2"/>
  <c r="BC2611" i="2" s="1"/>
  <c r="BB2610" i="2"/>
  <c r="BC2610" i="2" s="1"/>
  <c r="BB2609" i="2"/>
  <c r="BC2609" i="2" s="1"/>
  <c r="BB2608" i="2"/>
  <c r="BC2608" i="2" s="1"/>
  <c r="BB2607" i="2"/>
  <c r="BC2607" i="2" s="1"/>
  <c r="BB2606" i="2"/>
  <c r="BC2606" i="2" s="1"/>
  <c r="BB2605" i="2"/>
  <c r="BC2605" i="2" s="1"/>
  <c r="BB2604" i="2"/>
  <c r="BC2604" i="2" s="1"/>
  <c r="BB2603" i="2"/>
  <c r="BC2603" i="2" s="1"/>
  <c r="BB2602" i="2"/>
  <c r="BC2602" i="2" s="1"/>
  <c r="BB2601" i="2"/>
  <c r="BC2601" i="2" s="1"/>
  <c r="BB2600" i="2"/>
  <c r="BC2600" i="2" s="1"/>
  <c r="BB2599" i="2"/>
  <c r="BC2599" i="2" s="1"/>
  <c r="BB2598" i="2"/>
  <c r="BC2598" i="2" s="1"/>
  <c r="BB2597" i="2"/>
  <c r="BC2597" i="2" s="1"/>
  <c r="BB2596" i="2"/>
  <c r="BC2596" i="2" s="1"/>
  <c r="BB2595" i="2"/>
  <c r="BC2595" i="2" s="1"/>
  <c r="BB2594" i="2"/>
  <c r="BC2594" i="2" s="1"/>
  <c r="BB2593" i="2"/>
  <c r="BC2593" i="2" s="1"/>
  <c r="BB2592" i="2"/>
  <c r="BC2592" i="2" s="1"/>
  <c r="BB2591" i="2"/>
  <c r="BC2591" i="2" s="1"/>
  <c r="BB2590" i="2"/>
  <c r="BC2590" i="2" s="1"/>
  <c r="BB2589" i="2"/>
  <c r="BC2589" i="2" s="1"/>
  <c r="BB2588" i="2"/>
  <c r="BC2588" i="2" s="1"/>
  <c r="BB2587" i="2"/>
  <c r="BC2587" i="2" s="1"/>
  <c r="BB2586" i="2"/>
  <c r="BC2586" i="2" s="1"/>
  <c r="BB2585" i="2"/>
  <c r="BC2585" i="2" s="1"/>
  <c r="BB2584" i="2"/>
  <c r="BC2584" i="2" s="1"/>
  <c r="BB2583" i="2"/>
  <c r="BC2583" i="2" s="1"/>
  <c r="BB2582" i="2"/>
  <c r="BC2582" i="2" s="1"/>
  <c r="BB2581" i="2"/>
  <c r="BC2581" i="2" s="1"/>
  <c r="BB2580" i="2"/>
  <c r="BC2580" i="2" s="1"/>
  <c r="BB2579" i="2"/>
  <c r="BC2579" i="2" s="1"/>
  <c r="BB2578" i="2"/>
  <c r="BC2578" i="2" s="1"/>
  <c r="BB2577" i="2"/>
  <c r="BC2577" i="2" s="1"/>
  <c r="BB2576" i="2"/>
  <c r="BC2576" i="2" s="1"/>
  <c r="BB2575" i="2"/>
  <c r="BC2575" i="2" s="1"/>
  <c r="BB2574" i="2"/>
  <c r="BC2574" i="2" s="1"/>
  <c r="BB2573" i="2"/>
  <c r="BC2573" i="2" s="1"/>
  <c r="BB2572" i="2"/>
  <c r="BC2572" i="2" s="1"/>
  <c r="BB2571" i="2"/>
  <c r="BC2571" i="2" s="1"/>
  <c r="BB2570" i="2"/>
  <c r="BC2570" i="2" s="1"/>
  <c r="BB2569" i="2"/>
  <c r="BC2569" i="2" s="1"/>
  <c r="BB2568" i="2"/>
  <c r="BC2568" i="2" s="1"/>
  <c r="BB2567" i="2"/>
  <c r="BC2567" i="2" s="1"/>
  <c r="BB2566" i="2"/>
  <c r="BC2566" i="2" s="1"/>
  <c r="BB2565" i="2"/>
  <c r="BC2565" i="2" s="1"/>
  <c r="BB2564" i="2"/>
  <c r="BC2564" i="2" s="1"/>
  <c r="BB2563" i="2"/>
  <c r="BC2563" i="2" s="1"/>
  <c r="BB2562" i="2"/>
  <c r="BC2562" i="2" s="1"/>
  <c r="BB2561" i="2"/>
  <c r="BC2561" i="2" s="1"/>
  <c r="BB2560" i="2"/>
  <c r="BC2560" i="2" s="1"/>
  <c r="BB2559" i="2"/>
  <c r="BC2559" i="2" s="1"/>
  <c r="BB2558" i="2"/>
  <c r="BC2558" i="2" s="1"/>
  <c r="BB2557" i="2"/>
  <c r="BC2557" i="2" s="1"/>
  <c r="BB2556" i="2"/>
  <c r="BC2556" i="2" s="1"/>
  <c r="BB2555" i="2"/>
  <c r="BC2555" i="2" s="1"/>
  <c r="BB2554" i="2"/>
  <c r="BC2554" i="2" s="1"/>
  <c r="BB2553" i="2"/>
  <c r="BC2553" i="2" s="1"/>
  <c r="BB2552" i="2"/>
  <c r="BC2552" i="2" s="1"/>
  <c r="BB2551" i="2"/>
  <c r="BC2551" i="2" s="1"/>
  <c r="BB2550" i="2"/>
  <c r="BC2550" i="2" s="1"/>
  <c r="BB2549" i="2"/>
  <c r="BC2549" i="2" s="1"/>
  <c r="BB2548" i="2"/>
  <c r="BC2548" i="2" s="1"/>
  <c r="BB2547" i="2"/>
  <c r="BC2547" i="2" s="1"/>
  <c r="BB2546" i="2"/>
  <c r="BC2546" i="2" s="1"/>
  <c r="BB2545" i="2"/>
  <c r="BC2545" i="2" s="1"/>
  <c r="BB2544" i="2"/>
  <c r="BC2544" i="2" s="1"/>
  <c r="BB2543" i="2"/>
  <c r="BC2543" i="2" s="1"/>
  <c r="BB2542" i="2"/>
  <c r="BC2542" i="2" s="1"/>
  <c r="BB2541" i="2"/>
  <c r="BC2541" i="2" s="1"/>
  <c r="BB2540" i="2"/>
  <c r="BC2540" i="2" s="1"/>
  <c r="BB2539" i="2"/>
  <c r="BC2539" i="2" s="1"/>
  <c r="BB2538" i="2"/>
  <c r="BC2538" i="2" s="1"/>
  <c r="BB2537" i="2"/>
  <c r="BC2537" i="2" s="1"/>
  <c r="BB2536" i="2"/>
  <c r="BC2536" i="2" s="1"/>
  <c r="BB2535" i="2"/>
  <c r="BC2535" i="2" s="1"/>
  <c r="BB2534" i="2"/>
  <c r="BC2534" i="2" s="1"/>
  <c r="BB2533" i="2"/>
  <c r="BC2533" i="2" s="1"/>
  <c r="BB2532" i="2"/>
  <c r="BC2532" i="2" s="1"/>
  <c r="BB2531" i="2"/>
  <c r="BC2531" i="2" s="1"/>
  <c r="BB2530" i="2"/>
  <c r="BC2530" i="2" s="1"/>
  <c r="BB2529" i="2"/>
  <c r="BC2529" i="2" s="1"/>
  <c r="BB2528" i="2"/>
  <c r="BC2528" i="2" s="1"/>
  <c r="BB2527" i="2"/>
  <c r="BC2527" i="2" s="1"/>
  <c r="BB2526" i="2"/>
  <c r="BC2526" i="2" s="1"/>
  <c r="BB2525" i="2"/>
  <c r="BC2525" i="2" s="1"/>
  <c r="BB2524" i="2"/>
  <c r="BC2524" i="2" s="1"/>
  <c r="BB2523" i="2"/>
  <c r="BC2523" i="2" s="1"/>
  <c r="BB2522" i="2"/>
  <c r="BC2522" i="2" s="1"/>
  <c r="BB2521" i="2"/>
  <c r="BC2521" i="2" s="1"/>
  <c r="BB2520" i="2"/>
  <c r="BC2520" i="2" s="1"/>
  <c r="BB2519" i="2"/>
  <c r="BC2519" i="2" s="1"/>
  <c r="BB2518" i="2"/>
  <c r="BC2518" i="2" s="1"/>
  <c r="BB2517" i="2"/>
  <c r="BC2517" i="2" s="1"/>
  <c r="BB2516" i="2"/>
  <c r="BC2516" i="2" s="1"/>
  <c r="BB2515" i="2"/>
  <c r="BC2515" i="2" s="1"/>
  <c r="BB2514" i="2"/>
  <c r="BC2514" i="2" s="1"/>
  <c r="BB2513" i="2"/>
  <c r="BC2513" i="2" s="1"/>
  <c r="BB2512" i="2"/>
  <c r="BC2512" i="2" s="1"/>
  <c r="BB2511" i="2"/>
  <c r="BC2511" i="2" s="1"/>
  <c r="BB2510" i="2"/>
  <c r="BC2510" i="2" s="1"/>
  <c r="BB2509" i="2"/>
  <c r="BC2509" i="2" s="1"/>
  <c r="BB2508" i="2"/>
  <c r="BC2508" i="2" s="1"/>
  <c r="BB2507" i="2"/>
  <c r="BC2507" i="2" s="1"/>
  <c r="BB2506" i="2"/>
  <c r="BC2506" i="2" s="1"/>
  <c r="BB2505" i="2"/>
  <c r="BC2505" i="2" s="1"/>
  <c r="BB2504" i="2"/>
  <c r="BC2504" i="2" s="1"/>
  <c r="BB2503" i="2"/>
  <c r="BC2503" i="2" s="1"/>
  <c r="BB2502" i="2"/>
  <c r="BC2502" i="2" s="1"/>
  <c r="BB2501" i="2"/>
  <c r="BC2501" i="2" s="1"/>
  <c r="BB2500" i="2"/>
  <c r="BC2500" i="2" s="1"/>
  <c r="BB2499" i="2"/>
  <c r="BC2499" i="2" s="1"/>
  <c r="BB2498" i="2"/>
  <c r="BC2498" i="2" s="1"/>
  <c r="BB2497" i="2"/>
  <c r="BC2497" i="2" s="1"/>
  <c r="BB2496" i="2"/>
  <c r="BC2496" i="2" s="1"/>
  <c r="BB2495" i="2"/>
  <c r="BC2495" i="2" s="1"/>
  <c r="BB2494" i="2"/>
  <c r="BC2494" i="2" s="1"/>
  <c r="BB2493" i="2"/>
  <c r="BC2493" i="2" s="1"/>
  <c r="BB2492" i="2"/>
  <c r="BC2492" i="2" s="1"/>
  <c r="BB2491" i="2"/>
  <c r="BC2491" i="2" s="1"/>
  <c r="BB2490" i="2"/>
  <c r="BC2490" i="2" s="1"/>
  <c r="BB2489" i="2"/>
  <c r="BC2489" i="2" s="1"/>
  <c r="BB2488" i="2"/>
  <c r="BC2488" i="2" s="1"/>
  <c r="BB2487" i="2"/>
  <c r="BC2487" i="2" s="1"/>
  <c r="BB2486" i="2"/>
  <c r="BC2486" i="2" s="1"/>
  <c r="BB2485" i="2"/>
  <c r="BC2485" i="2" s="1"/>
  <c r="BB2484" i="2"/>
  <c r="BC2484" i="2" s="1"/>
  <c r="BB2483" i="2"/>
  <c r="BC2483" i="2" s="1"/>
  <c r="BB2482" i="2"/>
  <c r="BC2482" i="2" s="1"/>
  <c r="BB2481" i="2"/>
  <c r="BC2481" i="2" s="1"/>
  <c r="BB2480" i="2"/>
  <c r="BC2480" i="2" s="1"/>
  <c r="BB2479" i="2"/>
  <c r="BC2479" i="2" s="1"/>
  <c r="BB2478" i="2"/>
  <c r="BC2478" i="2" s="1"/>
  <c r="BB2477" i="2"/>
  <c r="BC2477" i="2" s="1"/>
  <c r="BB2476" i="2"/>
  <c r="BC2476" i="2" s="1"/>
  <c r="BB2475" i="2"/>
  <c r="BC2475" i="2" s="1"/>
  <c r="BB2474" i="2"/>
  <c r="BC2474" i="2" s="1"/>
  <c r="BB2473" i="2"/>
  <c r="BC2473" i="2" s="1"/>
  <c r="BB2472" i="2"/>
  <c r="BC2472" i="2" s="1"/>
  <c r="BB2471" i="2"/>
  <c r="BC2471" i="2" s="1"/>
  <c r="BB2470" i="2"/>
  <c r="BC2470" i="2" s="1"/>
  <c r="BB2469" i="2"/>
  <c r="BC2469" i="2" s="1"/>
  <c r="BB2468" i="2"/>
  <c r="BC2468" i="2" s="1"/>
  <c r="BB2467" i="2"/>
  <c r="BC2467" i="2" s="1"/>
  <c r="BB2466" i="2"/>
  <c r="BC2466" i="2" s="1"/>
  <c r="BB2465" i="2"/>
  <c r="BC2465" i="2" s="1"/>
  <c r="BB2464" i="2"/>
  <c r="BC2464" i="2" s="1"/>
  <c r="BB2463" i="2"/>
  <c r="BC2463" i="2" s="1"/>
  <c r="BB2462" i="2"/>
  <c r="BC2462" i="2" s="1"/>
  <c r="BB2461" i="2"/>
  <c r="BC2461" i="2" s="1"/>
  <c r="BB2460" i="2"/>
  <c r="BC2460" i="2" s="1"/>
  <c r="BB2459" i="2"/>
  <c r="BC2459" i="2" s="1"/>
  <c r="BB2458" i="2"/>
  <c r="BC2458" i="2" s="1"/>
  <c r="BB2457" i="2"/>
  <c r="BC2457" i="2" s="1"/>
  <c r="BB2456" i="2"/>
  <c r="BC2456" i="2" s="1"/>
  <c r="BB2455" i="2"/>
  <c r="BC2455" i="2" s="1"/>
  <c r="BB2454" i="2"/>
  <c r="BC2454" i="2" s="1"/>
  <c r="BB2453" i="2"/>
  <c r="BC2453" i="2" s="1"/>
  <c r="BB2452" i="2"/>
  <c r="BC2452" i="2" s="1"/>
  <c r="BB2451" i="2"/>
  <c r="BC2451" i="2" s="1"/>
  <c r="BB2450" i="2"/>
  <c r="BC2450" i="2" s="1"/>
  <c r="BB2449" i="2"/>
  <c r="BC2449" i="2" s="1"/>
  <c r="BB2448" i="2"/>
  <c r="BC2448" i="2" s="1"/>
  <c r="BB2447" i="2"/>
  <c r="BC2447" i="2" s="1"/>
  <c r="BB2446" i="2"/>
  <c r="BC2446" i="2" s="1"/>
  <c r="BB2445" i="2"/>
  <c r="BC2445" i="2" s="1"/>
  <c r="BB2444" i="2"/>
  <c r="BC2444" i="2" s="1"/>
  <c r="BB2443" i="2"/>
  <c r="BC2443" i="2" s="1"/>
  <c r="BB2442" i="2"/>
  <c r="BC2442" i="2" s="1"/>
  <c r="BB2441" i="2"/>
  <c r="BC2441" i="2" s="1"/>
  <c r="BB2440" i="2"/>
  <c r="BC2440" i="2" s="1"/>
  <c r="BB2439" i="2"/>
  <c r="BC2439" i="2" s="1"/>
  <c r="BB2438" i="2"/>
  <c r="BC2438" i="2" s="1"/>
  <c r="BB2437" i="2"/>
  <c r="BC2437" i="2" s="1"/>
  <c r="BB2436" i="2"/>
  <c r="BC2436" i="2" s="1"/>
  <c r="BB2435" i="2"/>
  <c r="BC2435" i="2" s="1"/>
  <c r="BB2434" i="2"/>
  <c r="BC2434" i="2" s="1"/>
  <c r="BB2433" i="2"/>
  <c r="BC2433" i="2" s="1"/>
  <c r="BB2432" i="2"/>
  <c r="BC2432" i="2" s="1"/>
  <c r="BB2431" i="2"/>
  <c r="BC2431" i="2" s="1"/>
  <c r="BB2430" i="2"/>
  <c r="BC2430" i="2" s="1"/>
  <c r="BB2429" i="2"/>
  <c r="BC2429" i="2" s="1"/>
  <c r="BB2428" i="2"/>
  <c r="BC2428" i="2" s="1"/>
  <c r="BB2427" i="2"/>
  <c r="BC2427" i="2" s="1"/>
  <c r="BB2426" i="2"/>
  <c r="BC2426" i="2" s="1"/>
  <c r="BB2425" i="2"/>
  <c r="BC2425" i="2" s="1"/>
  <c r="BB2424" i="2"/>
  <c r="BC2424" i="2" s="1"/>
  <c r="BB2423" i="2"/>
  <c r="BC2423" i="2" s="1"/>
  <c r="BB2422" i="2"/>
  <c r="BC2422" i="2" s="1"/>
  <c r="BB2421" i="2"/>
  <c r="BC2421" i="2" s="1"/>
  <c r="BB2420" i="2"/>
  <c r="BC2420" i="2" s="1"/>
  <c r="BB2419" i="2"/>
  <c r="BC2419" i="2" s="1"/>
  <c r="BB2418" i="2"/>
  <c r="BC2418" i="2" s="1"/>
  <c r="BB2417" i="2"/>
  <c r="BC2417" i="2" s="1"/>
  <c r="BB2416" i="2"/>
  <c r="BC2416" i="2" s="1"/>
  <c r="BB2415" i="2"/>
  <c r="BC2415" i="2" s="1"/>
  <c r="BB2414" i="2"/>
  <c r="BC2414" i="2" s="1"/>
  <c r="BB2413" i="2"/>
  <c r="BC2413" i="2" s="1"/>
  <c r="BB2412" i="2"/>
  <c r="BC2412" i="2" s="1"/>
  <c r="BB2411" i="2"/>
  <c r="BC2411" i="2" s="1"/>
  <c r="BB2410" i="2"/>
  <c r="BC2410" i="2" s="1"/>
  <c r="BB2409" i="2"/>
  <c r="BC2409" i="2" s="1"/>
  <c r="BB2408" i="2"/>
  <c r="BC2408" i="2" s="1"/>
  <c r="BB2407" i="2"/>
  <c r="BC2407" i="2" s="1"/>
  <c r="BB2406" i="2"/>
  <c r="BC2406" i="2" s="1"/>
  <c r="BB2405" i="2"/>
  <c r="BC2405" i="2" s="1"/>
  <c r="BB2404" i="2"/>
  <c r="BC2404" i="2" s="1"/>
  <c r="BB2403" i="2"/>
  <c r="BC2403" i="2" s="1"/>
  <c r="BB2402" i="2"/>
  <c r="BC2402" i="2" s="1"/>
  <c r="BB2401" i="2"/>
  <c r="BC2401" i="2" s="1"/>
  <c r="BB2400" i="2"/>
  <c r="BC2400" i="2" s="1"/>
  <c r="BB2399" i="2"/>
  <c r="BC2399" i="2" s="1"/>
  <c r="BB2398" i="2"/>
  <c r="BC2398" i="2" s="1"/>
  <c r="BB2397" i="2"/>
  <c r="BC2397" i="2" s="1"/>
  <c r="BB2396" i="2"/>
  <c r="BC2396" i="2" s="1"/>
  <c r="BB2395" i="2"/>
  <c r="BC2395" i="2" s="1"/>
  <c r="BB2394" i="2"/>
  <c r="BC2394" i="2" s="1"/>
  <c r="BB2393" i="2"/>
  <c r="BC2393" i="2" s="1"/>
  <c r="BB2392" i="2"/>
  <c r="BC2392" i="2" s="1"/>
  <c r="BB2391" i="2"/>
  <c r="BC2391" i="2" s="1"/>
  <c r="BB2390" i="2"/>
  <c r="BC2390" i="2" s="1"/>
  <c r="BB2389" i="2"/>
  <c r="BC2389" i="2" s="1"/>
  <c r="BB2388" i="2"/>
  <c r="BC2388" i="2" s="1"/>
  <c r="BB2387" i="2"/>
  <c r="BC2387" i="2" s="1"/>
  <c r="BB2386" i="2"/>
  <c r="BC2386" i="2" s="1"/>
  <c r="BB2385" i="2"/>
  <c r="BC2385" i="2" s="1"/>
  <c r="BB2384" i="2"/>
  <c r="BC2384" i="2" s="1"/>
  <c r="BB2383" i="2"/>
  <c r="BC2383" i="2" s="1"/>
  <c r="BB2382" i="2"/>
  <c r="BC2382" i="2" s="1"/>
  <c r="BB2381" i="2"/>
  <c r="BC2381" i="2" s="1"/>
  <c r="BB2380" i="2"/>
  <c r="BC2380" i="2" s="1"/>
  <c r="BB2379" i="2"/>
  <c r="BC2379" i="2" s="1"/>
  <c r="BB2378" i="2"/>
  <c r="BC2378" i="2" s="1"/>
  <c r="BB2377" i="2"/>
  <c r="BC2377" i="2" s="1"/>
  <c r="BB2376" i="2"/>
  <c r="BC2376" i="2" s="1"/>
  <c r="BB2375" i="2"/>
  <c r="BC2375" i="2" s="1"/>
  <c r="BB2374" i="2"/>
  <c r="BC2374" i="2" s="1"/>
  <c r="BB2373" i="2"/>
  <c r="BC2373" i="2" s="1"/>
  <c r="BB2372" i="2"/>
  <c r="BC2372" i="2" s="1"/>
  <c r="BB2371" i="2"/>
  <c r="BC2371" i="2" s="1"/>
  <c r="BB2370" i="2"/>
  <c r="BC2370" i="2" s="1"/>
  <c r="BB2369" i="2"/>
  <c r="BC2369" i="2" s="1"/>
  <c r="BB2368" i="2"/>
  <c r="BC2368" i="2" s="1"/>
  <c r="BB2367" i="2"/>
  <c r="BC2367" i="2" s="1"/>
  <c r="BB2366" i="2"/>
  <c r="BC2366" i="2" s="1"/>
  <c r="BB2365" i="2"/>
  <c r="BC2365" i="2" s="1"/>
  <c r="BB2364" i="2"/>
  <c r="BC2364" i="2" s="1"/>
  <c r="BB2363" i="2"/>
  <c r="BC2363" i="2" s="1"/>
  <c r="BB2362" i="2"/>
  <c r="BC2362" i="2" s="1"/>
  <c r="BB2361" i="2"/>
  <c r="BC2361" i="2" s="1"/>
  <c r="BB2360" i="2"/>
  <c r="BC2360" i="2" s="1"/>
  <c r="BB2359" i="2"/>
  <c r="BC2359" i="2" s="1"/>
  <c r="BB2358" i="2"/>
  <c r="BC2358" i="2" s="1"/>
  <c r="BB2357" i="2"/>
  <c r="BC2357" i="2" s="1"/>
  <c r="BB2356" i="2"/>
  <c r="BC2356" i="2" s="1"/>
  <c r="BB2355" i="2"/>
  <c r="BC2355" i="2" s="1"/>
  <c r="BB2354" i="2"/>
  <c r="BC2354" i="2" s="1"/>
  <c r="BB2353" i="2"/>
  <c r="BC2353" i="2" s="1"/>
  <c r="BB2352" i="2"/>
  <c r="BC2352" i="2" s="1"/>
  <c r="BB2351" i="2"/>
  <c r="BC2351" i="2" s="1"/>
  <c r="BB2350" i="2"/>
  <c r="BC2350" i="2" s="1"/>
  <c r="BB2349" i="2"/>
  <c r="BC2349" i="2" s="1"/>
  <c r="BB2348" i="2"/>
  <c r="BC2348" i="2" s="1"/>
  <c r="BB2347" i="2"/>
  <c r="BC2347" i="2" s="1"/>
  <c r="BB2346" i="2"/>
  <c r="BC2346" i="2" s="1"/>
  <c r="BB2345" i="2"/>
  <c r="BC2345" i="2" s="1"/>
  <c r="BB2344" i="2"/>
  <c r="BC2344" i="2" s="1"/>
  <c r="BB2343" i="2"/>
  <c r="BC2343" i="2" s="1"/>
  <c r="BB2342" i="2"/>
  <c r="BC2342" i="2" s="1"/>
  <c r="BB2341" i="2"/>
  <c r="BC2341" i="2" s="1"/>
  <c r="BB2340" i="2"/>
  <c r="BC2340" i="2" s="1"/>
  <c r="BB2339" i="2"/>
  <c r="BC2339" i="2" s="1"/>
  <c r="BB2338" i="2"/>
  <c r="BC2338" i="2" s="1"/>
  <c r="BB2337" i="2"/>
  <c r="BC2337" i="2" s="1"/>
  <c r="BB2336" i="2"/>
  <c r="BC2336" i="2" s="1"/>
  <c r="BB2335" i="2"/>
  <c r="BC2335" i="2" s="1"/>
  <c r="BB2334" i="2"/>
  <c r="BC2334" i="2" s="1"/>
  <c r="BB2333" i="2"/>
  <c r="BC2333" i="2" s="1"/>
  <c r="BB2332" i="2"/>
  <c r="BC2332" i="2" s="1"/>
  <c r="BB2331" i="2"/>
  <c r="BC2331" i="2" s="1"/>
  <c r="BB2330" i="2"/>
  <c r="BC2330" i="2" s="1"/>
  <c r="BB2329" i="2"/>
  <c r="BC2329" i="2" s="1"/>
  <c r="BB2328" i="2"/>
  <c r="BC2328" i="2" s="1"/>
  <c r="BB2327" i="2"/>
  <c r="BC2327" i="2" s="1"/>
  <c r="BB2326" i="2"/>
  <c r="BC2326" i="2" s="1"/>
  <c r="BB2325" i="2"/>
  <c r="BC2325" i="2" s="1"/>
  <c r="BB2324" i="2"/>
  <c r="BC2324" i="2" s="1"/>
  <c r="BB2323" i="2"/>
  <c r="BC2323" i="2" s="1"/>
  <c r="BB2322" i="2"/>
  <c r="BC2322" i="2" s="1"/>
  <c r="BB2321" i="2"/>
  <c r="BC2321" i="2" s="1"/>
  <c r="BB2320" i="2"/>
  <c r="BC2320" i="2" s="1"/>
  <c r="BB2319" i="2"/>
  <c r="BC2319" i="2" s="1"/>
  <c r="BB2318" i="2"/>
  <c r="BC2318" i="2" s="1"/>
  <c r="BB2317" i="2"/>
  <c r="BC2317" i="2" s="1"/>
  <c r="BB2316" i="2"/>
  <c r="BC2316" i="2" s="1"/>
  <c r="BB2315" i="2"/>
  <c r="BC2315" i="2" s="1"/>
  <c r="BB2314" i="2"/>
  <c r="BC2314" i="2" s="1"/>
  <c r="BB2313" i="2"/>
  <c r="BC2313" i="2" s="1"/>
  <c r="BB2312" i="2"/>
  <c r="BC2312" i="2" s="1"/>
  <c r="BB2311" i="2"/>
  <c r="BC2311" i="2" s="1"/>
  <c r="BB2310" i="2"/>
  <c r="BC2310" i="2" s="1"/>
  <c r="BB2309" i="2"/>
  <c r="BC2309" i="2" s="1"/>
  <c r="BB2308" i="2"/>
  <c r="BC2308" i="2" s="1"/>
  <c r="BB2307" i="2"/>
  <c r="BC2307" i="2" s="1"/>
  <c r="BB2306" i="2"/>
  <c r="BC2306" i="2" s="1"/>
  <c r="BB2305" i="2"/>
  <c r="BC2305" i="2" s="1"/>
  <c r="BB2304" i="2"/>
  <c r="BC2304" i="2" s="1"/>
  <c r="BB2303" i="2"/>
  <c r="BC2303" i="2" s="1"/>
  <c r="BB2302" i="2"/>
  <c r="BC2302" i="2" s="1"/>
  <c r="BB2301" i="2"/>
  <c r="BC2301" i="2" s="1"/>
  <c r="BB2300" i="2"/>
  <c r="BC2300" i="2" s="1"/>
  <c r="BB2299" i="2"/>
  <c r="BC2299" i="2" s="1"/>
  <c r="BB2298" i="2"/>
  <c r="BC2298" i="2" s="1"/>
  <c r="BB2297" i="2"/>
  <c r="BC2297" i="2" s="1"/>
  <c r="BB2296" i="2"/>
  <c r="BC2296" i="2" s="1"/>
  <c r="BB2295" i="2"/>
  <c r="BC2295" i="2" s="1"/>
  <c r="BB2294" i="2"/>
  <c r="BC2294" i="2" s="1"/>
  <c r="BB2293" i="2"/>
  <c r="BC2293" i="2" s="1"/>
  <c r="BB2292" i="2"/>
  <c r="BC2292" i="2" s="1"/>
  <c r="BB2291" i="2"/>
  <c r="BC2291" i="2" s="1"/>
  <c r="BB2290" i="2"/>
  <c r="BC2290" i="2" s="1"/>
  <c r="BB2289" i="2"/>
  <c r="BC2289" i="2" s="1"/>
  <c r="BB2288" i="2"/>
  <c r="BC2288" i="2" s="1"/>
  <c r="BB2287" i="2"/>
  <c r="BC2287" i="2" s="1"/>
  <c r="BB2286" i="2"/>
  <c r="BC2286" i="2" s="1"/>
  <c r="BB2285" i="2"/>
  <c r="BC2285" i="2" s="1"/>
  <c r="BB2284" i="2"/>
  <c r="BC2284" i="2" s="1"/>
  <c r="BB2283" i="2"/>
  <c r="BC2283" i="2" s="1"/>
  <c r="BB2282" i="2"/>
  <c r="BC2282" i="2" s="1"/>
  <c r="BB2281" i="2"/>
  <c r="BC2281" i="2" s="1"/>
  <c r="BB2280" i="2"/>
  <c r="BC2280" i="2" s="1"/>
  <c r="BB2279" i="2"/>
  <c r="BC2279" i="2" s="1"/>
  <c r="BB2278" i="2"/>
  <c r="BC2278" i="2" s="1"/>
  <c r="BB2277" i="2"/>
  <c r="BC2277" i="2" s="1"/>
  <c r="BB2276" i="2"/>
  <c r="BC2276" i="2" s="1"/>
  <c r="BB2275" i="2"/>
  <c r="BC2275" i="2" s="1"/>
  <c r="BB2274" i="2"/>
  <c r="BC2274" i="2" s="1"/>
  <c r="BB2273" i="2"/>
  <c r="BC2273" i="2" s="1"/>
  <c r="BB2272" i="2"/>
  <c r="BC2272" i="2" s="1"/>
  <c r="BB2271" i="2"/>
  <c r="BC2271" i="2" s="1"/>
  <c r="BB2270" i="2"/>
  <c r="BC2270" i="2" s="1"/>
  <c r="BB2269" i="2"/>
  <c r="BC2269" i="2" s="1"/>
  <c r="BB2268" i="2"/>
  <c r="BC2268" i="2" s="1"/>
  <c r="BB2267" i="2"/>
  <c r="BC2267" i="2" s="1"/>
  <c r="BB2266" i="2"/>
  <c r="BC2266" i="2" s="1"/>
  <c r="BB2265" i="2"/>
  <c r="BC2265" i="2" s="1"/>
  <c r="BB2264" i="2"/>
  <c r="BC2264" i="2" s="1"/>
  <c r="BB2263" i="2"/>
  <c r="BC2263" i="2" s="1"/>
  <c r="BB2262" i="2"/>
  <c r="BC2262" i="2" s="1"/>
  <c r="BB2261" i="2"/>
  <c r="BC2261" i="2" s="1"/>
  <c r="BB2260" i="2"/>
  <c r="BC2260" i="2" s="1"/>
  <c r="BB2259" i="2"/>
  <c r="BC2259" i="2" s="1"/>
  <c r="BB2258" i="2"/>
  <c r="BC2258" i="2" s="1"/>
  <c r="BB2257" i="2"/>
  <c r="BC2257" i="2" s="1"/>
  <c r="BB2256" i="2"/>
  <c r="BC2256" i="2" s="1"/>
  <c r="BB2255" i="2"/>
  <c r="BC2255" i="2" s="1"/>
  <c r="BB2254" i="2"/>
  <c r="BC2254" i="2" s="1"/>
  <c r="BB2253" i="2"/>
  <c r="BC2253" i="2" s="1"/>
  <c r="BB2252" i="2"/>
  <c r="BC2252" i="2" s="1"/>
  <c r="BB2251" i="2"/>
  <c r="BC2251" i="2" s="1"/>
  <c r="BB2250" i="2"/>
  <c r="BC2250" i="2" s="1"/>
  <c r="BB2249" i="2"/>
  <c r="BC2249" i="2" s="1"/>
  <c r="BB2248" i="2"/>
  <c r="BC2248" i="2" s="1"/>
  <c r="BB2247" i="2"/>
  <c r="BC2247" i="2" s="1"/>
  <c r="BB2246" i="2"/>
  <c r="BC2246" i="2" s="1"/>
  <c r="BB2245" i="2"/>
  <c r="BC2245" i="2" s="1"/>
  <c r="BB2244" i="2"/>
  <c r="BC2244" i="2" s="1"/>
  <c r="BB2243" i="2"/>
  <c r="BC2243" i="2" s="1"/>
  <c r="BB2242" i="2"/>
  <c r="BC2242" i="2" s="1"/>
  <c r="BB2241" i="2"/>
  <c r="BC2241" i="2" s="1"/>
  <c r="BB2240" i="2"/>
  <c r="BC2240" i="2" s="1"/>
  <c r="BB2239" i="2"/>
  <c r="BC2239" i="2" s="1"/>
  <c r="BB2238" i="2"/>
  <c r="BC2238" i="2" s="1"/>
  <c r="BB2237" i="2"/>
  <c r="BC2237" i="2" s="1"/>
  <c r="BB2236" i="2"/>
  <c r="BC2236" i="2" s="1"/>
  <c r="BB2235" i="2"/>
  <c r="BC2235" i="2" s="1"/>
  <c r="BB2234" i="2"/>
  <c r="BC2234" i="2" s="1"/>
  <c r="BB2233" i="2"/>
  <c r="BC2233" i="2" s="1"/>
  <c r="BB2232" i="2"/>
  <c r="BC2232" i="2" s="1"/>
  <c r="BB2231" i="2"/>
  <c r="BC2231" i="2" s="1"/>
  <c r="BB2230" i="2"/>
  <c r="BC2230" i="2" s="1"/>
  <c r="BB2229" i="2"/>
  <c r="BC2229" i="2" s="1"/>
  <c r="BB2228" i="2"/>
  <c r="BC2228" i="2" s="1"/>
  <c r="BB2227" i="2"/>
  <c r="BC2227" i="2" s="1"/>
  <c r="BB2226" i="2"/>
  <c r="BC2226" i="2" s="1"/>
  <c r="BB2225" i="2"/>
  <c r="BC2225" i="2" s="1"/>
  <c r="BB2224" i="2"/>
  <c r="BC2224" i="2" s="1"/>
  <c r="BB2223" i="2"/>
  <c r="BC2223" i="2" s="1"/>
  <c r="BB2222" i="2"/>
  <c r="BC2222" i="2" s="1"/>
  <c r="BB2221" i="2"/>
  <c r="BC2221" i="2" s="1"/>
  <c r="BB2220" i="2"/>
  <c r="BC2220" i="2" s="1"/>
  <c r="BB2219" i="2"/>
  <c r="BC2219" i="2" s="1"/>
  <c r="BB2218" i="2"/>
  <c r="BC2218" i="2" s="1"/>
  <c r="BB2217" i="2"/>
  <c r="BC2217" i="2" s="1"/>
  <c r="BB2216" i="2"/>
  <c r="BC2216" i="2" s="1"/>
  <c r="BB2215" i="2"/>
  <c r="BC2215" i="2" s="1"/>
  <c r="BB2214" i="2"/>
  <c r="BC2214" i="2" s="1"/>
  <c r="BB2213" i="2"/>
  <c r="BC2213" i="2" s="1"/>
  <c r="BB2212" i="2"/>
  <c r="BC2212" i="2" s="1"/>
  <c r="BB2211" i="2"/>
  <c r="BC2211" i="2" s="1"/>
  <c r="BB2210" i="2"/>
  <c r="BC2210" i="2" s="1"/>
  <c r="BB2209" i="2"/>
  <c r="BC2209" i="2" s="1"/>
  <c r="BB2208" i="2"/>
  <c r="BC2208" i="2" s="1"/>
  <c r="BB2207" i="2"/>
  <c r="BC2207" i="2" s="1"/>
  <c r="BB2206" i="2"/>
  <c r="BC2206" i="2" s="1"/>
  <c r="BB2205" i="2"/>
  <c r="BC2205" i="2" s="1"/>
  <c r="BB2204" i="2"/>
  <c r="BC2204" i="2" s="1"/>
  <c r="BB2203" i="2"/>
  <c r="BC2203" i="2" s="1"/>
  <c r="BB2202" i="2"/>
  <c r="BC2202" i="2" s="1"/>
  <c r="BB2201" i="2"/>
  <c r="BC2201" i="2" s="1"/>
  <c r="BB2200" i="2"/>
  <c r="BC2200" i="2" s="1"/>
  <c r="BB2199" i="2"/>
  <c r="BC2199" i="2" s="1"/>
  <c r="BB2198" i="2"/>
  <c r="BC2198" i="2" s="1"/>
  <c r="BB2197" i="2"/>
  <c r="BC2197" i="2" s="1"/>
  <c r="BB2196" i="2"/>
  <c r="BC2196" i="2" s="1"/>
  <c r="BB2195" i="2"/>
  <c r="BC2195" i="2" s="1"/>
  <c r="BB2194" i="2"/>
  <c r="BC2194" i="2" s="1"/>
  <c r="BB2193" i="2"/>
  <c r="BC2193" i="2" s="1"/>
  <c r="BB2192" i="2"/>
  <c r="BC2192" i="2" s="1"/>
  <c r="BB2191" i="2"/>
  <c r="BC2191" i="2" s="1"/>
  <c r="BB2190" i="2"/>
  <c r="BC2190" i="2" s="1"/>
  <c r="BB2189" i="2"/>
  <c r="BC2189" i="2" s="1"/>
  <c r="BB2188" i="2"/>
  <c r="BC2188" i="2" s="1"/>
  <c r="BB2187" i="2"/>
  <c r="BC2187" i="2" s="1"/>
  <c r="BB2186" i="2"/>
  <c r="BC2186" i="2" s="1"/>
  <c r="BB2185" i="2"/>
  <c r="BC2185" i="2" s="1"/>
  <c r="BB2184" i="2"/>
  <c r="BC2184" i="2" s="1"/>
  <c r="BB2183" i="2"/>
  <c r="BC2183" i="2" s="1"/>
  <c r="BB2182" i="2"/>
  <c r="BC2182" i="2" s="1"/>
  <c r="BB2181" i="2"/>
  <c r="BC2181" i="2" s="1"/>
  <c r="BB2180" i="2"/>
  <c r="BC2180" i="2" s="1"/>
  <c r="BB2179" i="2"/>
  <c r="BC2179" i="2" s="1"/>
  <c r="BB2178" i="2"/>
  <c r="BC2178" i="2" s="1"/>
  <c r="BB2177" i="2"/>
  <c r="BC2177" i="2" s="1"/>
  <c r="BB2176" i="2"/>
  <c r="BC2176" i="2" s="1"/>
  <c r="BB2175" i="2"/>
  <c r="BC2175" i="2" s="1"/>
  <c r="BB2174" i="2"/>
  <c r="BC2174" i="2" s="1"/>
  <c r="BB2173" i="2"/>
  <c r="BC2173" i="2" s="1"/>
  <c r="BB2172" i="2"/>
  <c r="BC2172" i="2" s="1"/>
  <c r="BB2171" i="2"/>
  <c r="BC2171" i="2" s="1"/>
  <c r="BB2170" i="2"/>
  <c r="BC2170" i="2" s="1"/>
  <c r="BB2169" i="2"/>
  <c r="BC2169" i="2" s="1"/>
  <c r="BB2168" i="2"/>
  <c r="BC2168" i="2" s="1"/>
  <c r="BB2167" i="2"/>
  <c r="BC2167" i="2" s="1"/>
  <c r="BB2166" i="2"/>
  <c r="BC2166" i="2" s="1"/>
  <c r="BB2165" i="2"/>
  <c r="BC2165" i="2" s="1"/>
  <c r="BB2164" i="2"/>
  <c r="BC2164" i="2" s="1"/>
  <c r="BB2163" i="2"/>
  <c r="BC2163" i="2" s="1"/>
  <c r="BB2162" i="2"/>
  <c r="BC2162" i="2" s="1"/>
  <c r="BB2161" i="2"/>
  <c r="BC2161" i="2" s="1"/>
  <c r="BB2160" i="2"/>
  <c r="BC2160" i="2" s="1"/>
  <c r="BB2159" i="2"/>
  <c r="BC2159" i="2" s="1"/>
  <c r="BB2158" i="2"/>
  <c r="BC2158" i="2" s="1"/>
  <c r="BB2157" i="2"/>
  <c r="BC2157" i="2" s="1"/>
  <c r="BB2156" i="2"/>
  <c r="BC2156" i="2" s="1"/>
  <c r="BB2155" i="2"/>
  <c r="BC2155" i="2" s="1"/>
  <c r="BB2154" i="2"/>
  <c r="BC2154" i="2" s="1"/>
  <c r="BB2153" i="2"/>
  <c r="BC2153" i="2" s="1"/>
  <c r="BB2152" i="2"/>
  <c r="BC2152" i="2" s="1"/>
  <c r="BB2151" i="2"/>
  <c r="BC2151" i="2" s="1"/>
  <c r="BB2150" i="2"/>
  <c r="BC2150" i="2" s="1"/>
  <c r="BB2149" i="2"/>
  <c r="BC2149" i="2" s="1"/>
  <c r="BB2148" i="2"/>
  <c r="BC2148" i="2" s="1"/>
  <c r="BB2147" i="2"/>
  <c r="BC2147" i="2" s="1"/>
  <c r="BB2146" i="2"/>
  <c r="BC2146" i="2" s="1"/>
  <c r="BB2145" i="2"/>
  <c r="BC2145" i="2" s="1"/>
  <c r="BB2144" i="2"/>
  <c r="BC2144" i="2" s="1"/>
  <c r="BB2143" i="2"/>
  <c r="BC2143" i="2" s="1"/>
  <c r="BB2142" i="2"/>
  <c r="BC2142" i="2" s="1"/>
  <c r="BB2141" i="2"/>
  <c r="BC2141" i="2" s="1"/>
  <c r="BB2140" i="2"/>
  <c r="BC2140" i="2" s="1"/>
  <c r="BB2139" i="2"/>
  <c r="BC2139" i="2" s="1"/>
  <c r="BB2138" i="2"/>
  <c r="BC2138" i="2" s="1"/>
  <c r="BB2137" i="2"/>
  <c r="BC2137" i="2" s="1"/>
  <c r="BB2136" i="2"/>
  <c r="BC2136" i="2" s="1"/>
  <c r="BB2135" i="2"/>
  <c r="BC2135" i="2" s="1"/>
  <c r="BB2134" i="2"/>
  <c r="BC2134" i="2" s="1"/>
  <c r="BB2133" i="2"/>
  <c r="BC2133" i="2" s="1"/>
  <c r="BB2132" i="2"/>
  <c r="BC2132" i="2" s="1"/>
  <c r="BB2131" i="2"/>
  <c r="BC2131" i="2" s="1"/>
  <c r="BB2130" i="2"/>
  <c r="BC2130" i="2" s="1"/>
  <c r="BB2129" i="2"/>
  <c r="BC2129" i="2" s="1"/>
  <c r="BB2128" i="2"/>
  <c r="BC2128" i="2" s="1"/>
  <c r="BB2127" i="2"/>
  <c r="BC2127" i="2" s="1"/>
  <c r="BB2126" i="2"/>
  <c r="BC2126" i="2" s="1"/>
  <c r="BB2125" i="2"/>
  <c r="BC2125" i="2" s="1"/>
  <c r="BB2124" i="2"/>
  <c r="BC2124" i="2" s="1"/>
  <c r="BB2123" i="2"/>
  <c r="BC2123" i="2" s="1"/>
  <c r="BB2122" i="2"/>
  <c r="BC2122" i="2" s="1"/>
  <c r="BB2121" i="2"/>
  <c r="BC2121" i="2" s="1"/>
  <c r="BB2120" i="2"/>
  <c r="BC2120" i="2" s="1"/>
  <c r="BB2119" i="2"/>
  <c r="BC2119" i="2" s="1"/>
  <c r="BB2118" i="2"/>
  <c r="BC2118" i="2" s="1"/>
  <c r="BB2117" i="2"/>
  <c r="BC2117" i="2" s="1"/>
  <c r="BB2116" i="2"/>
  <c r="BC2116" i="2" s="1"/>
  <c r="BB2115" i="2"/>
  <c r="BC2115" i="2" s="1"/>
  <c r="BB2114" i="2"/>
  <c r="BC2114" i="2" s="1"/>
  <c r="BB2113" i="2"/>
  <c r="BC2113" i="2" s="1"/>
  <c r="BB2112" i="2"/>
  <c r="BC2112" i="2" s="1"/>
  <c r="BB2111" i="2"/>
  <c r="BC2111" i="2" s="1"/>
  <c r="BB2110" i="2"/>
  <c r="BC2110" i="2" s="1"/>
  <c r="BB2109" i="2"/>
  <c r="BC2109" i="2" s="1"/>
  <c r="BB2108" i="2"/>
  <c r="BC2108" i="2" s="1"/>
  <c r="BB2107" i="2"/>
  <c r="BC2107" i="2" s="1"/>
  <c r="BB2106" i="2"/>
  <c r="BC2106" i="2" s="1"/>
  <c r="BB2105" i="2"/>
  <c r="BC2105" i="2" s="1"/>
  <c r="BB2104" i="2"/>
  <c r="BC2104" i="2" s="1"/>
  <c r="BB2103" i="2"/>
  <c r="BC2103" i="2" s="1"/>
  <c r="BB2102" i="2"/>
  <c r="BC2102" i="2" s="1"/>
  <c r="BB2101" i="2"/>
  <c r="BC2101" i="2" s="1"/>
  <c r="BB2100" i="2"/>
  <c r="BC2100" i="2" s="1"/>
  <c r="BB2099" i="2"/>
  <c r="BC2099" i="2" s="1"/>
  <c r="BB2098" i="2"/>
  <c r="BC2098" i="2" s="1"/>
  <c r="BB2097" i="2"/>
  <c r="BC2097" i="2" s="1"/>
  <c r="BB2096" i="2"/>
  <c r="BC2096" i="2" s="1"/>
  <c r="BB2095" i="2"/>
  <c r="BC2095" i="2" s="1"/>
  <c r="BB2094" i="2"/>
  <c r="BC2094" i="2" s="1"/>
  <c r="BB2093" i="2"/>
  <c r="BC2093" i="2" s="1"/>
  <c r="BB2092" i="2"/>
  <c r="BC2092" i="2" s="1"/>
  <c r="BB2091" i="2"/>
  <c r="BC2091" i="2" s="1"/>
  <c r="BB2090" i="2"/>
  <c r="BC2090" i="2" s="1"/>
  <c r="BB2089" i="2"/>
  <c r="BC2089" i="2" s="1"/>
  <c r="BB2088" i="2"/>
  <c r="BC2088" i="2" s="1"/>
  <c r="BB2087" i="2"/>
  <c r="BC2087" i="2" s="1"/>
  <c r="BB2086" i="2"/>
  <c r="BC2086" i="2" s="1"/>
  <c r="BB2085" i="2"/>
  <c r="BC2085" i="2" s="1"/>
  <c r="BB2084" i="2"/>
  <c r="BC2084" i="2" s="1"/>
  <c r="BB2083" i="2"/>
  <c r="BC2083" i="2" s="1"/>
  <c r="BB2082" i="2"/>
  <c r="BC2082" i="2" s="1"/>
  <c r="BB2081" i="2"/>
  <c r="BC2081" i="2" s="1"/>
  <c r="BB2080" i="2"/>
  <c r="BC2080" i="2" s="1"/>
  <c r="BB2079" i="2"/>
  <c r="BC2079" i="2" s="1"/>
  <c r="BB2078" i="2"/>
  <c r="BC2078" i="2" s="1"/>
  <c r="BB2077" i="2"/>
  <c r="BC2077" i="2" s="1"/>
  <c r="BB2076" i="2"/>
  <c r="BC2076" i="2" s="1"/>
  <c r="BB2075" i="2"/>
  <c r="BC2075" i="2" s="1"/>
  <c r="BB2074" i="2"/>
  <c r="BC2074" i="2" s="1"/>
  <c r="BB2073" i="2"/>
  <c r="BC2073" i="2" s="1"/>
  <c r="BB2072" i="2"/>
  <c r="BC2072" i="2" s="1"/>
  <c r="BB2071" i="2"/>
  <c r="BC2071" i="2" s="1"/>
  <c r="BB2070" i="2"/>
  <c r="BC2070" i="2" s="1"/>
  <c r="BB2069" i="2"/>
  <c r="BC2069" i="2" s="1"/>
  <c r="BB2068" i="2"/>
  <c r="BC2068" i="2" s="1"/>
  <c r="BB2067" i="2"/>
  <c r="BC2067" i="2" s="1"/>
  <c r="BB2066" i="2"/>
  <c r="BC2066" i="2" s="1"/>
  <c r="BB2065" i="2"/>
  <c r="BC2065" i="2" s="1"/>
  <c r="BB2064" i="2"/>
  <c r="BC2064" i="2" s="1"/>
  <c r="BB2063" i="2"/>
  <c r="BC2063" i="2" s="1"/>
  <c r="BB2062" i="2"/>
  <c r="BC2062" i="2" s="1"/>
  <c r="BB2061" i="2"/>
  <c r="BC2061" i="2" s="1"/>
  <c r="BB2060" i="2"/>
  <c r="BC2060" i="2" s="1"/>
  <c r="BB2059" i="2"/>
  <c r="BC2059" i="2" s="1"/>
  <c r="BB2058" i="2"/>
  <c r="BC2058" i="2" s="1"/>
  <c r="BB2057" i="2"/>
  <c r="BC2057" i="2" s="1"/>
  <c r="BB2056" i="2"/>
  <c r="BC2056" i="2" s="1"/>
  <c r="BB2055" i="2"/>
  <c r="BC2055" i="2" s="1"/>
  <c r="BB2054" i="2"/>
  <c r="BC2054" i="2" s="1"/>
  <c r="BB2053" i="2"/>
  <c r="BC2053" i="2" s="1"/>
  <c r="BB2052" i="2"/>
  <c r="BC2052" i="2" s="1"/>
  <c r="BB2051" i="2"/>
  <c r="BC2051" i="2" s="1"/>
  <c r="BB2050" i="2"/>
  <c r="BC2050" i="2" s="1"/>
  <c r="BB2049" i="2"/>
  <c r="BC2049" i="2" s="1"/>
  <c r="BB2048" i="2"/>
  <c r="BC2048" i="2" s="1"/>
  <c r="BB2047" i="2"/>
  <c r="BC2047" i="2" s="1"/>
  <c r="BB2046" i="2"/>
  <c r="BC2046" i="2" s="1"/>
  <c r="BB2045" i="2"/>
  <c r="BC2045" i="2" s="1"/>
  <c r="BB2044" i="2"/>
  <c r="BC2044" i="2" s="1"/>
  <c r="BB2043" i="2"/>
  <c r="BC2043" i="2" s="1"/>
  <c r="BB2042" i="2"/>
  <c r="BC2042" i="2" s="1"/>
  <c r="BB2041" i="2"/>
  <c r="BC2041" i="2" s="1"/>
  <c r="BB2040" i="2"/>
  <c r="BC2040" i="2" s="1"/>
  <c r="BB2039" i="2"/>
  <c r="BC2039" i="2" s="1"/>
  <c r="BB2038" i="2"/>
  <c r="BC2038" i="2" s="1"/>
  <c r="BB2037" i="2"/>
  <c r="BC2037" i="2" s="1"/>
  <c r="BB2036" i="2"/>
  <c r="BC2036" i="2" s="1"/>
  <c r="BB2035" i="2"/>
  <c r="BC2035" i="2" s="1"/>
  <c r="BB2034" i="2"/>
  <c r="BC2034" i="2" s="1"/>
  <c r="BB2033" i="2"/>
  <c r="BC2033" i="2" s="1"/>
  <c r="BB2032" i="2"/>
  <c r="BC2032" i="2" s="1"/>
  <c r="BB2031" i="2"/>
  <c r="BC2031" i="2" s="1"/>
  <c r="BB2030" i="2"/>
  <c r="BC2030" i="2" s="1"/>
  <c r="BB2029" i="2"/>
  <c r="BC2029" i="2" s="1"/>
  <c r="BB2028" i="2"/>
  <c r="BC2028" i="2" s="1"/>
  <c r="BB2027" i="2"/>
  <c r="BC2027" i="2" s="1"/>
  <c r="BB2026" i="2"/>
  <c r="BC2026" i="2" s="1"/>
  <c r="BB2025" i="2"/>
  <c r="BC2025" i="2" s="1"/>
  <c r="BB2024" i="2"/>
  <c r="BC2024" i="2" s="1"/>
  <c r="BB2023" i="2"/>
  <c r="BC2023" i="2" s="1"/>
  <c r="BB2022" i="2"/>
  <c r="BC2022" i="2" s="1"/>
  <c r="BB2021" i="2"/>
  <c r="BC2021" i="2" s="1"/>
  <c r="BB2020" i="2"/>
  <c r="BC2020" i="2" s="1"/>
  <c r="BB2019" i="2"/>
  <c r="BC2019" i="2" s="1"/>
  <c r="BB2018" i="2"/>
  <c r="BC2018" i="2" s="1"/>
  <c r="BB2017" i="2"/>
  <c r="BC2017" i="2" s="1"/>
  <c r="BB2016" i="2"/>
  <c r="BC2016" i="2" s="1"/>
  <c r="BB2015" i="2"/>
  <c r="BC2015" i="2" s="1"/>
  <c r="BB2014" i="2"/>
  <c r="BC2014" i="2" s="1"/>
  <c r="BB2013" i="2"/>
  <c r="BC2013" i="2" s="1"/>
  <c r="BB2012" i="2"/>
  <c r="BC2012" i="2" s="1"/>
  <c r="BB2011" i="2"/>
  <c r="BC2011" i="2" s="1"/>
  <c r="BB2010" i="2"/>
  <c r="BC2010" i="2" s="1"/>
  <c r="BB2009" i="2"/>
  <c r="BC2009" i="2" s="1"/>
  <c r="BB2008" i="2"/>
  <c r="BC2008" i="2" s="1"/>
  <c r="BB2007" i="2"/>
  <c r="BC2007" i="2" s="1"/>
  <c r="BB2006" i="2"/>
  <c r="BC2006" i="2" s="1"/>
  <c r="BB2005" i="2"/>
  <c r="BC2005" i="2" s="1"/>
  <c r="BB2004" i="2"/>
  <c r="BC2004" i="2" s="1"/>
  <c r="BB2003" i="2"/>
  <c r="BC2003" i="2" s="1"/>
  <c r="BB2002" i="2"/>
  <c r="BC2002" i="2" s="1"/>
  <c r="BB2001" i="2"/>
  <c r="BC2001" i="2" s="1"/>
  <c r="BB2000" i="2"/>
  <c r="BC2000" i="2" s="1"/>
  <c r="BB1999" i="2"/>
  <c r="BC1999" i="2" s="1"/>
  <c r="BB1998" i="2"/>
  <c r="BC1998" i="2" s="1"/>
  <c r="BB1997" i="2"/>
  <c r="BC1997" i="2" s="1"/>
  <c r="BB1996" i="2"/>
  <c r="BC1996" i="2" s="1"/>
  <c r="BB1995" i="2"/>
  <c r="BC1995" i="2" s="1"/>
  <c r="BB1994" i="2"/>
  <c r="BC1994" i="2" s="1"/>
  <c r="BB1993" i="2"/>
  <c r="BC1993" i="2" s="1"/>
  <c r="BB1992" i="2"/>
  <c r="BC1992" i="2" s="1"/>
  <c r="BB1991" i="2"/>
  <c r="BC1991" i="2" s="1"/>
  <c r="BB1990" i="2"/>
  <c r="BC1990" i="2" s="1"/>
  <c r="BB1989" i="2"/>
  <c r="BC1989" i="2" s="1"/>
  <c r="BB1988" i="2"/>
  <c r="BC1988" i="2" s="1"/>
  <c r="BB1987" i="2"/>
  <c r="BC1987" i="2" s="1"/>
  <c r="BB1986" i="2"/>
  <c r="BC1986" i="2" s="1"/>
  <c r="BB1985" i="2"/>
  <c r="BC1985" i="2" s="1"/>
  <c r="BB1984" i="2"/>
  <c r="BC1984" i="2" s="1"/>
  <c r="BB1983" i="2"/>
  <c r="BC1983" i="2" s="1"/>
  <c r="BB1982" i="2"/>
  <c r="BC1982" i="2" s="1"/>
  <c r="BB1981" i="2"/>
  <c r="BC1981" i="2" s="1"/>
  <c r="BB1980" i="2"/>
  <c r="BC1980" i="2" s="1"/>
  <c r="BB1979" i="2"/>
  <c r="BC1979" i="2" s="1"/>
  <c r="BB1978" i="2"/>
  <c r="BC1978" i="2" s="1"/>
  <c r="BB1977" i="2"/>
  <c r="BC1977" i="2" s="1"/>
  <c r="BB1976" i="2"/>
  <c r="BC1976" i="2" s="1"/>
  <c r="BB1975" i="2"/>
  <c r="BC1975" i="2" s="1"/>
  <c r="BB1974" i="2"/>
  <c r="BC1974" i="2" s="1"/>
  <c r="BB1973" i="2"/>
  <c r="BC1973" i="2" s="1"/>
  <c r="BB1972" i="2"/>
  <c r="BC1972" i="2" s="1"/>
  <c r="BB1971" i="2"/>
  <c r="BC1971" i="2" s="1"/>
  <c r="BB1970" i="2"/>
  <c r="BC1970" i="2" s="1"/>
  <c r="BB1969" i="2"/>
  <c r="BC1969" i="2" s="1"/>
  <c r="BB1968" i="2"/>
  <c r="BC1968" i="2" s="1"/>
  <c r="BB1967" i="2"/>
  <c r="BC1967" i="2" s="1"/>
  <c r="BB1966" i="2"/>
  <c r="BC1966" i="2" s="1"/>
  <c r="BB1965" i="2"/>
  <c r="BC1965" i="2" s="1"/>
  <c r="BB1964" i="2"/>
  <c r="BC1964" i="2" s="1"/>
  <c r="BB1963" i="2"/>
  <c r="BC1963" i="2" s="1"/>
  <c r="BB1962" i="2"/>
  <c r="BC1962" i="2" s="1"/>
  <c r="BB1961" i="2"/>
  <c r="BC1961" i="2" s="1"/>
  <c r="BB1960" i="2"/>
  <c r="BC1960" i="2" s="1"/>
  <c r="BB1959" i="2"/>
  <c r="BC1959" i="2" s="1"/>
  <c r="BB1958" i="2"/>
  <c r="BC1958" i="2" s="1"/>
  <c r="BB1957" i="2"/>
  <c r="BC1957" i="2" s="1"/>
  <c r="BB1956" i="2"/>
  <c r="BC1956" i="2" s="1"/>
  <c r="BB1955" i="2"/>
  <c r="BC1955" i="2" s="1"/>
  <c r="BB1954" i="2"/>
  <c r="BC1954" i="2" s="1"/>
  <c r="BB1953" i="2"/>
  <c r="BC1953" i="2" s="1"/>
  <c r="BB1952" i="2"/>
  <c r="BC1952" i="2" s="1"/>
  <c r="BB1951" i="2"/>
  <c r="BC1951" i="2" s="1"/>
  <c r="BB1950" i="2"/>
  <c r="BC1950" i="2" s="1"/>
  <c r="BB1949" i="2"/>
  <c r="BC1949" i="2" s="1"/>
  <c r="BB1948" i="2"/>
  <c r="BC1948" i="2" s="1"/>
  <c r="BB1947" i="2"/>
  <c r="BC1947" i="2" s="1"/>
  <c r="BB1946" i="2"/>
  <c r="BC1946" i="2" s="1"/>
  <c r="BB1945" i="2"/>
  <c r="BC1945" i="2" s="1"/>
  <c r="BB1944" i="2"/>
  <c r="BC1944" i="2" s="1"/>
  <c r="BB1943" i="2"/>
  <c r="BC1943" i="2" s="1"/>
  <c r="BB1942" i="2"/>
  <c r="BC1942" i="2" s="1"/>
  <c r="BB1941" i="2"/>
  <c r="BC1941" i="2" s="1"/>
  <c r="BB1940" i="2"/>
  <c r="BC1940" i="2" s="1"/>
  <c r="BB1939" i="2"/>
  <c r="BC1939" i="2" s="1"/>
  <c r="BB1938" i="2"/>
  <c r="BC1938" i="2" s="1"/>
  <c r="BB1937" i="2"/>
  <c r="BC1937" i="2" s="1"/>
  <c r="BB1936" i="2"/>
  <c r="BC1936" i="2" s="1"/>
  <c r="BB1935" i="2"/>
  <c r="BC1935" i="2" s="1"/>
  <c r="BB1934" i="2"/>
  <c r="BC1934" i="2" s="1"/>
  <c r="BB1933" i="2"/>
  <c r="BC1933" i="2" s="1"/>
  <c r="BB1932" i="2"/>
  <c r="BC1932" i="2" s="1"/>
  <c r="BB1931" i="2"/>
  <c r="BC1931" i="2" s="1"/>
  <c r="BB1930" i="2"/>
  <c r="BC1930" i="2" s="1"/>
  <c r="BB1929" i="2"/>
  <c r="BC1929" i="2" s="1"/>
  <c r="BB1928" i="2"/>
  <c r="BC1928" i="2" s="1"/>
  <c r="BB1927" i="2"/>
  <c r="BC1927" i="2" s="1"/>
  <c r="BB1926" i="2"/>
  <c r="BC1926" i="2" s="1"/>
  <c r="BB1925" i="2"/>
  <c r="BC1925" i="2" s="1"/>
  <c r="BB1924" i="2"/>
  <c r="BC1924" i="2" s="1"/>
  <c r="BB1923" i="2"/>
  <c r="BC1923" i="2" s="1"/>
  <c r="BB1922" i="2"/>
  <c r="BC1922" i="2" s="1"/>
  <c r="BB1921" i="2"/>
  <c r="BC1921" i="2" s="1"/>
  <c r="BB1920" i="2"/>
  <c r="BC1920" i="2" s="1"/>
  <c r="BB1919" i="2"/>
  <c r="BC1919" i="2" s="1"/>
  <c r="BB1918" i="2"/>
  <c r="BC1918" i="2" s="1"/>
  <c r="BB1917" i="2"/>
  <c r="BC1917" i="2" s="1"/>
  <c r="BB1916" i="2"/>
  <c r="BC1916" i="2" s="1"/>
  <c r="BB1915" i="2"/>
  <c r="BC1915" i="2" s="1"/>
  <c r="BB1914" i="2"/>
  <c r="BC1914" i="2" s="1"/>
  <c r="BB1913" i="2"/>
  <c r="BC1913" i="2" s="1"/>
  <c r="BB1912" i="2"/>
  <c r="BC1912" i="2" s="1"/>
  <c r="BB1911" i="2"/>
  <c r="BC1911" i="2" s="1"/>
  <c r="BB1910" i="2"/>
  <c r="BC1910" i="2" s="1"/>
  <c r="BB1909" i="2"/>
  <c r="BC1909" i="2" s="1"/>
  <c r="BB1908" i="2"/>
  <c r="BC1908" i="2" s="1"/>
  <c r="BB1907" i="2"/>
  <c r="BC1907" i="2" s="1"/>
  <c r="BB1906" i="2"/>
  <c r="BC1906" i="2" s="1"/>
  <c r="BB1905" i="2"/>
  <c r="BC1905" i="2" s="1"/>
  <c r="BB1904" i="2"/>
  <c r="BC1904" i="2" s="1"/>
  <c r="BB1903" i="2"/>
  <c r="BC1903" i="2" s="1"/>
  <c r="BB1902" i="2"/>
  <c r="BC1902" i="2" s="1"/>
  <c r="BB1901" i="2"/>
  <c r="BC1901" i="2" s="1"/>
  <c r="BB1900" i="2"/>
  <c r="BC1900" i="2" s="1"/>
  <c r="BB1899" i="2"/>
  <c r="BC1899" i="2" s="1"/>
  <c r="BB1898" i="2"/>
  <c r="BC1898" i="2" s="1"/>
  <c r="BB1897" i="2"/>
  <c r="BC1897" i="2" s="1"/>
  <c r="BB1896" i="2"/>
  <c r="BC1896" i="2" s="1"/>
  <c r="BB1895" i="2"/>
  <c r="BC1895" i="2" s="1"/>
  <c r="BB1894" i="2"/>
  <c r="BC1894" i="2" s="1"/>
  <c r="BB1893" i="2"/>
  <c r="BC1893" i="2" s="1"/>
  <c r="BB1892" i="2"/>
  <c r="BC1892" i="2" s="1"/>
  <c r="BB1891" i="2"/>
  <c r="BC1891" i="2" s="1"/>
  <c r="BB1890" i="2"/>
  <c r="BC1890" i="2" s="1"/>
  <c r="BB1889" i="2"/>
  <c r="BC1889" i="2" s="1"/>
  <c r="BB1888" i="2"/>
  <c r="BC1888" i="2" s="1"/>
  <c r="BB1887" i="2"/>
  <c r="BC1887" i="2" s="1"/>
  <c r="BB1886" i="2"/>
  <c r="BC1886" i="2" s="1"/>
  <c r="BB1885" i="2"/>
  <c r="BC1885" i="2" s="1"/>
  <c r="BB1884" i="2"/>
  <c r="BC1884" i="2" s="1"/>
  <c r="BB1883" i="2"/>
  <c r="BC1883" i="2" s="1"/>
  <c r="BB1882" i="2"/>
  <c r="BC1882" i="2" s="1"/>
  <c r="BB1881" i="2"/>
  <c r="BC1881" i="2" s="1"/>
  <c r="BB1880" i="2"/>
  <c r="BC1880" i="2" s="1"/>
  <c r="BB1879" i="2"/>
  <c r="BC1879" i="2" s="1"/>
  <c r="BB1878" i="2"/>
  <c r="BC1878" i="2" s="1"/>
  <c r="BB1877" i="2"/>
  <c r="BC1877" i="2" s="1"/>
  <c r="BB1876" i="2"/>
  <c r="BC1876" i="2" s="1"/>
  <c r="BB1875" i="2"/>
  <c r="BC1875" i="2" s="1"/>
  <c r="BB1874" i="2"/>
  <c r="BC1874" i="2" s="1"/>
  <c r="BB1873" i="2"/>
  <c r="BC1873" i="2" s="1"/>
  <c r="BB1872" i="2"/>
  <c r="BC1872" i="2" s="1"/>
  <c r="BB1871" i="2"/>
  <c r="BC1871" i="2" s="1"/>
  <c r="BB1870" i="2"/>
  <c r="BC1870" i="2" s="1"/>
  <c r="BB1869" i="2"/>
  <c r="BC1869" i="2" s="1"/>
  <c r="BB1868" i="2"/>
  <c r="BC1868" i="2" s="1"/>
  <c r="BB1867" i="2"/>
  <c r="BC1867" i="2" s="1"/>
  <c r="BB1866" i="2"/>
  <c r="BC1866" i="2" s="1"/>
  <c r="BB1865" i="2"/>
  <c r="BC1865" i="2" s="1"/>
  <c r="BB1864" i="2"/>
  <c r="BC1864" i="2" s="1"/>
  <c r="BB1863" i="2"/>
  <c r="BC1863" i="2" s="1"/>
  <c r="BB1862" i="2"/>
  <c r="BC1862" i="2" s="1"/>
  <c r="BB1861" i="2"/>
  <c r="BC1861" i="2" s="1"/>
  <c r="BB1860" i="2"/>
  <c r="BC1860" i="2" s="1"/>
  <c r="BB1859" i="2"/>
  <c r="BC1859" i="2" s="1"/>
  <c r="BB1858" i="2"/>
  <c r="BC1858" i="2" s="1"/>
  <c r="BB1857" i="2"/>
  <c r="BC1857" i="2" s="1"/>
  <c r="BB1856" i="2"/>
  <c r="BC1856" i="2" s="1"/>
  <c r="BB1855" i="2"/>
  <c r="BC1855" i="2" s="1"/>
  <c r="BB1854" i="2"/>
  <c r="BC1854" i="2" s="1"/>
  <c r="BB1853" i="2"/>
  <c r="BC1853" i="2" s="1"/>
  <c r="BB1852" i="2"/>
  <c r="BC1852" i="2" s="1"/>
  <c r="BB1851" i="2"/>
  <c r="BC1851" i="2" s="1"/>
  <c r="BB1850" i="2"/>
  <c r="BC1850" i="2" s="1"/>
  <c r="BB1849" i="2"/>
  <c r="BC1849" i="2" s="1"/>
  <c r="BB1848" i="2"/>
  <c r="BC1848" i="2" s="1"/>
  <c r="BB1847" i="2"/>
  <c r="BC1847" i="2" s="1"/>
  <c r="BB1846" i="2"/>
  <c r="BC1846" i="2" s="1"/>
  <c r="BB1845" i="2"/>
  <c r="BC1845" i="2" s="1"/>
  <c r="BB1844" i="2"/>
  <c r="BC1844" i="2" s="1"/>
  <c r="BB1843" i="2"/>
  <c r="BC1843" i="2" s="1"/>
  <c r="BB1842" i="2"/>
  <c r="BC1842" i="2" s="1"/>
  <c r="BB1841" i="2"/>
  <c r="BC1841" i="2" s="1"/>
  <c r="BB1840" i="2"/>
  <c r="BC1840" i="2" s="1"/>
  <c r="BB1839" i="2"/>
  <c r="BC1839" i="2" s="1"/>
  <c r="BB1838" i="2"/>
  <c r="BC1838" i="2" s="1"/>
  <c r="BB1837" i="2"/>
  <c r="BC1837" i="2" s="1"/>
  <c r="BB1836" i="2"/>
  <c r="BC1836" i="2" s="1"/>
  <c r="BB1835" i="2"/>
  <c r="BC1835" i="2" s="1"/>
  <c r="BB1834" i="2"/>
  <c r="BC1834" i="2" s="1"/>
  <c r="BB1833" i="2"/>
  <c r="BC1833" i="2" s="1"/>
  <c r="BB1832" i="2"/>
  <c r="BC1832" i="2" s="1"/>
  <c r="BB1831" i="2"/>
  <c r="BC1831" i="2" s="1"/>
  <c r="BB1830" i="2"/>
  <c r="BC1830" i="2" s="1"/>
  <c r="BB1829" i="2"/>
  <c r="BC1829" i="2" s="1"/>
  <c r="BB1828" i="2"/>
  <c r="BC1828" i="2" s="1"/>
  <c r="BB1827" i="2"/>
  <c r="BC1827" i="2" s="1"/>
  <c r="BB1826" i="2"/>
  <c r="BC1826" i="2" s="1"/>
  <c r="BB1825" i="2"/>
  <c r="BC1825" i="2" s="1"/>
  <c r="BB1824" i="2"/>
  <c r="BC1824" i="2" s="1"/>
  <c r="BB1823" i="2"/>
  <c r="BC1823" i="2" s="1"/>
  <c r="BB1822" i="2"/>
  <c r="BC1822" i="2" s="1"/>
  <c r="BB1821" i="2"/>
  <c r="BC1821" i="2" s="1"/>
  <c r="BB1820" i="2"/>
  <c r="BC1820" i="2" s="1"/>
  <c r="BB1819" i="2"/>
  <c r="BC1819" i="2" s="1"/>
  <c r="BB1818" i="2"/>
  <c r="BC1818" i="2" s="1"/>
  <c r="BB1817" i="2"/>
  <c r="BC1817" i="2" s="1"/>
  <c r="BB1816" i="2"/>
  <c r="BC1816" i="2" s="1"/>
  <c r="BB1815" i="2"/>
  <c r="BC1815" i="2" s="1"/>
  <c r="BB1814" i="2"/>
  <c r="BC1814" i="2" s="1"/>
  <c r="BB1813" i="2"/>
  <c r="BC1813" i="2" s="1"/>
  <c r="BB1812" i="2"/>
  <c r="BC1812" i="2" s="1"/>
  <c r="BB1811" i="2"/>
  <c r="BC1811" i="2" s="1"/>
  <c r="BB1810" i="2"/>
  <c r="BC1810" i="2" s="1"/>
  <c r="BB1809" i="2"/>
  <c r="BC1809" i="2" s="1"/>
  <c r="BB1808" i="2"/>
  <c r="BC1808" i="2" s="1"/>
  <c r="BB1807" i="2"/>
  <c r="BC1807" i="2" s="1"/>
  <c r="BB1806" i="2"/>
  <c r="BC1806" i="2" s="1"/>
  <c r="BB1805" i="2"/>
  <c r="BC1805" i="2" s="1"/>
  <c r="BB1804" i="2"/>
  <c r="BC1804" i="2" s="1"/>
  <c r="BB1803" i="2"/>
  <c r="BC1803" i="2" s="1"/>
  <c r="BB1802" i="2"/>
  <c r="BC1802" i="2" s="1"/>
  <c r="BB1801" i="2"/>
  <c r="BC1801" i="2" s="1"/>
  <c r="BB1800" i="2"/>
  <c r="BC1800" i="2" s="1"/>
  <c r="BB1799" i="2"/>
  <c r="BC1799" i="2" s="1"/>
  <c r="BB1798" i="2"/>
  <c r="BC1798" i="2" s="1"/>
  <c r="BB1797" i="2"/>
  <c r="BC1797" i="2" s="1"/>
  <c r="BB1796" i="2"/>
  <c r="BC1796" i="2" s="1"/>
  <c r="BB1795" i="2"/>
  <c r="BC1795" i="2" s="1"/>
  <c r="BB1794" i="2"/>
  <c r="BC1794" i="2" s="1"/>
  <c r="BB1793" i="2"/>
  <c r="BC1793" i="2" s="1"/>
  <c r="BB1792" i="2"/>
  <c r="BC1792" i="2" s="1"/>
  <c r="BB1791" i="2"/>
  <c r="BC1791" i="2" s="1"/>
  <c r="BB1790" i="2"/>
  <c r="BC1790" i="2" s="1"/>
  <c r="BB1789" i="2"/>
  <c r="BC1789" i="2" s="1"/>
  <c r="BB1788" i="2"/>
  <c r="BC1788" i="2" s="1"/>
  <c r="BB1787" i="2"/>
  <c r="BC1787" i="2" s="1"/>
  <c r="BB1786" i="2"/>
  <c r="BC1786" i="2" s="1"/>
  <c r="BB1785" i="2"/>
  <c r="BC1785" i="2" s="1"/>
  <c r="BB1784" i="2"/>
  <c r="BC1784" i="2" s="1"/>
  <c r="BB1783" i="2"/>
  <c r="BC1783" i="2" s="1"/>
  <c r="BB1782" i="2"/>
  <c r="BC1782" i="2" s="1"/>
  <c r="BB1781" i="2"/>
  <c r="BC1781" i="2" s="1"/>
  <c r="BB1780" i="2"/>
  <c r="BC1780" i="2" s="1"/>
  <c r="BB1779" i="2"/>
  <c r="BC1779" i="2" s="1"/>
  <c r="BB1778" i="2"/>
  <c r="BC1778" i="2" s="1"/>
  <c r="BB1777" i="2"/>
  <c r="BC1777" i="2" s="1"/>
  <c r="BB1776" i="2"/>
  <c r="BC1776" i="2" s="1"/>
  <c r="BB1775" i="2"/>
  <c r="BC1775" i="2" s="1"/>
  <c r="BB1774" i="2"/>
  <c r="BC1774" i="2" s="1"/>
  <c r="BB1773" i="2"/>
  <c r="BC1773" i="2" s="1"/>
  <c r="BB1772" i="2"/>
  <c r="BC1772" i="2" s="1"/>
  <c r="BB1771" i="2"/>
  <c r="BC1771" i="2" s="1"/>
  <c r="BB1770" i="2"/>
  <c r="BC1770" i="2" s="1"/>
  <c r="BB1769" i="2"/>
  <c r="BC1769" i="2" s="1"/>
  <c r="BB1768" i="2"/>
  <c r="BC1768" i="2" s="1"/>
  <c r="BB1767" i="2"/>
  <c r="BC1767" i="2" s="1"/>
  <c r="BB1766" i="2"/>
  <c r="BC1766" i="2" s="1"/>
  <c r="BB1765" i="2"/>
  <c r="BC1765" i="2" s="1"/>
  <c r="BB1764" i="2"/>
  <c r="BC1764" i="2" s="1"/>
  <c r="BB1763" i="2"/>
  <c r="BC1763" i="2" s="1"/>
  <c r="BB1762" i="2"/>
  <c r="BC1762" i="2" s="1"/>
  <c r="BB1761" i="2"/>
  <c r="BC1761" i="2" s="1"/>
  <c r="BB1760" i="2"/>
  <c r="BC1760" i="2" s="1"/>
  <c r="BB1759" i="2"/>
  <c r="BC1759" i="2" s="1"/>
  <c r="BB1758" i="2"/>
  <c r="BC1758" i="2" s="1"/>
  <c r="BB1757" i="2"/>
  <c r="BC1757" i="2" s="1"/>
  <c r="BB1756" i="2"/>
  <c r="BC1756" i="2" s="1"/>
  <c r="BB1755" i="2"/>
  <c r="BC1755" i="2" s="1"/>
  <c r="BB1754" i="2"/>
  <c r="BC1754" i="2" s="1"/>
  <c r="BB1753" i="2"/>
  <c r="BC1753" i="2" s="1"/>
  <c r="BB1752" i="2"/>
  <c r="BC1752" i="2" s="1"/>
  <c r="BB1751" i="2"/>
  <c r="BC1751" i="2" s="1"/>
  <c r="BB1750" i="2"/>
  <c r="BC1750" i="2" s="1"/>
  <c r="BB1749" i="2"/>
  <c r="BC1749" i="2" s="1"/>
  <c r="BB1748" i="2"/>
  <c r="BC1748" i="2" s="1"/>
  <c r="BB1747" i="2"/>
  <c r="BC1747" i="2" s="1"/>
  <c r="BB1746" i="2"/>
  <c r="BC1746" i="2" s="1"/>
  <c r="BB1745" i="2"/>
  <c r="BC1745" i="2" s="1"/>
  <c r="BB1744" i="2"/>
  <c r="BC1744" i="2" s="1"/>
  <c r="BB1743" i="2"/>
  <c r="BC1743" i="2" s="1"/>
  <c r="BB1742" i="2"/>
  <c r="BC1742" i="2" s="1"/>
  <c r="BB1741" i="2"/>
  <c r="BC1741" i="2" s="1"/>
  <c r="BB1740" i="2"/>
  <c r="BC1740" i="2" s="1"/>
  <c r="BB1739" i="2"/>
  <c r="BC1739" i="2" s="1"/>
  <c r="BB1738" i="2"/>
  <c r="BC1738" i="2" s="1"/>
  <c r="BB1737" i="2"/>
  <c r="BC1737" i="2" s="1"/>
  <c r="BB1736" i="2"/>
  <c r="BC1736" i="2" s="1"/>
  <c r="BB1735" i="2"/>
  <c r="BC1735" i="2" s="1"/>
  <c r="BB1734" i="2"/>
  <c r="BC1734" i="2" s="1"/>
  <c r="BB1733" i="2"/>
  <c r="BC1733" i="2" s="1"/>
  <c r="BB1732" i="2"/>
  <c r="BC1732" i="2" s="1"/>
  <c r="BB1731" i="2"/>
  <c r="BC1731" i="2" s="1"/>
  <c r="BB1730" i="2"/>
  <c r="BC1730" i="2" s="1"/>
  <c r="BB1729" i="2"/>
  <c r="BC1729" i="2" s="1"/>
  <c r="BB1728" i="2"/>
  <c r="BC1728" i="2" s="1"/>
  <c r="BB1727" i="2"/>
  <c r="BC1727" i="2" s="1"/>
  <c r="BB1726" i="2"/>
  <c r="BC1726" i="2" s="1"/>
  <c r="BB1725" i="2"/>
  <c r="BC1725" i="2" s="1"/>
  <c r="BB1724" i="2"/>
  <c r="BC1724" i="2" s="1"/>
  <c r="BB1723" i="2"/>
  <c r="BC1723" i="2" s="1"/>
  <c r="BB1722" i="2"/>
  <c r="BC1722" i="2" s="1"/>
  <c r="BB1721" i="2"/>
  <c r="BC1721" i="2" s="1"/>
  <c r="BB1720" i="2"/>
  <c r="BC1720" i="2" s="1"/>
  <c r="BB1719" i="2"/>
  <c r="BC1719" i="2" s="1"/>
  <c r="BB1718" i="2"/>
  <c r="BC1718" i="2" s="1"/>
  <c r="BB1717" i="2"/>
  <c r="BC1717" i="2" s="1"/>
  <c r="BB1716" i="2"/>
  <c r="BC1716" i="2" s="1"/>
  <c r="BB1715" i="2"/>
  <c r="BC1715" i="2" s="1"/>
  <c r="BB1714" i="2"/>
  <c r="BC1714" i="2" s="1"/>
  <c r="BB1713" i="2"/>
  <c r="BC1713" i="2" s="1"/>
  <c r="BB1712" i="2"/>
  <c r="BC1712" i="2" s="1"/>
  <c r="BB1711" i="2"/>
  <c r="BC1711" i="2" s="1"/>
  <c r="BB1710" i="2"/>
  <c r="BC1710" i="2" s="1"/>
  <c r="BB1709" i="2"/>
  <c r="BC1709" i="2" s="1"/>
  <c r="BB1708" i="2"/>
  <c r="BC1708" i="2" s="1"/>
  <c r="BB1707" i="2"/>
  <c r="BC1707" i="2" s="1"/>
  <c r="BB1706" i="2"/>
  <c r="BC1706" i="2" s="1"/>
  <c r="BB1705" i="2"/>
  <c r="BC1705" i="2" s="1"/>
  <c r="BB1704" i="2"/>
  <c r="BC1704" i="2" s="1"/>
  <c r="BB1703" i="2"/>
  <c r="BC1703" i="2" s="1"/>
  <c r="BB1702" i="2"/>
  <c r="BC1702" i="2" s="1"/>
  <c r="BB1701" i="2"/>
  <c r="BC1701" i="2" s="1"/>
  <c r="BB1700" i="2"/>
  <c r="BC1700" i="2" s="1"/>
  <c r="BB1699" i="2"/>
  <c r="BC1699" i="2" s="1"/>
  <c r="BB1698" i="2"/>
  <c r="BC1698" i="2" s="1"/>
  <c r="BB1697" i="2"/>
  <c r="BC1697" i="2" s="1"/>
  <c r="BB1696" i="2"/>
  <c r="BC1696" i="2" s="1"/>
  <c r="BB1695" i="2"/>
  <c r="BC1695" i="2" s="1"/>
  <c r="BB1694" i="2"/>
  <c r="BC1694" i="2" s="1"/>
  <c r="BB1693" i="2"/>
  <c r="BC1693" i="2" s="1"/>
  <c r="BB1692" i="2"/>
  <c r="BC1692" i="2" s="1"/>
  <c r="BB1691" i="2"/>
  <c r="BC1691" i="2" s="1"/>
  <c r="BB1690" i="2"/>
  <c r="BC1690" i="2" s="1"/>
  <c r="BB1689" i="2"/>
  <c r="BC1689" i="2" s="1"/>
  <c r="BB1688" i="2"/>
  <c r="BC1688" i="2" s="1"/>
  <c r="BB1687" i="2"/>
  <c r="BC1687" i="2" s="1"/>
  <c r="BB1686" i="2"/>
  <c r="BC1686" i="2" s="1"/>
  <c r="BB1685" i="2"/>
  <c r="BC1685" i="2" s="1"/>
  <c r="BB1684" i="2"/>
  <c r="BC1684" i="2" s="1"/>
  <c r="BB1683" i="2"/>
  <c r="BC1683" i="2" s="1"/>
  <c r="BB1682" i="2"/>
  <c r="BC1682" i="2" s="1"/>
  <c r="BB1681" i="2"/>
  <c r="BC1681" i="2" s="1"/>
  <c r="BB1680" i="2"/>
  <c r="BC1680" i="2" s="1"/>
  <c r="BB1679" i="2"/>
  <c r="BC1679" i="2" s="1"/>
  <c r="BB1678" i="2"/>
  <c r="BC1678" i="2" s="1"/>
  <c r="BB1677" i="2"/>
  <c r="BC1677" i="2" s="1"/>
  <c r="BB1676" i="2"/>
  <c r="BC1676" i="2" s="1"/>
  <c r="BB1675" i="2"/>
  <c r="BC1675" i="2" s="1"/>
  <c r="BB1674" i="2"/>
  <c r="BC1674" i="2" s="1"/>
  <c r="BB1673" i="2"/>
  <c r="BC1673" i="2" s="1"/>
  <c r="BB1672" i="2"/>
  <c r="BC1672" i="2" s="1"/>
  <c r="BB1671" i="2"/>
  <c r="BC1671" i="2" s="1"/>
  <c r="BB1670" i="2"/>
  <c r="BC1670" i="2" s="1"/>
  <c r="BB1669" i="2"/>
  <c r="BC1669" i="2" s="1"/>
  <c r="BB1668" i="2"/>
  <c r="BC1668" i="2" s="1"/>
  <c r="BB1667" i="2"/>
  <c r="BC1667" i="2" s="1"/>
  <c r="BB1666" i="2"/>
  <c r="BC1666" i="2" s="1"/>
  <c r="BB1665" i="2"/>
  <c r="BC1665" i="2" s="1"/>
  <c r="BB1664" i="2"/>
  <c r="BC1664" i="2" s="1"/>
  <c r="BB1663" i="2"/>
  <c r="BC1663" i="2" s="1"/>
  <c r="BB1662" i="2"/>
  <c r="BC1662" i="2" s="1"/>
  <c r="BB1661" i="2"/>
  <c r="BC1661" i="2" s="1"/>
  <c r="BB1660" i="2"/>
  <c r="BC1660" i="2" s="1"/>
  <c r="BB1659" i="2"/>
  <c r="BC1659" i="2" s="1"/>
  <c r="BB1658" i="2"/>
  <c r="BC1658" i="2" s="1"/>
  <c r="BB1657" i="2"/>
  <c r="BC1657" i="2" s="1"/>
  <c r="BB1656" i="2"/>
  <c r="BC1656" i="2" s="1"/>
  <c r="BB1655" i="2"/>
  <c r="BC1655" i="2" s="1"/>
  <c r="BB1654" i="2"/>
  <c r="BC1654" i="2" s="1"/>
  <c r="BB1653" i="2"/>
  <c r="BC1653" i="2" s="1"/>
  <c r="BB1652" i="2"/>
  <c r="BC1652" i="2" s="1"/>
  <c r="BB1651" i="2"/>
  <c r="BC1651" i="2" s="1"/>
  <c r="BB1650" i="2"/>
  <c r="BC1650" i="2" s="1"/>
  <c r="BB1649" i="2"/>
  <c r="BC1649" i="2" s="1"/>
  <c r="BB1648" i="2"/>
  <c r="BC1648" i="2" s="1"/>
  <c r="BB1647" i="2"/>
  <c r="BC1647" i="2" s="1"/>
  <c r="BB1646" i="2"/>
  <c r="BC1646" i="2" s="1"/>
  <c r="BB1645" i="2"/>
  <c r="BC1645" i="2" s="1"/>
  <c r="BB1644" i="2"/>
  <c r="BC1644" i="2" s="1"/>
  <c r="BB1643" i="2"/>
  <c r="BC1643" i="2" s="1"/>
  <c r="BB1642" i="2"/>
  <c r="BC1642" i="2" s="1"/>
  <c r="BB1641" i="2"/>
  <c r="BC1641" i="2" s="1"/>
  <c r="BB1640" i="2"/>
  <c r="BC1640" i="2" s="1"/>
  <c r="BB1639" i="2"/>
  <c r="BC1639" i="2" s="1"/>
  <c r="BB1638" i="2"/>
  <c r="BC1638" i="2" s="1"/>
  <c r="BB1637" i="2"/>
  <c r="BC1637" i="2" s="1"/>
  <c r="BB1636" i="2"/>
  <c r="BC1636" i="2" s="1"/>
  <c r="BB1635" i="2"/>
  <c r="BC1635" i="2" s="1"/>
  <c r="BB1634" i="2"/>
  <c r="BC1634" i="2" s="1"/>
  <c r="BB1633" i="2"/>
  <c r="BC1633" i="2" s="1"/>
  <c r="BB1632" i="2"/>
  <c r="BC1632" i="2" s="1"/>
  <c r="BB1631" i="2"/>
  <c r="BC1631" i="2" s="1"/>
  <c r="BB1630" i="2"/>
  <c r="BC1630" i="2" s="1"/>
  <c r="BB1629" i="2"/>
  <c r="BC1629" i="2" s="1"/>
  <c r="BB1628" i="2"/>
  <c r="BC1628" i="2" s="1"/>
  <c r="BB1627" i="2"/>
  <c r="BC1627" i="2" s="1"/>
  <c r="BB1626" i="2"/>
  <c r="BC1626" i="2" s="1"/>
  <c r="BB1625" i="2"/>
  <c r="BC1625" i="2" s="1"/>
  <c r="BB1624" i="2"/>
  <c r="BC1624" i="2" s="1"/>
  <c r="BB1623" i="2"/>
  <c r="BC1623" i="2" s="1"/>
  <c r="BB1622" i="2"/>
  <c r="BC1622" i="2" s="1"/>
  <c r="BB1621" i="2"/>
  <c r="BC1621" i="2" s="1"/>
  <c r="BB1620" i="2"/>
  <c r="BC1620" i="2" s="1"/>
  <c r="BB1619" i="2"/>
  <c r="BC1619" i="2" s="1"/>
  <c r="BB1618" i="2"/>
  <c r="BC1618" i="2" s="1"/>
  <c r="BB1617" i="2"/>
  <c r="BC1617" i="2" s="1"/>
  <c r="BB1616" i="2"/>
  <c r="BC1616" i="2" s="1"/>
  <c r="BB1615" i="2"/>
  <c r="BC1615" i="2" s="1"/>
  <c r="BB1614" i="2"/>
  <c r="BC1614" i="2" s="1"/>
  <c r="BB1613" i="2"/>
  <c r="BC1613" i="2" s="1"/>
  <c r="BB1612" i="2"/>
  <c r="BC1612" i="2" s="1"/>
  <c r="BB1611" i="2"/>
  <c r="BC1611" i="2" s="1"/>
  <c r="BB1610" i="2"/>
  <c r="BC1610" i="2" s="1"/>
  <c r="BB1609" i="2"/>
  <c r="BC1609" i="2" s="1"/>
  <c r="BB1608" i="2"/>
  <c r="BC1608" i="2" s="1"/>
  <c r="BB1607" i="2"/>
  <c r="BC1607" i="2" s="1"/>
  <c r="BB1606" i="2"/>
  <c r="BC1606" i="2" s="1"/>
  <c r="BB1605" i="2"/>
  <c r="BC1605" i="2" s="1"/>
  <c r="BB1604" i="2"/>
  <c r="BC1604" i="2" s="1"/>
  <c r="BB1603" i="2"/>
  <c r="BC1603" i="2" s="1"/>
  <c r="BB1602" i="2"/>
  <c r="BC1602" i="2" s="1"/>
  <c r="BB1601" i="2"/>
  <c r="BC1601" i="2" s="1"/>
  <c r="BB1600" i="2"/>
  <c r="BC1600" i="2" s="1"/>
  <c r="BB1599" i="2"/>
  <c r="BC1599" i="2" s="1"/>
  <c r="BB1598" i="2"/>
  <c r="BC1598" i="2" s="1"/>
  <c r="BB1597" i="2"/>
  <c r="BC1597" i="2" s="1"/>
  <c r="BB1596" i="2"/>
  <c r="BC1596" i="2" s="1"/>
  <c r="BB1595" i="2"/>
  <c r="BC1595" i="2" s="1"/>
  <c r="BB1594" i="2"/>
  <c r="BC1594" i="2" s="1"/>
  <c r="BB1593" i="2"/>
  <c r="BC1593" i="2" s="1"/>
  <c r="BB1592" i="2"/>
  <c r="BC1592" i="2" s="1"/>
  <c r="BB1591" i="2"/>
  <c r="BC1591" i="2" s="1"/>
  <c r="BB1590" i="2"/>
  <c r="BC1590" i="2" s="1"/>
  <c r="BB1589" i="2"/>
  <c r="BC1589" i="2" s="1"/>
  <c r="BB1588" i="2"/>
  <c r="BC1588" i="2" s="1"/>
  <c r="BB1587" i="2"/>
  <c r="BC1587" i="2" s="1"/>
  <c r="BB1586" i="2"/>
  <c r="BC1586" i="2" s="1"/>
  <c r="BB1585" i="2"/>
  <c r="BC1585" i="2" s="1"/>
  <c r="BB1584" i="2"/>
  <c r="BC1584" i="2" s="1"/>
  <c r="BB1583" i="2"/>
  <c r="BC1583" i="2" s="1"/>
  <c r="BB1582" i="2"/>
  <c r="BC1582" i="2" s="1"/>
  <c r="BB1581" i="2"/>
  <c r="BC1581" i="2" s="1"/>
  <c r="BB1580" i="2"/>
  <c r="BC1580" i="2" s="1"/>
  <c r="BB1579" i="2"/>
  <c r="BC1579" i="2" s="1"/>
  <c r="BB1578" i="2"/>
  <c r="BC1578" i="2" s="1"/>
  <c r="BB1577" i="2"/>
  <c r="BC1577" i="2" s="1"/>
  <c r="BB1576" i="2"/>
  <c r="BC1576" i="2" s="1"/>
  <c r="BB1575" i="2"/>
  <c r="BC1575" i="2" s="1"/>
  <c r="BB1574" i="2"/>
  <c r="BC1574" i="2" s="1"/>
  <c r="BB1573" i="2"/>
  <c r="BC1573" i="2" s="1"/>
  <c r="BB1572" i="2"/>
  <c r="BC1572" i="2" s="1"/>
  <c r="BB1571" i="2"/>
  <c r="BC1571" i="2" s="1"/>
  <c r="BB1570" i="2"/>
  <c r="BC1570" i="2" s="1"/>
  <c r="BB1569" i="2"/>
  <c r="BC1569" i="2" s="1"/>
  <c r="BB1568" i="2"/>
  <c r="BC1568" i="2" s="1"/>
  <c r="BB1567" i="2"/>
  <c r="BC1567" i="2" s="1"/>
  <c r="BB1566" i="2"/>
  <c r="BC1566" i="2" s="1"/>
  <c r="BB1565" i="2"/>
  <c r="BC1565" i="2" s="1"/>
  <c r="BB1564" i="2"/>
  <c r="BC1564" i="2" s="1"/>
  <c r="BB1563" i="2"/>
  <c r="BC1563" i="2" s="1"/>
  <c r="BB1562" i="2"/>
  <c r="BC1562" i="2" s="1"/>
  <c r="BB1561" i="2"/>
  <c r="BC1561" i="2" s="1"/>
  <c r="BB1560" i="2"/>
  <c r="BC1560" i="2" s="1"/>
  <c r="BB1559" i="2"/>
  <c r="BC1559" i="2" s="1"/>
  <c r="BB1558" i="2"/>
  <c r="BC1558" i="2" s="1"/>
  <c r="BB1557" i="2"/>
  <c r="BC1557" i="2" s="1"/>
  <c r="BB1556" i="2"/>
  <c r="BC1556" i="2" s="1"/>
  <c r="BB1555" i="2"/>
  <c r="BC1555" i="2" s="1"/>
  <c r="BB1554" i="2"/>
  <c r="BC1554" i="2" s="1"/>
  <c r="BB1553" i="2"/>
  <c r="BC1553" i="2" s="1"/>
  <c r="BB1552" i="2"/>
  <c r="BC1552" i="2" s="1"/>
  <c r="BB1551" i="2"/>
  <c r="BC1551" i="2" s="1"/>
  <c r="BB1550" i="2"/>
  <c r="BC1550" i="2" s="1"/>
  <c r="BB1549" i="2"/>
  <c r="BC1549" i="2" s="1"/>
  <c r="BB1548" i="2"/>
  <c r="BC1548" i="2" s="1"/>
  <c r="BB1547" i="2"/>
  <c r="BC1547" i="2" s="1"/>
  <c r="BB1546" i="2"/>
  <c r="BC1546" i="2" s="1"/>
  <c r="BB1545" i="2"/>
  <c r="BC1545" i="2" s="1"/>
  <c r="BB1544" i="2"/>
  <c r="BC1544" i="2" s="1"/>
  <c r="BB1543" i="2"/>
  <c r="BC1543" i="2" s="1"/>
  <c r="BB1542" i="2"/>
  <c r="BC1542" i="2" s="1"/>
  <c r="BB1541" i="2"/>
  <c r="BC1541" i="2" s="1"/>
  <c r="BB1540" i="2"/>
  <c r="BC1540" i="2" s="1"/>
  <c r="BB1539" i="2"/>
  <c r="BC1539" i="2" s="1"/>
  <c r="BB1538" i="2"/>
  <c r="BC1538" i="2" s="1"/>
  <c r="BB1537" i="2"/>
  <c r="BC1537" i="2" s="1"/>
  <c r="BB1536" i="2"/>
  <c r="BC1536" i="2" s="1"/>
  <c r="BB1535" i="2"/>
  <c r="BC1535" i="2" s="1"/>
  <c r="BB1534" i="2"/>
  <c r="BC1534" i="2" s="1"/>
  <c r="BB1533" i="2"/>
  <c r="BC1533" i="2" s="1"/>
  <c r="BB1532" i="2"/>
  <c r="BC1532" i="2" s="1"/>
  <c r="BB1531" i="2"/>
  <c r="BC1531" i="2" s="1"/>
  <c r="BB1530" i="2"/>
  <c r="BC1530" i="2" s="1"/>
  <c r="BB1529" i="2"/>
  <c r="BC1529" i="2" s="1"/>
  <c r="BB1528" i="2"/>
  <c r="BC1528" i="2" s="1"/>
  <c r="BB1527" i="2"/>
  <c r="BC1527" i="2" s="1"/>
  <c r="BB1526" i="2"/>
  <c r="BC1526" i="2" s="1"/>
  <c r="BB1525" i="2"/>
  <c r="BC1525" i="2" s="1"/>
  <c r="BB1524" i="2"/>
  <c r="BC1524" i="2" s="1"/>
  <c r="BB1523" i="2"/>
  <c r="BC1523" i="2" s="1"/>
  <c r="BB1522" i="2"/>
  <c r="BC1522" i="2" s="1"/>
  <c r="BB1521" i="2"/>
  <c r="BC1521" i="2" s="1"/>
  <c r="BB1520" i="2"/>
  <c r="BC1520" i="2" s="1"/>
  <c r="BB1519" i="2"/>
  <c r="BC1519" i="2" s="1"/>
  <c r="BB1518" i="2"/>
  <c r="BC1518" i="2" s="1"/>
  <c r="BB1517" i="2"/>
  <c r="BC1517" i="2" s="1"/>
  <c r="BB1516" i="2"/>
  <c r="BC1516" i="2" s="1"/>
  <c r="BB1515" i="2"/>
  <c r="BC1515" i="2" s="1"/>
  <c r="BB1514" i="2"/>
  <c r="BC1514" i="2" s="1"/>
  <c r="BB1513" i="2"/>
  <c r="BC1513" i="2" s="1"/>
  <c r="BB1512" i="2"/>
  <c r="BC1512" i="2" s="1"/>
  <c r="BB1511" i="2"/>
  <c r="BC1511" i="2" s="1"/>
  <c r="BB1510" i="2"/>
  <c r="BC1510" i="2" s="1"/>
  <c r="BB1509" i="2"/>
  <c r="BC1509" i="2" s="1"/>
  <c r="BB1508" i="2"/>
  <c r="BC1508" i="2" s="1"/>
  <c r="BB1507" i="2"/>
  <c r="BC1507" i="2" s="1"/>
  <c r="BB1506" i="2"/>
  <c r="BC1506" i="2" s="1"/>
  <c r="BB1505" i="2"/>
  <c r="BC1505" i="2" s="1"/>
  <c r="BB1504" i="2"/>
  <c r="BC1504" i="2" s="1"/>
  <c r="BB1503" i="2"/>
  <c r="BC1503" i="2" s="1"/>
  <c r="BB1502" i="2"/>
  <c r="BC1502" i="2" s="1"/>
  <c r="BB1501" i="2"/>
  <c r="BC1501" i="2" s="1"/>
  <c r="BB1500" i="2"/>
  <c r="BC1500" i="2" s="1"/>
  <c r="BB1499" i="2"/>
  <c r="BC1499" i="2" s="1"/>
  <c r="BB1498" i="2"/>
  <c r="BC1498" i="2" s="1"/>
  <c r="BB1497" i="2"/>
  <c r="BC1497" i="2" s="1"/>
  <c r="BB1496" i="2"/>
  <c r="BC1496" i="2" s="1"/>
  <c r="BB1495" i="2"/>
  <c r="BC1495" i="2" s="1"/>
  <c r="BB1494" i="2"/>
  <c r="BC1494" i="2" s="1"/>
  <c r="BB1493" i="2"/>
  <c r="BC1493" i="2" s="1"/>
  <c r="BB1492" i="2"/>
  <c r="BC1492" i="2" s="1"/>
  <c r="BB1491" i="2"/>
  <c r="BC1491" i="2" s="1"/>
  <c r="BB1490" i="2"/>
  <c r="BC1490" i="2" s="1"/>
  <c r="BB1489" i="2"/>
  <c r="BC1489" i="2" s="1"/>
  <c r="BB1488" i="2"/>
  <c r="BC1488" i="2" s="1"/>
  <c r="BB1487" i="2"/>
  <c r="BC1487" i="2" s="1"/>
  <c r="BB1486" i="2"/>
  <c r="BC1486" i="2" s="1"/>
  <c r="BB1485" i="2"/>
  <c r="BC1485" i="2" s="1"/>
  <c r="BB1484" i="2"/>
  <c r="BC1484" i="2" s="1"/>
  <c r="BB1483" i="2"/>
  <c r="BC1483" i="2" s="1"/>
  <c r="BB1482" i="2"/>
  <c r="BC1482" i="2" s="1"/>
  <c r="BB1481" i="2"/>
  <c r="BC1481" i="2" s="1"/>
  <c r="BB1480" i="2"/>
  <c r="BC1480" i="2" s="1"/>
  <c r="BB1479" i="2"/>
  <c r="BC1479" i="2" s="1"/>
  <c r="BB1478" i="2"/>
  <c r="BC1478" i="2" s="1"/>
  <c r="BB1477" i="2"/>
  <c r="BC1477" i="2" s="1"/>
  <c r="BB1476" i="2"/>
  <c r="BC1476" i="2" s="1"/>
  <c r="BB1475" i="2"/>
  <c r="BC1475" i="2" s="1"/>
  <c r="BB1474" i="2"/>
  <c r="BC1474" i="2" s="1"/>
  <c r="BB1473" i="2"/>
  <c r="BC1473" i="2" s="1"/>
  <c r="BB1472" i="2"/>
  <c r="BC1472" i="2" s="1"/>
  <c r="BB1471" i="2"/>
  <c r="BC1471" i="2" s="1"/>
  <c r="BB1470" i="2"/>
  <c r="BC1470" i="2" s="1"/>
  <c r="BB1469" i="2"/>
  <c r="BC1469" i="2" s="1"/>
  <c r="BB1468" i="2"/>
  <c r="BC1468" i="2" s="1"/>
  <c r="BB1467" i="2"/>
  <c r="BC1467" i="2" s="1"/>
  <c r="BB1466" i="2"/>
  <c r="BC1466" i="2" s="1"/>
  <c r="BB1465" i="2"/>
  <c r="BC1465" i="2" s="1"/>
  <c r="BB1464" i="2"/>
  <c r="BC1464" i="2" s="1"/>
  <c r="BB1463" i="2"/>
  <c r="BC1463" i="2" s="1"/>
  <c r="BB1462" i="2"/>
  <c r="BC1462" i="2" s="1"/>
  <c r="BB1461" i="2"/>
  <c r="BC1461" i="2" s="1"/>
  <c r="BB1460" i="2"/>
  <c r="BC1460" i="2" s="1"/>
  <c r="BB1459" i="2"/>
  <c r="BC1459" i="2" s="1"/>
  <c r="BB1458" i="2"/>
  <c r="BC1458" i="2" s="1"/>
  <c r="BB1457" i="2"/>
  <c r="BC1457" i="2" s="1"/>
  <c r="BB1456" i="2"/>
  <c r="BC1456" i="2" s="1"/>
  <c r="BB1455" i="2"/>
  <c r="BC1455" i="2" s="1"/>
  <c r="BB1454" i="2"/>
  <c r="BC1454" i="2" s="1"/>
  <c r="BB1453" i="2"/>
  <c r="BC1453" i="2" s="1"/>
  <c r="BB1452" i="2"/>
  <c r="BC1452" i="2" s="1"/>
  <c r="BB1451" i="2"/>
  <c r="BC1451" i="2" s="1"/>
  <c r="BB1450" i="2"/>
  <c r="BC1450" i="2" s="1"/>
  <c r="BB1449" i="2"/>
  <c r="BC1449" i="2" s="1"/>
  <c r="BB1448" i="2"/>
  <c r="BC1448" i="2" s="1"/>
  <c r="BB1447" i="2"/>
  <c r="BC1447" i="2" s="1"/>
  <c r="BB1446" i="2"/>
  <c r="BC1446" i="2" s="1"/>
  <c r="BB1445" i="2"/>
  <c r="BC1445" i="2" s="1"/>
  <c r="BB1444" i="2"/>
  <c r="BC1444" i="2" s="1"/>
  <c r="BB1443" i="2"/>
  <c r="BC1443" i="2" s="1"/>
  <c r="BB1442" i="2"/>
  <c r="BC1442" i="2" s="1"/>
  <c r="BB1441" i="2"/>
  <c r="BC1441" i="2" s="1"/>
  <c r="BB1440" i="2"/>
  <c r="BC1440" i="2" s="1"/>
  <c r="BB1439" i="2"/>
  <c r="BC1439" i="2" s="1"/>
  <c r="BB1438" i="2"/>
  <c r="BC1438" i="2" s="1"/>
  <c r="BB1437" i="2"/>
  <c r="BC1437" i="2" s="1"/>
  <c r="BB1436" i="2"/>
  <c r="BC1436" i="2" s="1"/>
  <c r="BB1435" i="2"/>
  <c r="BC1435" i="2" s="1"/>
  <c r="BB1434" i="2"/>
  <c r="BC1434" i="2" s="1"/>
  <c r="BB1433" i="2"/>
  <c r="BC1433" i="2" s="1"/>
  <c r="BB1432" i="2"/>
  <c r="BC1432" i="2" s="1"/>
  <c r="BB1431" i="2"/>
  <c r="BC1431" i="2" s="1"/>
  <c r="BB1430" i="2"/>
  <c r="BC1430" i="2" s="1"/>
  <c r="BB1429" i="2"/>
  <c r="BC1429" i="2" s="1"/>
  <c r="BB1428" i="2"/>
  <c r="BC1428" i="2" s="1"/>
  <c r="BB1427" i="2"/>
  <c r="BC1427" i="2" s="1"/>
  <c r="BB1426" i="2"/>
  <c r="BC1426" i="2" s="1"/>
  <c r="BB1425" i="2"/>
  <c r="BC1425" i="2" s="1"/>
  <c r="BB1424" i="2"/>
  <c r="BC1424" i="2" s="1"/>
  <c r="BB1423" i="2"/>
  <c r="BC1423" i="2" s="1"/>
  <c r="BB1422" i="2"/>
  <c r="BC1422" i="2" s="1"/>
  <c r="BB1421" i="2"/>
  <c r="BC1421" i="2" s="1"/>
  <c r="BB1420" i="2"/>
  <c r="BC1420" i="2" s="1"/>
  <c r="BB1419" i="2"/>
  <c r="BC1419" i="2" s="1"/>
  <c r="BB1418" i="2"/>
  <c r="BC1418" i="2" s="1"/>
  <c r="BB1417" i="2"/>
  <c r="BC1417" i="2" s="1"/>
  <c r="BB1416" i="2"/>
  <c r="BC1416" i="2" s="1"/>
  <c r="BB1415" i="2"/>
  <c r="BC1415" i="2" s="1"/>
  <c r="BB1414" i="2"/>
  <c r="BC1414" i="2" s="1"/>
  <c r="BB1413" i="2"/>
  <c r="BC1413" i="2" s="1"/>
  <c r="BB1412" i="2"/>
  <c r="BC1412" i="2" s="1"/>
  <c r="BB1411" i="2"/>
  <c r="BC1411" i="2" s="1"/>
  <c r="BB1410" i="2"/>
  <c r="BC1410" i="2" s="1"/>
  <c r="BB1409" i="2"/>
  <c r="BC1409" i="2" s="1"/>
  <c r="BB1408" i="2"/>
  <c r="BC1408" i="2" s="1"/>
  <c r="BB1407" i="2"/>
  <c r="BC1407" i="2" s="1"/>
  <c r="BB1406" i="2"/>
  <c r="BC1406" i="2" s="1"/>
  <c r="BB1405" i="2"/>
  <c r="BC1405" i="2" s="1"/>
  <c r="BB1404" i="2"/>
  <c r="BC1404" i="2" s="1"/>
  <c r="BB1403" i="2"/>
  <c r="BC1403" i="2" s="1"/>
  <c r="BB1402" i="2"/>
  <c r="BC1402" i="2" s="1"/>
  <c r="BB1401" i="2"/>
  <c r="BC1401" i="2" s="1"/>
  <c r="BB1400" i="2"/>
  <c r="BC1400" i="2" s="1"/>
  <c r="BB1399" i="2"/>
  <c r="BC1399" i="2" s="1"/>
  <c r="BB1398" i="2"/>
  <c r="BC1398" i="2" s="1"/>
  <c r="BB1397" i="2"/>
  <c r="BC1397" i="2" s="1"/>
  <c r="BB1396" i="2"/>
  <c r="BC1396" i="2" s="1"/>
  <c r="BB1395" i="2"/>
  <c r="BC1395" i="2" s="1"/>
  <c r="BB1394" i="2"/>
  <c r="BC1394" i="2" s="1"/>
  <c r="BB1393" i="2"/>
  <c r="BC1393" i="2" s="1"/>
  <c r="BB1392" i="2"/>
  <c r="BC1392" i="2" s="1"/>
  <c r="BB1391" i="2"/>
  <c r="BC1391" i="2" s="1"/>
  <c r="BB1390" i="2"/>
  <c r="BC1390" i="2" s="1"/>
  <c r="BB1389" i="2"/>
  <c r="BC1389" i="2" s="1"/>
  <c r="BB1388" i="2"/>
  <c r="BC1388" i="2" s="1"/>
  <c r="BB1387" i="2"/>
  <c r="BC1387" i="2" s="1"/>
  <c r="BB1386" i="2"/>
  <c r="BC1386" i="2" s="1"/>
  <c r="BB1385" i="2"/>
  <c r="BC1385" i="2" s="1"/>
  <c r="BB1384" i="2"/>
  <c r="BC1384" i="2" s="1"/>
  <c r="BB1383" i="2"/>
  <c r="BC1383" i="2" s="1"/>
  <c r="BB1382" i="2"/>
  <c r="BC1382" i="2" s="1"/>
  <c r="BB1381" i="2"/>
  <c r="BC1381" i="2" s="1"/>
  <c r="BB1380" i="2"/>
  <c r="BC1380" i="2" s="1"/>
  <c r="BB1379" i="2"/>
  <c r="BC1379" i="2" s="1"/>
  <c r="BB1378" i="2"/>
  <c r="BC1378" i="2" s="1"/>
  <c r="BB1377" i="2"/>
  <c r="BC1377" i="2" s="1"/>
  <c r="BB1376" i="2"/>
  <c r="BC1376" i="2" s="1"/>
  <c r="BB1375" i="2"/>
  <c r="BC1375" i="2" s="1"/>
  <c r="BB1374" i="2"/>
  <c r="BC1374" i="2" s="1"/>
  <c r="BB1373" i="2"/>
  <c r="BC1373" i="2" s="1"/>
  <c r="BB1372" i="2"/>
  <c r="BC1372" i="2" s="1"/>
  <c r="BB1371" i="2"/>
  <c r="BC1371" i="2" s="1"/>
  <c r="BB1370" i="2"/>
  <c r="BC1370" i="2" s="1"/>
  <c r="BB1369" i="2"/>
  <c r="BC1369" i="2" s="1"/>
  <c r="BB1368" i="2"/>
  <c r="BC1368" i="2" s="1"/>
  <c r="BB1367" i="2"/>
  <c r="BC1367" i="2" s="1"/>
  <c r="BB1366" i="2"/>
  <c r="BC1366" i="2" s="1"/>
  <c r="BB1365" i="2"/>
  <c r="BC1365" i="2" s="1"/>
  <c r="BB1364" i="2"/>
  <c r="BC1364" i="2" s="1"/>
  <c r="BB1363" i="2"/>
  <c r="BC1363" i="2" s="1"/>
  <c r="BB1362" i="2"/>
  <c r="BC1362" i="2" s="1"/>
  <c r="BB1361" i="2"/>
  <c r="BC1361" i="2" s="1"/>
  <c r="BB1360" i="2"/>
  <c r="BC1360" i="2" s="1"/>
  <c r="BB1359" i="2"/>
  <c r="BC1359" i="2" s="1"/>
  <c r="BB1358" i="2"/>
  <c r="BC1358" i="2" s="1"/>
  <c r="BB1357" i="2"/>
  <c r="BC1357" i="2" s="1"/>
  <c r="BB1356" i="2"/>
  <c r="BC1356" i="2" s="1"/>
  <c r="BB1355" i="2"/>
  <c r="BC1355" i="2" s="1"/>
  <c r="BB1354" i="2"/>
  <c r="BC1354" i="2" s="1"/>
  <c r="BB1353" i="2"/>
  <c r="BC1353" i="2" s="1"/>
  <c r="BB1352" i="2"/>
  <c r="BC1352" i="2" s="1"/>
  <c r="BB1351" i="2"/>
  <c r="BC1351" i="2" s="1"/>
  <c r="BB1350" i="2"/>
  <c r="BC1350" i="2" s="1"/>
  <c r="BB1349" i="2"/>
  <c r="BC1349" i="2" s="1"/>
  <c r="BB1348" i="2"/>
  <c r="BC1348" i="2" s="1"/>
  <c r="BB1347" i="2"/>
  <c r="BC1347" i="2" s="1"/>
  <c r="BB1346" i="2"/>
  <c r="BC1346" i="2" s="1"/>
  <c r="BB1345" i="2"/>
  <c r="BC1345" i="2" s="1"/>
  <c r="BB1344" i="2"/>
  <c r="BC1344" i="2" s="1"/>
  <c r="BB1343" i="2"/>
  <c r="BC1343" i="2" s="1"/>
  <c r="BB1342" i="2"/>
  <c r="BC1342" i="2" s="1"/>
  <c r="BB1341" i="2"/>
  <c r="BC1341" i="2" s="1"/>
  <c r="BB1340" i="2"/>
  <c r="BC1340" i="2" s="1"/>
  <c r="BB1339" i="2"/>
  <c r="BC1339" i="2" s="1"/>
  <c r="BB1338" i="2"/>
  <c r="BC1338" i="2" s="1"/>
  <c r="BB1337" i="2"/>
  <c r="BC1337" i="2" s="1"/>
  <c r="BB1336" i="2"/>
  <c r="BC1336" i="2" s="1"/>
  <c r="BB1335" i="2"/>
  <c r="BC1335" i="2" s="1"/>
  <c r="BB1334" i="2"/>
  <c r="BC1334" i="2" s="1"/>
  <c r="BB1333" i="2"/>
  <c r="BC1333" i="2" s="1"/>
  <c r="BB1332" i="2"/>
  <c r="BC1332" i="2" s="1"/>
  <c r="BB1331" i="2"/>
  <c r="BC1331" i="2" s="1"/>
  <c r="BB1330" i="2"/>
  <c r="BC1330" i="2" s="1"/>
  <c r="BB1329" i="2"/>
  <c r="BC1329" i="2" s="1"/>
  <c r="BB1328" i="2"/>
  <c r="BC1328" i="2" s="1"/>
  <c r="BB1327" i="2"/>
  <c r="BC1327" i="2" s="1"/>
  <c r="BB1326" i="2"/>
  <c r="BC1326" i="2" s="1"/>
  <c r="BB1325" i="2"/>
  <c r="BC1325" i="2" s="1"/>
  <c r="BB1324" i="2"/>
  <c r="BC1324" i="2" s="1"/>
  <c r="BB1323" i="2"/>
  <c r="BC1323" i="2" s="1"/>
  <c r="BB1322" i="2"/>
  <c r="BC1322" i="2" s="1"/>
  <c r="BB1321" i="2"/>
  <c r="BC1321" i="2" s="1"/>
  <c r="BB1320" i="2"/>
  <c r="BC1320" i="2" s="1"/>
  <c r="BB1319" i="2"/>
  <c r="BC1319" i="2" s="1"/>
  <c r="BB1318" i="2"/>
  <c r="BC1318" i="2" s="1"/>
  <c r="BB1317" i="2"/>
  <c r="BC1317" i="2" s="1"/>
  <c r="BB1316" i="2"/>
  <c r="BC1316" i="2" s="1"/>
  <c r="BB1315" i="2"/>
  <c r="BC1315" i="2" s="1"/>
  <c r="BB1314" i="2"/>
  <c r="BC1314" i="2" s="1"/>
  <c r="BB1313" i="2"/>
  <c r="BC1313" i="2" s="1"/>
  <c r="BB1312" i="2"/>
  <c r="BC1312" i="2" s="1"/>
  <c r="BB1311" i="2"/>
  <c r="BC1311" i="2" s="1"/>
  <c r="BB1310" i="2"/>
  <c r="BC1310" i="2" s="1"/>
  <c r="BB1309" i="2"/>
  <c r="BC1309" i="2" s="1"/>
  <c r="BB1308" i="2"/>
  <c r="BC1308" i="2" s="1"/>
  <c r="BB1307" i="2"/>
  <c r="BC1307" i="2" s="1"/>
  <c r="BB1306" i="2"/>
  <c r="BC1306" i="2" s="1"/>
  <c r="BB1305" i="2"/>
  <c r="BC1305" i="2" s="1"/>
  <c r="BB1304" i="2"/>
  <c r="BC1304" i="2" s="1"/>
  <c r="BB1303" i="2"/>
  <c r="BC1303" i="2" s="1"/>
  <c r="BB1302" i="2"/>
  <c r="BC1302" i="2" s="1"/>
  <c r="BB1301" i="2"/>
  <c r="BC1301" i="2" s="1"/>
  <c r="BB1300" i="2"/>
  <c r="BC1300" i="2" s="1"/>
  <c r="BB1299" i="2"/>
  <c r="BC1299" i="2" s="1"/>
  <c r="BB1298" i="2"/>
  <c r="BC1298" i="2" s="1"/>
  <c r="BB1297" i="2"/>
  <c r="BC1297" i="2" s="1"/>
  <c r="BB1296" i="2"/>
  <c r="BC1296" i="2" s="1"/>
  <c r="BB1295" i="2"/>
  <c r="BC1295" i="2" s="1"/>
  <c r="BB1294" i="2"/>
  <c r="BC1294" i="2" s="1"/>
  <c r="BB1293" i="2"/>
  <c r="BC1293" i="2" s="1"/>
  <c r="BB1292" i="2"/>
  <c r="BC1292" i="2" s="1"/>
  <c r="BB1291" i="2"/>
  <c r="BC1291" i="2" s="1"/>
  <c r="BB1290" i="2"/>
  <c r="BC1290" i="2" s="1"/>
  <c r="BB1289" i="2"/>
  <c r="BC1289" i="2" s="1"/>
  <c r="BB1288" i="2"/>
  <c r="BC1288" i="2" s="1"/>
  <c r="BB1287" i="2"/>
  <c r="BC1287" i="2" s="1"/>
  <c r="BB1286" i="2"/>
  <c r="BC1286" i="2" s="1"/>
  <c r="BB1285" i="2"/>
  <c r="BC1285" i="2" s="1"/>
  <c r="BB1284" i="2"/>
  <c r="BC1284" i="2" s="1"/>
  <c r="BB1283" i="2"/>
  <c r="BC1283" i="2" s="1"/>
  <c r="BB1282" i="2"/>
  <c r="BC1282" i="2" s="1"/>
  <c r="BB1281" i="2"/>
  <c r="BC1281" i="2" s="1"/>
  <c r="BB1280" i="2"/>
  <c r="BC1280" i="2" s="1"/>
  <c r="BB1279" i="2"/>
  <c r="BC1279" i="2" s="1"/>
  <c r="BB1278" i="2"/>
  <c r="BC1278" i="2" s="1"/>
  <c r="BB1277" i="2"/>
  <c r="BC1277" i="2" s="1"/>
  <c r="BB1276" i="2"/>
  <c r="BC1276" i="2" s="1"/>
  <c r="BB1275" i="2"/>
  <c r="BC1275" i="2" s="1"/>
  <c r="BB1274" i="2"/>
  <c r="BC1274" i="2" s="1"/>
  <c r="BB1273" i="2"/>
  <c r="BC1273" i="2" s="1"/>
  <c r="BB1272" i="2"/>
  <c r="BC1272" i="2" s="1"/>
  <c r="BB1271" i="2"/>
  <c r="BC1271" i="2" s="1"/>
  <c r="BB1270" i="2"/>
  <c r="BC1270" i="2" s="1"/>
  <c r="BB1269" i="2"/>
  <c r="BC1269" i="2" s="1"/>
  <c r="BB1268" i="2"/>
  <c r="BC1268" i="2" s="1"/>
  <c r="BB1267" i="2"/>
  <c r="BC1267" i="2" s="1"/>
  <c r="BB1266" i="2"/>
  <c r="BC1266" i="2" s="1"/>
  <c r="BB1265" i="2"/>
  <c r="BC1265" i="2" s="1"/>
  <c r="BB1264" i="2"/>
  <c r="BC1264" i="2" s="1"/>
  <c r="BB1263" i="2"/>
  <c r="BC1263" i="2" s="1"/>
  <c r="BB1262" i="2"/>
  <c r="BC1262" i="2" s="1"/>
  <c r="BB1261" i="2"/>
  <c r="BC1261" i="2" s="1"/>
  <c r="BB1260" i="2"/>
  <c r="BC1260" i="2" s="1"/>
  <c r="BB1259" i="2"/>
  <c r="BC1259" i="2" s="1"/>
  <c r="BB1258" i="2"/>
  <c r="BC1258" i="2" s="1"/>
  <c r="BB1257" i="2"/>
  <c r="BC1257" i="2" s="1"/>
  <c r="BB1256" i="2"/>
  <c r="BC1256" i="2" s="1"/>
  <c r="BB1255" i="2"/>
  <c r="BC1255" i="2" s="1"/>
  <c r="BB1254" i="2"/>
  <c r="BC1254" i="2" s="1"/>
  <c r="BB1253" i="2"/>
  <c r="BC1253" i="2" s="1"/>
  <c r="BB1252" i="2"/>
  <c r="BC1252" i="2" s="1"/>
  <c r="BB1251" i="2"/>
  <c r="BC1251" i="2" s="1"/>
  <c r="BB1250" i="2"/>
  <c r="BC1250" i="2" s="1"/>
  <c r="BB1249" i="2"/>
  <c r="BC1249" i="2" s="1"/>
  <c r="BB1248" i="2"/>
  <c r="BC1248" i="2" s="1"/>
  <c r="BB1247" i="2"/>
  <c r="BC1247" i="2" s="1"/>
  <c r="BB1246" i="2"/>
  <c r="BC1246" i="2" s="1"/>
  <c r="BB1245" i="2"/>
  <c r="BC1245" i="2" s="1"/>
  <c r="BB1244" i="2"/>
  <c r="BC1244" i="2" s="1"/>
  <c r="BB1243" i="2"/>
  <c r="BC1243" i="2" s="1"/>
  <c r="BB1242" i="2"/>
  <c r="BC1242" i="2" s="1"/>
  <c r="BB1241" i="2"/>
  <c r="BC1241" i="2" s="1"/>
  <c r="BB1240" i="2"/>
  <c r="BC1240" i="2" s="1"/>
  <c r="BB1239" i="2"/>
  <c r="BC1239" i="2" s="1"/>
  <c r="BB1238" i="2"/>
  <c r="BC1238" i="2" s="1"/>
  <c r="BB1237" i="2"/>
  <c r="BC1237" i="2" s="1"/>
  <c r="BB1236" i="2"/>
  <c r="BC1236" i="2" s="1"/>
  <c r="BB1235" i="2"/>
  <c r="BC1235" i="2" s="1"/>
  <c r="BB1234" i="2"/>
  <c r="BC1234" i="2" s="1"/>
  <c r="BB1233" i="2"/>
  <c r="BC1233" i="2" s="1"/>
  <c r="BB1232" i="2"/>
  <c r="BC1232" i="2" s="1"/>
  <c r="BB1231" i="2"/>
  <c r="BC1231" i="2" s="1"/>
  <c r="BB1230" i="2"/>
  <c r="BC1230" i="2" s="1"/>
  <c r="BB1229" i="2"/>
  <c r="BC1229" i="2" s="1"/>
  <c r="BB1228" i="2"/>
  <c r="BC1228" i="2" s="1"/>
  <c r="BB1227" i="2"/>
  <c r="BC1227" i="2" s="1"/>
  <c r="BB1226" i="2"/>
  <c r="BC1226" i="2" s="1"/>
  <c r="BB1225" i="2"/>
  <c r="BC1225" i="2" s="1"/>
  <c r="BB1224" i="2"/>
  <c r="BC1224" i="2" s="1"/>
  <c r="BB1223" i="2"/>
  <c r="BC1223" i="2" s="1"/>
  <c r="BB1222" i="2"/>
  <c r="BC1222" i="2" s="1"/>
  <c r="BB1221" i="2"/>
  <c r="BC1221" i="2" s="1"/>
  <c r="BB1220" i="2"/>
  <c r="BC1220" i="2" s="1"/>
  <c r="BB1219" i="2"/>
  <c r="BC1219" i="2" s="1"/>
  <c r="BB1218" i="2"/>
  <c r="BC1218" i="2" s="1"/>
  <c r="BB1217" i="2"/>
  <c r="BC1217" i="2" s="1"/>
  <c r="BB1216" i="2"/>
  <c r="BC1216" i="2" s="1"/>
  <c r="BB1215" i="2"/>
  <c r="BC1215" i="2" s="1"/>
  <c r="BB1214" i="2"/>
  <c r="BC1214" i="2" s="1"/>
  <c r="BB1213" i="2"/>
  <c r="BC1213" i="2" s="1"/>
  <c r="BB1212" i="2"/>
  <c r="BC1212" i="2" s="1"/>
  <c r="BB1211" i="2"/>
  <c r="BC1211" i="2" s="1"/>
  <c r="BB1210" i="2"/>
  <c r="BC1210" i="2" s="1"/>
  <c r="BB1209" i="2"/>
  <c r="BC1209" i="2" s="1"/>
  <c r="BB1208" i="2"/>
  <c r="BC1208" i="2" s="1"/>
  <c r="BB1207" i="2"/>
  <c r="BC1207" i="2" s="1"/>
  <c r="BB1206" i="2"/>
  <c r="BC1206" i="2" s="1"/>
  <c r="BB1205" i="2"/>
  <c r="BC1205" i="2" s="1"/>
  <c r="BB1204" i="2"/>
  <c r="BC1204" i="2" s="1"/>
  <c r="BB1203" i="2"/>
  <c r="BC1203" i="2" s="1"/>
  <c r="BB1202" i="2"/>
  <c r="BC1202" i="2" s="1"/>
  <c r="BB1201" i="2"/>
  <c r="BC1201" i="2" s="1"/>
  <c r="BB1200" i="2"/>
  <c r="BC1200" i="2" s="1"/>
  <c r="BB1199" i="2"/>
  <c r="BC1199" i="2" s="1"/>
  <c r="BB1198" i="2"/>
  <c r="BC1198" i="2" s="1"/>
  <c r="BB1197" i="2"/>
  <c r="BC1197" i="2" s="1"/>
  <c r="BB1196" i="2"/>
  <c r="BC1196" i="2" s="1"/>
  <c r="BB1195" i="2"/>
  <c r="BC1195" i="2" s="1"/>
  <c r="BB1194" i="2"/>
  <c r="BC1194" i="2" s="1"/>
  <c r="BB1193" i="2"/>
  <c r="BC1193" i="2" s="1"/>
  <c r="BB1192" i="2"/>
  <c r="BC1192" i="2" s="1"/>
  <c r="BB1191" i="2"/>
  <c r="BC1191" i="2" s="1"/>
  <c r="BB1190" i="2"/>
  <c r="BC1190" i="2" s="1"/>
  <c r="BB1189" i="2"/>
  <c r="BC1189" i="2" s="1"/>
  <c r="BB1188" i="2"/>
  <c r="BC1188" i="2" s="1"/>
  <c r="BB1187" i="2"/>
  <c r="BC1187" i="2" s="1"/>
  <c r="BB1186" i="2"/>
  <c r="BC1186" i="2" s="1"/>
  <c r="BB1185" i="2"/>
  <c r="BC1185" i="2" s="1"/>
  <c r="BB1184" i="2"/>
  <c r="BC1184" i="2" s="1"/>
  <c r="BB1183" i="2"/>
  <c r="BC1183" i="2" s="1"/>
  <c r="BB1182" i="2"/>
  <c r="BC1182" i="2" s="1"/>
  <c r="BB1181" i="2"/>
  <c r="BC1181" i="2" s="1"/>
  <c r="BB1180" i="2"/>
  <c r="BC1180" i="2" s="1"/>
  <c r="BB1179" i="2"/>
  <c r="BC1179" i="2" s="1"/>
  <c r="BB1178" i="2"/>
  <c r="BC1178" i="2" s="1"/>
  <c r="BB1177" i="2"/>
  <c r="BC1177" i="2" s="1"/>
  <c r="BB1176" i="2"/>
  <c r="BC1176" i="2" s="1"/>
  <c r="BB1175" i="2"/>
  <c r="BC1175" i="2" s="1"/>
  <c r="BB1174" i="2"/>
  <c r="BC1174" i="2" s="1"/>
  <c r="BB1173" i="2"/>
  <c r="BC1173" i="2" s="1"/>
  <c r="BB1172" i="2"/>
  <c r="BC1172" i="2" s="1"/>
  <c r="BB1171" i="2"/>
  <c r="BC1171" i="2" s="1"/>
  <c r="BB1170" i="2"/>
  <c r="BC1170" i="2" s="1"/>
  <c r="BB1169" i="2"/>
  <c r="BC1169" i="2" s="1"/>
  <c r="BB1168" i="2"/>
  <c r="BC1168" i="2" s="1"/>
  <c r="BB1167" i="2"/>
  <c r="BC1167" i="2" s="1"/>
  <c r="BB1166" i="2"/>
  <c r="BC1166" i="2" s="1"/>
  <c r="BB1165" i="2"/>
  <c r="BC1165" i="2" s="1"/>
  <c r="BB1164" i="2"/>
  <c r="BC1164" i="2" s="1"/>
  <c r="BB1163" i="2"/>
  <c r="BC1163" i="2" s="1"/>
  <c r="BB1162" i="2"/>
  <c r="BC1162" i="2" s="1"/>
  <c r="BB1161" i="2"/>
  <c r="BC1161" i="2" s="1"/>
  <c r="BB1160" i="2"/>
  <c r="BC1160" i="2" s="1"/>
  <c r="BB1159" i="2"/>
  <c r="BC1159" i="2" s="1"/>
  <c r="BB1158" i="2"/>
  <c r="BC1158" i="2" s="1"/>
  <c r="BB1157" i="2"/>
  <c r="BC1157" i="2" s="1"/>
  <c r="BB1156" i="2"/>
  <c r="BC1156" i="2" s="1"/>
  <c r="BB1155" i="2"/>
  <c r="BC1155" i="2" s="1"/>
  <c r="BB1154" i="2"/>
  <c r="BC1154" i="2" s="1"/>
  <c r="BB1153" i="2"/>
  <c r="BC1153" i="2" s="1"/>
  <c r="BB1152" i="2"/>
  <c r="BC1152" i="2" s="1"/>
  <c r="BB1151" i="2"/>
  <c r="BC1151" i="2" s="1"/>
  <c r="BB1150" i="2"/>
  <c r="BC1150" i="2" s="1"/>
  <c r="BB1149" i="2"/>
  <c r="BC1149" i="2" s="1"/>
  <c r="BB1148" i="2"/>
  <c r="BC1148" i="2" s="1"/>
  <c r="BB1147" i="2"/>
  <c r="BC1147" i="2" s="1"/>
  <c r="BB1146" i="2"/>
  <c r="BC1146" i="2" s="1"/>
  <c r="BB1145" i="2"/>
  <c r="BC1145" i="2" s="1"/>
  <c r="BB1144" i="2"/>
  <c r="BC1144" i="2" s="1"/>
  <c r="BB1143" i="2"/>
  <c r="BC1143" i="2" s="1"/>
  <c r="BB1142" i="2"/>
  <c r="BC1142" i="2" s="1"/>
  <c r="BB1141" i="2"/>
  <c r="BC1141" i="2" s="1"/>
  <c r="BB1140" i="2"/>
  <c r="BC1140" i="2" s="1"/>
  <c r="BB1139" i="2"/>
  <c r="BC1139" i="2" s="1"/>
  <c r="BB1138" i="2"/>
  <c r="BC1138" i="2" s="1"/>
  <c r="BB1137" i="2"/>
  <c r="BC1137" i="2" s="1"/>
  <c r="BB1136" i="2"/>
  <c r="BC1136" i="2" s="1"/>
  <c r="BB1135" i="2"/>
  <c r="BC1135" i="2" s="1"/>
  <c r="BB1134" i="2"/>
  <c r="BC1134" i="2" s="1"/>
  <c r="BB1133" i="2"/>
  <c r="BC1133" i="2" s="1"/>
  <c r="BB1132" i="2"/>
  <c r="BC1132" i="2" s="1"/>
  <c r="BB1131" i="2"/>
  <c r="BC1131" i="2" s="1"/>
  <c r="BB1130" i="2"/>
  <c r="BC1130" i="2" s="1"/>
  <c r="BB1129" i="2"/>
  <c r="BC1129" i="2" s="1"/>
  <c r="BB1128" i="2"/>
  <c r="BC1128" i="2" s="1"/>
  <c r="BB1127" i="2"/>
  <c r="BC1127" i="2" s="1"/>
  <c r="BB1126" i="2"/>
  <c r="BC1126" i="2" s="1"/>
  <c r="BB1125" i="2"/>
  <c r="BC1125" i="2" s="1"/>
  <c r="BB1124" i="2"/>
  <c r="BC1124" i="2" s="1"/>
  <c r="BB1123" i="2"/>
  <c r="BC1123" i="2" s="1"/>
  <c r="BB1122" i="2"/>
  <c r="BC1122" i="2" s="1"/>
  <c r="BB1121" i="2"/>
  <c r="BC1121" i="2" s="1"/>
  <c r="BB1120" i="2"/>
  <c r="BC1120" i="2" s="1"/>
  <c r="BB1119" i="2"/>
  <c r="BC1119" i="2" s="1"/>
  <c r="BB1118" i="2"/>
  <c r="BC1118" i="2" s="1"/>
  <c r="BB1117" i="2"/>
  <c r="BC1117" i="2" s="1"/>
  <c r="BB1116" i="2"/>
  <c r="BC1116" i="2" s="1"/>
  <c r="BB1115" i="2"/>
  <c r="BC1115" i="2" s="1"/>
  <c r="BB1114" i="2"/>
  <c r="BC1114" i="2" s="1"/>
  <c r="BB1113" i="2"/>
  <c r="BC1113" i="2" s="1"/>
  <c r="BB1112" i="2"/>
  <c r="BC1112" i="2" s="1"/>
  <c r="BB1111" i="2"/>
  <c r="BC1111" i="2" s="1"/>
  <c r="BB1110" i="2"/>
  <c r="BC1110" i="2" s="1"/>
  <c r="BB1109" i="2"/>
  <c r="BC1109" i="2" s="1"/>
  <c r="BB1108" i="2"/>
  <c r="BC1108" i="2" s="1"/>
  <c r="BB1107" i="2"/>
  <c r="BC1107" i="2" s="1"/>
  <c r="BB1106" i="2"/>
  <c r="BC1106" i="2" s="1"/>
  <c r="BB1105" i="2"/>
  <c r="BC1105" i="2" s="1"/>
  <c r="BB1104" i="2"/>
  <c r="BC1104" i="2" s="1"/>
  <c r="BB1103" i="2"/>
  <c r="BC1103" i="2" s="1"/>
  <c r="BB1102" i="2"/>
  <c r="BC1102" i="2" s="1"/>
  <c r="BB1101" i="2"/>
  <c r="BC1101" i="2" s="1"/>
  <c r="BB1100" i="2"/>
  <c r="BC1100" i="2" s="1"/>
  <c r="BB1099" i="2"/>
  <c r="BC1099" i="2" s="1"/>
  <c r="BB1098" i="2"/>
  <c r="BC1098" i="2" s="1"/>
  <c r="BB1097" i="2"/>
  <c r="BC1097" i="2" s="1"/>
  <c r="BB1096" i="2"/>
  <c r="BC1096" i="2" s="1"/>
  <c r="BB1095" i="2"/>
  <c r="BC1095" i="2" s="1"/>
  <c r="BB1094" i="2"/>
  <c r="BC1094" i="2" s="1"/>
  <c r="BB1093" i="2"/>
  <c r="BC1093" i="2" s="1"/>
  <c r="BB1092" i="2"/>
  <c r="BC1092" i="2" s="1"/>
  <c r="BB1091" i="2"/>
  <c r="BC1091" i="2" s="1"/>
  <c r="BB1090" i="2"/>
  <c r="BC1090" i="2" s="1"/>
  <c r="BB1089" i="2"/>
  <c r="BC1089" i="2" s="1"/>
  <c r="BB1088" i="2"/>
  <c r="BC1088" i="2" s="1"/>
  <c r="BB1087" i="2"/>
  <c r="BC1087" i="2" s="1"/>
  <c r="BB1086" i="2"/>
  <c r="BC1086" i="2" s="1"/>
  <c r="BB1085" i="2"/>
  <c r="BC1085" i="2" s="1"/>
  <c r="BB1084" i="2"/>
  <c r="BC1084" i="2" s="1"/>
  <c r="BB1083" i="2"/>
  <c r="BC1083" i="2" s="1"/>
  <c r="BB1082" i="2"/>
  <c r="BC1082" i="2" s="1"/>
  <c r="BB1081" i="2"/>
  <c r="BC1081" i="2" s="1"/>
  <c r="BB1080" i="2"/>
  <c r="BC1080" i="2" s="1"/>
  <c r="BB1079" i="2"/>
  <c r="BC1079" i="2" s="1"/>
  <c r="BB1078" i="2"/>
  <c r="BC1078" i="2" s="1"/>
  <c r="BB1077" i="2"/>
  <c r="BC1077" i="2" s="1"/>
  <c r="BB1076" i="2"/>
  <c r="BC1076" i="2" s="1"/>
  <c r="BB1075" i="2"/>
  <c r="BC1075" i="2" s="1"/>
  <c r="BB1074" i="2"/>
  <c r="BC1074" i="2" s="1"/>
  <c r="BB1073" i="2"/>
  <c r="BC1073" i="2" s="1"/>
  <c r="BB1072" i="2"/>
  <c r="BC1072" i="2" s="1"/>
  <c r="BB1071" i="2"/>
  <c r="BC1071" i="2" s="1"/>
  <c r="BB1070" i="2"/>
  <c r="BC1070" i="2" s="1"/>
  <c r="BB1069" i="2"/>
  <c r="BC1069" i="2" s="1"/>
  <c r="BB1068" i="2"/>
  <c r="BC1068" i="2" s="1"/>
  <c r="BB1067" i="2"/>
  <c r="BC1067" i="2" s="1"/>
  <c r="BB1066" i="2"/>
  <c r="BC1066" i="2" s="1"/>
  <c r="BB1065" i="2"/>
  <c r="BC1065" i="2" s="1"/>
  <c r="BB1064" i="2"/>
  <c r="BC1064" i="2" s="1"/>
  <c r="BB1063" i="2"/>
  <c r="BC1063" i="2" s="1"/>
  <c r="BB1062" i="2"/>
  <c r="BC1062" i="2" s="1"/>
  <c r="BB1061" i="2"/>
  <c r="BC1061" i="2" s="1"/>
  <c r="BB1060" i="2"/>
  <c r="BC1060" i="2" s="1"/>
  <c r="BB1059" i="2"/>
  <c r="BC1059" i="2" s="1"/>
  <c r="BB1058" i="2"/>
  <c r="BC1058" i="2" s="1"/>
  <c r="BB1057" i="2"/>
  <c r="BC1057" i="2" s="1"/>
  <c r="BB1056" i="2"/>
  <c r="BC1056" i="2" s="1"/>
  <c r="BB1055" i="2"/>
  <c r="BC1055" i="2" s="1"/>
  <c r="BB1054" i="2"/>
  <c r="BC1054" i="2" s="1"/>
  <c r="BB1053" i="2"/>
  <c r="BC1053" i="2" s="1"/>
  <c r="BB1052" i="2"/>
  <c r="BC1052" i="2" s="1"/>
  <c r="BB1051" i="2"/>
  <c r="BC1051" i="2" s="1"/>
  <c r="BB1050" i="2"/>
  <c r="BC1050" i="2" s="1"/>
  <c r="BB1049" i="2"/>
  <c r="BC1049" i="2" s="1"/>
  <c r="BB1048" i="2"/>
  <c r="BC1048" i="2" s="1"/>
  <c r="BB1047" i="2"/>
  <c r="BC1047" i="2" s="1"/>
  <c r="BB1046" i="2"/>
  <c r="BC1046" i="2" s="1"/>
  <c r="BB1045" i="2"/>
  <c r="BC1045" i="2" s="1"/>
  <c r="BB1044" i="2"/>
  <c r="BC1044" i="2" s="1"/>
  <c r="BB1043" i="2"/>
  <c r="BC1043" i="2" s="1"/>
  <c r="BB1042" i="2"/>
  <c r="BC1042" i="2" s="1"/>
  <c r="BB1041" i="2"/>
  <c r="BC1041" i="2" s="1"/>
  <c r="BB1040" i="2"/>
  <c r="BC1040" i="2" s="1"/>
  <c r="BB1039" i="2"/>
  <c r="BC1039" i="2" s="1"/>
  <c r="BB1038" i="2"/>
  <c r="BC1038" i="2" s="1"/>
  <c r="BB1037" i="2"/>
  <c r="BC1037" i="2" s="1"/>
  <c r="BB1036" i="2"/>
  <c r="BC1036" i="2" s="1"/>
  <c r="BB1035" i="2"/>
  <c r="BC1035" i="2" s="1"/>
  <c r="BB1034" i="2"/>
  <c r="BC1034" i="2" s="1"/>
  <c r="BB1033" i="2"/>
  <c r="BC1033" i="2" s="1"/>
  <c r="BB1032" i="2"/>
  <c r="BC1032" i="2" s="1"/>
  <c r="BB1031" i="2"/>
  <c r="BC1031" i="2" s="1"/>
  <c r="BB1030" i="2"/>
  <c r="BC1030" i="2" s="1"/>
  <c r="BB1029" i="2"/>
  <c r="BC1029" i="2" s="1"/>
  <c r="BB1028" i="2"/>
  <c r="BC1028" i="2" s="1"/>
  <c r="BB1027" i="2"/>
  <c r="BC1027" i="2" s="1"/>
  <c r="BB1026" i="2"/>
  <c r="BC1026" i="2" s="1"/>
  <c r="BB1025" i="2"/>
  <c r="BC1025" i="2" s="1"/>
  <c r="BB1024" i="2"/>
  <c r="BC1024" i="2" s="1"/>
  <c r="BB1023" i="2"/>
  <c r="BC1023" i="2" s="1"/>
  <c r="BB1022" i="2"/>
  <c r="BC1022" i="2" s="1"/>
  <c r="BB1021" i="2"/>
  <c r="BC1021" i="2" s="1"/>
  <c r="BB1020" i="2"/>
  <c r="BC1020" i="2" s="1"/>
  <c r="BB1019" i="2"/>
  <c r="BC1019" i="2" s="1"/>
  <c r="BB1018" i="2"/>
  <c r="BC1018" i="2" s="1"/>
  <c r="BB1017" i="2"/>
  <c r="BC1017" i="2" s="1"/>
  <c r="BB1016" i="2"/>
  <c r="BC1016" i="2" s="1"/>
  <c r="BB1015" i="2"/>
  <c r="BC1015" i="2" s="1"/>
  <c r="BB1014" i="2"/>
  <c r="BC1014" i="2" s="1"/>
  <c r="BB1013" i="2"/>
  <c r="BC1013" i="2" s="1"/>
  <c r="BB1012" i="2"/>
  <c r="BC1012" i="2" s="1"/>
  <c r="BB1011" i="2"/>
  <c r="BC1011" i="2" s="1"/>
  <c r="BB1010" i="2"/>
  <c r="BC1010" i="2" s="1"/>
  <c r="BB1009" i="2"/>
  <c r="BC1009" i="2" s="1"/>
  <c r="BB1008" i="2"/>
  <c r="BC1008" i="2" s="1"/>
  <c r="BB1007" i="2"/>
  <c r="BC1007" i="2" s="1"/>
  <c r="BB1006" i="2"/>
  <c r="BC1006" i="2" s="1"/>
  <c r="BB1005" i="2"/>
  <c r="BC1005" i="2" s="1"/>
  <c r="BB1004" i="2"/>
  <c r="BC1004" i="2" s="1"/>
  <c r="BB1003" i="2"/>
  <c r="BC1003" i="2" s="1"/>
  <c r="BB1002" i="2"/>
  <c r="BC1002" i="2" s="1"/>
  <c r="BB1001" i="2"/>
  <c r="BC1001" i="2" s="1"/>
  <c r="BB1000" i="2"/>
  <c r="BC1000" i="2" s="1"/>
  <c r="BB999" i="2"/>
  <c r="BC999" i="2" s="1"/>
  <c r="BB998" i="2"/>
  <c r="BC998" i="2" s="1"/>
  <c r="BB997" i="2"/>
  <c r="BC997" i="2" s="1"/>
  <c r="BB996" i="2"/>
  <c r="BC996" i="2" s="1"/>
  <c r="BB995" i="2"/>
  <c r="BC995" i="2" s="1"/>
  <c r="BB994" i="2"/>
  <c r="BC994" i="2" s="1"/>
  <c r="BB993" i="2"/>
  <c r="BC993" i="2" s="1"/>
  <c r="BB992" i="2"/>
  <c r="BC992" i="2" s="1"/>
  <c r="BB991" i="2"/>
  <c r="BC991" i="2" s="1"/>
  <c r="BB990" i="2"/>
  <c r="BC990" i="2" s="1"/>
  <c r="BB989" i="2"/>
  <c r="BC989" i="2" s="1"/>
  <c r="BB988" i="2"/>
  <c r="BC988" i="2" s="1"/>
  <c r="BB987" i="2"/>
  <c r="BC987" i="2" s="1"/>
  <c r="BB986" i="2"/>
  <c r="BC986" i="2" s="1"/>
  <c r="BB985" i="2"/>
  <c r="BC985" i="2" s="1"/>
  <c r="BB984" i="2"/>
  <c r="BC984" i="2" s="1"/>
  <c r="BB983" i="2"/>
  <c r="BC983" i="2" s="1"/>
  <c r="BB982" i="2"/>
  <c r="BC982" i="2" s="1"/>
  <c r="BB981" i="2"/>
  <c r="BC981" i="2" s="1"/>
  <c r="BB980" i="2"/>
  <c r="BC980" i="2" s="1"/>
  <c r="BB979" i="2"/>
  <c r="BC979" i="2" s="1"/>
  <c r="BB978" i="2"/>
  <c r="BC978" i="2" s="1"/>
  <c r="BB977" i="2"/>
  <c r="BC977" i="2" s="1"/>
  <c r="BB976" i="2"/>
  <c r="BC976" i="2" s="1"/>
  <c r="BB975" i="2"/>
  <c r="BC975" i="2" s="1"/>
  <c r="BB974" i="2"/>
  <c r="BC974" i="2" s="1"/>
  <c r="BB973" i="2"/>
  <c r="BC973" i="2" s="1"/>
  <c r="BB972" i="2"/>
  <c r="BC972" i="2" s="1"/>
  <c r="BB971" i="2"/>
  <c r="BC971" i="2" s="1"/>
  <c r="BB970" i="2"/>
  <c r="BC970" i="2" s="1"/>
  <c r="BB969" i="2"/>
  <c r="BC969" i="2" s="1"/>
  <c r="BB968" i="2"/>
  <c r="BC968" i="2" s="1"/>
  <c r="BB967" i="2"/>
  <c r="BC967" i="2" s="1"/>
  <c r="BB966" i="2"/>
  <c r="BC966" i="2" s="1"/>
  <c r="BB965" i="2"/>
  <c r="BC965" i="2" s="1"/>
  <c r="BB964" i="2"/>
  <c r="BC964" i="2" s="1"/>
  <c r="BB963" i="2"/>
  <c r="BC963" i="2" s="1"/>
  <c r="BB962" i="2"/>
  <c r="BC962" i="2" s="1"/>
  <c r="BB961" i="2"/>
  <c r="BC961" i="2" s="1"/>
  <c r="BB960" i="2"/>
  <c r="BC960" i="2" s="1"/>
  <c r="BB959" i="2"/>
  <c r="BC959" i="2" s="1"/>
  <c r="BB958" i="2"/>
  <c r="BC958" i="2" s="1"/>
  <c r="BB957" i="2"/>
  <c r="BC957" i="2" s="1"/>
  <c r="BB956" i="2"/>
  <c r="BC956" i="2" s="1"/>
  <c r="BB955" i="2"/>
  <c r="BC955" i="2" s="1"/>
  <c r="BB954" i="2"/>
  <c r="BC954" i="2" s="1"/>
  <c r="BB953" i="2"/>
  <c r="BC953" i="2" s="1"/>
  <c r="BB952" i="2"/>
  <c r="BC952" i="2" s="1"/>
  <c r="BB951" i="2"/>
  <c r="BC951" i="2" s="1"/>
  <c r="BB950" i="2"/>
  <c r="BC950" i="2" s="1"/>
  <c r="BB949" i="2"/>
  <c r="BC949" i="2" s="1"/>
  <c r="BB948" i="2"/>
  <c r="BC948" i="2" s="1"/>
  <c r="BB947" i="2"/>
  <c r="BC947" i="2" s="1"/>
  <c r="BB946" i="2"/>
  <c r="BC946" i="2" s="1"/>
  <c r="BB945" i="2"/>
  <c r="BC945" i="2" s="1"/>
  <c r="BB944" i="2"/>
  <c r="BC944" i="2" s="1"/>
  <c r="BB943" i="2"/>
  <c r="BC943" i="2" s="1"/>
  <c r="BB942" i="2"/>
  <c r="BC942" i="2" s="1"/>
  <c r="BB941" i="2"/>
  <c r="BC941" i="2" s="1"/>
  <c r="BB940" i="2"/>
  <c r="BC940" i="2" s="1"/>
  <c r="BB939" i="2"/>
  <c r="BC939" i="2" s="1"/>
  <c r="BB938" i="2"/>
  <c r="BC938" i="2" s="1"/>
  <c r="BB937" i="2"/>
  <c r="BC937" i="2" s="1"/>
  <c r="BB936" i="2"/>
  <c r="BC936" i="2" s="1"/>
  <c r="BB935" i="2"/>
  <c r="BC935" i="2" s="1"/>
  <c r="BB934" i="2"/>
  <c r="BC934" i="2" s="1"/>
  <c r="BB933" i="2"/>
  <c r="BC933" i="2" s="1"/>
  <c r="BB932" i="2"/>
  <c r="BC932" i="2" s="1"/>
  <c r="BB931" i="2"/>
  <c r="BC931" i="2" s="1"/>
  <c r="BB930" i="2"/>
  <c r="BC930" i="2" s="1"/>
  <c r="BB929" i="2"/>
  <c r="BC929" i="2" s="1"/>
  <c r="BB928" i="2"/>
  <c r="BC928" i="2" s="1"/>
  <c r="BB927" i="2"/>
  <c r="BC927" i="2" s="1"/>
  <c r="BB926" i="2"/>
  <c r="BC926" i="2" s="1"/>
  <c r="BB925" i="2"/>
  <c r="BC925" i="2" s="1"/>
  <c r="BB924" i="2"/>
  <c r="BC924" i="2" s="1"/>
  <c r="BB923" i="2"/>
  <c r="BC923" i="2" s="1"/>
  <c r="BB922" i="2"/>
  <c r="BC922" i="2" s="1"/>
  <c r="BB921" i="2"/>
  <c r="BC921" i="2" s="1"/>
  <c r="BB920" i="2"/>
  <c r="BC920" i="2" s="1"/>
  <c r="BB919" i="2"/>
  <c r="BC919" i="2" s="1"/>
  <c r="BB918" i="2"/>
  <c r="BC918" i="2" s="1"/>
  <c r="BB917" i="2"/>
  <c r="BC917" i="2" s="1"/>
  <c r="BB916" i="2"/>
  <c r="BC916" i="2" s="1"/>
  <c r="BB915" i="2"/>
  <c r="BC915" i="2" s="1"/>
  <c r="BB914" i="2"/>
  <c r="BC914" i="2" s="1"/>
  <c r="BB913" i="2"/>
  <c r="BC913" i="2" s="1"/>
  <c r="BB912" i="2"/>
  <c r="BC912" i="2" s="1"/>
  <c r="BB911" i="2"/>
  <c r="BC911" i="2" s="1"/>
  <c r="BB910" i="2"/>
  <c r="BC910" i="2" s="1"/>
  <c r="BB909" i="2"/>
  <c r="BC909" i="2" s="1"/>
  <c r="BB908" i="2"/>
  <c r="BC908" i="2" s="1"/>
  <c r="BB907" i="2"/>
  <c r="BC907" i="2" s="1"/>
  <c r="BB906" i="2"/>
  <c r="BC906" i="2" s="1"/>
  <c r="BB905" i="2"/>
  <c r="BC905" i="2" s="1"/>
  <c r="BB904" i="2"/>
  <c r="BC904" i="2" s="1"/>
  <c r="BB903" i="2"/>
  <c r="BC903" i="2" s="1"/>
  <c r="BB902" i="2"/>
  <c r="BC902" i="2" s="1"/>
  <c r="BB901" i="2"/>
  <c r="BC901" i="2" s="1"/>
  <c r="BB900" i="2"/>
  <c r="BC900" i="2" s="1"/>
  <c r="BB899" i="2"/>
  <c r="BC899" i="2" s="1"/>
  <c r="BB898" i="2"/>
  <c r="BC898" i="2" s="1"/>
  <c r="BB897" i="2"/>
  <c r="BC897" i="2" s="1"/>
  <c r="BB896" i="2"/>
  <c r="BC896" i="2" s="1"/>
  <c r="BB895" i="2"/>
  <c r="BC895" i="2" s="1"/>
  <c r="BB894" i="2"/>
  <c r="BC894" i="2" s="1"/>
  <c r="BB893" i="2"/>
  <c r="BC893" i="2" s="1"/>
  <c r="BB892" i="2"/>
  <c r="BC892" i="2" s="1"/>
  <c r="BB891" i="2"/>
  <c r="BC891" i="2" s="1"/>
  <c r="BB890" i="2"/>
  <c r="BC890" i="2" s="1"/>
  <c r="BB889" i="2"/>
  <c r="BC889" i="2" s="1"/>
  <c r="BB888" i="2"/>
  <c r="BC888" i="2" s="1"/>
  <c r="BB887" i="2"/>
  <c r="BC887" i="2" s="1"/>
  <c r="BB886" i="2"/>
  <c r="BC886" i="2" s="1"/>
  <c r="BB885" i="2"/>
  <c r="BC885" i="2" s="1"/>
  <c r="BB884" i="2"/>
  <c r="BC884" i="2" s="1"/>
  <c r="BB883" i="2"/>
  <c r="BC883" i="2" s="1"/>
  <c r="BB882" i="2"/>
  <c r="BC882" i="2" s="1"/>
  <c r="BB881" i="2"/>
  <c r="BC881" i="2" s="1"/>
  <c r="BB880" i="2"/>
  <c r="BC880" i="2" s="1"/>
  <c r="BB879" i="2"/>
  <c r="BC879" i="2" s="1"/>
  <c r="BB878" i="2"/>
  <c r="BC878" i="2" s="1"/>
  <c r="BB877" i="2"/>
  <c r="BC877" i="2" s="1"/>
  <c r="BB876" i="2"/>
  <c r="BC876" i="2" s="1"/>
  <c r="BB875" i="2"/>
  <c r="BC875" i="2" s="1"/>
  <c r="BB874" i="2"/>
  <c r="BC874" i="2" s="1"/>
  <c r="BB873" i="2"/>
  <c r="BC873" i="2" s="1"/>
  <c r="BB872" i="2"/>
  <c r="BC872" i="2" s="1"/>
  <c r="BB871" i="2"/>
  <c r="BC871" i="2" s="1"/>
  <c r="BB870" i="2"/>
  <c r="BC870" i="2" s="1"/>
  <c r="BB869" i="2"/>
  <c r="BC869" i="2" s="1"/>
  <c r="BB868" i="2"/>
  <c r="BC868" i="2" s="1"/>
  <c r="BB867" i="2"/>
  <c r="BC867" i="2" s="1"/>
  <c r="BB866" i="2"/>
  <c r="BC866" i="2" s="1"/>
  <c r="BB865" i="2"/>
  <c r="BC865" i="2" s="1"/>
  <c r="BB864" i="2"/>
  <c r="BC864" i="2" s="1"/>
  <c r="BB863" i="2"/>
  <c r="BC863" i="2" s="1"/>
  <c r="BB862" i="2"/>
  <c r="BC862" i="2" s="1"/>
  <c r="BB861" i="2"/>
  <c r="BC861" i="2" s="1"/>
  <c r="BB860" i="2"/>
  <c r="BC860" i="2" s="1"/>
  <c r="BB859" i="2"/>
  <c r="BC859" i="2" s="1"/>
  <c r="BB858" i="2"/>
  <c r="BC858" i="2" s="1"/>
  <c r="BB857" i="2"/>
  <c r="BC857" i="2" s="1"/>
  <c r="BB856" i="2"/>
  <c r="BC856" i="2" s="1"/>
  <c r="BB855" i="2"/>
  <c r="BC855" i="2" s="1"/>
  <c r="BB854" i="2"/>
  <c r="BC854" i="2" s="1"/>
  <c r="BB853" i="2"/>
  <c r="BC853" i="2" s="1"/>
  <c r="BB852" i="2"/>
  <c r="BC852" i="2" s="1"/>
  <c r="BB851" i="2"/>
  <c r="BC851" i="2" s="1"/>
  <c r="BB850" i="2"/>
  <c r="BC850" i="2" s="1"/>
  <c r="BB849" i="2"/>
  <c r="BC849" i="2" s="1"/>
  <c r="BB848" i="2"/>
  <c r="BC848" i="2" s="1"/>
  <c r="BB847" i="2"/>
  <c r="BC847" i="2" s="1"/>
  <c r="BB846" i="2"/>
  <c r="BC846" i="2" s="1"/>
  <c r="BB845" i="2"/>
  <c r="BC845" i="2" s="1"/>
  <c r="BB844" i="2"/>
  <c r="BC844" i="2" s="1"/>
  <c r="BB843" i="2"/>
  <c r="BC843" i="2" s="1"/>
  <c r="BB842" i="2"/>
  <c r="BC842" i="2" s="1"/>
  <c r="BB841" i="2"/>
  <c r="BC841" i="2" s="1"/>
  <c r="BB840" i="2"/>
  <c r="BC840" i="2" s="1"/>
  <c r="BB839" i="2"/>
  <c r="BC839" i="2" s="1"/>
  <c r="BB838" i="2"/>
  <c r="BC838" i="2" s="1"/>
  <c r="BB837" i="2"/>
  <c r="BC837" i="2" s="1"/>
  <c r="BB836" i="2"/>
  <c r="BC836" i="2" s="1"/>
  <c r="BB835" i="2"/>
  <c r="BC835" i="2" s="1"/>
  <c r="BB834" i="2"/>
  <c r="BC834" i="2" s="1"/>
  <c r="BB833" i="2"/>
  <c r="BC833" i="2" s="1"/>
  <c r="BB832" i="2"/>
  <c r="BC832" i="2" s="1"/>
  <c r="BB831" i="2"/>
  <c r="BC831" i="2" s="1"/>
  <c r="BB830" i="2"/>
  <c r="BC830" i="2" s="1"/>
  <c r="BB829" i="2"/>
  <c r="BC829" i="2" s="1"/>
  <c r="BB828" i="2"/>
  <c r="BC828" i="2" s="1"/>
  <c r="BB827" i="2"/>
  <c r="BC827" i="2" s="1"/>
  <c r="BB826" i="2"/>
  <c r="BC826" i="2" s="1"/>
  <c r="BB825" i="2"/>
  <c r="BC825" i="2" s="1"/>
  <c r="BB824" i="2"/>
  <c r="BC824" i="2" s="1"/>
  <c r="BB823" i="2"/>
  <c r="BC823" i="2" s="1"/>
  <c r="BB822" i="2"/>
  <c r="BC822" i="2" s="1"/>
  <c r="BB821" i="2"/>
  <c r="BC821" i="2" s="1"/>
  <c r="BB820" i="2"/>
  <c r="BC820" i="2" s="1"/>
  <c r="BB819" i="2"/>
  <c r="BC819" i="2" s="1"/>
  <c r="BB818" i="2"/>
  <c r="BC818" i="2" s="1"/>
  <c r="BB817" i="2"/>
  <c r="BC817" i="2" s="1"/>
  <c r="BB816" i="2"/>
  <c r="BC816" i="2" s="1"/>
  <c r="BB815" i="2"/>
  <c r="BC815" i="2" s="1"/>
  <c r="BB814" i="2"/>
  <c r="BC814" i="2" s="1"/>
  <c r="BB813" i="2"/>
  <c r="BC813" i="2" s="1"/>
  <c r="BB812" i="2"/>
  <c r="BC812" i="2" s="1"/>
  <c r="BB811" i="2"/>
  <c r="BC811" i="2" s="1"/>
  <c r="BB810" i="2"/>
  <c r="BC810" i="2" s="1"/>
  <c r="BB809" i="2"/>
  <c r="BC809" i="2" s="1"/>
  <c r="BB808" i="2"/>
  <c r="BC808" i="2" s="1"/>
  <c r="BB807" i="2"/>
  <c r="BC807" i="2" s="1"/>
  <c r="BB806" i="2"/>
  <c r="BC806" i="2" s="1"/>
  <c r="BB805" i="2"/>
  <c r="BC805" i="2" s="1"/>
  <c r="BB804" i="2"/>
  <c r="BC804" i="2" s="1"/>
  <c r="BB803" i="2"/>
  <c r="BC803" i="2" s="1"/>
  <c r="BB802" i="2"/>
  <c r="BC802" i="2" s="1"/>
  <c r="BB801" i="2"/>
  <c r="BC801" i="2" s="1"/>
  <c r="BB800" i="2"/>
  <c r="BC800" i="2" s="1"/>
  <c r="BB799" i="2"/>
  <c r="BC799" i="2" s="1"/>
  <c r="BB798" i="2"/>
  <c r="BC798" i="2" s="1"/>
  <c r="BB797" i="2"/>
  <c r="BC797" i="2" s="1"/>
  <c r="BB796" i="2"/>
  <c r="BC796" i="2" s="1"/>
  <c r="BB795" i="2"/>
  <c r="BC795" i="2" s="1"/>
  <c r="BB794" i="2"/>
  <c r="BC794" i="2" s="1"/>
  <c r="BB793" i="2"/>
  <c r="BC793" i="2" s="1"/>
  <c r="BB792" i="2"/>
  <c r="BC792" i="2" s="1"/>
  <c r="BB791" i="2"/>
  <c r="BC791" i="2" s="1"/>
  <c r="BB790" i="2"/>
  <c r="BC790" i="2" s="1"/>
  <c r="BB789" i="2"/>
  <c r="BC789" i="2" s="1"/>
  <c r="BB788" i="2"/>
  <c r="BC788" i="2" s="1"/>
  <c r="BB787" i="2"/>
  <c r="BC787" i="2" s="1"/>
  <c r="BB786" i="2"/>
  <c r="BC786" i="2" s="1"/>
  <c r="BB785" i="2"/>
  <c r="BC785" i="2" s="1"/>
  <c r="BB784" i="2"/>
  <c r="BC784" i="2" s="1"/>
  <c r="BB783" i="2"/>
  <c r="BC783" i="2" s="1"/>
  <c r="BB782" i="2"/>
  <c r="BC782" i="2" s="1"/>
  <c r="BB781" i="2"/>
  <c r="BC781" i="2" s="1"/>
  <c r="BB780" i="2"/>
  <c r="BC780" i="2" s="1"/>
  <c r="BB779" i="2"/>
  <c r="BC779" i="2" s="1"/>
  <c r="BB778" i="2"/>
  <c r="BC778" i="2" s="1"/>
  <c r="BB777" i="2"/>
  <c r="BC777" i="2" s="1"/>
  <c r="BB776" i="2"/>
  <c r="BC776" i="2" s="1"/>
  <c r="BB775" i="2"/>
  <c r="BC775" i="2" s="1"/>
  <c r="BB774" i="2"/>
  <c r="BC774" i="2" s="1"/>
  <c r="BB773" i="2"/>
  <c r="BC773" i="2" s="1"/>
  <c r="BB772" i="2"/>
  <c r="BC772" i="2" s="1"/>
  <c r="BB771" i="2"/>
  <c r="BC771" i="2" s="1"/>
  <c r="BB770" i="2"/>
  <c r="BC770" i="2" s="1"/>
  <c r="BB769" i="2"/>
  <c r="BC769" i="2" s="1"/>
  <c r="BB768" i="2"/>
  <c r="BC768" i="2" s="1"/>
  <c r="BB767" i="2"/>
  <c r="BC767" i="2" s="1"/>
  <c r="BB766" i="2"/>
  <c r="BC766" i="2" s="1"/>
  <c r="BB765" i="2"/>
  <c r="BC765" i="2" s="1"/>
  <c r="BB764" i="2"/>
  <c r="BC764" i="2" s="1"/>
  <c r="BB763" i="2"/>
  <c r="BC763" i="2" s="1"/>
  <c r="BB762" i="2"/>
  <c r="BC762" i="2" s="1"/>
  <c r="BB761" i="2"/>
  <c r="BC761" i="2" s="1"/>
  <c r="BB760" i="2"/>
  <c r="BC760" i="2" s="1"/>
  <c r="BB759" i="2"/>
  <c r="BC759" i="2" s="1"/>
  <c r="BB758" i="2"/>
  <c r="BC758" i="2" s="1"/>
  <c r="BB757" i="2"/>
  <c r="BC757" i="2" s="1"/>
  <c r="BB756" i="2"/>
  <c r="BC756" i="2" s="1"/>
  <c r="BB755" i="2"/>
  <c r="BC755" i="2" s="1"/>
  <c r="BB754" i="2"/>
  <c r="BC754" i="2" s="1"/>
  <c r="BB753" i="2"/>
  <c r="BC753" i="2" s="1"/>
  <c r="BB752" i="2"/>
  <c r="BC752" i="2" s="1"/>
  <c r="BB751" i="2"/>
  <c r="BC751" i="2" s="1"/>
  <c r="BB750" i="2"/>
  <c r="BC750" i="2" s="1"/>
  <c r="BB749" i="2"/>
  <c r="BC749" i="2" s="1"/>
  <c r="BB748" i="2"/>
  <c r="BC748" i="2" s="1"/>
  <c r="BB747" i="2"/>
  <c r="BC747" i="2" s="1"/>
  <c r="BB746" i="2"/>
  <c r="BC746" i="2" s="1"/>
  <c r="BB745" i="2"/>
  <c r="BC745" i="2" s="1"/>
  <c r="BB744" i="2"/>
  <c r="BC744" i="2" s="1"/>
  <c r="BB743" i="2"/>
  <c r="BC743" i="2" s="1"/>
  <c r="BB742" i="2"/>
  <c r="BC742" i="2" s="1"/>
  <c r="BB741" i="2"/>
  <c r="BC741" i="2" s="1"/>
  <c r="BB740" i="2"/>
  <c r="BC740" i="2" s="1"/>
  <c r="BB739" i="2"/>
  <c r="BC739" i="2" s="1"/>
  <c r="BB738" i="2"/>
  <c r="BC738" i="2" s="1"/>
  <c r="BB737" i="2"/>
  <c r="BC737" i="2" s="1"/>
  <c r="BB736" i="2"/>
  <c r="BC736" i="2" s="1"/>
  <c r="BB735" i="2"/>
  <c r="BC735" i="2" s="1"/>
  <c r="BB734" i="2"/>
  <c r="BC734" i="2" s="1"/>
  <c r="BB733" i="2"/>
  <c r="BC733" i="2" s="1"/>
  <c r="BB732" i="2"/>
  <c r="BC732" i="2" s="1"/>
  <c r="BB731" i="2"/>
  <c r="BC731" i="2" s="1"/>
  <c r="BB730" i="2"/>
  <c r="BC730" i="2" s="1"/>
  <c r="BB729" i="2"/>
  <c r="BC729" i="2" s="1"/>
  <c r="BB728" i="2"/>
  <c r="BC728" i="2" s="1"/>
  <c r="BB727" i="2"/>
  <c r="BC727" i="2" s="1"/>
  <c r="BB726" i="2"/>
  <c r="BC726" i="2" s="1"/>
  <c r="BB725" i="2"/>
  <c r="BC725" i="2" s="1"/>
  <c r="BB724" i="2"/>
  <c r="BC724" i="2" s="1"/>
  <c r="BB723" i="2"/>
  <c r="BC723" i="2" s="1"/>
  <c r="BB722" i="2"/>
  <c r="BC722" i="2" s="1"/>
  <c r="BB721" i="2"/>
  <c r="BC721" i="2" s="1"/>
  <c r="BB720" i="2"/>
  <c r="BC720" i="2" s="1"/>
  <c r="BB719" i="2"/>
  <c r="BC719" i="2" s="1"/>
  <c r="BB718" i="2"/>
  <c r="BC718" i="2" s="1"/>
  <c r="BB717" i="2"/>
  <c r="BC717" i="2" s="1"/>
  <c r="BB716" i="2"/>
  <c r="BC716" i="2" s="1"/>
  <c r="BB715" i="2"/>
  <c r="BC715" i="2" s="1"/>
  <c r="BB714" i="2"/>
  <c r="BC714" i="2" s="1"/>
  <c r="BB713" i="2"/>
  <c r="BC713" i="2" s="1"/>
  <c r="BB712" i="2"/>
  <c r="BC712" i="2" s="1"/>
  <c r="BB711" i="2"/>
  <c r="BC711" i="2" s="1"/>
  <c r="BB710" i="2"/>
  <c r="BC710" i="2" s="1"/>
  <c r="BB709" i="2"/>
  <c r="BC709" i="2" s="1"/>
  <c r="BB708" i="2"/>
  <c r="BC708" i="2" s="1"/>
  <c r="BB707" i="2"/>
  <c r="BC707" i="2" s="1"/>
  <c r="BB706" i="2"/>
  <c r="BC706" i="2" s="1"/>
  <c r="BB705" i="2"/>
  <c r="BC705" i="2" s="1"/>
  <c r="BB704" i="2"/>
  <c r="BC704" i="2" s="1"/>
  <c r="BB703" i="2"/>
  <c r="BC703" i="2" s="1"/>
  <c r="BB702" i="2"/>
  <c r="BC702" i="2" s="1"/>
  <c r="BB701" i="2"/>
  <c r="BC701" i="2" s="1"/>
  <c r="BB700" i="2"/>
  <c r="BC700" i="2" s="1"/>
  <c r="BB699" i="2"/>
  <c r="BC699" i="2" s="1"/>
  <c r="BB698" i="2"/>
  <c r="BC698" i="2" s="1"/>
  <c r="BB697" i="2"/>
  <c r="BC697" i="2" s="1"/>
  <c r="BB696" i="2"/>
  <c r="BC696" i="2" s="1"/>
  <c r="BB695" i="2"/>
  <c r="BC695" i="2" s="1"/>
  <c r="BB694" i="2"/>
  <c r="BC694" i="2" s="1"/>
  <c r="BB693" i="2"/>
  <c r="BC693" i="2" s="1"/>
  <c r="BB692" i="2"/>
  <c r="BC692" i="2" s="1"/>
  <c r="BB691" i="2"/>
  <c r="BC691" i="2" s="1"/>
  <c r="BB690" i="2"/>
  <c r="BC690" i="2" s="1"/>
  <c r="BB689" i="2"/>
  <c r="BC689" i="2" s="1"/>
  <c r="BB688" i="2"/>
  <c r="BC688" i="2" s="1"/>
  <c r="BB687" i="2"/>
  <c r="BC687" i="2" s="1"/>
  <c r="BB686" i="2"/>
  <c r="BC686" i="2" s="1"/>
  <c r="BB685" i="2"/>
  <c r="BC685" i="2" s="1"/>
  <c r="BB684" i="2"/>
  <c r="BC684" i="2" s="1"/>
  <c r="BB683" i="2"/>
  <c r="BC683" i="2" s="1"/>
  <c r="BB682" i="2"/>
  <c r="BC682" i="2" s="1"/>
  <c r="BB681" i="2"/>
  <c r="BC681" i="2" s="1"/>
  <c r="BB680" i="2"/>
  <c r="BC680" i="2" s="1"/>
  <c r="BB679" i="2"/>
  <c r="BC679" i="2" s="1"/>
  <c r="BB678" i="2"/>
  <c r="BC678" i="2" s="1"/>
  <c r="BB677" i="2"/>
  <c r="BC677" i="2" s="1"/>
  <c r="BB676" i="2"/>
  <c r="BC676" i="2" s="1"/>
  <c r="BB675" i="2"/>
  <c r="BC675" i="2" s="1"/>
  <c r="BB674" i="2"/>
  <c r="BC674" i="2" s="1"/>
  <c r="BB673" i="2"/>
  <c r="BC673" i="2" s="1"/>
  <c r="BB672" i="2"/>
  <c r="BC672" i="2" s="1"/>
  <c r="BB671" i="2"/>
  <c r="BC671" i="2" s="1"/>
  <c r="BB670" i="2"/>
  <c r="BC670" i="2" s="1"/>
  <c r="BB669" i="2"/>
  <c r="BC669" i="2" s="1"/>
  <c r="BB668" i="2"/>
  <c r="BC668" i="2" s="1"/>
  <c r="BB667" i="2"/>
  <c r="BC667" i="2" s="1"/>
  <c r="BB666" i="2"/>
  <c r="BC666" i="2" s="1"/>
  <c r="BB665" i="2"/>
  <c r="BC665" i="2" s="1"/>
  <c r="BB664" i="2"/>
  <c r="BC664" i="2" s="1"/>
  <c r="BB663" i="2"/>
  <c r="BC663" i="2" s="1"/>
  <c r="BB662" i="2"/>
  <c r="BC662" i="2" s="1"/>
  <c r="BB661" i="2"/>
  <c r="BC661" i="2" s="1"/>
  <c r="BB660" i="2"/>
  <c r="BC660" i="2" s="1"/>
  <c r="BB659" i="2"/>
  <c r="BC659" i="2" s="1"/>
  <c r="BB658" i="2"/>
  <c r="BC658" i="2" s="1"/>
  <c r="BB657" i="2"/>
  <c r="BC657" i="2" s="1"/>
  <c r="BB656" i="2"/>
  <c r="BC656" i="2" s="1"/>
  <c r="BB655" i="2"/>
  <c r="BC655" i="2" s="1"/>
  <c r="BB654" i="2"/>
  <c r="BC654" i="2" s="1"/>
  <c r="BB653" i="2"/>
  <c r="BC653" i="2" s="1"/>
  <c r="BB652" i="2"/>
  <c r="BC652" i="2" s="1"/>
  <c r="BB651" i="2"/>
  <c r="BC651" i="2" s="1"/>
  <c r="BB650" i="2"/>
  <c r="BC650" i="2" s="1"/>
  <c r="BB649" i="2"/>
  <c r="BC649" i="2" s="1"/>
  <c r="BB648" i="2"/>
  <c r="BC648" i="2" s="1"/>
  <c r="BB647" i="2"/>
  <c r="BC647" i="2" s="1"/>
  <c r="BB646" i="2"/>
  <c r="BC646" i="2" s="1"/>
  <c r="BB645" i="2"/>
  <c r="BC645" i="2" s="1"/>
  <c r="BB644" i="2"/>
  <c r="BC644" i="2" s="1"/>
  <c r="BB643" i="2"/>
  <c r="BC643" i="2" s="1"/>
  <c r="BB642" i="2"/>
  <c r="BC642" i="2" s="1"/>
  <c r="BB641" i="2"/>
  <c r="BC641" i="2" s="1"/>
  <c r="BB640" i="2"/>
  <c r="BC640" i="2" s="1"/>
  <c r="BB639" i="2"/>
  <c r="BC639" i="2" s="1"/>
  <c r="BB638" i="2"/>
  <c r="BC638" i="2" s="1"/>
  <c r="BB637" i="2"/>
  <c r="BC637" i="2" s="1"/>
  <c r="BB636" i="2"/>
  <c r="BC636" i="2" s="1"/>
  <c r="BB635" i="2"/>
  <c r="BC635" i="2" s="1"/>
  <c r="BB634" i="2"/>
  <c r="BC634" i="2" s="1"/>
  <c r="BB633" i="2"/>
  <c r="BC633" i="2" s="1"/>
  <c r="BB632" i="2"/>
  <c r="BC632" i="2" s="1"/>
  <c r="BB631" i="2"/>
  <c r="BC631" i="2" s="1"/>
  <c r="BB630" i="2"/>
  <c r="BC630" i="2" s="1"/>
  <c r="BB629" i="2"/>
  <c r="BC629" i="2" s="1"/>
  <c r="BB628" i="2"/>
  <c r="BC628" i="2" s="1"/>
  <c r="BB627" i="2"/>
  <c r="BC627" i="2" s="1"/>
  <c r="BB626" i="2"/>
  <c r="BC626" i="2" s="1"/>
  <c r="BB625" i="2"/>
  <c r="BC625" i="2" s="1"/>
  <c r="BB624" i="2"/>
  <c r="BC624" i="2" s="1"/>
  <c r="BB623" i="2"/>
  <c r="BC623" i="2" s="1"/>
  <c r="BB622" i="2"/>
  <c r="BC622" i="2" s="1"/>
  <c r="BB621" i="2"/>
  <c r="BC621" i="2" s="1"/>
  <c r="BB620" i="2"/>
  <c r="BC620" i="2" s="1"/>
  <c r="BB619" i="2"/>
  <c r="BC619" i="2" s="1"/>
  <c r="BB618" i="2"/>
  <c r="BC618" i="2" s="1"/>
  <c r="BB617" i="2"/>
  <c r="BC617" i="2" s="1"/>
  <c r="BB616" i="2"/>
  <c r="BC616" i="2" s="1"/>
  <c r="BB615" i="2"/>
  <c r="BC615" i="2" s="1"/>
  <c r="BB614" i="2"/>
  <c r="BC614" i="2" s="1"/>
  <c r="BB613" i="2"/>
  <c r="BC613" i="2" s="1"/>
  <c r="BB612" i="2"/>
  <c r="BC612" i="2" s="1"/>
  <c r="BB611" i="2"/>
  <c r="BC611" i="2" s="1"/>
  <c r="BB610" i="2"/>
  <c r="BC610" i="2" s="1"/>
  <c r="BB609" i="2"/>
  <c r="BC609" i="2" s="1"/>
  <c r="BB608" i="2"/>
  <c r="BC608" i="2" s="1"/>
  <c r="BB607" i="2"/>
  <c r="BC607" i="2" s="1"/>
  <c r="BB606" i="2"/>
  <c r="BC606" i="2" s="1"/>
  <c r="BB605" i="2"/>
  <c r="BC605" i="2" s="1"/>
  <c r="BB604" i="2"/>
  <c r="BC604" i="2" s="1"/>
  <c r="BB603" i="2"/>
  <c r="BC603" i="2" s="1"/>
  <c r="BB602" i="2"/>
  <c r="BC602" i="2" s="1"/>
  <c r="BB601" i="2"/>
  <c r="BC601" i="2" s="1"/>
  <c r="BB600" i="2"/>
  <c r="BC600" i="2" s="1"/>
  <c r="BB599" i="2"/>
  <c r="BC599" i="2" s="1"/>
  <c r="BB598" i="2"/>
  <c r="BC598" i="2" s="1"/>
  <c r="BB597" i="2"/>
  <c r="BC597" i="2" s="1"/>
  <c r="BB596" i="2"/>
  <c r="BC596" i="2" s="1"/>
  <c r="BB595" i="2"/>
  <c r="BC595" i="2" s="1"/>
  <c r="BB594" i="2"/>
  <c r="BC594" i="2" s="1"/>
  <c r="BB593" i="2"/>
  <c r="BC593" i="2" s="1"/>
  <c r="BB592" i="2"/>
  <c r="BC592" i="2" s="1"/>
  <c r="BB591" i="2"/>
  <c r="BC591" i="2" s="1"/>
  <c r="BB590" i="2"/>
  <c r="BC590" i="2" s="1"/>
  <c r="BB589" i="2"/>
  <c r="BC589" i="2" s="1"/>
  <c r="BB588" i="2"/>
  <c r="BC588" i="2" s="1"/>
  <c r="BB587" i="2"/>
  <c r="BC587" i="2" s="1"/>
  <c r="BB586" i="2"/>
  <c r="BC586" i="2" s="1"/>
  <c r="BB585" i="2"/>
  <c r="BC585" i="2" s="1"/>
  <c r="BB584" i="2"/>
  <c r="BC584" i="2" s="1"/>
  <c r="BB583" i="2"/>
  <c r="BC583" i="2" s="1"/>
  <c r="BB582" i="2"/>
  <c r="BC582" i="2" s="1"/>
  <c r="BB581" i="2"/>
  <c r="BC581" i="2" s="1"/>
  <c r="BB580" i="2"/>
  <c r="BC580" i="2" s="1"/>
  <c r="BB579" i="2"/>
  <c r="BC579" i="2" s="1"/>
  <c r="BB578" i="2"/>
  <c r="BC578" i="2" s="1"/>
  <c r="BB577" i="2"/>
  <c r="BC577" i="2" s="1"/>
  <c r="BB576" i="2"/>
  <c r="BC576" i="2" s="1"/>
  <c r="BB575" i="2"/>
  <c r="BC575" i="2" s="1"/>
  <c r="BB574" i="2"/>
  <c r="BC574" i="2" s="1"/>
  <c r="BB573" i="2"/>
  <c r="BC573" i="2" s="1"/>
  <c r="BB572" i="2"/>
  <c r="BC572" i="2" s="1"/>
  <c r="BB571" i="2"/>
  <c r="BC571" i="2" s="1"/>
  <c r="BB570" i="2"/>
  <c r="BC570" i="2" s="1"/>
  <c r="BB569" i="2"/>
  <c r="BC569" i="2" s="1"/>
  <c r="BB568" i="2"/>
  <c r="BC568" i="2" s="1"/>
  <c r="BB567" i="2"/>
  <c r="BC567" i="2" s="1"/>
  <c r="BB566" i="2"/>
  <c r="BC566" i="2" s="1"/>
  <c r="BB565" i="2"/>
  <c r="BC565" i="2" s="1"/>
  <c r="BB564" i="2"/>
  <c r="BC564" i="2" s="1"/>
  <c r="BB563" i="2"/>
  <c r="BC563" i="2" s="1"/>
  <c r="BB562" i="2"/>
  <c r="BC562" i="2" s="1"/>
  <c r="BB561" i="2"/>
  <c r="BC561" i="2" s="1"/>
  <c r="BB560" i="2"/>
  <c r="BC560" i="2" s="1"/>
  <c r="BB559" i="2"/>
  <c r="BC559" i="2" s="1"/>
  <c r="BB558" i="2"/>
  <c r="BC558" i="2" s="1"/>
  <c r="BB557" i="2"/>
  <c r="BC557" i="2" s="1"/>
  <c r="BB556" i="2"/>
  <c r="BC556" i="2" s="1"/>
  <c r="BB555" i="2"/>
  <c r="BC555" i="2" s="1"/>
  <c r="BB554" i="2"/>
  <c r="BC554" i="2" s="1"/>
  <c r="BB553" i="2"/>
  <c r="BC553" i="2" s="1"/>
  <c r="BB552" i="2"/>
  <c r="BC552" i="2" s="1"/>
  <c r="BB551" i="2"/>
  <c r="BC551" i="2" s="1"/>
  <c r="BB550" i="2"/>
  <c r="BC550" i="2" s="1"/>
  <c r="BB549" i="2"/>
  <c r="BC549" i="2" s="1"/>
  <c r="BB548" i="2"/>
  <c r="BC548" i="2" s="1"/>
  <c r="BB547" i="2"/>
  <c r="BC547" i="2" s="1"/>
  <c r="BB546" i="2"/>
  <c r="BC546" i="2" s="1"/>
  <c r="BB545" i="2"/>
  <c r="BC545" i="2" s="1"/>
  <c r="BB544" i="2"/>
  <c r="BC544" i="2" s="1"/>
  <c r="BB543" i="2"/>
  <c r="BC543" i="2" s="1"/>
  <c r="BB542" i="2"/>
  <c r="BC542" i="2" s="1"/>
  <c r="BB541" i="2"/>
  <c r="BC541" i="2" s="1"/>
  <c r="BB540" i="2"/>
  <c r="BC540" i="2" s="1"/>
  <c r="BB539" i="2"/>
  <c r="BC539" i="2" s="1"/>
  <c r="BB538" i="2"/>
  <c r="BC538" i="2" s="1"/>
  <c r="BB537" i="2"/>
  <c r="BC537" i="2" s="1"/>
  <c r="BB536" i="2"/>
  <c r="BC536" i="2" s="1"/>
  <c r="BB535" i="2"/>
  <c r="BC535" i="2" s="1"/>
  <c r="BB534" i="2"/>
  <c r="BC534" i="2" s="1"/>
  <c r="BB533" i="2"/>
  <c r="BC533" i="2" s="1"/>
  <c r="BB532" i="2"/>
  <c r="BC532" i="2" s="1"/>
  <c r="BB531" i="2"/>
  <c r="BC531" i="2" s="1"/>
  <c r="BB530" i="2"/>
  <c r="BC530" i="2" s="1"/>
  <c r="BB529" i="2"/>
  <c r="BC529" i="2" s="1"/>
  <c r="BB528" i="2"/>
  <c r="BC528" i="2" s="1"/>
  <c r="BB527" i="2"/>
  <c r="BC527" i="2" s="1"/>
  <c r="BB526" i="2"/>
  <c r="BC526" i="2" s="1"/>
  <c r="BB525" i="2"/>
  <c r="BC525" i="2" s="1"/>
  <c r="BB524" i="2"/>
  <c r="BC524" i="2" s="1"/>
  <c r="BB523" i="2"/>
  <c r="BC523" i="2" s="1"/>
  <c r="BB522" i="2"/>
  <c r="BC522" i="2" s="1"/>
  <c r="BB521" i="2"/>
  <c r="BC521" i="2" s="1"/>
  <c r="BB520" i="2"/>
  <c r="BC520" i="2" s="1"/>
  <c r="BB519" i="2"/>
  <c r="BC519" i="2" s="1"/>
  <c r="BB518" i="2"/>
  <c r="BC518" i="2" s="1"/>
  <c r="BB517" i="2"/>
  <c r="BC517" i="2" s="1"/>
  <c r="BB516" i="2"/>
  <c r="BC516" i="2" s="1"/>
  <c r="BB515" i="2"/>
  <c r="BC515" i="2" s="1"/>
  <c r="BB514" i="2"/>
  <c r="BC514" i="2" s="1"/>
  <c r="BB513" i="2"/>
  <c r="BC513" i="2" s="1"/>
  <c r="BB512" i="2"/>
  <c r="BC512" i="2" s="1"/>
  <c r="BB511" i="2"/>
  <c r="BC511" i="2" s="1"/>
  <c r="BB510" i="2"/>
  <c r="BC510" i="2" s="1"/>
  <c r="BB509" i="2"/>
  <c r="BC509" i="2" s="1"/>
  <c r="BB508" i="2"/>
  <c r="BC508" i="2" s="1"/>
  <c r="BB507" i="2"/>
  <c r="BC507" i="2" s="1"/>
  <c r="BB506" i="2"/>
  <c r="BC506" i="2" s="1"/>
  <c r="BB505" i="2"/>
  <c r="BC505" i="2" s="1"/>
  <c r="BB504" i="2"/>
  <c r="BC504" i="2" s="1"/>
  <c r="BB503" i="2"/>
  <c r="BC503" i="2" s="1"/>
  <c r="BB502" i="2"/>
  <c r="BC502" i="2" s="1"/>
  <c r="BB501" i="2"/>
  <c r="BC501" i="2" s="1"/>
  <c r="BB500" i="2"/>
  <c r="BC500" i="2" s="1"/>
  <c r="BB499" i="2"/>
  <c r="BC499" i="2" s="1"/>
  <c r="BB498" i="2"/>
  <c r="BC498" i="2" s="1"/>
  <c r="BB497" i="2"/>
  <c r="BC497" i="2" s="1"/>
  <c r="BB496" i="2"/>
  <c r="BC496" i="2" s="1"/>
  <c r="BB495" i="2"/>
  <c r="BC495" i="2" s="1"/>
  <c r="BB494" i="2"/>
  <c r="BC494" i="2" s="1"/>
  <c r="BB493" i="2"/>
  <c r="BC493" i="2" s="1"/>
  <c r="BB492" i="2"/>
  <c r="BC492" i="2" s="1"/>
  <c r="BB491" i="2"/>
  <c r="BC491" i="2" s="1"/>
  <c r="BB490" i="2"/>
  <c r="BC490" i="2" s="1"/>
  <c r="BB489" i="2"/>
  <c r="BC489" i="2" s="1"/>
  <c r="BB488" i="2"/>
  <c r="BC488" i="2" s="1"/>
  <c r="BB487" i="2"/>
  <c r="BC487" i="2" s="1"/>
  <c r="BB486" i="2"/>
  <c r="BC486" i="2" s="1"/>
  <c r="BB485" i="2"/>
  <c r="BC485" i="2" s="1"/>
  <c r="BB484" i="2"/>
  <c r="BC484" i="2" s="1"/>
  <c r="BB483" i="2"/>
  <c r="BC483" i="2" s="1"/>
  <c r="BB482" i="2"/>
  <c r="BC482" i="2" s="1"/>
  <c r="BB481" i="2"/>
  <c r="BC481" i="2" s="1"/>
  <c r="BB480" i="2"/>
  <c r="BC480" i="2" s="1"/>
  <c r="BB479" i="2"/>
  <c r="BC479" i="2" s="1"/>
  <c r="BB478" i="2"/>
  <c r="BC478" i="2" s="1"/>
  <c r="BB477" i="2"/>
  <c r="BC477" i="2" s="1"/>
  <c r="BB476" i="2"/>
  <c r="BC476" i="2" s="1"/>
  <c r="BB475" i="2"/>
  <c r="BC475" i="2" s="1"/>
  <c r="BB474" i="2"/>
  <c r="BC474" i="2" s="1"/>
  <c r="BB473" i="2"/>
  <c r="BC473" i="2" s="1"/>
  <c r="BB472" i="2"/>
  <c r="BC472" i="2" s="1"/>
  <c r="BB471" i="2"/>
  <c r="BC471" i="2" s="1"/>
  <c r="BB470" i="2"/>
  <c r="BC470" i="2" s="1"/>
  <c r="BB469" i="2"/>
  <c r="BC469" i="2" s="1"/>
  <c r="BB468" i="2"/>
  <c r="BC468" i="2" s="1"/>
  <c r="BB467" i="2"/>
  <c r="BC467" i="2" s="1"/>
  <c r="BB466" i="2"/>
  <c r="BC466" i="2" s="1"/>
  <c r="BB465" i="2"/>
  <c r="BC465" i="2" s="1"/>
  <c r="BB464" i="2"/>
  <c r="BC464" i="2" s="1"/>
  <c r="BB463" i="2"/>
  <c r="BC463" i="2" s="1"/>
  <c r="BB462" i="2"/>
  <c r="BC462" i="2" s="1"/>
  <c r="BB461" i="2"/>
  <c r="BC461" i="2" s="1"/>
  <c r="BB460" i="2"/>
  <c r="BC460" i="2" s="1"/>
  <c r="BB459" i="2"/>
  <c r="BC459" i="2" s="1"/>
  <c r="BB458" i="2"/>
  <c r="BC458" i="2" s="1"/>
  <c r="BB457" i="2"/>
  <c r="BC457" i="2" s="1"/>
  <c r="BB456" i="2"/>
  <c r="BC456" i="2" s="1"/>
  <c r="BB455" i="2"/>
  <c r="BC455" i="2" s="1"/>
  <c r="BB454" i="2"/>
  <c r="BC454" i="2" s="1"/>
  <c r="BB453" i="2"/>
  <c r="BC453" i="2" s="1"/>
  <c r="BB452" i="2"/>
  <c r="BC452" i="2" s="1"/>
  <c r="BB451" i="2"/>
  <c r="BC451" i="2" s="1"/>
  <c r="BB450" i="2"/>
  <c r="BC450" i="2" s="1"/>
  <c r="BB449" i="2"/>
  <c r="BC449" i="2" s="1"/>
  <c r="BB448" i="2"/>
  <c r="BC448" i="2" s="1"/>
  <c r="BB447" i="2"/>
  <c r="BC447" i="2" s="1"/>
  <c r="BB446" i="2"/>
  <c r="BC446" i="2" s="1"/>
  <c r="BB445" i="2"/>
  <c r="BC445" i="2" s="1"/>
  <c r="BB444" i="2"/>
  <c r="BC444" i="2" s="1"/>
  <c r="BB443" i="2"/>
  <c r="BC443" i="2" s="1"/>
  <c r="BB442" i="2"/>
  <c r="BC442" i="2" s="1"/>
  <c r="BB441" i="2"/>
  <c r="BC441" i="2" s="1"/>
  <c r="BB440" i="2"/>
  <c r="BC440" i="2" s="1"/>
  <c r="BB439" i="2"/>
  <c r="BC439" i="2" s="1"/>
  <c r="BB438" i="2"/>
  <c r="BC438" i="2" s="1"/>
  <c r="BB437" i="2"/>
  <c r="BC437" i="2" s="1"/>
  <c r="BB436" i="2"/>
  <c r="BC436" i="2" s="1"/>
  <c r="BB435" i="2"/>
  <c r="BC435" i="2" s="1"/>
  <c r="BB434" i="2"/>
  <c r="BC434" i="2" s="1"/>
  <c r="BB433" i="2"/>
  <c r="BC433" i="2" s="1"/>
  <c r="BB432" i="2"/>
  <c r="BC432" i="2" s="1"/>
  <c r="BB431" i="2"/>
  <c r="BC431" i="2" s="1"/>
  <c r="BB430" i="2"/>
  <c r="BC430" i="2" s="1"/>
  <c r="BB429" i="2"/>
  <c r="BC429" i="2" s="1"/>
  <c r="BB428" i="2"/>
  <c r="BC428" i="2" s="1"/>
  <c r="BB427" i="2"/>
  <c r="BC427" i="2" s="1"/>
  <c r="BB426" i="2"/>
  <c r="BC426" i="2" s="1"/>
  <c r="BB425" i="2"/>
  <c r="BC425" i="2" s="1"/>
  <c r="BB424" i="2"/>
  <c r="BC424" i="2" s="1"/>
  <c r="BB423" i="2"/>
  <c r="BC423" i="2" s="1"/>
  <c r="BB422" i="2"/>
  <c r="BC422" i="2" s="1"/>
  <c r="BB421" i="2"/>
  <c r="BC421" i="2" s="1"/>
  <c r="BB420" i="2"/>
  <c r="BC420" i="2" s="1"/>
  <c r="BB419" i="2"/>
  <c r="BC419" i="2" s="1"/>
  <c r="BB418" i="2"/>
  <c r="BC418" i="2" s="1"/>
  <c r="BB417" i="2"/>
  <c r="BC417" i="2" s="1"/>
  <c r="BB416" i="2"/>
  <c r="BC416" i="2" s="1"/>
  <c r="BB415" i="2"/>
  <c r="BC415" i="2" s="1"/>
  <c r="BB414" i="2"/>
  <c r="BC414" i="2" s="1"/>
  <c r="BB413" i="2"/>
  <c r="BC413" i="2" s="1"/>
  <c r="BB412" i="2"/>
  <c r="BC412" i="2" s="1"/>
  <c r="BB411" i="2"/>
  <c r="BC411" i="2" s="1"/>
  <c r="BB410" i="2"/>
  <c r="BC410" i="2" s="1"/>
  <c r="BB409" i="2"/>
  <c r="BC409" i="2" s="1"/>
  <c r="BB408" i="2"/>
  <c r="BC408" i="2" s="1"/>
  <c r="BB407" i="2"/>
  <c r="BC407" i="2" s="1"/>
  <c r="BB406" i="2"/>
  <c r="BC406" i="2" s="1"/>
  <c r="BB405" i="2"/>
  <c r="BC405" i="2" s="1"/>
  <c r="BB404" i="2"/>
  <c r="BC404" i="2" s="1"/>
  <c r="BB403" i="2"/>
  <c r="BC403" i="2" s="1"/>
  <c r="BB402" i="2"/>
  <c r="BC402" i="2" s="1"/>
  <c r="BB401" i="2"/>
  <c r="BC401" i="2" s="1"/>
  <c r="BB400" i="2"/>
  <c r="BC400" i="2" s="1"/>
  <c r="BB399" i="2"/>
  <c r="BC399" i="2" s="1"/>
  <c r="BB398" i="2"/>
  <c r="BC398" i="2" s="1"/>
  <c r="BB397" i="2"/>
  <c r="BC397" i="2" s="1"/>
  <c r="BB396" i="2"/>
  <c r="BC396" i="2" s="1"/>
  <c r="BB395" i="2"/>
  <c r="BC395" i="2" s="1"/>
  <c r="BB394" i="2"/>
  <c r="BC394" i="2" s="1"/>
  <c r="BB393" i="2"/>
  <c r="BC393" i="2" s="1"/>
  <c r="BB392" i="2"/>
  <c r="BC392" i="2" s="1"/>
  <c r="BB391" i="2"/>
  <c r="BC391" i="2" s="1"/>
  <c r="BB390" i="2"/>
  <c r="BC390" i="2" s="1"/>
  <c r="BB389" i="2"/>
  <c r="BC389" i="2" s="1"/>
  <c r="BB388" i="2"/>
  <c r="BC388" i="2" s="1"/>
  <c r="BB387" i="2"/>
  <c r="BC387" i="2" s="1"/>
  <c r="BB386" i="2"/>
  <c r="BC386" i="2" s="1"/>
  <c r="BB385" i="2"/>
  <c r="BC385" i="2" s="1"/>
  <c r="BB384" i="2"/>
  <c r="BC384" i="2" s="1"/>
  <c r="BB383" i="2"/>
  <c r="BC383" i="2" s="1"/>
  <c r="BB382" i="2"/>
  <c r="BC382" i="2" s="1"/>
  <c r="BB381" i="2"/>
  <c r="BC381" i="2" s="1"/>
  <c r="BB380" i="2"/>
  <c r="BC380" i="2" s="1"/>
  <c r="BB379" i="2"/>
  <c r="BC379" i="2" s="1"/>
  <c r="BB378" i="2"/>
  <c r="BC378" i="2" s="1"/>
  <c r="BB377" i="2"/>
  <c r="BC377" i="2" s="1"/>
  <c r="BB376" i="2"/>
  <c r="BC376" i="2" s="1"/>
  <c r="BB375" i="2"/>
  <c r="BC375" i="2" s="1"/>
  <c r="BB374" i="2"/>
  <c r="BC374" i="2" s="1"/>
  <c r="BB373" i="2"/>
  <c r="BC373" i="2" s="1"/>
  <c r="BB372" i="2"/>
  <c r="BC372" i="2" s="1"/>
  <c r="BB371" i="2"/>
  <c r="BC371" i="2" s="1"/>
  <c r="BB370" i="2"/>
  <c r="BC370" i="2" s="1"/>
  <c r="BB369" i="2"/>
  <c r="BC369" i="2" s="1"/>
  <c r="BB368" i="2"/>
  <c r="BC368" i="2" s="1"/>
  <c r="BB367" i="2"/>
  <c r="BC367" i="2" s="1"/>
  <c r="BB366" i="2"/>
  <c r="BC366" i="2" s="1"/>
  <c r="BB365" i="2"/>
  <c r="BC365" i="2" s="1"/>
  <c r="BB364" i="2"/>
  <c r="BC364" i="2" s="1"/>
  <c r="BB363" i="2"/>
  <c r="BC363" i="2" s="1"/>
  <c r="BB362" i="2"/>
  <c r="BC362" i="2" s="1"/>
  <c r="BB361" i="2"/>
  <c r="BC361" i="2" s="1"/>
  <c r="BB360" i="2"/>
  <c r="BC360" i="2" s="1"/>
  <c r="BB359" i="2"/>
  <c r="BC359" i="2" s="1"/>
  <c r="BB358" i="2"/>
  <c r="BC358" i="2" s="1"/>
  <c r="BB357" i="2"/>
  <c r="BC357" i="2" s="1"/>
  <c r="BB356" i="2"/>
  <c r="BC356" i="2" s="1"/>
  <c r="BB355" i="2"/>
  <c r="BC355" i="2" s="1"/>
  <c r="BB354" i="2"/>
  <c r="BC354" i="2" s="1"/>
  <c r="BB353" i="2"/>
  <c r="BC353" i="2" s="1"/>
  <c r="BB352" i="2"/>
  <c r="BC352" i="2" s="1"/>
  <c r="BB351" i="2"/>
  <c r="BC351" i="2" s="1"/>
  <c r="BB350" i="2"/>
  <c r="BC350" i="2" s="1"/>
  <c r="BB349" i="2"/>
  <c r="BC349" i="2" s="1"/>
  <c r="BB348" i="2"/>
  <c r="BC348" i="2" s="1"/>
  <c r="BB347" i="2"/>
  <c r="BC347" i="2" s="1"/>
  <c r="BB346" i="2"/>
  <c r="BC346" i="2" s="1"/>
  <c r="BB345" i="2"/>
  <c r="BC345" i="2" s="1"/>
  <c r="BB344" i="2"/>
  <c r="BC344" i="2" s="1"/>
  <c r="BB343" i="2"/>
  <c r="BC343" i="2" s="1"/>
  <c r="BB342" i="2"/>
  <c r="BC342" i="2" s="1"/>
  <c r="BB341" i="2"/>
  <c r="BC341" i="2" s="1"/>
  <c r="BB340" i="2"/>
  <c r="BC340" i="2" s="1"/>
  <c r="BB339" i="2"/>
  <c r="BC339" i="2" s="1"/>
  <c r="BB338" i="2"/>
  <c r="BC338" i="2" s="1"/>
  <c r="BB337" i="2"/>
  <c r="BC337" i="2" s="1"/>
  <c r="BB336" i="2"/>
  <c r="BC336" i="2" s="1"/>
  <c r="BB335" i="2"/>
  <c r="BC335" i="2" s="1"/>
  <c r="BB334" i="2"/>
  <c r="BC334" i="2" s="1"/>
  <c r="BB333" i="2"/>
  <c r="BC333" i="2" s="1"/>
  <c r="BB332" i="2"/>
  <c r="BC332" i="2" s="1"/>
  <c r="BB331" i="2"/>
  <c r="BC331" i="2" s="1"/>
  <c r="BB330" i="2"/>
  <c r="BC330" i="2" s="1"/>
  <c r="BB329" i="2"/>
  <c r="BC329" i="2" s="1"/>
  <c r="BB328" i="2"/>
  <c r="BC328" i="2" s="1"/>
  <c r="BB327" i="2"/>
  <c r="BC327" i="2" s="1"/>
  <c r="BB326" i="2"/>
  <c r="BC326" i="2" s="1"/>
  <c r="BB325" i="2"/>
  <c r="BC325" i="2" s="1"/>
  <c r="BB324" i="2"/>
  <c r="BC324" i="2" s="1"/>
  <c r="BB323" i="2"/>
  <c r="BC323" i="2" s="1"/>
  <c r="BB322" i="2"/>
  <c r="BC322" i="2" s="1"/>
  <c r="BB321" i="2"/>
  <c r="BC321" i="2" s="1"/>
  <c r="BB320" i="2"/>
  <c r="BC320" i="2" s="1"/>
  <c r="BB319" i="2"/>
  <c r="BC319" i="2" s="1"/>
  <c r="BB318" i="2"/>
  <c r="BC318" i="2" s="1"/>
  <c r="BB317" i="2"/>
  <c r="BC317" i="2" s="1"/>
  <c r="BB316" i="2"/>
  <c r="BC316" i="2" s="1"/>
  <c r="BB315" i="2"/>
  <c r="BC315" i="2" s="1"/>
  <c r="BB314" i="2"/>
  <c r="BC314" i="2" s="1"/>
  <c r="BB313" i="2"/>
  <c r="BC313" i="2" s="1"/>
  <c r="BB312" i="2"/>
  <c r="BC312" i="2" s="1"/>
  <c r="BB311" i="2"/>
  <c r="BC311" i="2" s="1"/>
  <c r="BB310" i="2"/>
  <c r="BC310" i="2" s="1"/>
  <c r="BB309" i="2"/>
  <c r="BC309" i="2" s="1"/>
  <c r="BB308" i="2"/>
  <c r="BC308" i="2" s="1"/>
  <c r="BB307" i="2"/>
  <c r="BC307" i="2" s="1"/>
  <c r="BB306" i="2"/>
  <c r="BC306" i="2" s="1"/>
  <c r="BB305" i="2"/>
  <c r="BC305" i="2" s="1"/>
  <c r="BB304" i="2"/>
  <c r="BC304" i="2" s="1"/>
  <c r="BB303" i="2"/>
  <c r="BC303" i="2" s="1"/>
  <c r="BB302" i="2"/>
  <c r="BC302" i="2" s="1"/>
  <c r="BB301" i="2"/>
  <c r="BC301" i="2" s="1"/>
  <c r="BB300" i="2"/>
  <c r="BC300" i="2" s="1"/>
  <c r="BB299" i="2"/>
  <c r="BC299" i="2" s="1"/>
  <c r="BB298" i="2"/>
  <c r="BC298" i="2" s="1"/>
  <c r="BB297" i="2"/>
  <c r="BC297" i="2" s="1"/>
  <c r="BB296" i="2"/>
  <c r="BC296" i="2" s="1"/>
  <c r="BB295" i="2"/>
  <c r="BC295" i="2" s="1"/>
  <c r="BB294" i="2"/>
  <c r="BC294" i="2" s="1"/>
  <c r="BB293" i="2"/>
  <c r="BC293" i="2" s="1"/>
  <c r="BB292" i="2"/>
  <c r="BC292" i="2" s="1"/>
  <c r="BB291" i="2"/>
  <c r="BC291" i="2" s="1"/>
  <c r="BB290" i="2"/>
  <c r="BC290" i="2" s="1"/>
  <c r="BB289" i="2"/>
  <c r="BC289" i="2" s="1"/>
  <c r="BB288" i="2"/>
  <c r="BC288" i="2" s="1"/>
  <c r="BB287" i="2"/>
  <c r="BC287" i="2" s="1"/>
  <c r="BB286" i="2"/>
  <c r="BC286" i="2" s="1"/>
  <c r="BB285" i="2"/>
  <c r="BC285" i="2" s="1"/>
  <c r="BB284" i="2"/>
  <c r="BC284" i="2" s="1"/>
  <c r="BB283" i="2"/>
  <c r="BC283" i="2" s="1"/>
  <c r="BB282" i="2"/>
  <c r="BC282" i="2" s="1"/>
  <c r="BB281" i="2"/>
  <c r="BC281" i="2" s="1"/>
  <c r="BB280" i="2"/>
  <c r="BC280" i="2" s="1"/>
  <c r="BB279" i="2"/>
  <c r="BC279" i="2" s="1"/>
  <c r="BB278" i="2"/>
  <c r="BC278" i="2" s="1"/>
  <c r="BB277" i="2"/>
  <c r="BC277" i="2" s="1"/>
  <c r="BB276" i="2"/>
  <c r="BC276" i="2" s="1"/>
  <c r="BB275" i="2"/>
  <c r="BC275" i="2" s="1"/>
  <c r="BB274" i="2"/>
  <c r="BC274" i="2" s="1"/>
  <c r="BB273" i="2"/>
  <c r="BC273" i="2" s="1"/>
  <c r="BB272" i="2"/>
  <c r="BC272" i="2" s="1"/>
  <c r="BB271" i="2"/>
  <c r="BC271" i="2" s="1"/>
  <c r="BB270" i="2"/>
  <c r="BC270" i="2" s="1"/>
  <c r="BB269" i="2"/>
  <c r="BC269" i="2" s="1"/>
  <c r="BB268" i="2"/>
  <c r="BC268" i="2" s="1"/>
  <c r="BB267" i="2"/>
  <c r="BC267" i="2" s="1"/>
  <c r="BB266" i="2"/>
  <c r="BC266" i="2" s="1"/>
  <c r="BB265" i="2"/>
  <c r="BC265" i="2" s="1"/>
  <c r="BB264" i="2"/>
  <c r="BC264" i="2" s="1"/>
  <c r="BB263" i="2"/>
  <c r="BC263" i="2" s="1"/>
  <c r="BB262" i="2"/>
  <c r="BC262" i="2" s="1"/>
  <c r="BB261" i="2"/>
  <c r="BC261" i="2" s="1"/>
  <c r="BB260" i="2"/>
  <c r="BC260" i="2" s="1"/>
  <c r="BB259" i="2"/>
  <c r="BC259" i="2" s="1"/>
  <c r="BB258" i="2"/>
  <c r="BC258" i="2" s="1"/>
  <c r="BB257" i="2"/>
  <c r="BC257" i="2" s="1"/>
  <c r="BB256" i="2"/>
  <c r="BC256" i="2" s="1"/>
  <c r="BB255" i="2"/>
  <c r="BC255" i="2" s="1"/>
  <c r="BB254" i="2"/>
  <c r="BC254" i="2" s="1"/>
  <c r="BB253" i="2"/>
  <c r="BC253" i="2" s="1"/>
  <c r="BB252" i="2"/>
  <c r="BC252" i="2" s="1"/>
  <c r="BB251" i="2"/>
  <c r="BC251" i="2" s="1"/>
  <c r="BB250" i="2"/>
  <c r="BC250" i="2" s="1"/>
  <c r="BB249" i="2"/>
  <c r="BC249" i="2" s="1"/>
  <c r="BB248" i="2"/>
  <c r="BC248" i="2" s="1"/>
  <c r="BB247" i="2"/>
  <c r="BC247" i="2" s="1"/>
  <c r="BB246" i="2"/>
  <c r="BC246" i="2" s="1"/>
  <c r="BB245" i="2"/>
  <c r="BC245" i="2" s="1"/>
  <c r="BB244" i="2"/>
  <c r="BC244" i="2" s="1"/>
  <c r="BB243" i="2"/>
  <c r="BC243" i="2" s="1"/>
  <c r="BB242" i="2"/>
  <c r="BC242" i="2" s="1"/>
  <c r="BB241" i="2"/>
  <c r="BC241" i="2" s="1"/>
  <c r="BB240" i="2"/>
  <c r="BC240" i="2" s="1"/>
  <c r="BB239" i="2"/>
  <c r="BC239" i="2" s="1"/>
  <c r="BB238" i="2"/>
  <c r="BC238" i="2" s="1"/>
  <c r="BB237" i="2"/>
  <c r="BC237" i="2" s="1"/>
  <c r="BB236" i="2"/>
  <c r="BC236" i="2" s="1"/>
  <c r="BB235" i="2"/>
  <c r="BC235" i="2" s="1"/>
  <c r="BB234" i="2"/>
  <c r="BC234" i="2" s="1"/>
  <c r="BB233" i="2"/>
  <c r="BC233" i="2" s="1"/>
  <c r="BB232" i="2"/>
  <c r="BC232" i="2" s="1"/>
  <c r="BB231" i="2"/>
  <c r="BC231" i="2" s="1"/>
  <c r="BB230" i="2"/>
  <c r="BC230" i="2" s="1"/>
  <c r="BB229" i="2"/>
  <c r="BC229" i="2" s="1"/>
  <c r="BB228" i="2"/>
  <c r="BC228" i="2" s="1"/>
  <c r="BB227" i="2"/>
  <c r="BC227" i="2" s="1"/>
  <c r="BB226" i="2"/>
  <c r="BC226" i="2" s="1"/>
  <c r="BB225" i="2"/>
  <c r="BC225" i="2" s="1"/>
  <c r="BB224" i="2"/>
  <c r="BC224" i="2" s="1"/>
  <c r="BB223" i="2"/>
  <c r="BC223" i="2" s="1"/>
  <c r="BB222" i="2"/>
  <c r="BC222" i="2" s="1"/>
  <c r="BB221" i="2"/>
  <c r="BC221" i="2" s="1"/>
  <c r="BB220" i="2"/>
  <c r="BC220" i="2" s="1"/>
  <c r="BB219" i="2"/>
  <c r="BC219" i="2" s="1"/>
  <c r="BB218" i="2"/>
  <c r="BC218" i="2" s="1"/>
  <c r="BB217" i="2"/>
  <c r="BC217" i="2" s="1"/>
  <c r="BB216" i="2"/>
  <c r="BC216" i="2" s="1"/>
  <c r="BB215" i="2"/>
  <c r="BC215" i="2" s="1"/>
  <c r="BB214" i="2"/>
  <c r="BC214" i="2" s="1"/>
  <c r="BB213" i="2"/>
  <c r="BC213" i="2" s="1"/>
  <c r="BB212" i="2"/>
  <c r="BC212" i="2" s="1"/>
  <c r="BB211" i="2"/>
  <c r="BC211" i="2" s="1"/>
  <c r="BB210" i="2"/>
  <c r="BC210" i="2" s="1"/>
  <c r="BB209" i="2"/>
  <c r="BC209" i="2" s="1"/>
  <c r="BB208" i="2"/>
  <c r="BC208" i="2" s="1"/>
  <c r="BB207" i="2"/>
  <c r="BC207" i="2" s="1"/>
  <c r="BB206" i="2"/>
  <c r="BC206" i="2" s="1"/>
  <c r="BB205" i="2"/>
  <c r="BC205" i="2" s="1"/>
  <c r="BB204" i="2"/>
  <c r="BC204" i="2" s="1"/>
  <c r="BB203" i="2"/>
  <c r="BC203" i="2" s="1"/>
  <c r="BB202" i="2"/>
  <c r="BC202" i="2" s="1"/>
  <c r="BB201" i="2"/>
  <c r="BC201" i="2" s="1"/>
  <c r="BB200" i="2"/>
  <c r="BC200" i="2" s="1"/>
  <c r="BB199" i="2"/>
  <c r="BC199" i="2" s="1"/>
  <c r="BB198" i="2"/>
  <c r="BC198" i="2" s="1"/>
  <c r="BB197" i="2"/>
  <c r="BC197" i="2" s="1"/>
  <c r="BB196" i="2"/>
  <c r="BC196" i="2" s="1"/>
  <c r="BB195" i="2"/>
  <c r="BC195" i="2" s="1"/>
  <c r="BB194" i="2"/>
  <c r="BC194" i="2" s="1"/>
  <c r="BB193" i="2"/>
  <c r="BC193" i="2" s="1"/>
  <c r="BB192" i="2"/>
  <c r="BC192" i="2" s="1"/>
  <c r="BB191" i="2"/>
  <c r="BC191" i="2" s="1"/>
  <c r="BB190" i="2"/>
  <c r="BC190" i="2" s="1"/>
  <c r="BB189" i="2"/>
  <c r="BC189" i="2" s="1"/>
  <c r="BB188" i="2"/>
  <c r="BC188" i="2" s="1"/>
  <c r="BB187" i="2"/>
  <c r="BC187" i="2" s="1"/>
  <c r="BB186" i="2"/>
  <c r="BC186" i="2" s="1"/>
  <c r="BB185" i="2"/>
  <c r="BC185" i="2" s="1"/>
  <c r="BB184" i="2"/>
  <c r="BC184" i="2" s="1"/>
  <c r="BB183" i="2"/>
  <c r="BC183" i="2" s="1"/>
  <c r="BB182" i="2"/>
  <c r="BC182" i="2" s="1"/>
  <c r="BB181" i="2"/>
  <c r="BC181" i="2" s="1"/>
  <c r="BB180" i="2"/>
  <c r="BC180" i="2" s="1"/>
  <c r="BB179" i="2"/>
  <c r="BC179" i="2" s="1"/>
  <c r="BB178" i="2"/>
  <c r="BC178" i="2" s="1"/>
  <c r="BB177" i="2"/>
  <c r="BC177" i="2" s="1"/>
  <c r="BB176" i="2"/>
  <c r="BC176" i="2" s="1"/>
  <c r="BB175" i="2"/>
  <c r="BC175" i="2" s="1"/>
  <c r="BB174" i="2"/>
  <c r="BC174" i="2" s="1"/>
  <c r="BB173" i="2"/>
  <c r="BC173" i="2" s="1"/>
  <c r="BB172" i="2"/>
  <c r="BC172" i="2" s="1"/>
  <c r="BB171" i="2"/>
  <c r="BC171" i="2" s="1"/>
  <c r="BB170" i="2"/>
  <c r="BC170" i="2" s="1"/>
  <c r="BB169" i="2"/>
  <c r="BC169" i="2" s="1"/>
  <c r="BB168" i="2"/>
  <c r="BC168" i="2" s="1"/>
  <c r="BB167" i="2"/>
  <c r="BC167" i="2" s="1"/>
  <c r="BB166" i="2"/>
  <c r="BC166" i="2" s="1"/>
  <c r="BB165" i="2"/>
  <c r="BC165" i="2" s="1"/>
  <c r="BB164" i="2"/>
  <c r="BC164" i="2" s="1"/>
  <c r="BB163" i="2"/>
  <c r="BC163" i="2" s="1"/>
  <c r="BB162" i="2"/>
  <c r="BC162" i="2" s="1"/>
  <c r="BB161" i="2"/>
  <c r="BC161" i="2" s="1"/>
  <c r="BB160" i="2"/>
  <c r="BC160" i="2" s="1"/>
  <c r="BB159" i="2"/>
  <c r="BC159" i="2" s="1"/>
  <c r="BB158" i="2"/>
  <c r="BC158" i="2" s="1"/>
  <c r="BB157" i="2"/>
  <c r="BC157" i="2" s="1"/>
  <c r="BB156" i="2"/>
  <c r="BC156" i="2" s="1"/>
  <c r="BB155" i="2"/>
  <c r="BC155" i="2" s="1"/>
  <c r="BB154" i="2"/>
  <c r="BC154" i="2" s="1"/>
  <c r="BB153" i="2"/>
  <c r="BC153" i="2" s="1"/>
  <c r="BB152" i="2"/>
  <c r="BC152" i="2" s="1"/>
  <c r="BB151" i="2"/>
  <c r="BC151" i="2" s="1"/>
  <c r="BB150" i="2"/>
  <c r="BC150" i="2" s="1"/>
  <c r="BB149" i="2"/>
  <c r="BC149" i="2" s="1"/>
  <c r="BB148" i="2"/>
  <c r="BC148" i="2" s="1"/>
  <c r="BB147" i="2"/>
  <c r="BC147" i="2" s="1"/>
  <c r="BB146" i="2"/>
  <c r="BC146" i="2" s="1"/>
  <c r="BB145" i="2"/>
  <c r="BC145" i="2" s="1"/>
  <c r="BB144" i="2"/>
  <c r="BC144" i="2" s="1"/>
  <c r="BB143" i="2"/>
  <c r="BC143" i="2" s="1"/>
  <c r="BB142" i="2"/>
  <c r="BC142" i="2" s="1"/>
  <c r="BB141" i="2"/>
  <c r="BC141" i="2" s="1"/>
  <c r="BB140" i="2"/>
  <c r="BC140" i="2" s="1"/>
  <c r="BB139" i="2"/>
  <c r="BC139" i="2" s="1"/>
  <c r="BB138" i="2"/>
  <c r="BC138" i="2" s="1"/>
  <c r="BB137" i="2"/>
  <c r="BC137" i="2" s="1"/>
  <c r="BB136" i="2"/>
  <c r="BC136" i="2" s="1"/>
  <c r="BB135" i="2"/>
  <c r="BC135" i="2" s="1"/>
  <c r="BB134" i="2"/>
  <c r="BC134" i="2" s="1"/>
  <c r="BB133" i="2"/>
  <c r="BC133" i="2" s="1"/>
  <c r="BB132" i="2"/>
  <c r="BC132" i="2" s="1"/>
  <c r="BB131" i="2"/>
  <c r="BC131" i="2" s="1"/>
  <c r="BB130" i="2"/>
  <c r="BC130" i="2" s="1"/>
  <c r="BB129" i="2"/>
  <c r="BC129" i="2" s="1"/>
  <c r="BB128" i="2"/>
  <c r="BC128" i="2" s="1"/>
  <c r="BB127" i="2"/>
  <c r="BC127" i="2" s="1"/>
  <c r="BB126" i="2"/>
  <c r="BC126" i="2" s="1"/>
  <c r="BB125" i="2"/>
  <c r="BC125" i="2" s="1"/>
  <c r="BB124" i="2"/>
  <c r="BC124" i="2" s="1"/>
  <c r="BB123" i="2"/>
  <c r="BC123" i="2" s="1"/>
  <c r="BB122" i="2"/>
  <c r="BC122" i="2" s="1"/>
  <c r="BB121" i="2"/>
  <c r="BC121" i="2" s="1"/>
  <c r="BB120" i="2"/>
  <c r="BC120" i="2" s="1"/>
  <c r="BB119" i="2"/>
  <c r="BC119" i="2" s="1"/>
  <c r="BB118" i="2"/>
  <c r="BC118" i="2" s="1"/>
  <c r="BB117" i="2"/>
  <c r="BC117" i="2" s="1"/>
  <c r="BB116" i="2"/>
  <c r="BC116" i="2" s="1"/>
  <c r="BB115" i="2"/>
  <c r="BC115" i="2" s="1"/>
  <c r="BB114" i="2"/>
  <c r="BC114" i="2" s="1"/>
  <c r="BB113" i="2"/>
  <c r="BC113" i="2" s="1"/>
  <c r="BB112" i="2"/>
  <c r="BC112" i="2" s="1"/>
  <c r="BB111" i="2"/>
  <c r="BC111" i="2" s="1"/>
  <c r="BB110" i="2"/>
  <c r="BC110" i="2" s="1"/>
  <c r="BB109" i="2"/>
  <c r="BC109" i="2" s="1"/>
  <c r="BB108" i="2"/>
  <c r="BC108" i="2" s="1"/>
  <c r="BB107" i="2"/>
  <c r="BC107" i="2" s="1"/>
  <c r="BB106" i="2"/>
  <c r="BC106" i="2" s="1"/>
  <c r="BB105" i="2"/>
  <c r="BC105" i="2" s="1"/>
  <c r="BB104" i="2"/>
  <c r="BC104" i="2" s="1"/>
  <c r="BB103" i="2"/>
  <c r="BC103" i="2" s="1"/>
  <c r="BB102" i="2"/>
  <c r="BC102" i="2" s="1"/>
  <c r="BB101" i="2"/>
  <c r="BC101" i="2" s="1"/>
  <c r="BB100" i="2"/>
  <c r="BC100" i="2" s="1"/>
  <c r="BB99" i="2"/>
  <c r="BC99" i="2" s="1"/>
  <c r="BB98" i="2"/>
  <c r="BC98" i="2" s="1"/>
  <c r="BB97" i="2"/>
  <c r="BC97" i="2" s="1"/>
  <c r="BB96" i="2"/>
  <c r="BC96" i="2" s="1"/>
  <c r="BB95" i="2"/>
  <c r="BC95" i="2" s="1"/>
  <c r="BB94" i="2"/>
  <c r="BC94" i="2" s="1"/>
  <c r="BB93" i="2"/>
  <c r="BC93" i="2" s="1"/>
  <c r="BB92" i="2"/>
  <c r="BC92" i="2" s="1"/>
  <c r="BB91" i="2"/>
  <c r="BC91" i="2" s="1"/>
  <c r="BB90" i="2"/>
  <c r="BC90" i="2" s="1"/>
  <c r="BB89" i="2"/>
  <c r="BC89" i="2" s="1"/>
  <c r="BB88" i="2"/>
  <c r="BC88" i="2" s="1"/>
  <c r="BB87" i="2"/>
  <c r="BC87" i="2" s="1"/>
  <c r="BB86" i="2"/>
  <c r="BC86" i="2" s="1"/>
  <c r="BB85" i="2"/>
  <c r="BC85" i="2" s="1"/>
  <c r="BB84" i="2"/>
  <c r="BC84" i="2" s="1"/>
  <c r="BB83" i="2"/>
  <c r="BC83" i="2" s="1"/>
  <c r="BB82" i="2"/>
  <c r="BC82" i="2" s="1"/>
  <c r="BB81" i="2"/>
  <c r="BC81" i="2" s="1"/>
  <c r="BB80" i="2"/>
  <c r="BC80" i="2" s="1"/>
  <c r="BB79" i="2"/>
  <c r="BC79" i="2" s="1"/>
  <c r="BB78" i="2"/>
  <c r="BC78" i="2" s="1"/>
  <c r="BB77" i="2"/>
  <c r="BC77" i="2" s="1"/>
  <c r="BB76" i="2"/>
  <c r="BC76" i="2" s="1"/>
  <c r="BB75" i="2"/>
  <c r="BC75" i="2" s="1"/>
  <c r="BB74" i="2"/>
  <c r="BC74" i="2" s="1"/>
  <c r="BB73" i="2"/>
  <c r="BC73" i="2" s="1"/>
  <c r="BB72" i="2"/>
  <c r="BC72" i="2" s="1"/>
  <c r="BB71" i="2"/>
  <c r="BC71" i="2" s="1"/>
  <c r="BB70" i="2"/>
  <c r="BC70" i="2" s="1"/>
  <c r="BB69" i="2"/>
  <c r="BC69" i="2" s="1"/>
  <c r="BB68" i="2"/>
  <c r="BC68" i="2" s="1"/>
  <c r="BB67" i="2"/>
  <c r="BC67" i="2" s="1"/>
  <c r="BB66" i="2"/>
  <c r="BC66" i="2" s="1"/>
  <c r="BB65" i="2"/>
  <c r="BC65" i="2" s="1"/>
  <c r="BB64" i="2"/>
  <c r="BC64" i="2" s="1"/>
  <c r="BB63" i="2"/>
  <c r="BC63" i="2" s="1"/>
  <c r="BB62" i="2"/>
  <c r="BC62" i="2" s="1"/>
  <c r="BB61" i="2"/>
  <c r="BC61" i="2" s="1"/>
  <c r="BB60" i="2"/>
  <c r="BC60" i="2" s="1"/>
  <c r="BB59" i="2"/>
  <c r="BC59" i="2" s="1"/>
  <c r="BB58" i="2"/>
  <c r="BC58" i="2" s="1"/>
  <c r="BB57" i="2"/>
  <c r="BC57" i="2" s="1"/>
  <c r="BB56" i="2"/>
  <c r="BC56" i="2" s="1"/>
  <c r="BB55" i="2"/>
  <c r="BC55" i="2" s="1"/>
  <c r="BB54" i="2"/>
  <c r="BC54" i="2" s="1"/>
  <c r="BB53" i="2"/>
  <c r="BC53" i="2" s="1"/>
  <c r="BB52" i="2"/>
  <c r="BC52" i="2" s="1"/>
  <c r="BB51" i="2"/>
  <c r="BC51" i="2" s="1"/>
  <c r="BB50" i="2"/>
  <c r="BC50" i="2" s="1"/>
  <c r="BB49" i="2"/>
  <c r="BC49" i="2" s="1"/>
  <c r="BB48" i="2"/>
  <c r="BC48" i="2" s="1"/>
  <c r="BB47" i="2"/>
  <c r="BC47" i="2" s="1"/>
  <c r="BB46" i="2"/>
  <c r="BC46" i="2" s="1"/>
  <c r="BB45" i="2"/>
  <c r="BC45" i="2" s="1"/>
  <c r="BB44" i="2"/>
  <c r="BC44" i="2" s="1"/>
  <c r="BB43" i="2"/>
  <c r="BC43" i="2" s="1"/>
  <c r="BB42" i="2"/>
  <c r="BC42" i="2" s="1"/>
  <c r="BB41" i="2"/>
  <c r="BC41" i="2" s="1"/>
  <c r="BB40" i="2"/>
  <c r="BC40" i="2" s="1"/>
  <c r="BB39" i="2"/>
  <c r="BC39" i="2" s="1"/>
  <c r="BB38" i="2"/>
  <c r="BC38" i="2" s="1"/>
  <c r="BB37" i="2"/>
  <c r="BC37" i="2" s="1"/>
  <c r="BB36" i="2"/>
  <c r="BC36" i="2" s="1"/>
  <c r="BB35" i="2"/>
  <c r="BC35" i="2" s="1"/>
  <c r="BB34" i="2"/>
  <c r="BC34" i="2" s="1"/>
  <c r="BB33" i="2"/>
  <c r="BC33" i="2" s="1"/>
  <c r="BB32" i="2"/>
  <c r="BC32" i="2" s="1"/>
  <c r="BB31" i="2"/>
  <c r="BC31" i="2" s="1"/>
  <c r="BB30" i="2"/>
  <c r="BC30" i="2" s="1"/>
  <c r="BB29" i="2"/>
  <c r="BC29" i="2" s="1"/>
  <c r="BB28" i="2"/>
  <c r="BC28" i="2" s="1"/>
  <c r="BB27" i="2"/>
  <c r="BC27" i="2" s="1"/>
  <c r="BB26" i="2"/>
  <c r="BC26" i="2" s="1"/>
  <c r="BB25" i="2"/>
  <c r="BC25" i="2" s="1"/>
  <c r="BB24" i="2"/>
  <c r="BC24" i="2" s="1"/>
  <c r="BB23" i="2"/>
  <c r="BC23" i="2" s="1"/>
  <c r="BB22" i="2"/>
  <c r="BC22" i="2" s="1"/>
  <c r="BB21" i="2"/>
  <c r="BC21" i="2" s="1"/>
  <c r="BB20" i="2"/>
  <c r="BC20" i="2" s="1"/>
  <c r="BB19" i="2"/>
  <c r="BC19" i="2" s="1"/>
  <c r="BB18" i="2"/>
  <c r="BC18" i="2" s="1"/>
  <c r="BB17" i="2"/>
  <c r="BC17" i="2" s="1"/>
  <c r="BB16" i="2"/>
  <c r="BC16" i="2" s="1"/>
  <c r="BB15" i="2"/>
  <c r="BC15" i="2" s="1"/>
  <c r="BB14" i="2"/>
  <c r="BC14" i="2" s="1"/>
  <c r="BB13" i="2"/>
  <c r="BC13" i="2" s="1"/>
  <c r="BB12" i="2"/>
  <c r="BC12" i="2" s="1"/>
  <c r="BB11" i="2"/>
  <c r="BC11" i="2" s="1"/>
  <c r="BB10" i="2"/>
  <c r="BC10" i="2" s="1"/>
  <c r="BB9" i="2"/>
  <c r="BC9" i="2" s="1"/>
  <c r="BB8" i="2"/>
  <c r="BC8" i="2" s="1"/>
  <c r="BB7" i="2"/>
  <c r="BC7" i="2" s="1"/>
  <c r="BB6" i="2"/>
  <c r="BC6" i="2" s="1"/>
  <c r="BB5" i="2"/>
  <c r="BC5" i="2" s="1"/>
  <c r="BB4" i="2"/>
  <c r="BC4" i="2" s="1"/>
  <c r="BF3" i="2" l="1"/>
  <c r="K11" i="2" l="1"/>
  <c r="K12" i="2"/>
  <c r="K13" i="2"/>
  <c r="K14" i="2"/>
  <c r="K15" i="2"/>
  <c r="K16" i="2"/>
  <c r="K17" i="2"/>
  <c r="K25" i="2" l="1"/>
  <c r="K26" i="2"/>
  <c r="K24" i="2"/>
  <c r="B38" i="2" l="1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AJ3" i="2" l="1"/>
  <c r="AK3" i="2" s="1"/>
  <c r="B3" i="2"/>
  <c r="AY14" i="2" l="1"/>
  <c r="AW4" i="2" l="1"/>
  <c r="AW5" i="2" s="1"/>
  <c r="H9" i="2"/>
  <c r="AW6" i="2" l="1"/>
  <c r="AW8" i="2" s="1"/>
  <c r="AW7" i="2" l="1"/>
  <c r="AW9" i="2"/>
  <c r="AW10" i="2"/>
  <c r="AW11" i="2" l="1"/>
  <c r="AW12" i="2"/>
  <c r="AW13" i="2" l="1"/>
  <c r="B4" i="2"/>
  <c r="B5" i="2"/>
  <c r="AC17" i="2" l="1"/>
  <c r="AC18" i="2" l="1"/>
  <c r="AD18" i="2" s="1"/>
  <c r="AD17" i="2"/>
  <c r="AA17" i="2"/>
  <c r="AC11" i="2" l="1" a="1"/>
  <c r="AC11" i="2" s="1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77" i="2"/>
  <c r="AO378" i="2"/>
  <c r="AO379" i="2"/>
  <c r="AO380" i="2"/>
  <c r="AO381" i="2"/>
  <c r="AO382" i="2"/>
  <c r="AO383" i="2"/>
  <c r="AO384" i="2"/>
  <c r="AO385" i="2"/>
  <c r="AO386" i="2"/>
  <c r="AO387" i="2"/>
  <c r="AO388" i="2"/>
  <c r="AO389" i="2"/>
  <c r="AO390" i="2"/>
  <c r="AO391" i="2"/>
  <c r="AO392" i="2"/>
  <c r="AO393" i="2"/>
  <c r="AO394" i="2"/>
  <c r="AO395" i="2"/>
  <c r="AO396" i="2"/>
  <c r="AO397" i="2"/>
  <c r="AO398" i="2"/>
  <c r="AO399" i="2"/>
  <c r="AO400" i="2"/>
  <c r="AO401" i="2"/>
  <c r="AO402" i="2"/>
  <c r="AO403" i="2"/>
  <c r="AO404" i="2"/>
  <c r="AO405" i="2"/>
  <c r="AO406" i="2"/>
  <c r="AO407" i="2"/>
  <c r="AO408" i="2"/>
  <c r="AO409" i="2"/>
  <c r="AO410" i="2"/>
  <c r="AO411" i="2"/>
  <c r="AO412" i="2"/>
  <c r="AO413" i="2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AO426" i="2"/>
  <c r="AO427" i="2"/>
  <c r="AO428" i="2"/>
  <c r="AO429" i="2"/>
  <c r="AO430" i="2"/>
  <c r="AO431" i="2"/>
  <c r="AO432" i="2"/>
  <c r="AO433" i="2"/>
  <c r="AO434" i="2"/>
  <c r="AO435" i="2"/>
  <c r="AO436" i="2"/>
  <c r="AO437" i="2"/>
  <c r="AO438" i="2"/>
  <c r="AO439" i="2"/>
  <c r="AO440" i="2"/>
  <c r="AO441" i="2"/>
  <c r="AO442" i="2"/>
  <c r="AO443" i="2"/>
  <c r="AO444" i="2"/>
  <c r="AO445" i="2"/>
  <c r="AO446" i="2"/>
  <c r="AO447" i="2"/>
  <c r="AO448" i="2"/>
  <c r="AO449" i="2"/>
  <c r="AO450" i="2"/>
  <c r="AO451" i="2"/>
  <c r="AO452" i="2"/>
  <c r="AO453" i="2"/>
  <c r="AO454" i="2"/>
  <c r="AO455" i="2"/>
  <c r="AO456" i="2"/>
  <c r="AO457" i="2"/>
  <c r="AO458" i="2"/>
  <c r="AO459" i="2"/>
  <c r="AO460" i="2"/>
  <c r="AO461" i="2"/>
  <c r="AO462" i="2"/>
  <c r="AO463" i="2"/>
  <c r="AO464" i="2"/>
  <c r="AO465" i="2"/>
  <c r="AO466" i="2"/>
  <c r="AO467" i="2"/>
  <c r="AO468" i="2"/>
  <c r="AO469" i="2"/>
  <c r="AO470" i="2"/>
  <c r="AO471" i="2"/>
  <c r="AO472" i="2"/>
  <c r="AO473" i="2"/>
  <c r="AO474" i="2"/>
  <c r="AO475" i="2"/>
  <c r="AO476" i="2"/>
  <c r="AO477" i="2"/>
  <c r="AO478" i="2"/>
  <c r="AO479" i="2"/>
  <c r="AO480" i="2"/>
  <c r="AO481" i="2"/>
  <c r="AO482" i="2"/>
  <c r="AO483" i="2"/>
  <c r="AO484" i="2"/>
  <c r="AO485" i="2"/>
  <c r="AO21" i="2"/>
  <c r="AA11" i="2" l="1" a="1"/>
  <c r="AA11" i="2" s="1"/>
  <c r="AB11" i="2" a="1"/>
  <c r="AB11" i="2" s="1"/>
  <c r="AK22" i="2"/>
  <c r="AL22" i="2"/>
  <c r="AK23" i="2"/>
  <c r="AL23" i="2"/>
  <c r="AK24" i="2"/>
  <c r="AL24" i="2"/>
  <c r="AK25" i="2"/>
  <c r="AL25" i="2"/>
  <c r="AK26" i="2"/>
  <c r="AL26" i="2"/>
  <c r="AK27" i="2"/>
  <c r="AL27" i="2"/>
  <c r="AK28" i="2"/>
  <c r="AL28" i="2"/>
  <c r="AK29" i="2"/>
  <c r="AL29" i="2"/>
  <c r="AK30" i="2"/>
  <c r="AL30" i="2"/>
  <c r="AK31" i="2"/>
  <c r="AL31" i="2"/>
  <c r="AK32" i="2"/>
  <c r="AL32" i="2"/>
  <c r="AK33" i="2"/>
  <c r="AL33" i="2"/>
  <c r="AK34" i="2"/>
  <c r="AL34" i="2"/>
  <c r="AK35" i="2"/>
  <c r="AL35" i="2"/>
  <c r="AK36" i="2"/>
  <c r="AL36" i="2"/>
  <c r="AK37" i="2"/>
  <c r="AL37" i="2"/>
  <c r="AK38" i="2"/>
  <c r="AL38" i="2"/>
  <c r="AK39" i="2"/>
  <c r="AL39" i="2"/>
  <c r="AK40" i="2"/>
  <c r="AL40" i="2"/>
  <c r="AK41" i="2"/>
  <c r="AL41" i="2"/>
  <c r="AK42" i="2"/>
  <c r="AL42" i="2"/>
  <c r="AK43" i="2"/>
  <c r="AL43" i="2"/>
  <c r="AK44" i="2"/>
  <c r="AL44" i="2"/>
  <c r="AK45" i="2"/>
  <c r="AL45" i="2"/>
  <c r="AK46" i="2"/>
  <c r="AL46" i="2"/>
  <c r="AK47" i="2"/>
  <c r="AL47" i="2"/>
  <c r="AK48" i="2"/>
  <c r="AL48" i="2"/>
  <c r="AK49" i="2"/>
  <c r="AL49" i="2"/>
  <c r="AK50" i="2"/>
  <c r="AL50" i="2"/>
  <c r="AK51" i="2"/>
  <c r="AL51" i="2"/>
  <c r="AK52" i="2"/>
  <c r="AL52" i="2"/>
  <c r="AK53" i="2"/>
  <c r="AL53" i="2"/>
  <c r="AK54" i="2"/>
  <c r="AL54" i="2"/>
  <c r="AK55" i="2"/>
  <c r="AL55" i="2"/>
  <c r="AK56" i="2"/>
  <c r="AL56" i="2"/>
  <c r="AK57" i="2"/>
  <c r="AL57" i="2"/>
  <c r="AK58" i="2"/>
  <c r="AL58" i="2"/>
  <c r="AK59" i="2"/>
  <c r="AL59" i="2"/>
  <c r="AK60" i="2"/>
  <c r="AL60" i="2"/>
  <c r="AK61" i="2"/>
  <c r="AL61" i="2"/>
  <c r="AK62" i="2"/>
  <c r="AL62" i="2"/>
  <c r="AK63" i="2"/>
  <c r="AL63" i="2"/>
  <c r="AK64" i="2"/>
  <c r="AL64" i="2"/>
  <c r="AK65" i="2"/>
  <c r="AL65" i="2"/>
  <c r="AK66" i="2"/>
  <c r="AL66" i="2"/>
  <c r="AK67" i="2"/>
  <c r="AL67" i="2"/>
  <c r="AK68" i="2"/>
  <c r="AL68" i="2"/>
  <c r="AK69" i="2"/>
  <c r="AL69" i="2"/>
  <c r="AK70" i="2"/>
  <c r="AL70" i="2"/>
  <c r="AK71" i="2"/>
  <c r="AL71" i="2"/>
  <c r="AK72" i="2"/>
  <c r="AL72" i="2"/>
  <c r="AK73" i="2"/>
  <c r="AL73" i="2"/>
  <c r="AK74" i="2"/>
  <c r="AL74" i="2"/>
  <c r="AK75" i="2"/>
  <c r="AL75" i="2"/>
  <c r="AK76" i="2"/>
  <c r="AL76" i="2"/>
  <c r="AK77" i="2"/>
  <c r="AL77" i="2"/>
  <c r="AK78" i="2"/>
  <c r="AL78" i="2"/>
  <c r="AK79" i="2"/>
  <c r="AL79" i="2"/>
  <c r="AK80" i="2"/>
  <c r="AL80" i="2"/>
  <c r="AK81" i="2"/>
  <c r="AL81" i="2"/>
  <c r="AK82" i="2"/>
  <c r="AL82" i="2"/>
  <c r="AK83" i="2"/>
  <c r="AL83" i="2"/>
  <c r="AK84" i="2"/>
  <c r="AL84" i="2"/>
  <c r="AK85" i="2"/>
  <c r="AL85" i="2"/>
  <c r="AK86" i="2"/>
  <c r="AL86" i="2"/>
  <c r="AK87" i="2"/>
  <c r="AL87" i="2"/>
  <c r="AK88" i="2"/>
  <c r="AL88" i="2"/>
  <c r="AK89" i="2"/>
  <c r="AL89" i="2"/>
  <c r="AK90" i="2"/>
  <c r="AL90" i="2"/>
  <c r="AK91" i="2"/>
  <c r="AL91" i="2"/>
  <c r="AK92" i="2"/>
  <c r="AL92" i="2"/>
  <c r="AK93" i="2"/>
  <c r="AL93" i="2"/>
  <c r="AK94" i="2"/>
  <c r="AL94" i="2"/>
  <c r="AK95" i="2"/>
  <c r="AL95" i="2"/>
  <c r="AK96" i="2"/>
  <c r="AL96" i="2"/>
  <c r="AK97" i="2"/>
  <c r="AL97" i="2"/>
  <c r="AK98" i="2"/>
  <c r="AL98" i="2"/>
  <c r="AK99" i="2"/>
  <c r="AL99" i="2"/>
  <c r="AK100" i="2"/>
  <c r="AL100" i="2"/>
  <c r="AK101" i="2"/>
  <c r="AL101" i="2"/>
  <c r="AK102" i="2"/>
  <c r="AL102" i="2"/>
  <c r="AK103" i="2"/>
  <c r="AL103" i="2"/>
  <c r="AK104" i="2"/>
  <c r="AL104" i="2"/>
  <c r="AK105" i="2"/>
  <c r="AL105" i="2"/>
  <c r="AK106" i="2"/>
  <c r="AL106" i="2"/>
  <c r="AK107" i="2"/>
  <c r="AL107" i="2"/>
  <c r="AK108" i="2"/>
  <c r="AL108" i="2"/>
  <c r="AK109" i="2"/>
  <c r="AL109" i="2"/>
  <c r="AK110" i="2"/>
  <c r="AL110" i="2"/>
  <c r="AK111" i="2"/>
  <c r="AL111" i="2"/>
  <c r="AK112" i="2"/>
  <c r="AL112" i="2"/>
  <c r="AK113" i="2"/>
  <c r="AL113" i="2"/>
  <c r="AK114" i="2"/>
  <c r="AL114" i="2"/>
  <c r="AK115" i="2"/>
  <c r="AL115" i="2"/>
  <c r="AK116" i="2"/>
  <c r="AL116" i="2"/>
  <c r="AK117" i="2"/>
  <c r="AL117" i="2"/>
  <c r="AK118" i="2"/>
  <c r="AL118" i="2"/>
  <c r="AK119" i="2"/>
  <c r="AL119" i="2"/>
  <c r="AK120" i="2"/>
  <c r="AL120" i="2"/>
  <c r="AK121" i="2"/>
  <c r="AL121" i="2"/>
  <c r="AK122" i="2"/>
  <c r="AL122" i="2"/>
  <c r="AK123" i="2"/>
  <c r="AL123" i="2"/>
  <c r="AK124" i="2"/>
  <c r="AL124" i="2"/>
  <c r="AK125" i="2"/>
  <c r="AL125" i="2"/>
  <c r="AK126" i="2"/>
  <c r="AL126" i="2"/>
  <c r="AK127" i="2"/>
  <c r="AL127" i="2"/>
  <c r="AK128" i="2"/>
  <c r="AL128" i="2"/>
  <c r="AK129" i="2"/>
  <c r="AL129" i="2"/>
  <c r="AK130" i="2"/>
  <c r="AL130" i="2"/>
  <c r="AK131" i="2"/>
  <c r="AL131" i="2"/>
  <c r="AK132" i="2"/>
  <c r="AL132" i="2"/>
  <c r="AK133" i="2"/>
  <c r="AL133" i="2"/>
  <c r="AK134" i="2"/>
  <c r="AL134" i="2"/>
  <c r="AK135" i="2"/>
  <c r="AL135" i="2"/>
  <c r="AK136" i="2"/>
  <c r="AL136" i="2"/>
  <c r="AK137" i="2"/>
  <c r="AL137" i="2"/>
  <c r="AK138" i="2"/>
  <c r="AL138" i="2"/>
  <c r="AK139" i="2"/>
  <c r="AL139" i="2"/>
  <c r="AK140" i="2"/>
  <c r="AL140" i="2"/>
  <c r="AK141" i="2"/>
  <c r="AL141" i="2"/>
  <c r="AK142" i="2"/>
  <c r="AL142" i="2"/>
  <c r="AK143" i="2"/>
  <c r="AL143" i="2"/>
  <c r="AK144" i="2"/>
  <c r="AL144" i="2"/>
  <c r="AK145" i="2"/>
  <c r="AL145" i="2"/>
  <c r="AK146" i="2"/>
  <c r="AL146" i="2"/>
  <c r="AK147" i="2"/>
  <c r="AL147" i="2"/>
  <c r="AK148" i="2"/>
  <c r="AL148" i="2"/>
  <c r="AK149" i="2"/>
  <c r="AL149" i="2"/>
  <c r="AK150" i="2"/>
  <c r="AL150" i="2"/>
  <c r="AK151" i="2"/>
  <c r="AL151" i="2"/>
  <c r="AK152" i="2"/>
  <c r="AL152" i="2"/>
  <c r="AK153" i="2"/>
  <c r="AL153" i="2"/>
  <c r="AK154" i="2"/>
  <c r="AL154" i="2"/>
  <c r="AK155" i="2"/>
  <c r="AL155" i="2"/>
  <c r="AK156" i="2"/>
  <c r="AL156" i="2"/>
  <c r="AK157" i="2"/>
  <c r="AL157" i="2"/>
  <c r="AK158" i="2"/>
  <c r="AL158" i="2"/>
  <c r="AK159" i="2"/>
  <c r="AL159" i="2"/>
  <c r="AK160" i="2"/>
  <c r="AL160" i="2"/>
  <c r="AK161" i="2"/>
  <c r="AL161" i="2"/>
  <c r="AK162" i="2"/>
  <c r="AL162" i="2"/>
  <c r="AK163" i="2"/>
  <c r="AL163" i="2"/>
  <c r="AK164" i="2"/>
  <c r="AL164" i="2"/>
  <c r="AK165" i="2"/>
  <c r="AL165" i="2"/>
  <c r="AK166" i="2"/>
  <c r="AL166" i="2"/>
  <c r="AK167" i="2"/>
  <c r="AL167" i="2"/>
  <c r="AK168" i="2"/>
  <c r="AL168" i="2"/>
  <c r="AK169" i="2"/>
  <c r="AL169" i="2"/>
  <c r="AK170" i="2"/>
  <c r="AL170" i="2"/>
  <c r="AK171" i="2"/>
  <c r="AL171" i="2"/>
  <c r="AK172" i="2"/>
  <c r="AL172" i="2"/>
  <c r="AK173" i="2"/>
  <c r="AL173" i="2"/>
  <c r="AK174" i="2"/>
  <c r="AL174" i="2"/>
  <c r="AK175" i="2"/>
  <c r="AL175" i="2"/>
  <c r="AK176" i="2"/>
  <c r="AL176" i="2"/>
  <c r="AK177" i="2"/>
  <c r="AL177" i="2"/>
  <c r="AK178" i="2"/>
  <c r="AL178" i="2"/>
  <c r="AK179" i="2"/>
  <c r="AL179" i="2"/>
  <c r="AK180" i="2"/>
  <c r="AL180" i="2"/>
  <c r="AK181" i="2"/>
  <c r="AL181" i="2"/>
  <c r="AK182" i="2"/>
  <c r="AL182" i="2"/>
  <c r="AK183" i="2"/>
  <c r="AL183" i="2"/>
  <c r="AK184" i="2"/>
  <c r="AL184" i="2"/>
  <c r="AK185" i="2"/>
  <c r="AL185" i="2"/>
  <c r="AK186" i="2"/>
  <c r="AL186" i="2"/>
  <c r="AK187" i="2"/>
  <c r="AL187" i="2"/>
  <c r="AK188" i="2"/>
  <c r="AL188" i="2"/>
  <c r="AK189" i="2"/>
  <c r="AL189" i="2"/>
  <c r="AK190" i="2"/>
  <c r="AL190" i="2"/>
  <c r="AK191" i="2"/>
  <c r="AL191" i="2"/>
  <c r="AK192" i="2"/>
  <c r="AL192" i="2"/>
  <c r="AK193" i="2"/>
  <c r="AL193" i="2"/>
  <c r="AK194" i="2"/>
  <c r="AL194" i="2"/>
  <c r="AK195" i="2"/>
  <c r="AL195" i="2"/>
  <c r="AK196" i="2"/>
  <c r="AL196" i="2"/>
  <c r="AK197" i="2"/>
  <c r="AL197" i="2"/>
  <c r="AK198" i="2"/>
  <c r="AL198" i="2"/>
  <c r="AK199" i="2"/>
  <c r="AL199" i="2"/>
  <c r="AK200" i="2"/>
  <c r="AL200" i="2"/>
  <c r="AK201" i="2"/>
  <c r="AL201" i="2"/>
  <c r="AK202" i="2"/>
  <c r="AL202" i="2"/>
  <c r="AK203" i="2"/>
  <c r="AL203" i="2"/>
  <c r="AK204" i="2"/>
  <c r="AL204" i="2"/>
  <c r="AK205" i="2"/>
  <c r="AL205" i="2"/>
  <c r="AK206" i="2"/>
  <c r="AL206" i="2"/>
  <c r="AK207" i="2"/>
  <c r="AL207" i="2"/>
  <c r="AK208" i="2"/>
  <c r="AL208" i="2"/>
  <c r="AK209" i="2"/>
  <c r="AL209" i="2"/>
  <c r="AK210" i="2"/>
  <c r="AL210" i="2"/>
  <c r="AK211" i="2"/>
  <c r="AL211" i="2"/>
  <c r="AK212" i="2"/>
  <c r="AL212" i="2"/>
  <c r="AK213" i="2"/>
  <c r="AL213" i="2"/>
  <c r="AK214" i="2"/>
  <c r="AL214" i="2"/>
  <c r="AK215" i="2"/>
  <c r="AL215" i="2"/>
  <c r="AK216" i="2"/>
  <c r="AL216" i="2"/>
  <c r="AK217" i="2"/>
  <c r="AL217" i="2"/>
  <c r="AK218" i="2"/>
  <c r="AL218" i="2"/>
  <c r="AK219" i="2"/>
  <c r="AL219" i="2"/>
  <c r="AK220" i="2"/>
  <c r="AL220" i="2"/>
  <c r="AK221" i="2"/>
  <c r="AL221" i="2"/>
  <c r="AK222" i="2"/>
  <c r="AL222" i="2"/>
  <c r="AK223" i="2"/>
  <c r="AL223" i="2"/>
  <c r="AK224" i="2"/>
  <c r="AL224" i="2"/>
  <c r="AK225" i="2"/>
  <c r="AL225" i="2"/>
  <c r="AK226" i="2"/>
  <c r="AL226" i="2"/>
  <c r="AK227" i="2"/>
  <c r="AL227" i="2"/>
  <c r="AK228" i="2"/>
  <c r="AL228" i="2"/>
  <c r="AK229" i="2"/>
  <c r="AL229" i="2"/>
  <c r="AK230" i="2"/>
  <c r="AL230" i="2"/>
  <c r="AK231" i="2"/>
  <c r="AL231" i="2"/>
  <c r="AK232" i="2"/>
  <c r="AL232" i="2"/>
  <c r="AK233" i="2"/>
  <c r="AL233" i="2"/>
  <c r="AK234" i="2"/>
  <c r="AL234" i="2"/>
  <c r="AK235" i="2"/>
  <c r="AL235" i="2"/>
  <c r="AK236" i="2"/>
  <c r="AL236" i="2"/>
  <c r="AK237" i="2"/>
  <c r="AL237" i="2"/>
  <c r="AK238" i="2"/>
  <c r="AL238" i="2"/>
  <c r="AK239" i="2"/>
  <c r="AL239" i="2"/>
  <c r="AK240" i="2"/>
  <c r="AL240" i="2"/>
  <c r="AK241" i="2"/>
  <c r="AL241" i="2"/>
  <c r="AK242" i="2"/>
  <c r="AL242" i="2"/>
  <c r="AK243" i="2"/>
  <c r="AL243" i="2"/>
  <c r="AK244" i="2"/>
  <c r="AL244" i="2"/>
  <c r="AK245" i="2"/>
  <c r="AL245" i="2"/>
  <c r="AK246" i="2"/>
  <c r="AL246" i="2"/>
  <c r="AK247" i="2"/>
  <c r="AL247" i="2"/>
  <c r="AK248" i="2"/>
  <c r="AL248" i="2"/>
  <c r="AK249" i="2"/>
  <c r="AL249" i="2"/>
  <c r="AK250" i="2"/>
  <c r="AL250" i="2"/>
  <c r="AK251" i="2"/>
  <c r="AL251" i="2"/>
  <c r="AK252" i="2"/>
  <c r="AL252" i="2"/>
  <c r="AK253" i="2"/>
  <c r="AL253" i="2"/>
  <c r="AK254" i="2"/>
  <c r="AL254" i="2"/>
  <c r="AK255" i="2"/>
  <c r="AL255" i="2"/>
  <c r="AK256" i="2"/>
  <c r="AL256" i="2"/>
  <c r="AK257" i="2"/>
  <c r="AL257" i="2"/>
  <c r="AK258" i="2"/>
  <c r="AL258" i="2"/>
  <c r="AK259" i="2"/>
  <c r="AL259" i="2"/>
  <c r="AK260" i="2"/>
  <c r="AL260" i="2"/>
  <c r="AK261" i="2"/>
  <c r="AL261" i="2"/>
  <c r="AK262" i="2"/>
  <c r="AL262" i="2"/>
  <c r="AK263" i="2"/>
  <c r="AL263" i="2"/>
  <c r="AK264" i="2"/>
  <c r="AL264" i="2"/>
  <c r="AK265" i="2"/>
  <c r="AL265" i="2"/>
  <c r="AK266" i="2"/>
  <c r="AL266" i="2"/>
  <c r="AK267" i="2"/>
  <c r="AL267" i="2"/>
  <c r="AK268" i="2"/>
  <c r="AL268" i="2"/>
  <c r="AK269" i="2"/>
  <c r="AL269" i="2"/>
  <c r="AK270" i="2"/>
  <c r="AL270" i="2"/>
  <c r="AK271" i="2"/>
  <c r="AL271" i="2"/>
  <c r="AK272" i="2"/>
  <c r="AL272" i="2"/>
  <c r="AK273" i="2"/>
  <c r="AL273" i="2"/>
  <c r="AK274" i="2"/>
  <c r="AL274" i="2"/>
  <c r="AK275" i="2"/>
  <c r="AL275" i="2"/>
  <c r="AK276" i="2"/>
  <c r="AL276" i="2"/>
  <c r="AK277" i="2"/>
  <c r="AL277" i="2"/>
  <c r="AK278" i="2"/>
  <c r="AL278" i="2"/>
  <c r="AK279" i="2"/>
  <c r="AL279" i="2"/>
  <c r="AK280" i="2"/>
  <c r="AL280" i="2"/>
  <c r="AK281" i="2"/>
  <c r="AL281" i="2"/>
  <c r="AK282" i="2"/>
  <c r="AL282" i="2"/>
  <c r="AK283" i="2"/>
  <c r="AL283" i="2"/>
  <c r="AK284" i="2"/>
  <c r="AL284" i="2"/>
  <c r="AK285" i="2"/>
  <c r="AL285" i="2"/>
  <c r="AK286" i="2"/>
  <c r="AL286" i="2"/>
  <c r="AK287" i="2"/>
  <c r="AL287" i="2"/>
  <c r="AK288" i="2"/>
  <c r="AL288" i="2"/>
  <c r="AK289" i="2"/>
  <c r="AL289" i="2"/>
  <c r="AK290" i="2"/>
  <c r="AL290" i="2"/>
  <c r="AK291" i="2"/>
  <c r="AL291" i="2"/>
  <c r="AK292" i="2"/>
  <c r="AL292" i="2"/>
  <c r="AK293" i="2"/>
  <c r="AL293" i="2"/>
  <c r="AK294" i="2"/>
  <c r="AL294" i="2"/>
  <c r="AK295" i="2"/>
  <c r="AL295" i="2"/>
  <c r="AK296" i="2"/>
  <c r="AL296" i="2"/>
  <c r="AK297" i="2"/>
  <c r="AL297" i="2"/>
  <c r="AK298" i="2"/>
  <c r="AL298" i="2"/>
  <c r="AK299" i="2"/>
  <c r="AL299" i="2"/>
  <c r="AK300" i="2"/>
  <c r="AL300" i="2"/>
  <c r="AK301" i="2"/>
  <c r="AL301" i="2"/>
  <c r="AK302" i="2"/>
  <c r="AL302" i="2"/>
  <c r="AK303" i="2"/>
  <c r="AL303" i="2"/>
  <c r="AK304" i="2"/>
  <c r="AL304" i="2"/>
  <c r="AK305" i="2"/>
  <c r="AL305" i="2"/>
  <c r="AK306" i="2"/>
  <c r="AL306" i="2"/>
  <c r="AK307" i="2"/>
  <c r="AL307" i="2"/>
  <c r="AK308" i="2"/>
  <c r="AL308" i="2"/>
  <c r="AK309" i="2"/>
  <c r="AL309" i="2"/>
  <c r="AK310" i="2"/>
  <c r="AL310" i="2"/>
  <c r="AK311" i="2"/>
  <c r="AL311" i="2"/>
  <c r="AK312" i="2"/>
  <c r="AL312" i="2"/>
  <c r="AK313" i="2"/>
  <c r="AL313" i="2"/>
  <c r="AK314" i="2"/>
  <c r="AL314" i="2"/>
  <c r="AK315" i="2"/>
  <c r="AL315" i="2"/>
  <c r="AK316" i="2"/>
  <c r="AL316" i="2"/>
  <c r="AK317" i="2"/>
  <c r="AL317" i="2"/>
  <c r="AK318" i="2"/>
  <c r="AL318" i="2"/>
  <c r="AK319" i="2"/>
  <c r="AL319" i="2"/>
  <c r="AK320" i="2"/>
  <c r="AL320" i="2"/>
  <c r="AK321" i="2"/>
  <c r="AL321" i="2"/>
  <c r="AK322" i="2"/>
  <c r="AL322" i="2"/>
  <c r="AK323" i="2"/>
  <c r="AL323" i="2"/>
  <c r="AK324" i="2"/>
  <c r="AL324" i="2"/>
  <c r="AK325" i="2"/>
  <c r="AL325" i="2"/>
  <c r="AK326" i="2"/>
  <c r="AL326" i="2"/>
  <c r="AK327" i="2"/>
  <c r="AL327" i="2"/>
  <c r="AK328" i="2"/>
  <c r="AL328" i="2"/>
  <c r="AK329" i="2"/>
  <c r="AL329" i="2"/>
  <c r="AK330" i="2"/>
  <c r="AL330" i="2"/>
  <c r="AK331" i="2"/>
  <c r="AL331" i="2"/>
  <c r="AK332" i="2"/>
  <c r="AL332" i="2"/>
  <c r="AK333" i="2"/>
  <c r="AL333" i="2"/>
  <c r="AK334" i="2"/>
  <c r="AL334" i="2"/>
  <c r="AK335" i="2"/>
  <c r="AL335" i="2"/>
  <c r="AK336" i="2"/>
  <c r="AL336" i="2"/>
  <c r="AK337" i="2"/>
  <c r="AL337" i="2"/>
  <c r="AK338" i="2"/>
  <c r="AL338" i="2"/>
  <c r="AK339" i="2"/>
  <c r="AL339" i="2"/>
  <c r="AK340" i="2"/>
  <c r="AL340" i="2"/>
  <c r="AK341" i="2"/>
  <c r="AL341" i="2"/>
  <c r="AK342" i="2"/>
  <c r="AL342" i="2"/>
  <c r="AK343" i="2"/>
  <c r="AL343" i="2"/>
  <c r="AK344" i="2"/>
  <c r="AL344" i="2"/>
  <c r="AK345" i="2"/>
  <c r="AL345" i="2"/>
  <c r="AK346" i="2"/>
  <c r="AL346" i="2"/>
  <c r="AK347" i="2"/>
  <c r="AL347" i="2"/>
  <c r="AK348" i="2"/>
  <c r="AL348" i="2"/>
  <c r="AK349" i="2"/>
  <c r="AL349" i="2"/>
  <c r="AK350" i="2"/>
  <c r="AL350" i="2"/>
  <c r="AK351" i="2"/>
  <c r="AL351" i="2"/>
  <c r="AK352" i="2"/>
  <c r="AL352" i="2"/>
  <c r="AK353" i="2"/>
  <c r="AL353" i="2"/>
  <c r="AK354" i="2"/>
  <c r="AL354" i="2"/>
  <c r="AK355" i="2"/>
  <c r="AL355" i="2"/>
  <c r="AK356" i="2"/>
  <c r="AL356" i="2"/>
  <c r="AK357" i="2"/>
  <c r="AL357" i="2"/>
  <c r="AK358" i="2"/>
  <c r="AL358" i="2"/>
  <c r="AK359" i="2"/>
  <c r="AL359" i="2"/>
  <c r="AK360" i="2"/>
  <c r="AL360" i="2"/>
  <c r="AK361" i="2"/>
  <c r="AL361" i="2"/>
  <c r="AK362" i="2"/>
  <c r="AL362" i="2"/>
  <c r="AK363" i="2"/>
  <c r="AL363" i="2"/>
  <c r="AK364" i="2"/>
  <c r="AL364" i="2"/>
  <c r="AK365" i="2"/>
  <c r="AL365" i="2"/>
  <c r="AK366" i="2"/>
  <c r="AL366" i="2"/>
  <c r="AK367" i="2"/>
  <c r="AL367" i="2"/>
  <c r="AK368" i="2"/>
  <c r="AL368" i="2"/>
  <c r="AK369" i="2"/>
  <c r="AL369" i="2"/>
  <c r="AK370" i="2"/>
  <c r="AL370" i="2"/>
  <c r="AK371" i="2"/>
  <c r="AL371" i="2"/>
  <c r="AK372" i="2"/>
  <c r="AL372" i="2"/>
  <c r="AK373" i="2"/>
  <c r="AL373" i="2"/>
  <c r="AK374" i="2"/>
  <c r="AL374" i="2"/>
  <c r="AK375" i="2"/>
  <c r="AL375" i="2"/>
  <c r="AK376" i="2"/>
  <c r="AL376" i="2"/>
  <c r="AK377" i="2"/>
  <c r="AL377" i="2"/>
  <c r="AK378" i="2"/>
  <c r="AL378" i="2"/>
  <c r="AK379" i="2"/>
  <c r="AL379" i="2"/>
  <c r="AK380" i="2"/>
  <c r="AL380" i="2"/>
  <c r="AK381" i="2"/>
  <c r="AL381" i="2"/>
  <c r="AK382" i="2"/>
  <c r="AL382" i="2"/>
  <c r="AK383" i="2"/>
  <c r="AL383" i="2"/>
  <c r="AK384" i="2"/>
  <c r="AL384" i="2"/>
  <c r="AK385" i="2"/>
  <c r="AL385" i="2"/>
  <c r="AK386" i="2"/>
  <c r="AL386" i="2"/>
  <c r="AK387" i="2"/>
  <c r="AL387" i="2"/>
  <c r="AK388" i="2"/>
  <c r="AL388" i="2"/>
  <c r="AK389" i="2"/>
  <c r="AL389" i="2"/>
  <c r="AK390" i="2"/>
  <c r="AL390" i="2"/>
  <c r="AK391" i="2"/>
  <c r="AL391" i="2"/>
  <c r="AK392" i="2"/>
  <c r="AL392" i="2"/>
  <c r="AK393" i="2"/>
  <c r="AL393" i="2"/>
  <c r="AK394" i="2"/>
  <c r="AL394" i="2"/>
  <c r="AK395" i="2"/>
  <c r="AL395" i="2"/>
  <c r="AK396" i="2"/>
  <c r="AL396" i="2"/>
  <c r="AK397" i="2"/>
  <c r="AL397" i="2"/>
  <c r="AK398" i="2"/>
  <c r="AL398" i="2"/>
  <c r="AK399" i="2"/>
  <c r="AL399" i="2"/>
  <c r="AK400" i="2"/>
  <c r="AL400" i="2"/>
  <c r="AK401" i="2"/>
  <c r="AL401" i="2"/>
  <c r="AK402" i="2"/>
  <c r="AL402" i="2"/>
  <c r="AK403" i="2"/>
  <c r="AL403" i="2"/>
  <c r="AK404" i="2"/>
  <c r="AL404" i="2"/>
  <c r="AK405" i="2"/>
  <c r="AL405" i="2"/>
  <c r="AK406" i="2"/>
  <c r="AL406" i="2"/>
  <c r="AK407" i="2"/>
  <c r="AL407" i="2"/>
  <c r="AK408" i="2"/>
  <c r="AL408" i="2"/>
  <c r="AK409" i="2"/>
  <c r="AL409" i="2"/>
  <c r="AK410" i="2"/>
  <c r="AL410" i="2"/>
  <c r="AK411" i="2"/>
  <c r="AL411" i="2"/>
  <c r="AK412" i="2"/>
  <c r="AL412" i="2"/>
  <c r="AK413" i="2"/>
  <c r="AL413" i="2"/>
  <c r="AK414" i="2"/>
  <c r="AL414" i="2"/>
  <c r="AK415" i="2"/>
  <c r="AL415" i="2"/>
  <c r="AK416" i="2"/>
  <c r="AL416" i="2"/>
  <c r="AK417" i="2"/>
  <c r="AL417" i="2"/>
  <c r="AK418" i="2"/>
  <c r="AL418" i="2"/>
  <c r="AK419" i="2"/>
  <c r="AL419" i="2"/>
  <c r="AK420" i="2"/>
  <c r="AL420" i="2"/>
  <c r="AK421" i="2"/>
  <c r="AL421" i="2"/>
  <c r="AK422" i="2"/>
  <c r="AL422" i="2"/>
  <c r="AK423" i="2"/>
  <c r="AL423" i="2"/>
  <c r="AK424" i="2"/>
  <c r="AL424" i="2"/>
  <c r="AK425" i="2"/>
  <c r="AL425" i="2"/>
  <c r="AK426" i="2"/>
  <c r="AL426" i="2"/>
  <c r="AK427" i="2"/>
  <c r="AL427" i="2"/>
  <c r="AK428" i="2"/>
  <c r="AL428" i="2"/>
  <c r="AK429" i="2"/>
  <c r="AL429" i="2"/>
  <c r="AK430" i="2"/>
  <c r="AL430" i="2"/>
  <c r="AK431" i="2"/>
  <c r="AL431" i="2"/>
  <c r="AK432" i="2"/>
  <c r="AL432" i="2"/>
  <c r="AK433" i="2"/>
  <c r="AL433" i="2"/>
  <c r="AK434" i="2"/>
  <c r="AL434" i="2"/>
  <c r="AK435" i="2"/>
  <c r="AL435" i="2"/>
  <c r="AK436" i="2"/>
  <c r="AL436" i="2"/>
  <c r="AK437" i="2"/>
  <c r="AL437" i="2"/>
  <c r="AK438" i="2"/>
  <c r="AL438" i="2"/>
  <c r="AK439" i="2"/>
  <c r="AL439" i="2"/>
  <c r="AK440" i="2"/>
  <c r="AL440" i="2"/>
  <c r="AK441" i="2"/>
  <c r="AL441" i="2"/>
  <c r="AK442" i="2"/>
  <c r="AL442" i="2"/>
  <c r="AK443" i="2"/>
  <c r="AL443" i="2"/>
  <c r="AK444" i="2"/>
  <c r="AL444" i="2"/>
  <c r="AK445" i="2"/>
  <c r="AL445" i="2"/>
  <c r="AK446" i="2"/>
  <c r="AL446" i="2"/>
  <c r="AK447" i="2"/>
  <c r="AL447" i="2"/>
  <c r="AK448" i="2"/>
  <c r="AL448" i="2"/>
  <c r="AK449" i="2"/>
  <c r="AL449" i="2"/>
  <c r="AK450" i="2"/>
  <c r="AL450" i="2"/>
  <c r="AK451" i="2"/>
  <c r="AL451" i="2"/>
  <c r="AK452" i="2"/>
  <c r="AL452" i="2"/>
  <c r="AK453" i="2"/>
  <c r="AL453" i="2"/>
  <c r="AK454" i="2"/>
  <c r="AL454" i="2"/>
  <c r="AK455" i="2"/>
  <c r="AL455" i="2"/>
  <c r="AK456" i="2"/>
  <c r="AL456" i="2"/>
  <c r="AK457" i="2"/>
  <c r="AL457" i="2"/>
  <c r="AK458" i="2"/>
  <c r="AL458" i="2"/>
  <c r="AK459" i="2"/>
  <c r="AL459" i="2"/>
  <c r="AK460" i="2"/>
  <c r="AL460" i="2"/>
  <c r="AK461" i="2"/>
  <c r="AL461" i="2"/>
  <c r="AK462" i="2"/>
  <c r="AL462" i="2"/>
  <c r="AK463" i="2"/>
  <c r="AL463" i="2"/>
  <c r="AK464" i="2"/>
  <c r="AL464" i="2"/>
  <c r="AK465" i="2"/>
  <c r="AL465" i="2"/>
  <c r="AK466" i="2"/>
  <c r="AL466" i="2"/>
  <c r="AK467" i="2"/>
  <c r="AL467" i="2"/>
  <c r="AK468" i="2"/>
  <c r="AL468" i="2"/>
  <c r="AK469" i="2"/>
  <c r="AL469" i="2"/>
  <c r="AK470" i="2"/>
  <c r="AL470" i="2"/>
  <c r="AK471" i="2"/>
  <c r="AL471" i="2"/>
  <c r="AK472" i="2"/>
  <c r="AL472" i="2"/>
  <c r="AK473" i="2"/>
  <c r="AL473" i="2"/>
  <c r="AK474" i="2"/>
  <c r="AL474" i="2"/>
  <c r="AK475" i="2"/>
  <c r="AL475" i="2"/>
  <c r="AK476" i="2"/>
  <c r="AL476" i="2"/>
  <c r="AK477" i="2"/>
  <c r="AL477" i="2"/>
  <c r="AK478" i="2"/>
  <c r="AL478" i="2"/>
  <c r="AK479" i="2"/>
  <c r="AL479" i="2"/>
  <c r="AK480" i="2"/>
  <c r="AL480" i="2"/>
  <c r="AK481" i="2"/>
  <c r="AL481" i="2"/>
  <c r="AK482" i="2"/>
  <c r="AL482" i="2"/>
  <c r="AK483" i="2"/>
  <c r="AL483" i="2"/>
  <c r="AK484" i="2"/>
  <c r="AL484" i="2"/>
  <c r="AK485" i="2"/>
  <c r="AL485" i="2"/>
  <c r="AK21" i="2"/>
  <c r="AL21" i="2"/>
  <c r="AM482" i="2" l="1"/>
  <c r="AM478" i="2"/>
  <c r="AM474" i="2"/>
  <c r="AM470" i="2"/>
  <c r="AM466" i="2"/>
  <c r="AM462" i="2"/>
  <c r="AM458" i="2"/>
  <c r="AM454" i="2"/>
  <c r="AM450" i="2"/>
  <c r="AM446" i="2"/>
  <c r="AM442" i="2"/>
  <c r="AM438" i="2"/>
  <c r="AM434" i="2"/>
  <c r="AM430" i="2"/>
  <c r="AM426" i="2"/>
  <c r="AM422" i="2"/>
  <c r="AM418" i="2"/>
  <c r="AM414" i="2"/>
  <c r="AM410" i="2"/>
  <c r="AM406" i="2"/>
  <c r="AM402" i="2"/>
  <c r="AM398" i="2"/>
  <c r="AM394" i="2"/>
  <c r="AM390" i="2"/>
  <c r="AM386" i="2"/>
  <c r="AM382" i="2"/>
  <c r="AM378" i="2"/>
  <c r="AM374" i="2"/>
  <c r="AM370" i="2"/>
  <c r="AM366" i="2"/>
  <c r="AM362" i="2"/>
  <c r="AM360" i="2"/>
  <c r="AM358" i="2"/>
  <c r="AM356" i="2"/>
  <c r="AM354" i="2"/>
  <c r="AM352" i="2"/>
  <c r="AM350" i="2"/>
  <c r="AM348" i="2"/>
  <c r="AM346" i="2"/>
  <c r="AM344" i="2"/>
  <c r="AM342" i="2"/>
  <c r="AM340" i="2"/>
  <c r="AM338" i="2"/>
  <c r="AM336" i="2"/>
  <c r="AM334" i="2"/>
  <c r="AM332" i="2"/>
  <c r="AM330" i="2"/>
  <c r="AM328" i="2"/>
  <c r="AM326" i="2"/>
  <c r="AM324" i="2"/>
  <c r="AM322" i="2"/>
  <c r="AM320" i="2"/>
  <c r="AM318" i="2"/>
  <c r="AM316" i="2"/>
  <c r="AM314" i="2"/>
  <c r="AM312" i="2"/>
  <c r="AM310" i="2"/>
  <c r="AM308" i="2"/>
  <c r="AM306" i="2"/>
  <c r="AM304" i="2"/>
  <c r="AM302" i="2"/>
  <c r="AM300" i="2"/>
  <c r="AM298" i="2"/>
  <c r="AM296" i="2"/>
  <c r="AM294" i="2"/>
  <c r="AM292" i="2"/>
  <c r="AM290" i="2"/>
  <c r="AM288" i="2"/>
  <c r="AM286" i="2"/>
  <c r="AM284" i="2"/>
  <c r="AM282" i="2"/>
  <c r="AM280" i="2"/>
  <c r="AM278" i="2"/>
  <c r="AM276" i="2"/>
  <c r="AM274" i="2"/>
  <c r="AM272" i="2"/>
  <c r="AM270" i="2"/>
  <c r="AM268" i="2"/>
  <c r="AM266" i="2"/>
  <c r="AM485" i="2"/>
  <c r="AM483" i="2"/>
  <c r="AM481" i="2"/>
  <c r="AM479" i="2"/>
  <c r="AM477" i="2"/>
  <c r="AM475" i="2"/>
  <c r="AM473" i="2"/>
  <c r="AM471" i="2"/>
  <c r="AM469" i="2"/>
  <c r="AM467" i="2"/>
  <c r="AM465" i="2"/>
  <c r="AM463" i="2"/>
  <c r="AM21" i="2"/>
  <c r="AM264" i="2"/>
  <c r="AM262" i="2"/>
  <c r="AM260" i="2"/>
  <c r="AM258" i="2"/>
  <c r="AM256" i="2"/>
  <c r="AM254" i="2"/>
  <c r="AM252" i="2"/>
  <c r="AM250" i="2"/>
  <c r="AM248" i="2"/>
  <c r="AM246" i="2"/>
  <c r="AM244" i="2"/>
  <c r="AM242" i="2"/>
  <c r="AM240" i="2"/>
  <c r="AM238" i="2"/>
  <c r="AM236" i="2"/>
  <c r="AM234" i="2"/>
  <c r="AM232" i="2"/>
  <c r="AM230" i="2"/>
  <c r="AM228" i="2"/>
  <c r="AM226" i="2"/>
  <c r="AM224" i="2"/>
  <c r="AM222" i="2"/>
  <c r="AM220" i="2"/>
  <c r="AM218" i="2"/>
  <c r="AM216" i="2"/>
  <c r="AM214" i="2"/>
  <c r="AM212" i="2"/>
  <c r="AM210" i="2"/>
  <c r="AM208" i="2"/>
  <c r="AM206" i="2"/>
  <c r="AM204" i="2"/>
  <c r="AM202" i="2"/>
  <c r="AM200" i="2"/>
  <c r="AM198" i="2"/>
  <c r="AM196" i="2"/>
  <c r="AM194" i="2"/>
  <c r="AM192" i="2"/>
  <c r="AM190" i="2"/>
  <c r="AM188" i="2"/>
  <c r="AM186" i="2"/>
  <c r="AM461" i="2"/>
  <c r="AM459" i="2"/>
  <c r="AM457" i="2"/>
  <c r="AM455" i="2"/>
  <c r="AM453" i="2"/>
  <c r="AM451" i="2"/>
  <c r="AM449" i="2"/>
  <c r="AM447" i="2"/>
  <c r="AM445" i="2"/>
  <c r="AM443" i="2"/>
  <c r="AM441" i="2"/>
  <c r="AM439" i="2"/>
  <c r="AM437" i="2"/>
  <c r="AM435" i="2"/>
  <c r="AM433" i="2"/>
  <c r="AM431" i="2"/>
  <c r="AM429" i="2"/>
  <c r="AM427" i="2"/>
  <c r="AM425" i="2"/>
  <c r="AM423" i="2"/>
  <c r="AM421" i="2"/>
  <c r="AM419" i="2"/>
  <c r="AM417" i="2"/>
  <c r="AM415" i="2"/>
  <c r="AM413" i="2"/>
  <c r="AM411" i="2"/>
  <c r="AM409" i="2"/>
  <c r="AM407" i="2"/>
  <c r="AM405" i="2"/>
  <c r="AM403" i="2"/>
  <c r="AM401" i="2"/>
  <c r="AM399" i="2"/>
  <c r="AM397" i="2"/>
  <c r="AM395" i="2"/>
  <c r="AM393" i="2"/>
  <c r="AM391" i="2"/>
  <c r="AM389" i="2"/>
  <c r="AM387" i="2"/>
  <c r="AM385" i="2"/>
  <c r="AM383" i="2"/>
  <c r="AM381" i="2"/>
  <c r="AM379" i="2"/>
  <c r="AM377" i="2"/>
  <c r="AM375" i="2"/>
  <c r="AM373" i="2"/>
  <c r="AM371" i="2"/>
  <c r="AM369" i="2"/>
  <c r="AM367" i="2"/>
  <c r="AM365" i="2"/>
  <c r="AM363" i="2"/>
  <c r="AM361" i="2"/>
  <c r="AM357" i="2"/>
  <c r="AM353" i="2"/>
  <c r="AM349" i="2"/>
  <c r="AM345" i="2"/>
  <c r="AM341" i="2"/>
  <c r="AM337" i="2"/>
  <c r="AM333" i="2"/>
  <c r="AM329" i="2"/>
  <c r="AM325" i="2"/>
  <c r="AM321" i="2"/>
  <c r="AM319" i="2"/>
  <c r="AM317" i="2"/>
  <c r="AM313" i="2"/>
  <c r="AM309" i="2"/>
  <c r="AM305" i="2"/>
  <c r="AM301" i="2"/>
  <c r="AM297" i="2"/>
  <c r="AM293" i="2"/>
  <c r="AM289" i="2"/>
  <c r="AM287" i="2"/>
  <c r="AM184" i="2"/>
  <c r="AM182" i="2"/>
  <c r="AM180" i="2"/>
  <c r="AM178" i="2"/>
  <c r="AM176" i="2"/>
  <c r="AM174" i="2"/>
  <c r="AM172" i="2"/>
  <c r="AM170" i="2"/>
  <c r="AM168" i="2"/>
  <c r="AM166" i="2"/>
  <c r="AM164" i="2"/>
  <c r="AM162" i="2"/>
  <c r="AM160" i="2"/>
  <c r="AM158" i="2"/>
  <c r="AM156" i="2"/>
  <c r="AM154" i="2"/>
  <c r="AM152" i="2"/>
  <c r="AM150" i="2"/>
  <c r="AM148" i="2"/>
  <c r="AM146" i="2"/>
  <c r="AM144" i="2"/>
  <c r="AM142" i="2"/>
  <c r="AM140" i="2"/>
  <c r="AM138" i="2"/>
  <c r="AM136" i="2"/>
  <c r="AM134" i="2"/>
  <c r="AM132" i="2"/>
  <c r="AM130" i="2"/>
  <c r="AM128" i="2"/>
  <c r="AM126" i="2"/>
  <c r="AM124" i="2"/>
  <c r="AM122" i="2"/>
  <c r="AM120" i="2"/>
  <c r="AM118" i="2"/>
  <c r="AM116" i="2"/>
  <c r="AM114" i="2"/>
  <c r="AM112" i="2"/>
  <c r="AM110" i="2"/>
  <c r="AM108" i="2"/>
  <c r="AM106" i="2"/>
  <c r="AM104" i="2"/>
  <c r="AM102" i="2"/>
  <c r="AM100" i="2"/>
  <c r="AM98" i="2"/>
  <c r="AM96" i="2"/>
  <c r="AM94" i="2"/>
  <c r="AM92" i="2"/>
  <c r="AM90" i="2"/>
  <c r="AM88" i="2"/>
  <c r="AM86" i="2"/>
  <c r="AM84" i="2"/>
  <c r="AM82" i="2"/>
  <c r="AM80" i="2"/>
  <c r="AM78" i="2"/>
  <c r="AM76" i="2"/>
  <c r="AM74" i="2"/>
  <c r="AM72" i="2"/>
  <c r="AM70" i="2"/>
  <c r="AM68" i="2"/>
  <c r="AM66" i="2"/>
  <c r="AM64" i="2"/>
  <c r="AM62" i="2"/>
  <c r="AM60" i="2"/>
  <c r="AM58" i="2"/>
  <c r="AM56" i="2"/>
  <c r="AM54" i="2"/>
  <c r="AM52" i="2"/>
  <c r="AM50" i="2"/>
  <c r="AM48" i="2"/>
  <c r="AM46" i="2"/>
  <c r="AM44" i="2"/>
  <c r="AM42" i="2"/>
  <c r="AM40" i="2"/>
  <c r="AM38" i="2"/>
  <c r="AM36" i="2"/>
  <c r="AM34" i="2"/>
  <c r="AM32" i="2"/>
  <c r="AM30" i="2"/>
  <c r="AM28" i="2"/>
  <c r="AM26" i="2"/>
  <c r="AM24" i="2"/>
  <c r="AM22" i="2"/>
  <c r="AM285" i="2"/>
  <c r="AM283" i="2"/>
  <c r="AM281" i="2"/>
  <c r="AM277" i="2"/>
  <c r="AM273" i="2"/>
  <c r="AM269" i="2"/>
  <c r="AM265" i="2"/>
  <c r="AM261" i="2"/>
  <c r="AM257" i="2"/>
  <c r="AM253" i="2"/>
  <c r="AM249" i="2"/>
  <c r="AM245" i="2"/>
  <c r="AM241" i="2"/>
  <c r="AM239" i="2"/>
  <c r="AM237" i="2"/>
  <c r="AM235" i="2"/>
  <c r="AM233" i="2"/>
  <c r="AM229" i="2"/>
  <c r="AM225" i="2"/>
  <c r="AM221" i="2"/>
  <c r="AM217" i="2"/>
  <c r="AM213" i="2"/>
  <c r="AM209" i="2"/>
  <c r="AM205" i="2"/>
  <c r="AM201" i="2"/>
  <c r="AM197" i="2"/>
  <c r="AM193" i="2"/>
  <c r="AM189" i="2"/>
  <c r="AM185" i="2"/>
  <c r="AM181" i="2"/>
  <c r="AM177" i="2"/>
  <c r="AM173" i="2"/>
  <c r="AM169" i="2"/>
  <c r="AM165" i="2"/>
  <c r="AM161" i="2"/>
  <c r="AM157" i="2"/>
  <c r="AM153" i="2"/>
  <c r="AM149" i="2"/>
  <c r="AM145" i="2"/>
  <c r="AM141" i="2"/>
  <c r="AM137" i="2"/>
  <c r="AM133" i="2"/>
  <c r="AM131" i="2"/>
  <c r="AM129" i="2"/>
  <c r="AM125" i="2"/>
  <c r="AM121" i="2"/>
  <c r="AM117" i="2"/>
  <c r="AM113" i="2"/>
  <c r="AM109" i="2"/>
  <c r="AM105" i="2"/>
  <c r="AM101" i="2"/>
  <c r="AM97" i="2"/>
  <c r="AM93" i="2"/>
  <c r="AM89" i="2"/>
  <c r="AM85" i="2"/>
  <c r="AM81" i="2"/>
  <c r="AM79" i="2"/>
  <c r="AM77" i="2"/>
  <c r="AM75" i="2"/>
  <c r="AM73" i="2"/>
  <c r="AM71" i="2"/>
  <c r="AM69" i="2"/>
  <c r="AM67" i="2"/>
  <c r="AM65" i="2"/>
  <c r="AM63" i="2"/>
  <c r="AM61" i="2"/>
  <c r="AM59" i="2"/>
  <c r="AM57" i="2"/>
  <c r="AM55" i="2"/>
  <c r="AM53" i="2"/>
  <c r="AM51" i="2"/>
  <c r="AM49" i="2"/>
  <c r="AM47" i="2"/>
  <c r="AM45" i="2"/>
  <c r="AM43" i="2"/>
  <c r="AM41" i="2"/>
  <c r="AM39" i="2"/>
  <c r="AM37" i="2"/>
  <c r="AM35" i="2"/>
  <c r="AM33" i="2"/>
  <c r="AM31" i="2"/>
  <c r="AM29" i="2"/>
  <c r="AM27" i="2"/>
  <c r="AM25" i="2"/>
  <c r="AM23" i="2"/>
  <c r="AM472" i="2"/>
  <c r="AM464" i="2"/>
  <c r="AM359" i="2"/>
  <c r="AM263" i="2"/>
  <c r="AM351" i="2"/>
  <c r="AM327" i="2"/>
  <c r="AM440" i="2"/>
  <c r="AM432" i="2"/>
  <c r="AM376" i="2"/>
  <c r="AM368" i="2"/>
  <c r="AM295" i="2"/>
  <c r="AM408" i="2"/>
  <c r="AM400" i="2"/>
  <c r="AM255" i="2"/>
  <c r="AM456" i="2"/>
  <c r="AM424" i="2"/>
  <c r="AM392" i="2"/>
  <c r="AM343" i="2"/>
  <c r="AM311" i="2"/>
  <c r="AM279" i="2"/>
  <c r="AM480" i="2"/>
  <c r="AM448" i="2"/>
  <c r="AM416" i="2"/>
  <c r="AM384" i="2"/>
  <c r="AM335" i="2"/>
  <c r="AM303" i="2"/>
  <c r="AM271" i="2"/>
  <c r="AM476" i="2"/>
  <c r="AM460" i="2"/>
  <c r="AM444" i="2"/>
  <c r="AM428" i="2"/>
  <c r="AM412" i="2"/>
  <c r="AM396" i="2"/>
  <c r="AM380" i="2"/>
  <c r="AM364" i="2"/>
  <c r="AM355" i="2"/>
  <c r="AM339" i="2"/>
  <c r="AM323" i="2"/>
  <c r="AM307" i="2"/>
  <c r="AM291" i="2"/>
  <c r="AM275" i="2"/>
  <c r="AM259" i="2"/>
  <c r="AM247" i="2"/>
  <c r="AM231" i="2"/>
  <c r="AM223" i="2"/>
  <c r="AM215" i="2"/>
  <c r="AM207" i="2"/>
  <c r="AM199" i="2"/>
  <c r="AM191" i="2"/>
  <c r="AM183" i="2"/>
  <c r="AM175" i="2"/>
  <c r="AM167" i="2"/>
  <c r="AM159" i="2"/>
  <c r="AM151" i="2"/>
  <c r="AM143" i="2"/>
  <c r="AM135" i="2"/>
  <c r="AM127" i="2"/>
  <c r="AM119" i="2"/>
  <c r="AM111" i="2"/>
  <c r="AM103" i="2"/>
  <c r="AM95" i="2"/>
  <c r="AM87" i="2"/>
  <c r="AM484" i="2"/>
  <c r="AM468" i="2"/>
  <c r="AM452" i="2"/>
  <c r="AM436" i="2"/>
  <c r="AM420" i="2"/>
  <c r="AM404" i="2"/>
  <c r="AM388" i="2"/>
  <c r="AM372" i="2"/>
  <c r="AM347" i="2"/>
  <c r="AM331" i="2"/>
  <c r="AM315" i="2"/>
  <c r="AM299" i="2"/>
  <c r="AM267" i="2"/>
  <c r="AM251" i="2"/>
  <c r="AM243" i="2"/>
  <c r="AM227" i="2"/>
  <c r="AM219" i="2"/>
  <c r="AM211" i="2"/>
  <c r="AM203" i="2"/>
  <c r="AM195" i="2"/>
  <c r="AM187" i="2"/>
  <c r="AM179" i="2"/>
  <c r="AM171" i="2"/>
  <c r="AM163" i="2"/>
  <c r="AM155" i="2"/>
  <c r="AM147" i="2"/>
  <c r="AM139" i="2"/>
  <c r="AM123" i="2"/>
  <c r="AM115" i="2"/>
  <c r="AM107" i="2"/>
  <c r="AM99" i="2"/>
  <c r="AM91" i="2"/>
  <c r="AM83" i="2"/>
  <c r="G4" i="2" l="1"/>
  <c r="G3" i="2"/>
  <c r="P485" i="2"/>
  <c r="O485" i="2"/>
  <c r="Z484" i="2"/>
  <c r="P484" i="2"/>
  <c r="O484" i="2"/>
  <c r="Z483" i="2"/>
  <c r="P483" i="2"/>
  <c r="O483" i="2"/>
  <c r="Z482" i="2"/>
  <c r="P482" i="2"/>
  <c r="O482" i="2"/>
  <c r="Z481" i="2"/>
  <c r="P481" i="2"/>
  <c r="O481" i="2"/>
  <c r="Z480" i="2"/>
  <c r="P480" i="2"/>
  <c r="O480" i="2"/>
  <c r="Z479" i="2"/>
  <c r="P479" i="2"/>
  <c r="O479" i="2"/>
  <c r="Z478" i="2"/>
  <c r="P478" i="2"/>
  <c r="O478" i="2"/>
  <c r="Z477" i="2"/>
  <c r="P477" i="2"/>
  <c r="O477" i="2"/>
  <c r="Z476" i="2"/>
  <c r="P476" i="2"/>
  <c r="O476" i="2"/>
  <c r="Z475" i="2"/>
  <c r="P475" i="2"/>
  <c r="O475" i="2"/>
  <c r="Z474" i="2"/>
  <c r="P474" i="2"/>
  <c r="O474" i="2"/>
  <c r="Z473" i="2"/>
  <c r="P473" i="2"/>
  <c r="O473" i="2"/>
  <c r="Z472" i="2"/>
  <c r="P472" i="2"/>
  <c r="O472" i="2"/>
  <c r="Z471" i="2"/>
  <c r="P471" i="2"/>
  <c r="O471" i="2"/>
  <c r="Z470" i="2"/>
  <c r="P470" i="2"/>
  <c r="O470" i="2"/>
  <c r="Z469" i="2"/>
  <c r="P469" i="2"/>
  <c r="O469" i="2"/>
  <c r="Z468" i="2"/>
  <c r="P468" i="2"/>
  <c r="O468" i="2"/>
  <c r="Z467" i="2"/>
  <c r="P467" i="2"/>
  <c r="O467" i="2"/>
  <c r="I467" i="2"/>
  <c r="H467" i="2"/>
  <c r="G467" i="2"/>
  <c r="F467" i="2"/>
  <c r="Z466" i="2"/>
  <c r="P466" i="2"/>
  <c r="O466" i="2"/>
  <c r="I466" i="2"/>
  <c r="H466" i="2"/>
  <c r="G466" i="2"/>
  <c r="F466" i="2"/>
  <c r="Z465" i="2"/>
  <c r="P465" i="2"/>
  <c r="O465" i="2"/>
  <c r="I465" i="2"/>
  <c r="H465" i="2"/>
  <c r="G465" i="2"/>
  <c r="F465" i="2"/>
  <c r="Z464" i="2"/>
  <c r="P464" i="2"/>
  <c r="O464" i="2"/>
  <c r="I464" i="2"/>
  <c r="H464" i="2"/>
  <c r="G464" i="2"/>
  <c r="F464" i="2"/>
  <c r="Z463" i="2"/>
  <c r="P463" i="2"/>
  <c r="O463" i="2"/>
  <c r="I463" i="2"/>
  <c r="H463" i="2"/>
  <c r="G463" i="2"/>
  <c r="F463" i="2"/>
  <c r="Z462" i="2"/>
  <c r="P462" i="2"/>
  <c r="O462" i="2"/>
  <c r="I462" i="2"/>
  <c r="H462" i="2"/>
  <c r="G462" i="2"/>
  <c r="F462" i="2"/>
  <c r="Z461" i="2"/>
  <c r="P461" i="2"/>
  <c r="O461" i="2"/>
  <c r="I461" i="2"/>
  <c r="H461" i="2"/>
  <c r="G461" i="2"/>
  <c r="F461" i="2"/>
  <c r="Z460" i="2"/>
  <c r="P460" i="2"/>
  <c r="O460" i="2"/>
  <c r="I460" i="2"/>
  <c r="H460" i="2"/>
  <c r="G460" i="2"/>
  <c r="F460" i="2"/>
  <c r="Z459" i="2"/>
  <c r="P459" i="2"/>
  <c r="O459" i="2"/>
  <c r="I459" i="2"/>
  <c r="H459" i="2"/>
  <c r="G459" i="2"/>
  <c r="F459" i="2"/>
  <c r="Z458" i="2"/>
  <c r="P458" i="2"/>
  <c r="O458" i="2"/>
  <c r="I458" i="2"/>
  <c r="H458" i="2"/>
  <c r="G458" i="2"/>
  <c r="F458" i="2"/>
  <c r="Z457" i="2"/>
  <c r="P457" i="2"/>
  <c r="O457" i="2"/>
  <c r="I457" i="2"/>
  <c r="H457" i="2"/>
  <c r="G457" i="2"/>
  <c r="F457" i="2"/>
  <c r="Z456" i="2"/>
  <c r="P456" i="2"/>
  <c r="O456" i="2"/>
  <c r="I456" i="2"/>
  <c r="H456" i="2"/>
  <c r="G456" i="2"/>
  <c r="F456" i="2"/>
  <c r="Z455" i="2"/>
  <c r="P455" i="2"/>
  <c r="O455" i="2"/>
  <c r="I455" i="2"/>
  <c r="H455" i="2"/>
  <c r="G455" i="2"/>
  <c r="F455" i="2"/>
  <c r="Z454" i="2"/>
  <c r="P454" i="2"/>
  <c r="O454" i="2"/>
  <c r="I454" i="2"/>
  <c r="H454" i="2"/>
  <c r="G454" i="2"/>
  <c r="F454" i="2"/>
  <c r="Z453" i="2"/>
  <c r="P453" i="2"/>
  <c r="O453" i="2"/>
  <c r="I453" i="2"/>
  <c r="H453" i="2"/>
  <c r="G453" i="2"/>
  <c r="F453" i="2"/>
  <c r="Z452" i="2"/>
  <c r="P452" i="2"/>
  <c r="O452" i="2"/>
  <c r="I452" i="2"/>
  <c r="H452" i="2"/>
  <c r="G452" i="2"/>
  <c r="F452" i="2"/>
  <c r="Z451" i="2"/>
  <c r="P451" i="2"/>
  <c r="O451" i="2"/>
  <c r="I451" i="2"/>
  <c r="H451" i="2"/>
  <c r="G451" i="2"/>
  <c r="F451" i="2"/>
  <c r="Z450" i="2"/>
  <c r="P450" i="2"/>
  <c r="O450" i="2"/>
  <c r="I450" i="2"/>
  <c r="H450" i="2"/>
  <c r="G450" i="2"/>
  <c r="F450" i="2"/>
  <c r="Z449" i="2"/>
  <c r="P449" i="2"/>
  <c r="O449" i="2"/>
  <c r="I449" i="2"/>
  <c r="H449" i="2"/>
  <c r="G449" i="2"/>
  <c r="F449" i="2"/>
  <c r="Z448" i="2"/>
  <c r="P448" i="2"/>
  <c r="O448" i="2"/>
  <c r="I448" i="2"/>
  <c r="H448" i="2"/>
  <c r="G448" i="2"/>
  <c r="F448" i="2"/>
  <c r="Z447" i="2"/>
  <c r="P447" i="2"/>
  <c r="O447" i="2"/>
  <c r="I447" i="2"/>
  <c r="H447" i="2"/>
  <c r="G447" i="2"/>
  <c r="F447" i="2"/>
  <c r="Z446" i="2"/>
  <c r="P446" i="2"/>
  <c r="O446" i="2"/>
  <c r="I446" i="2"/>
  <c r="H446" i="2"/>
  <c r="G446" i="2"/>
  <c r="F446" i="2"/>
  <c r="Z445" i="2"/>
  <c r="P445" i="2"/>
  <c r="O445" i="2"/>
  <c r="I445" i="2"/>
  <c r="H445" i="2"/>
  <c r="G445" i="2"/>
  <c r="F445" i="2"/>
  <c r="Z444" i="2"/>
  <c r="P444" i="2"/>
  <c r="O444" i="2"/>
  <c r="I444" i="2"/>
  <c r="H444" i="2"/>
  <c r="G444" i="2"/>
  <c r="F444" i="2"/>
  <c r="Z443" i="2"/>
  <c r="P443" i="2"/>
  <c r="O443" i="2"/>
  <c r="I443" i="2"/>
  <c r="H443" i="2"/>
  <c r="G443" i="2"/>
  <c r="F443" i="2"/>
  <c r="Z442" i="2"/>
  <c r="P442" i="2"/>
  <c r="O442" i="2"/>
  <c r="I442" i="2"/>
  <c r="H442" i="2"/>
  <c r="G442" i="2"/>
  <c r="F442" i="2"/>
  <c r="Z441" i="2"/>
  <c r="P441" i="2"/>
  <c r="O441" i="2"/>
  <c r="I441" i="2"/>
  <c r="H441" i="2"/>
  <c r="G441" i="2"/>
  <c r="F441" i="2"/>
  <c r="Z440" i="2"/>
  <c r="P440" i="2"/>
  <c r="O440" i="2"/>
  <c r="I440" i="2"/>
  <c r="H440" i="2"/>
  <c r="G440" i="2"/>
  <c r="F440" i="2"/>
  <c r="Z439" i="2"/>
  <c r="P439" i="2"/>
  <c r="O439" i="2"/>
  <c r="I439" i="2"/>
  <c r="H439" i="2"/>
  <c r="G439" i="2"/>
  <c r="F439" i="2"/>
  <c r="Z438" i="2"/>
  <c r="P438" i="2"/>
  <c r="O438" i="2"/>
  <c r="I438" i="2"/>
  <c r="H438" i="2"/>
  <c r="G438" i="2"/>
  <c r="F438" i="2"/>
  <c r="Z437" i="2"/>
  <c r="P437" i="2"/>
  <c r="O437" i="2"/>
  <c r="I437" i="2"/>
  <c r="H437" i="2"/>
  <c r="G437" i="2"/>
  <c r="F437" i="2"/>
  <c r="Z436" i="2"/>
  <c r="P436" i="2"/>
  <c r="O436" i="2"/>
  <c r="I436" i="2"/>
  <c r="H436" i="2"/>
  <c r="G436" i="2"/>
  <c r="F436" i="2"/>
  <c r="Z435" i="2"/>
  <c r="P435" i="2"/>
  <c r="O435" i="2"/>
  <c r="I435" i="2"/>
  <c r="H435" i="2"/>
  <c r="G435" i="2"/>
  <c r="F435" i="2"/>
  <c r="Z434" i="2"/>
  <c r="P434" i="2"/>
  <c r="O434" i="2"/>
  <c r="I434" i="2"/>
  <c r="H434" i="2"/>
  <c r="G434" i="2"/>
  <c r="F434" i="2"/>
  <c r="Z433" i="2"/>
  <c r="P433" i="2"/>
  <c r="O433" i="2"/>
  <c r="I433" i="2"/>
  <c r="H433" i="2"/>
  <c r="G433" i="2"/>
  <c r="F433" i="2"/>
  <c r="Z432" i="2"/>
  <c r="P432" i="2"/>
  <c r="O432" i="2"/>
  <c r="I432" i="2"/>
  <c r="H432" i="2"/>
  <c r="G432" i="2"/>
  <c r="F432" i="2"/>
  <c r="Z431" i="2"/>
  <c r="P431" i="2"/>
  <c r="O431" i="2"/>
  <c r="I431" i="2"/>
  <c r="H431" i="2"/>
  <c r="G431" i="2"/>
  <c r="F431" i="2"/>
  <c r="Z430" i="2"/>
  <c r="P430" i="2"/>
  <c r="O430" i="2"/>
  <c r="I430" i="2"/>
  <c r="H430" i="2"/>
  <c r="G430" i="2"/>
  <c r="F430" i="2"/>
  <c r="Z429" i="2"/>
  <c r="P429" i="2"/>
  <c r="O429" i="2"/>
  <c r="I429" i="2"/>
  <c r="H429" i="2"/>
  <c r="G429" i="2"/>
  <c r="F429" i="2"/>
  <c r="Z428" i="2"/>
  <c r="P428" i="2"/>
  <c r="O428" i="2"/>
  <c r="I428" i="2"/>
  <c r="H428" i="2"/>
  <c r="G428" i="2"/>
  <c r="F428" i="2"/>
  <c r="Z427" i="2"/>
  <c r="P427" i="2"/>
  <c r="O427" i="2"/>
  <c r="I427" i="2"/>
  <c r="H427" i="2"/>
  <c r="G427" i="2"/>
  <c r="F427" i="2"/>
  <c r="Z426" i="2"/>
  <c r="P426" i="2"/>
  <c r="O426" i="2"/>
  <c r="I426" i="2"/>
  <c r="H426" i="2"/>
  <c r="G426" i="2"/>
  <c r="F426" i="2"/>
  <c r="Z425" i="2"/>
  <c r="P425" i="2"/>
  <c r="O425" i="2"/>
  <c r="I425" i="2"/>
  <c r="H425" i="2"/>
  <c r="G425" i="2"/>
  <c r="F425" i="2"/>
  <c r="Z424" i="2"/>
  <c r="P424" i="2"/>
  <c r="O424" i="2"/>
  <c r="I424" i="2"/>
  <c r="H424" i="2"/>
  <c r="G424" i="2"/>
  <c r="F424" i="2"/>
  <c r="Z423" i="2"/>
  <c r="P423" i="2"/>
  <c r="O423" i="2"/>
  <c r="I423" i="2"/>
  <c r="H423" i="2"/>
  <c r="G423" i="2"/>
  <c r="F423" i="2"/>
  <c r="Z422" i="2"/>
  <c r="P422" i="2"/>
  <c r="O422" i="2"/>
  <c r="I422" i="2"/>
  <c r="H422" i="2"/>
  <c r="G422" i="2"/>
  <c r="F422" i="2"/>
  <c r="Z421" i="2"/>
  <c r="P421" i="2"/>
  <c r="O421" i="2"/>
  <c r="I421" i="2"/>
  <c r="H421" i="2"/>
  <c r="G421" i="2"/>
  <c r="F421" i="2"/>
  <c r="Z420" i="2"/>
  <c r="P420" i="2"/>
  <c r="O420" i="2"/>
  <c r="I420" i="2"/>
  <c r="H420" i="2"/>
  <c r="G420" i="2"/>
  <c r="F420" i="2"/>
  <c r="Z419" i="2"/>
  <c r="P419" i="2"/>
  <c r="O419" i="2"/>
  <c r="I419" i="2"/>
  <c r="H419" i="2"/>
  <c r="G419" i="2"/>
  <c r="F419" i="2"/>
  <c r="Z418" i="2"/>
  <c r="P418" i="2"/>
  <c r="O418" i="2"/>
  <c r="I418" i="2"/>
  <c r="H418" i="2"/>
  <c r="G418" i="2"/>
  <c r="F418" i="2"/>
  <c r="Z417" i="2"/>
  <c r="P417" i="2"/>
  <c r="O417" i="2"/>
  <c r="I417" i="2"/>
  <c r="H417" i="2"/>
  <c r="G417" i="2"/>
  <c r="F417" i="2"/>
  <c r="Z416" i="2"/>
  <c r="P416" i="2"/>
  <c r="O416" i="2"/>
  <c r="I416" i="2"/>
  <c r="H416" i="2"/>
  <c r="G416" i="2"/>
  <c r="F416" i="2"/>
  <c r="Z415" i="2"/>
  <c r="P415" i="2"/>
  <c r="O415" i="2"/>
  <c r="I415" i="2"/>
  <c r="H415" i="2"/>
  <c r="G415" i="2"/>
  <c r="F415" i="2"/>
  <c r="Z414" i="2"/>
  <c r="P414" i="2"/>
  <c r="O414" i="2"/>
  <c r="I414" i="2"/>
  <c r="H414" i="2"/>
  <c r="G414" i="2"/>
  <c r="F414" i="2"/>
  <c r="Z413" i="2"/>
  <c r="P413" i="2"/>
  <c r="O413" i="2"/>
  <c r="I413" i="2"/>
  <c r="H413" i="2"/>
  <c r="G413" i="2"/>
  <c r="F413" i="2"/>
  <c r="Z412" i="2"/>
  <c r="P412" i="2"/>
  <c r="O412" i="2"/>
  <c r="I412" i="2"/>
  <c r="H412" i="2"/>
  <c r="G412" i="2"/>
  <c r="F412" i="2"/>
  <c r="Z411" i="2"/>
  <c r="P411" i="2"/>
  <c r="O411" i="2"/>
  <c r="I411" i="2"/>
  <c r="H411" i="2"/>
  <c r="G411" i="2"/>
  <c r="F411" i="2"/>
  <c r="Z410" i="2"/>
  <c r="P410" i="2"/>
  <c r="O410" i="2"/>
  <c r="I410" i="2"/>
  <c r="H410" i="2"/>
  <c r="G410" i="2"/>
  <c r="F410" i="2"/>
  <c r="Z409" i="2"/>
  <c r="P409" i="2"/>
  <c r="O409" i="2"/>
  <c r="I409" i="2"/>
  <c r="H409" i="2"/>
  <c r="G409" i="2"/>
  <c r="F409" i="2"/>
  <c r="Z408" i="2"/>
  <c r="P408" i="2"/>
  <c r="O408" i="2"/>
  <c r="I408" i="2"/>
  <c r="H408" i="2"/>
  <c r="G408" i="2"/>
  <c r="F408" i="2"/>
  <c r="Z407" i="2"/>
  <c r="P407" i="2"/>
  <c r="O407" i="2"/>
  <c r="I407" i="2"/>
  <c r="H407" i="2"/>
  <c r="G407" i="2"/>
  <c r="F407" i="2"/>
  <c r="Z406" i="2"/>
  <c r="P406" i="2"/>
  <c r="O406" i="2"/>
  <c r="I406" i="2"/>
  <c r="H406" i="2"/>
  <c r="G406" i="2"/>
  <c r="F406" i="2"/>
  <c r="Z405" i="2"/>
  <c r="P405" i="2"/>
  <c r="O405" i="2"/>
  <c r="I405" i="2"/>
  <c r="H405" i="2"/>
  <c r="G405" i="2"/>
  <c r="F405" i="2"/>
  <c r="Z404" i="2"/>
  <c r="P404" i="2"/>
  <c r="O404" i="2"/>
  <c r="I404" i="2"/>
  <c r="H404" i="2"/>
  <c r="G404" i="2"/>
  <c r="F404" i="2"/>
  <c r="Z403" i="2"/>
  <c r="P403" i="2"/>
  <c r="O403" i="2"/>
  <c r="I403" i="2"/>
  <c r="H403" i="2"/>
  <c r="G403" i="2"/>
  <c r="F403" i="2"/>
  <c r="Z402" i="2"/>
  <c r="P402" i="2"/>
  <c r="O402" i="2"/>
  <c r="I402" i="2"/>
  <c r="H402" i="2"/>
  <c r="G402" i="2"/>
  <c r="F402" i="2"/>
  <c r="Z401" i="2"/>
  <c r="P401" i="2"/>
  <c r="O401" i="2"/>
  <c r="I401" i="2"/>
  <c r="H401" i="2"/>
  <c r="G401" i="2"/>
  <c r="F401" i="2"/>
  <c r="Z400" i="2"/>
  <c r="P400" i="2"/>
  <c r="O400" i="2"/>
  <c r="I400" i="2"/>
  <c r="H400" i="2"/>
  <c r="G400" i="2"/>
  <c r="F400" i="2"/>
  <c r="Z399" i="2"/>
  <c r="P399" i="2"/>
  <c r="O399" i="2"/>
  <c r="I399" i="2"/>
  <c r="H399" i="2"/>
  <c r="G399" i="2"/>
  <c r="F399" i="2"/>
  <c r="Z398" i="2"/>
  <c r="P398" i="2"/>
  <c r="O398" i="2"/>
  <c r="I398" i="2"/>
  <c r="H398" i="2"/>
  <c r="G398" i="2"/>
  <c r="F398" i="2"/>
  <c r="Z397" i="2"/>
  <c r="P397" i="2"/>
  <c r="O397" i="2"/>
  <c r="I397" i="2"/>
  <c r="H397" i="2"/>
  <c r="G397" i="2"/>
  <c r="F397" i="2"/>
  <c r="Z396" i="2"/>
  <c r="P396" i="2"/>
  <c r="O396" i="2"/>
  <c r="I396" i="2"/>
  <c r="H396" i="2"/>
  <c r="G396" i="2"/>
  <c r="F396" i="2"/>
  <c r="Z395" i="2"/>
  <c r="P395" i="2"/>
  <c r="O395" i="2"/>
  <c r="I395" i="2"/>
  <c r="H395" i="2"/>
  <c r="G395" i="2"/>
  <c r="F395" i="2"/>
  <c r="Z394" i="2"/>
  <c r="P394" i="2"/>
  <c r="O394" i="2"/>
  <c r="I394" i="2"/>
  <c r="H394" i="2"/>
  <c r="G394" i="2"/>
  <c r="F394" i="2"/>
  <c r="Z393" i="2"/>
  <c r="P393" i="2"/>
  <c r="O393" i="2"/>
  <c r="I393" i="2"/>
  <c r="H393" i="2"/>
  <c r="G393" i="2"/>
  <c r="F393" i="2"/>
  <c r="Z392" i="2"/>
  <c r="P392" i="2"/>
  <c r="O392" i="2"/>
  <c r="I392" i="2"/>
  <c r="H392" i="2"/>
  <c r="G392" i="2"/>
  <c r="F392" i="2"/>
  <c r="Z391" i="2"/>
  <c r="P391" i="2"/>
  <c r="O391" i="2"/>
  <c r="I391" i="2"/>
  <c r="H391" i="2"/>
  <c r="G391" i="2"/>
  <c r="F391" i="2"/>
  <c r="Z390" i="2"/>
  <c r="P390" i="2"/>
  <c r="O390" i="2"/>
  <c r="I390" i="2"/>
  <c r="H390" i="2"/>
  <c r="G390" i="2"/>
  <c r="F390" i="2"/>
  <c r="Z389" i="2"/>
  <c r="P389" i="2"/>
  <c r="O389" i="2"/>
  <c r="I389" i="2"/>
  <c r="H389" i="2"/>
  <c r="G389" i="2"/>
  <c r="F389" i="2"/>
  <c r="Z388" i="2"/>
  <c r="P388" i="2"/>
  <c r="O388" i="2"/>
  <c r="I388" i="2"/>
  <c r="H388" i="2"/>
  <c r="G388" i="2"/>
  <c r="F388" i="2"/>
  <c r="Z387" i="2"/>
  <c r="P387" i="2"/>
  <c r="O387" i="2"/>
  <c r="I387" i="2"/>
  <c r="H387" i="2"/>
  <c r="G387" i="2"/>
  <c r="F387" i="2"/>
  <c r="Z386" i="2"/>
  <c r="P386" i="2"/>
  <c r="O386" i="2"/>
  <c r="I386" i="2"/>
  <c r="H386" i="2"/>
  <c r="G386" i="2"/>
  <c r="F386" i="2"/>
  <c r="Z385" i="2"/>
  <c r="P385" i="2"/>
  <c r="O385" i="2"/>
  <c r="I385" i="2"/>
  <c r="H385" i="2"/>
  <c r="G385" i="2"/>
  <c r="F385" i="2"/>
  <c r="Z384" i="2"/>
  <c r="P384" i="2"/>
  <c r="O384" i="2"/>
  <c r="I384" i="2"/>
  <c r="H384" i="2"/>
  <c r="G384" i="2"/>
  <c r="F384" i="2"/>
  <c r="Z383" i="2"/>
  <c r="P383" i="2"/>
  <c r="O383" i="2"/>
  <c r="I383" i="2"/>
  <c r="H383" i="2"/>
  <c r="G383" i="2"/>
  <c r="F383" i="2"/>
  <c r="Z382" i="2"/>
  <c r="P382" i="2"/>
  <c r="O382" i="2"/>
  <c r="I382" i="2"/>
  <c r="H382" i="2"/>
  <c r="G382" i="2"/>
  <c r="F382" i="2"/>
  <c r="Z381" i="2"/>
  <c r="P381" i="2"/>
  <c r="O381" i="2"/>
  <c r="I381" i="2"/>
  <c r="H381" i="2"/>
  <c r="G381" i="2"/>
  <c r="F381" i="2"/>
  <c r="Z380" i="2"/>
  <c r="P380" i="2"/>
  <c r="O380" i="2"/>
  <c r="I380" i="2"/>
  <c r="H380" i="2"/>
  <c r="G380" i="2"/>
  <c r="F380" i="2"/>
  <c r="Z379" i="2"/>
  <c r="P379" i="2"/>
  <c r="O379" i="2"/>
  <c r="I379" i="2"/>
  <c r="H379" i="2"/>
  <c r="G379" i="2"/>
  <c r="F379" i="2"/>
  <c r="Z378" i="2"/>
  <c r="P378" i="2"/>
  <c r="O378" i="2"/>
  <c r="I378" i="2"/>
  <c r="H378" i="2"/>
  <c r="G378" i="2"/>
  <c r="F378" i="2"/>
  <c r="Z377" i="2"/>
  <c r="P377" i="2"/>
  <c r="O377" i="2"/>
  <c r="I377" i="2"/>
  <c r="H377" i="2"/>
  <c r="G377" i="2"/>
  <c r="F377" i="2"/>
  <c r="Z376" i="2"/>
  <c r="P376" i="2"/>
  <c r="O376" i="2"/>
  <c r="I376" i="2"/>
  <c r="H376" i="2"/>
  <c r="G376" i="2"/>
  <c r="F376" i="2"/>
  <c r="Z375" i="2"/>
  <c r="P375" i="2"/>
  <c r="O375" i="2"/>
  <c r="I375" i="2"/>
  <c r="H375" i="2"/>
  <c r="G375" i="2"/>
  <c r="F375" i="2"/>
  <c r="Z374" i="2"/>
  <c r="P374" i="2"/>
  <c r="O374" i="2"/>
  <c r="I374" i="2"/>
  <c r="H374" i="2"/>
  <c r="G374" i="2"/>
  <c r="F374" i="2"/>
  <c r="Z373" i="2"/>
  <c r="P373" i="2"/>
  <c r="O373" i="2"/>
  <c r="I373" i="2"/>
  <c r="H373" i="2"/>
  <c r="G373" i="2"/>
  <c r="F373" i="2"/>
  <c r="Z372" i="2"/>
  <c r="P372" i="2"/>
  <c r="O372" i="2"/>
  <c r="I372" i="2"/>
  <c r="H372" i="2"/>
  <c r="G372" i="2"/>
  <c r="F372" i="2"/>
  <c r="Z371" i="2"/>
  <c r="P371" i="2"/>
  <c r="O371" i="2"/>
  <c r="I371" i="2"/>
  <c r="H371" i="2"/>
  <c r="G371" i="2"/>
  <c r="F371" i="2"/>
  <c r="Z370" i="2"/>
  <c r="P370" i="2"/>
  <c r="O370" i="2"/>
  <c r="I370" i="2"/>
  <c r="H370" i="2"/>
  <c r="G370" i="2"/>
  <c r="F370" i="2"/>
  <c r="Z369" i="2"/>
  <c r="P369" i="2"/>
  <c r="O369" i="2"/>
  <c r="I369" i="2"/>
  <c r="H369" i="2"/>
  <c r="G369" i="2"/>
  <c r="F369" i="2"/>
  <c r="Z368" i="2"/>
  <c r="P368" i="2"/>
  <c r="O368" i="2"/>
  <c r="I368" i="2"/>
  <c r="H368" i="2"/>
  <c r="G368" i="2"/>
  <c r="F368" i="2"/>
  <c r="Z367" i="2"/>
  <c r="P367" i="2"/>
  <c r="O367" i="2"/>
  <c r="I367" i="2"/>
  <c r="H367" i="2"/>
  <c r="G367" i="2"/>
  <c r="F367" i="2"/>
  <c r="Z366" i="2"/>
  <c r="P366" i="2"/>
  <c r="O366" i="2"/>
  <c r="I366" i="2"/>
  <c r="H366" i="2"/>
  <c r="G366" i="2"/>
  <c r="F366" i="2"/>
  <c r="Z365" i="2"/>
  <c r="P365" i="2"/>
  <c r="O365" i="2"/>
  <c r="I365" i="2"/>
  <c r="H365" i="2"/>
  <c r="G365" i="2"/>
  <c r="F365" i="2"/>
  <c r="Z364" i="2"/>
  <c r="P364" i="2"/>
  <c r="O364" i="2"/>
  <c r="I364" i="2"/>
  <c r="H364" i="2"/>
  <c r="G364" i="2"/>
  <c r="F364" i="2"/>
  <c r="Z363" i="2"/>
  <c r="P363" i="2"/>
  <c r="O363" i="2"/>
  <c r="I363" i="2"/>
  <c r="H363" i="2"/>
  <c r="G363" i="2"/>
  <c r="F363" i="2"/>
  <c r="Z362" i="2"/>
  <c r="P362" i="2"/>
  <c r="O362" i="2"/>
  <c r="I362" i="2"/>
  <c r="H362" i="2"/>
  <c r="G362" i="2"/>
  <c r="F362" i="2"/>
  <c r="Z361" i="2"/>
  <c r="P361" i="2"/>
  <c r="O361" i="2"/>
  <c r="I361" i="2"/>
  <c r="H361" i="2"/>
  <c r="G361" i="2"/>
  <c r="F361" i="2"/>
  <c r="Z360" i="2"/>
  <c r="P360" i="2"/>
  <c r="O360" i="2"/>
  <c r="I360" i="2"/>
  <c r="H360" i="2"/>
  <c r="G360" i="2"/>
  <c r="F360" i="2"/>
  <c r="Z359" i="2"/>
  <c r="P359" i="2"/>
  <c r="O359" i="2"/>
  <c r="I359" i="2"/>
  <c r="H359" i="2"/>
  <c r="G359" i="2"/>
  <c r="F359" i="2"/>
  <c r="Z358" i="2"/>
  <c r="P358" i="2"/>
  <c r="O358" i="2"/>
  <c r="I358" i="2"/>
  <c r="H358" i="2"/>
  <c r="G358" i="2"/>
  <c r="F358" i="2"/>
  <c r="Z357" i="2"/>
  <c r="P357" i="2"/>
  <c r="O357" i="2"/>
  <c r="I357" i="2"/>
  <c r="H357" i="2"/>
  <c r="G357" i="2"/>
  <c r="F357" i="2"/>
  <c r="Z356" i="2"/>
  <c r="P356" i="2"/>
  <c r="O356" i="2"/>
  <c r="I356" i="2"/>
  <c r="H356" i="2"/>
  <c r="G356" i="2"/>
  <c r="F356" i="2"/>
  <c r="Z355" i="2"/>
  <c r="P355" i="2"/>
  <c r="O355" i="2"/>
  <c r="I355" i="2"/>
  <c r="H355" i="2"/>
  <c r="G355" i="2"/>
  <c r="F355" i="2"/>
  <c r="Z354" i="2"/>
  <c r="P354" i="2"/>
  <c r="O354" i="2"/>
  <c r="I354" i="2"/>
  <c r="H354" i="2"/>
  <c r="G354" i="2"/>
  <c r="F354" i="2"/>
  <c r="Z353" i="2"/>
  <c r="P353" i="2"/>
  <c r="O353" i="2"/>
  <c r="I353" i="2"/>
  <c r="H353" i="2"/>
  <c r="G353" i="2"/>
  <c r="F353" i="2"/>
  <c r="Z352" i="2"/>
  <c r="P352" i="2"/>
  <c r="O352" i="2"/>
  <c r="I352" i="2"/>
  <c r="H352" i="2"/>
  <c r="G352" i="2"/>
  <c r="F352" i="2"/>
  <c r="Z351" i="2"/>
  <c r="P351" i="2"/>
  <c r="O351" i="2"/>
  <c r="I351" i="2"/>
  <c r="H351" i="2"/>
  <c r="G351" i="2"/>
  <c r="F351" i="2"/>
  <c r="Z350" i="2"/>
  <c r="P350" i="2"/>
  <c r="O350" i="2"/>
  <c r="I350" i="2"/>
  <c r="H350" i="2"/>
  <c r="G350" i="2"/>
  <c r="F350" i="2"/>
  <c r="Z349" i="2"/>
  <c r="P349" i="2"/>
  <c r="O349" i="2"/>
  <c r="I349" i="2"/>
  <c r="H349" i="2"/>
  <c r="G349" i="2"/>
  <c r="F349" i="2"/>
  <c r="Z348" i="2"/>
  <c r="P348" i="2"/>
  <c r="O348" i="2"/>
  <c r="I348" i="2"/>
  <c r="H348" i="2"/>
  <c r="G348" i="2"/>
  <c r="F348" i="2"/>
  <c r="Z347" i="2"/>
  <c r="P347" i="2"/>
  <c r="O347" i="2"/>
  <c r="I347" i="2"/>
  <c r="H347" i="2"/>
  <c r="G347" i="2"/>
  <c r="F347" i="2"/>
  <c r="Z346" i="2"/>
  <c r="P346" i="2"/>
  <c r="O346" i="2"/>
  <c r="I346" i="2"/>
  <c r="H346" i="2"/>
  <c r="G346" i="2"/>
  <c r="F346" i="2"/>
  <c r="Z345" i="2"/>
  <c r="P345" i="2"/>
  <c r="O345" i="2"/>
  <c r="I345" i="2"/>
  <c r="H345" i="2"/>
  <c r="G345" i="2"/>
  <c r="F345" i="2"/>
  <c r="Z344" i="2"/>
  <c r="P344" i="2"/>
  <c r="O344" i="2"/>
  <c r="I344" i="2"/>
  <c r="H344" i="2"/>
  <c r="G344" i="2"/>
  <c r="F344" i="2"/>
  <c r="Z343" i="2"/>
  <c r="P343" i="2"/>
  <c r="O343" i="2"/>
  <c r="I343" i="2"/>
  <c r="H343" i="2"/>
  <c r="G343" i="2"/>
  <c r="F343" i="2"/>
  <c r="Z342" i="2"/>
  <c r="P342" i="2"/>
  <c r="O342" i="2"/>
  <c r="I342" i="2"/>
  <c r="H342" i="2"/>
  <c r="G342" i="2"/>
  <c r="F342" i="2"/>
  <c r="Z341" i="2"/>
  <c r="P341" i="2"/>
  <c r="O341" i="2"/>
  <c r="I341" i="2"/>
  <c r="H341" i="2"/>
  <c r="G341" i="2"/>
  <c r="F341" i="2"/>
  <c r="Z340" i="2"/>
  <c r="P340" i="2"/>
  <c r="O340" i="2"/>
  <c r="I340" i="2"/>
  <c r="H340" i="2"/>
  <c r="G340" i="2"/>
  <c r="F340" i="2"/>
  <c r="Z339" i="2"/>
  <c r="P339" i="2"/>
  <c r="O339" i="2"/>
  <c r="I339" i="2"/>
  <c r="H339" i="2"/>
  <c r="G339" i="2"/>
  <c r="F339" i="2"/>
  <c r="Z338" i="2"/>
  <c r="P338" i="2"/>
  <c r="O338" i="2"/>
  <c r="I338" i="2"/>
  <c r="H338" i="2"/>
  <c r="G338" i="2"/>
  <c r="F338" i="2"/>
  <c r="Z337" i="2"/>
  <c r="P337" i="2"/>
  <c r="O337" i="2"/>
  <c r="I337" i="2"/>
  <c r="H337" i="2"/>
  <c r="G337" i="2"/>
  <c r="F337" i="2"/>
  <c r="Z336" i="2"/>
  <c r="P336" i="2"/>
  <c r="O336" i="2"/>
  <c r="I336" i="2"/>
  <c r="H336" i="2"/>
  <c r="G336" i="2"/>
  <c r="F336" i="2"/>
  <c r="Z335" i="2"/>
  <c r="P335" i="2"/>
  <c r="O335" i="2"/>
  <c r="I335" i="2"/>
  <c r="H335" i="2"/>
  <c r="G335" i="2"/>
  <c r="F335" i="2"/>
  <c r="Z334" i="2"/>
  <c r="P334" i="2"/>
  <c r="O334" i="2"/>
  <c r="I334" i="2"/>
  <c r="H334" i="2"/>
  <c r="G334" i="2"/>
  <c r="F334" i="2"/>
  <c r="Z333" i="2"/>
  <c r="P333" i="2"/>
  <c r="O333" i="2"/>
  <c r="I333" i="2"/>
  <c r="H333" i="2"/>
  <c r="G333" i="2"/>
  <c r="F333" i="2"/>
  <c r="Z332" i="2"/>
  <c r="P332" i="2"/>
  <c r="O332" i="2"/>
  <c r="I332" i="2"/>
  <c r="H332" i="2"/>
  <c r="G332" i="2"/>
  <c r="F332" i="2"/>
  <c r="Z331" i="2"/>
  <c r="P331" i="2"/>
  <c r="O331" i="2"/>
  <c r="I331" i="2"/>
  <c r="H331" i="2"/>
  <c r="G331" i="2"/>
  <c r="F331" i="2"/>
  <c r="Z330" i="2"/>
  <c r="P330" i="2"/>
  <c r="O330" i="2"/>
  <c r="I330" i="2"/>
  <c r="H330" i="2"/>
  <c r="G330" i="2"/>
  <c r="F330" i="2"/>
  <c r="Z329" i="2"/>
  <c r="P329" i="2"/>
  <c r="O329" i="2"/>
  <c r="I329" i="2"/>
  <c r="H329" i="2"/>
  <c r="G329" i="2"/>
  <c r="F329" i="2"/>
  <c r="Z328" i="2"/>
  <c r="P328" i="2"/>
  <c r="O328" i="2"/>
  <c r="I328" i="2"/>
  <c r="H328" i="2"/>
  <c r="G328" i="2"/>
  <c r="F328" i="2"/>
  <c r="Z327" i="2"/>
  <c r="P327" i="2"/>
  <c r="O327" i="2"/>
  <c r="I327" i="2"/>
  <c r="H327" i="2"/>
  <c r="G327" i="2"/>
  <c r="F327" i="2"/>
  <c r="Z326" i="2"/>
  <c r="P326" i="2"/>
  <c r="O326" i="2"/>
  <c r="I326" i="2"/>
  <c r="H326" i="2"/>
  <c r="G326" i="2"/>
  <c r="F326" i="2"/>
  <c r="Z325" i="2"/>
  <c r="P325" i="2"/>
  <c r="O325" i="2"/>
  <c r="I325" i="2"/>
  <c r="H325" i="2"/>
  <c r="G325" i="2"/>
  <c r="F325" i="2"/>
  <c r="Z324" i="2"/>
  <c r="P324" i="2"/>
  <c r="O324" i="2"/>
  <c r="I324" i="2"/>
  <c r="H324" i="2"/>
  <c r="G324" i="2"/>
  <c r="F324" i="2"/>
  <c r="Z323" i="2"/>
  <c r="P323" i="2"/>
  <c r="O323" i="2"/>
  <c r="I323" i="2"/>
  <c r="H323" i="2"/>
  <c r="G323" i="2"/>
  <c r="F323" i="2"/>
  <c r="Z322" i="2"/>
  <c r="P322" i="2"/>
  <c r="O322" i="2"/>
  <c r="I322" i="2"/>
  <c r="H322" i="2"/>
  <c r="G322" i="2"/>
  <c r="F322" i="2"/>
  <c r="Z321" i="2"/>
  <c r="P321" i="2"/>
  <c r="O321" i="2"/>
  <c r="I321" i="2"/>
  <c r="H321" i="2"/>
  <c r="G321" i="2"/>
  <c r="F321" i="2"/>
  <c r="Z320" i="2"/>
  <c r="P320" i="2"/>
  <c r="O320" i="2"/>
  <c r="I320" i="2"/>
  <c r="H320" i="2"/>
  <c r="G320" i="2"/>
  <c r="F320" i="2"/>
  <c r="Z319" i="2"/>
  <c r="P319" i="2"/>
  <c r="O319" i="2"/>
  <c r="I319" i="2"/>
  <c r="H319" i="2"/>
  <c r="G319" i="2"/>
  <c r="F319" i="2"/>
  <c r="Z318" i="2"/>
  <c r="P318" i="2"/>
  <c r="O318" i="2"/>
  <c r="I318" i="2"/>
  <c r="H318" i="2"/>
  <c r="G318" i="2"/>
  <c r="F318" i="2"/>
  <c r="Z317" i="2"/>
  <c r="P317" i="2"/>
  <c r="O317" i="2"/>
  <c r="I317" i="2"/>
  <c r="H317" i="2"/>
  <c r="G317" i="2"/>
  <c r="F317" i="2"/>
  <c r="Z316" i="2"/>
  <c r="P316" i="2"/>
  <c r="O316" i="2"/>
  <c r="I316" i="2"/>
  <c r="H316" i="2"/>
  <c r="G316" i="2"/>
  <c r="F316" i="2"/>
  <c r="Z315" i="2"/>
  <c r="P315" i="2"/>
  <c r="O315" i="2"/>
  <c r="I315" i="2"/>
  <c r="H315" i="2"/>
  <c r="G315" i="2"/>
  <c r="F315" i="2"/>
  <c r="Z314" i="2"/>
  <c r="P314" i="2"/>
  <c r="O314" i="2"/>
  <c r="I314" i="2"/>
  <c r="H314" i="2"/>
  <c r="G314" i="2"/>
  <c r="F314" i="2"/>
  <c r="Z313" i="2"/>
  <c r="P313" i="2"/>
  <c r="O313" i="2"/>
  <c r="I313" i="2"/>
  <c r="H313" i="2"/>
  <c r="G313" i="2"/>
  <c r="F313" i="2"/>
  <c r="Z312" i="2"/>
  <c r="P312" i="2"/>
  <c r="O312" i="2"/>
  <c r="I312" i="2"/>
  <c r="H312" i="2"/>
  <c r="G312" i="2"/>
  <c r="F312" i="2"/>
  <c r="Z311" i="2"/>
  <c r="P311" i="2"/>
  <c r="O311" i="2"/>
  <c r="I311" i="2"/>
  <c r="H311" i="2"/>
  <c r="G311" i="2"/>
  <c r="F311" i="2"/>
  <c r="Z310" i="2"/>
  <c r="P310" i="2"/>
  <c r="O310" i="2"/>
  <c r="I310" i="2"/>
  <c r="H310" i="2"/>
  <c r="G310" i="2"/>
  <c r="F310" i="2"/>
  <c r="Z309" i="2"/>
  <c r="P309" i="2"/>
  <c r="O309" i="2"/>
  <c r="I309" i="2"/>
  <c r="H309" i="2"/>
  <c r="G309" i="2"/>
  <c r="F309" i="2"/>
  <c r="Z308" i="2"/>
  <c r="P308" i="2"/>
  <c r="O308" i="2"/>
  <c r="I308" i="2"/>
  <c r="H308" i="2"/>
  <c r="G308" i="2"/>
  <c r="F308" i="2"/>
  <c r="Z307" i="2"/>
  <c r="P307" i="2"/>
  <c r="O307" i="2"/>
  <c r="I307" i="2"/>
  <c r="H307" i="2"/>
  <c r="G307" i="2"/>
  <c r="F307" i="2"/>
  <c r="Z306" i="2"/>
  <c r="P306" i="2"/>
  <c r="O306" i="2"/>
  <c r="I306" i="2"/>
  <c r="H306" i="2"/>
  <c r="G306" i="2"/>
  <c r="F306" i="2"/>
  <c r="Z305" i="2"/>
  <c r="P305" i="2"/>
  <c r="O305" i="2"/>
  <c r="I305" i="2"/>
  <c r="H305" i="2"/>
  <c r="G305" i="2"/>
  <c r="F305" i="2"/>
  <c r="Z304" i="2"/>
  <c r="P304" i="2"/>
  <c r="O304" i="2"/>
  <c r="I304" i="2"/>
  <c r="H304" i="2"/>
  <c r="G304" i="2"/>
  <c r="F304" i="2"/>
  <c r="Z303" i="2"/>
  <c r="P303" i="2"/>
  <c r="O303" i="2"/>
  <c r="I303" i="2"/>
  <c r="H303" i="2"/>
  <c r="G303" i="2"/>
  <c r="F303" i="2"/>
  <c r="Z302" i="2"/>
  <c r="P302" i="2"/>
  <c r="O302" i="2"/>
  <c r="I302" i="2"/>
  <c r="H302" i="2"/>
  <c r="G302" i="2"/>
  <c r="F302" i="2"/>
  <c r="Z301" i="2"/>
  <c r="P301" i="2"/>
  <c r="O301" i="2"/>
  <c r="I301" i="2"/>
  <c r="H301" i="2"/>
  <c r="G301" i="2"/>
  <c r="F301" i="2"/>
  <c r="Z300" i="2"/>
  <c r="P300" i="2"/>
  <c r="O300" i="2"/>
  <c r="I300" i="2"/>
  <c r="H300" i="2"/>
  <c r="G300" i="2"/>
  <c r="F300" i="2"/>
  <c r="Z299" i="2"/>
  <c r="P299" i="2"/>
  <c r="O299" i="2"/>
  <c r="I299" i="2"/>
  <c r="H299" i="2"/>
  <c r="G299" i="2"/>
  <c r="F299" i="2"/>
  <c r="Z298" i="2"/>
  <c r="P298" i="2"/>
  <c r="O298" i="2"/>
  <c r="I298" i="2"/>
  <c r="H298" i="2"/>
  <c r="G298" i="2"/>
  <c r="F298" i="2"/>
  <c r="Z297" i="2"/>
  <c r="P297" i="2"/>
  <c r="O297" i="2"/>
  <c r="I297" i="2"/>
  <c r="H297" i="2"/>
  <c r="G297" i="2"/>
  <c r="F297" i="2"/>
  <c r="Z296" i="2"/>
  <c r="P296" i="2"/>
  <c r="O296" i="2"/>
  <c r="I296" i="2"/>
  <c r="H296" i="2"/>
  <c r="G296" i="2"/>
  <c r="F296" i="2"/>
  <c r="Z295" i="2"/>
  <c r="P295" i="2"/>
  <c r="O295" i="2"/>
  <c r="I295" i="2"/>
  <c r="H295" i="2"/>
  <c r="G295" i="2"/>
  <c r="F295" i="2"/>
  <c r="Z294" i="2"/>
  <c r="P294" i="2"/>
  <c r="O294" i="2"/>
  <c r="I294" i="2"/>
  <c r="H294" i="2"/>
  <c r="G294" i="2"/>
  <c r="F294" i="2"/>
  <c r="Z293" i="2"/>
  <c r="P293" i="2"/>
  <c r="O293" i="2"/>
  <c r="I293" i="2"/>
  <c r="H293" i="2"/>
  <c r="G293" i="2"/>
  <c r="F293" i="2"/>
  <c r="Z292" i="2"/>
  <c r="P292" i="2"/>
  <c r="O292" i="2"/>
  <c r="I292" i="2"/>
  <c r="H292" i="2"/>
  <c r="G292" i="2"/>
  <c r="F292" i="2"/>
  <c r="Z291" i="2"/>
  <c r="P291" i="2"/>
  <c r="O291" i="2"/>
  <c r="I291" i="2"/>
  <c r="H291" i="2"/>
  <c r="G291" i="2"/>
  <c r="F291" i="2"/>
  <c r="Z290" i="2"/>
  <c r="P290" i="2"/>
  <c r="O290" i="2"/>
  <c r="I290" i="2"/>
  <c r="H290" i="2"/>
  <c r="G290" i="2"/>
  <c r="F290" i="2"/>
  <c r="Z289" i="2"/>
  <c r="P289" i="2"/>
  <c r="O289" i="2"/>
  <c r="I289" i="2"/>
  <c r="H289" i="2"/>
  <c r="G289" i="2"/>
  <c r="F289" i="2"/>
  <c r="Z288" i="2"/>
  <c r="P288" i="2"/>
  <c r="O288" i="2"/>
  <c r="I288" i="2"/>
  <c r="H288" i="2"/>
  <c r="G288" i="2"/>
  <c r="F288" i="2"/>
  <c r="Z287" i="2"/>
  <c r="P287" i="2"/>
  <c r="O287" i="2"/>
  <c r="I287" i="2"/>
  <c r="H287" i="2"/>
  <c r="G287" i="2"/>
  <c r="F287" i="2"/>
  <c r="Z286" i="2"/>
  <c r="P286" i="2"/>
  <c r="O286" i="2"/>
  <c r="I286" i="2"/>
  <c r="H286" i="2"/>
  <c r="G286" i="2"/>
  <c r="F286" i="2"/>
  <c r="Z285" i="2"/>
  <c r="P285" i="2"/>
  <c r="O285" i="2"/>
  <c r="I285" i="2"/>
  <c r="H285" i="2"/>
  <c r="G285" i="2"/>
  <c r="F285" i="2"/>
  <c r="Z284" i="2"/>
  <c r="P284" i="2"/>
  <c r="O284" i="2"/>
  <c r="I284" i="2"/>
  <c r="H284" i="2"/>
  <c r="G284" i="2"/>
  <c r="F284" i="2"/>
  <c r="Z283" i="2"/>
  <c r="P283" i="2"/>
  <c r="O283" i="2"/>
  <c r="I283" i="2"/>
  <c r="H283" i="2"/>
  <c r="G283" i="2"/>
  <c r="F283" i="2"/>
  <c r="Z282" i="2"/>
  <c r="P282" i="2"/>
  <c r="O282" i="2"/>
  <c r="I282" i="2"/>
  <c r="H282" i="2"/>
  <c r="G282" i="2"/>
  <c r="F282" i="2"/>
  <c r="Z281" i="2"/>
  <c r="P281" i="2"/>
  <c r="O281" i="2"/>
  <c r="I281" i="2"/>
  <c r="H281" i="2"/>
  <c r="G281" i="2"/>
  <c r="F281" i="2"/>
  <c r="Z280" i="2"/>
  <c r="P280" i="2"/>
  <c r="O280" i="2"/>
  <c r="I280" i="2"/>
  <c r="H280" i="2"/>
  <c r="G280" i="2"/>
  <c r="F280" i="2"/>
  <c r="Z279" i="2"/>
  <c r="P279" i="2"/>
  <c r="O279" i="2"/>
  <c r="I279" i="2"/>
  <c r="H279" i="2"/>
  <c r="G279" i="2"/>
  <c r="F279" i="2"/>
  <c r="Z278" i="2"/>
  <c r="P278" i="2"/>
  <c r="O278" i="2"/>
  <c r="I278" i="2"/>
  <c r="H278" i="2"/>
  <c r="G278" i="2"/>
  <c r="F278" i="2"/>
  <c r="Z277" i="2"/>
  <c r="P277" i="2"/>
  <c r="O277" i="2"/>
  <c r="I277" i="2"/>
  <c r="H277" i="2"/>
  <c r="G277" i="2"/>
  <c r="F277" i="2"/>
  <c r="Z276" i="2"/>
  <c r="P276" i="2"/>
  <c r="O276" i="2"/>
  <c r="I276" i="2"/>
  <c r="H276" i="2"/>
  <c r="G276" i="2"/>
  <c r="F276" i="2"/>
  <c r="Z275" i="2"/>
  <c r="P275" i="2"/>
  <c r="O275" i="2"/>
  <c r="I275" i="2"/>
  <c r="H275" i="2"/>
  <c r="G275" i="2"/>
  <c r="F275" i="2"/>
  <c r="Z274" i="2"/>
  <c r="P274" i="2"/>
  <c r="O274" i="2"/>
  <c r="I274" i="2"/>
  <c r="H274" i="2"/>
  <c r="G274" i="2"/>
  <c r="F274" i="2"/>
  <c r="Z273" i="2"/>
  <c r="P273" i="2"/>
  <c r="O273" i="2"/>
  <c r="I273" i="2"/>
  <c r="H273" i="2"/>
  <c r="G273" i="2"/>
  <c r="F273" i="2"/>
  <c r="Z272" i="2"/>
  <c r="P272" i="2"/>
  <c r="O272" i="2"/>
  <c r="I272" i="2"/>
  <c r="H272" i="2"/>
  <c r="G272" i="2"/>
  <c r="F272" i="2"/>
  <c r="Z271" i="2"/>
  <c r="P271" i="2"/>
  <c r="O271" i="2"/>
  <c r="I271" i="2"/>
  <c r="H271" i="2"/>
  <c r="G271" i="2"/>
  <c r="F271" i="2"/>
  <c r="Z270" i="2"/>
  <c r="P270" i="2"/>
  <c r="O270" i="2"/>
  <c r="I270" i="2"/>
  <c r="H270" i="2"/>
  <c r="G270" i="2"/>
  <c r="F270" i="2"/>
  <c r="Z269" i="2"/>
  <c r="P269" i="2"/>
  <c r="O269" i="2"/>
  <c r="I269" i="2"/>
  <c r="H269" i="2"/>
  <c r="G269" i="2"/>
  <c r="F269" i="2"/>
  <c r="Z268" i="2"/>
  <c r="P268" i="2"/>
  <c r="O268" i="2"/>
  <c r="I268" i="2"/>
  <c r="H268" i="2"/>
  <c r="G268" i="2"/>
  <c r="F268" i="2"/>
  <c r="Z267" i="2"/>
  <c r="P267" i="2"/>
  <c r="O267" i="2"/>
  <c r="I267" i="2"/>
  <c r="H267" i="2"/>
  <c r="G267" i="2"/>
  <c r="F267" i="2"/>
  <c r="Z266" i="2"/>
  <c r="P266" i="2"/>
  <c r="O266" i="2"/>
  <c r="I266" i="2"/>
  <c r="H266" i="2"/>
  <c r="G266" i="2"/>
  <c r="F266" i="2"/>
  <c r="Z265" i="2"/>
  <c r="P265" i="2"/>
  <c r="O265" i="2"/>
  <c r="I265" i="2"/>
  <c r="H265" i="2"/>
  <c r="G265" i="2"/>
  <c r="F265" i="2"/>
  <c r="Z264" i="2"/>
  <c r="P264" i="2"/>
  <c r="O264" i="2"/>
  <c r="I264" i="2"/>
  <c r="H264" i="2"/>
  <c r="G264" i="2"/>
  <c r="F264" i="2"/>
  <c r="Z263" i="2"/>
  <c r="P263" i="2"/>
  <c r="O263" i="2"/>
  <c r="I263" i="2"/>
  <c r="H263" i="2"/>
  <c r="G263" i="2"/>
  <c r="F263" i="2"/>
  <c r="Z262" i="2"/>
  <c r="P262" i="2"/>
  <c r="O262" i="2"/>
  <c r="I262" i="2"/>
  <c r="H262" i="2"/>
  <c r="G262" i="2"/>
  <c r="F262" i="2"/>
  <c r="Z261" i="2"/>
  <c r="P261" i="2"/>
  <c r="O261" i="2"/>
  <c r="I261" i="2"/>
  <c r="H261" i="2"/>
  <c r="G261" i="2"/>
  <c r="F261" i="2"/>
  <c r="Z260" i="2"/>
  <c r="P260" i="2"/>
  <c r="O260" i="2"/>
  <c r="I260" i="2"/>
  <c r="H260" i="2"/>
  <c r="G260" i="2"/>
  <c r="F260" i="2"/>
  <c r="Z259" i="2"/>
  <c r="P259" i="2"/>
  <c r="O259" i="2"/>
  <c r="I259" i="2"/>
  <c r="H259" i="2"/>
  <c r="G259" i="2"/>
  <c r="F259" i="2"/>
  <c r="Z258" i="2"/>
  <c r="P258" i="2"/>
  <c r="O258" i="2"/>
  <c r="I258" i="2"/>
  <c r="H258" i="2"/>
  <c r="G258" i="2"/>
  <c r="F258" i="2"/>
  <c r="Z257" i="2"/>
  <c r="P257" i="2"/>
  <c r="O257" i="2"/>
  <c r="I257" i="2"/>
  <c r="H257" i="2"/>
  <c r="G257" i="2"/>
  <c r="F257" i="2"/>
  <c r="Z256" i="2"/>
  <c r="P256" i="2"/>
  <c r="O256" i="2"/>
  <c r="I256" i="2"/>
  <c r="H256" i="2"/>
  <c r="G256" i="2"/>
  <c r="F256" i="2"/>
  <c r="Z255" i="2"/>
  <c r="P255" i="2"/>
  <c r="O255" i="2"/>
  <c r="I255" i="2"/>
  <c r="H255" i="2"/>
  <c r="G255" i="2"/>
  <c r="F255" i="2"/>
  <c r="Z254" i="2"/>
  <c r="P254" i="2"/>
  <c r="O254" i="2"/>
  <c r="I254" i="2"/>
  <c r="H254" i="2"/>
  <c r="G254" i="2"/>
  <c r="F254" i="2"/>
  <c r="Z253" i="2"/>
  <c r="P253" i="2"/>
  <c r="O253" i="2"/>
  <c r="I253" i="2"/>
  <c r="H253" i="2"/>
  <c r="G253" i="2"/>
  <c r="F253" i="2"/>
  <c r="Z252" i="2"/>
  <c r="P252" i="2"/>
  <c r="O252" i="2"/>
  <c r="I252" i="2"/>
  <c r="H252" i="2"/>
  <c r="G252" i="2"/>
  <c r="F252" i="2"/>
  <c r="Z251" i="2"/>
  <c r="P251" i="2"/>
  <c r="O251" i="2"/>
  <c r="I251" i="2"/>
  <c r="H251" i="2"/>
  <c r="G251" i="2"/>
  <c r="F251" i="2"/>
  <c r="Z250" i="2"/>
  <c r="P250" i="2"/>
  <c r="O250" i="2"/>
  <c r="I250" i="2"/>
  <c r="H250" i="2"/>
  <c r="G250" i="2"/>
  <c r="F250" i="2"/>
  <c r="Z249" i="2"/>
  <c r="P249" i="2"/>
  <c r="O249" i="2"/>
  <c r="I249" i="2"/>
  <c r="H249" i="2"/>
  <c r="G249" i="2"/>
  <c r="F249" i="2"/>
  <c r="Z248" i="2"/>
  <c r="P248" i="2"/>
  <c r="O248" i="2"/>
  <c r="I248" i="2"/>
  <c r="H248" i="2"/>
  <c r="G248" i="2"/>
  <c r="F248" i="2"/>
  <c r="Z247" i="2"/>
  <c r="P247" i="2"/>
  <c r="O247" i="2"/>
  <c r="I247" i="2"/>
  <c r="H247" i="2"/>
  <c r="G247" i="2"/>
  <c r="F247" i="2"/>
  <c r="Z246" i="2"/>
  <c r="P246" i="2"/>
  <c r="O246" i="2"/>
  <c r="I246" i="2"/>
  <c r="H246" i="2"/>
  <c r="G246" i="2"/>
  <c r="F246" i="2"/>
  <c r="Z245" i="2"/>
  <c r="P245" i="2"/>
  <c r="O245" i="2"/>
  <c r="I245" i="2"/>
  <c r="H245" i="2"/>
  <c r="G245" i="2"/>
  <c r="F245" i="2"/>
  <c r="Z244" i="2"/>
  <c r="P244" i="2"/>
  <c r="O244" i="2"/>
  <c r="I244" i="2"/>
  <c r="H244" i="2"/>
  <c r="G244" i="2"/>
  <c r="F244" i="2"/>
  <c r="Z243" i="2"/>
  <c r="P243" i="2"/>
  <c r="O243" i="2"/>
  <c r="I243" i="2"/>
  <c r="H243" i="2"/>
  <c r="G243" i="2"/>
  <c r="F243" i="2"/>
  <c r="Z242" i="2"/>
  <c r="P242" i="2"/>
  <c r="O242" i="2"/>
  <c r="I242" i="2"/>
  <c r="H242" i="2"/>
  <c r="G242" i="2"/>
  <c r="F242" i="2"/>
  <c r="Z241" i="2"/>
  <c r="P241" i="2"/>
  <c r="O241" i="2"/>
  <c r="I241" i="2"/>
  <c r="H241" i="2"/>
  <c r="G241" i="2"/>
  <c r="F241" i="2"/>
  <c r="Z240" i="2"/>
  <c r="P240" i="2"/>
  <c r="O240" i="2"/>
  <c r="I240" i="2"/>
  <c r="H240" i="2"/>
  <c r="G240" i="2"/>
  <c r="F240" i="2"/>
  <c r="Z239" i="2"/>
  <c r="P239" i="2"/>
  <c r="O239" i="2"/>
  <c r="I239" i="2"/>
  <c r="H239" i="2"/>
  <c r="G239" i="2"/>
  <c r="F239" i="2"/>
  <c r="Z238" i="2"/>
  <c r="P238" i="2"/>
  <c r="O238" i="2"/>
  <c r="I238" i="2"/>
  <c r="H238" i="2"/>
  <c r="G238" i="2"/>
  <c r="F238" i="2"/>
  <c r="Z237" i="2"/>
  <c r="P237" i="2"/>
  <c r="O237" i="2"/>
  <c r="I237" i="2"/>
  <c r="H237" i="2"/>
  <c r="G237" i="2"/>
  <c r="F237" i="2"/>
  <c r="Z236" i="2"/>
  <c r="P236" i="2"/>
  <c r="O236" i="2"/>
  <c r="I236" i="2"/>
  <c r="H236" i="2"/>
  <c r="G236" i="2"/>
  <c r="F236" i="2"/>
  <c r="Z235" i="2"/>
  <c r="P235" i="2"/>
  <c r="O235" i="2"/>
  <c r="I235" i="2"/>
  <c r="H235" i="2"/>
  <c r="G235" i="2"/>
  <c r="F235" i="2"/>
  <c r="Z234" i="2"/>
  <c r="P234" i="2"/>
  <c r="O234" i="2"/>
  <c r="I234" i="2"/>
  <c r="H234" i="2"/>
  <c r="G234" i="2"/>
  <c r="F234" i="2"/>
  <c r="Z233" i="2"/>
  <c r="P233" i="2"/>
  <c r="O233" i="2"/>
  <c r="I233" i="2"/>
  <c r="H233" i="2"/>
  <c r="G233" i="2"/>
  <c r="F233" i="2"/>
  <c r="Z232" i="2"/>
  <c r="P232" i="2"/>
  <c r="O232" i="2"/>
  <c r="I232" i="2"/>
  <c r="H232" i="2"/>
  <c r="G232" i="2"/>
  <c r="F232" i="2"/>
  <c r="Z231" i="2"/>
  <c r="P231" i="2"/>
  <c r="O231" i="2"/>
  <c r="I231" i="2"/>
  <c r="H231" i="2"/>
  <c r="G231" i="2"/>
  <c r="F231" i="2"/>
  <c r="Z230" i="2"/>
  <c r="P230" i="2"/>
  <c r="O230" i="2"/>
  <c r="I230" i="2"/>
  <c r="H230" i="2"/>
  <c r="G230" i="2"/>
  <c r="F230" i="2"/>
  <c r="Z229" i="2"/>
  <c r="P229" i="2"/>
  <c r="O229" i="2"/>
  <c r="I229" i="2"/>
  <c r="H229" i="2"/>
  <c r="G229" i="2"/>
  <c r="F229" i="2"/>
  <c r="Z228" i="2"/>
  <c r="P228" i="2"/>
  <c r="O228" i="2"/>
  <c r="I228" i="2"/>
  <c r="H228" i="2"/>
  <c r="G228" i="2"/>
  <c r="F228" i="2"/>
  <c r="Z227" i="2"/>
  <c r="P227" i="2"/>
  <c r="O227" i="2"/>
  <c r="I227" i="2"/>
  <c r="H227" i="2"/>
  <c r="G227" i="2"/>
  <c r="F227" i="2"/>
  <c r="Z226" i="2"/>
  <c r="P226" i="2"/>
  <c r="O226" i="2"/>
  <c r="I226" i="2"/>
  <c r="H226" i="2"/>
  <c r="G226" i="2"/>
  <c r="F226" i="2"/>
  <c r="Z225" i="2"/>
  <c r="P225" i="2"/>
  <c r="O225" i="2"/>
  <c r="I225" i="2"/>
  <c r="H225" i="2"/>
  <c r="G225" i="2"/>
  <c r="F225" i="2"/>
  <c r="Z224" i="2"/>
  <c r="P224" i="2"/>
  <c r="O224" i="2"/>
  <c r="I224" i="2"/>
  <c r="H224" i="2"/>
  <c r="G224" i="2"/>
  <c r="F224" i="2"/>
  <c r="Z223" i="2"/>
  <c r="P223" i="2"/>
  <c r="O223" i="2"/>
  <c r="I223" i="2"/>
  <c r="H223" i="2"/>
  <c r="G223" i="2"/>
  <c r="F223" i="2"/>
  <c r="Z222" i="2"/>
  <c r="P222" i="2"/>
  <c r="O222" i="2"/>
  <c r="I222" i="2"/>
  <c r="H222" i="2"/>
  <c r="G222" i="2"/>
  <c r="F222" i="2"/>
  <c r="Z221" i="2"/>
  <c r="P221" i="2"/>
  <c r="O221" i="2"/>
  <c r="I221" i="2"/>
  <c r="H221" i="2"/>
  <c r="G221" i="2"/>
  <c r="F221" i="2"/>
  <c r="Z220" i="2"/>
  <c r="P220" i="2"/>
  <c r="O220" i="2"/>
  <c r="I220" i="2"/>
  <c r="H220" i="2"/>
  <c r="G220" i="2"/>
  <c r="F220" i="2"/>
  <c r="Z219" i="2"/>
  <c r="P219" i="2"/>
  <c r="O219" i="2"/>
  <c r="I219" i="2"/>
  <c r="H219" i="2"/>
  <c r="G219" i="2"/>
  <c r="F219" i="2"/>
  <c r="Z218" i="2"/>
  <c r="P218" i="2"/>
  <c r="O218" i="2"/>
  <c r="I218" i="2"/>
  <c r="H218" i="2"/>
  <c r="G218" i="2"/>
  <c r="F218" i="2"/>
  <c r="Z217" i="2"/>
  <c r="P217" i="2"/>
  <c r="O217" i="2"/>
  <c r="I217" i="2"/>
  <c r="H217" i="2"/>
  <c r="G217" i="2"/>
  <c r="F217" i="2"/>
  <c r="Z216" i="2"/>
  <c r="P216" i="2"/>
  <c r="O216" i="2"/>
  <c r="I216" i="2"/>
  <c r="H216" i="2"/>
  <c r="G216" i="2"/>
  <c r="F216" i="2"/>
  <c r="Z215" i="2"/>
  <c r="P215" i="2"/>
  <c r="O215" i="2"/>
  <c r="I215" i="2"/>
  <c r="H215" i="2"/>
  <c r="G215" i="2"/>
  <c r="F215" i="2"/>
  <c r="Z214" i="2"/>
  <c r="P214" i="2"/>
  <c r="O214" i="2"/>
  <c r="I214" i="2"/>
  <c r="H214" i="2"/>
  <c r="G214" i="2"/>
  <c r="F214" i="2"/>
  <c r="Z213" i="2"/>
  <c r="P213" i="2"/>
  <c r="O213" i="2"/>
  <c r="I213" i="2"/>
  <c r="H213" i="2"/>
  <c r="G213" i="2"/>
  <c r="F213" i="2"/>
  <c r="Z212" i="2"/>
  <c r="P212" i="2"/>
  <c r="O212" i="2"/>
  <c r="I212" i="2"/>
  <c r="H212" i="2"/>
  <c r="G212" i="2"/>
  <c r="F212" i="2"/>
  <c r="Z211" i="2"/>
  <c r="P211" i="2"/>
  <c r="O211" i="2"/>
  <c r="I211" i="2"/>
  <c r="H211" i="2"/>
  <c r="G211" i="2"/>
  <c r="F211" i="2"/>
  <c r="Z210" i="2"/>
  <c r="P210" i="2"/>
  <c r="O210" i="2"/>
  <c r="I210" i="2"/>
  <c r="H210" i="2"/>
  <c r="G210" i="2"/>
  <c r="F210" i="2"/>
  <c r="Z209" i="2"/>
  <c r="P209" i="2"/>
  <c r="O209" i="2"/>
  <c r="I209" i="2"/>
  <c r="H209" i="2"/>
  <c r="G209" i="2"/>
  <c r="F209" i="2"/>
  <c r="Z208" i="2"/>
  <c r="P208" i="2"/>
  <c r="O208" i="2"/>
  <c r="I208" i="2"/>
  <c r="H208" i="2"/>
  <c r="G208" i="2"/>
  <c r="F208" i="2"/>
  <c r="Z207" i="2"/>
  <c r="P207" i="2"/>
  <c r="O207" i="2"/>
  <c r="I207" i="2"/>
  <c r="H207" i="2"/>
  <c r="G207" i="2"/>
  <c r="F207" i="2"/>
  <c r="Z206" i="2"/>
  <c r="P206" i="2"/>
  <c r="O206" i="2"/>
  <c r="I206" i="2"/>
  <c r="H206" i="2"/>
  <c r="G206" i="2"/>
  <c r="F206" i="2"/>
  <c r="Z205" i="2"/>
  <c r="P205" i="2"/>
  <c r="O205" i="2"/>
  <c r="I205" i="2"/>
  <c r="H205" i="2"/>
  <c r="G205" i="2"/>
  <c r="F205" i="2"/>
  <c r="Z204" i="2"/>
  <c r="P204" i="2"/>
  <c r="O204" i="2"/>
  <c r="I204" i="2"/>
  <c r="H204" i="2"/>
  <c r="G204" i="2"/>
  <c r="F204" i="2"/>
  <c r="Z203" i="2"/>
  <c r="P203" i="2"/>
  <c r="O203" i="2"/>
  <c r="I203" i="2"/>
  <c r="H203" i="2"/>
  <c r="G203" i="2"/>
  <c r="F203" i="2"/>
  <c r="Z202" i="2"/>
  <c r="P202" i="2"/>
  <c r="O202" i="2"/>
  <c r="I202" i="2"/>
  <c r="H202" i="2"/>
  <c r="G202" i="2"/>
  <c r="F202" i="2"/>
  <c r="Z201" i="2"/>
  <c r="P201" i="2"/>
  <c r="O201" i="2"/>
  <c r="I201" i="2"/>
  <c r="H201" i="2"/>
  <c r="G201" i="2"/>
  <c r="F201" i="2"/>
  <c r="Z200" i="2"/>
  <c r="P200" i="2"/>
  <c r="O200" i="2"/>
  <c r="I200" i="2"/>
  <c r="H200" i="2"/>
  <c r="G200" i="2"/>
  <c r="F200" i="2"/>
  <c r="Z199" i="2"/>
  <c r="P199" i="2"/>
  <c r="O199" i="2"/>
  <c r="I199" i="2"/>
  <c r="H199" i="2"/>
  <c r="G199" i="2"/>
  <c r="F199" i="2"/>
  <c r="Z198" i="2"/>
  <c r="P198" i="2"/>
  <c r="O198" i="2"/>
  <c r="I198" i="2"/>
  <c r="H198" i="2"/>
  <c r="G198" i="2"/>
  <c r="F198" i="2"/>
  <c r="Z197" i="2"/>
  <c r="P197" i="2"/>
  <c r="O197" i="2"/>
  <c r="I197" i="2"/>
  <c r="H197" i="2"/>
  <c r="G197" i="2"/>
  <c r="F197" i="2"/>
  <c r="Z196" i="2"/>
  <c r="P196" i="2"/>
  <c r="O196" i="2"/>
  <c r="I196" i="2"/>
  <c r="H196" i="2"/>
  <c r="G196" i="2"/>
  <c r="F196" i="2"/>
  <c r="Z195" i="2"/>
  <c r="P195" i="2"/>
  <c r="O195" i="2"/>
  <c r="I195" i="2"/>
  <c r="H195" i="2"/>
  <c r="G195" i="2"/>
  <c r="F195" i="2"/>
  <c r="Z194" i="2"/>
  <c r="P194" i="2"/>
  <c r="O194" i="2"/>
  <c r="I194" i="2"/>
  <c r="H194" i="2"/>
  <c r="G194" i="2"/>
  <c r="F194" i="2"/>
  <c r="Z193" i="2"/>
  <c r="P193" i="2"/>
  <c r="O193" i="2"/>
  <c r="I193" i="2"/>
  <c r="H193" i="2"/>
  <c r="G193" i="2"/>
  <c r="F193" i="2"/>
  <c r="Z192" i="2"/>
  <c r="P192" i="2"/>
  <c r="O192" i="2"/>
  <c r="I192" i="2"/>
  <c r="H192" i="2"/>
  <c r="G192" i="2"/>
  <c r="F192" i="2"/>
  <c r="Z191" i="2"/>
  <c r="P191" i="2"/>
  <c r="O191" i="2"/>
  <c r="I191" i="2"/>
  <c r="H191" i="2"/>
  <c r="G191" i="2"/>
  <c r="F191" i="2"/>
  <c r="Z190" i="2"/>
  <c r="P190" i="2"/>
  <c r="O190" i="2"/>
  <c r="I190" i="2"/>
  <c r="H190" i="2"/>
  <c r="G190" i="2"/>
  <c r="F190" i="2"/>
  <c r="Z189" i="2"/>
  <c r="P189" i="2"/>
  <c r="O189" i="2"/>
  <c r="I189" i="2"/>
  <c r="H189" i="2"/>
  <c r="G189" i="2"/>
  <c r="F189" i="2"/>
  <c r="Z188" i="2"/>
  <c r="P188" i="2"/>
  <c r="O188" i="2"/>
  <c r="I188" i="2"/>
  <c r="H188" i="2"/>
  <c r="G188" i="2"/>
  <c r="F188" i="2"/>
  <c r="Z187" i="2"/>
  <c r="P187" i="2"/>
  <c r="O187" i="2"/>
  <c r="I187" i="2"/>
  <c r="H187" i="2"/>
  <c r="G187" i="2"/>
  <c r="F187" i="2"/>
  <c r="Z186" i="2"/>
  <c r="P186" i="2"/>
  <c r="O186" i="2"/>
  <c r="I186" i="2"/>
  <c r="H186" i="2"/>
  <c r="G186" i="2"/>
  <c r="F186" i="2"/>
  <c r="Z185" i="2"/>
  <c r="P185" i="2"/>
  <c r="O185" i="2"/>
  <c r="I185" i="2"/>
  <c r="H185" i="2"/>
  <c r="G185" i="2"/>
  <c r="F185" i="2"/>
  <c r="Z184" i="2"/>
  <c r="P184" i="2"/>
  <c r="O184" i="2"/>
  <c r="I184" i="2"/>
  <c r="H184" i="2"/>
  <c r="G184" i="2"/>
  <c r="F184" i="2"/>
  <c r="Z183" i="2"/>
  <c r="P183" i="2"/>
  <c r="O183" i="2"/>
  <c r="I183" i="2"/>
  <c r="H183" i="2"/>
  <c r="G183" i="2"/>
  <c r="F183" i="2"/>
  <c r="Z182" i="2"/>
  <c r="P182" i="2"/>
  <c r="O182" i="2"/>
  <c r="I182" i="2"/>
  <c r="H182" i="2"/>
  <c r="G182" i="2"/>
  <c r="F182" i="2"/>
  <c r="Z181" i="2"/>
  <c r="P181" i="2"/>
  <c r="O181" i="2"/>
  <c r="I181" i="2"/>
  <c r="H181" i="2"/>
  <c r="G181" i="2"/>
  <c r="F181" i="2"/>
  <c r="Z180" i="2"/>
  <c r="P180" i="2"/>
  <c r="O180" i="2"/>
  <c r="I180" i="2"/>
  <c r="H180" i="2"/>
  <c r="G180" i="2"/>
  <c r="F180" i="2"/>
  <c r="Z179" i="2"/>
  <c r="P179" i="2"/>
  <c r="O179" i="2"/>
  <c r="I179" i="2"/>
  <c r="H179" i="2"/>
  <c r="G179" i="2"/>
  <c r="F179" i="2"/>
  <c r="Z178" i="2"/>
  <c r="P178" i="2"/>
  <c r="O178" i="2"/>
  <c r="I178" i="2"/>
  <c r="H178" i="2"/>
  <c r="G178" i="2"/>
  <c r="F178" i="2"/>
  <c r="Z177" i="2"/>
  <c r="P177" i="2"/>
  <c r="O177" i="2"/>
  <c r="I177" i="2"/>
  <c r="H177" i="2"/>
  <c r="G177" i="2"/>
  <c r="F177" i="2"/>
  <c r="Z176" i="2"/>
  <c r="P176" i="2"/>
  <c r="O176" i="2"/>
  <c r="I176" i="2"/>
  <c r="H176" i="2"/>
  <c r="G176" i="2"/>
  <c r="F176" i="2"/>
  <c r="Z175" i="2"/>
  <c r="P175" i="2"/>
  <c r="O175" i="2"/>
  <c r="I175" i="2"/>
  <c r="H175" i="2"/>
  <c r="G175" i="2"/>
  <c r="F175" i="2"/>
  <c r="Z174" i="2"/>
  <c r="P174" i="2"/>
  <c r="O174" i="2"/>
  <c r="I174" i="2"/>
  <c r="H174" i="2"/>
  <c r="G174" i="2"/>
  <c r="F174" i="2"/>
  <c r="Z173" i="2"/>
  <c r="P173" i="2"/>
  <c r="O173" i="2"/>
  <c r="I173" i="2"/>
  <c r="H173" i="2"/>
  <c r="G173" i="2"/>
  <c r="F173" i="2"/>
  <c r="Z172" i="2"/>
  <c r="P172" i="2"/>
  <c r="O172" i="2"/>
  <c r="I172" i="2"/>
  <c r="H172" i="2"/>
  <c r="G172" i="2"/>
  <c r="F172" i="2"/>
  <c r="Z171" i="2"/>
  <c r="P171" i="2"/>
  <c r="O171" i="2"/>
  <c r="I171" i="2"/>
  <c r="H171" i="2"/>
  <c r="G171" i="2"/>
  <c r="F171" i="2"/>
  <c r="Z170" i="2"/>
  <c r="P170" i="2"/>
  <c r="O170" i="2"/>
  <c r="I170" i="2"/>
  <c r="H170" i="2"/>
  <c r="G170" i="2"/>
  <c r="F170" i="2"/>
  <c r="Z169" i="2"/>
  <c r="P169" i="2"/>
  <c r="O169" i="2"/>
  <c r="I169" i="2"/>
  <c r="H169" i="2"/>
  <c r="G169" i="2"/>
  <c r="F169" i="2"/>
  <c r="Z168" i="2"/>
  <c r="P168" i="2"/>
  <c r="O168" i="2"/>
  <c r="I168" i="2"/>
  <c r="H168" i="2"/>
  <c r="G168" i="2"/>
  <c r="F168" i="2"/>
  <c r="Z167" i="2"/>
  <c r="P167" i="2"/>
  <c r="O167" i="2"/>
  <c r="I167" i="2"/>
  <c r="H167" i="2"/>
  <c r="G167" i="2"/>
  <c r="F167" i="2"/>
  <c r="Z166" i="2"/>
  <c r="P166" i="2"/>
  <c r="O166" i="2"/>
  <c r="I166" i="2"/>
  <c r="H166" i="2"/>
  <c r="G166" i="2"/>
  <c r="F166" i="2"/>
  <c r="Z165" i="2"/>
  <c r="P165" i="2"/>
  <c r="O165" i="2"/>
  <c r="I165" i="2"/>
  <c r="H165" i="2"/>
  <c r="G165" i="2"/>
  <c r="F165" i="2"/>
  <c r="Z164" i="2"/>
  <c r="P164" i="2"/>
  <c r="O164" i="2"/>
  <c r="I164" i="2"/>
  <c r="H164" i="2"/>
  <c r="G164" i="2"/>
  <c r="F164" i="2"/>
  <c r="Z163" i="2"/>
  <c r="P163" i="2"/>
  <c r="O163" i="2"/>
  <c r="I163" i="2"/>
  <c r="H163" i="2"/>
  <c r="G163" i="2"/>
  <c r="F163" i="2"/>
  <c r="Z162" i="2"/>
  <c r="P162" i="2"/>
  <c r="O162" i="2"/>
  <c r="I162" i="2"/>
  <c r="H162" i="2"/>
  <c r="G162" i="2"/>
  <c r="F162" i="2"/>
  <c r="Z161" i="2"/>
  <c r="P161" i="2"/>
  <c r="O161" i="2"/>
  <c r="I161" i="2"/>
  <c r="H161" i="2"/>
  <c r="G161" i="2"/>
  <c r="F161" i="2"/>
  <c r="Z160" i="2"/>
  <c r="P160" i="2"/>
  <c r="O160" i="2"/>
  <c r="I160" i="2"/>
  <c r="H160" i="2"/>
  <c r="G160" i="2"/>
  <c r="F160" i="2"/>
  <c r="Z159" i="2"/>
  <c r="P159" i="2"/>
  <c r="O159" i="2"/>
  <c r="I159" i="2"/>
  <c r="H159" i="2"/>
  <c r="G159" i="2"/>
  <c r="F159" i="2"/>
  <c r="Z158" i="2"/>
  <c r="P158" i="2"/>
  <c r="O158" i="2"/>
  <c r="I158" i="2"/>
  <c r="H158" i="2"/>
  <c r="G158" i="2"/>
  <c r="F158" i="2"/>
  <c r="Z157" i="2"/>
  <c r="P157" i="2"/>
  <c r="O157" i="2"/>
  <c r="I157" i="2"/>
  <c r="H157" i="2"/>
  <c r="G157" i="2"/>
  <c r="F157" i="2"/>
  <c r="Z156" i="2"/>
  <c r="P156" i="2"/>
  <c r="O156" i="2"/>
  <c r="I156" i="2"/>
  <c r="H156" i="2"/>
  <c r="G156" i="2"/>
  <c r="F156" i="2"/>
  <c r="Z155" i="2"/>
  <c r="P155" i="2"/>
  <c r="O155" i="2"/>
  <c r="I155" i="2"/>
  <c r="H155" i="2"/>
  <c r="G155" i="2"/>
  <c r="F155" i="2"/>
  <c r="Z154" i="2"/>
  <c r="P154" i="2"/>
  <c r="O154" i="2"/>
  <c r="I154" i="2"/>
  <c r="H154" i="2"/>
  <c r="G154" i="2"/>
  <c r="F154" i="2"/>
  <c r="Z153" i="2"/>
  <c r="P153" i="2"/>
  <c r="O153" i="2"/>
  <c r="I153" i="2"/>
  <c r="H153" i="2"/>
  <c r="G153" i="2"/>
  <c r="F153" i="2"/>
  <c r="Z152" i="2"/>
  <c r="P152" i="2"/>
  <c r="O152" i="2"/>
  <c r="I152" i="2"/>
  <c r="H152" i="2"/>
  <c r="G152" i="2"/>
  <c r="F152" i="2"/>
  <c r="Z151" i="2"/>
  <c r="P151" i="2"/>
  <c r="O151" i="2"/>
  <c r="I151" i="2"/>
  <c r="H151" i="2"/>
  <c r="G151" i="2"/>
  <c r="F151" i="2"/>
  <c r="Z150" i="2"/>
  <c r="P150" i="2"/>
  <c r="O150" i="2"/>
  <c r="I150" i="2"/>
  <c r="H150" i="2"/>
  <c r="G150" i="2"/>
  <c r="F150" i="2"/>
  <c r="Z149" i="2"/>
  <c r="P149" i="2"/>
  <c r="O149" i="2"/>
  <c r="I149" i="2"/>
  <c r="H149" i="2"/>
  <c r="G149" i="2"/>
  <c r="F149" i="2"/>
  <c r="Z148" i="2"/>
  <c r="P148" i="2"/>
  <c r="O148" i="2"/>
  <c r="I148" i="2"/>
  <c r="H148" i="2"/>
  <c r="G148" i="2"/>
  <c r="F148" i="2"/>
  <c r="Z147" i="2"/>
  <c r="P147" i="2"/>
  <c r="O147" i="2"/>
  <c r="I147" i="2"/>
  <c r="H147" i="2"/>
  <c r="G147" i="2"/>
  <c r="F147" i="2"/>
  <c r="Z146" i="2"/>
  <c r="P146" i="2"/>
  <c r="O146" i="2"/>
  <c r="I146" i="2"/>
  <c r="H146" i="2"/>
  <c r="G146" i="2"/>
  <c r="F146" i="2"/>
  <c r="Z145" i="2"/>
  <c r="P145" i="2"/>
  <c r="O145" i="2"/>
  <c r="I145" i="2"/>
  <c r="H145" i="2"/>
  <c r="G145" i="2"/>
  <c r="F145" i="2"/>
  <c r="Z144" i="2"/>
  <c r="P144" i="2"/>
  <c r="O144" i="2"/>
  <c r="I144" i="2"/>
  <c r="H144" i="2"/>
  <c r="G144" i="2"/>
  <c r="F144" i="2"/>
  <c r="Z143" i="2"/>
  <c r="P143" i="2"/>
  <c r="O143" i="2"/>
  <c r="I143" i="2"/>
  <c r="H143" i="2"/>
  <c r="G143" i="2"/>
  <c r="F143" i="2"/>
  <c r="Z142" i="2"/>
  <c r="P142" i="2"/>
  <c r="O142" i="2"/>
  <c r="I142" i="2"/>
  <c r="H142" i="2"/>
  <c r="G142" i="2"/>
  <c r="F142" i="2"/>
  <c r="Z141" i="2"/>
  <c r="P141" i="2"/>
  <c r="O141" i="2"/>
  <c r="I141" i="2"/>
  <c r="H141" i="2"/>
  <c r="G141" i="2"/>
  <c r="F141" i="2"/>
  <c r="Z140" i="2"/>
  <c r="P140" i="2"/>
  <c r="O140" i="2"/>
  <c r="I140" i="2"/>
  <c r="H140" i="2"/>
  <c r="G140" i="2"/>
  <c r="F140" i="2"/>
  <c r="Z139" i="2"/>
  <c r="P139" i="2"/>
  <c r="O139" i="2"/>
  <c r="I139" i="2"/>
  <c r="H139" i="2"/>
  <c r="G139" i="2"/>
  <c r="F139" i="2"/>
  <c r="Z138" i="2"/>
  <c r="P138" i="2"/>
  <c r="O138" i="2"/>
  <c r="I138" i="2"/>
  <c r="H138" i="2"/>
  <c r="G138" i="2"/>
  <c r="F138" i="2"/>
  <c r="Z137" i="2"/>
  <c r="P137" i="2"/>
  <c r="O137" i="2"/>
  <c r="I137" i="2"/>
  <c r="H137" i="2"/>
  <c r="G137" i="2"/>
  <c r="F137" i="2"/>
  <c r="Z136" i="2"/>
  <c r="P136" i="2"/>
  <c r="O136" i="2"/>
  <c r="I136" i="2"/>
  <c r="H136" i="2"/>
  <c r="G136" i="2"/>
  <c r="F136" i="2"/>
  <c r="Z135" i="2"/>
  <c r="P135" i="2"/>
  <c r="O135" i="2"/>
  <c r="I135" i="2"/>
  <c r="H135" i="2"/>
  <c r="G135" i="2"/>
  <c r="F135" i="2"/>
  <c r="Z134" i="2"/>
  <c r="P134" i="2"/>
  <c r="O134" i="2"/>
  <c r="I134" i="2"/>
  <c r="H134" i="2"/>
  <c r="G134" i="2"/>
  <c r="F134" i="2"/>
  <c r="Z133" i="2"/>
  <c r="P133" i="2"/>
  <c r="O133" i="2"/>
  <c r="I133" i="2"/>
  <c r="H133" i="2"/>
  <c r="G133" i="2"/>
  <c r="F133" i="2"/>
  <c r="Z132" i="2"/>
  <c r="P132" i="2"/>
  <c r="O132" i="2"/>
  <c r="I132" i="2"/>
  <c r="H132" i="2"/>
  <c r="G132" i="2"/>
  <c r="F132" i="2"/>
  <c r="Z131" i="2"/>
  <c r="P131" i="2"/>
  <c r="O131" i="2"/>
  <c r="I131" i="2"/>
  <c r="H131" i="2"/>
  <c r="G131" i="2"/>
  <c r="F131" i="2"/>
  <c r="Z130" i="2"/>
  <c r="P130" i="2"/>
  <c r="O130" i="2"/>
  <c r="I130" i="2"/>
  <c r="H130" i="2"/>
  <c r="G130" i="2"/>
  <c r="F130" i="2"/>
  <c r="Z129" i="2"/>
  <c r="P129" i="2"/>
  <c r="O129" i="2"/>
  <c r="I129" i="2"/>
  <c r="H129" i="2"/>
  <c r="G129" i="2"/>
  <c r="F129" i="2"/>
  <c r="Z128" i="2"/>
  <c r="P128" i="2"/>
  <c r="O128" i="2"/>
  <c r="I128" i="2"/>
  <c r="H128" i="2"/>
  <c r="G128" i="2"/>
  <c r="F128" i="2"/>
  <c r="Z127" i="2"/>
  <c r="P127" i="2"/>
  <c r="O127" i="2"/>
  <c r="I127" i="2"/>
  <c r="H127" i="2"/>
  <c r="G127" i="2"/>
  <c r="F127" i="2"/>
  <c r="Z126" i="2"/>
  <c r="P126" i="2"/>
  <c r="O126" i="2"/>
  <c r="I126" i="2"/>
  <c r="H126" i="2"/>
  <c r="G126" i="2"/>
  <c r="F126" i="2"/>
  <c r="Z125" i="2"/>
  <c r="P125" i="2"/>
  <c r="O125" i="2"/>
  <c r="I125" i="2"/>
  <c r="H125" i="2"/>
  <c r="G125" i="2"/>
  <c r="F125" i="2"/>
  <c r="Z124" i="2"/>
  <c r="P124" i="2"/>
  <c r="O124" i="2"/>
  <c r="I124" i="2"/>
  <c r="H124" i="2"/>
  <c r="G124" i="2"/>
  <c r="F124" i="2"/>
  <c r="Z123" i="2"/>
  <c r="P123" i="2"/>
  <c r="O123" i="2"/>
  <c r="I123" i="2"/>
  <c r="H123" i="2"/>
  <c r="G123" i="2"/>
  <c r="F123" i="2"/>
  <c r="Z122" i="2"/>
  <c r="P122" i="2"/>
  <c r="O122" i="2"/>
  <c r="I122" i="2"/>
  <c r="H122" i="2"/>
  <c r="G122" i="2"/>
  <c r="F122" i="2"/>
  <c r="Z121" i="2"/>
  <c r="P121" i="2"/>
  <c r="O121" i="2"/>
  <c r="I121" i="2"/>
  <c r="H121" i="2"/>
  <c r="G121" i="2"/>
  <c r="F121" i="2"/>
  <c r="Z120" i="2"/>
  <c r="P120" i="2"/>
  <c r="O120" i="2"/>
  <c r="I120" i="2"/>
  <c r="H120" i="2"/>
  <c r="G120" i="2"/>
  <c r="F120" i="2"/>
  <c r="Z119" i="2"/>
  <c r="P119" i="2"/>
  <c r="O119" i="2"/>
  <c r="I119" i="2"/>
  <c r="H119" i="2"/>
  <c r="G119" i="2"/>
  <c r="F119" i="2"/>
  <c r="Z118" i="2"/>
  <c r="P118" i="2"/>
  <c r="O118" i="2"/>
  <c r="I118" i="2"/>
  <c r="H118" i="2"/>
  <c r="G118" i="2"/>
  <c r="F118" i="2"/>
  <c r="Z117" i="2"/>
  <c r="P117" i="2"/>
  <c r="O117" i="2"/>
  <c r="I117" i="2"/>
  <c r="H117" i="2"/>
  <c r="G117" i="2"/>
  <c r="F117" i="2"/>
  <c r="Z116" i="2"/>
  <c r="P116" i="2"/>
  <c r="O116" i="2"/>
  <c r="I116" i="2"/>
  <c r="H116" i="2"/>
  <c r="G116" i="2"/>
  <c r="F116" i="2"/>
  <c r="Z115" i="2"/>
  <c r="P115" i="2"/>
  <c r="O115" i="2"/>
  <c r="I115" i="2"/>
  <c r="H115" i="2"/>
  <c r="G115" i="2"/>
  <c r="F115" i="2"/>
  <c r="Z114" i="2"/>
  <c r="P114" i="2"/>
  <c r="O114" i="2"/>
  <c r="I114" i="2"/>
  <c r="H114" i="2"/>
  <c r="G114" i="2"/>
  <c r="F114" i="2"/>
  <c r="Z113" i="2"/>
  <c r="P113" i="2"/>
  <c r="O113" i="2"/>
  <c r="I113" i="2"/>
  <c r="H113" i="2"/>
  <c r="G113" i="2"/>
  <c r="F113" i="2"/>
  <c r="Z112" i="2"/>
  <c r="P112" i="2"/>
  <c r="O112" i="2"/>
  <c r="I112" i="2"/>
  <c r="H112" i="2"/>
  <c r="G112" i="2"/>
  <c r="F112" i="2"/>
  <c r="Z111" i="2"/>
  <c r="P111" i="2"/>
  <c r="O111" i="2"/>
  <c r="I111" i="2"/>
  <c r="H111" i="2"/>
  <c r="G111" i="2"/>
  <c r="F111" i="2"/>
  <c r="Z110" i="2"/>
  <c r="P110" i="2"/>
  <c r="O110" i="2"/>
  <c r="I110" i="2"/>
  <c r="H110" i="2"/>
  <c r="G110" i="2"/>
  <c r="F110" i="2"/>
  <c r="Z109" i="2"/>
  <c r="P109" i="2"/>
  <c r="O109" i="2"/>
  <c r="I109" i="2"/>
  <c r="H109" i="2"/>
  <c r="G109" i="2"/>
  <c r="F109" i="2"/>
  <c r="Z108" i="2"/>
  <c r="P108" i="2"/>
  <c r="O108" i="2"/>
  <c r="I108" i="2"/>
  <c r="H108" i="2"/>
  <c r="G108" i="2"/>
  <c r="F108" i="2"/>
  <c r="Z107" i="2"/>
  <c r="P107" i="2"/>
  <c r="O107" i="2"/>
  <c r="I107" i="2"/>
  <c r="H107" i="2"/>
  <c r="G107" i="2"/>
  <c r="F107" i="2"/>
  <c r="Z106" i="2"/>
  <c r="P106" i="2"/>
  <c r="O106" i="2"/>
  <c r="I106" i="2"/>
  <c r="H106" i="2"/>
  <c r="G106" i="2"/>
  <c r="F106" i="2"/>
  <c r="Z105" i="2"/>
  <c r="P105" i="2"/>
  <c r="O105" i="2"/>
  <c r="I105" i="2"/>
  <c r="H105" i="2"/>
  <c r="G105" i="2"/>
  <c r="F105" i="2"/>
  <c r="Z104" i="2"/>
  <c r="P104" i="2"/>
  <c r="O104" i="2"/>
  <c r="I104" i="2"/>
  <c r="H104" i="2"/>
  <c r="G104" i="2"/>
  <c r="F104" i="2"/>
  <c r="Z103" i="2"/>
  <c r="P103" i="2"/>
  <c r="O103" i="2"/>
  <c r="I103" i="2"/>
  <c r="H103" i="2"/>
  <c r="G103" i="2"/>
  <c r="F103" i="2"/>
  <c r="Z102" i="2"/>
  <c r="P102" i="2"/>
  <c r="O102" i="2"/>
  <c r="I102" i="2"/>
  <c r="H102" i="2"/>
  <c r="G102" i="2"/>
  <c r="F102" i="2"/>
  <c r="Z101" i="2"/>
  <c r="P101" i="2"/>
  <c r="O101" i="2"/>
  <c r="I101" i="2"/>
  <c r="H101" i="2"/>
  <c r="G101" i="2"/>
  <c r="F101" i="2"/>
  <c r="Z100" i="2"/>
  <c r="P100" i="2"/>
  <c r="O100" i="2"/>
  <c r="I100" i="2"/>
  <c r="H100" i="2"/>
  <c r="G100" i="2"/>
  <c r="F100" i="2"/>
  <c r="Z99" i="2"/>
  <c r="P99" i="2"/>
  <c r="O99" i="2"/>
  <c r="I99" i="2"/>
  <c r="H99" i="2"/>
  <c r="G99" i="2"/>
  <c r="F99" i="2"/>
  <c r="Z98" i="2"/>
  <c r="P98" i="2"/>
  <c r="O98" i="2"/>
  <c r="I98" i="2"/>
  <c r="H98" i="2"/>
  <c r="G98" i="2"/>
  <c r="F98" i="2"/>
  <c r="Z97" i="2"/>
  <c r="P97" i="2"/>
  <c r="O97" i="2"/>
  <c r="I97" i="2"/>
  <c r="H97" i="2"/>
  <c r="G97" i="2"/>
  <c r="F97" i="2"/>
  <c r="Z96" i="2"/>
  <c r="P96" i="2"/>
  <c r="O96" i="2"/>
  <c r="I96" i="2"/>
  <c r="H96" i="2"/>
  <c r="G96" i="2"/>
  <c r="F96" i="2"/>
  <c r="Z95" i="2"/>
  <c r="P95" i="2"/>
  <c r="O95" i="2"/>
  <c r="I95" i="2"/>
  <c r="H95" i="2"/>
  <c r="G95" i="2"/>
  <c r="F95" i="2"/>
  <c r="Z94" i="2"/>
  <c r="P94" i="2"/>
  <c r="O94" i="2"/>
  <c r="I94" i="2"/>
  <c r="H94" i="2"/>
  <c r="G94" i="2"/>
  <c r="F94" i="2"/>
  <c r="Z93" i="2"/>
  <c r="P93" i="2"/>
  <c r="O93" i="2"/>
  <c r="I93" i="2"/>
  <c r="H93" i="2"/>
  <c r="G93" i="2"/>
  <c r="F93" i="2"/>
  <c r="Z92" i="2"/>
  <c r="P92" i="2"/>
  <c r="O92" i="2"/>
  <c r="I92" i="2"/>
  <c r="H92" i="2"/>
  <c r="G92" i="2"/>
  <c r="F92" i="2"/>
  <c r="Z91" i="2"/>
  <c r="P91" i="2"/>
  <c r="O91" i="2"/>
  <c r="I91" i="2"/>
  <c r="H91" i="2"/>
  <c r="G91" i="2"/>
  <c r="F91" i="2"/>
  <c r="Z90" i="2"/>
  <c r="P90" i="2"/>
  <c r="O90" i="2"/>
  <c r="I90" i="2"/>
  <c r="H90" i="2"/>
  <c r="G90" i="2"/>
  <c r="F90" i="2"/>
  <c r="Z89" i="2"/>
  <c r="P89" i="2"/>
  <c r="O89" i="2"/>
  <c r="I89" i="2"/>
  <c r="H89" i="2"/>
  <c r="G89" i="2"/>
  <c r="F89" i="2"/>
  <c r="Z88" i="2"/>
  <c r="P88" i="2"/>
  <c r="O88" i="2"/>
  <c r="I88" i="2"/>
  <c r="H88" i="2"/>
  <c r="G88" i="2"/>
  <c r="F88" i="2"/>
  <c r="Z87" i="2"/>
  <c r="P87" i="2"/>
  <c r="O87" i="2"/>
  <c r="I87" i="2"/>
  <c r="H87" i="2"/>
  <c r="G87" i="2"/>
  <c r="F87" i="2"/>
  <c r="Z86" i="2"/>
  <c r="P86" i="2"/>
  <c r="O86" i="2"/>
  <c r="I86" i="2"/>
  <c r="H86" i="2"/>
  <c r="G86" i="2"/>
  <c r="F86" i="2"/>
  <c r="Z85" i="2"/>
  <c r="P85" i="2"/>
  <c r="O85" i="2"/>
  <c r="I85" i="2"/>
  <c r="H85" i="2"/>
  <c r="G85" i="2"/>
  <c r="F85" i="2"/>
  <c r="Z84" i="2"/>
  <c r="P84" i="2"/>
  <c r="O84" i="2"/>
  <c r="I84" i="2"/>
  <c r="H84" i="2"/>
  <c r="G84" i="2"/>
  <c r="F84" i="2"/>
  <c r="Z83" i="2"/>
  <c r="P83" i="2"/>
  <c r="O83" i="2"/>
  <c r="I83" i="2"/>
  <c r="H83" i="2"/>
  <c r="G83" i="2"/>
  <c r="F83" i="2"/>
  <c r="Z82" i="2"/>
  <c r="P82" i="2"/>
  <c r="O82" i="2"/>
  <c r="I82" i="2"/>
  <c r="H82" i="2"/>
  <c r="G82" i="2"/>
  <c r="F82" i="2"/>
  <c r="Z81" i="2"/>
  <c r="P81" i="2"/>
  <c r="O81" i="2"/>
  <c r="I81" i="2"/>
  <c r="H81" i="2"/>
  <c r="G81" i="2"/>
  <c r="F81" i="2"/>
  <c r="Z80" i="2"/>
  <c r="P80" i="2"/>
  <c r="O80" i="2"/>
  <c r="I80" i="2"/>
  <c r="H80" i="2"/>
  <c r="G80" i="2"/>
  <c r="F80" i="2"/>
  <c r="Z79" i="2"/>
  <c r="P79" i="2"/>
  <c r="O79" i="2"/>
  <c r="I79" i="2"/>
  <c r="H79" i="2"/>
  <c r="G79" i="2"/>
  <c r="F79" i="2"/>
  <c r="Z78" i="2"/>
  <c r="P78" i="2"/>
  <c r="O78" i="2"/>
  <c r="I78" i="2"/>
  <c r="H78" i="2"/>
  <c r="G78" i="2"/>
  <c r="F78" i="2"/>
  <c r="Z77" i="2"/>
  <c r="P77" i="2"/>
  <c r="O77" i="2"/>
  <c r="I77" i="2"/>
  <c r="H77" i="2"/>
  <c r="G77" i="2"/>
  <c r="F77" i="2"/>
  <c r="Z76" i="2"/>
  <c r="P76" i="2"/>
  <c r="O76" i="2"/>
  <c r="I76" i="2"/>
  <c r="H76" i="2"/>
  <c r="G76" i="2"/>
  <c r="F76" i="2"/>
  <c r="Z75" i="2"/>
  <c r="P75" i="2"/>
  <c r="O75" i="2"/>
  <c r="I75" i="2"/>
  <c r="H75" i="2"/>
  <c r="G75" i="2"/>
  <c r="F75" i="2"/>
  <c r="Z74" i="2"/>
  <c r="P74" i="2"/>
  <c r="O74" i="2"/>
  <c r="I74" i="2"/>
  <c r="H74" i="2"/>
  <c r="G74" i="2"/>
  <c r="F74" i="2"/>
  <c r="Z73" i="2"/>
  <c r="P73" i="2"/>
  <c r="O73" i="2"/>
  <c r="I73" i="2"/>
  <c r="H73" i="2"/>
  <c r="G73" i="2"/>
  <c r="F73" i="2"/>
  <c r="Z72" i="2"/>
  <c r="P72" i="2"/>
  <c r="O72" i="2"/>
  <c r="I72" i="2"/>
  <c r="H72" i="2"/>
  <c r="G72" i="2"/>
  <c r="F72" i="2"/>
  <c r="Z71" i="2"/>
  <c r="P71" i="2"/>
  <c r="O71" i="2"/>
  <c r="I71" i="2"/>
  <c r="H71" i="2"/>
  <c r="G71" i="2"/>
  <c r="F71" i="2"/>
  <c r="Z70" i="2"/>
  <c r="P70" i="2"/>
  <c r="O70" i="2"/>
  <c r="I70" i="2"/>
  <c r="H70" i="2"/>
  <c r="G70" i="2"/>
  <c r="F70" i="2"/>
  <c r="Z69" i="2"/>
  <c r="P69" i="2"/>
  <c r="O69" i="2"/>
  <c r="I69" i="2"/>
  <c r="H69" i="2"/>
  <c r="G69" i="2"/>
  <c r="F69" i="2"/>
  <c r="Z68" i="2"/>
  <c r="P68" i="2"/>
  <c r="O68" i="2"/>
  <c r="I68" i="2"/>
  <c r="H68" i="2"/>
  <c r="G68" i="2"/>
  <c r="F68" i="2"/>
  <c r="Z67" i="2"/>
  <c r="P67" i="2"/>
  <c r="O67" i="2"/>
  <c r="I67" i="2"/>
  <c r="H67" i="2"/>
  <c r="G67" i="2"/>
  <c r="F67" i="2"/>
  <c r="Z66" i="2"/>
  <c r="P66" i="2"/>
  <c r="O66" i="2"/>
  <c r="I66" i="2"/>
  <c r="H66" i="2"/>
  <c r="G66" i="2"/>
  <c r="F66" i="2"/>
  <c r="Z65" i="2"/>
  <c r="P65" i="2"/>
  <c r="O65" i="2"/>
  <c r="I65" i="2"/>
  <c r="H65" i="2"/>
  <c r="G65" i="2"/>
  <c r="F65" i="2"/>
  <c r="Z64" i="2"/>
  <c r="P64" i="2"/>
  <c r="O64" i="2"/>
  <c r="I64" i="2"/>
  <c r="H64" i="2"/>
  <c r="G64" i="2"/>
  <c r="F64" i="2"/>
  <c r="Z63" i="2"/>
  <c r="P63" i="2"/>
  <c r="O63" i="2"/>
  <c r="I63" i="2"/>
  <c r="H63" i="2"/>
  <c r="G63" i="2"/>
  <c r="F63" i="2"/>
  <c r="Z62" i="2"/>
  <c r="P62" i="2"/>
  <c r="O62" i="2"/>
  <c r="I62" i="2"/>
  <c r="H62" i="2"/>
  <c r="G62" i="2"/>
  <c r="F62" i="2"/>
  <c r="Z61" i="2"/>
  <c r="P61" i="2"/>
  <c r="O61" i="2"/>
  <c r="I61" i="2"/>
  <c r="H61" i="2"/>
  <c r="G61" i="2"/>
  <c r="F61" i="2"/>
  <c r="Z60" i="2"/>
  <c r="P60" i="2"/>
  <c r="O60" i="2"/>
  <c r="I60" i="2"/>
  <c r="H60" i="2"/>
  <c r="G60" i="2"/>
  <c r="F60" i="2"/>
  <c r="Z59" i="2"/>
  <c r="P59" i="2"/>
  <c r="O59" i="2"/>
  <c r="I59" i="2"/>
  <c r="H59" i="2"/>
  <c r="G59" i="2"/>
  <c r="F59" i="2"/>
  <c r="Z58" i="2"/>
  <c r="P58" i="2"/>
  <c r="O58" i="2"/>
  <c r="I58" i="2"/>
  <c r="H58" i="2"/>
  <c r="G58" i="2"/>
  <c r="F58" i="2"/>
  <c r="Z57" i="2"/>
  <c r="P57" i="2"/>
  <c r="O57" i="2"/>
  <c r="I57" i="2"/>
  <c r="H57" i="2"/>
  <c r="G57" i="2"/>
  <c r="F57" i="2"/>
  <c r="Z56" i="2"/>
  <c r="P56" i="2"/>
  <c r="O56" i="2"/>
  <c r="I56" i="2"/>
  <c r="H56" i="2"/>
  <c r="G56" i="2"/>
  <c r="F56" i="2"/>
  <c r="Z55" i="2"/>
  <c r="P55" i="2"/>
  <c r="O55" i="2"/>
  <c r="I55" i="2"/>
  <c r="H55" i="2"/>
  <c r="G55" i="2"/>
  <c r="F55" i="2"/>
  <c r="Z54" i="2"/>
  <c r="P54" i="2"/>
  <c r="O54" i="2"/>
  <c r="I54" i="2"/>
  <c r="H54" i="2"/>
  <c r="G54" i="2"/>
  <c r="F54" i="2"/>
  <c r="Z53" i="2"/>
  <c r="P53" i="2"/>
  <c r="O53" i="2"/>
  <c r="I53" i="2"/>
  <c r="H53" i="2"/>
  <c r="G53" i="2"/>
  <c r="F53" i="2"/>
  <c r="Z52" i="2"/>
  <c r="P52" i="2"/>
  <c r="O52" i="2"/>
  <c r="I52" i="2"/>
  <c r="H52" i="2"/>
  <c r="G52" i="2"/>
  <c r="F52" i="2"/>
  <c r="Z51" i="2"/>
  <c r="P51" i="2"/>
  <c r="O51" i="2"/>
  <c r="I51" i="2"/>
  <c r="H51" i="2"/>
  <c r="G51" i="2"/>
  <c r="F51" i="2"/>
  <c r="Z50" i="2"/>
  <c r="P50" i="2"/>
  <c r="O50" i="2"/>
  <c r="I50" i="2"/>
  <c r="H50" i="2"/>
  <c r="G50" i="2"/>
  <c r="F50" i="2"/>
  <c r="Z49" i="2"/>
  <c r="P49" i="2"/>
  <c r="O49" i="2"/>
  <c r="I49" i="2"/>
  <c r="H49" i="2"/>
  <c r="G49" i="2"/>
  <c r="F49" i="2"/>
  <c r="Z48" i="2"/>
  <c r="P48" i="2"/>
  <c r="O48" i="2"/>
  <c r="I48" i="2"/>
  <c r="H48" i="2"/>
  <c r="G48" i="2"/>
  <c r="F48" i="2"/>
  <c r="Z47" i="2"/>
  <c r="P47" i="2"/>
  <c r="O47" i="2"/>
  <c r="I47" i="2"/>
  <c r="H47" i="2"/>
  <c r="G47" i="2"/>
  <c r="F47" i="2"/>
  <c r="C47" i="2"/>
  <c r="Z46" i="2"/>
  <c r="P46" i="2"/>
  <c r="O46" i="2"/>
  <c r="I46" i="2"/>
  <c r="H46" i="2"/>
  <c r="G46" i="2"/>
  <c r="F46" i="2"/>
  <c r="Z45" i="2"/>
  <c r="P45" i="2"/>
  <c r="O45" i="2"/>
  <c r="I45" i="2"/>
  <c r="H45" i="2"/>
  <c r="G45" i="2"/>
  <c r="F45" i="2"/>
  <c r="Z44" i="2"/>
  <c r="P44" i="2"/>
  <c r="O44" i="2"/>
  <c r="I44" i="2"/>
  <c r="H44" i="2"/>
  <c r="G44" i="2"/>
  <c r="F44" i="2"/>
  <c r="Z43" i="2"/>
  <c r="P43" i="2"/>
  <c r="O43" i="2"/>
  <c r="I43" i="2"/>
  <c r="H43" i="2"/>
  <c r="G43" i="2"/>
  <c r="F43" i="2"/>
  <c r="Z42" i="2"/>
  <c r="P42" i="2"/>
  <c r="O42" i="2"/>
  <c r="I42" i="2"/>
  <c r="H42" i="2"/>
  <c r="G42" i="2"/>
  <c r="F42" i="2"/>
  <c r="Z41" i="2"/>
  <c r="P41" i="2"/>
  <c r="O41" i="2"/>
  <c r="I41" i="2"/>
  <c r="H41" i="2"/>
  <c r="G41" i="2"/>
  <c r="F41" i="2"/>
  <c r="Z40" i="2"/>
  <c r="P40" i="2"/>
  <c r="O40" i="2"/>
  <c r="I40" i="2"/>
  <c r="H40" i="2"/>
  <c r="G40" i="2"/>
  <c r="F40" i="2"/>
  <c r="Z39" i="2"/>
  <c r="P39" i="2"/>
  <c r="O39" i="2"/>
  <c r="I39" i="2"/>
  <c r="H39" i="2"/>
  <c r="G39" i="2"/>
  <c r="F39" i="2"/>
  <c r="Z38" i="2"/>
  <c r="P38" i="2"/>
  <c r="O38" i="2"/>
  <c r="I38" i="2"/>
  <c r="H38" i="2"/>
  <c r="G38" i="2"/>
  <c r="F38" i="2"/>
  <c r="Z37" i="2"/>
  <c r="P37" i="2"/>
  <c r="O37" i="2"/>
  <c r="I37" i="2"/>
  <c r="H37" i="2"/>
  <c r="G37" i="2"/>
  <c r="F37" i="2"/>
  <c r="B37" i="2"/>
  <c r="Z36" i="2"/>
  <c r="P36" i="2"/>
  <c r="O36" i="2"/>
  <c r="I36" i="2"/>
  <c r="H36" i="2"/>
  <c r="G36" i="2"/>
  <c r="F36" i="2"/>
  <c r="D36" i="2"/>
  <c r="B36" i="2"/>
  <c r="Z35" i="2"/>
  <c r="P35" i="2"/>
  <c r="O35" i="2"/>
  <c r="I35" i="2"/>
  <c r="H35" i="2"/>
  <c r="G35" i="2"/>
  <c r="F35" i="2"/>
  <c r="D35" i="2"/>
  <c r="B35" i="2"/>
  <c r="Z34" i="2"/>
  <c r="P34" i="2"/>
  <c r="O34" i="2"/>
  <c r="I34" i="2"/>
  <c r="H34" i="2"/>
  <c r="G34" i="2"/>
  <c r="F34" i="2"/>
  <c r="D34" i="2"/>
  <c r="B34" i="2"/>
  <c r="Z33" i="2"/>
  <c r="P33" i="2"/>
  <c r="O33" i="2"/>
  <c r="I33" i="2"/>
  <c r="H33" i="2"/>
  <c r="G33" i="2"/>
  <c r="F33" i="2"/>
  <c r="D33" i="2"/>
  <c r="B33" i="2"/>
  <c r="Z32" i="2"/>
  <c r="P32" i="2"/>
  <c r="O32" i="2"/>
  <c r="I32" i="2"/>
  <c r="H32" i="2"/>
  <c r="G32" i="2"/>
  <c r="F32" i="2"/>
  <c r="D32" i="2"/>
  <c r="B32" i="2"/>
  <c r="Z31" i="2"/>
  <c r="P31" i="2"/>
  <c r="O31" i="2"/>
  <c r="I31" i="2"/>
  <c r="H31" i="2"/>
  <c r="G31" i="2"/>
  <c r="F31" i="2"/>
  <c r="B31" i="2"/>
  <c r="Z30" i="2"/>
  <c r="P30" i="2"/>
  <c r="O30" i="2"/>
  <c r="I30" i="2"/>
  <c r="H30" i="2"/>
  <c r="G30" i="2"/>
  <c r="F30" i="2"/>
  <c r="B30" i="2"/>
  <c r="Z29" i="2"/>
  <c r="P29" i="2"/>
  <c r="O29" i="2"/>
  <c r="I29" i="2"/>
  <c r="H29" i="2"/>
  <c r="G29" i="2"/>
  <c r="F29" i="2"/>
  <c r="B29" i="2"/>
  <c r="Z28" i="2"/>
  <c r="P28" i="2"/>
  <c r="O28" i="2"/>
  <c r="I28" i="2"/>
  <c r="H28" i="2"/>
  <c r="G28" i="2"/>
  <c r="F28" i="2"/>
  <c r="B28" i="2"/>
  <c r="Z27" i="2"/>
  <c r="P27" i="2"/>
  <c r="O27" i="2"/>
  <c r="J27" i="2"/>
  <c r="I27" i="2"/>
  <c r="H27" i="2"/>
  <c r="G27" i="2"/>
  <c r="F27" i="2"/>
  <c r="B27" i="2"/>
  <c r="Z26" i="2"/>
  <c r="P26" i="2"/>
  <c r="O26" i="2"/>
  <c r="J26" i="2"/>
  <c r="I26" i="2"/>
  <c r="H26" i="2"/>
  <c r="G26" i="2"/>
  <c r="F26" i="2"/>
  <c r="B26" i="2"/>
  <c r="Z25" i="2"/>
  <c r="P25" i="2"/>
  <c r="O25" i="2"/>
  <c r="J25" i="2"/>
  <c r="I25" i="2"/>
  <c r="H25" i="2"/>
  <c r="G25" i="2"/>
  <c r="F25" i="2"/>
  <c r="B25" i="2"/>
  <c r="Z24" i="2"/>
  <c r="P24" i="2"/>
  <c r="O24" i="2"/>
  <c r="J24" i="2"/>
  <c r="I24" i="2"/>
  <c r="H24" i="2"/>
  <c r="G24" i="2"/>
  <c r="F24" i="2"/>
  <c r="B24" i="2"/>
  <c r="Z23" i="2"/>
  <c r="P23" i="2"/>
  <c r="O23" i="2"/>
  <c r="J23" i="2"/>
  <c r="I23" i="2"/>
  <c r="H23" i="2"/>
  <c r="G23" i="2"/>
  <c r="F23" i="2"/>
  <c r="B23" i="2"/>
  <c r="Z22" i="2"/>
  <c r="P22" i="2"/>
  <c r="O22" i="2"/>
  <c r="J22" i="2"/>
  <c r="H22" i="2"/>
  <c r="G22" i="2"/>
  <c r="F22" i="2"/>
  <c r="B22" i="2"/>
  <c r="Z21" i="2"/>
  <c r="P21" i="2"/>
  <c r="O21" i="2"/>
  <c r="J21" i="2"/>
  <c r="K21" i="2" s="1"/>
  <c r="H21" i="2"/>
  <c r="G21" i="2"/>
  <c r="F21" i="2"/>
  <c r="B21" i="2"/>
  <c r="Z20" i="2"/>
  <c r="J20" i="2"/>
  <c r="K20" i="2" s="1"/>
  <c r="H20" i="2"/>
  <c r="G20" i="2"/>
  <c r="F20" i="2"/>
  <c r="B20" i="2"/>
  <c r="Z19" i="2"/>
  <c r="H19" i="2"/>
  <c r="G19" i="2"/>
  <c r="F19" i="2"/>
  <c r="B19" i="2"/>
  <c r="Z18" i="2"/>
  <c r="H18" i="2"/>
  <c r="G18" i="2"/>
  <c r="F18" i="2"/>
  <c r="B18" i="2"/>
  <c r="Z17" i="2"/>
  <c r="H17" i="2"/>
  <c r="G17" i="2"/>
  <c r="F17" i="2"/>
  <c r="Z16" i="2"/>
  <c r="H16" i="2"/>
  <c r="G16" i="2"/>
  <c r="F16" i="2"/>
  <c r="AA15" i="2" a="1"/>
  <c r="AA15" i="2" s="1"/>
  <c r="Z15" i="2"/>
  <c r="H15" i="2"/>
  <c r="G15" i="2"/>
  <c r="F15" i="2"/>
  <c r="Z14" i="2"/>
  <c r="H14" i="2"/>
  <c r="G14" i="2"/>
  <c r="F14" i="2"/>
  <c r="Z13" i="2"/>
  <c r="H13" i="2"/>
  <c r="G13" i="2"/>
  <c r="F13" i="2"/>
  <c r="Z12" i="2"/>
  <c r="H12" i="2"/>
  <c r="G12" i="2"/>
  <c r="F12" i="2"/>
  <c r="Z11" i="2"/>
  <c r="H11" i="2"/>
  <c r="G11" i="2"/>
  <c r="F11" i="2"/>
  <c r="AA10" i="2" a="1"/>
  <c r="AA10" i="2" s="1"/>
  <c r="Z10" i="2"/>
  <c r="Q10" i="2"/>
  <c r="J10" i="2"/>
  <c r="H10" i="2"/>
  <c r="G10" i="2"/>
  <c r="F10" i="2"/>
  <c r="Z9" i="2"/>
  <c r="Q9" i="2"/>
  <c r="J9" i="2"/>
  <c r="G9" i="2"/>
  <c r="F9" i="2"/>
  <c r="E9" i="2"/>
  <c r="B13" i="2" s="1"/>
  <c r="B14" i="2" s="1"/>
  <c r="D9" i="2"/>
  <c r="B9" i="2"/>
  <c r="AK4" i="2" s="1"/>
  <c r="Z8" i="2"/>
  <c r="Q8" i="2"/>
  <c r="J8" i="2"/>
  <c r="H8" i="2"/>
  <c r="G8" i="2"/>
  <c r="F8" i="2"/>
  <c r="Z7" i="2"/>
  <c r="Q7" i="2"/>
  <c r="J7" i="2"/>
  <c r="H7" i="2"/>
  <c r="G7" i="2"/>
  <c r="F7" i="2"/>
  <c r="AA6" i="2" a="1"/>
  <c r="AA6" i="2" s="1"/>
  <c r="Z6" i="2"/>
  <c r="Q6" i="2"/>
  <c r="J6" i="2"/>
  <c r="H6" i="2"/>
  <c r="G6" i="2"/>
  <c r="F6" i="2"/>
  <c r="Z5" i="2"/>
  <c r="Q5" i="2"/>
  <c r="J5" i="2"/>
  <c r="I5" i="2"/>
  <c r="H5" i="2"/>
  <c r="G5" i="2"/>
  <c r="F5" i="2"/>
  <c r="Z4" i="2"/>
  <c r="X4" i="2"/>
  <c r="I4" i="2"/>
  <c r="H4" i="2"/>
  <c r="F4" i="2"/>
  <c r="I3" i="2"/>
  <c r="H3" i="2"/>
  <c r="F3" i="2"/>
  <c r="B15" i="2" l="1"/>
  <c r="E80" i="2"/>
  <c r="E83" i="2"/>
  <c r="E47" i="2"/>
  <c r="AX10" i="2"/>
  <c r="AX9" i="2"/>
  <c r="AX11" i="2"/>
  <c r="AX12" i="2"/>
  <c r="AX8" i="2"/>
  <c r="AX6" i="2"/>
  <c r="AX7" i="2"/>
  <c r="AX13" i="2"/>
  <c r="AX4" i="2"/>
  <c r="AX5" i="2"/>
  <c r="D4" i="2"/>
  <c r="E4" i="2" s="1"/>
  <c r="D3" i="2"/>
  <c r="E3" i="2" s="1"/>
  <c r="AA18" i="2"/>
  <c r="AB18" i="2"/>
  <c r="C5" i="2"/>
  <c r="D5" i="2" s="1"/>
  <c r="E5" i="2" s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N10" i="2"/>
  <c r="M10" i="2" s="1"/>
  <c r="P4" i="2"/>
  <c r="P5" i="2"/>
  <c r="N8" i="2"/>
  <c r="P9" i="2"/>
  <c r="P10" i="2"/>
  <c r="N5" i="2"/>
  <c r="P7" i="2"/>
  <c r="P8" i="2"/>
  <c r="P6" i="2"/>
  <c r="N7" i="2"/>
  <c r="N4" i="2"/>
  <c r="N6" i="2"/>
  <c r="N9" i="2"/>
  <c r="E50" i="2"/>
  <c r="E54" i="2"/>
  <c r="E58" i="2"/>
  <c r="E65" i="2"/>
  <c r="E69" i="2"/>
  <c r="E73" i="2"/>
  <c r="E79" i="2"/>
  <c r="E49" i="2"/>
  <c r="E53" i="2"/>
  <c r="E57" i="2"/>
  <c r="E61" i="2"/>
  <c r="E64" i="2"/>
  <c r="E68" i="2"/>
  <c r="E72" i="2"/>
  <c r="E48" i="2"/>
  <c r="E52" i="2"/>
  <c r="E56" i="2"/>
  <c r="E60" i="2"/>
  <c r="E63" i="2"/>
  <c r="E67" i="2"/>
  <c r="E71" i="2"/>
  <c r="E75" i="2"/>
  <c r="E51" i="2"/>
  <c r="E55" i="2"/>
  <c r="E59" i="2"/>
  <c r="E66" i="2"/>
  <c r="E70" i="2"/>
  <c r="E74" i="2"/>
  <c r="E77" i="2"/>
  <c r="K10" i="2" l="1"/>
  <c r="K7" i="2"/>
  <c r="K9" i="2"/>
  <c r="K8" i="2"/>
  <c r="AX14" i="2"/>
  <c r="M4" i="2"/>
  <c r="M5" i="2"/>
  <c r="M7" i="2"/>
  <c r="M9" i="2"/>
  <c r="M8" i="2"/>
  <c r="M6" i="2"/>
  <c r="D12" i="2"/>
  <c r="C13" i="1"/>
  <c r="O9" i="2"/>
  <c r="L9" i="2"/>
  <c r="L7" i="2"/>
  <c r="O7" i="2"/>
  <c r="L8" i="2"/>
  <c r="O8" i="2"/>
  <c r="O5" i="2"/>
  <c r="K5" i="2"/>
  <c r="L5" i="2"/>
  <c r="O6" i="2"/>
  <c r="K6" i="2"/>
  <c r="L6" i="2"/>
  <c r="O10" i="2"/>
  <c r="L10" i="2"/>
  <c r="O4" i="2"/>
  <c r="K4" i="2"/>
  <c r="L4" i="2"/>
  <c r="L12" i="1" l="1"/>
  <c r="F22" i="1"/>
  <c r="F30" i="1"/>
  <c r="F23" i="1"/>
  <c r="F24" i="1"/>
  <c r="F26" i="1"/>
  <c r="F18" i="1"/>
  <c r="F19" i="1"/>
  <c r="F25" i="1"/>
  <c r="F27" i="1"/>
  <c r="F17" i="1"/>
  <c r="F20" i="1"/>
  <c r="F15" i="1"/>
  <c r="F16" i="1"/>
  <c r="F31" i="1"/>
  <c r="F32" i="1"/>
  <c r="F29" i="1"/>
  <c r="F28" i="1"/>
  <c r="F21" i="1"/>
  <c r="F14" i="1"/>
  <c r="I13" i="1"/>
  <c r="F1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1" name="Abfrage - ?convert=EUR&amp;limit=100" description="Verbindung mit der Abfrage '?convert=EUR&amp;limit=100' in der Arbeitsmappe." type="5" refreshedVersion="6" background="1" refreshOnLoad="1" saveData="1">
    <dbPr connection="Provider=Microsoft.Mashup.OleDb.1;Data Source=$Workbook$;Location=&quot;?convert=EUR&amp;limit=100&quot;;Extended Properties=&quot;&quot;" command="SELECT * FROM [?convert=EUR&amp;limit=100]"/>
  </connection>
  <connection id="2" xr16:uid="{00000000-0015-0000-FFFF-FFFF01000000}" keepAlive="1" interval="1" name="Abfrage - Bitfinex" description="Verbindung mit der Abfrage 'Bitfinex' in der Arbeitsmappe." type="5" refreshedVersion="6" background="1" refreshOnLoad="1" saveData="1">
    <dbPr connection="Provider=Microsoft.Mashup.OleDb.1;Data Source=$Workbook$;Location=Bitfinex;Extended Properties=&quot;&quot;" command="SELECT * FROM [Bitfinex]"/>
  </connection>
  <connection id="3" xr16:uid="{00000000-0015-0000-FFFF-FFFF02000000}" keepAlive="1" interval="1" name="Abfrage - getmarketsummaries" description="Verbindung mit der Abfrage 'getmarketsummaries' in der Arbeitsmappe." type="5" refreshedVersion="6" background="1" refreshOnLoad="1" saveData="1">
    <dbPr connection="Provider=Microsoft.Mashup.OleDb.1;Data Source=$Workbook$;Location=getmarketsummaries;Extended Properties=&quot;&quot;" command="SELECT * FROM [getmarketsummaries]"/>
  </connection>
  <connection id="4" xr16:uid="{00000000-0015-0000-FFFF-FFFF03000000}" keepAlive="1" interval="1" name="Abfrage - HITBTC" description="Verbindung mit der Abfrage 'HITBTC' in der Arbeitsmappe." type="5" refreshedVersion="6" background="1" refreshOnLoad="1" saveData="1">
    <dbPr connection="Provider=Microsoft.Mashup.OleDb.1;Data Source=$Workbook$;Location=HITBTC;Extended Properties=&quot;&quot;" command="SELECT * FROM [HITBTC]"/>
  </connection>
  <connection id="5" xr16:uid="{00000000-0015-0000-FFFF-FFFF04000000}" keepAlive="1" interval="1" name="Abfrage - Kraken" description="Verbindung mit der Abfrage 'Kraken' in der Arbeitsmappe." type="5" refreshedVersion="6" background="1" refreshOnLoad="1" saveData="1">
    <dbPr connection="Provider=Microsoft.Mashup.OleDb.1;Data Source=$Workbook$;Location=Kraken;Extended Properties=&quot;&quot;" command="SELECT * FROM [Kraken]"/>
  </connection>
  <connection id="6" xr16:uid="{00000000-0015-0000-FFFF-FFFF05000000}" keepAlive="1" interval="1" name="Abfrage - public?command=returnTicker" description="Verbindung mit der Abfrage 'public?command=returnTicker' in der Arbeitsmappe." type="5" refreshedVersion="6" background="1" refreshOnLoad="1" saveData="1">
    <dbPr connection="Provider=Microsoft.Mashup.OleDb.1;Data Source=$Workbook$;Location=&quot;public?command=returnTicker&quot;;Extended Properties=&quot;&quot;" command="SELECT * FROM [public?command=returnTicker]"/>
  </connection>
</connections>
</file>

<file path=xl/sharedStrings.xml><?xml version="1.0" encoding="utf-8"?>
<sst xmlns="http://schemas.openxmlformats.org/spreadsheetml/2006/main" count="8159" uniqueCount="6364">
  <si>
    <t>Krypto-Manager</t>
  </si>
  <si>
    <t>BTC</t>
  </si>
  <si>
    <t>1</t>
  </si>
  <si>
    <t>Column1.symbol</t>
  </si>
  <si>
    <t>Column1.rank</t>
  </si>
  <si>
    <t>Column1.price_usd</t>
  </si>
  <si>
    <t>Column1.price_btc</t>
  </si>
  <si>
    <t>Column1.24h_volume_usd</t>
  </si>
  <si>
    <t>Column1.market_cap_usd</t>
  </si>
  <si>
    <t>Column1.available_supply</t>
  </si>
  <si>
    <t>Column1.total_supply</t>
  </si>
  <si>
    <t>Column1.percent_change_1h</t>
  </si>
  <si>
    <t>Column1.percent_change_24h</t>
  </si>
  <si>
    <t>Column1.percent_change_7d</t>
  </si>
  <si>
    <t>Column1.last_updated</t>
  </si>
  <si>
    <t>Column1.price_eur</t>
  </si>
  <si>
    <t>Column1.24h_volume_eur</t>
  </si>
  <si>
    <t>Column1.market_cap_eur</t>
  </si>
  <si>
    <t>ETH</t>
  </si>
  <si>
    <t>2</t>
  </si>
  <si>
    <t>XRP</t>
  </si>
  <si>
    <t>3</t>
  </si>
  <si>
    <t>BCH</t>
  </si>
  <si>
    <t>4</t>
  </si>
  <si>
    <t>XEM</t>
  </si>
  <si>
    <t>5</t>
  </si>
  <si>
    <t>LTC</t>
  </si>
  <si>
    <t>6</t>
  </si>
  <si>
    <t>DASH</t>
  </si>
  <si>
    <t>7</t>
  </si>
  <si>
    <t>ETC</t>
  </si>
  <si>
    <t>8</t>
  </si>
  <si>
    <t>MIOTA</t>
  </si>
  <si>
    <t>9</t>
  </si>
  <si>
    <t>NEO</t>
  </si>
  <si>
    <t>10</t>
  </si>
  <si>
    <t>STRAT</t>
  </si>
  <si>
    <t>11</t>
  </si>
  <si>
    <t>XMR</t>
  </si>
  <si>
    <t>12</t>
  </si>
  <si>
    <t>QTUM</t>
  </si>
  <si>
    <t>13</t>
  </si>
  <si>
    <t>BCC</t>
  </si>
  <si>
    <t>14</t>
  </si>
  <si>
    <t>WAVES</t>
  </si>
  <si>
    <t>15</t>
  </si>
  <si>
    <t>EOS</t>
  </si>
  <si>
    <t>16</t>
  </si>
  <si>
    <t>BTS</t>
  </si>
  <si>
    <t>17</t>
  </si>
  <si>
    <t>ZEC</t>
  </si>
  <si>
    <t>18</t>
  </si>
  <si>
    <t>STEEM</t>
  </si>
  <si>
    <t>19</t>
  </si>
  <si>
    <t>USDT</t>
  </si>
  <si>
    <t>20</t>
  </si>
  <si>
    <t>OMG</t>
  </si>
  <si>
    <t>21</t>
  </si>
  <si>
    <t>VERI</t>
  </si>
  <si>
    <t>22</t>
  </si>
  <si>
    <t>SC</t>
  </si>
  <si>
    <t>23</t>
  </si>
  <si>
    <t>BCN</t>
  </si>
  <si>
    <t>24</t>
  </si>
  <si>
    <t>ICN</t>
  </si>
  <si>
    <t>25</t>
  </si>
  <si>
    <t>SNT</t>
  </si>
  <si>
    <t>26</t>
  </si>
  <si>
    <t>GNT</t>
  </si>
  <si>
    <t>27</t>
  </si>
  <si>
    <t>XLM</t>
  </si>
  <si>
    <t>28</t>
  </si>
  <si>
    <t>LSK</t>
  </si>
  <si>
    <t>29</t>
  </si>
  <si>
    <t>PPT</t>
  </si>
  <si>
    <t>30</t>
  </si>
  <si>
    <t>GNO</t>
  </si>
  <si>
    <t>31</t>
  </si>
  <si>
    <t>DOGE</t>
  </si>
  <si>
    <t>32</t>
  </si>
  <si>
    <t>GBYTE</t>
  </si>
  <si>
    <t>33</t>
  </si>
  <si>
    <t>REP</t>
  </si>
  <si>
    <t>34</t>
  </si>
  <si>
    <t>PAY</t>
  </si>
  <si>
    <t>35</t>
  </si>
  <si>
    <t>GAME</t>
  </si>
  <si>
    <t>36</t>
  </si>
  <si>
    <t>BAT</t>
  </si>
  <si>
    <t>37</t>
  </si>
  <si>
    <t>FCT</t>
  </si>
  <si>
    <t>38</t>
  </si>
  <si>
    <t>DCR</t>
  </si>
  <si>
    <t>39</t>
  </si>
  <si>
    <t>MAID</t>
  </si>
  <si>
    <t>40</t>
  </si>
  <si>
    <t>DGB</t>
  </si>
  <si>
    <t>41</t>
  </si>
  <si>
    <t>DGD</t>
  </si>
  <si>
    <t>42</t>
  </si>
  <si>
    <t>NXT</t>
  </si>
  <si>
    <t>43</t>
  </si>
  <si>
    <t>ARDR</t>
  </si>
  <si>
    <t>44</t>
  </si>
  <si>
    <t>45</t>
  </si>
  <si>
    <t>KMD</t>
  </si>
  <si>
    <t>46</t>
  </si>
  <si>
    <t>PIVX</t>
  </si>
  <si>
    <t>47</t>
  </si>
  <si>
    <t>BNT</t>
  </si>
  <si>
    <t>48</t>
  </si>
  <si>
    <t>49</t>
  </si>
  <si>
    <t>50</t>
  </si>
  <si>
    <t>51</t>
  </si>
  <si>
    <t>52</t>
  </si>
  <si>
    <t>53</t>
  </si>
  <si>
    <t>54</t>
  </si>
  <si>
    <t>ARK</t>
  </si>
  <si>
    <t>55</t>
  </si>
  <si>
    <t>56</t>
  </si>
  <si>
    <t>FUN</t>
  </si>
  <si>
    <t>57</t>
  </si>
  <si>
    <t>58</t>
  </si>
  <si>
    <t>CVC</t>
  </si>
  <si>
    <t>59</t>
  </si>
  <si>
    <t>SYS</t>
  </si>
  <si>
    <t>60</t>
  </si>
  <si>
    <t>61</t>
  </si>
  <si>
    <t>62</t>
  </si>
  <si>
    <t>63</t>
  </si>
  <si>
    <t>BTCD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</si>
  <si>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</si>
  <si>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</si>
  <si>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</si>
  <si>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</si>
  <si>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</si>
  <si>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</si>
  <si>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</si>
  <si>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</si>
  <si>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</si>
  <si>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</si>
  <si>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</si>
  <si>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</si>
  <si>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</si>
  <si>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</si>
  <si>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</si>
  <si>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</si>
  <si>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</si>
  <si>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</si>
  <si>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</si>
  <si>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</si>
  <si>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</si>
  <si>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</si>
  <si>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</si>
  <si>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</si>
  <si>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</si>
  <si>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</si>
  <si>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</si>
  <si>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</si>
  <si>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</si>
  <si>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</si>
  <si>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</si>
  <si>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</si>
  <si>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</si>
  <si>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</si>
  <si>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</si>
  <si>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</si>
  <si>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</si>
  <si>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1,0</t>
  </si>
  <si>
    <t>8999999999,0</t>
  </si>
  <si>
    <t>2779530283,0</t>
  </si>
  <si>
    <t>100000000,0</t>
  </si>
  <si>
    <t>1000000000,0</t>
  </si>
  <si>
    <t>140245398,0</t>
  </si>
  <si>
    <t>3470483788,0</t>
  </si>
  <si>
    <t>6804870174,0</t>
  </si>
  <si>
    <t>53252246,0</t>
  </si>
  <si>
    <t>11000000,0</t>
  </si>
  <si>
    <t>1000000,0</t>
  </si>
  <si>
    <t>1500000000,0</t>
  </si>
  <si>
    <t>2000000,0</t>
  </si>
  <si>
    <t>998999495,0</t>
  </si>
  <si>
    <t>CoinAnlegen</t>
  </si>
  <si>
    <t>Coin Name</t>
  </si>
  <si>
    <t>Preis je Stück in BTC</t>
  </si>
  <si>
    <t>Preis Gesamt BTC</t>
  </si>
  <si>
    <t>Preis Gesamt EUR</t>
  </si>
  <si>
    <t>Menge</t>
  </si>
  <si>
    <t>Investionen</t>
  </si>
  <si>
    <t>GAS</t>
  </si>
  <si>
    <t>Gewinn</t>
  </si>
  <si>
    <t>Gewinn in %</t>
  </si>
  <si>
    <t>7 Tage Trend in %</t>
  </si>
  <si>
    <t>Zeile</t>
  </si>
  <si>
    <t>Ertrag</t>
  </si>
  <si>
    <t>Gewinnberechnung</t>
  </si>
  <si>
    <t>Akt. Kurs</t>
  </si>
  <si>
    <t>Ertrag Berechnung</t>
  </si>
  <si>
    <t>Berechnen/Überb.</t>
  </si>
  <si>
    <t>BNB</t>
  </si>
  <si>
    <t>Vollbild</t>
  </si>
  <si>
    <t>1=True; 0=False</t>
  </si>
  <si>
    <t>Farbliche Darstellung</t>
  </si>
  <si>
    <t>Zellen Sperren</t>
  </si>
  <si>
    <t>Column1.id</t>
  </si>
  <si>
    <t>bitcoin</t>
  </si>
  <si>
    <t>ethereum</t>
  </si>
  <si>
    <t>ripple</t>
  </si>
  <si>
    <t>bitcoin-cash</t>
  </si>
  <si>
    <t>nem</t>
  </si>
  <si>
    <t>litecoin</t>
  </si>
  <si>
    <t>iota</t>
  </si>
  <si>
    <t>neo</t>
  </si>
  <si>
    <t>dash</t>
  </si>
  <si>
    <t>ethereum-classic</t>
  </si>
  <si>
    <t>qtum</t>
  </si>
  <si>
    <t>stratis</t>
  </si>
  <si>
    <t>monero</t>
  </si>
  <si>
    <t>omisego</t>
  </si>
  <si>
    <t>waves</t>
  </si>
  <si>
    <t>eos</t>
  </si>
  <si>
    <t>bitshares</t>
  </si>
  <si>
    <t>zcash</t>
  </si>
  <si>
    <t>tether</t>
  </si>
  <si>
    <t>steem</t>
  </si>
  <si>
    <t>bytecoin-bcn</t>
  </si>
  <si>
    <t>golem-network-tokens</t>
  </si>
  <si>
    <t>status</t>
  </si>
  <si>
    <t>augur</t>
  </si>
  <si>
    <t>lisk</t>
  </si>
  <si>
    <t>stellar</t>
  </si>
  <si>
    <t>populous</t>
  </si>
  <si>
    <t>siacoin</t>
  </si>
  <si>
    <t>byteball</t>
  </si>
  <si>
    <t>dogecoin</t>
  </si>
  <si>
    <t>basic-attention-token</t>
  </si>
  <si>
    <t>digixdao</t>
  </si>
  <si>
    <t>factom</t>
  </si>
  <si>
    <t>komodo</t>
  </si>
  <si>
    <t>decred</t>
  </si>
  <si>
    <t>ardor</t>
  </si>
  <si>
    <t>digibyte</t>
  </si>
  <si>
    <t>funfair</t>
  </si>
  <si>
    <t>nxt</t>
  </si>
  <si>
    <t>pivx</t>
  </si>
  <si>
    <t>ark</t>
  </si>
  <si>
    <t>syscoin</t>
  </si>
  <si>
    <t>binance-coin</t>
  </si>
  <si>
    <t>gas</t>
  </si>
  <si>
    <t>Scam Check</t>
  </si>
  <si>
    <t>Ja</t>
  </si>
  <si>
    <t>Nein</t>
  </si>
  <si>
    <t>EK Kurs Ø</t>
  </si>
  <si>
    <t>Einstellungen</t>
  </si>
  <si>
    <t>Übersicht</t>
  </si>
  <si>
    <t>Allgemein</t>
  </si>
  <si>
    <t>Berechnungen Übersicht / Coin Auswahl</t>
  </si>
  <si>
    <t>Kurse</t>
  </si>
  <si>
    <t>8745102,0</t>
  </si>
  <si>
    <t>Daten</t>
  </si>
  <si>
    <t>EUR Differenz in %</t>
  </si>
  <si>
    <t>Volumen 24 Std</t>
  </si>
  <si>
    <t>Stk. Preis EUR</t>
  </si>
  <si>
    <t>Stk. Preis USD</t>
  </si>
  <si>
    <t>ZRX</t>
  </si>
  <si>
    <t>0x</t>
  </si>
  <si>
    <t>Berechnungen ja/Nein</t>
  </si>
  <si>
    <t>CoinAlarm</t>
  </si>
  <si>
    <t>Min</t>
  </si>
  <si>
    <t>Max</t>
  </si>
  <si>
    <t>Aktiviert</t>
  </si>
  <si>
    <t>Coin Alarm:</t>
  </si>
  <si>
    <t>Unsere Partner</t>
  </si>
  <si>
    <t>XVG</t>
  </si>
  <si>
    <t>verge</t>
  </si>
  <si>
    <t>HSR</t>
  </si>
  <si>
    <t>hshare</t>
  </si>
  <si>
    <t>998999942,0</t>
  </si>
  <si>
    <t>Arbitage Bot</t>
  </si>
  <si>
    <t>Pair</t>
  </si>
  <si>
    <t>Profit</t>
  </si>
  <si>
    <t>Profit%</t>
  </si>
  <si>
    <t>Kaufen von</t>
  </si>
  <si>
    <t>Preis</t>
  </si>
  <si>
    <t>Verkaufen an</t>
  </si>
  <si>
    <t>EIN/AUS</t>
  </si>
  <si>
    <t>Name</t>
  </si>
  <si>
    <t>Column1.MarketName</t>
  </si>
  <si>
    <t>Column1.High</t>
  </si>
  <si>
    <t>Column1.Low</t>
  </si>
  <si>
    <t>Column1.Volume</t>
  </si>
  <si>
    <t>Column1.Last</t>
  </si>
  <si>
    <t>Column1.BaseVolume</t>
  </si>
  <si>
    <t>Column1.TimeStamp</t>
  </si>
  <si>
    <t>Column1.Bid</t>
  </si>
  <si>
    <t>Column1.Ask</t>
  </si>
  <si>
    <t>Column1.OpenBuyOrders</t>
  </si>
  <si>
    <t>Column1.OpenSellOrders</t>
  </si>
  <si>
    <t>Column1.PrevDay</t>
  </si>
  <si>
    <t>Column1.Created</t>
  </si>
  <si>
    <t>BTC-2GIVE</t>
  </si>
  <si>
    <t>2016-05-16T06:44:15.287</t>
  </si>
  <si>
    <t>BTC-ABY</t>
  </si>
  <si>
    <t>2014-10-31T01:43:25.743</t>
  </si>
  <si>
    <t>BTC-ADT</t>
  </si>
  <si>
    <t>2017-07-03T21:08:06.11</t>
  </si>
  <si>
    <t>BTC-ADX</t>
  </si>
  <si>
    <t>2017-07-11T22:42:17.78</t>
  </si>
  <si>
    <t>BTC-AEON</t>
  </si>
  <si>
    <t>2015-07-31T00:50:47.11</t>
  </si>
  <si>
    <t>BTC-AMP</t>
  </si>
  <si>
    <t>2015-11-03T19:13:55.18</t>
  </si>
  <si>
    <t>BTC-ANT</t>
  </si>
  <si>
    <t>2017-05-17T19:54:30.143</t>
  </si>
  <si>
    <t>BTC-ARDR</t>
  </si>
  <si>
    <t>2016-10-13T18:59:37.407</t>
  </si>
  <si>
    <t>BTC-ARK</t>
  </si>
  <si>
    <t>2017-03-21T18:11:29.347</t>
  </si>
  <si>
    <t>BTC-AUR</t>
  </si>
  <si>
    <t>2014-03-16T22:00:00</t>
  </si>
  <si>
    <t>BTC-BAT</t>
  </si>
  <si>
    <t>2017-06-03T22:04:53.82</t>
  </si>
  <si>
    <t>BTC-BAY</t>
  </si>
  <si>
    <t>2014-11-18T17:34:21.083</t>
  </si>
  <si>
    <t>BTC-BCC</t>
  </si>
  <si>
    <t>2017-08-01T18:34:04.967</t>
  </si>
  <si>
    <t>BTC-BCY</t>
  </si>
  <si>
    <t>2015-09-10T05:28:20.787</t>
  </si>
  <si>
    <t>BTC-BITB</t>
  </si>
  <si>
    <t>2015-02-15T23:07:32.777</t>
  </si>
  <si>
    <t>BTC-BLITZ</t>
  </si>
  <si>
    <t>2014-11-13T20:20:21.443</t>
  </si>
  <si>
    <t>BTC-BLK</t>
  </si>
  <si>
    <t>2014-03-14T09:00:00</t>
  </si>
  <si>
    <t>BTC-BLOCK</t>
  </si>
  <si>
    <t>2014-10-29T06:45:03.97</t>
  </si>
  <si>
    <t>BTC-BNT</t>
  </si>
  <si>
    <t>2017-06-22T21:36:30.85</t>
  </si>
  <si>
    <t>BTC-BRK</t>
  </si>
  <si>
    <t>2016-06-13T02:27:33.34</t>
  </si>
  <si>
    <t>BTC-BRX</t>
  </si>
  <si>
    <t>2016-07-10T21:25:05.127</t>
  </si>
  <si>
    <t>BTC-BSD</t>
  </si>
  <si>
    <t>2016-02-17T00:54:23.677</t>
  </si>
  <si>
    <t>BTC-BTCD</t>
  </si>
  <si>
    <t>BTC-BTS</t>
  </si>
  <si>
    <t>BTC-BURST</t>
  </si>
  <si>
    <t>2014-09-16T07:41:56.047</t>
  </si>
  <si>
    <t>BTC-BYC</t>
  </si>
  <si>
    <t>2014-11-03T19:02:45.96</t>
  </si>
  <si>
    <t>BTC-CANN</t>
  </si>
  <si>
    <t>2014-08-10T06:48:44.83</t>
  </si>
  <si>
    <t>BTC-CFI</t>
  </si>
  <si>
    <t>2017-06-19T19:59:14.78</t>
  </si>
  <si>
    <t>BTC-CLAM</t>
  </si>
  <si>
    <t>2015-04-18T22:04:25.183</t>
  </si>
  <si>
    <t>BTC-CLOAK</t>
  </si>
  <si>
    <t>2014-06-04T08:53:18.563</t>
  </si>
  <si>
    <t>BTC-CLUB</t>
  </si>
  <si>
    <t>2015-12-18T00:30:10.31</t>
  </si>
  <si>
    <t>BTC-COVAL</t>
  </si>
  <si>
    <t>2015-01-22T19:11:45.903</t>
  </si>
  <si>
    <t>BTC-CPC</t>
  </si>
  <si>
    <t>2015-07-25T06:30:32.53</t>
  </si>
  <si>
    <t>BTC-CRB</t>
  </si>
  <si>
    <t>2017-06-13T19:40:35.203</t>
  </si>
  <si>
    <t>BTC-CRW</t>
  </si>
  <si>
    <t>2017-03-06T21:10:15.663</t>
  </si>
  <si>
    <t>BTC-CURE</t>
  </si>
  <si>
    <t>2014-05-13T09:00:00</t>
  </si>
  <si>
    <t>BTC-CVC</t>
  </si>
  <si>
    <t>2017-07-16T23:04:18.867</t>
  </si>
  <si>
    <t>BTC-DASH</t>
  </si>
  <si>
    <t>2014-03-11T08:00:00</t>
  </si>
  <si>
    <t>BTC-DCR</t>
  </si>
  <si>
    <t>2016-02-09T21:06:51.577</t>
  </si>
  <si>
    <t>BTC-DCT</t>
  </si>
  <si>
    <t>2017-06-30T16:35:24.643</t>
  </si>
  <si>
    <t>BTC-DGB</t>
  </si>
  <si>
    <t>2014-08-20T07:09:57.207</t>
  </si>
  <si>
    <t>BTC-DMD</t>
  </si>
  <si>
    <t>2015-05-01T17:31:24.97</t>
  </si>
  <si>
    <t>BTC-DOGE</t>
  </si>
  <si>
    <t>2014-02-13T00:00:00</t>
  </si>
  <si>
    <t>BTC-DOPE</t>
  </si>
  <si>
    <t>2014-10-17T19:09:32.6</t>
  </si>
  <si>
    <t>BTC-DTB</t>
  </si>
  <si>
    <t>2017-04-01T04:06:13.887</t>
  </si>
  <si>
    <t>BTC-DYN</t>
  </si>
  <si>
    <t>2017-03-23T00:10:19.403</t>
  </si>
  <si>
    <t>BTC-EBST</t>
  </si>
  <si>
    <t>2016-09-15T15:47:38.92</t>
  </si>
  <si>
    <t>BTC-EDG</t>
  </si>
  <si>
    <t>2017-04-18T00:56:59.243</t>
  </si>
  <si>
    <t>BTC-EFL</t>
  </si>
  <si>
    <t>2014-03-20T20:00:00</t>
  </si>
  <si>
    <t>BTC-EGC</t>
  </si>
  <si>
    <t>2016-01-18T21:01:43.837</t>
  </si>
  <si>
    <t>BTC-EMC</t>
  </si>
  <si>
    <t>2016-01-06T05:28:04.553</t>
  </si>
  <si>
    <t>BTC-EMC2</t>
  </si>
  <si>
    <t>2014-12-24T00:00:00</t>
  </si>
  <si>
    <t>BTC-ENRG</t>
  </si>
  <si>
    <t>2014-05-04T00:00:00</t>
  </si>
  <si>
    <t>BTC-ERC</t>
  </si>
  <si>
    <t>2014-05-10T17:00:00</t>
  </si>
  <si>
    <t>BTC-ETC</t>
  </si>
  <si>
    <t>2016-07-26T18:10:22.82</t>
  </si>
  <si>
    <t>BTC-ETH</t>
  </si>
  <si>
    <t>2015-08-14T09:02:24.817</t>
  </si>
  <si>
    <t>BTC-EXCL</t>
  </si>
  <si>
    <t>2014-09-28T20:33:27.633</t>
  </si>
  <si>
    <t>BTC-EXP</t>
  </si>
  <si>
    <t>2015-09-16T17:10:15.253</t>
  </si>
  <si>
    <t>BTC-FAIR</t>
  </si>
  <si>
    <t>2014-12-12T19:51:07.703</t>
  </si>
  <si>
    <t>BTC-FCT</t>
  </si>
  <si>
    <t>2016-01-09T03:47:07.803</t>
  </si>
  <si>
    <t>BTC-FLDC</t>
  </si>
  <si>
    <t>2015-02-23T23:01:53.92</t>
  </si>
  <si>
    <t>BTC-FLO</t>
  </si>
  <si>
    <t>2015-03-11T05:43:30.193</t>
  </si>
  <si>
    <t>BTC-FTC</t>
  </si>
  <si>
    <t>BTC-GAM</t>
  </si>
  <si>
    <t>2015-05-05T22:38:44.963</t>
  </si>
  <si>
    <t>BTC-GAME</t>
  </si>
  <si>
    <t>2015-04-08T04:09:53.013</t>
  </si>
  <si>
    <t>BTC-GBG</t>
  </si>
  <si>
    <t>2017-02-12T00:38:21.023</t>
  </si>
  <si>
    <t>BTC-GBYTE</t>
  </si>
  <si>
    <t>2017-04-13T20:46:39.83</t>
  </si>
  <si>
    <t>BTC-GCR</t>
  </si>
  <si>
    <t>2015-08-24T00:25:28.933</t>
  </si>
  <si>
    <t>BTC-GEO</t>
  </si>
  <si>
    <t>2015-02-21T03:29:43.267</t>
  </si>
  <si>
    <t>BTC-GLD</t>
  </si>
  <si>
    <t>2014-03-22T16:00:00</t>
  </si>
  <si>
    <t>BTC-GNO</t>
  </si>
  <si>
    <t>2017-04-28T02:43:12</t>
  </si>
  <si>
    <t>BTC-GNT</t>
  </si>
  <si>
    <t>2017-04-17T21:35:59.26</t>
  </si>
  <si>
    <t>BTC-GOLOS</t>
  </si>
  <si>
    <t>2017-01-19T23:23:12.41</t>
  </si>
  <si>
    <t>BTC-GRC</t>
  </si>
  <si>
    <t>2015-02-27T19:57:02.82</t>
  </si>
  <si>
    <t>BTC-GRS</t>
  </si>
  <si>
    <t>2014-04-03T05:00:00</t>
  </si>
  <si>
    <t>BTC-GUP</t>
  </si>
  <si>
    <t>2017-04-29T18:08:12.39</t>
  </si>
  <si>
    <t>BTC-HMQ</t>
  </si>
  <si>
    <t>2017-05-10T00:02:47.373</t>
  </si>
  <si>
    <t>BTC-INCNT</t>
  </si>
  <si>
    <t>2017-04-04T21:20:51.083</t>
  </si>
  <si>
    <t>BTC-IOC</t>
  </si>
  <si>
    <t>2014-07-29T16:57:43.787</t>
  </si>
  <si>
    <t>BTC-ION</t>
  </si>
  <si>
    <t>2017-02-18T23:41:17.04</t>
  </si>
  <si>
    <t>BTC-IOP</t>
  </si>
  <si>
    <t>2016-12-22T00:54:23.477</t>
  </si>
  <si>
    <t>BTC-KMD</t>
  </si>
  <si>
    <t>2017-02-11T23:04:01.853</t>
  </si>
  <si>
    <t>BTC-KORE</t>
  </si>
  <si>
    <t>2014-06-17T05:46:29.303</t>
  </si>
  <si>
    <t>BTC-LBC</t>
  </si>
  <si>
    <t>2016-07-05T21:50:07.81</t>
  </si>
  <si>
    <t>BTC-LGD</t>
  </si>
  <si>
    <t>2017-04-18T07:37:41.3</t>
  </si>
  <si>
    <t>BTC-LMC</t>
  </si>
  <si>
    <t>2017-02-18T23:55:53.153</t>
  </si>
  <si>
    <t>BTC-LSK</t>
  </si>
  <si>
    <t>2016-05-24T18:49:52.77</t>
  </si>
  <si>
    <t>BTC-LTC</t>
  </si>
  <si>
    <t>BTC-LUN</t>
  </si>
  <si>
    <t>2017-04-30T16:57:03.27</t>
  </si>
  <si>
    <t>BTC-MAID</t>
  </si>
  <si>
    <t>BTC-MCO</t>
  </si>
  <si>
    <t>2017-07-02T00:37:16.957</t>
  </si>
  <si>
    <t>BTC-MEME</t>
  </si>
  <si>
    <t>2016-04-01T18:24:07.207</t>
  </si>
  <si>
    <t>BTC-MLN</t>
  </si>
  <si>
    <t>2017-03-15T19:30:56.167</t>
  </si>
  <si>
    <t>BTC-MONA</t>
  </si>
  <si>
    <t>2014-04-18T22:00:00</t>
  </si>
  <si>
    <t>BTC-MUE</t>
  </si>
  <si>
    <t>2015-04-09T17:31:31.113</t>
  </si>
  <si>
    <t>BTC-MUSIC</t>
  </si>
  <si>
    <t>2017-03-27T19:59:13.073</t>
  </si>
  <si>
    <t>BTC-NAV</t>
  </si>
  <si>
    <t>2014-07-08T03:37:28.39</t>
  </si>
  <si>
    <t>BTC-NBT</t>
  </si>
  <si>
    <t>2015-04-08T03:57:37.33</t>
  </si>
  <si>
    <t>BTC-NEO</t>
  </si>
  <si>
    <t>2016-10-26T01:28:31.96</t>
  </si>
  <si>
    <t>BTC-NEOS</t>
  </si>
  <si>
    <t>2014-08-20T00:06:59.63</t>
  </si>
  <si>
    <t>BTC-NLG</t>
  </si>
  <si>
    <t>2014-04-04T22:00:00</t>
  </si>
  <si>
    <t>BTC-NMR</t>
  </si>
  <si>
    <t>2017-06-22T21:58:57.657</t>
  </si>
  <si>
    <t>BTC-NXC</t>
  </si>
  <si>
    <t>2017-04-17T22:51:08.97</t>
  </si>
  <si>
    <t>BTC-NXS</t>
  </si>
  <si>
    <t>2015-01-25T03:00:35.143</t>
  </si>
  <si>
    <t>BTC-NXT</t>
  </si>
  <si>
    <t>2014-03-03T09:00:00</t>
  </si>
  <si>
    <t>BTC-OK</t>
  </si>
  <si>
    <t>2015-05-30T19:26:37.523</t>
  </si>
  <si>
    <t>BTC-OMG</t>
  </si>
  <si>
    <t>2017-07-16T17:07:42.313</t>
  </si>
  <si>
    <t>BTC-OMNI</t>
  </si>
  <si>
    <t>2015-11-03T19:13:33.197</t>
  </si>
  <si>
    <t>BTC-PART</t>
  </si>
  <si>
    <t>2017-07-20T18:19:07.157</t>
  </si>
  <si>
    <t>BTC-PAY</t>
  </si>
  <si>
    <t>2017-07-07T07:14:00.793</t>
  </si>
  <si>
    <t>BTC-PDC</t>
  </si>
  <si>
    <t>2016-06-02T04:39:35.21</t>
  </si>
  <si>
    <t>BTC-PINK</t>
  </si>
  <si>
    <t>2014-07-29T07:41:09.4</t>
  </si>
  <si>
    <t>BTC-PIVX</t>
  </si>
  <si>
    <t>2016-03-02T20:45:37.987</t>
  </si>
  <si>
    <t>BTC-PKB</t>
  </si>
  <si>
    <t>2015-06-03T06:31:14.35</t>
  </si>
  <si>
    <t>BTC-POT</t>
  </si>
  <si>
    <t>BTC-PPC</t>
  </si>
  <si>
    <t>BTC-PTC</t>
  </si>
  <si>
    <t>2014-03-27T18:00:00</t>
  </si>
  <si>
    <t>BTC-PTOY</t>
  </si>
  <si>
    <t>2017-06-18T17:04:24.1</t>
  </si>
  <si>
    <t>BTC-QRL</t>
  </si>
  <si>
    <t>2017-06-10T00:01:39.293</t>
  </si>
  <si>
    <t>BTC-QTUM</t>
  </si>
  <si>
    <t>2017-07-20T19:08:43.473</t>
  </si>
  <si>
    <t>BTC-QWARK</t>
  </si>
  <si>
    <t>2017-03-05T19:30:16.853</t>
  </si>
  <si>
    <t>BTC-RADS</t>
  </si>
  <si>
    <t>2016-01-26T23:22:16.193</t>
  </si>
  <si>
    <t>BTC-RBY</t>
  </si>
  <si>
    <t>2014-04-05T08:00:00</t>
  </si>
  <si>
    <t>BTC-RDD</t>
  </si>
  <si>
    <t>2014-02-25T09:00:00</t>
  </si>
  <si>
    <t>BTC-REP</t>
  </si>
  <si>
    <t>2016-10-04T15:45:37.14</t>
  </si>
  <si>
    <t>BTC-RLC</t>
  </si>
  <si>
    <t>2017-04-27T00:20:33.857</t>
  </si>
  <si>
    <t>BTC-SBD</t>
  </si>
  <si>
    <t>2016-07-09T19:02:08.943</t>
  </si>
  <si>
    <t>BTC-SC</t>
  </si>
  <si>
    <t>2017-05-22T21:30:29.16</t>
  </si>
  <si>
    <t>BTC-SEQ</t>
  </si>
  <si>
    <t>2016-09-23T07:10:11.78</t>
  </si>
  <si>
    <t>BTC-SHIFT</t>
  </si>
  <si>
    <t>2016-10-11T19:48:35.573</t>
  </si>
  <si>
    <t>BTC-SIB</t>
  </si>
  <si>
    <t>2017-02-18T22:34:49.373</t>
  </si>
  <si>
    <t>BTC-SLR</t>
  </si>
  <si>
    <t>2014-03-23T06:00:00</t>
  </si>
  <si>
    <t>BTC-SLS</t>
  </si>
  <si>
    <t>2016-01-20T22:24:04.65</t>
  </si>
  <si>
    <t>BTC-SNRG</t>
  </si>
  <si>
    <t>2015-06-03T06:27:04.623</t>
  </si>
  <si>
    <t>BTC-SNT</t>
  </si>
  <si>
    <t>2017-06-28T18:26:15.73</t>
  </si>
  <si>
    <t>BTC-SPHR</t>
  </si>
  <si>
    <t>2015-05-18T22:45:47.093</t>
  </si>
  <si>
    <t>BTC-SPR</t>
  </si>
  <si>
    <t>2014-12-19T02:33:07.747</t>
  </si>
  <si>
    <t>BTC-START</t>
  </si>
  <si>
    <t>2014-06-14T07:09:15.327</t>
  </si>
  <si>
    <t>BTC-STEEM</t>
  </si>
  <si>
    <t>2016-04-17T01:22:13.35</t>
  </si>
  <si>
    <t>BTC-STORJ</t>
  </si>
  <si>
    <t>2017-07-11T21:14:32.643</t>
  </si>
  <si>
    <t>BTC-STRAT</t>
  </si>
  <si>
    <t>2016-08-10T23:26:39.657</t>
  </si>
  <si>
    <t>BTC-SWIFT</t>
  </si>
  <si>
    <t>2014-10-03T19:16:23.143</t>
  </si>
  <si>
    <t>BTC-SWT</t>
  </si>
  <si>
    <t>2017-03-08T22:32:26.03</t>
  </si>
  <si>
    <t>BTC-SYNX</t>
  </si>
  <si>
    <t>2016-08-25T21:23:15.27</t>
  </si>
  <si>
    <t>BTC-SYS</t>
  </si>
  <si>
    <t>2014-08-16T19:57:48.823</t>
  </si>
  <si>
    <t>BTC-THC</t>
  </si>
  <si>
    <t>2014-04-29T21:00:00</t>
  </si>
  <si>
    <t>BTC-TKS</t>
  </si>
  <si>
    <t>2017-03-23T00:48:15.94</t>
  </si>
  <si>
    <t>BTC-TRST</t>
  </si>
  <si>
    <t>2017-04-19T04:53:43.893</t>
  </si>
  <si>
    <t>BTC-TRUST</t>
  </si>
  <si>
    <t>2014-07-07T05:46:18.71</t>
  </si>
  <si>
    <t>BTC-TX</t>
  </si>
  <si>
    <t>2015-09-02T08:02:54.3</t>
  </si>
  <si>
    <t>BTC-UBQ</t>
  </si>
  <si>
    <t>2017-02-08T17:00:59.02</t>
  </si>
  <si>
    <t>BTC-UNB</t>
  </si>
  <si>
    <t>2016-08-24T21:39:28.357</t>
  </si>
  <si>
    <t>BTC-VIA</t>
  </si>
  <si>
    <t>2014-07-18T00:20:00.393</t>
  </si>
  <si>
    <t>BTC-VOX</t>
  </si>
  <si>
    <t>2015-12-30T04:21:47.31</t>
  </si>
  <si>
    <t>BTC-VRC</t>
  </si>
  <si>
    <t>2014-05-13T07:00:00</t>
  </si>
  <si>
    <t>BTC-VRM</t>
  </si>
  <si>
    <t>2016-09-16T04:52:17.637</t>
  </si>
  <si>
    <t>BTC-VTC</t>
  </si>
  <si>
    <t>BTC-VTR</t>
  </si>
  <si>
    <t>2014-12-19T02:33:10.943</t>
  </si>
  <si>
    <t>BTC-WAVES</t>
  </si>
  <si>
    <t>2016-06-19T15:46:31.167</t>
  </si>
  <si>
    <t>BTC-WINGS</t>
  </si>
  <si>
    <t>2017-04-26T22:34:24.49</t>
  </si>
  <si>
    <t>BTC-XCP</t>
  </si>
  <si>
    <t>2015-02-14T04:20:41</t>
  </si>
  <si>
    <t>BTC-XDN</t>
  </si>
  <si>
    <t>2014-06-21T18:37:57.64</t>
  </si>
  <si>
    <t>BTC-XEL</t>
  </si>
  <si>
    <t>2017-07-01T17:38:44.883</t>
  </si>
  <si>
    <t>BTC-XEM</t>
  </si>
  <si>
    <t>2015-04-10T21:06:00.043</t>
  </si>
  <si>
    <t>BTC-XLM</t>
  </si>
  <si>
    <t>2015-11-17T20:06:44.92</t>
  </si>
  <si>
    <t>BTC-XMG</t>
  </si>
  <si>
    <t>2014-11-10T06:25:07.533</t>
  </si>
  <si>
    <t>BTC-XMR</t>
  </si>
  <si>
    <t>2014-06-04T07:38:39.24</t>
  </si>
  <si>
    <t>BTC-XMY</t>
  </si>
  <si>
    <t>2014-03-15T08:00:00</t>
  </si>
  <si>
    <t>BTC-XRP</t>
  </si>
  <si>
    <t>2014-12-22T19:30:27.45</t>
  </si>
  <si>
    <t>BTC-XST</t>
  </si>
  <si>
    <t>2014-07-09T20:33:00.59</t>
  </si>
  <si>
    <t>BTC-XVC</t>
  </si>
  <si>
    <t>2016-03-12T19:37:38.863</t>
  </si>
  <si>
    <t>BTC-XVG</t>
  </si>
  <si>
    <t>2016-02-17T22:42:03.61</t>
  </si>
  <si>
    <t>BTC-XWC</t>
  </si>
  <si>
    <t>2014-04-14T00:00:00</t>
  </si>
  <si>
    <t>BTC-XZC</t>
  </si>
  <si>
    <t>2016-10-20T04:48:30.387</t>
  </si>
  <si>
    <t>BTC-ZCL</t>
  </si>
  <si>
    <t>2016-11-15T20:29:59.73</t>
  </si>
  <si>
    <t>BTC-ZEC</t>
  </si>
  <si>
    <t>2016-10-28T17:13:10.833</t>
  </si>
  <si>
    <t>BTC-ZEN</t>
  </si>
  <si>
    <t>2017-06-05T16:39:49.07</t>
  </si>
  <si>
    <t>ETH-ADT</t>
  </si>
  <si>
    <t>2017-07-03T21:08:06.22</t>
  </si>
  <si>
    <t>ETH-ADX</t>
  </si>
  <si>
    <t>ETH-ANT</t>
  </si>
  <si>
    <t>2017-05-19T15:55:11.293</t>
  </si>
  <si>
    <t>ETH-BAT</t>
  </si>
  <si>
    <t>2017-06-03T22:04:52.38</t>
  </si>
  <si>
    <t>ETH-BCC</t>
  </si>
  <si>
    <t>2017-08-01T18:34:04.763</t>
  </si>
  <si>
    <t>ETH-BNT</t>
  </si>
  <si>
    <t>2017-06-22T21:36:30.867</t>
  </si>
  <si>
    <t>2017-08-04T18:01:27.853</t>
  </si>
  <si>
    <t>ETH-CFI</t>
  </si>
  <si>
    <t>2017-06-19T19:59:14.89</t>
  </si>
  <si>
    <t>ETH-CRB</t>
  </si>
  <si>
    <t>2017-06-13T19:40:35.217</t>
  </si>
  <si>
    <t>ETH-CVC</t>
  </si>
  <si>
    <t>2017-07-16T23:04:18.99</t>
  </si>
  <si>
    <t>ETH-DASH</t>
  </si>
  <si>
    <t>2017-07-14T17:10:05.143</t>
  </si>
  <si>
    <t>ETH-DGB</t>
  </si>
  <si>
    <t>2017-08-04T18:01:27.777</t>
  </si>
  <si>
    <t>ETH-ETC</t>
  </si>
  <si>
    <t>2016-07-28T21:45:59.05</t>
  </si>
  <si>
    <t>ETH-FCT</t>
  </si>
  <si>
    <t>ETH-GNO</t>
  </si>
  <si>
    <t>2017-04-30T18:42:52.17</t>
  </si>
  <si>
    <t>ETH-GNT</t>
  </si>
  <si>
    <t>2017-04-20T06:38:51.877</t>
  </si>
  <si>
    <t>ETH-GUP</t>
  </si>
  <si>
    <t>2017-04-30T18:40:42.213</t>
  </si>
  <si>
    <t>ETH-HMQ</t>
  </si>
  <si>
    <t>2017-05-10T07:27:27.597</t>
  </si>
  <si>
    <t>ETH-LGD</t>
  </si>
  <si>
    <t>2017-06-17T15:02:02.783</t>
  </si>
  <si>
    <t>ETH-LTC</t>
  </si>
  <si>
    <t>2017-06-25T03:06:46.83</t>
  </si>
  <si>
    <t>ETH-LUN</t>
  </si>
  <si>
    <t>2017-04-30T18:41:22.84</t>
  </si>
  <si>
    <t>ETH-MCO</t>
  </si>
  <si>
    <t>2017-07-02T00:37:17.05</t>
  </si>
  <si>
    <t>ETH-NEO</t>
  </si>
  <si>
    <t>2017-07-21T01:08:49.397</t>
  </si>
  <si>
    <t>ETH-NMR</t>
  </si>
  <si>
    <t>ETH-OMG</t>
  </si>
  <si>
    <t>2017-07-16T17:07:42.41</t>
  </si>
  <si>
    <t>ETH-PAY</t>
  </si>
  <si>
    <t>2017-07-07T07:14:00.873</t>
  </si>
  <si>
    <t>ETH-PTOY</t>
  </si>
  <si>
    <t>2017-06-18T17:04:24.147</t>
  </si>
  <si>
    <t>ETH-QRL</t>
  </si>
  <si>
    <t>2017-06-11T17:33:06.14</t>
  </si>
  <si>
    <t>ETH-QTUM</t>
  </si>
  <si>
    <t>ETH-REP</t>
  </si>
  <si>
    <t>2017-04-20T06:43:49.19</t>
  </si>
  <si>
    <t>ETH-RLC</t>
  </si>
  <si>
    <t>2017-04-30T18:41:22.823</t>
  </si>
  <si>
    <t>ETH-SC</t>
  </si>
  <si>
    <t>2017-07-14T17:10:07.74</t>
  </si>
  <si>
    <t>ETH-SNT</t>
  </si>
  <si>
    <t>2017-06-28T18:26:15.747</t>
  </si>
  <si>
    <t>ETH-STORJ</t>
  </si>
  <si>
    <t>ETH-STRAT</t>
  </si>
  <si>
    <t>2017-08-04T18:01:27.713</t>
  </si>
  <si>
    <t>ETH-TRST</t>
  </si>
  <si>
    <t>2017-05-19T15:55:11.28</t>
  </si>
  <si>
    <t>ETH-WAVES</t>
  </si>
  <si>
    <t>2017-08-04T18:00:50.15</t>
  </si>
  <si>
    <t>ETH-WINGS</t>
  </si>
  <si>
    <t>2017-04-26T22:16:06.627</t>
  </si>
  <si>
    <t>ETH-XEM</t>
  </si>
  <si>
    <t>2017-07-21T01:08:49.38</t>
  </si>
  <si>
    <t>ETH-XLM</t>
  </si>
  <si>
    <t>ETH-XMR</t>
  </si>
  <si>
    <t>2017-07-21T01:08:49.367</t>
  </si>
  <si>
    <t>ETH-XRP</t>
  </si>
  <si>
    <t>2017-06-25T03:07:09.677</t>
  </si>
  <si>
    <t>ETH-ZEC</t>
  </si>
  <si>
    <t>2017-07-14T17:10:07.8</t>
  </si>
  <si>
    <t>USDT-BCC</t>
  </si>
  <si>
    <t>2017-08-01T18:34:04.873</t>
  </si>
  <si>
    <t>USDT-BTC</t>
  </si>
  <si>
    <t>2015-12-11T06:31:40.633</t>
  </si>
  <si>
    <t>USDT-DASH</t>
  </si>
  <si>
    <t>2017-07-21T01:08:49.413</t>
  </si>
  <si>
    <t>USDT-ETC</t>
  </si>
  <si>
    <t>2017-07-14T17:10:10.72</t>
  </si>
  <si>
    <t>USDT-ETH</t>
  </si>
  <si>
    <t>2017-04-20T17:26:37.647</t>
  </si>
  <si>
    <t>USDT-LTC</t>
  </si>
  <si>
    <t>USDT-NEO</t>
  </si>
  <si>
    <t>2017-08-04T16:58:43.087</t>
  </si>
  <si>
    <t>USDT-XMR</t>
  </si>
  <si>
    <t>USDT-XRP</t>
  </si>
  <si>
    <t>2017-07-14T17:10:10.737</t>
  </si>
  <si>
    <t>USDT-ZEC</t>
  </si>
  <si>
    <t>2017-07-14T17:10:10.673</t>
  </si>
  <si>
    <t>Exchanges</t>
  </si>
  <si>
    <t>Bittrex</t>
  </si>
  <si>
    <t>Poloniex</t>
  </si>
  <si>
    <t>Bithumb</t>
  </si>
  <si>
    <t>Cryptopia</t>
  </si>
  <si>
    <t>Bitfinex</t>
  </si>
  <si>
    <t>Kraken</t>
  </si>
  <si>
    <t>HitBTC</t>
  </si>
  <si>
    <t>Yobit</t>
  </si>
  <si>
    <t>Value.last</t>
  </si>
  <si>
    <t>Value.lowestAsk</t>
  </si>
  <si>
    <t>Value.highestBid</t>
  </si>
  <si>
    <t>Value.percentChange</t>
  </si>
  <si>
    <t>Value.baseVolume</t>
  </si>
  <si>
    <t>Value.quoteVolume</t>
  </si>
  <si>
    <t>Value.high24hr</t>
  </si>
  <si>
    <t>Value.low24hr</t>
  </si>
  <si>
    <t>BTC-BCN</t>
  </si>
  <si>
    <t>BTC-BELA</t>
  </si>
  <si>
    <t>BTC-BTM</t>
  </si>
  <si>
    <t>BTC-HUC</t>
  </si>
  <si>
    <t>BTC-NMC</t>
  </si>
  <si>
    <t>BTC-RIC</t>
  </si>
  <si>
    <t>BTC-STR</t>
  </si>
  <si>
    <t>BTC-XBC</t>
  </si>
  <si>
    <t>BTC-XPM</t>
  </si>
  <si>
    <t>USDT-NXT</t>
  </si>
  <si>
    <t>USDT-STR</t>
  </si>
  <si>
    <t>XMR-BCN</t>
  </si>
  <si>
    <t>XMR-BLK</t>
  </si>
  <si>
    <t>XMR-BTCD</t>
  </si>
  <si>
    <t>XMR-DASH</t>
  </si>
  <si>
    <t>XMR-LTC</t>
  </si>
  <si>
    <t>XMR-MAID</t>
  </si>
  <si>
    <t>XMR-NXT</t>
  </si>
  <si>
    <t>ETH-LSK</t>
  </si>
  <si>
    <t>ETH-STEEM</t>
  </si>
  <si>
    <t>USDT-REP</t>
  </si>
  <si>
    <t>XMR-ZEC</t>
  </si>
  <si>
    <t>BTC-PASC</t>
  </si>
  <si>
    <t>BTC-BCH</t>
  </si>
  <si>
    <t>ETH-BCH</t>
  </si>
  <si>
    <t>USDT-BCH</t>
  </si>
  <si>
    <t>BTC-ZRX</t>
  </si>
  <si>
    <t>ETH-ZRX</t>
  </si>
  <si>
    <t>Aktuelle Version:</t>
  </si>
  <si>
    <t>Pair:</t>
  </si>
  <si>
    <t>Profit:</t>
  </si>
  <si>
    <t>Kaufen von:</t>
  </si>
  <si>
    <t>Preis:</t>
  </si>
  <si>
    <t>Verkaufen an:</t>
  </si>
  <si>
    <t>Menge:</t>
  </si>
  <si>
    <t>Gesamt Gewinn:</t>
  </si>
  <si>
    <t>Profit in %:</t>
  </si>
  <si>
    <t>Arbitrage-Rechner</t>
  </si>
  <si>
    <t>AE</t>
  </si>
  <si>
    <t>233020472,0</t>
  </si>
  <si>
    <t>273685830,0</t>
  </si>
  <si>
    <t>aeternity</t>
  </si>
  <si>
    <t>Value</t>
  </si>
  <si>
    <t>mid</t>
  </si>
  <si>
    <t>bid</t>
  </si>
  <si>
    <t>ask</t>
  </si>
  <si>
    <t>last_price</t>
  </si>
  <si>
    <t>low</t>
  </si>
  <si>
    <t>high</t>
  </si>
  <si>
    <t>volume</t>
  </si>
  <si>
    <t>timestamp</t>
  </si>
  <si>
    <t>WTC</t>
  </si>
  <si>
    <t>Value.c</t>
  </si>
  <si>
    <t>last</t>
  </si>
  <si>
    <t>open</t>
  </si>
  <si>
    <t>volume_quote</t>
  </si>
  <si>
    <t>BTM</t>
  </si>
  <si>
    <t>987000000,0</t>
  </si>
  <si>
    <t>1407000000,0</t>
  </si>
  <si>
    <t>bytom</t>
  </si>
  <si>
    <t>EMAIL Benachrichtigung</t>
  </si>
  <si>
    <t xml:space="preserve">
Sie möchten uns ebenfalls unterstützen?
Dann klicken sie hier:
oder kontaktieren sie uns unter:</t>
  </si>
  <si>
    <t>BTC-GAS</t>
  </si>
  <si>
    <t>ETH-GAS</t>
  </si>
  <si>
    <t>USDT-OMG</t>
  </si>
  <si>
    <t>2017-09-15T23:49:44.83</t>
  </si>
  <si>
    <t>ALTCOIN</t>
  </si>
  <si>
    <t>Bildschirmauflösung</t>
  </si>
  <si>
    <t>Ausgangsgröße:</t>
  </si>
  <si>
    <t>Nutzergröße:</t>
  </si>
  <si>
    <t>Spaltenbreite Ausgang</t>
  </si>
  <si>
    <t>Spaltenbreite Nutzer</t>
  </si>
  <si>
    <t>Prozent Breite:</t>
  </si>
  <si>
    <t>Prozent Höhe:</t>
  </si>
  <si>
    <t>Navigation</t>
  </si>
  <si>
    <t>Funktionen</t>
  </si>
  <si>
    <t>Arbitrage-Rechner:</t>
  </si>
  <si>
    <t>KNC</t>
  </si>
  <si>
    <t>kyber-network</t>
  </si>
  <si>
    <t>GXS</t>
  </si>
  <si>
    <t>SALT</t>
  </si>
  <si>
    <t>120000000,0</t>
  </si>
  <si>
    <t>salt</t>
  </si>
  <si>
    <t>VTC</t>
  </si>
  <si>
    <t>BTC-ADA</t>
  </si>
  <si>
    <t>2017-09-29T07:01:58.873</t>
  </si>
  <si>
    <t>ADA</t>
  </si>
  <si>
    <t>cardano</t>
  </si>
  <si>
    <t>TRX</t>
  </si>
  <si>
    <t>100000000000</t>
  </si>
  <si>
    <t>tron</t>
  </si>
  <si>
    <t>VEN</t>
  </si>
  <si>
    <t>vechain</t>
  </si>
  <si>
    <t>25927070538,0</t>
  </si>
  <si>
    <t>31112483745,0</t>
  </si>
  <si>
    <t>Gesamt VER</t>
  </si>
  <si>
    <t>MONA</t>
  </si>
  <si>
    <t>monacoin</t>
  </si>
  <si>
    <t>An/Verkauf</t>
  </si>
  <si>
    <t>Exchange</t>
  </si>
  <si>
    <t>Chart-Analyse n. Start</t>
  </si>
  <si>
    <t>Steuer Formular</t>
  </si>
  <si>
    <t xml:space="preserve">Datum </t>
  </si>
  <si>
    <t>Preis Euro</t>
  </si>
  <si>
    <t>Gewinn / Verlust</t>
  </si>
  <si>
    <t>BTC-MANA</t>
  </si>
  <si>
    <t>2017-10-13T23:32:02.993</t>
  </si>
  <si>
    <t>ETH-MANA</t>
  </si>
  <si>
    <t>2017-10-13T23:32:03.027</t>
  </si>
  <si>
    <t>BTC-DNT</t>
  </si>
  <si>
    <t>2017-08-04T02:09:02.873</t>
  </si>
  <si>
    <t>ETH-DNT</t>
  </si>
  <si>
    <t>2017-08-04T02:09:02.887</t>
  </si>
  <si>
    <t>BTC-SALT</t>
  </si>
  <si>
    <t>2017-10-16T17:32:48.777</t>
  </si>
  <si>
    <t>ETH-SALT</t>
  </si>
  <si>
    <t>2017-10-16T17:32:48.84</t>
  </si>
  <si>
    <t>134132697,0</t>
  </si>
  <si>
    <t>215625349,0</t>
  </si>
  <si>
    <t>Investionen Übersicht</t>
  </si>
  <si>
    <t>akt. Gesamtmenge</t>
  </si>
  <si>
    <t>akt. Gesamtertrag</t>
  </si>
  <si>
    <t>10999873621,0</t>
  </si>
  <si>
    <t>99014000,0</t>
  </si>
  <si>
    <t>Datum</t>
  </si>
  <si>
    <t>XZC</t>
  </si>
  <si>
    <t>zcoin</t>
  </si>
  <si>
    <t>BTC-TIX</t>
  </si>
  <si>
    <t>2017-10-25T21:01:08.287</t>
  </si>
  <si>
    <t>ETH-TIX</t>
  </si>
  <si>
    <t>STORJ</t>
  </si>
  <si>
    <t>Gebühr</t>
  </si>
  <si>
    <t>TradePair</t>
  </si>
  <si>
    <t>65000000,0</t>
  </si>
  <si>
    <t>645222,0</t>
  </si>
  <si>
    <t>Anzahl</t>
  </si>
  <si>
    <t>102042552,0</t>
  </si>
  <si>
    <t>EK-Preis</t>
  </si>
  <si>
    <t>POWR</t>
  </si>
  <si>
    <t>power-ledger</t>
  </si>
  <si>
    <t>BTC-RCN</t>
  </si>
  <si>
    <t>2017-11-07T07:59:10.913</t>
  </si>
  <si>
    <t>ETH-RCN</t>
  </si>
  <si>
    <t>2017-11-07T07:59:10.93</t>
  </si>
  <si>
    <t>BTC-VIB</t>
  </si>
  <si>
    <t>2017-11-08T17:08:42.997</t>
  </si>
  <si>
    <t>ETH-VIB</t>
  </si>
  <si>
    <t>2017-11-08T17:08:43.01</t>
  </si>
  <si>
    <t>Deaktiviert</t>
  </si>
  <si>
    <t>RDN</t>
  </si>
  <si>
    <t>ETH Kurs in Euro:</t>
  </si>
  <si>
    <t>BTC Kurs in Euro:</t>
  </si>
  <si>
    <t>BCH Kurs in Euro:</t>
  </si>
  <si>
    <t>BTC-MER</t>
  </si>
  <si>
    <t>2017-11-13T23:42:26.193</t>
  </si>
  <si>
    <t>BTC-POWR</t>
  </si>
  <si>
    <t>2017-11-14T00:31:01.76</t>
  </si>
  <si>
    <t>ETH-POWR</t>
  </si>
  <si>
    <t>BTC-BTG</t>
  </si>
  <si>
    <t>2017-11-20T21:49:15.983</t>
  </si>
  <si>
    <t>ETH-BTG</t>
  </si>
  <si>
    <t>2017-11-20T21:49:16</t>
  </si>
  <si>
    <t>ETHOS</t>
  </si>
  <si>
    <t>USDT-BTG</t>
  </si>
  <si>
    <t>2017-11-21T19:17:29.543</t>
  </si>
  <si>
    <t>SAN</t>
  </si>
  <si>
    <t>BTG</t>
  </si>
  <si>
    <t>bitcoin-gold</t>
  </si>
  <si>
    <t>ETH_BTC</t>
  </si>
  <si>
    <t>eth_btc</t>
  </si>
  <si>
    <t>ETHBTC</t>
  </si>
  <si>
    <t>ETHXBT</t>
  </si>
  <si>
    <t>XETHXXBT</t>
  </si>
  <si>
    <t>Bitte wählen sie die Exchanges aus</t>
  </si>
  <si>
    <t>Trade-Pair</t>
  </si>
  <si>
    <t>Profit in Prozent</t>
  </si>
  <si>
    <t>Keine weiteren Daten vorhanden</t>
  </si>
  <si>
    <t>Investitionen</t>
  </si>
  <si>
    <t>65748192475,0</t>
  </si>
  <si>
    <t>UBQ</t>
  </si>
  <si>
    <t>ETH-ADA</t>
  </si>
  <si>
    <t>2017-11-28T17:28:32.077</t>
  </si>
  <si>
    <t>TOP 5 aktiviert</t>
  </si>
  <si>
    <t>BTC-ENG</t>
  </si>
  <si>
    <t>2017-11-29T23:57:48.243</t>
  </si>
  <si>
    <t>ETH-ENG</t>
  </si>
  <si>
    <t>2017-11-29T23:57:48.26</t>
  </si>
  <si>
    <t>Coin-Alarm</t>
  </si>
  <si>
    <t xml:space="preserve">Bitte wählen sie hier bis zu fünf Coins aus, für die sie einen Alarm erstellen </t>
  </si>
  <si>
    <t>möchten und tragen jeweils den Minimum und Maximum Kurs ein.</t>
  </si>
  <si>
    <t>Coin 1:</t>
  </si>
  <si>
    <t>Coin 2:</t>
  </si>
  <si>
    <t>Coin 3:</t>
  </si>
  <si>
    <t>Coin 4:</t>
  </si>
  <si>
    <t>Coin 5:</t>
  </si>
  <si>
    <t>Min. Kurs</t>
  </si>
  <si>
    <t>Max. Kurs</t>
  </si>
  <si>
    <t>350000000,0</t>
  </si>
  <si>
    <t xml:space="preserve">Hinweis: </t>
  </si>
  <si>
    <t>Wenn sie die Email-Banachrichtigung aktiviert haben, erhalten sie</t>
  </si>
  <si>
    <t>ebenfalls eine Email mit Ihrem gestezten Alarm!</t>
  </si>
  <si>
    <t>Platz 1:</t>
  </si>
  <si>
    <t>Platz 2:</t>
  </si>
  <si>
    <t>Platz 3:</t>
  </si>
  <si>
    <t>Platz 4:</t>
  </si>
  <si>
    <t>Platz 5:</t>
  </si>
  <si>
    <t>Coin</t>
  </si>
  <si>
    <t>Prozent/Std</t>
  </si>
  <si>
    <t>Prozent / 24Std</t>
  </si>
  <si>
    <t>Hier wird Ihnen die Coins angezeigt, die in der letzten Stunde die prozentual</t>
  </si>
  <si>
    <t xml:space="preserve">höchste Kurssteigerung generiert haben. </t>
  </si>
  <si>
    <t>Anleitung:</t>
  </si>
  <si>
    <t>Bitte wählen sie Ihre gewünschten Coins aus und setzen einen</t>
  </si>
  <si>
    <t>Kurs-Minimum und/oder Kurs-Maximum Alarmpunkt.</t>
  </si>
  <si>
    <t>Falls sie in den Einstellungen die Email-Benachrichtigung aktiviert haben,</t>
  </si>
  <si>
    <t xml:space="preserve">erhalten sie nach Unter-/Überschreiten Ihres gesetzten Kurs die Email </t>
  </si>
  <si>
    <t>bequem an die von Ihnen hinterlegte Email-Adresse.</t>
  </si>
  <si>
    <t>Dieser TOP 5 Coin-Alarm aktualisiert sich automatisch alle 60 Sekunden und wechselt</t>
  </si>
  <si>
    <t>automatisch auf dieses Sheet!</t>
  </si>
  <si>
    <t>Bitte beachten sie das dies zu einer erhöhten Beanspruchung Ihres Systems führen kann.</t>
  </si>
  <si>
    <t>Kurs / EUR</t>
  </si>
  <si>
    <t>QASH</t>
  </si>
  <si>
    <t>qash</t>
  </si>
  <si>
    <t>DatumErst</t>
  </si>
  <si>
    <t>Position</t>
  </si>
  <si>
    <t>Gewinn:</t>
  </si>
  <si>
    <t>SKY</t>
  </si>
  <si>
    <t>SUB</t>
  </si>
  <si>
    <t>veritaseum</t>
  </si>
  <si>
    <t>Ertrag:</t>
  </si>
  <si>
    <t>XRB</t>
  </si>
  <si>
    <t>Ankauf / Verkauf von</t>
  </si>
  <si>
    <t>Währungen</t>
  </si>
  <si>
    <t>EUR</t>
  </si>
  <si>
    <t>Preis BTC</t>
  </si>
  <si>
    <t>Pos.</t>
  </si>
  <si>
    <t>Von Pos.</t>
  </si>
  <si>
    <t>REQ</t>
  </si>
  <si>
    <t>999999999,0</t>
  </si>
  <si>
    <t>request-network</t>
  </si>
  <si>
    <t>Wallet</t>
  </si>
  <si>
    <t>Module</t>
  </si>
  <si>
    <t>Modul1</t>
  </si>
  <si>
    <t>Modul2</t>
  </si>
  <si>
    <t>ETN</t>
  </si>
  <si>
    <t>electroneum</t>
  </si>
  <si>
    <t>DRGN</t>
  </si>
  <si>
    <t>238421940,0</t>
  </si>
  <si>
    <t>433494437,0</t>
  </si>
  <si>
    <t>dragonchain</t>
  </si>
  <si>
    <t>Ankauf</t>
  </si>
  <si>
    <t>2036645,0</t>
  </si>
  <si>
    <t>Verkauf</t>
  </si>
  <si>
    <t>AION</t>
  </si>
  <si>
    <t>465934587,0</t>
  </si>
  <si>
    <t>aion</t>
  </si>
  <si>
    <t>Anzahl auf Börse</t>
  </si>
  <si>
    <t>Kommentar</t>
  </si>
  <si>
    <t>Zeile INV</t>
  </si>
  <si>
    <t>RDD</t>
  </si>
  <si>
    <t>reddcoin</t>
  </si>
  <si>
    <t>834262000,0</t>
  </si>
  <si>
    <t>Bitcoin.de</t>
  </si>
  <si>
    <t>Anycoin</t>
  </si>
  <si>
    <t>37004027,0</t>
  </si>
  <si>
    <t>133248289,0</t>
  </si>
  <si>
    <t>Anzahl VK</t>
  </si>
  <si>
    <t>ICX</t>
  </si>
  <si>
    <t>400230000,0</t>
  </si>
  <si>
    <t>icon</t>
  </si>
  <si>
    <t>ELF</t>
  </si>
  <si>
    <t>250000000,0</t>
  </si>
  <si>
    <t>aelf</t>
  </si>
  <si>
    <t>WAX</t>
  </si>
  <si>
    <t>KCS</t>
  </si>
  <si>
    <t>91043076,0</t>
  </si>
  <si>
    <t>181043076,0</t>
  </si>
  <si>
    <t>kucoin-shares</t>
  </si>
  <si>
    <t>Pos</t>
  </si>
  <si>
    <t>Haltedauer</t>
  </si>
  <si>
    <t>900000000,0</t>
  </si>
  <si>
    <t>HEUTE</t>
  </si>
  <si>
    <t>Verfügbar</t>
  </si>
  <si>
    <t>Abfrage</t>
  </si>
  <si>
    <t>USDT-ADA</t>
  </si>
  <si>
    <t>2017-12-29T19:24:39.987</t>
  </si>
  <si>
    <t>2017-12-29T19:29:48.42</t>
  </si>
  <si>
    <t>USDT-XVG</t>
  </si>
  <si>
    <t>2017-12-29T19:29:18.357</t>
  </si>
  <si>
    <t>MANA</t>
  </si>
  <si>
    <t>222295208,0</t>
  </si>
  <si>
    <t>ethos</t>
  </si>
  <si>
    <t>BTC-UKG</t>
  </si>
  <si>
    <t>2017-12-29T22:41:55.923</t>
  </si>
  <si>
    <t>ETH-UKG</t>
  </si>
  <si>
    <t>2017-12-29T22:41:56.017</t>
  </si>
  <si>
    <t>KIN</t>
  </si>
  <si>
    <t>756097560976</t>
  </si>
  <si>
    <t>10000000000000</t>
  </si>
  <si>
    <t>kin</t>
  </si>
  <si>
    <t>Anzahl n. Pos. Abz.</t>
  </si>
  <si>
    <t>Anz. Pos</t>
  </si>
  <si>
    <t>Anzahl Coin</t>
  </si>
  <si>
    <t>Anzah Coin</t>
  </si>
  <si>
    <t>QSP</t>
  </si>
  <si>
    <t>RHOC</t>
  </si>
  <si>
    <t>870663574,0</t>
  </si>
  <si>
    <t>rchain</t>
  </si>
  <si>
    <t>ENG</t>
  </si>
  <si>
    <t>74836171,0</t>
  </si>
  <si>
    <t>150000000,0</t>
  </si>
  <si>
    <t>enigma-project</t>
  </si>
  <si>
    <t>STORM</t>
  </si>
  <si>
    <t>Sie möchten Partner werden und hier für Ihr Projekt oder Webseite werben?                                                 Gerne dürfen sie uns per Email oder telefonisch für weitere Auskünfte kontaktieren.</t>
  </si>
  <si>
    <t>XBY</t>
  </si>
  <si>
    <t>DENT</t>
  </si>
  <si>
    <t>10614760961,0</t>
  </si>
  <si>
    <t>dent</t>
  </si>
  <si>
    <t>-0,39</t>
  </si>
  <si>
    <t>0,92</t>
  </si>
  <si>
    <t>TNB</t>
  </si>
  <si>
    <t>CTR</t>
  </si>
  <si>
    <t>0,55</t>
  </si>
  <si>
    <t>1,41</t>
  </si>
  <si>
    <t>DCN</t>
  </si>
  <si>
    <t>dentacoin</t>
  </si>
  <si>
    <t>NXS</t>
  </si>
  <si>
    <t>24898178,0</t>
  </si>
  <si>
    <t>70000000,0</t>
  </si>
  <si>
    <t>Bitstamp</t>
  </si>
  <si>
    <t>Binance</t>
  </si>
  <si>
    <t>Coinbase</t>
  </si>
  <si>
    <t>Shapeshift</t>
  </si>
  <si>
    <t>MED</t>
  </si>
  <si>
    <t>ZCL</t>
  </si>
  <si>
    <t>LRC</t>
  </si>
  <si>
    <t>loopring</t>
  </si>
  <si>
    <t>SMART</t>
  </si>
  <si>
    <t>60000000,0</t>
  </si>
  <si>
    <t>NAS</t>
  </si>
  <si>
    <t>35500000,0</t>
  </si>
  <si>
    <t>nebulas-token</t>
  </si>
  <si>
    <t>197192382,0</t>
  </si>
  <si>
    <t>MKR</t>
  </si>
  <si>
    <t>618228,0</t>
  </si>
  <si>
    <t>maker</t>
  </si>
  <si>
    <t>CND</t>
  </si>
  <si>
    <t>CNX</t>
  </si>
  <si>
    <t>cryptonex</t>
  </si>
  <si>
    <t>Transaktionen</t>
  </si>
  <si>
    <t>BTX</t>
  </si>
  <si>
    <t>bitcore</t>
  </si>
  <si>
    <t>873378637,0</t>
  </si>
  <si>
    <t>IOST</t>
  </si>
  <si>
    <t>21000000000,0</t>
  </si>
  <si>
    <t>iostoken</t>
  </si>
  <si>
    <t>PART</t>
  </si>
  <si>
    <t>particl</t>
  </si>
  <si>
    <t>Gesamt ETH</t>
  </si>
  <si>
    <t>Gesamt EUR/ETH</t>
  </si>
  <si>
    <t>104661310,0</t>
  </si>
  <si>
    <t>205218256,0</t>
  </si>
  <si>
    <t>tenx</t>
  </si>
  <si>
    <t>PLR</t>
  </si>
  <si>
    <t>227384800,0</t>
  </si>
  <si>
    <t>800000000,0</t>
  </si>
  <si>
    <t>pillar</t>
  </si>
  <si>
    <t>Cex.io</t>
  </si>
  <si>
    <t>Exmo</t>
  </si>
  <si>
    <t>GDAX</t>
  </si>
  <si>
    <t>Huobi</t>
  </si>
  <si>
    <t>Kucoin</t>
  </si>
  <si>
    <t>OKEx</t>
  </si>
  <si>
    <t>LiteBit</t>
  </si>
  <si>
    <t>Detail Übersicht</t>
  </si>
  <si>
    <t>Aktueller Wert EUR</t>
  </si>
  <si>
    <t>Aktueller Wert in BTC</t>
  </si>
  <si>
    <t>Netzwerkgebühr</t>
  </si>
  <si>
    <t>Investitionen:</t>
  </si>
  <si>
    <t>IGNIS</t>
  </si>
  <si>
    <t>325226613094</t>
  </si>
  <si>
    <t>1963173416169</t>
  </si>
  <si>
    <t>SRN</t>
  </si>
  <si>
    <t>R</t>
  </si>
  <si>
    <t>184450000,0</t>
  </si>
  <si>
    <t>484450000,0</t>
  </si>
  <si>
    <t>revain</t>
  </si>
  <si>
    <t>0.2.5</t>
  </si>
  <si>
    <t>BTC-IGNIS</t>
  </si>
  <si>
    <t>2018-01-30T18:42:18.58</t>
  </si>
  <si>
    <t>EMC</t>
  </si>
  <si>
    <t>0,24</t>
  </si>
  <si>
    <t>2217140814,0</t>
  </si>
  <si>
    <t>2280109970,0</t>
  </si>
  <si>
    <t>0,57</t>
  </si>
  <si>
    <t>0,51</t>
  </si>
  <si>
    <t>LINK</t>
  </si>
  <si>
    <t>chainlink</t>
  </si>
  <si>
    <t>NEBL</t>
  </si>
  <si>
    <t>neblio</t>
  </si>
  <si>
    <t>bancor</t>
  </si>
  <si>
    <t>XDN</t>
  </si>
  <si>
    <t>HPB</t>
  </si>
  <si>
    <t>POE</t>
  </si>
  <si>
    <t>0,0</t>
  </si>
  <si>
    <t>PPP</t>
  </si>
  <si>
    <t>ANT</t>
  </si>
  <si>
    <t>BLOCK</t>
  </si>
  <si>
    <t>PAC</t>
  </si>
  <si>
    <t>SPHTX</t>
  </si>
  <si>
    <t>RLC</t>
  </si>
  <si>
    <t>BCO</t>
  </si>
  <si>
    <t>ENJ</t>
  </si>
  <si>
    <t>AST</t>
  </si>
  <si>
    <t>ITC</t>
  </si>
  <si>
    <t>DEW</t>
  </si>
  <si>
    <t>BIX</t>
  </si>
  <si>
    <t>ACT</t>
  </si>
  <si>
    <t>ZEN</t>
  </si>
  <si>
    <t>UNITY</t>
  </si>
  <si>
    <t>VEE</t>
  </si>
  <si>
    <t>MCO</t>
  </si>
  <si>
    <t>NAV</t>
  </si>
  <si>
    <t>DTR</t>
  </si>
  <si>
    <t>COB</t>
  </si>
  <si>
    <t>SNGLS</t>
  </si>
  <si>
    <t>RCN</t>
  </si>
  <si>
    <t>CMT</t>
  </si>
  <si>
    <t>THETA</t>
  </si>
  <si>
    <t>RPX</t>
  </si>
  <si>
    <t>AMB</t>
  </si>
  <si>
    <t>OST</t>
  </si>
  <si>
    <t>XAS</t>
  </si>
  <si>
    <t>XCP</t>
  </si>
  <si>
    <t>VIBE</t>
  </si>
  <si>
    <t>DBC</t>
  </si>
  <si>
    <t>BAY</t>
  </si>
  <si>
    <t>PPC</t>
  </si>
  <si>
    <t>AGRS</t>
  </si>
  <si>
    <t>HTML</t>
  </si>
  <si>
    <t>DATA</t>
  </si>
  <si>
    <t>APPC</t>
  </si>
  <si>
    <t>SNM</t>
  </si>
  <si>
    <t>TEL</t>
  </si>
  <si>
    <t>EMC2</t>
  </si>
  <si>
    <t>ADX</t>
  </si>
  <si>
    <t>INS</t>
  </si>
  <si>
    <t>TNC</t>
  </si>
  <si>
    <t>-0,28</t>
  </si>
  <si>
    <t>WABI</t>
  </si>
  <si>
    <t>MDS</t>
  </si>
  <si>
    <t>NULS</t>
  </si>
  <si>
    <t>INT</t>
  </si>
  <si>
    <t>MLN</t>
  </si>
  <si>
    <t>ETP</t>
  </si>
  <si>
    <t>UKG</t>
  </si>
  <si>
    <t>ION</t>
  </si>
  <si>
    <t>MOD</t>
  </si>
  <si>
    <t>TNT</t>
  </si>
  <si>
    <t>EDG</t>
  </si>
  <si>
    <t>SPANK</t>
  </si>
  <si>
    <t>ECA</t>
  </si>
  <si>
    <t>UTK</t>
  </si>
  <si>
    <t>QRL</t>
  </si>
  <si>
    <t>FUEL</t>
  </si>
  <si>
    <t>ATM</t>
  </si>
  <si>
    <t>EDO</t>
  </si>
  <si>
    <t>VIA</t>
  </si>
  <si>
    <t>MTL</t>
  </si>
  <si>
    <t>LBC</t>
  </si>
  <si>
    <t>QBT</t>
  </si>
  <si>
    <t>BRD</t>
  </si>
  <si>
    <t>CAPP</t>
  </si>
  <si>
    <t>IDH</t>
  </si>
  <si>
    <t>ADT</t>
  </si>
  <si>
    <t>CDT</t>
  </si>
  <si>
    <t>WINGS</t>
  </si>
  <si>
    <t>BURST</t>
  </si>
  <si>
    <t>DNT</t>
  </si>
  <si>
    <t>NLG</t>
  </si>
  <si>
    <t>LUN</t>
  </si>
  <si>
    <t>XPA</t>
  </si>
  <si>
    <t>TKN</t>
  </si>
  <si>
    <t>GVT</t>
  </si>
  <si>
    <t>NGC</t>
  </si>
  <si>
    <t>LKK</t>
  </si>
  <si>
    <t>DPY</t>
  </si>
  <si>
    <t>BITCNY</t>
  </si>
  <si>
    <t>DCT</t>
  </si>
  <si>
    <t>HST</t>
  </si>
  <si>
    <t>ECC</t>
  </si>
  <si>
    <t>SLS</t>
  </si>
  <si>
    <t>AEON</t>
  </si>
  <si>
    <t>1ST</t>
  </si>
  <si>
    <t>CLOAK</t>
  </si>
  <si>
    <t>VIB</t>
  </si>
  <si>
    <t>MGO</t>
  </si>
  <si>
    <t>VOX</t>
  </si>
  <si>
    <t>QLC</t>
  </si>
  <si>
    <t>TRIG</t>
  </si>
  <si>
    <t>PURA</t>
  </si>
  <si>
    <t>PAYX</t>
  </si>
  <si>
    <t>PRL</t>
  </si>
  <si>
    <t>HVN</t>
  </si>
  <si>
    <t>GRS</t>
  </si>
  <si>
    <t>DAT</t>
  </si>
  <si>
    <t>INK</t>
  </si>
  <si>
    <t>-0,02</t>
  </si>
  <si>
    <t>TAAS</t>
  </si>
  <si>
    <t>GTO</t>
  </si>
  <si>
    <t>SHIFT</t>
  </si>
  <si>
    <t>COSS</t>
  </si>
  <si>
    <t>SXDT</t>
  </si>
  <si>
    <t>GRID</t>
  </si>
  <si>
    <t>MNX</t>
  </si>
  <si>
    <t>TIO</t>
  </si>
  <si>
    <t>MER</t>
  </si>
  <si>
    <t>IOC</t>
  </si>
  <si>
    <t>WGR</t>
  </si>
  <si>
    <t>SWFTC</t>
  </si>
  <si>
    <t>BDG</t>
  </si>
  <si>
    <t>THC</t>
  </si>
  <si>
    <t>NMC</t>
  </si>
  <si>
    <t>CFI</t>
  </si>
  <si>
    <t>KRM</t>
  </si>
  <si>
    <t>JINN</t>
  </si>
  <si>
    <t>DLT</t>
  </si>
  <si>
    <t>ECN</t>
  </si>
  <si>
    <t>DIME</t>
  </si>
  <si>
    <t>CRW</t>
  </si>
  <si>
    <t>MTH</t>
  </si>
  <si>
    <t>PRE</t>
  </si>
  <si>
    <t>EVX</t>
  </si>
  <si>
    <t>TSL</t>
  </si>
  <si>
    <t>TRST</t>
  </si>
  <si>
    <t>DRT</t>
  </si>
  <si>
    <t>YOYOW</t>
  </si>
  <si>
    <t>XSPEC</t>
  </si>
  <si>
    <t>NET</t>
  </si>
  <si>
    <t>SNC</t>
  </si>
  <si>
    <t>SAFEX</t>
  </si>
  <si>
    <t>WRC</t>
  </si>
  <si>
    <t>TAU</t>
  </si>
  <si>
    <t>KEY</t>
  </si>
  <si>
    <t>DMD</t>
  </si>
  <si>
    <t>PEPECASH</t>
  </si>
  <si>
    <t>MOON</t>
  </si>
  <si>
    <t>HMQ</t>
  </si>
  <si>
    <t>FTC</t>
  </si>
  <si>
    <t>LA</t>
  </si>
  <si>
    <t>TIX</t>
  </si>
  <si>
    <t>POT</t>
  </si>
  <si>
    <t>SIB</t>
  </si>
  <si>
    <t>FLASH</t>
  </si>
  <si>
    <t>CAN</t>
  </si>
  <si>
    <t>IXT</t>
  </si>
  <si>
    <t>BLT</t>
  </si>
  <si>
    <t>VRC</t>
  </si>
  <si>
    <t>SBD</t>
  </si>
  <si>
    <t>ZSC</t>
  </si>
  <si>
    <t>PRO</t>
  </si>
  <si>
    <t>NEU</t>
  </si>
  <si>
    <t>CAT</t>
  </si>
  <si>
    <t>AMP</t>
  </si>
  <si>
    <t>GUP</t>
  </si>
  <si>
    <t>XWC</t>
  </si>
  <si>
    <t>GTC</t>
  </si>
  <si>
    <t>MOT</t>
  </si>
  <si>
    <t>FAIR</t>
  </si>
  <si>
    <t>PASC</t>
  </si>
  <si>
    <t>BOT</t>
  </si>
  <si>
    <t>HGT</t>
  </si>
  <si>
    <t>MSP</t>
  </si>
  <si>
    <t>NSR</t>
  </si>
  <si>
    <t>MDA</t>
  </si>
  <si>
    <t>ONION</t>
  </si>
  <si>
    <t>XEL</t>
  </si>
  <si>
    <t>POSW</t>
  </si>
  <si>
    <t>BCPT</t>
  </si>
  <si>
    <t>ORME</t>
  </si>
  <si>
    <t>NLC2</t>
  </si>
  <si>
    <t>300</t>
  </si>
  <si>
    <t>XSH</t>
  </si>
  <si>
    <t>ARN</t>
  </si>
  <si>
    <t>OTN</t>
  </si>
  <si>
    <t>BLK</t>
  </si>
  <si>
    <t>PST</t>
  </si>
  <si>
    <t>GRC</t>
  </si>
  <si>
    <t>QUN</t>
  </si>
  <si>
    <t>PHR</t>
  </si>
  <si>
    <t>STX</t>
  </si>
  <si>
    <t>EXP</t>
  </si>
  <si>
    <t>COV</t>
  </si>
  <si>
    <t>BCAP</t>
  </si>
  <si>
    <t>OK</t>
  </si>
  <si>
    <t>NMR</t>
  </si>
  <si>
    <t>RADS</t>
  </si>
  <si>
    <t>BBR</t>
  </si>
  <si>
    <t>CREDO</t>
  </si>
  <si>
    <t>ART</t>
  </si>
  <si>
    <t>MYB</t>
  </si>
  <si>
    <t>OAX</t>
  </si>
  <si>
    <t>RVT</t>
  </si>
  <si>
    <t>VOISE</t>
  </si>
  <si>
    <t>NYC</t>
  </si>
  <si>
    <t>OMNI</t>
  </si>
  <si>
    <t>HUSH</t>
  </si>
  <si>
    <t>NVST</t>
  </si>
  <si>
    <t>MUE</t>
  </si>
  <si>
    <t>LEO</t>
  </si>
  <si>
    <t>GAT</t>
  </si>
  <si>
    <t>SNOV</t>
  </si>
  <si>
    <t>BMC</t>
  </si>
  <si>
    <t>GOLOS</t>
  </si>
  <si>
    <t>WILD</t>
  </si>
  <si>
    <t>AIR</t>
  </si>
  <si>
    <t>EBTC</t>
  </si>
  <si>
    <t>SWT</t>
  </si>
  <si>
    <t>BNTY</t>
  </si>
  <si>
    <t>NEOS</t>
  </si>
  <si>
    <t>PRG</t>
  </si>
  <si>
    <t>UNO</t>
  </si>
  <si>
    <t>RBY</t>
  </si>
  <si>
    <t>XMY</t>
  </si>
  <si>
    <t>NXC</t>
  </si>
  <si>
    <t>CSNO</t>
  </si>
  <si>
    <t>ZOI</t>
  </si>
  <si>
    <t>PKT</t>
  </si>
  <si>
    <t>BSD</t>
  </si>
  <si>
    <t>PRA</t>
  </si>
  <si>
    <t>KICK</t>
  </si>
  <si>
    <t>LUX</t>
  </si>
  <si>
    <t>GAM</t>
  </si>
  <si>
    <t>BITB</t>
  </si>
  <si>
    <t>WCT</t>
  </si>
  <si>
    <t>XRL</t>
  </si>
  <si>
    <t>TGT</t>
  </si>
  <si>
    <t>BPT</t>
  </si>
  <si>
    <t>DBIX</t>
  </si>
  <si>
    <t>ENRG</t>
  </si>
  <si>
    <t>PTOY</t>
  </si>
  <si>
    <t>ARY</t>
  </si>
  <si>
    <t>BITUSD</t>
  </si>
  <si>
    <t>SOAR</t>
  </si>
  <si>
    <t>CLAM</t>
  </si>
  <si>
    <t>ATB</t>
  </si>
  <si>
    <t>BLUE</t>
  </si>
  <si>
    <t>OCT</t>
  </si>
  <si>
    <t>ALIS</t>
  </si>
  <si>
    <t>AURA</t>
  </si>
  <si>
    <t>HDG</t>
  </si>
  <si>
    <t>OXY</t>
  </si>
  <si>
    <t>XAUR</t>
  </si>
  <si>
    <t>XPM</t>
  </si>
  <si>
    <t>DOVU</t>
  </si>
  <si>
    <t>DTB</t>
  </si>
  <si>
    <t>PLU</t>
  </si>
  <si>
    <t>DIVX</t>
  </si>
  <si>
    <t>COLX</t>
  </si>
  <si>
    <t>SYNX</t>
  </si>
  <si>
    <t>DICE</t>
  </si>
  <si>
    <t>FLO</t>
  </si>
  <si>
    <t>RNT</t>
  </si>
  <si>
    <t>LMC</t>
  </si>
  <si>
    <t>FLDC</t>
  </si>
  <si>
    <t>PLBT</t>
  </si>
  <si>
    <t>UQC</t>
  </si>
  <si>
    <t>UNIT</t>
  </si>
  <si>
    <t>AVT</t>
  </si>
  <si>
    <t>TIME</t>
  </si>
  <si>
    <t>RIC</t>
  </si>
  <si>
    <t>HEAT</t>
  </si>
  <si>
    <t>LEV</t>
  </si>
  <si>
    <t>PND</t>
  </si>
  <si>
    <t>INCNT</t>
  </si>
  <si>
    <t>QAU</t>
  </si>
  <si>
    <t>SPF</t>
  </si>
  <si>
    <t>BIS</t>
  </si>
  <si>
    <t>GBX</t>
  </si>
  <si>
    <t>ESP</t>
  </si>
  <si>
    <t>REC</t>
  </si>
  <si>
    <t>COVAL</t>
  </si>
  <si>
    <t>DBET</t>
  </si>
  <si>
    <t>OBITS</t>
  </si>
  <si>
    <t>ICOS</t>
  </si>
  <si>
    <t>HBT</t>
  </si>
  <si>
    <t>AIX</t>
  </si>
  <si>
    <t>PIRL</t>
  </si>
  <si>
    <t>BQ</t>
  </si>
  <si>
    <t>GCR</t>
  </si>
  <si>
    <t>HKN</t>
  </si>
  <si>
    <t>MUSIC</t>
  </si>
  <si>
    <t>ELIX</t>
  </si>
  <si>
    <t>GET</t>
  </si>
  <si>
    <t>PINK</t>
  </si>
  <si>
    <t>ABY</t>
  </si>
  <si>
    <t>LINDA</t>
  </si>
  <si>
    <t>MINT</t>
  </si>
  <si>
    <t>POLL</t>
  </si>
  <si>
    <t>XMCC</t>
  </si>
  <si>
    <t>RC</t>
  </si>
  <si>
    <t>BCY</t>
  </si>
  <si>
    <t>XUC</t>
  </si>
  <si>
    <t>ASTRO</t>
  </si>
  <si>
    <t>SEQ</t>
  </si>
  <si>
    <t>CAG</t>
  </si>
  <si>
    <t>-0,66</t>
  </si>
  <si>
    <t>SPHR</t>
  </si>
  <si>
    <t>NIO</t>
  </si>
  <si>
    <t>HAC</t>
  </si>
  <si>
    <t>LOC</t>
  </si>
  <si>
    <t>CVCOIN</t>
  </si>
  <si>
    <t>SXUT</t>
  </si>
  <si>
    <t>NTRN</t>
  </si>
  <si>
    <t>B2B</t>
  </si>
  <si>
    <t>ODN</t>
  </si>
  <si>
    <t>AUR</t>
  </si>
  <si>
    <t>RMC</t>
  </si>
  <si>
    <t>CURE</t>
  </si>
  <si>
    <t>IOP</t>
  </si>
  <si>
    <t>PBL</t>
  </si>
  <si>
    <t>XST</t>
  </si>
  <si>
    <t>FLIXX</t>
  </si>
  <si>
    <t>XLR</t>
  </si>
  <si>
    <t>CRED</t>
  </si>
  <si>
    <t>PIX</t>
  </si>
  <si>
    <t>LCT</t>
  </si>
  <si>
    <t>EVC</t>
  </si>
  <si>
    <t>MYST</t>
  </si>
  <si>
    <t>BDL</t>
  </si>
  <si>
    <t>DOPE</t>
  </si>
  <si>
    <t>ALQO</t>
  </si>
  <si>
    <t>XVC</t>
  </si>
  <si>
    <t>SUMO</t>
  </si>
  <si>
    <t>EDR</t>
  </si>
  <si>
    <t>EAC</t>
  </si>
  <si>
    <t>MEME</t>
  </si>
  <si>
    <t>PZM</t>
  </si>
  <si>
    <t>MAGE</t>
  </si>
  <si>
    <t>ECOB</t>
  </si>
  <si>
    <t>USNBT</t>
  </si>
  <si>
    <t>AC</t>
  </si>
  <si>
    <t>REX</t>
  </si>
  <si>
    <t>SPRTS</t>
  </si>
  <si>
    <t>GMT</t>
  </si>
  <si>
    <t>TX</t>
  </si>
  <si>
    <t>TCC</t>
  </si>
  <si>
    <t>KLC</t>
  </si>
  <si>
    <t>BRK</t>
  </si>
  <si>
    <t>VRM</t>
  </si>
  <si>
    <t>DRP</t>
  </si>
  <si>
    <t>CPAY</t>
  </si>
  <si>
    <t>ADST</t>
  </si>
  <si>
    <t>TIE</t>
  </si>
  <si>
    <t>HORSE</t>
  </si>
  <si>
    <t>BET</t>
  </si>
  <si>
    <t>DAI</t>
  </si>
  <si>
    <t>POLIS</t>
  </si>
  <si>
    <t>PTC</t>
  </si>
  <si>
    <t>1337</t>
  </si>
  <si>
    <t>HYP</t>
  </si>
  <si>
    <t>ERO</t>
  </si>
  <si>
    <t>GCN</t>
  </si>
  <si>
    <t>CRB</t>
  </si>
  <si>
    <t>NVC</t>
  </si>
  <si>
    <t>WISH</t>
  </si>
  <si>
    <t>UFO</t>
  </si>
  <si>
    <t>TOA</t>
  </si>
  <si>
    <t>PLAY</t>
  </si>
  <si>
    <t>BTDX</t>
  </si>
  <si>
    <t>BUN</t>
  </si>
  <si>
    <t>DGPT</t>
  </si>
  <si>
    <t>MAG</t>
  </si>
  <si>
    <t>SNRG</t>
  </si>
  <si>
    <t>TFL</t>
  </si>
  <si>
    <t>HWC</t>
  </si>
  <si>
    <t>BELA</t>
  </si>
  <si>
    <t>ONG</t>
  </si>
  <si>
    <t>QWARK</t>
  </si>
  <si>
    <t>GLD</t>
  </si>
  <si>
    <t>TZC</t>
  </si>
  <si>
    <t>SSS</t>
  </si>
  <si>
    <t>XBC</t>
  </si>
  <si>
    <t>DOT</t>
  </si>
  <si>
    <t>PROC</t>
  </si>
  <si>
    <t>BLITZ</t>
  </si>
  <si>
    <t>KORE</t>
  </si>
  <si>
    <t>BUZZ</t>
  </si>
  <si>
    <t>FYP</t>
  </si>
  <si>
    <t>AMM</t>
  </si>
  <si>
    <t>BON</t>
  </si>
  <si>
    <t>OPT</t>
  </si>
  <si>
    <t>MTNC</t>
  </si>
  <si>
    <t>SCL</t>
  </si>
  <si>
    <t>REAL</t>
  </si>
  <si>
    <t>CANN</t>
  </si>
  <si>
    <t>ATMS</t>
  </si>
  <si>
    <t>SPR</t>
  </si>
  <si>
    <t>BBT</t>
  </si>
  <si>
    <t>ADC</t>
  </si>
  <si>
    <t>ERC</t>
  </si>
  <si>
    <t>EXCL</t>
  </si>
  <si>
    <t>BTCZ</t>
  </si>
  <si>
    <t>NKA</t>
  </si>
  <si>
    <t>BRX</t>
  </si>
  <si>
    <t>BPL</t>
  </si>
  <si>
    <t>FRD</t>
  </si>
  <si>
    <t>APX</t>
  </si>
  <si>
    <t>IFLT</t>
  </si>
  <si>
    <t>SEND</t>
  </si>
  <si>
    <t>QVT</t>
  </si>
  <si>
    <t>ZRC</t>
  </si>
  <si>
    <t>FRST</t>
  </si>
  <si>
    <t>ITNS</t>
  </si>
  <si>
    <t>2GIVE</t>
  </si>
  <si>
    <t>TES</t>
  </si>
  <si>
    <t>IND</t>
  </si>
  <si>
    <t>XGOX</t>
  </si>
  <si>
    <t>TKS</t>
  </si>
  <si>
    <t>ETT</t>
  </si>
  <si>
    <t>PRIX</t>
  </si>
  <si>
    <t>RUP</t>
  </si>
  <si>
    <t>PHO</t>
  </si>
  <si>
    <t>VTR</t>
  </si>
  <si>
    <t>UFR</t>
  </si>
  <si>
    <t>ALT</t>
  </si>
  <si>
    <t>START</t>
  </si>
  <si>
    <t>PUT</t>
  </si>
  <si>
    <t>ZER</t>
  </si>
  <si>
    <t>CHIPS</t>
  </si>
  <si>
    <t>CHC</t>
  </si>
  <si>
    <t>EVR</t>
  </si>
  <si>
    <t>CREA</t>
  </si>
  <si>
    <t>ZNY</t>
  </si>
  <si>
    <t>PYLNT</t>
  </si>
  <si>
    <t>NOTE</t>
  </si>
  <si>
    <t>ZEPH</t>
  </si>
  <si>
    <t>STA</t>
  </si>
  <si>
    <t>DYN</t>
  </si>
  <si>
    <t>HOLD</t>
  </si>
  <si>
    <t>TRUST</t>
  </si>
  <si>
    <t>KRB</t>
  </si>
  <si>
    <t>XMG</t>
  </si>
  <si>
    <t>TRC</t>
  </si>
  <si>
    <t>GOOD</t>
  </si>
  <si>
    <t>VSL</t>
  </si>
  <si>
    <t>MONK</t>
  </si>
  <si>
    <t>MCAP</t>
  </si>
  <si>
    <t>TRCT</t>
  </si>
  <si>
    <t>EGC</t>
  </si>
  <si>
    <t>MBRS</t>
  </si>
  <si>
    <t>MXT</t>
  </si>
  <si>
    <t>SMLY</t>
  </si>
  <si>
    <t>VIVO</t>
  </si>
  <si>
    <t>SXC</t>
  </si>
  <si>
    <t>GJC</t>
  </si>
  <si>
    <t>DNR</t>
  </si>
  <si>
    <t>EFL</t>
  </si>
  <si>
    <t>ADL</t>
  </si>
  <si>
    <t>PLC</t>
  </si>
  <si>
    <t>HUC</t>
  </si>
  <si>
    <t>EFYT</t>
  </si>
  <si>
    <t>AHT</t>
  </si>
  <si>
    <t>V</t>
  </si>
  <si>
    <t>WAND</t>
  </si>
  <si>
    <t>ETBS</t>
  </si>
  <si>
    <t>ANC</t>
  </si>
  <si>
    <t>ELLA</t>
  </si>
  <si>
    <t>611</t>
  </si>
  <si>
    <t>ELTCOIN</t>
  </si>
  <si>
    <t>PKB</t>
  </si>
  <si>
    <t>NOBL</t>
  </si>
  <si>
    <t>BLU</t>
  </si>
  <si>
    <t>OPC</t>
  </si>
  <si>
    <t>PING</t>
  </si>
  <si>
    <t>EBST</t>
  </si>
  <si>
    <t>QRK</t>
  </si>
  <si>
    <t>STU</t>
  </si>
  <si>
    <t>YOC</t>
  </si>
  <si>
    <t>EPY</t>
  </si>
  <si>
    <t>IXC</t>
  </si>
  <si>
    <t>ADZ</t>
  </si>
  <si>
    <t>NDC</t>
  </si>
  <si>
    <t>BASH</t>
  </si>
  <si>
    <t>ITT</t>
  </si>
  <si>
    <t>GCC</t>
  </si>
  <si>
    <t>FOR</t>
  </si>
  <si>
    <t>ERC20</t>
  </si>
  <si>
    <t>RAIN</t>
  </si>
  <si>
    <t>CBX</t>
  </si>
  <si>
    <t>EQT</t>
  </si>
  <si>
    <t>DFT</t>
  </si>
  <si>
    <t>ACC</t>
  </si>
  <si>
    <t>SCT</t>
  </si>
  <si>
    <t>FYN</t>
  </si>
  <si>
    <t>GRE</t>
  </si>
  <si>
    <t>PBT</t>
  </si>
  <si>
    <t>EMV</t>
  </si>
  <si>
    <t>CNT</t>
  </si>
  <si>
    <t>DAR</t>
  </si>
  <si>
    <t>XLC</t>
  </si>
  <si>
    <t>UIS</t>
  </si>
  <si>
    <t>RIYA</t>
  </si>
  <si>
    <t>LDOGE</t>
  </si>
  <si>
    <t>OCL</t>
  </si>
  <si>
    <t>MOIN</t>
  </si>
  <si>
    <t>GIM</t>
  </si>
  <si>
    <t>CMPCO</t>
  </si>
  <si>
    <t>FUCK</t>
  </si>
  <si>
    <t>RNS</t>
  </si>
  <si>
    <t>ARC</t>
  </si>
  <si>
    <t>FLT</t>
  </si>
  <si>
    <t>RKC</t>
  </si>
  <si>
    <t>PIPL</t>
  </si>
  <si>
    <t>WDC</t>
  </si>
  <si>
    <t>UNB</t>
  </si>
  <si>
    <t>LINX</t>
  </si>
  <si>
    <t>MEC</t>
  </si>
  <si>
    <t>DCY</t>
  </si>
  <si>
    <t>ELE</t>
  </si>
  <si>
    <t>KBR</t>
  </si>
  <si>
    <t>CRM</t>
  </si>
  <si>
    <t>SIFT</t>
  </si>
  <si>
    <t>CTX</t>
  </si>
  <si>
    <t>CDN</t>
  </si>
  <si>
    <t>LGD</t>
  </si>
  <si>
    <t>JET</t>
  </si>
  <si>
    <t>MZC</t>
  </si>
  <si>
    <t>BYC</t>
  </si>
  <si>
    <t>SCORE</t>
  </si>
  <si>
    <t>CFT</t>
  </si>
  <si>
    <t>HPC</t>
  </si>
  <si>
    <t>BTA</t>
  </si>
  <si>
    <t>XCN</t>
  </si>
  <si>
    <t>HTC</t>
  </si>
  <si>
    <t>ECASH</t>
  </si>
  <si>
    <t>INFX</t>
  </si>
  <si>
    <t>AU</t>
  </si>
  <si>
    <t>ATS</t>
  </si>
  <si>
    <t>XCPO</t>
  </si>
  <si>
    <t>SKIN</t>
  </si>
  <si>
    <t>LNK</t>
  </si>
  <si>
    <t>INSN</t>
  </si>
  <si>
    <t>KLN</t>
  </si>
  <si>
    <t>KEK</t>
  </si>
  <si>
    <t>EBET</t>
  </si>
  <si>
    <t>GRWI</t>
  </si>
  <si>
    <t>FST</t>
  </si>
  <si>
    <t>DGC</t>
  </si>
  <si>
    <t>CJ</t>
  </si>
  <si>
    <t>ETG</t>
  </si>
  <si>
    <t>SKC</t>
  </si>
  <si>
    <t>BLAS</t>
  </si>
  <si>
    <t>ORB</t>
  </si>
  <si>
    <t>STN</t>
  </si>
  <si>
    <t>KOBO</t>
  </si>
  <si>
    <t>BTCS</t>
  </si>
  <si>
    <t>ACE</t>
  </si>
  <si>
    <t>XCXT</t>
  </si>
  <si>
    <t>POP</t>
  </si>
  <si>
    <t>CCRB</t>
  </si>
  <si>
    <t>SMC</t>
  </si>
  <si>
    <t>ZET</t>
  </si>
  <si>
    <t>TTC</t>
  </si>
  <si>
    <t>ABJ</t>
  </si>
  <si>
    <t>NIMFA</t>
  </si>
  <si>
    <t>ENT</t>
  </si>
  <si>
    <t>STRC</t>
  </si>
  <si>
    <t>LANA</t>
  </si>
  <si>
    <t>PIGGY</t>
  </si>
  <si>
    <t>MNE</t>
  </si>
  <si>
    <t>UNIC</t>
  </si>
  <si>
    <t>BIGUP</t>
  </si>
  <si>
    <t>MRT</t>
  </si>
  <si>
    <t>EBCH</t>
  </si>
  <si>
    <t>VISIO</t>
  </si>
  <si>
    <t>I0C</t>
  </si>
  <si>
    <t>DRXNE</t>
  </si>
  <si>
    <t>XPD</t>
  </si>
  <si>
    <t>FC2</t>
  </si>
  <si>
    <t>SUR</t>
  </si>
  <si>
    <t>BBP</t>
  </si>
  <si>
    <t>GUN</t>
  </si>
  <si>
    <t>NEWB</t>
  </si>
  <si>
    <t>CPC</t>
  </si>
  <si>
    <t>LOG</t>
  </si>
  <si>
    <t>HBN</t>
  </si>
  <si>
    <t>DEM</t>
  </si>
  <si>
    <t>MOTO</t>
  </si>
  <si>
    <t>BTB</t>
  </si>
  <si>
    <t>UTC</t>
  </si>
  <si>
    <t>HODL</t>
  </si>
  <si>
    <t>WGO</t>
  </si>
  <si>
    <t>TROLL</t>
  </si>
  <si>
    <t>FCN</t>
  </si>
  <si>
    <t>FUNC</t>
  </si>
  <si>
    <t>GAIA</t>
  </si>
  <si>
    <t>CFD</t>
  </si>
  <si>
    <t>MBI</t>
  </si>
  <si>
    <t>808</t>
  </si>
  <si>
    <t>DFS</t>
  </si>
  <si>
    <t>NYAN</t>
  </si>
  <si>
    <t>BTCRED</t>
  </si>
  <si>
    <t>MCRN</t>
  </si>
  <si>
    <t>ATOM</t>
  </si>
  <si>
    <t>OTX</t>
  </si>
  <si>
    <t>TRI</t>
  </si>
  <si>
    <t>WTT</t>
  </si>
  <si>
    <t>KURT</t>
  </si>
  <si>
    <t>AMMO</t>
  </si>
  <si>
    <t>GB</t>
  </si>
  <si>
    <t>VIDZ</t>
  </si>
  <si>
    <t>BTWTY</t>
  </si>
  <si>
    <t>RLT</t>
  </si>
  <si>
    <t>TKR</t>
  </si>
  <si>
    <t>XJO</t>
  </si>
  <si>
    <t>EL</t>
  </si>
  <si>
    <t>OPAL</t>
  </si>
  <si>
    <t>NETKO</t>
  </si>
  <si>
    <t>Q2C</t>
  </si>
  <si>
    <t>JNS</t>
  </si>
  <si>
    <t>SGR</t>
  </si>
  <si>
    <t>TRUMP</t>
  </si>
  <si>
    <t>MDC</t>
  </si>
  <si>
    <t>BLOCKPAY</t>
  </si>
  <si>
    <t>XPTX</t>
  </si>
  <si>
    <t>SLG</t>
  </si>
  <si>
    <t>CCT</t>
  </si>
  <si>
    <t>BLC</t>
  </si>
  <si>
    <t>RBT</t>
  </si>
  <si>
    <t>VLT</t>
  </si>
  <si>
    <t>TIT</t>
  </si>
  <si>
    <t>SAGA</t>
  </si>
  <si>
    <t>TRK</t>
  </si>
  <si>
    <t>PAK</t>
  </si>
  <si>
    <t>TGC</t>
  </si>
  <si>
    <t>ARI</t>
  </si>
  <si>
    <t>PXC</t>
  </si>
  <si>
    <t>GLT</t>
  </si>
  <si>
    <t>XBL</t>
  </si>
  <si>
    <t>NUKO</t>
  </si>
  <si>
    <t>CCO</t>
  </si>
  <si>
    <t>DAXX</t>
  </si>
  <si>
    <t>XRE</t>
  </si>
  <si>
    <t>888</t>
  </si>
  <si>
    <t>MOJO</t>
  </si>
  <si>
    <t>DSH</t>
  </si>
  <si>
    <t>8BIT</t>
  </si>
  <si>
    <t>SUPER</t>
  </si>
  <si>
    <t>CNO</t>
  </si>
  <si>
    <t>PCOIN</t>
  </si>
  <si>
    <t>NTO</t>
  </si>
  <si>
    <t>TALK</t>
  </si>
  <si>
    <t>DDF</t>
  </si>
  <si>
    <t>XHI</t>
  </si>
  <si>
    <t>XCT</t>
  </si>
  <si>
    <t>XRA</t>
  </si>
  <si>
    <t>SRC</t>
  </si>
  <si>
    <t>CCN</t>
  </si>
  <si>
    <t>SDRN</t>
  </si>
  <si>
    <t>BOLI</t>
  </si>
  <si>
    <t>MARS</t>
  </si>
  <si>
    <t>ASAFE2</t>
  </si>
  <si>
    <t>LTB</t>
  </si>
  <si>
    <t>ZZC</t>
  </si>
  <si>
    <t>RED</t>
  </si>
  <si>
    <t>POST</t>
  </si>
  <si>
    <t>STV</t>
  </si>
  <si>
    <t>CASH</t>
  </si>
  <si>
    <t>ONX</t>
  </si>
  <si>
    <t>ARG</t>
  </si>
  <si>
    <t>MNM</t>
  </si>
  <si>
    <t>CHAN</t>
  </si>
  <si>
    <t>CRX</t>
  </si>
  <si>
    <t>AMS</t>
  </si>
  <si>
    <t>HNC</t>
  </si>
  <si>
    <t>YTN</t>
  </si>
  <si>
    <t>HAT</t>
  </si>
  <si>
    <t>BCF</t>
  </si>
  <si>
    <t>XIOS</t>
  </si>
  <si>
    <t>UET</t>
  </si>
  <si>
    <t>BERN</t>
  </si>
  <si>
    <t>GAP</t>
  </si>
  <si>
    <t>ZCG</t>
  </si>
  <si>
    <t>POS</t>
  </si>
  <si>
    <t>BITBTC</t>
  </si>
  <si>
    <t>DIX</t>
  </si>
  <si>
    <t>EMD</t>
  </si>
  <si>
    <t>PXI</t>
  </si>
  <si>
    <t>SPACE</t>
  </si>
  <si>
    <t>TAG</t>
  </si>
  <si>
    <t>CHESS</t>
  </si>
  <si>
    <t>BSTY</t>
  </si>
  <si>
    <t>CUBE</t>
  </si>
  <si>
    <t>LBTC</t>
  </si>
  <si>
    <t>EOT</t>
  </si>
  <si>
    <t>LCP</t>
  </si>
  <si>
    <t>PHS</t>
  </si>
  <si>
    <t>QTL</t>
  </si>
  <si>
    <t>STARS</t>
  </si>
  <si>
    <t>TEK</t>
  </si>
  <si>
    <t>BUMBA</t>
  </si>
  <si>
    <t>BITSILVER</t>
  </si>
  <si>
    <t>ERY</t>
  </si>
  <si>
    <t>BITGOLD</t>
  </si>
  <si>
    <t>REE</t>
  </si>
  <si>
    <t>ARCO</t>
  </si>
  <si>
    <t>ICOB</t>
  </si>
  <si>
    <t>IMS</t>
  </si>
  <si>
    <t>DALC</t>
  </si>
  <si>
    <t>DLC</t>
  </si>
  <si>
    <t>HXX</t>
  </si>
  <si>
    <t>EUC</t>
  </si>
  <si>
    <t>KAYI</t>
  </si>
  <si>
    <t>UNITS</t>
  </si>
  <si>
    <t>COAL</t>
  </si>
  <si>
    <t>BRAT</t>
  </si>
  <si>
    <t>HONEY</t>
  </si>
  <si>
    <t>RPC</t>
  </si>
  <si>
    <t>AIB</t>
  </si>
  <si>
    <t>QCN</t>
  </si>
  <si>
    <t>KED</t>
  </si>
  <si>
    <t>BTPL</t>
  </si>
  <si>
    <t>MAR</t>
  </si>
  <si>
    <t>MST</t>
  </si>
  <si>
    <t>MAO</t>
  </si>
  <si>
    <t>BRIA</t>
  </si>
  <si>
    <t>ALL</t>
  </si>
  <si>
    <t>XBTC21</t>
  </si>
  <si>
    <t>EVO</t>
  </si>
  <si>
    <t>FUZZ</t>
  </si>
  <si>
    <t>MAY</t>
  </si>
  <si>
    <t>VUC</t>
  </si>
  <si>
    <t>CNNC</t>
  </si>
  <si>
    <t>SOJ</t>
  </si>
  <si>
    <t>BAS</t>
  </si>
  <si>
    <t>GPU</t>
  </si>
  <si>
    <t>EAGLE</t>
  </si>
  <si>
    <t>NRO</t>
  </si>
  <si>
    <t>DRS</t>
  </si>
  <si>
    <t>CON</t>
  </si>
  <si>
    <t>BLN</t>
  </si>
  <si>
    <t>NEVA</t>
  </si>
  <si>
    <t>VPRC</t>
  </si>
  <si>
    <t>XCRE</t>
  </si>
  <si>
    <t>XBTS</t>
  </si>
  <si>
    <t>ACOIN</t>
  </si>
  <si>
    <t>DIBC</t>
  </si>
  <si>
    <t>XCO</t>
  </si>
  <si>
    <t>SOIL</t>
  </si>
  <si>
    <t>CXT</t>
  </si>
  <si>
    <t>ECO</t>
  </si>
  <si>
    <t>FLAX</t>
  </si>
  <si>
    <t>NTWK</t>
  </si>
  <si>
    <t>$$$</t>
  </si>
  <si>
    <t>SFC</t>
  </si>
  <si>
    <t>KRONE</t>
  </si>
  <si>
    <t>GP</t>
  </si>
  <si>
    <t>GPL</t>
  </si>
  <si>
    <t>OFF</t>
  </si>
  <si>
    <t>SONG</t>
  </si>
  <si>
    <t>JS</t>
  </si>
  <si>
    <t>LUNA</t>
  </si>
  <si>
    <t>BNX</t>
  </si>
  <si>
    <t>SPT</t>
  </si>
  <si>
    <t>TAJ</t>
  </si>
  <si>
    <t>BENJI</t>
  </si>
  <si>
    <t>URO</t>
  </si>
  <si>
    <t>QBC</t>
  </si>
  <si>
    <t>BITEUR</t>
  </si>
  <si>
    <t>MSCN</t>
  </si>
  <si>
    <t>ICON</t>
  </si>
  <si>
    <t>LTCU</t>
  </si>
  <si>
    <t>PLACO</t>
  </si>
  <si>
    <t>SLEVIN</t>
  </si>
  <si>
    <t>WOMEN</t>
  </si>
  <si>
    <t>GEERT</t>
  </si>
  <si>
    <t>ZYD</t>
  </si>
  <si>
    <t>SH</t>
  </si>
  <si>
    <t>ACP</t>
  </si>
  <si>
    <t>DOLLAR</t>
  </si>
  <si>
    <t>WBB</t>
  </si>
  <si>
    <t>XCS</t>
  </si>
  <si>
    <t>VRS</t>
  </si>
  <si>
    <t>G3N</t>
  </si>
  <si>
    <t>EXN</t>
  </si>
  <si>
    <t>AGLC</t>
  </si>
  <si>
    <t>AERM</t>
  </si>
  <si>
    <t>VOLT</t>
  </si>
  <si>
    <t>ARGUS</t>
  </si>
  <si>
    <t>SOCC</t>
  </si>
  <si>
    <t>CTIC3</t>
  </si>
  <si>
    <t>BIOB</t>
  </si>
  <si>
    <t>RSGP</t>
  </si>
  <si>
    <t>CTIC2</t>
  </si>
  <si>
    <t>LVPS</t>
  </si>
  <si>
    <t>NANOX</t>
  </si>
  <si>
    <t>COUPE</t>
  </si>
  <si>
    <t>CREVA</t>
  </si>
  <si>
    <t>VLTC</t>
  </si>
  <si>
    <t>GSR</t>
  </si>
  <si>
    <t>MGM</t>
  </si>
  <si>
    <t>EXRN</t>
  </si>
  <si>
    <t>HMC</t>
  </si>
  <si>
    <t>ABN</t>
  </si>
  <si>
    <t>DMB</t>
  </si>
  <si>
    <t>APW</t>
  </si>
  <si>
    <t>VTA</t>
  </si>
  <si>
    <t>PGL</t>
  </si>
  <si>
    <t>ICOO</t>
  </si>
  <si>
    <t>RUSTBITS</t>
  </si>
  <si>
    <t>INPAY</t>
  </si>
  <si>
    <t>ROC</t>
  </si>
  <si>
    <t>SHORTY</t>
  </si>
  <si>
    <t>ITI</t>
  </si>
  <si>
    <t>HAL</t>
  </si>
  <si>
    <t>SDC</t>
  </si>
  <si>
    <t>BTCR</t>
  </si>
  <si>
    <t>BITS</t>
  </si>
  <si>
    <t>B@</t>
  </si>
  <si>
    <t>FIMK</t>
  </si>
  <si>
    <t>BXT</t>
  </si>
  <si>
    <t>BRIT</t>
  </si>
  <si>
    <t>METAL</t>
  </si>
  <si>
    <t>AMBER</t>
  </si>
  <si>
    <t>SIGT</t>
  </si>
  <si>
    <t>TSE</t>
  </si>
  <si>
    <t>GRIM</t>
  </si>
  <si>
    <t>PR</t>
  </si>
  <si>
    <t>HERO</t>
  </si>
  <si>
    <t>XPY</t>
  </si>
  <si>
    <t>FLY</t>
  </si>
  <si>
    <t>KUSH</t>
  </si>
  <si>
    <t>MAX</t>
  </si>
  <si>
    <t>WAY</t>
  </si>
  <si>
    <t>VAL</t>
  </si>
  <si>
    <t>BTSR</t>
  </si>
  <si>
    <t>VC</t>
  </si>
  <si>
    <t>GLC</t>
  </si>
  <si>
    <t>J</t>
  </si>
  <si>
    <t>BITZ</t>
  </si>
  <si>
    <t>MNC</t>
  </si>
  <si>
    <t>PX</t>
  </si>
  <si>
    <t>XGR</t>
  </si>
  <si>
    <t>CV2</t>
  </si>
  <si>
    <t>DUO</t>
  </si>
  <si>
    <t>CYP</t>
  </si>
  <si>
    <t>RBIES</t>
  </si>
  <si>
    <t>FNC</t>
  </si>
  <si>
    <t>MAD</t>
  </si>
  <si>
    <t>ZUR</t>
  </si>
  <si>
    <t>TRDT</t>
  </si>
  <si>
    <t>RUPX</t>
  </si>
  <si>
    <t>VOT</t>
  </si>
  <si>
    <t>JIN</t>
  </si>
  <si>
    <t>SPEX</t>
  </si>
  <si>
    <t>FRK</t>
  </si>
  <si>
    <t>SCRT</t>
  </si>
  <si>
    <t>FRC</t>
  </si>
  <si>
    <t>IMX</t>
  </si>
  <si>
    <t>XNG</t>
  </si>
  <si>
    <t>SAC</t>
  </si>
  <si>
    <t>YAC</t>
  </si>
  <si>
    <t>FIRE</t>
  </si>
  <si>
    <t>EGAS</t>
  </si>
  <si>
    <t>EREAL</t>
  </si>
  <si>
    <t>YEL</t>
  </si>
  <si>
    <t>BTQ</t>
  </si>
  <si>
    <t>ZMC</t>
  </si>
  <si>
    <t>JWL</t>
  </si>
  <si>
    <t>COXST</t>
  </si>
  <si>
    <t>ISL</t>
  </si>
  <si>
    <t>BRAIN</t>
  </si>
  <si>
    <t>ANTI</t>
  </si>
  <si>
    <t>DBTC</t>
  </si>
  <si>
    <t>PIE</t>
  </si>
  <si>
    <t>WORM</t>
  </si>
  <si>
    <t>CF</t>
  </si>
  <si>
    <t>BSTAR</t>
  </si>
  <si>
    <t>TYCHO</t>
  </si>
  <si>
    <t>PRX</t>
  </si>
  <si>
    <t>ATX</t>
  </si>
  <si>
    <t>MTLMC3</t>
  </si>
  <si>
    <t>CESC</t>
  </si>
  <si>
    <t>BLRY</t>
  </si>
  <si>
    <t>MND</t>
  </si>
  <si>
    <t>DLISK</t>
  </si>
  <si>
    <t>VEC2</t>
  </si>
  <si>
    <t>MILO</t>
  </si>
  <si>
    <t>PONZI</t>
  </si>
  <si>
    <t>ADCN</t>
  </si>
  <si>
    <t>EGO</t>
  </si>
  <si>
    <t>ICE</t>
  </si>
  <si>
    <t>CWXT</t>
  </si>
  <si>
    <t>VIP</t>
  </si>
  <si>
    <t>SCS</t>
  </si>
  <si>
    <t>DRM</t>
  </si>
  <si>
    <t>WARP</t>
  </si>
  <si>
    <t>RIDE</t>
  </si>
  <si>
    <t>RBX</t>
  </si>
  <si>
    <t>PLNC</t>
  </si>
  <si>
    <t>TOR</t>
  </si>
  <si>
    <t>TAGR</t>
  </si>
  <si>
    <t>BSC</t>
  </si>
  <si>
    <t>ARB</t>
  </si>
  <si>
    <t>ORLY</t>
  </si>
  <si>
    <t>PULSE</t>
  </si>
  <si>
    <t>URC</t>
  </si>
  <si>
    <t>LTCR</t>
  </si>
  <si>
    <t>PEX</t>
  </si>
  <si>
    <t>CRDNC</t>
  </si>
  <si>
    <t>STEPS</t>
  </si>
  <si>
    <t>ZNE</t>
  </si>
  <si>
    <t>OS76</t>
  </si>
  <si>
    <t>BIOS</t>
  </si>
  <si>
    <t>CAB</t>
  </si>
  <si>
    <t>ELS</t>
  </si>
  <si>
    <t>CRTM</t>
  </si>
  <si>
    <t>DES</t>
  </si>
  <si>
    <t>IBANK</t>
  </si>
  <si>
    <t>CRT</t>
  </si>
  <si>
    <t>HVCO</t>
  </si>
  <si>
    <t>XOC</t>
  </si>
  <si>
    <t>IMPS</t>
  </si>
  <si>
    <t>NODC</t>
  </si>
  <si>
    <t>SDP</t>
  </si>
  <si>
    <t>P7C</t>
  </si>
  <si>
    <t>SANDG</t>
  </si>
  <si>
    <t>FXE</t>
  </si>
  <si>
    <t>ULA</t>
  </si>
  <si>
    <t>CONX</t>
  </si>
  <si>
    <t>SLFI</t>
  </si>
  <si>
    <t>CALC</t>
  </si>
  <si>
    <t>CCM100</t>
  </si>
  <si>
    <t>DGCS</t>
  </si>
  <si>
    <t>EBT</t>
  </si>
  <si>
    <t>PIZZA</t>
  </si>
  <si>
    <t>ATMC</t>
  </si>
  <si>
    <t>CHAT</t>
  </si>
  <si>
    <t>RUFF</t>
  </si>
  <si>
    <t>SOC</t>
  </si>
  <si>
    <t>AIDOC</t>
  </si>
  <si>
    <t>OCN</t>
  </si>
  <si>
    <t>DTA</t>
  </si>
  <si>
    <t>SMT</t>
  </si>
  <si>
    <t>EPC</t>
  </si>
  <si>
    <t>BCD</t>
  </si>
  <si>
    <t>GNX</t>
  </si>
  <si>
    <t>ZIL</t>
  </si>
  <si>
    <t>12600000000,0</t>
  </si>
  <si>
    <t>zilliqa</t>
  </si>
  <si>
    <t>MEE</t>
  </si>
  <si>
    <t>ZPT</t>
  </si>
  <si>
    <t>SHOW</t>
  </si>
  <si>
    <t>LET</t>
  </si>
  <si>
    <t>TOPC</t>
  </si>
  <si>
    <t>WIC</t>
  </si>
  <si>
    <t>EKO</t>
  </si>
  <si>
    <t>NKC</t>
  </si>
  <si>
    <t>YEE</t>
  </si>
  <si>
    <t>AAC</t>
  </si>
  <si>
    <t>COFI</t>
  </si>
  <si>
    <t>HLC</t>
  </si>
  <si>
    <t>LIGHT</t>
  </si>
  <si>
    <t>SPC</t>
  </si>
  <si>
    <t>FOTA</t>
  </si>
  <si>
    <t>TRAC</t>
  </si>
  <si>
    <t>AGI</t>
  </si>
  <si>
    <t>singularitynet</t>
  </si>
  <si>
    <t>ADK</t>
  </si>
  <si>
    <t>BCX</t>
  </si>
  <si>
    <t>STC</t>
  </si>
  <si>
    <t>RCT</t>
  </si>
  <si>
    <t>HPY</t>
  </si>
  <si>
    <t>C20</t>
  </si>
  <si>
    <t>KCASH</t>
  </si>
  <si>
    <t>CV</t>
  </si>
  <si>
    <t>READ</t>
  </si>
  <si>
    <t>EKT</t>
  </si>
  <si>
    <t>DDD</t>
  </si>
  <si>
    <t>CFUN</t>
  </si>
  <si>
    <t>UGC</t>
  </si>
  <si>
    <t>BTW</t>
  </si>
  <si>
    <t>XTZ</t>
  </si>
  <si>
    <t>MAN</t>
  </si>
  <si>
    <t>PRS</t>
  </si>
  <si>
    <t>MOF</t>
  </si>
  <si>
    <t>BIG</t>
  </si>
  <si>
    <t>BTO</t>
  </si>
  <si>
    <t>AIT</t>
  </si>
  <si>
    <t>UGT</t>
  </si>
  <si>
    <t>SSC</t>
  </si>
  <si>
    <t>TRUE</t>
  </si>
  <si>
    <t>OC</t>
  </si>
  <si>
    <t>FRGC</t>
  </si>
  <si>
    <t>ATN</t>
  </si>
  <si>
    <t>AID</t>
  </si>
  <si>
    <t>REBL</t>
  </si>
  <si>
    <t>MOBI</t>
  </si>
  <si>
    <t>XIN</t>
  </si>
  <si>
    <t>CMS</t>
  </si>
  <si>
    <t>QUBE</t>
  </si>
  <si>
    <t>HOT</t>
  </si>
  <si>
    <t>HBC</t>
  </si>
  <si>
    <t>PXS</t>
  </si>
  <si>
    <t>BAR</t>
  </si>
  <si>
    <t>AI</t>
  </si>
  <si>
    <t>REF</t>
  </si>
  <si>
    <t>IPC</t>
  </si>
  <si>
    <t>TCT</t>
  </si>
  <si>
    <t>UBTC</t>
  </si>
  <si>
    <t>IDT</t>
  </si>
  <si>
    <t>SMS</t>
  </si>
  <si>
    <t>MOAC</t>
  </si>
  <si>
    <t>IPL</t>
  </si>
  <si>
    <t>CANDY</t>
  </si>
  <si>
    <t>UIP</t>
  </si>
  <si>
    <t>DAV</t>
  </si>
  <si>
    <t>AWR</t>
  </si>
  <si>
    <t>SLT</t>
  </si>
  <si>
    <t>TER</t>
  </si>
  <si>
    <t>CL</t>
  </si>
  <si>
    <t>FIL</t>
  </si>
  <si>
    <t>MDT</t>
  </si>
  <si>
    <t>B2X</t>
  </si>
  <si>
    <t>SHND</t>
  </si>
  <si>
    <t>DIM</t>
  </si>
  <si>
    <t>MGC</t>
  </si>
  <si>
    <t>XID</t>
  </si>
  <si>
    <t>JIYO</t>
  </si>
  <si>
    <t>TBX</t>
  </si>
  <si>
    <t>EQL</t>
  </si>
  <si>
    <t>SIC</t>
  </si>
  <si>
    <t>WETH</t>
  </si>
  <si>
    <t>CLUB</t>
  </si>
  <si>
    <t>WC</t>
  </si>
  <si>
    <t>AXP</t>
  </si>
  <si>
    <t>CLD</t>
  </si>
  <si>
    <t>IFC</t>
  </si>
  <si>
    <t>TMC</t>
  </si>
  <si>
    <t>BITCF</t>
  </si>
  <si>
    <t>EDT</t>
  </si>
  <si>
    <t>BKX</t>
  </si>
  <si>
    <t>APC</t>
  </si>
  <si>
    <t>IQT</t>
  </si>
  <si>
    <t>REGA</t>
  </si>
  <si>
    <t>NTC</t>
  </si>
  <si>
    <t>SWTC</t>
  </si>
  <si>
    <t>INF</t>
  </si>
  <si>
    <t>SBC</t>
  </si>
  <si>
    <t>ZAP</t>
  </si>
  <si>
    <t>IC</t>
  </si>
  <si>
    <t>BCA</t>
  </si>
  <si>
    <t>NMS</t>
  </si>
  <si>
    <t>KB3</t>
  </si>
  <si>
    <t>KZC</t>
  </si>
  <si>
    <t>VZT</t>
  </si>
  <si>
    <t>IDXM</t>
  </si>
  <si>
    <t>FDX</t>
  </si>
  <si>
    <t>TOKC</t>
  </si>
  <si>
    <t>HTML5</t>
  </si>
  <si>
    <t>BCDN</t>
  </si>
  <si>
    <t>GRLC</t>
  </si>
  <si>
    <t>CRAVE</t>
  </si>
  <si>
    <t>GBG</t>
  </si>
  <si>
    <t>ZENGOLD</t>
  </si>
  <si>
    <t>HC</t>
  </si>
  <si>
    <t>XRY</t>
  </si>
  <si>
    <t>TOK</t>
  </si>
  <si>
    <t>RBBT</t>
  </si>
  <si>
    <t>ARCT</t>
  </si>
  <si>
    <t>OX</t>
  </si>
  <si>
    <t>GCS</t>
  </si>
  <si>
    <t>NOX</t>
  </si>
  <si>
    <t>GRX</t>
  </si>
  <si>
    <t>ORE</t>
  </si>
  <si>
    <t>SEXC</t>
  </si>
  <si>
    <t>MSD</t>
  </si>
  <si>
    <t>XSTC</t>
  </si>
  <si>
    <t>SND</t>
  </si>
  <si>
    <t>GOD</t>
  </si>
  <si>
    <t>MVC</t>
  </si>
  <si>
    <t>THS</t>
  </si>
  <si>
    <t>PLX</t>
  </si>
  <si>
    <t>BEST</t>
  </si>
  <si>
    <t>WSX</t>
  </si>
  <si>
    <t>BTE</t>
  </si>
  <si>
    <t>SIGMA</t>
  </si>
  <si>
    <t>PNX</t>
  </si>
  <si>
    <t>HCC</t>
  </si>
  <si>
    <t>UTT</t>
  </si>
  <si>
    <t>LTG</t>
  </si>
  <si>
    <t>BSR</t>
  </si>
  <si>
    <t>STAR</t>
  </si>
  <si>
    <t>ANI</t>
  </si>
  <si>
    <t>SAK</t>
  </si>
  <si>
    <t>SJCX</t>
  </si>
  <si>
    <t>NEOG</t>
  </si>
  <si>
    <t>DMC</t>
  </si>
  <si>
    <t>FLAP</t>
  </si>
  <si>
    <t>FRN</t>
  </si>
  <si>
    <t>ZSE</t>
  </si>
  <si>
    <t>TOP</t>
  </si>
  <si>
    <t>EDRC</t>
  </si>
  <si>
    <t>DUBI</t>
  </si>
  <si>
    <t>AKY</t>
  </si>
  <si>
    <t>MCI</t>
  </si>
  <si>
    <t>GMX</t>
  </si>
  <si>
    <t>WOW</t>
  </si>
  <si>
    <t>DASHS</t>
  </si>
  <si>
    <t>PRN</t>
  </si>
  <si>
    <t>BT2</t>
  </si>
  <si>
    <t>BOS</t>
  </si>
  <si>
    <t>VULC</t>
  </si>
  <si>
    <t>ELITE</t>
  </si>
  <si>
    <t>PCN</t>
  </si>
  <si>
    <t>CSC</t>
  </si>
  <si>
    <t>BTCM</t>
  </si>
  <si>
    <t>HDLB</t>
  </si>
  <si>
    <t>ABC</t>
  </si>
  <si>
    <t>DON</t>
  </si>
  <si>
    <t>MCR</t>
  </si>
  <si>
    <t>GLS</t>
  </si>
  <si>
    <t>PCS</t>
  </si>
  <si>
    <t>COR</t>
  </si>
  <si>
    <t>SKR</t>
  </si>
  <si>
    <t>RUBIT</t>
  </si>
  <si>
    <t>UR</t>
  </si>
  <si>
    <t>FAP</t>
  </si>
  <si>
    <t>TRIA</t>
  </si>
  <si>
    <t>VASH</t>
  </si>
  <si>
    <t>SISA</t>
  </si>
  <si>
    <t>ELC</t>
  </si>
  <si>
    <t>GAY</t>
  </si>
  <si>
    <t>TELL</t>
  </si>
  <si>
    <t>UAHPAY</t>
  </si>
  <si>
    <t>MTX</t>
  </si>
  <si>
    <t>LDCN</t>
  </si>
  <si>
    <t>SWP</t>
  </si>
  <si>
    <t>PEC</t>
  </si>
  <si>
    <t>FID</t>
  </si>
  <si>
    <t>PRES</t>
  </si>
  <si>
    <t>GAIN</t>
  </si>
  <si>
    <t>CMP</t>
  </si>
  <si>
    <t>IRL</t>
  </si>
  <si>
    <t>XOT</t>
  </si>
  <si>
    <t>SHA</t>
  </si>
  <si>
    <t>GRN</t>
  </si>
  <si>
    <t>TRICK</t>
  </si>
  <si>
    <t>ACES</t>
  </si>
  <si>
    <t>NUMUS</t>
  </si>
  <si>
    <t>HYTV</t>
  </si>
  <si>
    <t>ESC</t>
  </si>
  <si>
    <t>MARX</t>
  </si>
  <si>
    <t>FONZ</t>
  </si>
  <si>
    <t>DEUS</t>
  </si>
  <si>
    <t>MAGN</t>
  </si>
  <si>
    <t>IBTC</t>
  </si>
  <si>
    <t>GARY</t>
  </si>
  <si>
    <t>RYZ</t>
  </si>
  <si>
    <t>BXC</t>
  </si>
  <si>
    <t>EGOLD</t>
  </si>
  <si>
    <t>PAYP</t>
  </si>
  <si>
    <t>EUSD</t>
  </si>
  <si>
    <t>UTA</t>
  </si>
  <si>
    <t>FFC</t>
  </si>
  <si>
    <t>XQN</t>
  </si>
  <si>
    <t>ANTX</t>
  </si>
  <si>
    <t>PRIMU</t>
  </si>
  <si>
    <t>MINEX</t>
  </si>
  <si>
    <t>BITOK</t>
  </si>
  <si>
    <t>-0,91</t>
  </si>
  <si>
    <t>TURBO</t>
  </si>
  <si>
    <t>TODAY</t>
  </si>
  <si>
    <t>MONEY</t>
  </si>
  <si>
    <t>SKULL</t>
  </si>
  <si>
    <t>BTC2X</t>
  </si>
  <si>
    <t>PRM</t>
  </si>
  <si>
    <t>XDE2</t>
  </si>
  <si>
    <t>MBL</t>
  </si>
  <si>
    <t>XTD</t>
  </si>
  <si>
    <t>NBIT</t>
  </si>
  <si>
    <t>BLX</t>
  </si>
  <si>
    <t>HYPER</t>
  </si>
  <si>
    <t>KARMA</t>
  </si>
  <si>
    <t>WINK</t>
  </si>
  <si>
    <t>MEN</t>
  </si>
  <si>
    <t>POKE</t>
  </si>
  <si>
    <t>BIRDS</t>
  </si>
  <si>
    <t>PSY</t>
  </si>
  <si>
    <t>CYC</t>
  </si>
  <si>
    <t>OPES</t>
  </si>
  <si>
    <t>CC</t>
  </si>
  <si>
    <t>TERA</t>
  </si>
  <si>
    <t>TESLA</t>
  </si>
  <si>
    <t>DISK</t>
  </si>
  <si>
    <t>SPORT</t>
  </si>
  <si>
    <t>DUB</t>
  </si>
  <si>
    <t>HIGH</t>
  </si>
  <si>
    <t>CME</t>
  </si>
  <si>
    <t>10MT</t>
  </si>
  <si>
    <t>BUB</t>
  </si>
  <si>
    <t>RUNNERS</t>
  </si>
  <si>
    <t>TOPAZ</t>
  </si>
  <si>
    <t>LKC</t>
  </si>
  <si>
    <t>BAC</t>
  </si>
  <si>
    <t>HALLO</t>
  </si>
  <si>
    <t>VOYA</t>
  </si>
  <si>
    <t>BSN</t>
  </si>
  <si>
    <t>SNAKE</t>
  </si>
  <si>
    <t>PDG</t>
  </si>
  <si>
    <t>DCRE</t>
  </si>
  <si>
    <t>TCR</t>
  </si>
  <si>
    <t>DUTCH</t>
  </si>
  <si>
    <t>DBG</t>
  </si>
  <si>
    <t>UNC</t>
  </si>
  <si>
    <t>TEAM</t>
  </si>
  <si>
    <t>RICHX</t>
  </si>
  <si>
    <t>XVE</t>
  </si>
  <si>
    <t>LEPEN</t>
  </si>
  <si>
    <t>X2</t>
  </si>
  <si>
    <t>FC</t>
  </si>
  <si>
    <t>AXIOM</t>
  </si>
  <si>
    <t>MONETA</t>
  </si>
  <si>
    <t>STEX</t>
  </si>
  <si>
    <t>IPY</t>
  </si>
  <si>
    <t>RHFC</t>
  </si>
  <si>
    <t>YES</t>
  </si>
  <si>
    <t>TLE</t>
  </si>
  <si>
    <t>SHELL</t>
  </si>
  <si>
    <t>FBL</t>
  </si>
  <si>
    <t>LTH</t>
  </si>
  <si>
    <t>ELTC2</t>
  </si>
  <si>
    <t>GML</t>
  </si>
  <si>
    <t>LAZ</t>
  </si>
  <si>
    <t>EBIT</t>
  </si>
  <si>
    <t>OP</t>
  </si>
  <si>
    <t>IVZ</t>
  </si>
  <si>
    <t>XAU</t>
  </si>
  <si>
    <t>CHEAP</t>
  </si>
  <si>
    <t>MMXVI</t>
  </si>
  <si>
    <t>AV</t>
  </si>
  <si>
    <t>FRWC</t>
  </si>
  <si>
    <t>KASHH</t>
  </si>
  <si>
    <t>QORA</t>
  </si>
  <si>
    <t>EGG</t>
  </si>
  <si>
    <t>OMC</t>
  </si>
  <si>
    <t>ASN</t>
  </si>
  <si>
    <t>FRCT</t>
  </si>
  <si>
    <t>-0,9</t>
  </si>
  <si>
    <t>TRF</t>
  </si>
  <si>
    <t>SENSE</t>
  </si>
  <si>
    <t>0,81</t>
  </si>
  <si>
    <t>2,36</t>
  </si>
  <si>
    <t>0,94</t>
  </si>
  <si>
    <t>-0,47</t>
  </si>
  <si>
    <t>0,31</t>
  </si>
  <si>
    <t>-0,57</t>
  </si>
  <si>
    <t>ELA</t>
  </si>
  <si>
    <t>STK</t>
  </si>
  <si>
    <t>POLY</t>
  </si>
  <si>
    <t>polymath-network</t>
  </si>
  <si>
    <t>XMRG</t>
  </si>
  <si>
    <t>0,3</t>
  </si>
  <si>
    <t>0,52</t>
  </si>
  <si>
    <t>-0,72</t>
  </si>
  <si>
    <t>0,42</t>
  </si>
  <si>
    <t>1,05</t>
  </si>
  <si>
    <t>-0,38</t>
  </si>
  <si>
    <t>0,08</t>
  </si>
  <si>
    <t>0,4</t>
  </si>
  <si>
    <t>0,12</t>
  </si>
  <si>
    <t>-0,3</t>
  </si>
  <si>
    <t>0,07</t>
  </si>
  <si>
    <t>HT</t>
  </si>
  <si>
    <t>0,72</t>
  </si>
  <si>
    <t>ZLA</t>
  </si>
  <si>
    <t>ING</t>
  </si>
  <si>
    <t>ADB</t>
  </si>
  <si>
    <t>CHSB</t>
  </si>
  <si>
    <t>DMT</t>
  </si>
  <si>
    <t>GDC</t>
  </si>
  <si>
    <t>-0,88</t>
  </si>
  <si>
    <t>0,63</t>
  </si>
  <si>
    <t>3,63</t>
  </si>
  <si>
    <t>JNT</t>
  </si>
  <si>
    <t>1,73</t>
  </si>
  <si>
    <t>2,25</t>
  </si>
  <si>
    <t>0,14</t>
  </si>
  <si>
    <t>1,1</t>
  </si>
  <si>
    <t>0,99</t>
  </si>
  <si>
    <t>0,02</t>
  </si>
  <si>
    <t>-0,14</t>
  </si>
  <si>
    <t>-0,32</t>
  </si>
  <si>
    <t>0,46</t>
  </si>
  <si>
    <t>-0,33</t>
  </si>
  <si>
    <t>-0,56</t>
  </si>
  <si>
    <t>0,73</t>
  </si>
  <si>
    <t>-2,88</t>
  </si>
  <si>
    <t>-0,05</t>
  </si>
  <si>
    <t>-0,6</t>
  </si>
  <si>
    <t>0,85</t>
  </si>
  <si>
    <t>-0,19</t>
  </si>
  <si>
    <t>0,9</t>
  </si>
  <si>
    <t>1,87</t>
  </si>
  <si>
    <t>-1,47</t>
  </si>
  <si>
    <t>1,59</t>
  </si>
  <si>
    <t>-1,02</t>
  </si>
  <si>
    <t>0,54</t>
  </si>
  <si>
    <t>0,79</t>
  </si>
  <si>
    <t>-1,24</t>
  </si>
  <si>
    <t>0,22</t>
  </si>
  <si>
    <t>-0,5</t>
  </si>
  <si>
    <t>0,33</t>
  </si>
  <si>
    <t>0,28</t>
  </si>
  <si>
    <t>-0,61</t>
  </si>
  <si>
    <t>1,06</t>
  </si>
  <si>
    <t>-1,84</t>
  </si>
  <si>
    <t>-0,73</t>
  </si>
  <si>
    <t>-2,02</t>
  </si>
  <si>
    <t>-0,16</t>
  </si>
  <si>
    <t>0,01</t>
  </si>
  <si>
    <t>-0,2</t>
  </si>
  <si>
    <t>0,09</t>
  </si>
  <si>
    <t>0,05</t>
  </si>
  <si>
    <t>0,58</t>
  </si>
  <si>
    <t>-0,37</t>
  </si>
  <si>
    <t>-1,46</t>
  </si>
  <si>
    <t>0,06</t>
  </si>
  <si>
    <t>-0,74</t>
  </si>
  <si>
    <t>0,49</t>
  </si>
  <si>
    <t>-1,34</t>
  </si>
  <si>
    <t>0,1</t>
  </si>
  <si>
    <t>-0,15</t>
  </si>
  <si>
    <t>1,13</t>
  </si>
  <si>
    <t>-0,44</t>
  </si>
  <si>
    <t>-0,49</t>
  </si>
  <si>
    <t>-0,64</t>
  </si>
  <si>
    <t>0,64</t>
  </si>
  <si>
    <t>-1,49</t>
  </si>
  <si>
    <t>-1,87</t>
  </si>
  <si>
    <t>0,86</t>
  </si>
  <si>
    <t>-0,23</t>
  </si>
  <si>
    <t>-0,01</t>
  </si>
  <si>
    <t>-1,19</t>
  </si>
  <si>
    <t>-0,43</t>
  </si>
  <si>
    <t>-1,37</t>
  </si>
  <si>
    <t>-0,84</t>
  </si>
  <si>
    <t>-0,31</t>
  </si>
  <si>
    <t>0,29</t>
  </si>
  <si>
    <t>0,19</t>
  </si>
  <si>
    <t>-0,18</t>
  </si>
  <si>
    <t>0,6</t>
  </si>
  <si>
    <t>0,16</t>
  </si>
  <si>
    <t>-0,26</t>
  </si>
  <si>
    <t>0,41</t>
  </si>
  <si>
    <t>-0,55</t>
  </si>
  <si>
    <t>-1,33</t>
  </si>
  <si>
    <t>0,5</t>
  </si>
  <si>
    <t>-0,51</t>
  </si>
  <si>
    <t>1,45</t>
  </si>
  <si>
    <t>-1,11</t>
  </si>
  <si>
    <t>-0,13</t>
  </si>
  <si>
    <t>0,18</t>
  </si>
  <si>
    <t>-0,04</t>
  </si>
  <si>
    <t>1,2</t>
  </si>
  <si>
    <t>1,23</t>
  </si>
  <si>
    <t>1,57</t>
  </si>
  <si>
    <t>1,61</t>
  </si>
  <si>
    <t>-</t>
  </si>
  <si>
    <t>Verlust:</t>
  </si>
  <si>
    <t>Umgebucht</t>
  </si>
  <si>
    <t>BLZ</t>
  </si>
  <si>
    <t>-0,54</t>
  </si>
  <si>
    <t>1,6</t>
  </si>
  <si>
    <t>-0,68</t>
  </si>
  <si>
    <t>-0,11</t>
  </si>
  <si>
    <t>0,68</t>
  </si>
  <si>
    <t>0,13</t>
  </si>
  <si>
    <t>TKY</t>
  </si>
  <si>
    <t>MTN</t>
  </si>
  <si>
    <t>SWM</t>
  </si>
  <si>
    <t>-0,27</t>
  </si>
  <si>
    <t>-0,45</t>
  </si>
  <si>
    <t>-0,0</t>
  </si>
  <si>
    <t>-1,99</t>
  </si>
  <si>
    <t>1,31</t>
  </si>
  <si>
    <t>0,35</t>
  </si>
  <si>
    <t>-0,75</t>
  </si>
  <si>
    <t>0,84</t>
  </si>
  <si>
    <t>0,26</t>
  </si>
  <si>
    <t>0,43</t>
  </si>
  <si>
    <t>0,36</t>
  </si>
  <si>
    <t>-0,17</t>
  </si>
  <si>
    <t>0,89</t>
  </si>
  <si>
    <t>-0,53</t>
  </si>
  <si>
    <t>0,76</t>
  </si>
  <si>
    <t>0,59</t>
  </si>
  <si>
    <t>2,74</t>
  </si>
  <si>
    <t>1,09</t>
  </si>
  <si>
    <t>1,15</t>
  </si>
  <si>
    <t>0,7</t>
  </si>
  <si>
    <t>1,07</t>
  </si>
  <si>
    <t>2,13</t>
  </si>
  <si>
    <t>0,88</t>
  </si>
  <si>
    <t>0,65</t>
  </si>
  <si>
    <t>0,23</t>
  </si>
  <si>
    <t>-0,08</t>
  </si>
  <si>
    <t>1,5</t>
  </si>
  <si>
    <t>0,67</t>
  </si>
  <si>
    <t>-0,09</t>
  </si>
  <si>
    <t>0,32</t>
  </si>
  <si>
    <t>0,11</t>
  </si>
  <si>
    <t>0,56</t>
  </si>
  <si>
    <t>0,25</t>
  </si>
  <si>
    <t>0,21</t>
  </si>
  <si>
    <t>0,04</t>
  </si>
  <si>
    <t>0,39</t>
  </si>
  <si>
    <t>0,2</t>
  </si>
  <si>
    <t>0,17</t>
  </si>
  <si>
    <t>-0,22</t>
  </si>
  <si>
    <t>-1,5</t>
  </si>
  <si>
    <t>-0,97</t>
  </si>
  <si>
    <t>-0,24</t>
  </si>
  <si>
    <t>1,01</t>
  </si>
  <si>
    <t>1,62</t>
  </si>
  <si>
    <t>-0,1</t>
  </si>
  <si>
    <t>0,48</t>
  </si>
  <si>
    <t>2,92</t>
  </si>
  <si>
    <t>1,11</t>
  </si>
  <si>
    <t>1,24</t>
  </si>
  <si>
    <t>2,56</t>
  </si>
  <si>
    <t>-0,03</t>
  </si>
  <si>
    <t>2,28</t>
  </si>
  <si>
    <t>1,35</t>
  </si>
  <si>
    <t>2,67</t>
  </si>
  <si>
    <t>3,91</t>
  </si>
  <si>
    <t>1,33</t>
  </si>
  <si>
    <t>0,66</t>
  </si>
  <si>
    <t>1,54</t>
  </si>
  <si>
    <t>-1,14</t>
  </si>
  <si>
    <t>0,77</t>
  </si>
  <si>
    <t>1,17</t>
  </si>
  <si>
    <t>0,34</t>
  </si>
  <si>
    <t>0,44</t>
  </si>
  <si>
    <t>0,74</t>
  </si>
  <si>
    <t>2,03</t>
  </si>
  <si>
    <t>1,52</t>
  </si>
  <si>
    <t>0,71</t>
  </si>
  <si>
    <t>1,02</t>
  </si>
  <si>
    <t>0,82</t>
  </si>
  <si>
    <t>2,29</t>
  </si>
  <si>
    <t>0,37</t>
  </si>
  <si>
    <t>0,27</t>
  </si>
  <si>
    <t>1,27</t>
  </si>
  <si>
    <t>PASL</t>
  </si>
  <si>
    <t>0,87</t>
  </si>
  <si>
    <t>1,94</t>
  </si>
  <si>
    <t>0,47</t>
  </si>
  <si>
    <t>1,68</t>
  </si>
  <si>
    <t>0,38</t>
  </si>
  <si>
    <t>1,99</t>
  </si>
  <si>
    <t>CFC</t>
  </si>
  <si>
    <t>1,43</t>
  </si>
  <si>
    <t>KDC</t>
  </si>
  <si>
    <t>LLT</t>
  </si>
  <si>
    <t>0,15</t>
  </si>
  <si>
    <t>0,95</t>
  </si>
  <si>
    <t>0,83</t>
  </si>
  <si>
    <t>1,21</t>
  </si>
  <si>
    <t>WPR</t>
  </si>
  <si>
    <t>DRPU</t>
  </si>
  <si>
    <t>DXT</t>
  </si>
  <si>
    <t>ESZ</t>
  </si>
  <si>
    <t>1,18</t>
  </si>
  <si>
    <t>-0,78</t>
  </si>
  <si>
    <t>UCASH</t>
  </si>
  <si>
    <t>MNTP</t>
  </si>
  <si>
    <t>LOCI</t>
  </si>
  <si>
    <t>BOST</t>
  </si>
  <si>
    <t>AVH</t>
  </si>
  <si>
    <t>MLM</t>
  </si>
  <si>
    <t>INDI</t>
  </si>
  <si>
    <t>0,45</t>
  </si>
  <si>
    <t>LEAF</t>
  </si>
  <si>
    <t>TOKEN</t>
  </si>
  <si>
    <t>1,48</t>
  </si>
  <si>
    <t>SLOTH</t>
  </si>
  <si>
    <t>-0,96</t>
  </si>
  <si>
    <t>-0,83</t>
  </si>
  <si>
    <t>0,93</t>
  </si>
  <si>
    <t>1,47</t>
  </si>
  <si>
    <t>JC</t>
  </si>
  <si>
    <t>0,69</t>
  </si>
  <si>
    <t>0,96</t>
  </si>
  <si>
    <t>-0,69</t>
  </si>
  <si>
    <t>-1,32</t>
  </si>
  <si>
    <t>1,04</t>
  </si>
  <si>
    <t>2,53</t>
  </si>
  <si>
    <t>2,23</t>
  </si>
  <si>
    <t xml:space="preserve">Bitcoin… wo kaufen?! </t>
  </si>
  <si>
    <t>BTC-SRN</t>
  </si>
  <si>
    <t>2018-02-13T20:13:01.617</t>
  </si>
  <si>
    <t>ETH-SRN</t>
  </si>
  <si>
    <t>2018-02-13T20:13:01.63</t>
  </si>
  <si>
    <t>1,46</t>
  </si>
  <si>
    <t>1,81</t>
  </si>
  <si>
    <t>SWIFT</t>
  </si>
  <si>
    <t>2,15</t>
  </si>
  <si>
    <t>SJW</t>
  </si>
  <si>
    <t>1,95</t>
  </si>
  <si>
    <t>1,26</t>
  </si>
  <si>
    <t>0,8</t>
  </si>
  <si>
    <t>1,78</t>
  </si>
  <si>
    <t>1,12</t>
  </si>
  <si>
    <t>-0,94</t>
  </si>
  <si>
    <t>2,24</t>
  </si>
  <si>
    <t>1,34</t>
  </si>
  <si>
    <t>2,47</t>
  </si>
  <si>
    <t>1,19</t>
  </si>
  <si>
    <t>1,86</t>
  </si>
  <si>
    <t>-1,88</t>
  </si>
  <si>
    <t>-3,2</t>
  </si>
  <si>
    <t>1,08</t>
  </si>
  <si>
    <t>1,4</t>
  </si>
  <si>
    <t>0,91</t>
  </si>
  <si>
    <t>-3,42</t>
  </si>
  <si>
    <t>3,14</t>
  </si>
  <si>
    <t>2,42</t>
  </si>
  <si>
    <t>1,32</t>
  </si>
  <si>
    <t>1,55</t>
  </si>
  <si>
    <t>-2,31</t>
  </si>
  <si>
    <t>1,39</t>
  </si>
  <si>
    <t>-2,0</t>
  </si>
  <si>
    <t>0,75</t>
  </si>
  <si>
    <t>0,53</t>
  </si>
  <si>
    <t>2,43</t>
  </si>
  <si>
    <t>2,18</t>
  </si>
  <si>
    <t>1,83</t>
  </si>
  <si>
    <t>-2,46</t>
  </si>
  <si>
    <t>-6,49</t>
  </si>
  <si>
    <t>3,43</t>
  </si>
  <si>
    <t>1,38</t>
  </si>
  <si>
    <t>1,25</t>
  </si>
  <si>
    <t>1,64</t>
  </si>
  <si>
    <t>1,98</t>
  </si>
  <si>
    <t>2,88</t>
  </si>
  <si>
    <t>3,12</t>
  </si>
  <si>
    <t>1,49</t>
  </si>
  <si>
    <t>2,2</t>
  </si>
  <si>
    <t>4,11</t>
  </si>
  <si>
    <t>2,57</t>
  </si>
  <si>
    <t>1,28</t>
  </si>
  <si>
    <t>4,2</t>
  </si>
  <si>
    <t>-3,71</t>
  </si>
  <si>
    <t>1,85</t>
  </si>
  <si>
    <t>2,87</t>
  </si>
  <si>
    <t>-1,18</t>
  </si>
  <si>
    <t>-0,58</t>
  </si>
  <si>
    <t>4,09</t>
  </si>
  <si>
    <t>2,86</t>
  </si>
  <si>
    <t>4,03</t>
  </si>
  <si>
    <t>4,35</t>
  </si>
  <si>
    <t>-3,03</t>
  </si>
  <si>
    <t>4,37</t>
  </si>
  <si>
    <t>4,06</t>
  </si>
  <si>
    <t>3,34</t>
  </si>
  <si>
    <t>4,39</t>
  </si>
  <si>
    <t>2,16</t>
  </si>
  <si>
    <t>3,06</t>
  </si>
  <si>
    <t>1,22</t>
  </si>
  <si>
    <t>1,91</t>
  </si>
  <si>
    <t>-2,13</t>
  </si>
  <si>
    <t>-3,96</t>
  </si>
  <si>
    <t>Preis EUR</t>
  </si>
  <si>
    <t>Coinmarketcap Schlusslichter</t>
  </si>
  <si>
    <t>2,31</t>
  </si>
  <si>
    <t>2,98</t>
  </si>
  <si>
    <t>2,91</t>
  </si>
  <si>
    <t>2,62</t>
  </si>
  <si>
    <t>1,74</t>
  </si>
  <si>
    <t>1,63</t>
  </si>
  <si>
    <t>4,14</t>
  </si>
  <si>
    <t>-1,86</t>
  </si>
  <si>
    <t>-1,23</t>
  </si>
  <si>
    <t>-0,77</t>
  </si>
  <si>
    <t>-1,95</t>
  </si>
  <si>
    <t>2,77</t>
  </si>
  <si>
    <t>-5,54</t>
  </si>
  <si>
    <t>-1,98</t>
  </si>
  <si>
    <t>-1,42</t>
  </si>
  <si>
    <t>-0,76</t>
  </si>
  <si>
    <t>-4,03</t>
  </si>
  <si>
    <t>3,85</t>
  </si>
  <si>
    <t>-1,25</t>
  </si>
  <si>
    <t>1,42</t>
  </si>
  <si>
    <t>-1,75</t>
  </si>
  <si>
    <t>4,41</t>
  </si>
  <si>
    <t>-0,79</t>
  </si>
  <si>
    <t>-1,68</t>
  </si>
  <si>
    <t>-1,71</t>
  </si>
  <si>
    <t>-3,49</t>
  </si>
  <si>
    <t>2,81</t>
  </si>
  <si>
    <t>-4,14</t>
  </si>
  <si>
    <t>-8,86</t>
  </si>
  <si>
    <t>2,1</t>
  </si>
  <si>
    <t>2,65</t>
  </si>
  <si>
    <t>-1,35</t>
  </si>
  <si>
    <t>-1,28</t>
  </si>
  <si>
    <t>-2,83</t>
  </si>
  <si>
    <t>-1,06</t>
  </si>
  <si>
    <t>-2,07</t>
  </si>
  <si>
    <t>-2,65</t>
  </si>
  <si>
    <t>1,71</t>
  </si>
  <si>
    <t>-1,77</t>
  </si>
  <si>
    <t>-4,66</t>
  </si>
  <si>
    <t>2,95</t>
  </si>
  <si>
    <t>-2,12</t>
  </si>
  <si>
    <t>2,79</t>
  </si>
  <si>
    <t>-1,17</t>
  </si>
  <si>
    <t>2,33</t>
  </si>
  <si>
    <t>2,02</t>
  </si>
  <si>
    <t>-3,72</t>
  </si>
  <si>
    <t>2,99</t>
  </si>
  <si>
    <t>3,24</t>
  </si>
  <si>
    <t>2,6</t>
  </si>
  <si>
    <t>-11,13</t>
  </si>
  <si>
    <t>-7,29</t>
  </si>
  <si>
    <t>0,03</t>
  </si>
  <si>
    <t>1,56</t>
  </si>
  <si>
    <t>2,21</t>
  </si>
  <si>
    <t>3,22</t>
  </si>
  <si>
    <t>3,01</t>
  </si>
  <si>
    <t>-4,11</t>
  </si>
  <si>
    <t>-1,45</t>
  </si>
  <si>
    <t>3,96</t>
  </si>
  <si>
    <t>-0,48</t>
  </si>
  <si>
    <t>-0,62</t>
  </si>
  <si>
    <t>-0,87</t>
  </si>
  <si>
    <t>-2,36</t>
  </si>
  <si>
    <t>-0,21</t>
  </si>
  <si>
    <t>-10,63</t>
  </si>
  <si>
    <t>-2,61</t>
  </si>
  <si>
    <t>-2,52</t>
  </si>
  <si>
    <t>-1,6</t>
  </si>
  <si>
    <t>1,36</t>
  </si>
  <si>
    <t>-1,26</t>
  </si>
  <si>
    <t>-1,1</t>
  </si>
  <si>
    <t>-3,09</t>
  </si>
  <si>
    <t>1,76</t>
  </si>
  <si>
    <t>-0,7</t>
  </si>
  <si>
    <t>2,0</t>
  </si>
  <si>
    <t>-10,11</t>
  </si>
  <si>
    <t>-1,21</t>
  </si>
  <si>
    <t>3,57</t>
  </si>
  <si>
    <t>-3,81</t>
  </si>
  <si>
    <t>Börsen Imp</t>
  </si>
  <si>
    <t>2,89</t>
  </si>
  <si>
    <t>1,16</t>
  </si>
  <si>
    <t>3,65</t>
  </si>
  <si>
    <t>-0,89</t>
  </si>
  <si>
    <t>-0,63</t>
  </si>
  <si>
    <t>1,8</t>
  </si>
  <si>
    <t>4,59</t>
  </si>
  <si>
    <t>-2,71</t>
  </si>
  <si>
    <t>-2,37</t>
  </si>
  <si>
    <t>1,67</t>
  </si>
  <si>
    <t>-4,22</t>
  </si>
  <si>
    <t>-3,14</t>
  </si>
  <si>
    <t>3,82</t>
  </si>
  <si>
    <t>-7,64</t>
  </si>
  <si>
    <t>-1,04</t>
  </si>
  <si>
    <t>2,19</t>
  </si>
  <si>
    <t>-2,64</t>
  </si>
  <si>
    <t>-2,35</t>
  </si>
  <si>
    <t>1,97</t>
  </si>
  <si>
    <t>-2,95</t>
  </si>
  <si>
    <t>-4,35</t>
  </si>
  <si>
    <t>-8,26</t>
  </si>
  <si>
    <t>0,5999469536</t>
  </si>
  <si>
    <t>595,739423818</t>
  </si>
  <si>
    <t>0,8577148322</t>
  </si>
  <si>
    <t>0,418351904</t>
  </si>
  <si>
    <t>2,1661315424</t>
  </si>
  <si>
    <t>0,0039029982</t>
  </si>
  <si>
    <t>0,0738669574</t>
  </si>
  <si>
    <t>0,0219595135</t>
  </si>
  <si>
    <t>0,8847995446</t>
  </si>
  <si>
    <t>0,05428609</t>
  </si>
  <si>
    <t>2,2941969699</t>
  </si>
  <si>
    <t>0,0013643369</t>
  </si>
  <si>
    <t>0,6419197863</t>
  </si>
  <si>
    <t>0,0040961654</t>
  </si>
  <si>
    <t>0,024435784</t>
  </si>
  <si>
    <t>1,6375883461</t>
  </si>
  <si>
    <t>0,0332348865</t>
  </si>
  <si>
    <t>1,0562957159</t>
  </si>
  <si>
    <t>0,1370799491</t>
  </si>
  <si>
    <t>0,9995686938</t>
  </si>
  <si>
    <t>1,7571661008</t>
  </si>
  <si>
    <t>0,0260892665</t>
  </si>
  <si>
    <t>0,0035432807</t>
  </si>
  <si>
    <t>0,0322479929</t>
  </si>
  <si>
    <t>0,026360275</t>
  </si>
  <si>
    <t>0,0034549104</t>
  </si>
  <si>
    <t>0,0203088548</t>
  </si>
  <si>
    <t>0,33079333</t>
  </si>
  <si>
    <t>0,0128588242</t>
  </si>
  <si>
    <t>0,0146435753</t>
  </si>
  <si>
    <t>0,0055578282</t>
  </si>
  <si>
    <t>0,0087441586</t>
  </si>
  <si>
    <t>0,0217428035</t>
  </si>
  <si>
    <t>0,0013485718</t>
  </si>
  <si>
    <t>0,008503567</t>
  </si>
  <si>
    <t>0,0458530385</t>
  </si>
  <si>
    <t>19,9903250197</t>
  </si>
  <si>
    <t>0,0012918448</t>
  </si>
  <si>
    <t>0,0161490883</t>
  </si>
  <si>
    <t>0,001972327</t>
  </si>
  <si>
    <t>0,0052194105</t>
  </si>
  <si>
    <t>0,0000701777</t>
  </si>
  <si>
    <t>0,0037453228</t>
  </si>
  <si>
    <t>0,0534307068</t>
  </si>
  <si>
    <t>0,0085738404</t>
  </si>
  <si>
    <t>0,9207753363</t>
  </si>
  <si>
    <t>0,042845401</t>
  </si>
  <si>
    <t>0,028988065</t>
  </si>
  <si>
    <t>0,0509721056</t>
  </si>
  <si>
    <t>0,0047419143</t>
  </si>
  <si>
    <t>0,0251486033</t>
  </si>
  <si>
    <t>0,0018691114</t>
  </si>
  <si>
    <t>0,0014114548</t>
  </si>
  <si>
    <t>0,0011788022</t>
  </si>
  <si>
    <t>0,1623412642</t>
  </si>
  <si>
    <t>0,0005724919</t>
  </si>
  <si>
    <t>0,0000709912</t>
  </si>
  <si>
    <t>0,0000689683</t>
  </si>
  <si>
    <t>0,0008290891</t>
  </si>
  <si>
    <t>0,0000697932</t>
  </si>
  <si>
    <t>0,0056991979</t>
  </si>
  <si>
    <t>3,3975056793</t>
  </si>
  <si>
    <t>0,0014743136</t>
  </si>
  <si>
    <t>0,000524902</t>
  </si>
  <si>
    <t>0,2094196095</t>
  </si>
  <si>
    <t>0,0004629493</t>
  </si>
  <si>
    <t>0,0041917566</t>
  </si>
  <si>
    <t>0,0049472805</t>
  </si>
  <si>
    <t>0,003877753</t>
  </si>
  <si>
    <t>0,0438016357</t>
  </si>
  <si>
    <t>0,0038758328</t>
  </si>
  <si>
    <t>0,0033845079</t>
  </si>
  <si>
    <t>0,0026060463</t>
  </si>
  <si>
    <t>0,0009706202</t>
  </si>
  <si>
    <t>0,0046651783</t>
  </si>
  <si>
    <t>15,8568606581</t>
  </si>
  <si>
    <t>0,000952354</t>
  </si>
  <si>
    <t>0,0000872447</t>
  </si>
  <si>
    <t>0,0318762941</t>
  </si>
  <si>
    <t>99,893937969</t>
  </si>
  <si>
    <t>0,5420750639</t>
  </si>
  <si>
    <t>0,0108671257</t>
  </si>
  <si>
    <t>-4,86</t>
  </si>
  <si>
    <t>0,6120289783</t>
  </si>
  <si>
    <t>5,1002522432</t>
  </si>
  <si>
    <t>0,0988313652</t>
  </si>
  <si>
    <t>-6,22</t>
  </si>
  <si>
    <t>1,03</t>
  </si>
  <si>
    <t>-5,64</t>
  </si>
  <si>
    <t>-10,59</t>
  </si>
  <si>
    <t>2,3</t>
  </si>
  <si>
    <t>3,9</t>
  </si>
  <si>
    <t>-0,34</t>
  </si>
  <si>
    <t>-1,27</t>
  </si>
  <si>
    <t>3,47</t>
  </si>
  <si>
    <t>2,38</t>
  </si>
  <si>
    <t>-1,16</t>
  </si>
  <si>
    <t>-3,55</t>
  </si>
  <si>
    <t>-1,54</t>
  </si>
  <si>
    <t>-2,3</t>
  </si>
  <si>
    <t>-2,11</t>
  </si>
  <si>
    <t>-8,64</t>
  </si>
  <si>
    <t>-2,99</t>
  </si>
  <si>
    <t>-3,4</t>
  </si>
  <si>
    <t>-6,53</t>
  </si>
  <si>
    <t>-3,83</t>
  </si>
  <si>
    <t>-2,24</t>
  </si>
  <si>
    <t>-3,5</t>
  </si>
  <si>
    <t>2,35</t>
  </si>
  <si>
    <t>-8,02</t>
  </si>
  <si>
    <t>3,76</t>
  </si>
  <si>
    <t>-2,69</t>
  </si>
  <si>
    <t>-1,81</t>
  </si>
  <si>
    <t>-5,9</t>
  </si>
  <si>
    <t>-1,51</t>
  </si>
  <si>
    <t>3,13</t>
  </si>
  <si>
    <t>-1,05</t>
  </si>
  <si>
    <t>3,69</t>
  </si>
  <si>
    <t>-3,01</t>
  </si>
  <si>
    <t>-1,67</t>
  </si>
  <si>
    <t>-7,88</t>
  </si>
  <si>
    <t>4,53</t>
  </si>
  <si>
    <t>1,93</t>
  </si>
  <si>
    <t>-24,55</t>
  </si>
  <si>
    <t>-4,06</t>
  </si>
  <si>
    <t>-33,02</t>
  </si>
  <si>
    <t>4,13</t>
  </si>
  <si>
    <t>3,45</t>
  </si>
  <si>
    <t>-4,67</t>
  </si>
  <si>
    <t>-2,58</t>
  </si>
  <si>
    <t>-10,28</t>
  </si>
  <si>
    <t>-3,07</t>
  </si>
  <si>
    <t>-2,16</t>
  </si>
  <si>
    <t>-5,67</t>
  </si>
  <si>
    <t>-3,86</t>
  </si>
  <si>
    <t>3,05</t>
  </si>
  <si>
    <t>4,3</t>
  </si>
  <si>
    <t>4,52</t>
  </si>
  <si>
    <t>-1,93</t>
  </si>
  <si>
    <t>-5,83</t>
  </si>
  <si>
    <t>-12,62</t>
  </si>
  <si>
    <t>7539,43350923</t>
  </si>
  <si>
    <t>-0,06</t>
  </si>
  <si>
    <t>-0,12</t>
  </si>
  <si>
    <t>-0,92</t>
  </si>
  <si>
    <t>-2,44</t>
  </si>
  <si>
    <t>4,21</t>
  </si>
  <si>
    <t>-1,91</t>
  </si>
  <si>
    <t>-10,58</t>
  </si>
  <si>
    <t>4,08</t>
  </si>
  <si>
    <t>-6,73</t>
  </si>
  <si>
    <t>3,8</t>
  </si>
  <si>
    <t>-1,39</t>
  </si>
  <si>
    <t>0,0925390307</t>
  </si>
  <si>
    <t>-4,28</t>
  </si>
  <si>
    <t>3,66</t>
  </si>
  <si>
    <t>1,51</t>
  </si>
  <si>
    <t>-17,07</t>
  </si>
  <si>
    <t>-3,23</t>
  </si>
  <si>
    <t>-2,54</t>
  </si>
  <si>
    <t>-3,15</t>
  </si>
  <si>
    <t>-4,63</t>
  </si>
  <si>
    <t>-4,05</t>
  </si>
  <si>
    <t>0,0196846236</t>
  </si>
  <si>
    <t>-1,31</t>
  </si>
  <si>
    <t>-10,37</t>
  </si>
  <si>
    <t>-1,73</t>
  </si>
  <si>
    <t>2,83</t>
  </si>
  <si>
    <t>-4,43</t>
  </si>
  <si>
    <t>-14,27</t>
  </si>
  <si>
    <t>2,61</t>
  </si>
  <si>
    <t>-42,3</t>
  </si>
  <si>
    <t>1,093481727</t>
  </si>
  <si>
    <t>-7,46</t>
  </si>
  <si>
    <t>-1,72</t>
  </si>
  <si>
    <t>-3,02</t>
  </si>
  <si>
    <t>0,9952280399</t>
  </si>
  <si>
    <t>11,4581161821</t>
  </si>
  <si>
    <t>-8,92</t>
  </si>
  <si>
    <t>0,0089010031</t>
  </si>
  <si>
    <t>-2,05</t>
  </si>
  <si>
    <t>0,0000023801</t>
  </si>
  <si>
    <t>-4,42</t>
  </si>
  <si>
    <t>-7,33</t>
  </si>
  <si>
    <t>-33,04</t>
  </si>
  <si>
    <t>-19,79</t>
  </si>
  <si>
    <t>-3,89</t>
  </si>
  <si>
    <t>738,537256688</t>
  </si>
  <si>
    <t>0,8756906258</t>
  </si>
  <si>
    <t>1092,67491403</t>
  </si>
  <si>
    <t>168,007511868</t>
  </si>
  <si>
    <t>0,3128328658</t>
  </si>
  <si>
    <t>0,3642470242</t>
  </si>
  <si>
    <t>96,748174082</t>
  </si>
  <si>
    <t>7,9511179106</t>
  </si>
  <si>
    <t>1,6053803711</t>
  </si>
  <si>
    <t>535,847274389</t>
  </si>
  <si>
    <t>0,4509261721</t>
  </si>
  <si>
    <t>219,153808377</t>
  </si>
  <si>
    <t>27,2837531771</t>
  </si>
  <si>
    <t>22,8208670676</t>
  </si>
  <si>
    <t>0,0371250968</t>
  </si>
  <si>
    <t>25,9805081382</t>
  </si>
  <si>
    <t>3,8546055844</t>
  </si>
  <si>
    <t>0,80879776</t>
  </si>
  <si>
    <t>102,090889768</t>
  </si>
  <si>
    <t>3,6115773726</t>
  </si>
  <si>
    <t>12,6278336695</t>
  </si>
  <si>
    <t>388,499016199</t>
  </si>
  <si>
    <t>7,3907136689</t>
  </si>
  <si>
    <t>3,5062721398</t>
  </si>
  <si>
    <t>8,0383263278</t>
  </si>
  <si>
    <t>20,9869004373</t>
  </si>
  <si>
    <t>0,0042153155</t>
  </si>
  <si>
    <t>7,5819283499</t>
  </si>
  <si>
    <t>0,046877933</t>
  </si>
  <si>
    <t>0,0208073845</t>
  </si>
  <si>
    <t>1,7570289426</t>
  </si>
  <si>
    <t>0,181123064</t>
  </si>
  <si>
    <t>0,0053801357</t>
  </si>
  <si>
    <t>0,2162960767</t>
  </si>
  <si>
    <t>890,0761016</t>
  </si>
  <si>
    <t>5,0039994523</t>
  </si>
  <si>
    <t>0,0575126158</t>
  </si>
  <si>
    <t>2,0956725631</t>
  </si>
  <si>
    <t>19,6092672398</t>
  </si>
  <si>
    <t>2,5858437331</t>
  </si>
  <si>
    <t>42,6603987376</t>
  </si>
  <si>
    <t>10,9841942259</t>
  </si>
  <si>
    <t>227,931127004</t>
  </si>
  <si>
    <t>0,894134371</t>
  </si>
  <si>
    <t>135,788241526</t>
  </si>
  <si>
    <t>64,4722654674</t>
  </si>
  <si>
    <t>4,6631855049</t>
  </si>
  <si>
    <t>0,4161000889</t>
  </si>
  <si>
    <t>0,0597723377</t>
  </si>
  <si>
    <t>3,5458301812</t>
  </si>
  <si>
    <t>3,5723259201</t>
  </si>
  <si>
    <t>1,4812521911</t>
  </si>
  <si>
    <t>535,160676526</t>
  </si>
  <si>
    <t>33,7793239588</t>
  </si>
  <si>
    <t>0,0332985441</t>
  </si>
  <si>
    <t>0,3245461769</t>
  </si>
  <si>
    <t>0,5480309575</t>
  </si>
  <si>
    <t>0,3114378861</t>
  </si>
  <si>
    <t>2,2119827252</t>
  </si>
  <si>
    <t>0,0450692196</t>
  </si>
  <si>
    <t>0,0008880107</t>
  </si>
  <si>
    <t>0,3284567996</t>
  </si>
  <si>
    <t>0,5115686576</t>
  </si>
  <si>
    <t>4,8534320103</t>
  </si>
  <si>
    <t>0,7560531669</t>
  </si>
  <si>
    <t>1,0557390149</t>
  </si>
  <si>
    <t>7,1786590082</t>
  </si>
  <si>
    <t>3,3081672758</t>
  </si>
  <si>
    <t>21,8879491957</t>
  </si>
  <si>
    <t>5,49340415</t>
  </si>
  <si>
    <t>3,9183922202</t>
  </si>
  <si>
    <t>0,6455875582</t>
  </si>
  <si>
    <t>1,0265001118</t>
  </si>
  <si>
    <t>0,0323690955</t>
  </si>
  <si>
    <t>25,0544481768</t>
  </si>
  <si>
    <t>0,1464623775</t>
  </si>
  <si>
    <t>0,0199465151</t>
  </si>
  <si>
    <t>3,6868610936</t>
  </si>
  <si>
    <t>2,3632682308</t>
  </si>
  <si>
    <t>0,8428210642</t>
  </si>
  <si>
    <t>0,0443008109</t>
  </si>
  <si>
    <t>2,5431794617</t>
  </si>
  <si>
    <t>46,0016534145</t>
  </si>
  <si>
    <t>3,4978328758</t>
  </si>
  <si>
    <t>0,0002438915</t>
  </si>
  <si>
    <t>0,0061679805</t>
  </si>
  <si>
    <t>0,1735067493</t>
  </si>
  <si>
    <t>4,368642283</t>
  </si>
  <si>
    <t>0,3727459924</t>
  </si>
  <si>
    <t>18,8256097729</t>
  </si>
  <si>
    <t>0,2589458255</t>
  </si>
  <si>
    <t>0,4689519881</t>
  </si>
  <si>
    <t>1,5506139047</t>
  </si>
  <si>
    <t>0,2233435883</t>
  </si>
  <si>
    <t>0,2462869296</t>
  </si>
  <si>
    <t>0,1962750121</t>
  </si>
  <si>
    <t>0,3222628962</t>
  </si>
  <si>
    <t>3,5462335877</t>
  </si>
  <si>
    <t>10,981531743</t>
  </si>
  <si>
    <t>125,026969732</t>
  </si>
  <si>
    <t>27,4450350958</t>
  </si>
  <si>
    <t>1,3687582545</t>
  </si>
  <si>
    <t>0,5929349418</t>
  </si>
  <si>
    <t>0,0591661791</t>
  </si>
  <si>
    <t>1,9414260538</t>
  </si>
  <si>
    <t>0,0180727726</t>
  </si>
  <si>
    <t>0,3630900544</t>
  </si>
  <si>
    <t>0,1235246839</t>
  </si>
  <si>
    <t>2,2031239184</t>
  </si>
  <si>
    <t>2,786796647</t>
  </si>
  <si>
    <t>0,2372191583</t>
  </si>
  <si>
    <t>90,107296279</t>
  </si>
  <si>
    <t>2,3150369497</t>
  </si>
  <si>
    <t>140,663005672</t>
  </si>
  <si>
    <t>0,8572549488</t>
  </si>
  <si>
    <t>4,8746350559</t>
  </si>
  <si>
    <t>0,198920552</t>
  </si>
  <si>
    <t>14,4874569532</t>
  </si>
  <si>
    <t>1,0380375377</t>
  </si>
  <si>
    <t>0,0886905327</t>
  </si>
  <si>
    <t>32,6429278483</t>
  </si>
  <si>
    <t>1,6721360788</t>
  </si>
  <si>
    <t>1,0391186671</t>
  </si>
  <si>
    <t>1,2335283276</t>
  </si>
  <si>
    <t>0,0961237008</t>
  </si>
  <si>
    <t>0,1304656962</t>
  </si>
  <si>
    <t>3,6797934117</t>
  </si>
  <si>
    <t>0,0000382109</t>
  </si>
  <si>
    <t>1,5632001875</t>
  </si>
  <si>
    <t>0,0583369367</t>
  </si>
  <si>
    <t>0,3127134575</t>
  </si>
  <si>
    <t>0,0315179885</t>
  </si>
  <si>
    <t>-1,61</t>
  </si>
  <si>
    <t>1,1459487764</t>
  </si>
  <si>
    <t>6,8662610146</t>
  </si>
  <si>
    <t>2,2809652367</t>
  </si>
  <si>
    <t>0,0601373399</t>
  </si>
  <si>
    <t>0,0013543808</t>
  </si>
  <si>
    <t>0,097611464</t>
  </si>
  <si>
    <t>2,0651992361</t>
  </si>
  <si>
    <t>0,5216062181</t>
  </si>
  <si>
    <t>0,0306764018</t>
  </si>
  <si>
    <t>0,4228539206</t>
  </si>
  <si>
    <t>2,9346774018</t>
  </si>
  <si>
    <t>0,1770865786</t>
  </si>
  <si>
    <t>0,1544054515</t>
  </si>
  <si>
    <t>0,717817492</t>
  </si>
  <si>
    <t>1,9225304933</t>
  </si>
  <si>
    <t>0,1543086339</t>
  </si>
  <si>
    <t>0,4912861856</t>
  </si>
  <si>
    <t>1,9122032869</t>
  </si>
  <si>
    <t>0,3351848132</t>
  </si>
  <si>
    <t>27,651901949</t>
  </si>
  <si>
    <t>3,59</t>
  </si>
  <si>
    <t>2,931522763</t>
  </si>
  <si>
    <t>0,470630966</t>
  </si>
  <si>
    <t>0,003308724</t>
  </si>
  <si>
    <t>0,3456814503</t>
  </si>
  <si>
    <t>0,1518526952</t>
  </si>
  <si>
    <t>0,1880374514</t>
  </si>
  <si>
    <t>0,1104196204</t>
  </si>
  <si>
    <t>1,0941755862</t>
  </si>
  <si>
    <t>0,1829416205</t>
  </si>
  <si>
    <t>0,7056814109</t>
  </si>
  <si>
    <t>3,3640874848</t>
  </si>
  <si>
    <t>0,2339636678</t>
  </si>
  <si>
    <t>0,0628924449</t>
  </si>
  <si>
    <t>2,1514314095</t>
  </si>
  <si>
    <t>0,4305323599</t>
  </si>
  <si>
    <t>2,6844362817</t>
  </si>
  <si>
    <t>0,2038461453</t>
  </si>
  <si>
    <t>1,3129913399</t>
  </si>
  <si>
    <t>0,1778288465</t>
  </si>
  <si>
    <t>0,5976192981</t>
  </si>
  <si>
    <t>0,10354396</t>
  </si>
  <si>
    <t>0,7094564889</t>
  </si>
  <si>
    <t>96,251984087</t>
  </si>
  <si>
    <t>0,3141818571</t>
  </si>
  <si>
    <t>1,507312251</t>
  </si>
  <si>
    <t>0,2101610707</t>
  </si>
  <si>
    <t>3,0625088535</t>
  </si>
  <si>
    <t>1,0755704784</t>
  </si>
  <si>
    <t>1,9451858024</t>
  </si>
  <si>
    <t>0,0899225361</t>
  </si>
  <si>
    <t>0,0795505516</t>
  </si>
  <si>
    <t>0,7153212126</t>
  </si>
  <si>
    <t>0,1356196176</t>
  </si>
  <si>
    <t>0,1217287182</t>
  </si>
  <si>
    <t>0,2160475783</t>
  </si>
  <si>
    <t>0,7294614173</t>
  </si>
  <si>
    <t>0,5693566387</t>
  </si>
  <si>
    <t>0,5017424821</t>
  </si>
  <si>
    <t>0,7352164144</t>
  </si>
  <si>
    <t>13,176869916</t>
  </si>
  <si>
    <t>0,100480491</t>
  </si>
  <si>
    <t>2,0628756147</t>
  </si>
  <si>
    <t>0,1096523412</t>
  </si>
  <si>
    <t>2,4365510556</t>
  </si>
  <si>
    <t>0,3386904156</t>
  </si>
  <si>
    <t>0,0716569352</t>
  </si>
  <si>
    <t>1,4412342663</t>
  </si>
  <si>
    <t>15,1599355887</t>
  </si>
  <si>
    <t>0,2614138665</t>
  </si>
  <si>
    <t>0,2996697117</t>
  </si>
  <si>
    <t>0,291669354</t>
  </si>
  <si>
    <t>0,0242301273</t>
  </si>
  <si>
    <t>0,2758251603</t>
  </si>
  <si>
    <t>0,1110723321</t>
  </si>
  <si>
    <t>0,6322299622</t>
  </si>
  <si>
    <t>0,0016547251</t>
  </si>
  <si>
    <t>0,7158682318</t>
  </si>
  <si>
    <t>40,8335320617</t>
  </si>
  <si>
    <t>0,4067991487</t>
  </si>
  <si>
    <t>0,1596908835</t>
  </si>
  <si>
    <t>0,0085715813</t>
  </si>
  <si>
    <t>0,0665536816</t>
  </si>
  <si>
    <t>0,0256394683</t>
  </si>
  <si>
    <t>4,8420478788</t>
  </si>
  <si>
    <t>2,5411543611</t>
  </si>
  <si>
    <t>0,0976768158</t>
  </si>
  <si>
    <t>0,0016641002</t>
  </si>
  <si>
    <t>0,5516551615</t>
  </si>
  <si>
    <t>2,2183807523</t>
  </si>
  <si>
    <t>4,2806512572</t>
  </si>
  <si>
    <t>0,2434751863</t>
  </si>
  <si>
    <t>1,1918725724</t>
  </si>
  <si>
    <t>3,7129695623</t>
  </si>
  <si>
    <t>1,227227118</t>
  </si>
  <si>
    <t>0,7176012662</t>
  </si>
  <si>
    <t>0,2224706166</t>
  </si>
  <si>
    <t>7,2356038697</t>
  </si>
  <si>
    <t>0,4264732837</t>
  </si>
  <si>
    <t>0,0000668207</t>
  </si>
  <si>
    <t>2,1548361604</t>
  </si>
  <si>
    <t>0,0610541215</t>
  </si>
  <si>
    <t>0,104924417</t>
  </si>
  <si>
    <t>0,042727929</t>
  </si>
  <si>
    <t>0,5167201586</t>
  </si>
  <si>
    <t>0,147646779</t>
  </si>
  <si>
    <t>0,0475228186</t>
  </si>
  <si>
    <t>0,1221732722</t>
  </si>
  <si>
    <t>14,4465515341</t>
  </si>
  <si>
    <t>0,0001482688</t>
  </si>
  <si>
    <t>2,2231167446</t>
  </si>
  <si>
    <t>0,5007993177</t>
  </si>
  <si>
    <t>3,1150807886</t>
  </si>
  <si>
    <t>0,0161569144</t>
  </si>
  <si>
    <t>1,317461084</t>
  </si>
  <si>
    <t>0,0062275636</t>
  </si>
  <si>
    <t>2,6698329664</t>
  </si>
  <si>
    <t>0,1754794071</t>
  </si>
  <si>
    <t>0,1613989066</t>
  </si>
  <si>
    <t>0,1018811184</t>
  </si>
  <si>
    <t>0,1873605353</t>
  </si>
  <si>
    <t>0,3537963754</t>
  </si>
  <si>
    <t>11,3174886762</t>
  </si>
  <si>
    <t>0,1377003883</t>
  </si>
  <si>
    <t>0,0901032622</t>
  </si>
  <si>
    <t>1,755689633</t>
  </si>
  <si>
    <t>0,1314338718</t>
  </si>
  <si>
    <t>0,0163122259</t>
  </si>
  <si>
    <t>0,1299033475</t>
  </si>
  <si>
    <t>0,0151467845</t>
  </si>
  <si>
    <t>0,122126477</t>
  </si>
  <si>
    <t>0,0810411386</t>
  </si>
  <si>
    <t>0,1331604516</t>
  </si>
  <si>
    <t>1,0601684183</t>
  </si>
  <si>
    <t>1,3190585737</t>
  </si>
  <si>
    <t>-6,23</t>
  </si>
  <si>
    <t>2,9656106122</t>
  </si>
  <si>
    <t>0,6800336324</t>
  </si>
  <si>
    <t>0,1533598219</t>
  </si>
  <si>
    <t>0,2874416539</t>
  </si>
  <si>
    <t>0,0291476526</t>
  </si>
  <si>
    <t>1,5716797921</t>
  </si>
  <si>
    <t>0,0223953539</t>
  </si>
  <si>
    <t>0,3012228267</t>
  </si>
  <si>
    <t>0,125599807</t>
  </si>
  <si>
    <t>0,0023312055</t>
  </si>
  <si>
    <t>0,1088519827</t>
  </si>
  <si>
    <t>0,2182776095</t>
  </si>
  <si>
    <t>0,1746951848</t>
  </si>
  <si>
    <t>0,3181925246</t>
  </si>
  <si>
    <t>0,1042959097</t>
  </si>
  <si>
    <t>0,6644242213</t>
  </si>
  <si>
    <t>0,5532332877</t>
  </si>
  <si>
    <t>0,0975227146</t>
  </si>
  <si>
    <t>122,329793873</t>
  </si>
  <si>
    <t>0,0475641275</t>
  </si>
  <si>
    <t>0,6659692682</t>
  </si>
  <si>
    <t>0,5955724135</t>
  </si>
  <si>
    <t>0,742030757</t>
  </si>
  <si>
    <t>0,0224790204</t>
  </si>
  <si>
    <t>17,4506390583</t>
  </si>
  <si>
    <t>0,421630792</t>
  </si>
  <si>
    <t>0,271546631</t>
  </si>
  <si>
    <t>1,2411930511</t>
  </si>
  <si>
    <t>0,1073335606</t>
  </si>
  <si>
    <t>0,2449177679</t>
  </si>
  <si>
    <t>2,569263726</t>
  </si>
  <si>
    <t>0,2779252945</t>
  </si>
  <si>
    <t>1,0799756774</t>
  </si>
  <si>
    <t>0,6994988029</t>
  </si>
  <si>
    <t>0,2801488712</t>
  </si>
  <si>
    <t>0,021210791</t>
  </si>
  <si>
    <t>0,7238338966</t>
  </si>
  <si>
    <t>0,2109388384</t>
  </si>
  <si>
    <t>1,1960195912</t>
  </si>
  <si>
    <t>0,0521156823</t>
  </si>
  <si>
    <t>0,0085096988</t>
  </si>
  <si>
    <t>0,0572274075</t>
  </si>
  <si>
    <t>0,4990703174</t>
  </si>
  <si>
    <t>1,1955032309</t>
  </si>
  <si>
    <t>0,1979999783</t>
  </si>
  <si>
    <t>1,3159281393</t>
  </si>
  <si>
    <t>5,430222624</t>
  </si>
  <si>
    <t>0,0328506015</t>
  </si>
  <si>
    <t>0,1386233824</t>
  </si>
  <si>
    <t>0,4990598288</t>
  </si>
  <si>
    <t>2,3859638805</t>
  </si>
  <si>
    <t>0,000752149</t>
  </si>
  <si>
    <t>0,4123613175</t>
  </si>
  <si>
    <t>1,4311975126</t>
  </si>
  <si>
    <t>-2,56</t>
  </si>
  <si>
    <t>0,0383525821</t>
  </si>
  <si>
    <t>0,0700657386</t>
  </si>
  <si>
    <t>6,550143613</t>
  </si>
  <si>
    <t>31,9437437025</t>
  </si>
  <si>
    <t>1,3718806208</t>
  </si>
  <si>
    <t>2,2038177776</t>
  </si>
  <si>
    <t>0,0432384803</t>
  </si>
  <si>
    <t>0,6982651858</t>
  </si>
  <si>
    <t>1,0217318469</t>
  </si>
  <si>
    <t>4,8917636959</t>
  </si>
  <si>
    <t>0,1353896759</t>
  </si>
  <si>
    <t>47,6974936592</t>
  </si>
  <si>
    <t>1,6659397549</t>
  </si>
  <si>
    <t>0,2245134671</t>
  </si>
  <si>
    <t>0,6455568993</t>
  </si>
  <si>
    <t>0,1309449431</t>
  </si>
  <si>
    <t>27,7425877302</t>
  </si>
  <si>
    <t>0,0502711464</t>
  </si>
  <si>
    <t>1,4291562757</t>
  </si>
  <si>
    <t>0,1288262521</t>
  </si>
  <si>
    <t>0,3747380137</t>
  </si>
  <si>
    <t>1,5767707822</t>
  </si>
  <si>
    <t>0,0100814512</t>
  </si>
  <si>
    <t>0,1623880593</t>
  </si>
  <si>
    <t>0,0175095364</t>
  </si>
  <si>
    <t>0,0792852715</t>
  </si>
  <si>
    <t>0,126285598</t>
  </si>
  <si>
    <t>0,8445073034</t>
  </si>
  <si>
    <t>0,3287416045</t>
  </si>
  <si>
    <t>0,5110313201</t>
  </si>
  <si>
    <t>0,0054906933</t>
  </si>
  <si>
    <t>0,0301949765</t>
  </si>
  <si>
    <t>-5,85</t>
  </si>
  <si>
    <t>3,936690739</t>
  </si>
  <si>
    <t>-11,47</t>
  </si>
  <si>
    <t>0,0001136243</t>
  </si>
  <si>
    <t>5,1869927089</t>
  </si>
  <si>
    <t>0,0458663509</t>
  </si>
  <si>
    <t>0,6600827606</t>
  </si>
  <si>
    <t>19,4755783257</t>
  </si>
  <si>
    <t>0,0154177123</t>
  </si>
  <si>
    <t>-5,25</t>
  </si>
  <si>
    <t>0,0004485525</t>
  </si>
  <si>
    <t>0,8288067224</t>
  </si>
  <si>
    <t>0,353759262</t>
  </si>
  <si>
    <t>0,013779882</t>
  </si>
  <si>
    <t>0,282250619</t>
  </si>
  <si>
    <t>0,0009750496</t>
  </si>
  <si>
    <t>3,7406109756</t>
  </si>
  <si>
    <t>0,0017166883</t>
  </si>
  <si>
    <t>0,3626148415</t>
  </si>
  <si>
    <t>0,0617354751</t>
  </si>
  <si>
    <t>0,2086240919</t>
  </si>
  <si>
    <t>1,60059597</t>
  </si>
  <si>
    <t>1,9777568432</t>
  </si>
  <si>
    <t>0,6582924425</t>
  </si>
  <si>
    <t>0,1073343675</t>
  </si>
  <si>
    <t>0,6421400463</t>
  </si>
  <si>
    <t>0,9771554287</t>
  </si>
  <si>
    <t>0,3892372501</t>
  </si>
  <si>
    <t>1,8844811922</t>
  </si>
  <si>
    <t>0,1244896323</t>
  </si>
  <si>
    <t>0,0703361017</t>
  </si>
  <si>
    <t>6,3407110945</t>
  </si>
  <si>
    <t>3,5204317079</t>
  </si>
  <si>
    <t>0,3538657614</t>
  </si>
  <si>
    <t>0,2536676549</t>
  </si>
  <si>
    <t>0,0881830473</t>
  </si>
  <si>
    <t>0,1642840699</t>
  </si>
  <si>
    <t>0,8538501979</t>
  </si>
  <si>
    <t>0,1707240512</t>
  </si>
  <si>
    <t>10,2153014369</t>
  </si>
  <si>
    <t>17,2073042575</t>
  </si>
  <si>
    <t>0,2381663567</t>
  </si>
  <si>
    <t>0,1860938389</t>
  </si>
  <si>
    <t>0,5302649352</t>
  </si>
  <si>
    <t>0,0209839152</t>
  </si>
  <si>
    <t>0,0119591471</t>
  </si>
  <si>
    <t>0,8029967745</t>
  </si>
  <si>
    <t>0,6267057136</t>
  </si>
  <si>
    <t>5,8986663199</t>
  </si>
  <si>
    <t>3,1690081695</t>
  </si>
  <si>
    <t>0,638150356</t>
  </si>
  <si>
    <t>7691,23537518</t>
  </si>
  <si>
    <t>11,3581520514</t>
  </si>
  <si>
    <t>0,5916771204</t>
  </si>
  <si>
    <t>0,0039284935</t>
  </si>
  <si>
    <t>1,8983745121</t>
  </si>
  <si>
    <t>1,2194010319</t>
  </si>
  <si>
    <t>0,1617756883</t>
  </si>
  <si>
    <t>0,112496357</t>
  </si>
  <si>
    <t>0,8078457206</t>
  </si>
  <si>
    <t>0,7507895189</t>
  </si>
  <si>
    <t>0,4641925982</t>
  </si>
  <si>
    <t>0,2316360123</t>
  </si>
  <si>
    <t>0,0170166543</t>
  </si>
  <si>
    <t>0,3352275742</t>
  </si>
  <si>
    <t>3,25</t>
  </si>
  <si>
    <t>0,4405134435</t>
  </si>
  <si>
    <t>0,2805353346</t>
  </si>
  <si>
    <t>1,3538725547</t>
  </si>
  <si>
    <t>10,2887214199</t>
  </si>
  <si>
    <t>12,1827956187</t>
  </si>
  <si>
    <t>0,1621121293</t>
  </si>
  <si>
    <t>2,1441539563</t>
  </si>
  <si>
    <t>0,052500048</t>
  </si>
  <si>
    <t>0,0218129156</t>
  </si>
  <si>
    <t>1,8806004217</t>
  </si>
  <si>
    <t>0,4051653523</t>
  </si>
  <si>
    <t>0,2984264129</t>
  </si>
  <si>
    <t>3,1186469021</t>
  </si>
  <si>
    <t>0,0917402858</t>
  </si>
  <si>
    <t>0,0248353178</t>
  </si>
  <si>
    <t>0,6043973341</t>
  </si>
  <si>
    <t>0,3543853489</t>
  </si>
  <si>
    <t>-6,4</t>
  </si>
  <si>
    <t>0,0004378219</t>
  </si>
  <si>
    <t>0,9386139717</t>
  </si>
  <si>
    <t>0,2027045049</t>
  </si>
  <si>
    <t>1,1238743727</t>
  </si>
  <si>
    <t>0,0767359844</t>
  </si>
  <si>
    <t>0,2264586933</t>
  </si>
  <si>
    <t>0,8845736369</t>
  </si>
  <si>
    <t>0,4996955975</t>
  </si>
  <si>
    <t>0,0658557884</t>
  </si>
  <si>
    <t>0,1187838507</t>
  </si>
  <si>
    <t>0,0166497965</t>
  </si>
  <si>
    <t>0,0007422268</t>
  </si>
  <si>
    <t>0,0109692682</t>
  </si>
  <si>
    <t>0,3090819922</t>
  </si>
  <si>
    <t>0,5604268324</t>
  </si>
  <si>
    <t>0,7281196872</t>
  </si>
  <si>
    <t>0,0075485989</t>
  </si>
  <si>
    <t>0,8210129088</t>
  </si>
  <si>
    <t>1,0169071052</t>
  </si>
  <si>
    <t>0,0509204696</t>
  </si>
  <si>
    <t>0,3865424947</t>
  </si>
  <si>
    <t>0,1217085479</t>
  </si>
  <si>
    <t>2,5254457119</t>
  </si>
  <si>
    <t>0,3290570684</t>
  </si>
  <si>
    <t>0,0693274241</t>
  </si>
  <si>
    <t>0,0060455224</t>
  </si>
  <si>
    <t>0,0060171952</t>
  </si>
  <si>
    <t>0,1189032591</t>
  </si>
  <si>
    <t>0,0000027279</t>
  </si>
  <si>
    <t>2,5251794637</t>
  </si>
  <si>
    <t>-11,17</t>
  </si>
  <si>
    <t>0,0003069133</t>
  </si>
  <si>
    <t>3,7531407815</t>
  </si>
  <si>
    <t>0,1819452064</t>
  </si>
  <si>
    <t>8,3241317649</t>
  </si>
  <si>
    <t>0,006244418</t>
  </si>
  <si>
    <t>1,1318860258</t>
  </si>
  <si>
    <t>0,3403395414</t>
  </si>
  <si>
    <t>0,0604202085</t>
  </si>
  <si>
    <t>0,0245161425</t>
  </si>
  <si>
    <t>0,6874643802</t>
  </si>
  <si>
    <t>0,3670636084</t>
  </si>
  <si>
    <t>0,0031565429</t>
  </si>
  <si>
    <t>2,1021028627</t>
  </si>
  <si>
    <t>0,0018803745</t>
  </si>
  <si>
    <t>2,3499638845</t>
  </si>
  <si>
    <t>0,1303842081</t>
  </si>
  <si>
    <t>0,0000634054</t>
  </si>
  <si>
    <t>0,1562215876</t>
  </si>
  <si>
    <t>0,3890105356</t>
  </si>
  <si>
    <t>0,0341534431</t>
  </si>
  <si>
    <t>0,5227446313</t>
  </si>
  <si>
    <t>4,1544899084</t>
  </si>
  <si>
    <t>56,7034630904</t>
  </si>
  <si>
    <t>0,1457523821</t>
  </si>
  <si>
    <t>0,0448146701</t>
  </si>
  <si>
    <t>-2,55</t>
  </si>
  <si>
    <t>1,7284758306</t>
  </si>
  <si>
    <t>0,0352928245</t>
  </si>
  <si>
    <t>0,7213545602</t>
  </si>
  <si>
    <t>0,0582915938</t>
  </si>
  <si>
    <t>0,3499946726</t>
  </si>
  <si>
    <t>0,4274850272</t>
  </si>
  <si>
    <t>0,3039563092</t>
  </si>
  <si>
    <t>4,069129093</t>
  </si>
  <si>
    <t>0,9003226267</t>
  </si>
  <si>
    <t>0,0749084723</t>
  </si>
  <si>
    <t>0,0882322629</t>
  </si>
  <si>
    <t>3,7465329831</t>
  </si>
  <si>
    <t>0,5145449908</t>
  </si>
  <si>
    <t>0,060786663</t>
  </si>
  <si>
    <t>11,444642405</t>
  </si>
  <si>
    <t>0,1694218551</t>
  </si>
  <si>
    <t>0,2884525906</t>
  </si>
  <si>
    <t>2,6752144091</t>
  </si>
  <si>
    <t>0,0697798848</t>
  </si>
  <si>
    <t>7,5804599503</t>
  </si>
  <si>
    <t>1,0232647916</t>
  </si>
  <si>
    <t>0,0376074903</t>
  </si>
  <si>
    <t>0,4066870017</t>
  </si>
  <si>
    <t>0,2872278484</t>
  </si>
  <si>
    <t>0,0060613118</t>
  </si>
  <si>
    <t>0,3119163262</t>
  </si>
  <si>
    <t>0,009698215</t>
  </si>
  <si>
    <t>0,2257777431</t>
  </si>
  <si>
    <t>1,1291993385</t>
  </si>
  <si>
    <t>0,9391384001</t>
  </si>
  <si>
    <t>0,2581317512</t>
  </si>
  <si>
    <t>1,3009940306</t>
  </si>
  <si>
    <t>0,0280940355</t>
  </si>
  <si>
    <t>0,3189339857</t>
  </si>
  <si>
    <t>1,1920823438</t>
  </si>
  <si>
    <t>0,7219871016</t>
  </si>
  <si>
    <t>0,1199682522</t>
  </si>
  <si>
    <t>0,1957844698</t>
  </si>
  <si>
    <t>0,0000312543</t>
  </si>
  <si>
    <t>0,7547896978</t>
  </si>
  <si>
    <t>1,2111069943</t>
  </si>
  <si>
    <t>0,4375451785</t>
  </si>
  <si>
    <t>0,3965413282</t>
  </si>
  <si>
    <t>0,0926648935</t>
  </si>
  <si>
    <t>36,1866925882</t>
  </si>
  <si>
    <t>0,3271812282</t>
  </si>
  <si>
    <t>0,0031132171</t>
  </si>
  <si>
    <t>0,2737823098</t>
  </si>
  <si>
    <t>1,8730002432</t>
  </si>
  <si>
    <t>0,4098271179</t>
  </si>
  <si>
    <t>-4,25</t>
  </si>
  <si>
    <t>0,2912320614</t>
  </si>
  <si>
    <t>2,0308774111</t>
  </si>
  <si>
    <t>0,283748064</t>
  </si>
  <si>
    <t>0,0011268515</t>
  </si>
  <si>
    <t>1,4933785905</t>
  </si>
  <si>
    <t>0,0308466394</t>
  </si>
  <si>
    <t>0,0302558102</t>
  </si>
  <si>
    <t>0,0143399715</t>
  </si>
  <si>
    <t>2,682467658</t>
  </si>
  <si>
    <t>0,0300859761</t>
  </si>
  <si>
    <t>-23,91</t>
  </si>
  <si>
    <t>0,000228111</t>
  </si>
  <si>
    <t>0,4162364403</t>
  </si>
  <si>
    <t>0,0201783124</t>
  </si>
  <si>
    <t>0,03086092</t>
  </si>
  <si>
    <t>0,1813433239</t>
  </si>
  <si>
    <t>0,0770677459</t>
  </si>
  <si>
    <t>0,0851623394</t>
  </si>
  <si>
    <t>0,0537074437</t>
  </si>
  <si>
    <t>0,1173356214</t>
  </si>
  <si>
    <t>0,1126068904</t>
  </si>
  <si>
    <t>-9,29</t>
  </si>
  <si>
    <t>0,2106015906</t>
  </si>
  <si>
    <t>0,1660146838</t>
  </si>
  <si>
    <t>-33,99</t>
  </si>
  <si>
    <t>3,8196060365</t>
  </si>
  <si>
    <t>0,0102286139</t>
  </si>
  <si>
    <t>0,0361791892</t>
  </si>
  <si>
    <t>0,0098619173</t>
  </si>
  <si>
    <t>0,1652603136</t>
  </si>
  <si>
    <t>0,2116819132</t>
  </si>
  <si>
    <t>1,1988757092</t>
  </si>
  <si>
    <t>-4,82</t>
  </si>
  <si>
    <t>0,0093795239</t>
  </si>
  <si>
    <t>0,2523251181</t>
  </si>
  <si>
    <t>0,0719237483</t>
  </si>
  <si>
    <t>1,2823405141</t>
  </si>
  <si>
    <t>0,4535458939</t>
  </si>
  <si>
    <t>0,0443016177</t>
  </si>
  <si>
    <t>0,0366137387</t>
  </si>
  <si>
    <t>0,0248813061</t>
  </si>
  <si>
    <t>3278,25871786</t>
  </si>
  <si>
    <t>0,2670131487</t>
  </si>
  <si>
    <t>0,0283443089</t>
  </si>
  <si>
    <t>0,1395923648</t>
  </si>
  <si>
    <t>0,6706875106</t>
  </si>
  <si>
    <t>0,2483999728</t>
  </si>
  <si>
    <t>9,2514826271</t>
  </si>
  <si>
    <t>-14,72</t>
  </si>
  <si>
    <t>0,2286685541</t>
  </si>
  <si>
    <t>0,000225714</t>
  </si>
  <si>
    <t>0,388111746</t>
  </si>
  <si>
    <t>1,5943189649</t>
  </si>
  <si>
    <t>2,4842659764</t>
  </si>
  <si>
    <t>0,0218017009</t>
  </si>
  <si>
    <t>0,0051194221</t>
  </si>
  <si>
    <t>0,0230733189</t>
  </si>
  <si>
    <t>0,0105267313</t>
  </si>
  <si>
    <t>0,3158358238</t>
  </si>
  <si>
    <t>0,2102869335</t>
  </si>
  <si>
    <t>0,5322061273</t>
  </si>
  <si>
    <t>0,3892872725</t>
  </si>
  <si>
    <t>0,0043624621</t>
  </si>
  <si>
    <t>59337,9495793</t>
  </si>
  <si>
    <t>0,0533473631</t>
  </si>
  <si>
    <t>0,0992355786</t>
  </si>
  <si>
    <t>0,2390433625</t>
  </si>
  <si>
    <t>-15,11</t>
  </si>
  <si>
    <t>6,084612512</t>
  </si>
  <si>
    <t>0,0000642045</t>
  </si>
  <si>
    <t>0,0015795139</t>
  </si>
  <si>
    <t>0,0000876497</t>
  </si>
  <si>
    <t>-30,31</t>
  </si>
  <si>
    <t>0,0001511483</t>
  </si>
  <si>
    <t>0,0454689148</t>
  </si>
  <si>
    <t>0,98530424</t>
  </si>
  <si>
    <t>0,2638262374</t>
  </si>
  <si>
    <t>1,5074736136</t>
  </si>
  <si>
    <t>0,050733531</t>
  </si>
  <si>
    <t>7,3526643679</t>
  </si>
  <si>
    <t>0,2006156661</t>
  </si>
  <si>
    <t>0,0435692736</t>
  </si>
  <si>
    <t>0,0448990628</t>
  </si>
  <si>
    <t>1,2267107577</t>
  </si>
  <si>
    <t>0,1926403196</t>
  </si>
  <si>
    <t>0,1129731835</t>
  </si>
  <si>
    <t>0,0789881222</t>
  </si>
  <si>
    <t>0,0990403298</t>
  </si>
  <si>
    <t>0,1695348089</t>
  </si>
  <si>
    <t>0,018578967</t>
  </si>
  <si>
    <t>0,7897569732</t>
  </si>
  <si>
    <t>0,1138485756</t>
  </si>
  <si>
    <t>0,0382844064</t>
  </si>
  <si>
    <t>-6,27</t>
  </si>
  <si>
    <t>0,0036308602</t>
  </si>
  <si>
    <t>4,29</t>
  </si>
  <si>
    <t>0,1004457981</t>
  </si>
  <si>
    <t>1,4509724992</t>
  </si>
  <si>
    <t>0,0106053148</t>
  </si>
  <si>
    <t>0,0264239326</t>
  </si>
  <si>
    <t>0,0001504295</t>
  </si>
  <si>
    <t>0,124706665</t>
  </si>
  <si>
    <t>0,0137885955</t>
  </si>
  <si>
    <t>0,0000752149</t>
  </si>
  <si>
    <t>0,1581773023</t>
  </si>
  <si>
    <t>0,2124717831</t>
  </si>
  <si>
    <t>5,248068453</t>
  </si>
  <si>
    <t>0,0004555218</t>
  </si>
  <si>
    <t>0,0466283051</t>
  </si>
  <si>
    <t>0,2252936553</t>
  </si>
  <si>
    <t>0,3063404416</t>
  </si>
  <si>
    <t>0,0171863271</t>
  </si>
  <si>
    <t>0,1485383074</t>
  </si>
  <si>
    <t>0,0087633608</t>
  </si>
  <si>
    <t>0,0127670896</t>
  </si>
  <si>
    <t>0,0197554618</t>
  </si>
  <si>
    <t>0,2884057954</t>
  </si>
  <si>
    <t>0,1019916518</t>
  </si>
  <si>
    <t>0,0236431709</t>
  </si>
  <si>
    <t>6,3929845087</t>
  </si>
  <si>
    <t>0,0216474382</t>
  </si>
  <si>
    <t>0,0017299442</t>
  </si>
  <si>
    <t>0,0013538726</t>
  </si>
  <si>
    <t>37,3564907569</t>
  </si>
  <si>
    <t>0,6703906035</t>
  </si>
  <si>
    <t>0,0503940241</t>
  </si>
  <si>
    <t>0,6505785034</t>
  </si>
  <si>
    <t>0,7666877691</t>
  </si>
  <si>
    <t>0,003234239</t>
  </si>
  <si>
    <t>0,0301832777</t>
  </si>
  <si>
    <t>0,3525619516</t>
  </si>
  <si>
    <t>0,1397012846</t>
  </si>
  <si>
    <t>0,437456429</t>
  </si>
  <si>
    <t>0,0227932741</t>
  </si>
  <si>
    <t>0,0007283698</t>
  </si>
  <si>
    <t>0,0009019847</t>
  </si>
  <si>
    <t>0,292018704</t>
  </si>
  <si>
    <t>0,0012825422</t>
  </si>
  <si>
    <t>0,0055659044</t>
  </si>
  <si>
    <t>0,0389010536</t>
  </si>
  <si>
    <t>0,0066193843</t>
  </si>
  <si>
    <t>1,781999805</t>
  </si>
  <si>
    <t>0,0025676743</t>
  </si>
  <si>
    <t>0,1877365102</t>
  </si>
  <si>
    <t>0,0281823008</t>
  </si>
  <si>
    <t>0,2547528184</t>
  </si>
  <si>
    <t>0,0998261657</t>
  </si>
  <si>
    <t>0,0854019629</t>
  </si>
  <si>
    <t>0,0425789106</t>
  </si>
  <si>
    <t>0,0048889721</t>
  </si>
  <si>
    <t>0,0394519455</t>
  </si>
  <si>
    <t>0,0019816295</t>
  </si>
  <si>
    <t>30,1026771178</t>
  </si>
  <si>
    <t>0,0120333739</t>
  </si>
  <si>
    <t>0,0528056688</t>
  </si>
  <si>
    <t>0,0023314556</t>
  </si>
  <si>
    <t>0,0182380079</t>
  </si>
  <si>
    <t>0,0825644015</t>
  </si>
  <si>
    <t>0,0539880533</t>
  </si>
  <si>
    <t>0,2191763991</t>
  </si>
  <si>
    <t>0,4506260376</t>
  </si>
  <si>
    <t>0,0191798007</t>
  </si>
  <si>
    <t>0,0850146926</t>
  </si>
  <si>
    <t>0,040691533</t>
  </si>
  <si>
    <t>0,0128617288</t>
  </si>
  <si>
    <t>8,1909269386</t>
  </si>
  <si>
    <t>0,0562607648</t>
  </si>
  <si>
    <t>0,3941265369</t>
  </si>
  <si>
    <t>0,1731565924</t>
  </si>
  <si>
    <t>0,036030897</t>
  </si>
  <si>
    <t>0,0661741568</t>
  </si>
  <si>
    <t>0,0014333194</t>
  </si>
  <si>
    <t>-5,07</t>
  </si>
  <si>
    <t>0,0079727808</t>
  </si>
  <si>
    <t>0,0161074568</t>
  </si>
  <si>
    <t>0,0864968081</t>
  </si>
  <si>
    <t>0,0003743128</t>
  </si>
  <si>
    <t>0,1220627388</t>
  </si>
  <si>
    <t>0,0379856435</t>
  </si>
  <si>
    <t>0,0164720556</t>
  </si>
  <si>
    <t>739030,219431</t>
  </si>
  <si>
    <t>1,2955077022</t>
  </si>
  <si>
    <t>0,0030085976</t>
  </si>
  <si>
    <t>1,3188165298</t>
  </si>
  <si>
    <t>-12,74</t>
  </si>
  <si>
    <t>0,2493374895</t>
  </si>
  <si>
    <t>0,0816147826</t>
  </si>
  <si>
    <t>0,0145707201</t>
  </si>
  <si>
    <t>0,0755733669</t>
  </si>
  <si>
    <t>0,333140349</t>
  </si>
  <si>
    <t>149,030463295</t>
  </si>
  <si>
    <t>0,0528192233</t>
  </si>
  <si>
    <t>0,0058711782</t>
  </si>
  <si>
    <t>0,003463866</t>
  </si>
  <si>
    <t>-6,66</t>
  </si>
  <si>
    <t>0,0196696169</t>
  </si>
  <si>
    <t>0,0139760182</t>
  </si>
  <si>
    <t>0,005347484</t>
  </si>
  <si>
    <t>0,1984816457</t>
  </si>
  <si>
    <t>0,0100787887</t>
  </si>
  <si>
    <t>0,0528314868</t>
  </si>
  <si>
    <t>0,0033094582</t>
  </si>
  <si>
    <t>0,1050147801</t>
  </si>
  <si>
    <t>0,0127865338</t>
  </si>
  <si>
    <t>0,0216755153</t>
  </si>
  <si>
    <t>0,0096396404</t>
  </si>
  <si>
    <t>0,0691977692</t>
  </si>
  <si>
    <t>0,0117316258</t>
  </si>
  <si>
    <t>-13,71</t>
  </si>
  <si>
    <t>0,0943253146</t>
  </si>
  <si>
    <t>0,037944012</t>
  </si>
  <si>
    <t>0,0001444687</t>
  </si>
  <si>
    <t>0,0673120052</t>
  </si>
  <si>
    <t>0,0300175583</t>
  </si>
  <si>
    <t>0,0114807876</t>
  </si>
  <si>
    <t>0,061676255</t>
  </si>
  <si>
    <t>0,0002256446</t>
  </si>
  <si>
    <t>2,7453425951</t>
  </si>
  <si>
    <t>0,0443708423</t>
  </si>
  <si>
    <t>0,0293337843</t>
  </si>
  <si>
    <t>0,2374595885</t>
  </si>
  <si>
    <t>0,0047385418</t>
  </si>
  <si>
    <t>0,0080270552</t>
  </si>
  <si>
    <t>0,0400895698</t>
  </si>
  <si>
    <t>-11,27</t>
  </si>
  <si>
    <t>0,0009777928</t>
  </si>
  <si>
    <t>0,0268517048</t>
  </si>
  <si>
    <t>2,0677487652</t>
  </si>
  <si>
    <t>0,0797888841</t>
  </si>
  <si>
    <t>0,006075318</t>
  </si>
  <si>
    <t>0,001563652</t>
  </si>
  <si>
    <t>-10,25</t>
  </si>
  <si>
    <t>0,0042120399</t>
  </si>
  <si>
    <t>0,5040152743</t>
  </si>
  <si>
    <t>0,0097779281</t>
  </si>
  <si>
    <t>0,722062942</t>
  </si>
  <si>
    <t>0,0003008598</t>
  </si>
  <si>
    <t>0,0035467822</t>
  </si>
  <si>
    <t>0,2283772946</t>
  </si>
  <si>
    <t>0,0150974076</t>
  </si>
  <si>
    <t>0,0060311934</t>
  </si>
  <si>
    <t>0,005340263</t>
  </si>
  <si>
    <t>0,1954835286</t>
  </si>
  <si>
    <t>0,0235096433</t>
  </si>
  <si>
    <t>0,1521649318</t>
  </si>
  <si>
    <t>0,0407170283</t>
  </si>
  <si>
    <t>0,1074118215</t>
  </si>
  <si>
    <t>0,1072811178</t>
  </si>
  <si>
    <t>0,0195558562</t>
  </si>
  <si>
    <t>0,0023525376</t>
  </si>
  <si>
    <t>0,2409813273</t>
  </si>
  <si>
    <t>0,0051522675</t>
  </si>
  <si>
    <t>8449,3491425</t>
  </si>
  <si>
    <t>0,0434345358</t>
  </si>
  <si>
    <t>0,2206407647</t>
  </si>
  <si>
    <t>0,0220466493</t>
  </si>
  <si>
    <t>0,0381545095</t>
  </si>
  <si>
    <t>0,0053208995</t>
  </si>
  <si>
    <t>0,0736354021</t>
  </si>
  <si>
    <t>0,0065399132</t>
  </si>
  <si>
    <t>0,0062476291</t>
  </si>
  <si>
    <t>0,1295725542</t>
  </si>
  <si>
    <t>0,0647600557</t>
  </si>
  <si>
    <t>-5,74</t>
  </si>
  <si>
    <t>0,0445202641</t>
  </si>
  <si>
    <t>0,0155065425</t>
  </si>
  <si>
    <t>0,3370332217</t>
  </si>
  <si>
    <t>-17,73</t>
  </si>
  <si>
    <t>0,2563486945</t>
  </si>
  <si>
    <t>0,0221543588</t>
  </si>
  <si>
    <t>0,6916573873</t>
  </si>
  <si>
    <t>0,1366604064</t>
  </si>
  <si>
    <t>-3,36</t>
  </si>
  <si>
    <t>0,0354938823</t>
  </si>
  <si>
    <t>0,0497923029</t>
  </si>
  <si>
    <t>0,0150429477</t>
  </si>
  <si>
    <t>0,3192123362</t>
  </si>
  <si>
    <t>0,0000027784</t>
  </si>
  <si>
    <t>0,0355766613</t>
  </si>
  <si>
    <t>0,267840132</t>
  </si>
  <si>
    <t>1390,10652648</t>
  </si>
  <si>
    <t>0,0430228998</t>
  </si>
  <si>
    <t>0,0423956027</t>
  </si>
  <si>
    <t>0,0187780078</t>
  </si>
  <si>
    <t>0,0199652331</t>
  </si>
  <si>
    <t>0,0549588107</t>
  </si>
  <si>
    <t>0,0676934664</t>
  </si>
  <si>
    <t>-4,01</t>
  </si>
  <si>
    <t>0,7746389112</t>
  </si>
  <si>
    <t>0,0083346203</t>
  </si>
  <si>
    <t>0,0137643105</t>
  </si>
  <si>
    <t>0,0383596014</t>
  </si>
  <si>
    <t>0,002707737</t>
  </si>
  <si>
    <t>0,044448135</t>
  </si>
  <si>
    <t>0,4772315031</t>
  </si>
  <si>
    <t>0,0000855004</t>
  </si>
  <si>
    <t>0,0020378241</t>
  </si>
  <si>
    <t>0,0091135983</t>
  </si>
  <si>
    <t>0,4911909817</t>
  </si>
  <si>
    <t>0,0066189164</t>
  </si>
  <si>
    <t>0,3461389133</t>
  </si>
  <si>
    <t>-12,07</t>
  </si>
  <si>
    <t>0,0331697767</t>
  </si>
  <si>
    <t>0,0014290837</t>
  </si>
  <si>
    <t>0,1196374589</t>
  </si>
  <si>
    <t>0,2792605701</t>
  </si>
  <si>
    <t>0,1055262995</t>
  </si>
  <si>
    <t>0,0004477812</t>
  </si>
  <si>
    <t>0,0688787553</t>
  </si>
  <si>
    <t>0,0109813704</t>
  </si>
  <si>
    <t>0,0085744858</t>
  </si>
  <si>
    <t>0,0346243799</t>
  </si>
  <si>
    <t>0,1438813827</t>
  </si>
  <si>
    <t>0,104341898</t>
  </si>
  <si>
    <t>0,2709237713</t>
  </si>
  <si>
    <t>-5,11</t>
  </si>
  <si>
    <t>0,0496563549</t>
  </si>
  <si>
    <t>0,1268673102</t>
  </si>
  <si>
    <t>0,0272606783</t>
  </si>
  <si>
    <t>0,0120079592</t>
  </si>
  <si>
    <t>1,4982840135</t>
  </si>
  <si>
    <t>0,1688175521</t>
  </si>
  <si>
    <t>-10,47</t>
  </si>
  <si>
    <t>0,0698690376</t>
  </si>
  <si>
    <t>0,0251218171</t>
  </si>
  <si>
    <t>0,0041312456</t>
  </si>
  <si>
    <t>0,5227438245</t>
  </si>
  <si>
    <t>0,0059029586</t>
  </si>
  <si>
    <t>0,0202438257</t>
  </si>
  <si>
    <t>0,0308812517</t>
  </si>
  <si>
    <t>0,0026513327</t>
  </si>
  <si>
    <t>0,0131554894</t>
  </si>
  <si>
    <t>0,0055631289</t>
  </si>
  <si>
    <t>0,0074760987</t>
  </si>
  <si>
    <t>0,0195957935</t>
  </si>
  <si>
    <t>-8,53</t>
  </si>
  <si>
    <t>0,0361783824</t>
  </si>
  <si>
    <t>0,016096</t>
  </si>
  <si>
    <t>0,0044376813</t>
  </si>
  <si>
    <t>0,0804800002</t>
  </si>
  <si>
    <t>0,0006769347</t>
  </si>
  <si>
    <t>0,0133882549</t>
  </si>
  <si>
    <t>0,0034598885</t>
  </si>
  <si>
    <t>-7,82</t>
  </si>
  <si>
    <t>0,0017294924</t>
  </si>
  <si>
    <t>0,0033846693</t>
  </si>
  <si>
    <t>0,0011282231</t>
  </si>
  <si>
    <t>0,0134594158</t>
  </si>
  <si>
    <t>0,2430193369</t>
  </si>
  <si>
    <t>0,1042475009</t>
  </si>
  <si>
    <t>0,00752149</t>
  </si>
  <si>
    <t>0,0440759521</t>
  </si>
  <si>
    <t>-7,41</t>
  </si>
  <si>
    <t>0,0000679163</t>
  </si>
  <si>
    <t>0,0012034423</t>
  </si>
  <si>
    <t>0,0087249565</t>
  </si>
  <si>
    <t>0,0000763659</t>
  </si>
  <si>
    <t>0,0004512892</t>
  </si>
  <si>
    <t>0,0603223421</t>
  </si>
  <si>
    <t>0,0080375679</t>
  </si>
  <si>
    <t>0,0003987818</t>
  </si>
  <si>
    <t>0,0049641752</t>
  </si>
  <si>
    <t>0,0023316654</t>
  </si>
  <si>
    <t>0,0000294108</t>
  </si>
  <si>
    <t>0,0056098111</t>
  </si>
  <si>
    <t>-6,16</t>
  </si>
  <si>
    <t>0,0192549957</t>
  </si>
  <si>
    <t>0,1353872555</t>
  </si>
  <si>
    <t>0,1522932151</t>
  </si>
  <si>
    <t>0,0079592022</t>
  </si>
  <si>
    <t>0,0584909573</t>
  </si>
  <si>
    <t>2,9334591142</t>
  </si>
  <si>
    <t>3,0085976089</t>
  </si>
  <si>
    <t>0,2076397801</t>
  </si>
  <si>
    <t>2,757251155</t>
  </si>
  <si>
    <t>3,9987023862</t>
  </si>
  <si>
    <t>0,0207592985</t>
  </si>
  <si>
    <t>0,0181146462</t>
  </si>
  <si>
    <t>0,2250427365</t>
  </si>
  <si>
    <t>0,0877562432</t>
  </si>
  <si>
    <t>0,1280162119</t>
  </si>
  <si>
    <t>0,285365724</t>
  </si>
  <si>
    <t>0,3735923392</t>
  </si>
  <si>
    <t>0,0550573225</t>
  </si>
  <si>
    <t>0,0103796492</t>
  </si>
  <si>
    <t>56,4111547405</t>
  </si>
  <si>
    <t>0,1203442271</t>
  </si>
  <si>
    <t>0,1017657441</t>
  </si>
  <si>
    <t>0,0332449717</t>
  </si>
  <si>
    <t>0,0124104782</t>
  </si>
  <si>
    <t>0,0516726613</t>
  </si>
  <si>
    <t>0,145424816</t>
  </si>
  <si>
    <t>0,0067693466</t>
  </si>
  <si>
    <t>0,2999569371</t>
  </si>
  <si>
    <t>0,3987148824</t>
  </si>
  <si>
    <t>0,0070702072</t>
  </si>
  <si>
    <t>0,0124856732</t>
  </si>
  <si>
    <t>0,0752685529</t>
  </si>
  <si>
    <t>0,103902185</t>
  </si>
  <si>
    <t>0,001281929</t>
  </si>
  <si>
    <t>0,0075967092</t>
  </si>
  <si>
    <t>0,0882863193</t>
  </si>
  <si>
    <t>2,2565268709</t>
  </si>
  <si>
    <t>0,0027829562</t>
  </si>
  <si>
    <t>0,0823707664</t>
  </si>
  <si>
    <t>0,143660316</t>
  </si>
  <si>
    <t>-1,38</t>
  </si>
  <si>
    <t>0,0138395861</t>
  </si>
  <si>
    <t>0,0139899761</t>
  </si>
  <si>
    <t>0,0619019206</t>
  </si>
  <si>
    <t>16,3485325003</t>
  </si>
  <si>
    <t>0,0350501351</t>
  </si>
  <si>
    <t>0,0156446688</t>
  </si>
  <si>
    <t>0,0051898327</t>
  </si>
  <si>
    <t>0,0150644089</t>
  </si>
  <si>
    <t>0,0590927591</t>
  </si>
  <si>
    <t>0,0460315055</t>
  </si>
  <si>
    <t>0,0862289462</t>
  </si>
  <si>
    <t>0,0312142234</t>
  </si>
  <si>
    <t>0,0223387963</t>
  </si>
  <si>
    <t>0,0121878785</t>
  </si>
  <si>
    <t>0,0015915032</t>
  </si>
  <si>
    <t>0,0245200959</t>
  </si>
  <si>
    <t>0,0266261199</t>
  </si>
  <si>
    <t>0,2782956217</t>
  </si>
  <si>
    <t>0,0367049086</t>
  </si>
  <si>
    <t>752,149805624</t>
  </si>
  <si>
    <t>0,0074462789</t>
  </si>
  <si>
    <t>0,2411386558</t>
  </si>
  <si>
    <t>0,020308048</t>
  </si>
  <si>
    <t>0,1238038412</t>
  </si>
  <si>
    <t>0,0440007572</t>
  </si>
  <si>
    <t>0,195408495</t>
  </si>
  <si>
    <t>0,1439548027</t>
  </si>
  <si>
    <t>0,0084237732</t>
  </si>
  <si>
    <t>-5,13</t>
  </si>
  <si>
    <t>0,0073129208</t>
  </si>
  <si>
    <t>0,0883411826</t>
  </si>
  <si>
    <t>0,0224892669</t>
  </si>
  <si>
    <t>0,0025573068</t>
  </si>
  <si>
    <t>0,0012786534</t>
  </si>
  <si>
    <t>0,0150890167</t>
  </si>
  <si>
    <t>0,0123352833</t>
  </si>
  <si>
    <t>0,0286754249</t>
  </si>
  <si>
    <t>0,0029333784</t>
  </si>
  <si>
    <t>0,1722424733</t>
  </si>
  <si>
    <t>0,0075338342</t>
  </si>
  <si>
    <t>0,2275253001</t>
  </si>
  <si>
    <t>0,0032403788</t>
  </si>
  <si>
    <t>0,0233166537</t>
  </si>
  <si>
    <t>0,0296346449</t>
  </si>
  <si>
    <t>0,0121848127</t>
  </si>
  <si>
    <t>1,0832836107</t>
  </si>
  <si>
    <t>0,0039863904</t>
  </si>
  <si>
    <t>0,0034788889</t>
  </si>
  <si>
    <t>0,0613140767</t>
  </si>
  <si>
    <t>0,0009025817</t>
  </si>
  <si>
    <t>0,0050394024</t>
  </si>
  <si>
    <t>0,3679511027</t>
  </si>
  <si>
    <t>0,0006017195</t>
  </si>
  <si>
    <t>0,0071290077</t>
  </si>
  <si>
    <t>0,001053012</t>
  </si>
  <si>
    <t>0,0039111793</t>
  </si>
  <si>
    <t>0,0048137529</t>
  </si>
  <si>
    <t>0,1514186298</t>
  </si>
  <si>
    <t>0,0631805579</t>
  </si>
  <si>
    <t>0,0046633227</t>
  </si>
  <si>
    <t>0,0752148999</t>
  </si>
  <si>
    <t>0,0264004543</t>
  </si>
  <si>
    <t>0,0057689147</t>
  </si>
  <si>
    <t>0,006994988</t>
  </si>
  <si>
    <t>0,0109219889</t>
  </si>
  <si>
    <t>0,0031590279</t>
  </si>
  <si>
    <t>0,0215866852</t>
  </si>
  <si>
    <t>0,0019012952</t>
  </si>
  <si>
    <t>23,4375142435</t>
  </si>
  <si>
    <t>0,0005265044</t>
  </si>
  <si>
    <t>0,0358023269</t>
  </si>
  <si>
    <t>0,0095395955</t>
  </si>
  <si>
    <t>0,0063932669</t>
  </si>
  <si>
    <t>0,01624639</t>
  </si>
  <si>
    <t>0,0051146135</t>
  </si>
  <si>
    <t>0,1165828649</t>
  </si>
  <si>
    <t>0,008048</t>
  </si>
  <si>
    <t>0,0197063268</t>
  </si>
  <si>
    <t>0,3610318744</t>
  </si>
  <si>
    <t>0,0105301199</t>
  </si>
  <si>
    <t>0,0265508442</t>
  </si>
  <si>
    <t>0,0166977212</t>
  </si>
  <si>
    <t>0,0194782408</t>
  </si>
  <si>
    <t>259491,231125</t>
  </si>
  <si>
    <t>0,102292593</t>
  </si>
  <si>
    <t>0,0003760749</t>
  </si>
  <si>
    <t>0,0071454183</t>
  </si>
  <si>
    <t>0,2479086237</t>
  </si>
  <si>
    <t>0,0144412266</t>
  </si>
  <si>
    <t>0,0429477048</t>
  </si>
  <si>
    <t>-8,19</t>
  </si>
  <si>
    <t>0,0006978376</t>
  </si>
  <si>
    <t>0,0004016767</t>
  </si>
  <si>
    <t>4,49</t>
  </si>
  <si>
    <t>2,1343995871</t>
  </si>
  <si>
    <t>42,5874628424</t>
  </si>
  <si>
    <t>0,3667400764</t>
  </si>
  <si>
    <t>0,1189887812</t>
  </si>
  <si>
    <t>0,1041555242</t>
  </si>
  <si>
    <t>0,1908750127</t>
  </si>
  <si>
    <t>0,1142923228</t>
  </si>
  <si>
    <t>0,0607571336</t>
  </si>
  <si>
    <t>0,0634004951</t>
  </si>
  <si>
    <t>0,0586332791</t>
  </si>
  <si>
    <t>0,0173689089</t>
  </si>
  <si>
    <t>0,0402401211</t>
  </si>
  <si>
    <t>0,0132807067</t>
  </si>
  <si>
    <t>0,0308476882</t>
  </si>
  <si>
    <t>0,2755185714</t>
  </si>
  <si>
    <t>21,2142603407</t>
  </si>
  <si>
    <t>0,3427139921</t>
  </si>
  <si>
    <t>0,1371162557</t>
  </si>
  <si>
    <t>261,816466191</t>
  </si>
  <si>
    <t>0,0505462697</t>
  </si>
  <si>
    <t>-5,22</t>
  </si>
  <si>
    <t>0,2842208564</t>
  </si>
  <si>
    <t>0,1109714805</t>
  </si>
  <si>
    <t>0,0542996444</t>
  </si>
  <si>
    <t>0,2102586951</t>
  </si>
  <si>
    <t>0,8953365224</t>
  </si>
  <si>
    <t>39,7887092267</t>
  </si>
  <si>
    <t>0,6641006893</t>
  </si>
  <si>
    <t>0,2957082599</t>
  </si>
  <si>
    <t>-12,63</t>
  </si>
  <si>
    <t>0,033026164</t>
  </si>
  <si>
    <t>0,1684141456</t>
  </si>
  <si>
    <t>0,1357648439</t>
  </si>
  <si>
    <t>0,0257086928</t>
  </si>
  <si>
    <t>0,0733902116</t>
  </si>
  <si>
    <t>0,0213927274</t>
  </si>
  <si>
    <t>0,0655877651</t>
  </si>
  <si>
    <t>2,0025905473</t>
  </si>
  <si>
    <t>0,0616747221</t>
  </si>
  <si>
    <t>0,0654385047</t>
  </si>
  <si>
    <t>73,3256665603</t>
  </si>
  <si>
    <t>0,0081938315</t>
  </si>
  <si>
    <t>0,1526893602</t>
  </si>
  <si>
    <t>0,0043856418</t>
  </si>
  <si>
    <t>7,111499894</t>
  </si>
  <si>
    <t>2,0763090511</t>
  </si>
  <si>
    <t>0,0664147484</t>
  </si>
  <si>
    <t>4,62</t>
  </si>
  <si>
    <t>0,1780837994</t>
  </si>
  <si>
    <t>0,0924462472</t>
  </si>
  <si>
    <t>0,0876352212</t>
  </si>
  <si>
    <t>0,6984160598</t>
  </si>
  <si>
    <t>0,0457808287</t>
  </si>
  <si>
    <t>0,0566821632</t>
  </si>
  <si>
    <t>0,024187931</t>
  </si>
  <si>
    <t>0,9508936655</t>
  </si>
  <si>
    <t>0,2699612434</t>
  </si>
  <si>
    <t>0,0523373945</t>
  </si>
  <si>
    <t>0,2876280277</t>
  </si>
  <si>
    <t>0,020587528</t>
  </si>
  <si>
    <t>0,494675607</t>
  </si>
  <si>
    <t>0,0523862067</t>
  </si>
  <si>
    <t>0,2444966115</t>
  </si>
  <si>
    <t>0,1195470958</t>
  </si>
  <si>
    <t>0,5464786493</t>
  </si>
  <si>
    <t>0,0776142811</t>
  </si>
  <si>
    <t>0,00379307</t>
  </si>
  <si>
    <t>1,0022392449</t>
  </si>
  <si>
    <t>0,4614631499</t>
  </si>
  <si>
    <t>0,1226283147</t>
  </si>
  <si>
    <t>0,1610318067</t>
  </si>
  <si>
    <t>1,8505466374</t>
  </si>
  <si>
    <t>0,0685574824</t>
  </si>
  <si>
    <t>0,0283914267</t>
  </si>
  <si>
    <t>0,0336168318</t>
  </si>
  <si>
    <t>0,0068846564</t>
  </si>
  <si>
    <t>0,5546815171</t>
  </si>
  <si>
    <t>0,9939452072</t>
  </si>
  <si>
    <t>3,6797530711</t>
  </si>
  <si>
    <t>1,3970128458</t>
  </si>
  <si>
    <t>1,1383082573</t>
  </si>
  <si>
    <t>0,0791056749</t>
  </si>
  <si>
    <t>0,0651519247</t>
  </si>
  <si>
    <t>0,0005146878</t>
  </si>
  <si>
    <t>750,186829595</t>
  </si>
  <si>
    <t>0,0242828122</t>
  </si>
  <si>
    <t>0,2548004203</t>
  </si>
  <si>
    <t>0,0449385966</t>
  </si>
  <si>
    <t>22,0622208037</t>
  </si>
  <si>
    <t>0,0978155877</t>
  </si>
  <si>
    <t>0,0919081029</t>
  </si>
  <si>
    <t>44,8178973809</t>
  </si>
  <si>
    <t>5,3634911208</t>
  </si>
  <si>
    <t>0,1293700441</t>
  </si>
  <si>
    <t>0,0443768127</t>
  </si>
  <si>
    <t>-8,03</t>
  </si>
  <si>
    <t>0,0054428896</t>
  </si>
  <si>
    <t>1,0035866226</t>
  </si>
  <si>
    <t>0,6165027564</t>
  </si>
  <si>
    <t>0,047824486</t>
  </si>
  <si>
    <t>16,9692944225</t>
  </si>
  <si>
    <t>0,0000010017</t>
  </si>
  <si>
    <t>3,1339037359</t>
  </si>
  <si>
    <t>0,0135262199</t>
  </si>
  <si>
    <t>3676,34025206</t>
  </si>
  <si>
    <t>1,1278438927</t>
  </si>
  <si>
    <t>5,4742746138</t>
  </si>
  <si>
    <t>0,0200456724</t>
  </si>
  <si>
    <t>0,1997862623</t>
  </si>
  <si>
    <t>0,0270272673</t>
  </si>
  <si>
    <t>0,2129873366</t>
  </si>
  <si>
    <t>0,5404582107</t>
  </si>
  <si>
    <t>0,3602815383</t>
  </si>
  <si>
    <t>3,4189911095</t>
  </si>
  <si>
    <t>0,0534026297</t>
  </si>
  <si>
    <t>0,9627538166</t>
  </si>
  <si>
    <t>718,241875673</t>
  </si>
  <si>
    <t>0,1489296117</t>
  </si>
  <si>
    <t>0,0112822309</t>
  </si>
  <si>
    <t>0,6371394193</t>
  </si>
  <si>
    <t>0,8455561603</t>
  </si>
  <si>
    <t>0,0015042948</t>
  </si>
  <si>
    <t>0,0210601591</t>
  </si>
  <si>
    <t>-2,4</t>
  </si>
  <si>
    <t>0,0384347963</t>
  </si>
  <si>
    <t>7,7381273467</t>
  </si>
  <si>
    <t>0,0184699666</t>
  </si>
  <si>
    <t>1,3103934021</t>
  </si>
  <si>
    <t>0,0942059063</t>
  </si>
  <si>
    <t>0,1698962611</t>
  </si>
  <si>
    <t>0,0061636721</t>
  </si>
  <si>
    <t>0,0901879776</t>
  </si>
  <si>
    <t>0,0214362146</t>
  </si>
  <si>
    <t>0,0036471659</t>
  </si>
  <si>
    <t>0,0001286254</t>
  </si>
  <si>
    <t>0,1340100257</t>
  </si>
  <si>
    <t>52,8788467452</t>
  </si>
  <si>
    <t>0,0037637746</t>
  </si>
  <si>
    <t>0,5500947852</t>
  </si>
  <si>
    <t>0,0408683864</t>
  </si>
  <si>
    <t>0,5331258941</t>
  </si>
  <si>
    <t>1,0522535827</t>
  </si>
  <si>
    <t>20,5173352713</t>
  </si>
  <si>
    <t>28,7231075691</t>
  </si>
  <si>
    <t>0,0130873944</t>
  </si>
  <si>
    <t>37,2187677778</t>
  </si>
  <si>
    <t>0,0986627413</t>
  </si>
  <si>
    <t>0,007807126</t>
  </si>
  <si>
    <t>0,3050931087</t>
  </si>
  <si>
    <t>0,027303036</t>
  </si>
  <si>
    <t>0,0432764005</t>
  </si>
  <si>
    <t>1,307908418</t>
  </si>
  <si>
    <t>0,8940052809</t>
  </si>
  <si>
    <t>0,0655204769</t>
  </si>
  <si>
    <t>0,0258739281</t>
  </si>
  <si>
    <t>0,0037431202</t>
  </si>
  <si>
    <t>0,0662076395</t>
  </si>
  <si>
    <t>0,2634776942</t>
  </si>
  <si>
    <t>0,0008273545</t>
  </si>
  <si>
    <t>0,0017474843</t>
  </si>
  <si>
    <t>0,0060924063</t>
  </si>
  <si>
    <t>405,650246953</t>
  </si>
  <si>
    <t>0,3763758441</t>
  </si>
  <si>
    <t>0,5341311831</t>
  </si>
  <si>
    <t>0,0029974797</t>
  </si>
  <si>
    <t>0,902944769</t>
  </si>
  <si>
    <t>0,1519341833</t>
  </si>
  <si>
    <t>0,0109061754</t>
  </si>
  <si>
    <t>81,133922093</t>
  </si>
  <si>
    <t>0,3099606115</t>
  </si>
  <si>
    <t>0,0018051553</t>
  </si>
  <si>
    <t>0,004758809</t>
  </si>
  <si>
    <t>0,0000154100</t>
  </si>
  <si>
    <t>0,0512025314</t>
  </si>
  <si>
    <t>0,0494270587</t>
  </si>
  <si>
    <t>0,0125608682</t>
  </si>
  <si>
    <t>1,8803019009</t>
  </si>
  <si>
    <t>0,0052650438</t>
  </si>
  <si>
    <t>0,0079253564</t>
  </si>
  <si>
    <t>0,2081198338</t>
  </si>
  <si>
    <t>0,3535849904</t>
  </si>
  <si>
    <t>0,0000105488</t>
  </si>
  <si>
    <t>0,0072206294</t>
  </si>
  <si>
    <t>0,8797892358</t>
  </si>
  <si>
    <t>0,0890544053</t>
  </si>
  <si>
    <t>0,0824353115</t>
  </si>
  <si>
    <t>-10,02</t>
  </si>
  <si>
    <t>0,0000144737</t>
  </si>
  <si>
    <t>0,2258705266</t>
  </si>
  <si>
    <t>-66,21</t>
  </si>
  <si>
    <t>0,0016042508</t>
  </si>
  <si>
    <t>0,0338466928</t>
  </si>
  <si>
    <t>0,0021812351</t>
  </si>
  <si>
    <t>-8,37</t>
  </si>
  <si>
    <t>0,0006609582</t>
  </si>
  <si>
    <t>0,0000246407</t>
  </si>
  <si>
    <t>0,0030497693</t>
  </si>
  <si>
    <t>0,3860027368</t>
  </si>
  <si>
    <t>0,0224673216</t>
  </si>
  <si>
    <t>0,0529492815</t>
  </si>
  <si>
    <t>0,0000621383</t>
  </si>
  <si>
    <t>0,0000623753</t>
  </si>
  <si>
    <t>0,0367634025</t>
  </si>
  <si>
    <t>0,1095167966</t>
  </si>
  <si>
    <t>0,0008273625</t>
  </si>
  <si>
    <t>0,0020308048</t>
  </si>
  <si>
    <t>0,0163190838</t>
  </si>
  <si>
    <t>0,013237865</t>
  </si>
  <si>
    <t>0,0049641832</t>
  </si>
  <si>
    <t>-36,06</t>
  </si>
  <si>
    <t>0,0223993073</t>
  </si>
  <si>
    <t>0,0099273499</t>
  </si>
  <si>
    <t>0,0154942789</t>
  </si>
  <si>
    <t>1,6490692951</t>
  </si>
  <si>
    <t>0,005232384</t>
  </si>
  <si>
    <t>6,3615994831</t>
  </si>
  <si>
    <t>0,0003030373</t>
  </si>
  <si>
    <t>0,0014013777</t>
  </si>
  <si>
    <t>0,1269625141</t>
  </si>
  <si>
    <t>0,4419632865</t>
  </si>
  <si>
    <t>11,7325939647</t>
  </si>
  <si>
    <t>0,0030958383</t>
  </si>
  <si>
    <t>-18,79</t>
  </si>
  <si>
    <t>0,0031086424</t>
  </si>
  <si>
    <t>0,0003009687</t>
  </si>
  <si>
    <t>0,0151182234</t>
  </si>
  <si>
    <t>0,4388788404</t>
  </si>
  <si>
    <t>0,0108389679</t>
  </si>
  <si>
    <t>0,0205677611</t>
  </si>
  <si>
    <t>0,1503544434</t>
  </si>
  <si>
    <t>0,0018506515</t>
  </si>
  <si>
    <t>0,0135387255</t>
  </si>
  <si>
    <t>0,004287251</t>
  </si>
  <si>
    <t>0,0537786853</t>
  </si>
  <si>
    <t>0,2016177278</t>
  </si>
  <si>
    <t>0,0602471471</t>
  </si>
  <si>
    <t>0,0000013372</t>
  </si>
  <si>
    <t>BTC-WAX</t>
  </si>
  <si>
    <t>2018-02-15T01:09:15.167</t>
  </si>
  <si>
    <t>ETH-WAX</t>
  </si>
  <si>
    <t>2018-02-15T23:33:55.923</t>
  </si>
  <si>
    <t>280000000,0</t>
  </si>
  <si>
    <t>BTC-VEE</t>
  </si>
  <si>
    <t>2018-02-16T18:36:35.427</t>
  </si>
  <si>
    <t>ETH-VEE</t>
  </si>
  <si>
    <t>2018-02-16T18:36:35.443</t>
  </si>
  <si>
    <t>Datum Transaktionen</t>
  </si>
  <si>
    <t>NANO</t>
  </si>
  <si>
    <t>nano</t>
  </si>
  <si>
    <t>waltonchain</t>
  </si>
  <si>
    <t>Gesamt Investition</t>
  </si>
  <si>
    <t>Gebühr in EUR</t>
  </si>
  <si>
    <t>Preis STK / BTC</t>
  </si>
  <si>
    <t>Preis Gesamt / BTC</t>
  </si>
  <si>
    <t>21.02.2018</t>
  </si>
  <si>
    <t>BTC-BCPT</t>
  </si>
  <si>
    <t>2018-02-22T18:39:23.157</t>
  </si>
  <si>
    <t>ETH-BCPT</t>
  </si>
  <si>
    <t>2018-02-22T18:39:23.173</t>
  </si>
  <si>
    <t>1374956262,0</t>
  </si>
  <si>
    <t>-0,07</t>
  </si>
  <si>
    <t>26.02.2018</t>
  </si>
  <si>
    <t>-2,92</t>
  </si>
  <si>
    <t>Gebühr in Coin</t>
  </si>
  <si>
    <t>-1,58</t>
  </si>
  <si>
    <t>0,7838762591</t>
  </si>
  <si>
    <t>183,716391418</t>
  </si>
  <si>
    <t>1,96</t>
  </si>
  <si>
    <t>110,013244327</t>
  </si>
  <si>
    <t>0,2995753119</t>
  </si>
  <si>
    <t>505,776132475</t>
  </si>
  <si>
    <t>235,921673542</t>
  </si>
  <si>
    <t>29,9319356032</t>
  </si>
  <si>
    <t>2,04</t>
  </si>
  <si>
    <t>0,3288895514</t>
  </si>
  <si>
    <t>0,809737524</t>
  </si>
  <si>
    <t>16,9568348489</t>
  </si>
  <si>
    <t>0,0039917374</t>
  </si>
  <si>
    <t>0,0500187222</t>
  </si>
  <si>
    <t>1,14</t>
  </si>
  <si>
    <t>2,8815287525</t>
  </si>
  <si>
    <t>327,209638403</t>
  </si>
  <si>
    <t>6,0821032844</t>
  </si>
  <si>
    <t>0,0181106613</t>
  </si>
  <si>
    <t>0,0052254043</t>
  </si>
  <si>
    <t>5,5386425068</t>
  </si>
  <si>
    <t>0,1808514674</t>
  </si>
  <si>
    <t>61,0030369232</t>
  </si>
  <si>
    <t>37,5688980327</t>
  </si>
  <si>
    <t>0,3476569502</t>
  </si>
  <si>
    <t>93,801354522</t>
  </si>
  <si>
    <t>0,0285267702</t>
  </si>
  <si>
    <t>0,5121296705</t>
  </si>
  <si>
    <t>4,5701653505</t>
  </si>
  <si>
    <t>4,345393958</t>
  </si>
  <si>
    <t>3,6</t>
  </si>
  <si>
    <t>0,0080871694</t>
  </si>
  <si>
    <t>26,5745394882</t>
  </si>
  <si>
    <t>3,74</t>
  </si>
  <si>
    <t>-2,68</t>
  </si>
  <si>
    <t>43,1834039219</t>
  </si>
  <si>
    <t>0,1747976246</t>
  </si>
  <si>
    <t>3,2139150178</t>
  </si>
  <si>
    <t>0,299508893</t>
  </si>
  <si>
    <t>8406,045086</t>
  </si>
  <si>
    <t>710,088873329</t>
  </si>
  <si>
    <t>1015,55360073</t>
  </si>
  <si>
    <t>1,82</t>
  </si>
  <si>
    <t>0,277512886</t>
  </si>
  <si>
    <t>6,7799880836</t>
  </si>
  <si>
    <t>1,5380276152</t>
  </si>
  <si>
    <t>0,0339212026</t>
  </si>
  <si>
    <t>-0,42</t>
  </si>
  <si>
    <t>4,5544678024</t>
  </si>
  <si>
    <t>23,6436825274</t>
  </si>
  <si>
    <t>96,552070374</t>
  </si>
  <si>
    <t>14,2709989556</t>
  </si>
  <si>
    <t>10,725847854</t>
  </si>
  <si>
    <t>3,2684595424</t>
  </si>
  <si>
    <t>331,453970283</t>
  </si>
  <si>
    <t>8,129029532</t>
  </si>
  <si>
    <t>17,6646014895</t>
  </si>
  <si>
    <t>1,5980557518</t>
  </si>
  <si>
    <t>836,7975697</t>
  </si>
  <si>
    <t>0,146048756</t>
  </si>
  <si>
    <t>18,2096417418</t>
  </si>
  <si>
    <t>0,8656817061</t>
  </si>
  <si>
    <t>0,0681126168</t>
  </si>
  <si>
    <t>1,8029824628</t>
  </si>
  <si>
    <t>203,858338147</t>
  </si>
  <si>
    <t>1,9329934762</t>
  </si>
  <si>
    <t>3,8669751364</t>
  </si>
  <si>
    <t>3,98</t>
  </si>
  <si>
    <t>35,0569663483</t>
  </si>
  <si>
    <t>7,924102821</t>
  </si>
  <si>
    <t>3,2016194152</t>
  </si>
  <si>
    <t>3,0903920003</t>
  </si>
  <si>
    <t>0,2981489248</t>
  </si>
  <si>
    <t>0,5096446304</t>
  </si>
  <si>
    <t>0,0434583135</t>
  </si>
  <si>
    <t>1,1549037642</t>
  </si>
  <si>
    <t>1,3</t>
  </si>
  <si>
    <t>0,2777777518</t>
  </si>
  <si>
    <t>5,9543521348</t>
  </si>
  <si>
    <t>0,3159775487</t>
  </si>
  <si>
    <t>0,0245352352</t>
  </si>
  <si>
    <t>2,5642730443</t>
  </si>
  <si>
    <t>2,5</t>
  </si>
  <si>
    <t>0,9727376879</t>
  </si>
  <si>
    <t>1,0058742561</t>
  </si>
  <si>
    <t>0,6799986663</t>
  </si>
  <si>
    <t>6,6412859097</t>
  </si>
  <si>
    <t>360,774689696</t>
  </si>
  <si>
    <t>1,6690835118</t>
  </si>
  <si>
    <t>0,0006664249</t>
  </si>
  <si>
    <t>2,8155472115</t>
  </si>
  <si>
    <t>3,3601500708</t>
  </si>
  <si>
    <t>16,8714622191</t>
  </si>
  <si>
    <t>0,0291270515</t>
  </si>
  <si>
    <t>0,549480601</t>
  </si>
  <si>
    <t>2,45</t>
  </si>
  <si>
    <t>0,0420428612</t>
  </si>
  <si>
    <t>3,4137145111</t>
  </si>
  <si>
    <t>0,4929273087</t>
  </si>
  <si>
    <t>5,19</t>
  </si>
  <si>
    <t>0,1182653919</t>
  </si>
  <si>
    <t>0,74020338</t>
  </si>
  <si>
    <t>0,0002142335</t>
  </si>
  <si>
    <t>4,0898268597</t>
  </si>
  <si>
    <t>0,2440118237</t>
  </si>
  <si>
    <t>2,085838023</t>
  </si>
  <si>
    <t>17,5336265916</t>
  </si>
  <si>
    <t>0,3226939609</t>
  </si>
  <si>
    <t>-1,13</t>
  </si>
  <si>
    <t>11,3931961433</t>
  </si>
  <si>
    <t>0,1908280773</t>
  </si>
  <si>
    <t>1,3094897832</t>
  </si>
  <si>
    <t>0,2125559786</t>
  </si>
  <si>
    <t>0,263244155</t>
  </si>
  <si>
    <t>In der PRO-Version verfügbar</t>
  </si>
  <si>
    <t>Chart</t>
  </si>
  <si>
    <t>27.02.2018</t>
  </si>
  <si>
    <t>452552412,0</t>
  </si>
  <si>
    <t>maidsafecoin</t>
  </si>
  <si>
    <t>smartcash</t>
  </si>
  <si>
    <t>0,00000042</t>
  </si>
  <si>
    <t>0,00000238</t>
  </si>
  <si>
    <t>BTC-LRC</t>
  </si>
  <si>
    <t>2018-03-08T18:57:21.983</t>
  </si>
  <si>
    <t>BTC-TRX</t>
  </si>
  <si>
    <t>2018-03-01T23:17:06.487</t>
  </si>
  <si>
    <t>BTC-TUSD</t>
  </si>
  <si>
    <t>2018-03-06T00:24:49.887</t>
  </si>
  <si>
    <t>ETH-LRC</t>
  </si>
  <si>
    <t>2018-03-08T18:57:22.03</t>
  </si>
  <si>
    <t>ETH-TRX</t>
  </si>
  <si>
    <t>2018-03-01T23:17:06.517</t>
  </si>
  <si>
    <t>39091716516,0</t>
  </si>
  <si>
    <t>99992497246,0</t>
  </si>
  <si>
    <t>103768249378</t>
  </si>
  <si>
    <t>386142514,0</t>
  </si>
  <si>
    <t>359455887,0</t>
  </si>
  <si>
    <t>0,00000043</t>
  </si>
  <si>
    <t>104024850,0</t>
  </si>
  <si>
    <t>6605326966,0</t>
  </si>
  <si>
    <t>75975162,0</t>
  </si>
  <si>
    <t>572074043,0</t>
  </si>
  <si>
    <t>4605074689,0</t>
  </si>
  <si>
    <t>gxchain</t>
  </si>
  <si>
    <t>28774151777,0</t>
  </si>
  <si>
    <t>363932947,0</t>
  </si>
  <si>
    <t>8400000000,0</t>
  </si>
  <si>
    <t>55757125,0</t>
  </si>
  <si>
    <t>239999750,0</t>
  </si>
  <si>
    <t>emercoin</t>
  </si>
  <si>
    <t>8899131,0</t>
  </si>
  <si>
    <t>662706996,0</t>
  </si>
  <si>
    <t>229258029,0</t>
  </si>
  <si>
    <t>573145073,0</t>
  </si>
  <si>
    <t>sirin-labs-token</t>
  </si>
  <si>
    <t>99735687,0</t>
  </si>
  <si>
    <t>iconomi</t>
  </si>
  <si>
    <t>133425493,0</t>
  </si>
  <si>
    <t>424999998,0</t>
  </si>
  <si>
    <t>storj</t>
  </si>
  <si>
    <t>521710040,0</t>
  </si>
  <si>
    <t>0,00000032</t>
  </si>
  <si>
    <t>0,00000034</t>
  </si>
  <si>
    <t>0,00001415</t>
  </si>
  <si>
    <t>0,00003336</t>
  </si>
  <si>
    <t>0,05475155</t>
  </si>
  <si>
    <t>0,00000208</t>
  </si>
  <si>
    <t>0,00001317</t>
  </si>
  <si>
    <t>0,00000561</t>
  </si>
  <si>
    <t>0,00000525</t>
  </si>
  <si>
    <t>0,00002122</t>
  </si>
  <si>
    <t>0,01891800</t>
  </si>
  <si>
    <t>0,00003650</t>
  </si>
  <si>
    <t>0,00021095</t>
  </si>
  <si>
    <t>0,00019556</t>
  </si>
  <si>
    <t>0,00000257</t>
  </si>
  <si>
    <t>0,00000256</t>
  </si>
  <si>
    <t>0,00000268</t>
  </si>
  <si>
    <t>0,00001224</t>
  </si>
  <si>
    <t>0,00510032</t>
  </si>
  <si>
    <t>0,00008150</t>
  </si>
  <si>
    <t>2,05000000</t>
  </si>
  <si>
    <t>0,69840003</t>
  </si>
  <si>
    <t>0,00068086</t>
  </si>
  <si>
    <t>0,07631846</t>
  </si>
  <si>
    <t>0,00025000</t>
  </si>
  <si>
    <t>0,00025483</t>
  </si>
  <si>
    <t>0,03218862</t>
  </si>
  <si>
    <t>0,42589980</t>
  </si>
  <si>
    <t>1,20000000</t>
  </si>
  <si>
    <t>0,00001842</t>
  </si>
  <si>
    <t>0,11860749</t>
  </si>
  <si>
    <t>1,56899979</t>
  </si>
  <si>
    <t>0,01991294</t>
  </si>
  <si>
    <t>0,03430861</t>
  </si>
  <si>
    <t>0,00001237</t>
  </si>
  <si>
    <t>0,00003037</t>
  </si>
  <si>
    <t>493180937,0</t>
  </si>
  <si>
    <t>113599856174</t>
  </si>
  <si>
    <t>2610870000,0</t>
  </si>
  <si>
    <t>517823005,0</t>
  </si>
  <si>
    <t>105978998,0</t>
  </si>
  <si>
    <t>0,00000003</t>
  </si>
  <si>
    <t>0,00000067</t>
  </si>
  <si>
    <t>0,00000006</t>
  </si>
  <si>
    <t>nexus</t>
  </si>
  <si>
    <t>0,00000031</t>
  </si>
  <si>
    <t>0,00000030</t>
  </si>
  <si>
    <t>0,00001126</t>
  </si>
  <si>
    <t>0,00003000</t>
  </si>
  <si>
    <t>0,00902769</t>
  </si>
  <si>
    <t>0,00010000</t>
  </si>
  <si>
    <t>0,00001520</t>
  </si>
  <si>
    <t>0,00053929</t>
  </si>
  <si>
    <t>0,00048188</t>
  </si>
  <si>
    <t>0,05000031</t>
  </si>
  <si>
    <t>0,00000041</t>
  </si>
  <si>
    <t>0,00004571</t>
  </si>
  <si>
    <t>0,00003476</t>
  </si>
  <si>
    <t>0,00000185</t>
  </si>
  <si>
    <t>0,00001195</t>
  </si>
  <si>
    <t>0,00015986</t>
  </si>
  <si>
    <t>0,00000526</t>
  </si>
  <si>
    <t>0,00003320</t>
  </si>
  <si>
    <t>0,00417029</t>
  </si>
  <si>
    <t>0,00015650</t>
  </si>
  <si>
    <t>0,00037267</t>
  </si>
  <si>
    <t>0,00033079</t>
  </si>
  <si>
    <t>0,00001612</t>
  </si>
  <si>
    <t>0,00000240</t>
  </si>
  <si>
    <t>0,00001100</t>
  </si>
  <si>
    <t>0,00002750</t>
  </si>
  <si>
    <t>0,00004413</t>
  </si>
  <si>
    <t>0,00019548</t>
  </si>
  <si>
    <t>0,00016161</t>
  </si>
  <si>
    <t>0,00007200</t>
  </si>
  <si>
    <t>0,00028898</t>
  </si>
  <si>
    <t>0,00550000</t>
  </si>
  <si>
    <t>0,00591008</t>
  </si>
  <si>
    <t>0,00004312</t>
  </si>
  <si>
    <t>0,02492715</t>
  </si>
  <si>
    <t>0,00008912</t>
  </si>
  <si>
    <t>0,00008001</t>
  </si>
  <si>
    <t>7648,06078570</t>
  </si>
  <si>
    <t>388,68050879</t>
  </si>
  <si>
    <t>149,09618694</t>
  </si>
  <si>
    <t>0,12365772</t>
  </si>
  <si>
    <t>0,21330000</t>
  </si>
  <si>
    <t>249,37808120</t>
  </si>
  <si>
    <t>195,99999821</t>
  </si>
  <si>
    <t>0,62800000</t>
  </si>
  <si>
    <t>0,00125033</t>
  </si>
  <si>
    <t>0,36076570</t>
  </si>
  <si>
    <t>0,79999958</t>
  </si>
  <si>
    <t>0,00138099</t>
  </si>
  <si>
    <t>0,00126431</t>
  </si>
  <si>
    <t>0,00061337</t>
  </si>
  <si>
    <t>0,07300000</t>
  </si>
  <si>
    <t>553,06710052</t>
  </si>
  <si>
    <t>0,00000135</t>
  </si>
  <si>
    <t>0,00022000</t>
  </si>
  <si>
    <t>0,00294995</t>
  </si>
  <si>
    <t>0,00053109</t>
  </si>
  <si>
    <t>0,00003825</t>
  </si>
  <si>
    <t>0,00003131</t>
  </si>
  <si>
    <t>0,00701777</t>
  </si>
  <si>
    <t>0,00601000</t>
  </si>
  <si>
    <t>0,00135002</t>
  </si>
  <si>
    <t>0,02032407</t>
  </si>
  <si>
    <t>0,01846286</t>
  </si>
  <si>
    <t>0,00002836</t>
  </si>
  <si>
    <t>0,00022063</t>
  </si>
  <si>
    <t>0,00302115</t>
  </si>
  <si>
    <t>0,00218529</t>
  </si>
  <si>
    <t>0,00200000</t>
  </si>
  <si>
    <t>0,02710000</t>
  </si>
  <si>
    <t>15,70000011</t>
  </si>
  <si>
    <t>0,00409655</t>
  </si>
  <si>
    <t>29,25858864</t>
  </si>
  <si>
    <t>0,05473257</t>
  </si>
  <si>
    <t>0,00003928</t>
  </si>
  <si>
    <t>0,00003231</t>
  </si>
  <si>
    <t>0,02975001</t>
  </si>
  <si>
    <t>230,13359659</t>
  </si>
  <si>
    <t>0,00054108</t>
  </si>
  <si>
    <t>0,00010629</t>
  </si>
  <si>
    <t>0,00003357</t>
  </si>
  <si>
    <t>0,00002832</t>
  </si>
  <si>
    <t>0,00044106</t>
  </si>
  <si>
    <t>0,00038116</t>
  </si>
  <si>
    <t>0,01026003</t>
  </si>
  <si>
    <t>0,14043737</t>
  </si>
  <si>
    <t>0,14000000</t>
  </si>
  <si>
    <t>0,14712492</t>
  </si>
  <si>
    <t>0,11160910</t>
  </si>
  <si>
    <t>1063,00000000</t>
  </si>
  <si>
    <t>867,55198034</t>
  </si>
  <si>
    <t>0,00005825</t>
  </si>
  <si>
    <t>0,00088142</t>
  </si>
  <si>
    <t>0,00079100</t>
  </si>
  <si>
    <t>0,00003504</t>
  </si>
  <si>
    <t>0,00046887</t>
  </si>
  <si>
    <t>0,00040970</t>
  </si>
  <si>
    <t>0,00150113</t>
  </si>
  <si>
    <t>0,00132568</t>
  </si>
  <si>
    <t>0,01775245</t>
  </si>
  <si>
    <t>0,00261089</t>
  </si>
  <si>
    <t>0,00258418</t>
  </si>
  <si>
    <t>0,03500000</t>
  </si>
  <si>
    <t>0,03989999</t>
  </si>
  <si>
    <t>0,00009266</t>
  </si>
  <si>
    <t>1,90159715</t>
  </si>
  <si>
    <t>0,00001817</t>
  </si>
  <si>
    <t>0,16498034</t>
  </si>
  <si>
    <t>15.03.2018</t>
  </si>
  <si>
    <t>0,99900000</t>
  </si>
  <si>
    <t>0,00027479</t>
  </si>
  <si>
    <t>0,00001320</t>
  </si>
  <si>
    <t>0,00000266</t>
  </si>
  <si>
    <t>0,00002196</t>
  </si>
  <si>
    <t>0,01111000</t>
  </si>
  <si>
    <t>0,00000267</t>
  </si>
  <si>
    <t>0,00152087</t>
  </si>
  <si>
    <t>0,00354601</t>
  </si>
  <si>
    <t>0,00010580</t>
  </si>
  <si>
    <t>0,00000239</t>
  </si>
  <si>
    <t>0,00001389</t>
  </si>
  <si>
    <t>-0,04116537</t>
  </si>
  <si>
    <t>0,00001771</t>
  </si>
  <si>
    <t>0,00000187</t>
  </si>
  <si>
    <t>0,00337000</t>
  </si>
  <si>
    <t>0,00003760</t>
  </si>
  <si>
    <t>0,00013765</t>
  </si>
  <si>
    <t>0,00041380</t>
  </si>
  <si>
    <t>0,00004180</t>
  </si>
  <si>
    <t>0,00000218</t>
  </si>
  <si>
    <t>0,00114266</t>
  </si>
  <si>
    <t>-0,08550119</t>
  </si>
  <si>
    <t>0,00003972</t>
  </si>
  <si>
    <t>0,00060291</t>
  </si>
  <si>
    <t>0,00000265</t>
  </si>
  <si>
    <t>0,33928431</t>
  </si>
  <si>
    <t>728644015,0</t>
  </si>
  <si>
    <t>16881761,0</t>
  </si>
  <si>
    <t>16981761,0</t>
  </si>
  <si>
    <t>-18,28</t>
  </si>
  <si>
    <t>0,00000029</t>
  </si>
  <si>
    <t>0,00003884</t>
  </si>
  <si>
    <t>0,00271129</t>
  </si>
  <si>
    <t>13,56131674</t>
  </si>
  <si>
    <t>370,80110895</t>
  </si>
  <si>
    <t>0,00003260</t>
  </si>
  <si>
    <t>-18,42</t>
  </si>
  <si>
    <t>0,00001190</t>
  </si>
  <si>
    <t>0,00942966</t>
  </si>
  <si>
    <t>-0,06803900</t>
  </si>
  <si>
    <t>0,00001147</t>
  </si>
  <si>
    <t>0,00000151</t>
  </si>
  <si>
    <t>-0,01498127</t>
  </si>
  <si>
    <t>0,00001142</t>
  </si>
  <si>
    <t>0,00003146</t>
  </si>
  <si>
    <t>0,00000141</t>
  </si>
  <si>
    <t>0,00000276</t>
  </si>
  <si>
    <t>-15,65</t>
  </si>
  <si>
    <t>0,00010345</t>
  </si>
  <si>
    <t>284,49889794</t>
  </si>
  <si>
    <t>0,00033793</t>
  </si>
  <si>
    <t>-0,09512011</t>
  </si>
  <si>
    <t>1,50142843</t>
  </si>
  <si>
    <t>0,00027434</t>
  </si>
  <si>
    <t>0,00260945</t>
  </si>
  <si>
    <t>0,00001639</t>
  </si>
  <si>
    <t>-0,06623058</t>
  </si>
  <si>
    <t>4,01603442</t>
  </si>
  <si>
    <t>330786,91675536</t>
  </si>
  <si>
    <t>1,13066837</t>
  </si>
  <si>
    <t>0,00011194</t>
  </si>
  <si>
    <t>0,00001335</t>
  </si>
  <si>
    <t>-0,03739458</t>
  </si>
  <si>
    <t>2,96036247</t>
  </si>
  <si>
    <t>1127,01996751</t>
  </si>
  <si>
    <t>0,00001331</t>
  </si>
  <si>
    <t>0,00005250</t>
  </si>
  <si>
    <t>-0,04594523</t>
  </si>
  <si>
    <t>0,02861820</t>
  </si>
  <si>
    <t>-16,94</t>
  </si>
  <si>
    <t>0,00001644</t>
  </si>
  <si>
    <t>0,00001686</t>
  </si>
  <si>
    <t>0,00001191</t>
  </si>
  <si>
    <t>-0,11917098</t>
  </si>
  <si>
    <t>-0,07130878</t>
  </si>
  <si>
    <t>121,68542496</t>
  </si>
  <si>
    <t>6345,72307924</t>
  </si>
  <si>
    <t>19,83895860</t>
  </si>
  <si>
    <t>0,40001000</t>
  </si>
  <si>
    <t>0,00001450</t>
  </si>
  <si>
    <t>0,00003373</t>
  </si>
  <si>
    <t>36,98106849</t>
  </si>
  <si>
    <t>0,00000293</t>
  </si>
  <si>
    <t>0,00337001</t>
  </si>
  <si>
    <t>-13,99</t>
  </si>
  <si>
    <t>-0,08823529</t>
  </si>
  <si>
    <t>0,00019957</t>
  </si>
  <si>
    <t>-0,02474883</t>
  </si>
  <si>
    <t>0,00004493</t>
  </si>
  <si>
    <t>0,00008754</t>
  </si>
  <si>
    <t>38,86203631</t>
  </si>
  <si>
    <t>277,01521518</t>
  </si>
  <si>
    <t>10,12747525</t>
  </si>
  <si>
    <t>23480,08354205</t>
  </si>
  <si>
    <t>-16,25</t>
  </si>
  <si>
    <t>-0,05882352</t>
  </si>
  <si>
    <t>-0,08635337</t>
  </si>
  <si>
    <t>1,77843800</t>
  </si>
  <si>
    <t>8822,50401515</t>
  </si>
  <si>
    <t>487,22400000</t>
  </si>
  <si>
    <t>-0,06562196</t>
  </si>
  <si>
    <t>0,00006629</t>
  </si>
  <si>
    <t>0,00080355</t>
  </si>
  <si>
    <t>9,31448589</t>
  </si>
  <si>
    <t>882,17501149</t>
  </si>
  <si>
    <t>3,39</t>
  </si>
  <si>
    <t>4,71</t>
  </si>
  <si>
    <t>3,73</t>
  </si>
  <si>
    <t>-25,12</t>
  </si>
  <si>
    <t>2,37</t>
  </si>
  <si>
    <t>-11,34</t>
  </si>
  <si>
    <t>0,00003395</t>
  </si>
  <si>
    <t>0,00068986</t>
  </si>
  <si>
    <t>-9,8</t>
  </si>
  <si>
    <t>-10,04</t>
  </si>
  <si>
    <t>3,21</t>
  </si>
  <si>
    <t>-18,25</t>
  </si>
  <si>
    <t>0,00001635</t>
  </si>
  <si>
    <t>0,00008428</t>
  </si>
  <si>
    <t>0,34937130</t>
  </si>
  <si>
    <t>-0,04117738</t>
  </si>
  <si>
    <t>0,00026463</t>
  </si>
  <si>
    <t>0,00375507</t>
  </si>
  <si>
    <t>0,05057406</t>
  </si>
  <si>
    <t>0,00014820</t>
  </si>
  <si>
    <t>0,00013945</t>
  </si>
  <si>
    <t>0,00019838</t>
  </si>
  <si>
    <t>0,00000140</t>
  </si>
  <si>
    <t>-0,05421952</t>
  </si>
  <si>
    <t>53,26662365</t>
  </si>
  <si>
    <t>1013,90645937</t>
  </si>
  <si>
    <t>0,00000306</t>
  </si>
  <si>
    <t>3,40883753</t>
  </si>
  <si>
    <t>638454,90722095</t>
  </si>
  <si>
    <t>0,02592818</t>
  </si>
  <si>
    <t>-0,08591065</t>
  </si>
  <si>
    <t>-0,07564641</t>
  </si>
  <si>
    <t>1,90957002</t>
  </si>
  <si>
    <t>0,00050000</t>
  </si>
  <si>
    <t>0,00323200</t>
  </si>
  <si>
    <t>-0,07524241</t>
  </si>
  <si>
    <t>8243,54</t>
  </si>
  <si>
    <t>7700190000,0</t>
  </si>
  <si>
    <t>139482238342</t>
  </si>
  <si>
    <t>16920187,0</t>
  </si>
  <si>
    <t>3,97</t>
  </si>
  <si>
    <t>-9,3</t>
  </si>
  <si>
    <t>-16,91</t>
  </si>
  <si>
    <t>1521104667</t>
  </si>
  <si>
    <t>6657,9362987</t>
  </si>
  <si>
    <t>6219096954,45</t>
  </si>
  <si>
    <t>112653527208</t>
  </si>
  <si>
    <t>612,334</t>
  </si>
  <si>
    <t>0,0748054</t>
  </si>
  <si>
    <t>2135560000,0</t>
  </si>
  <si>
    <t>60130584533,0</t>
  </si>
  <si>
    <t>98198997,0</t>
  </si>
  <si>
    <t>-10,86</t>
  </si>
  <si>
    <t>-18,87</t>
  </si>
  <si>
    <t>1521104652</t>
  </si>
  <si>
    <t>494,55461677</t>
  </si>
  <si>
    <t>1724795711,8</t>
  </si>
  <si>
    <t>48564767251,0</t>
  </si>
  <si>
    <t>0,716185</t>
  </si>
  <si>
    <t>0,00008749</t>
  </si>
  <si>
    <t>835094000,0</t>
  </si>
  <si>
    <t>27996900993,0</t>
  </si>
  <si>
    <t>5,89</t>
  </si>
  <si>
    <t>-8,47</t>
  </si>
  <si>
    <t>-17,49</t>
  </si>
  <si>
    <t>1521104641</t>
  </si>
  <si>
    <t>0,5784303962</t>
  </si>
  <si>
    <t>674467844,57</t>
  </si>
  <si>
    <t>22611837072,0</t>
  </si>
  <si>
    <t>940,631</t>
  </si>
  <si>
    <t>0,114912</t>
  </si>
  <si>
    <t>430715000,0</t>
  </si>
  <si>
    <t>16008281526,0</t>
  </si>
  <si>
    <t>17018663,0</t>
  </si>
  <si>
    <t>4,54</t>
  </si>
  <si>
    <t>-9,77</t>
  </si>
  <si>
    <t>-13,3</t>
  </si>
  <si>
    <t>759,705330305</t>
  </si>
  <si>
    <t>347869123,325</t>
  </si>
  <si>
    <t>12929168616,0</t>
  </si>
  <si>
    <t>163,271</t>
  </si>
  <si>
    <t>0,0199459</t>
  </si>
  <si>
    <t>594764000,0</t>
  </si>
  <si>
    <t>9083672883,0</t>
  </si>
  <si>
    <t>55635556,0</t>
  </si>
  <si>
    <t>3,99</t>
  </si>
  <si>
    <t>-5,35</t>
  </si>
  <si>
    <t>-11,05</t>
  </si>
  <si>
    <t>131,866639505</t>
  </si>
  <si>
    <t>480364118,42</t>
  </si>
  <si>
    <t>7336473822,0</t>
  </si>
  <si>
    <t>0,18614</t>
  </si>
  <si>
    <t>0,00002274</t>
  </si>
  <si>
    <t>198196000,0</t>
  </si>
  <si>
    <t>4826064910,0</t>
  </si>
  <si>
    <t>-17,35</t>
  </si>
  <si>
    <t>-21,64</t>
  </si>
  <si>
    <t>1521104654</t>
  </si>
  <si>
    <t>0,1503369017</t>
  </si>
  <si>
    <t>160073990,38</t>
  </si>
  <si>
    <t>3897795455,0</t>
  </si>
  <si>
    <t>70,9468</t>
  </si>
  <si>
    <t>0,00866718</t>
  </si>
  <si>
    <t>187187000,0</t>
  </si>
  <si>
    <t>4611542000,0</t>
  </si>
  <si>
    <t>4,5</t>
  </si>
  <si>
    <t>-13,61</t>
  </si>
  <si>
    <t>-27,91</t>
  </si>
  <si>
    <t>1521104648</t>
  </si>
  <si>
    <t>57,300537754</t>
  </si>
  <si>
    <t>151182516,485</t>
  </si>
  <si>
    <t>3724534954,0</t>
  </si>
  <si>
    <t>0,241951</t>
  </si>
  <si>
    <t>0,00002956</t>
  </si>
  <si>
    <t>63465200,0</t>
  </si>
  <si>
    <t>4475775076,0</t>
  </si>
  <si>
    <t>18498683931,0</t>
  </si>
  <si>
    <t>6,38</t>
  </si>
  <si>
    <t>-15,57</t>
  </si>
  <si>
    <t>1521104643</t>
  </si>
  <si>
    <t>0,1954129349</t>
  </si>
  <si>
    <t>51257986,106</t>
  </si>
  <si>
    <t>3614882119,0</t>
  </si>
  <si>
    <t>5,19987</t>
  </si>
  <si>
    <t>0,00063524</t>
  </si>
  <si>
    <t>315178000,0</t>
  </si>
  <si>
    <t>3788854154,0</t>
  </si>
  <si>
    <t>-10,21</t>
  </si>
  <si>
    <t>-19,74</t>
  </si>
  <si>
    <t>1521104651</t>
  </si>
  <si>
    <t>4,1997010048</t>
  </si>
  <si>
    <t>254555087,59</t>
  </si>
  <si>
    <t>3060087002,0</t>
  </si>
  <si>
    <t>219,956</t>
  </si>
  <si>
    <t>0,0268708</t>
  </si>
  <si>
    <t>90841800,0</t>
  </si>
  <si>
    <t>3481037798,0</t>
  </si>
  <si>
    <t>15826064,0</t>
  </si>
  <si>
    <t>5,38</t>
  </si>
  <si>
    <t>-10,77</t>
  </si>
  <si>
    <t>-30,3</t>
  </si>
  <si>
    <t>177,64856318</t>
  </si>
  <si>
    <t>73368833,979</t>
  </si>
  <si>
    <t>2811477583,0</t>
  </si>
  <si>
    <t>420,248</t>
  </si>
  <si>
    <t>0,0513394</t>
  </si>
  <si>
    <t>101442000,0</t>
  </si>
  <si>
    <t>3339751756,0</t>
  </si>
  <si>
    <t>7947097,0</t>
  </si>
  <si>
    <t>4,93</t>
  </si>
  <si>
    <t>-13,67</t>
  </si>
  <si>
    <t>-18,5</t>
  </si>
  <si>
    <t>1521104642</t>
  </si>
  <si>
    <t>339,41539844</t>
  </si>
  <si>
    <t>81930138,51</t>
  </si>
  <si>
    <t>2697367205,0</t>
  </si>
  <si>
    <t>0,368237</t>
  </si>
  <si>
    <t>0,00004499</t>
  </si>
  <si>
    <t>138168000,0</t>
  </si>
  <si>
    <t>3314133000,0</t>
  </si>
  <si>
    <t>-26,45</t>
  </si>
  <si>
    <t>12,66</t>
  </si>
  <si>
    <t>1521104644</t>
  </si>
  <si>
    <t>0,2974084542</t>
  </si>
  <si>
    <t>111592076,04</t>
  </si>
  <si>
    <t>2676676088,0</t>
  </si>
  <si>
    <t>1,13546</t>
  </si>
  <si>
    <t>0,00013871</t>
  </si>
  <si>
    <t>53496500,0</t>
  </si>
  <si>
    <t>3156045455,0</t>
  </si>
  <si>
    <t>-23,76</t>
  </si>
  <si>
    <t>0,9170599463</t>
  </si>
  <si>
    <t>43206715,7075</t>
  </si>
  <si>
    <t>2548995892,0</t>
  </si>
  <si>
    <t>1,00044</t>
  </si>
  <si>
    <t>0,00012222</t>
  </si>
  <si>
    <t>2574760000,0</t>
  </si>
  <si>
    <t>2218116355,0</t>
  </si>
  <si>
    <t>1521104645</t>
  </si>
  <si>
    <t>0,8080103682</t>
  </si>
  <si>
    <t>2079517787,8</t>
  </si>
  <si>
    <t>1791472765,0</t>
  </si>
  <si>
    <t>0,0302919</t>
  </si>
  <si>
    <t>0,00000370</t>
  </si>
  <si>
    <t>208790000,0</t>
  </si>
  <si>
    <t>1991637672,0</t>
  </si>
  <si>
    <t>3,72</t>
  </si>
  <si>
    <t>-20,66</t>
  </si>
  <si>
    <t>1521104653</t>
  </si>
  <si>
    <t>0,0244654045</t>
  </si>
  <si>
    <t>168630287,45</t>
  </si>
  <si>
    <t>1608556124,0</t>
  </si>
  <si>
    <t>3,79625</t>
  </si>
  <si>
    <t>0,00046377</t>
  </si>
  <si>
    <t>89009600,0</t>
  </si>
  <si>
    <t>1872238133,0</t>
  </si>
  <si>
    <t>5,0</t>
  </si>
  <si>
    <t>-11,84</t>
  </si>
  <si>
    <t>-6,35</t>
  </si>
  <si>
    <t>3,0660602938</t>
  </si>
  <si>
    <t>71889048,488</t>
  </si>
  <si>
    <t>1512122489,0</t>
  </si>
  <si>
    <t>17,4494</t>
  </si>
  <si>
    <t>0,0021317</t>
  </si>
  <si>
    <t>265815000,0</t>
  </si>
  <si>
    <t>1753958356,0</t>
  </si>
  <si>
    <t>100516829,0</t>
  </si>
  <si>
    <t>-11,12</t>
  </si>
  <si>
    <t>-25,14</t>
  </si>
  <si>
    <t>1521104647</t>
  </si>
  <si>
    <t>14,093095157</t>
  </si>
  <si>
    <t>214686813,825</t>
  </si>
  <si>
    <t>1416593236,0</t>
  </si>
  <si>
    <t>8,8269</t>
  </si>
  <si>
    <t>0,00107833</t>
  </si>
  <si>
    <t>35072300,0</t>
  </si>
  <si>
    <t>1176169324,0</t>
  </si>
  <si>
    <t>-17,06</t>
  </si>
  <si>
    <t>-24,51</t>
  </si>
  <si>
    <t>1521104649</t>
  </si>
  <si>
    <t>7,1290899195</t>
  </si>
  <si>
    <t>28326318,4565</t>
  </si>
  <si>
    <t>949939035,0</t>
  </si>
  <si>
    <t>11,4078</t>
  </si>
  <si>
    <t>0,00139363</t>
  </si>
  <si>
    <t>26204600,0</t>
  </si>
  <si>
    <t>1173123827,0</t>
  </si>
  <si>
    <t>102835238,0</t>
  </si>
  <si>
    <t>119051884,0</t>
  </si>
  <si>
    <t>4,32</t>
  </si>
  <si>
    <t>-17,01</t>
  </si>
  <si>
    <t>-30,91</t>
  </si>
  <si>
    <t>1521104646</t>
  </si>
  <si>
    <t>9,213566709</t>
  </si>
  <si>
    <t>21164276,213</t>
  </si>
  <si>
    <t>947479324,0</t>
  </si>
  <si>
    <t>11,3337</t>
  </si>
  <si>
    <t>0,00138458</t>
  </si>
  <si>
    <t>42439500,0</t>
  </si>
  <si>
    <t>1156519669,0</t>
  </si>
  <si>
    <t>4,95</t>
  </si>
  <si>
    <t>-14,73</t>
  </si>
  <si>
    <t>-21,81</t>
  </si>
  <si>
    <t>9,1537194735</t>
  </si>
  <si>
    <t>34276474,3725</t>
  </si>
  <si>
    <t>934068893,0</t>
  </si>
  <si>
    <t>15,6342</t>
  </si>
  <si>
    <t>0,00190995</t>
  </si>
  <si>
    <t>105485000,0</t>
  </si>
  <si>
    <t>1156149528,0</t>
  </si>
  <si>
    <t>73950028,0</t>
  </si>
  <si>
    <t>100450028,0</t>
  </si>
  <si>
    <t>-13,7</t>
  </si>
  <si>
    <t>-27,1</t>
  </si>
  <si>
    <t>12,627039801</t>
  </si>
  <si>
    <t>85195487,675</t>
  </si>
  <si>
    <t>933769947,0</t>
  </si>
  <si>
    <t>67,192</t>
  </si>
  <si>
    <t>0,00820847</t>
  </si>
  <si>
    <t>31428100,0</t>
  </si>
  <si>
    <t>1134319291,0</t>
  </si>
  <si>
    <t>3,52</t>
  </si>
  <si>
    <t>-14,16</t>
  </si>
  <si>
    <t>-26,46</t>
  </si>
  <si>
    <t>1521104655</t>
  </si>
  <si>
    <t>54,26795476</t>
  </si>
  <si>
    <t>25383062,1055</t>
  </si>
  <si>
    <t>916138647,0</t>
  </si>
  <si>
    <t>2,39791</t>
  </si>
  <si>
    <t>0,00029294</t>
  </si>
  <si>
    <t>42677900,0</t>
  </si>
  <si>
    <t>925934996,0</t>
  </si>
  <si>
    <t>6,32</t>
  </si>
  <si>
    <t>-17,63</t>
  </si>
  <si>
    <t>-17,32</t>
  </si>
  <si>
    <t>1,936684001</t>
  </si>
  <si>
    <t>34469019,3245</t>
  </si>
  <si>
    <t>747836029,0</t>
  </si>
  <si>
    <t>9,21665</t>
  </si>
  <si>
    <t>0,00112595</t>
  </si>
  <si>
    <t>100556000,0</t>
  </si>
  <si>
    <t>912577383,0</t>
  </si>
  <si>
    <t>4,33</t>
  </si>
  <si>
    <t>-9,39</t>
  </si>
  <si>
    <t>6,9</t>
  </si>
  <si>
    <t>7,4438734557</t>
  </si>
  <si>
    <t>81214556,18</t>
  </si>
  <si>
    <t>737047686,0</t>
  </si>
  <si>
    <t>249,413</t>
  </si>
  <si>
    <t>0,0304694</t>
  </si>
  <si>
    <t>53452000,0</t>
  </si>
  <si>
    <t>868819274,0</t>
  </si>
  <si>
    <t>3483456,0</t>
  </si>
  <si>
    <t>4,9</t>
  </si>
  <si>
    <t>-12,09</t>
  </si>
  <si>
    <t>-26,81</t>
  </si>
  <si>
    <t>201,439656515</t>
  </si>
  <si>
    <t>43170775,06</t>
  </si>
  <si>
    <t>701706230,0</t>
  </si>
  <si>
    <t>358,25</t>
  </si>
  <si>
    <t>0,0437654</t>
  </si>
  <si>
    <t>51934600,0</t>
  </si>
  <si>
    <t>716500000,0</t>
  </si>
  <si>
    <t>-1,44</t>
  </si>
  <si>
    <t>11,36</t>
  </si>
  <si>
    <t>-7,13</t>
  </si>
  <si>
    <t>289,34240375</t>
  </si>
  <si>
    <t>41945239,363</t>
  </si>
  <si>
    <t>578684808,0</t>
  </si>
  <si>
    <t>15,5361</t>
  </si>
  <si>
    <t>0,00189795</t>
  </si>
  <si>
    <t>2305300,0</t>
  </si>
  <si>
    <t>574898262,0</t>
  </si>
  <si>
    <t>2,11</t>
  </si>
  <si>
    <t>-14,76</t>
  </si>
  <si>
    <t>12,5478088455</t>
  </si>
  <si>
    <t>1861887,0715</t>
  </si>
  <si>
    <t>464319456,0</t>
  </si>
  <si>
    <t>2,09377</t>
  </si>
  <si>
    <t>0,00025579</t>
  </si>
  <si>
    <t>8990210,0</t>
  </si>
  <si>
    <t>529425709,0</t>
  </si>
  <si>
    <t>252857625,0</t>
  </si>
  <si>
    <t>269831719,0</t>
  </si>
  <si>
    <t>4,12</t>
  </si>
  <si>
    <t>-19,4</t>
  </si>
  <si>
    <t>1,6910438094</t>
  </si>
  <si>
    <t>7260988,05755</t>
  </si>
  <si>
    <t>427593321,0</t>
  </si>
  <si>
    <t>5,02929</t>
  </si>
  <si>
    <t>0,0006144</t>
  </si>
  <si>
    <t>22638900,0</t>
  </si>
  <si>
    <t>502929000,0</t>
  </si>
  <si>
    <t>4,43</t>
  </si>
  <si>
    <t>-20,34</t>
  </si>
  <si>
    <t>4,0619312149</t>
  </si>
  <si>
    <t>18284420,7795</t>
  </si>
  <si>
    <t>406193121,0</t>
  </si>
  <si>
    <t>0,00265686</t>
  </si>
  <si>
    <t>3328110,0</t>
  </si>
  <si>
    <t>488285340,0</t>
  </si>
  <si>
    <t>183782864136</t>
  </si>
  <si>
    <t>4,44</t>
  </si>
  <si>
    <t>-12,17</t>
  </si>
  <si>
    <t>-24,0</t>
  </si>
  <si>
    <t>0,0021458263</t>
  </si>
  <si>
    <t>2687964,68205</t>
  </si>
  <si>
    <t>394366097,0</t>
  </si>
  <si>
    <t>740,682</t>
  </si>
  <si>
    <t>0,090485</t>
  </si>
  <si>
    <t>845258,0</t>
  </si>
  <si>
    <t>457910181,0</t>
  </si>
  <si>
    <t>-6,89</t>
  </si>
  <si>
    <t>-15,78</t>
  </si>
  <si>
    <t>598,21552071</t>
  </si>
  <si>
    <t>682676,84999</t>
  </si>
  <si>
    <t>369833447,0</t>
  </si>
  <si>
    <t>4,57666</t>
  </si>
  <si>
    <t>0,0005591</t>
  </si>
  <si>
    <t>6217090,0</t>
  </si>
  <si>
    <t>452070778,0</t>
  </si>
  <si>
    <t>98777444,0</t>
  </si>
  <si>
    <t>-15,56</t>
  </si>
  <si>
    <t>-27,15</t>
  </si>
  <si>
    <t>3,6963623323</t>
  </si>
  <si>
    <t>5021263,82395</t>
  </si>
  <si>
    <t>365117224,0</t>
  </si>
  <si>
    <t>0,0303236</t>
  </si>
  <si>
    <t>9910740,0</t>
  </si>
  <si>
    <t>446099014,0</t>
  </si>
  <si>
    <t>14711281435,0</t>
  </si>
  <si>
    <t>4,68</t>
  </si>
  <si>
    <t>-27,72</t>
  </si>
  <si>
    <t>0,0244910072</t>
  </si>
  <si>
    <t>8004458,7147</t>
  </si>
  <si>
    <t>360294099,0</t>
  </si>
  <si>
    <t>1,18156</t>
  </si>
  <si>
    <t>0,00014434</t>
  </si>
  <si>
    <t>747979,0</t>
  </si>
  <si>
    <t>424718698,0</t>
  </si>
  <si>
    <t>3,2</t>
  </si>
  <si>
    <t>-14,11</t>
  </si>
  <si>
    <t>-21,91</t>
  </si>
  <si>
    <t>0,9542928418</t>
  </si>
  <si>
    <t>604108,979245</t>
  </si>
  <si>
    <t>343026180,0</t>
  </si>
  <si>
    <t>0,00350749</t>
  </si>
  <si>
    <t>10696000,0</t>
  </si>
  <si>
    <t>398450360,0</t>
  </si>
  <si>
    <t>4,83</t>
  </si>
  <si>
    <t>-10,24</t>
  </si>
  <si>
    <t>-16,19</t>
  </si>
  <si>
    <t>0,0028328418</t>
  </si>
  <si>
    <t>8638677,88</t>
  </si>
  <si>
    <t>321810425,0</t>
  </si>
  <si>
    <t>0,112638</t>
  </si>
  <si>
    <t>0,00001376</t>
  </si>
  <si>
    <t>38400200,0</t>
  </si>
  <si>
    <t>390908353,0</t>
  </si>
  <si>
    <t>-17,0</t>
  </si>
  <si>
    <t>-29,22</t>
  </si>
  <si>
    <t>0,0909726439</t>
  </si>
  <si>
    <t>31014113,531</t>
  </si>
  <si>
    <t>315719086,0</t>
  </si>
  <si>
    <t>0,148833</t>
  </si>
  <si>
    <t>0,00001818</t>
  </si>
  <si>
    <t>11497200,0</t>
  </si>
  <si>
    <t>388583615,0</t>
  </si>
  <si>
    <t>5,39</t>
  </si>
  <si>
    <t>-9,45</t>
  </si>
  <si>
    <t>-15,81</t>
  </si>
  <si>
    <t>0,1202057166</t>
  </si>
  <si>
    <t>9285771,066</t>
  </si>
  <si>
    <t>313841499,0</t>
  </si>
  <si>
    <t>0,0116685</t>
  </si>
  <si>
    <t>0,00000143</t>
  </si>
  <si>
    <t>4769020,0</t>
  </si>
  <si>
    <t>386464792,0</t>
  </si>
  <si>
    <t>33120348989,0</t>
  </si>
  <si>
    <t>4,02</t>
  </si>
  <si>
    <t>-16,23</t>
  </si>
  <si>
    <t>-24,58</t>
  </si>
  <si>
    <t>0,0094241224</t>
  </si>
  <si>
    <t>3851722,8481</t>
  </si>
  <si>
    <t>312130222,0</t>
  </si>
  <si>
    <t>1,58217</t>
  </si>
  <si>
    <t>0,00019328</t>
  </si>
  <si>
    <t>3888160,0</t>
  </si>
  <si>
    <t>368678000,0</t>
  </si>
  <si>
    <t>2,93</t>
  </si>
  <si>
    <t>-8,07</t>
  </si>
  <si>
    <t>-14,49</t>
  </si>
  <si>
    <t>1521104650</t>
  </si>
  <si>
    <t>1,2778475114</t>
  </si>
  <si>
    <t>3140291,8648</t>
  </si>
  <si>
    <t>297764630,0</t>
  </si>
  <si>
    <t>51,4595</t>
  </si>
  <si>
    <t>0,00628651</t>
  </si>
  <si>
    <t>1716650,0</t>
  </si>
  <si>
    <t>356975476,0</t>
  </si>
  <si>
    <t>6937018,0</t>
  </si>
  <si>
    <t>7357018,0</t>
  </si>
  <si>
    <t>4,79</t>
  </si>
  <si>
    <t>-13,83</t>
  </si>
  <si>
    <t>-20,15</t>
  </si>
  <si>
    <t>41,5615224725</t>
  </si>
  <si>
    <t>1386460,95575</t>
  </si>
  <si>
    <t>288313028,0</t>
  </si>
  <si>
    <t>31,2628</t>
  </si>
  <si>
    <t>0,00381921</t>
  </si>
  <si>
    <t>5494670,0</t>
  </si>
  <si>
    <t>343890800,0</t>
  </si>
  <si>
    <t>2,76</t>
  </si>
  <si>
    <t>-14,58</t>
  </si>
  <si>
    <t>-21,51</t>
  </si>
  <si>
    <t>25,249556734</t>
  </si>
  <si>
    <t>4437797,69885</t>
  </si>
  <si>
    <t>277745124,0</t>
  </si>
  <si>
    <t>0,343021</t>
  </si>
  <si>
    <t>0,00004190</t>
  </si>
  <si>
    <t>15663100,0</t>
  </si>
  <si>
    <t>338561727,0</t>
  </si>
  <si>
    <t>-6,41</t>
  </si>
  <si>
    <t>-8,33</t>
  </si>
  <si>
    <t>0,2770426258</t>
  </si>
  <si>
    <t>12650381,0305</t>
  </si>
  <si>
    <t>273441072,0</t>
  </si>
  <si>
    <t>12,9688</t>
  </si>
  <si>
    <t>0,00158433</t>
  </si>
  <si>
    <t>8056280,0</t>
  </si>
  <si>
    <t>322899491,0</t>
  </si>
  <si>
    <t>3,64</t>
  </si>
  <si>
    <t>-27,31</t>
  </si>
  <si>
    <t>10,474316164</t>
  </si>
  <si>
    <t>6506694,8234</t>
  </si>
  <si>
    <t>260791388,0</t>
  </si>
  <si>
    <t>2,94262</t>
  </si>
  <si>
    <t>0,00035948</t>
  </si>
  <si>
    <t>1699460,0</t>
  </si>
  <si>
    <t>306105604,0</t>
  </si>
  <si>
    <t>-15,25</t>
  </si>
  <si>
    <t>-19,62</t>
  </si>
  <si>
    <t>2,3766217561</t>
  </si>
  <si>
    <t>1372577,3663</t>
  </si>
  <si>
    <t>247227722,0</t>
  </si>
  <si>
    <t>2,81425</t>
  </si>
  <si>
    <t>0,0003438</t>
  </si>
  <si>
    <t>2055500,0</t>
  </si>
  <si>
    <t>284929287,0</t>
  </si>
  <si>
    <t>101245194,0</t>
  </si>
  <si>
    <t>132495194,0</t>
  </si>
  <si>
    <t>3,77</t>
  </si>
  <si>
    <t>-16,86</t>
  </si>
  <si>
    <t>-18,95</t>
  </si>
  <si>
    <t>2,2729430837</t>
  </si>
  <si>
    <t>1660134,8525</t>
  </si>
  <si>
    <t>230124563,0</t>
  </si>
  <si>
    <t>0,2777</t>
  </si>
  <si>
    <t>0,00003392</t>
  </si>
  <si>
    <t>6245260,0</t>
  </si>
  <si>
    <t>277422160,0</t>
  </si>
  <si>
    <t>5,22</t>
  </si>
  <si>
    <t>-18,97</t>
  </si>
  <si>
    <t>-18,14</t>
  </si>
  <si>
    <t>0,2242857935</t>
  </si>
  <si>
    <t>5044015,4653</t>
  </si>
  <si>
    <t>224061394,0</t>
  </si>
  <si>
    <t>0,0414652</t>
  </si>
  <si>
    <t>0,00000507</t>
  </si>
  <si>
    <t>13915800,0</t>
  </si>
  <si>
    <t>273891204,0</t>
  </si>
  <si>
    <t>-11,83</t>
  </si>
  <si>
    <t>1,77</t>
  </si>
  <si>
    <t>1521104659</t>
  </si>
  <si>
    <t>0,0334895761</t>
  </si>
  <si>
    <t>11239165,449</t>
  </si>
  <si>
    <t>221209600,0</t>
  </si>
  <si>
    <t>0,0399625</t>
  </si>
  <si>
    <t>0,00000488</t>
  </si>
  <si>
    <t>2086070,0</t>
  </si>
  <si>
    <t>256908198,0</t>
  </si>
  <si>
    <t>6428731889,0</t>
  </si>
  <si>
    <t>1,84</t>
  </si>
  <si>
    <t>-19,82</t>
  </si>
  <si>
    <t>-28,72</t>
  </si>
  <si>
    <t>0,0322759129</t>
  </si>
  <si>
    <t>1684824,86585</t>
  </si>
  <si>
    <t>207493191,0</t>
  </si>
  <si>
    <t>126,063</t>
  </si>
  <si>
    <t>0,0154004</t>
  </si>
  <si>
    <t>702253,0</t>
  </si>
  <si>
    <t>256745634,0</t>
  </si>
  <si>
    <t>-18,21</t>
  </si>
  <si>
    <t>-30,59</t>
  </si>
  <si>
    <t>101,815412265</t>
  </si>
  <si>
    <t>567178,146715</t>
  </si>
  <si>
    <t>207361895,0</t>
  </si>
  <si>
    <t>5,64698</t>
  </si>
  <si>
    <t>176309,0</t>
  </si>
  <si>
    <t>255047465,0</t>
  </si>
  <si>
    <t>45165286,0</t>
  </si>
  <si>
    <t>106602911,0</t>
  </si>
  <si>
    <t>4,46</t>
  </si>
  <si>
    <t>-9,31</t>
  </si>
  <si>
    <t>4,5608116319</t>
  </si>
  <si>
    <t>142396,845395</t>
  </si>
  <si>
    <t>205990360,0</t>
  </si>
  <si>
    <t>0,490527</t>
  </si>
  <si>
    <t>0,00005992</t>
  </si>
  <si>
    <t>5336410,0</t>
  </si>
  <si>
    <t>254006165,0</t>
  </si>
  <si>
    <t>-17,72</t>
  </si>
  <si>
    <t>-29,84</t>
  </si>
  <si>
    <t>0,3961765842</t>
  </si>
  <si>
    <t>4309978,21855</t>
  </si>
  <si>
    <t>205149349,0</t>
  </si>
  <si>
    <t>2,62472</t>
  </si>
  <si>
    <t>0,00032065</t>
  </si>
  <si>
    <t>1012430,0</t>
  </si>
  <si>
    <t>238962582,0</t>
  </si>
  <si>
    <t>-17,89</t>
  </si>
  <si>
    <t>2,1198682316</t>
  </si>
  <si>
    <t>817694,15165</t>
  </si>
  <si>
    <t>192999325,0</t>
  </si>
  <si>
    <t>5,55056</t>
  </si>
  <si>
    <t>0,00067808</t>
  </si>
  <si>
    <t>20606700,0</t>
  </si>
  <si>
    <t>237229709,0</t>
  </si>
  <si>
    <t>42739779,0</t>
  </si>
  <si>
    <t>-8,67</t>
  </si>
  <si>
    <t>-16,49</t>
  </si>
  <si>
    <t>4,4829375368</t>
  </si>
  <si>
    <t>16643104,2885</t>
  </si>
  <si>
    <t>191599761,0</t>
  </si>
  <si>
    <t>2,20806</t>
  </si>
  <si>
    <t>0,00026975</t>
  </si>
  <si>
    <t>5070790,0</t>
  </si>
  <si>
    <t>234007986,0</t>
  </si>
  <si>
    <t>3,27</t>
  </si>
  <si>
    <t>-9,26</t>
  </si>
  <si>
    <t>-19,16</t>
  </si>
  <si>
    <t>1,7833506993</t>
  </si>
  <si>
    <t>4095448,89745</t>
  </si>
  <si>
    <t>188997720,0</t>
  </si>
  <si>
    <t>3,93368</t>
  </si>
  <si>
    <t>0,00048056</t>
  </si>
  <si>
    <t>2456850,0</t>
  </si>
  <si>
    <t>228454956,0</t>
  </si>
  <si>
    <t>58076650,0</t>
  </si>
  <si>
    <t>-7,34</t>
  </si>
  <si>
    <t>3,1770563204</t>
  </si>
  <si>
    <t>1984287,18675</t>
  </si>
  <si>
    <t>184512788,0</t>
  </si>
  <si>
    <t>0,0217211</t>
  </si>
  <si>
    <t>2499440,0</t>
  </si>
  <si>
    <t>216664416,0</t>
  </si>
  <si>
    <t>9974836281,0</t>
  </si>
  <si>
    <t>-17,15</t>
  </si>
  <si>
    <t>-22,98</t>
  </si>
  <si>
    <t>0,017543155</t>
  </si>
  <si>
    <t>2018685,2132</t>
  </si>
  <si>
    <t>174990099,0</t>
  </si>
  <si>
    <t>3,79024</t>
  </si>
  <si>
    <t>0,00046303</t>
  </si>
  <si>
    <t>1975690,0</t>
  </si>
  <si>
    <t>211354737,0</t>
  </si>
  <si>
    <t>55762890,0</t>
  </si>
  <si>
    <t>4,05</t>
  </si>
  <si>
    <t>-24,3</t>
  </si>
  <si>
    <t>3,0612062872</t>
  </si>
  <si>
    <t>1595675,90695</t>
  </si>
  <si>
    <t>170701710,0</t>
  </si>
  <si>
    <t>0,203954</t>
  </si>
  <si>
    <t>0,00002492</t>
  </si>
  <si>
    <t>6008140,0</t>
  </si>
  <si>
    <t>203954000,0</t>
  </si>
  <si>
    <t>2,63</t>
  </si>
  <si>
    <t>-16,57</t>
  </si>
  <si>
    <t>-29,49</t>
  </si>
  <si>
    <t>0,1647244679</t>
  </si>
  <si>
    <t>4852504,3117</t>
  </si>
  <si>
    <t>164724468,0</t>
  </si>
  <si>
    <t>20,3858</t>
  </si>
  <si>
    <t>0,00249042</t>
  </si>
  <si>
    <t>5911240,0</t>
  </si>
  <si>
    <t>202029419,0</t>
  </si>
  <si>
    <t>9910301,0</t>
  </si>
  <si>
    <t>16171612,0</t>
  </si>
  <si>
    <t>3,4</t>
  </si>
  <si>
    <t>-11,98</t>
  </si>
  <si>
    <t>-25,49</t>
  </si>
  <si>
    <t>16,464693299</t>
  </si>
  <si>
    <t>4774242,5422</t>
  </si>
  <si>
    <t>163170070,0</t>
  </si>
  <si>
    <t>2,65858</t>
  </si>
  <si>
    <t>0,00032478</t>
  </si>
  <si>
    <t>1792490,0</t>
  </si>
  <si>
    <t>201986047,0</t>
  </si>
  <si>
    <t>5,34</t>
  </si>
  <si>
    <t>-13,36</t>
  </si>
  <si>
    <t>-31,51</t>
  </si>
  <si>
    <t>2,1472154299</t>
  </si>
  <si>
    <t>1447713,51095</t>
  </si>
  <si>
    <t>163135041,0</t>
  </si>
  <si>
    <t>0,571226</t>
  </si>
  <si>
    <t>0,00006978</t>
  </si>
  <si>
    <t>5610830,0</t>
  </si>
  <si>
    <t>199929100,0</t>
  </si>
  <si>
    <t>-10,94</t>
  </si>
  <si>
    <t>-16,89</t>
  </si>
  <si>
    <t>1521104656</t>
  </si>
  <si>
    <t>0,461353535</t>
  </si>
  <si>
    <t>4531614,90365</t>
  </si>
  <si>
    <t>161473737,0</t>
  </si>
  <si>
    <t>22,6698</t>
  </si>
  <si>
    <t>0,00276944</t>
  </si>
  <si>
    <t>2038990,0</t>
  </si>
  <si>
    <t>198249713,0</t>
  </si>
  <si>
    <t>2,14</t>
  </si>
  <si>
    <t>-14,21</t>
  </si>
  <si>
    <t>-18,66</t>
  </si>
  <si>
    <t>18,309377319</t>
  </si>
  <si>
    <t>1646800,46845</t>
  </si>
  <si>
    <t>160117372,0</t>
  </si>
  <si>
    <t>0,371658</t>
  </si>
  <si>
    <t>0,00004540</t>
  </si>
  <si>
    <t>2543650,0</t>
  </si>
  <si>
    <t>197574068,0</t>
  </si>
  <si>
    <t>531601817,0</t>
  </si>
  <si>
    <t>-20,94</t>
  </si>
  <si>
    <t>-37,05</t>
  </si>
  <si>
    <t>0,300171442</t>
  </si>
  <si>
    <t>2054391,64075</t>
  </si>
  <si>
    <t>159571684,0</t>
  </si>
  <si>
    <t>0,236686</t>
  </si>
  <si>
    <t>0,00002891</t>
  </si>
  <si>
    <t>9167730,0</t>
  </si>
  <si>
    <t>197458136,0</t>
  </si>
  <si>
    <t>-20,59</t>
  </si>
  <si>
    <t>-34,03</t>
  </si>
  <si>
    <t>0,1911606313</t>
  </si>
  <si>
    <t>7404362,97315</t>
  </si>
  <si>
    <t>159478051,0</t>
  </si>
  <si>
    <t>1,06532</t>
  </si>
  <si>
    <t>0,00013014</t>
  </si>
  <si>
    <t>5302550,0</t>
  </si>
  <si>
    <t>196498274,0</t>
  </si>
  <si>
    <t>-10,52</t>
  </si>
  <si>
    <t>-6,99</t>
  </si>
  <si>
    <t>0,8604110246</t>
  </si>
  <si>
    <t>4282631,02025</t>
  </si>
  <si>
    <t>158702813,0</t>
  </si>
  <si>
    <t>0,811482</t>
  </si>
  <si>
    <t>0,00009913</t>
  </si>
  <si>
    <t>2269910,0</t>
  </si>
  <si>
    <t>193475113,0</t>
  </si>
  <si>
    <t>4,17</t>
  </si>
  <si>
    <t>-22,66</t>
  </si>
  <si>
    <t>-35,8</t>
  </si>
  <si>
    <t>1521104657</t>
  </si>
  <si>
    <t>0,6553974947</t>
  </si>
  <si>
    <t>1833304,16105</t>
  </si>
  <si>
    <t>156261142,0</t>
  </si>
  <si>
    <t>5,31549</t>
  </si>
  <si>
    <t>0,00064936</t>
  </si>
  <si>
    <t>7998830,0</t>
  </si>
  <si>
    <t>188699895,0</t>
  </si>
  <si>
    <t>-10,93</t>
  </si>
  <si>
    <t>-16,08</t>
  </si>
  <si>
    <t>4,293082076</t>
  </si>
  <si>
    <t>6460295,04365</t>
  </si>
  <si>
    <t>152404414,0</t>
  </si>
  <si>
    <t>0,308796</t>
  </si>
  <si>
    <t>0,00003772</t>
  </si>
  <si>
    <t>2298500,0</t>
  </si>
  <si>
    <t>176654176,0</t>
  </si>
  <si>
    <t>-9,11</t>
  </si>
  <si>
    <t>-25,46</t>
  </si>
  <si>
    <t>0,2494006334</t>
  </si>
  <si>
    <t>1856395,0175</t>
  </si>
  <si>
    <t>142675629,0</t>
  </si>
  <si>
    <t>2,835</t>
  </si>
  <si>
    <t>0,00034634</t>
  </si>
  <si>
    <t>7204540,0</t>
  </si>
  <si>
    <t>170100000,0</t>
  </si>
  <si>
    <t>-6,1</t>
  </si>
  <si>
    <t>-11,06</t>
  </si>
  <si>
    <t>2,289701925</t>
  </si>
  <si>
    <t>5818782,7537</t>
  </si>
  <si>
    <t>137382116,0</t>
  </si>
  <si>
    <t>0,0366068</t>
  </si>
  <si>
    <t>0,00000447</t>
  </si>
  <si>
    <t>1647160,0</t>
  </si>
  <si>
    <t>168577048,0</t>
  </si>
  <si>
    <t>-17,55</t>
  </si>
  <si>
    <t>-21,97</t>
  </si>
  <si>
    <t>0,0295656651</t>
  </si>
  <si>
    <t>1330337,0098</t>
  </si>
  <si>
    <t>136152096,0</t>
  </si>
  <si>
    <t>38,3283</t>
  </si>
  <si>
    <t>0,00468235</t>
  </si>
  <si>
    <t>2384540,0</t>
  </si>
  <si>
    <t>165136616,0</t>
  </si>
  <si>
    <t>4308477,0</t>
  </si>
  <si>
    <t>11,85</t>
  </si>
  <si>
    <t>-6,52</t>
  </si>
  <si>
    <t>-14,26</t>
  </si>
  <si>
    <t>30,9560431365</t>
  </si>
  <si>
    <t>1925885,6537</t>
  </si>
  <si>
    <t>133373413,0</t>
  </si>
  <si>
    <t>0,000216107</t>
  </si>
  <si>
    <t>357123,0</t>
  </si>
  <si>
    <t>163397976,0</t>
  </si>
  <si>
    <t>4,28</t>
  </si>
  <si>
    <t>-9,05</t>
  </si>
  <si>
    <t>-13,46</t>
  </si>
  <si>
    <t>0,0001745399</t>
  </si>
  <si>
    <t>288432,176565</t>
  </si>
  <si>
    <t>131969192,0</t>
  </si>
  <si>
    <t>0,00548529</t>
  </si>
  <si>
    <t>6267920,0</t>
  </si>
  <si>
    <t>157834567,0</t>
  </si>
  <si>
    <t>4,51</t>
  </si>
  <si>
    <t>-15,99</t>
  </si>
  <si>
    <t>-19,02</t>
  </si>
  <si>
    <t>0,0044302219</t>
  </si>
  <si>
    <t>5062316,9276</t>
  </si>
  <si>
    <t>127475877,0</t>
  </si>
  <si>
    <t>0,000472814</t>
  </si>
  <si>
    <t>72170,5</t>
  </si>
  <si>
    <t>153771696,0</t>
  </si>
  <si>
    <t>4,69</t>
  </si>
  <si>
    <t>-7,65</t>
  </si>
  <si>
    <t>0,0003818706</t>
  </si>
  <si>
    <t>58288,8651775</t>
  </si>
  <si>
    <t>124194479,0</t>
  </si>
  <si>
    <t>2,70365</t>
  </si>
  <si>
    <t>0,00033029</t>
  </si>
  <si>
    <t>5041880,0</t>
  </si>
  <si>
    <t>150747751,0</t>
  </si>
  <si>
    <t>3,37</t>
  </si>
  <si>
    <t>-14,92</t>
  </si>
  <si>
    <t>-17,85</t>
  </si>
  <si>
    <t>2,1836164408</t>
  </si>
  <si>
    <t>4072099,5914</t>
  </si>
  <si>
    <t>121752175,0</t>
  </si>
  <si>
    <t>0,602254</t>
  </si>
  <si>
    <t>0,00007357</t>
  </si>
  <si>
    <t>22437100,0</t>
  </si>
  <si>
    <t>150563500,0</t>
  </si>
  <si>
    <t>4,31</t>
  </si>
  <si>
    <t>-15,0</t>
  </si>
  <si>
    <t>-30,67</t>
  </si>
  <si>
    <t>1521104658</t>
  </si>
  <si>
    <t>0,4864134544</t>
  </si>
  <si>
    <t>18121436,0005</t>
  </si>
  <si>
    <t>121603364,0</t>
  </si>
  <si>
    <t>0,0178219</t>
  </si>
  <si>
    <t>27203500,0</t>
  </si>
  <si>
    <t>149703960,0</t>
  </si>
  <si>
    <t>-13,21</t>
  </si>
  <si>
    <t>-22,53</t>
  </si>
  <si>
    <t>0,0143939466</t>
  </si>
  <si>
    <t>21971042,7925</t>
  </si>
  <si>
    <t>120909152,0</t>
  </si>
  <si>
    <t>0,426565</t>
  </si>
  <si>
    <t>0,00005211</t>
  </si>
  <si>
    <t>5269280,0</t>
  </si>
  <si>
    <t>149297750,0</t>
  </si>
  <si>
    <t>-21,21</t>
  </si>
  <si>
    <t>-15,48</t>
  </si>
  <si>
    <t>0,3445173551</t>
  </si>
  <si>
    <t>4255760,3384</t>
  </si>
  <si>
    <t>120581074,0</t>
  </si>
  <si>
    <t>0,18176</t>
  </si>
  <si>
    <t>0,00002220</t>
  </si>
  <si>
    <t>119274,0</t>
  </si>
  <si>
    <t>144324061,0</t>
  </si>
  <si>
    <t>794036428,0</t>
  </si>
  <si>
    <t>1395080707,0</t>
  </si>
  <si>
    <t>-7,15</t>
  </si>
  <si>
    <t>0,1467993728</t>
  </si>
  <si>
    <t>96332,24247</t>
  </si>
  <si>
    <t>116564050,0</t>
  </si>
  <si>
    <t>1,0667</t>
  </si>
  <si>
    <t>0,00013031</t>
  </si>
  <si>
    <t>5559310,0</t>
  </si>
  <si>
    <t>143079348,0</t>
  </si>
  <si>
    <t>-28,37</t>
  </si>
  <si>
    <t>0,8615255885</t>
  </si>
  <si>
    <t>4490004,51805</t>
  </si>
  <si>
    <t>115558751,0</t>
  </si>
  <si>
    <t>0,391062</t>
  </si>
  <si>
    <t>0,00004777</t>
  </si>
  <si>
    <t>18117700,0</t>
  </si>
  <si>
    <t>142320346,0</t>
  </si>
  <si>
    <t>5,17</t>
  </si>
  <si>
    <t>-21,03</t>
  </si>
  <si>
    <t>0,3158431796</t>
  </si>
  <si>
    <t>14632850,9935</t>
  </si>
  <si>
    <t>114945739,0</t>
  </si>
  <si>
    <t>0,579172</t>
  </si>
  <si>
    <t>0,00007075</t>
  </si>
  <si>
    <t>1866740,0</t>
  </si>
  <si>
    <t>139001135,0</t>
  </si>
  <si>
    <t>1521104660</t>
  </si>
  <si>
    <t>0,4677711617</t>
  </si>
  <si>
    <t>1507681,8947</t>
  </si>
  <si>
    <t>112264962,0</t>
  </si>
  <si>
    <t>0,136276</t>
  </si>
  <si>
    <t>0,00001665</t>
  </si>
  <si>
    <t>4066240,0</t>
  </si>
  <si>
    <t>136139716,0</t>
  </si>
  <si>
    <t>4,82</t>
  </si>
  <si>
    <t>-15,79</t>
  </si>
  <si>
    <t>-24,44</t>
  </si>
  <si>
    <t>0,1100639928</t>
  </si>
  <si>
    <t>3284119,0672</t>
  </si>
  <si>
    <t>109953922,0</t>
  </si>
  <si>
    <t>3,3061</t>
  </si>
  <si>
    <t>0,00040389</t>
  </si>
  <si>
    <t>4184900,0</t>
  </si>
  <si>
    <t>132682956,0</t>
  </si>
  <si>
    <t>40132772,0</t>
  </si>
  <si>
    <t>74001369,0</t>
  </si>
  <si>
    <t>-21,67</t>
  </si>
  <si>
    <t>2,6701881955</t>
  </si>
  <si>
    <t>3379955,4095</t>
  </si>
  <si>
    <t>107162053,0</t>
  </si>
  <si>
    <t>204,67</t>
  </si>
  <si>
    <t>0,0250034</t>
  </si>
  <si>
    <t>627577,0</t>
  </si>
  <si>
    <t>132057598,0</t>
  </si>
  <si>
    <t>5,54</t>
  </si>
  <si>
    <t>-15,27</t>
  </si>
  <si>
    <t>-40,7</t>
  </si>
  <si>
    <t>165,30274885</t>
  </si>
  <si>
    <t>506865,701935</t>
  </si>
  <si>
    <t>106656979,0</t>
  </si>
  <si>
    <t>3,11494</t>
  </si>
  <si>
    <t>0,00038053</t>
  </si>
  <si>
    <t>878471,0</t>
  </si>
  <si>
    <t>129210316,0</t>
  </si>
  <si>
    <t>41480836,0</t>
  </si>
  <si>
    <t>3,31</t>
  </si>
  <si>
    <t>-11,38</t>
  </si>
  <si>
    <t>-14,25</t>
  </si>
  <si>
    <t>2,5157968657</t>
  </si>
  <si>
    <t>709501,495505</t>
  </si>
  <si>
    <t>104357358,0</t>
  </si>
  <si>
    <t>0,281246</t>
  </si>
  <si>
    <t>0,00003436</t>
  </si>
  <si>
    <t>1121650,0</t>
  </si>
  <si>
    <t>127278556,0</t>
  </si>
  <si>
    <t>4,45</t>
  </si>
  <si>
    <t>-13,07</t>
  </si>
  <si>
    <t>-16,04</t>
  </si>
  <si>
    <t>0,2271497381</t>
  </si>
  <si>
    <t>905906,23075</t>
  </si>
  <si>
    <t>102797162,0</t>
  </si>
  <si>
    <t>9,52029</t>
  </si>
  <si>
    <t>0,00116304</t>
  </si>
  <si>
    <t>3247430,0</t>
  </si>
  <si>
    <t>122868016,0</t>
  </si>
  <si>
    <t>12905911,0</t>
  </si>
  <si>
    <t>13658194,0</t>
  </si>
  <si>
    <t>3,46</t>
  </si>
  <si>
    <t>-25,72</t>
  </si>
  <si>
    <t>7,6891098199</t>
  </si>
  <si>
    <t>2622803,07665</t>
  </si>
  <si>
    <t>99234967,0</t>
  </si>
  <si>
    <t>1,16504</t>
  </si>
  <si>
    <t>0,00014233</t>
  </si>
  <si>
    <t>5382010,0</t>
  </si>
  <si>
    <t>121934613,0</t>
  </si>
  <si>
    <t>4,38</t>
  </si>
  <si>
    <t>-13,23</t>
  </si>
  <si>
    <t>-20,75</t>
  </si>
  <si>
    <t>0,9409503812</t>
  </si>
  <si>
    <t>4346807,28655</t>
  </si>
  <si>
    <t>98481100,0</t>
  </si>
  <si>
    <t>13,4428</t>
  </si>
  <si>
    <t>0,00164223</t>
  </si>
  <si>
    <t>628176,0</t>
  </si>
  <si>
    <t>119629234,0</t>
  </si>
  <si>
    <t>-22,9</t>
  </si>
  <si>
    <t>-46,48</t>
  </si>
  <si>
    <t>10,857144634</t>
  </si>
  <si>
    <t>507349,48728</t>
  </si>
  <si>
    <t>96619149,0</t>
  </si>
  <si>
    <t>0,498933</t>
  </si>
  <si>
    <t>0,00006095</t>
  </si>
  <si>
    <t>7931430,0</t>
  </si>
  <si>
    <t>114384396,0</t>
  </si>
  <si>
    <t>-14,15</t>
  </si>
  <si>
    <t>-25,77</t>
  </si>
  <si>
    <t>0,4029657321</t>
  </si>
  <si>
    <t>6405859,09665</t>
  </si>
  <si>
    <t>92383129,0</t>
  </si>
  <si>
    <t>0,172539</t>
  </si>
  <si>
    <t>0,00002108</t>
  </si>
  <si>
    <t>4469340,0</t>
  </si>
  <si>
    <t>114342802,0</t>
  </si>
  <si>
    <t>2,78</t>
  </si>
  <si>
    <t>-17,92</t>
  </si>
  <si>
    <t>-24,94</t>
  </si>
  <si>
    <t>0,139351986</t>
  </si>
  <si>
    <t>3609684,7977</t>
  </si>
  <si>
    <t>92349536,0</t>
  </si>
  <si>
    <t>0,0105851</t>
  </si>
  <si>
    <t>0,00000129</t>
  </si>
  <si>
    <t>1969680,0</t>
  </si>
  <si>
    <t>112358306,0</t>
  </si>
  <si>
    <t>10,3</t>
  </si>
  <si>
    <t>-23,67</t>
  </si>
  <si>
    <t>-33,39</t>
  </si>
  <si>
    <t>0,0085491089</t>
  </si>
  <si>
    <t>1590821,9004</t>
  </si>
  <si>
    <t>90746748,0</t>
  </si>
  <si>
    <t>1,0981</t>
  </si>
  <si>
    <t>0,00013415</t>
  </si>
  <si>
    <t>1580340,0</t>
  </si>
  <si>
    <t>109519758,0</t>
  </si>
  <si>
    <t>5,53</t>
  </si>
  <si>
    <t>-18,9</t>
  </si>
  <si>
    <t>-34,47</t>
  </si>
  <si>
    <t>0,8868859555</t>
  </si>
  <si>
    <t>1276369,5027</t>
  </si>
  <si>
    <t>88454180,0</t>
  </si>
  <si>
    <t>1,44995</t>
  </si>
  <si>
    <t>0,00017713</t>
  </si>
  <si>
    <t>6510550,0</t>
  </si>
  <si>
    <t>108508706,0</t>
  </si>
  <si>
    <t>5,16</t>
  </si>
  <si>
    <t>-20,1</t>
  </si>
  <si>
    <t>-26,67</t>
  </si>
  <si>
    <t>1,1710593673</t>
  </si>
  <si>
    <t>5258278,26025</t>
  </si>
  <si>
    <t>87637599,0</t>
  </si>
  <si>
    <t>0,471481</t>
  </si>
  <si>
    <t>0,00005760</t>
  </si>
  <si>
    <t>94729,8</t>
  </si>
  <si>
    <t>107207613,0</t>
  </si>
  <si>
    <t>5,63</t>
  </si>
  <si>
    <t>-12,2</t>
  </si>
  <si>
    <t>-21,52</t>
  </si>
  <si>
    <t>0,3807939871</t>
  </si>
  <si>
    <t>76508,996619</t>
  </si>
  <si>
    <t>86586765,0</t>
  </si>
  <si>
    <t>8,66198</t>
  </si>
  <si>
    <t>0,00105819</t>
  </si>
  <si>
    <t>1621730,0</t>
  </si>
  <si>
    <t>106786870,0</t>
  </si>
  <si>
    <t>12328229,0</t>
  </si>
  <si>
    <t>16854741,0</t>
  </si>
  <si>
    <t>4,15</t>
  </si>
  <si>
    <t>-15,26</t>
  </si>
  <si>
    <t>-15,7</t>
  </si>
  <si>
    <t>6,9958914569</t>
  </si>
  <si>
    <t>1309798,34315</t>
  </si>
  <si>
    <t>86246950,0</t>
  </si>
  <si>
    <t>0,203696</t>
  </si>
  <si>
    <t>0,00002488</t>
  </si>
  <si>
    <t>921997,0</t>
  </si>
  <si>
    <t>106270248,0</t>
  </si>
  <si>
    <t>2,97</t>
  </si>
  <si>
    <t>-18,2</t>
  </si>
  <si>
    <t>-30,9</t>
  </si>
  <si>
    <t>0,1645160929</t>
  </si>
  <si>
    <t>744655,487035</t>
  </si>
  <si>
    <t>85829697,0</t>
  </si>
  <si>
    <t>0,782192</t>
  </si>
  <si>
    <t>0,00009556</t>
  </si>
  <si>
    <t>7831620,0</t>
  </si>
  <si>
    <t>104364353,0</t>
  </si>
  <si>
    <t>-20,28</t>
  </si>
  <si>
    <t>-22,57</t>
  </si>
  <si>
    <t>0,6317412798</t>
  </si>
  <si>
    <t>6325247,0511</t>
  </si>
  <si>
    <t>84290391,0</t>
  </si>
  <si>
    <t>1,8448</t>
  </si>
  <si>
    <t>0,00022537</t>
  </si>
  <si>
    <t>4155470,0</t>
  </si>
  <si>
    <t>103586862,0</t>
  </si>
  <si>
    <t>56150728,0</t>
  </si>
  <si>
    <t>3,1</t>
  </si>
  <si>
    <t>-45,56</t>
  </si>
  <si>
    <t>1,489961944</t>
  </si>
  <si>
    <t>3356186,12285</t>
  </si>
  <si>
    <t>83662447,0</t>
  </si>
  <si>
    <t>2018-03-15T09:06:51.207</t>
  </si>
  <si>
    <t>2018-03-15T09:06:08.44</t>
  </si>
  <si>
    <t>2018-03-15T09:06:19.787</t>
  </si>
  <si>
    <t>25,99237234</t>
  </si>
  <si>
    <t>83185900,33378173</t>
  </si>
  <si>
    <t>8,60042763</t>
  </si>
  <si>
    <t>680576,45859500</t>
  </si>
  <si>
    <t>0,00003004</t>
  </si>
  <si>
    <t>-0,05105853</t>
  </si>
  <si>
    <t>4,46222750</t>
  </si>
  <si>
    <t>141814,87761506</t>
  </si>
  <si>
    <t>0,00913943</t>
  </si>
  <si>
    <t>0,00903705</t>
  </si>
  <si>
    <t>-0,01404411</t>
  </si>
  <si>
    <t>1,28404766</t>
  </si>
  <si>
    <t>141,50334363</t>
  </si>
  <si>
    <t>3,38103828</t>
  </si>
  <si>
    <t>32676,55620500</t>
  </si>
  <si>
    <t>0,00001623</t>
  </si>
  <si>
    <t>-0,07415858</t>
  </si>
  <si>
    <t>0,00000275</t>
  </si>
  <si>
    <t>-0,02325581</t>
  </si>
  <si>
    <t>0,00000188</t>
  </si>
  <si>
    <t>-0,07425742</t>
  </si>
  <si>
    <t>-0,08141962</t>
  </si>
  <si>
    <t>7,57934844</t>
  </si>
  <si>
    <t>577825,54141848</t>
  </si>
  <si>
    <t>0,00014839</t>
  </si>
  <si>
    <t>0,00000529</t>
  </si>
  <si>
    <t>0,00002157</t>
  </si>
  <si>
    <t>0,00002149</t>
  </si>
  <si>
    <t>-0,02140255</t>
  </si>
  <si>
    <t>1,04039619</t>
  </si>
  <si>
    <t>48871,83782857</t>
  </si>
  <si>
    <t>0,01999800</t>
  </si>
  <si>
    <t>0,00003399</t>
  </si>
  <si>
    <t>0,00003393</t>
  </si>
  <si>
    <t>-0,05503057</t>
  </si>
  <si>
    <t>0,00013775</t>
  </si>
  <si>
    <t>6,81260296</t>
  </si>
  <si>
    <t>46449,34555730</t>
  </si>
  <si>
    <t>0,00033106</t>
  </si>
  <si>
    <t>2,36999397</t>
  </si>
  <si>
    <t>6849,81289062</t>
  </si>
  <si>
    <t>0,00001319</t>
  </si>
  <si>
    <t>0,00022500</t>
  </si>
  <si>
    <t>0,00024037</t>
  </si>
  <si>
    <t>0,00022118</t>
  </si>
  <si>
    <t>0,00004551</t>
  </si>
  <si>
    <t>0,00016967</t>
  </si>
  <si>
    <t>-0,13804247</t>
  </si>
  <si>
    <t>0,00003753</t>
  </si>
  <si>
    <t>-0,03815620</t>
  </si>
  <si>
    <t>0,00007609</t>
  </si>
  <si>
    <t>-0,10336134</t>
  </si>
  <si>
    <t>0,00008367</t>
  </si>
  <si>
    <t>0,00025721</t>
  </si>
  <si>
    <t>25,42973548</t>
  </si>
  <si>
    <t>97154,98745933</t>
  </si>
  <si>
    <t>0,00562797</t>
  </si>
  <si>
    <t>1,99392626</t>
  </si>
  <si>
    <t>357,38712538</t>
  </si>
  <si>
    <t>0,00167017</t>
  </si>
  <si>
    <t>0,00165364</t>
  </si>
  <si>
    <t>-0,09714616</t>
  </si>
  <si>
    <t>0,00183000</t>
  </si>
  <si>
    <t>0,00004383</t>
  </si>
  <si>
    <t>0,00005464</t>
  </si>
  <si>
    <t>0,02736299</t>
  </si>
  <si>
    <t>0,00008429</t>
  </si>
  <si>
    <t>9115,87741005</t>
  </si>
  <si>
    <t>417,00000000</t>
  </si>
  <si>
    <t>173,77746315</t>
  </si>
  <si>
    <t>0,13409998</t>
  </si>
  <si>
    <t>-0,17476981</t>
  </si>
  <si>
    <t>-0,16693386</t>
  </si>
  <si>
    <t>0,28579292</t>
  </si>
  <si>
    <t>219,23781651</t>
  </si>
  <si>
    <t>0,77738160</t>
  </si>
  <si>
    <t>0,00001162</t>
  </si>
  <si>
    <t>-0,03041154</t>
  </si>
  <si>
    <t>3,25771980</t>
  </si>
  <si>
    <t>2737,97576235</t>
  </si>
  <si>
    <t>0,34391355</t>
  </si>
  <si>
    <t>0,00325901</t>
  </si>
  <si>
    <t>2,76453468</t>
  </si>
  <si>
    <t>7,95511372</t>
  </si>
  <si>
    <t>1,92800000</t>
  </si>
  <si>
    <t>-0,01833517</t>
  </si>
  <si>
    <t>33,29282920</t>
  </si>
  <si>
    <t>16,72812426</t>
  </si>
  <si>
    <t>0,08144275</t>
  </si>
  <si>
    <t>448,61931443</t>
  </si>
  <si>
    <t>598,66612791</t>
  </si>
  <si>
    <t>0,00128174</t>
  </si>
  <si>
    <t>-0,01762803</t>
  </si>
  <si>
    <t>0,07479926</t>
  </si>
  <si>
    <t>690,07059973</t>
  </si>
  <si>
    <t>0,00003955</t>
  </si>
  <si>
    <t>0,00003904</t>
  </si>
  <si>
    <t>-0,03111219</t>
  </si>
  <si>
    <t>2,20196515</t>
  </si>
  <si>
    <t>54939,90945995</t>
  </si>
  <si>
    <t>0,00022760</t>
  </si>
  <si>
    <t>0,00022602</t>
  </si>
  <si>
    <t>-0,13874175</t>
  </si>
  <si>
    <t>13,43075597</t>
  </si>
  <si>
    <t>55796,54232108</t>
  </si>
  <si>
    <t>0,00277100</t>
  </si>
  <si>
    <t>0,00277099</t>
  </si>
  <si>
    <t>-0,04961494</t>
  </si>
  <si>
    <t>0,69753684</t>
  </si>
  <si>
    <t>1375,91623606</t>
  </si>
  <si>
    <t>0,00003264</t>
  </si>
  <si>
    <t>-0,13779423</t>
  </si>
  <si>
    <t>0,01870332</t>
  </si>
  <si>
    <t>0,01852899</t>
  </si>
  <si>
    <t>-0,10110348</t>
  </si>
  <si>
    <t>23,16717262</t>
  </si>
  <si>
    <t>7021,46554207</t>
  </si>
  <si>
    <t>0,00026391</t>
  </si>
  <si>
    <t>-0,16573939</t>
  </si>
  <si>
    <t>0,00032250</t>
  </si>
  <si>
    <t>-0,13276486</t>
  </si>
  <si>
    <t>31,23841410</t>
  </si>
  <si>
    <t>31,19870000</t>
  </si>
  <si>
    <t>-0,15354446</t>
  </si>
  <si>
    <t>361210,62809011</t>
  </si>
  <si>
    <t>11392,71086982</t>
  </si>
  <si>
    <t>0,00003351</t>
  </si>
  <si>
    <t>248,00000000</t>
  </si>
  <si>
    <t>-0,12829187</t>
  </si>
  <si>
    <t>-0,01106774</t>
  </si>
  <si>
    <t>62,52264443</t>
  </si>
  <si>
    <t>53,39813600</t>
  </si>
  <si>
    <t>0,00001685</t>
  </si>
  <si>
    <t>0,00001648</t>
  </si>
  <si>
    <t>-0,07671232</t>
  </si>
  <si>
    <t>0,00009782</t>
  </si>
  <si>
    <t>0,00009767</t>
  </si>
  <si>
    <t>-0,07015209</t>
  </si>
  <si>
    <t>0,00009752</t>
  </si>
  <si>
    <t>-0,10891089</t>
  </si>
  <si>
    <t>176,69337168</t>
  </si>
  <si>
    <t>435077,01402524</t>
  </si>
  <si>
    <t>1,52820528</t>
  </si>
  <si>
    <t>0,01134614</t>
  </si>
  <si>
    <t>189,85209483</t>
  </si>
  <si>
    <t>123,18922400</t>
  </si>
  <si>
    <t>0,00005973</t>
  </si>
  <si>
    <t>0,00080500</t>
  </si>
  <si>
    <t>-0,07727022</t>
  </si>
  <si>
    <t>42,20072231</t>
  </si>
  <si>
    <t>49834,18433821</t>
  </si>
  <si>
    <t>0,00003124</t>
  </si>
  <si>
    <t>0,00003090</t>
  </si>
  <si>
    <t>-0,06996129</t>
  </si>
  <si>
    <t>17,00673107</t>
  </si>
  <si>
    <t>516807,11713927</t>
  </si>
  <si>
    <t>0,00041901</t>
  </si>
  <si>
    <t>-0,05716964</t>
  </si>
  <si>
    <t>0,01839227</t>
  </si>
  <si>
    <t>-0,06052047</t>
  </si>
  <si>
    <t>137,27549795</t>
  </si>
  <si>
    <t>7278,13472964</t>
  </si>
  <si>
    <t>2018-03-15T09:07:33.99</t>
  </si>
  <si>
    <t>3,75344270</t>
  </si>
  <si>
    <t>1888090,25714409</t>
  </si>
  <si>
    <t>270,09525664</t>
  </si>
  <si>
    <t>69800,34561190</t>
  </si>
  <si>
    <t>2,89045290</t>
  </si>
  <si>
    <t>1135123,17714440</t>
  </si>
  <si>
    <t>-0,12591311</t>
  </si>
  <si>
    <t>21,44905501</t>
  </si>
  <si>
    <t>120750,84914881</t>
  </si>
  <si>
    <t>1,57594894</t>
  </si>
  <si>
    <t>41046,49852468</t>
  </si>
  <si>
    <t>0,00003756</t>
  </si>
  <si>
    <t>12,09191959</t>
  </si>
  <si>
    <t>159017,63518669</t>
  </si>
  <si>
    <t>5,93711021</t>
  </si>
  <si>
    <t>68931,07234122</t>
  </si>
  <si>
    <t>3249350,77779454</t>
  </si>
  <si>
    <t>20154,51712362</t>
  </si>
  <si>
    <t>4045811,78035613</t>
  </si>
  <si>
    <t>18965,71948098</t>
  </si>
  <si>
    <t>6354720,36326055</t>
  </si>
  <si>
    <t>9219939,65516816</t>
  </si>
  <si>
    <t>-0,04378388</t>
  </si>
  <si>
    <t>46,61819446</t>
  </si>
  <si>
    <t>16448,09136484</t>
  </si>
  <si>
    <t>34,50728932</t>
  </si>
  <si>
    <t>1034506,25960001</t>
  </si>
  <si>
    <t>0,00138638</t>
  </si>
  <si>
    <t>14,73778292</t>
  </si>
  <si>
    <t>473504,26559693</t>
  </si>
  <si>
    <t>8,03352202</t>
  </si>
  <si>
    <t>27308,99434108</t>
  </si>
  <si>
    <t>382,35094064</t>
  </si>
  <si>
    <t>13692,92902818</t>
  </si>
  <si>
    <t>4375317,38488217</t>
  </si>
  <si>
    <t>255790,43262217</t>
  </si>
  <si>
    <t>0,03033618</t>
  </si>
  <si>
    <t>247,99999997</t>
  </si>
  <si>
    <t>2,10979716</t>
  </si>
  <si>
    <t>120115,90457178</t>
  </si>
  <si>
    <t>2018-03-15T09:07:39.253</t>
  </si>
  <si>
    <t>2018-03-15T09:08:08.723</t>
  </si>
  <si>
    <t>2018-03-15T09:07:42.427</t>
  </si>
  <si>
    <t>2018-03-15T09:07:56.973</t>
  </si>
  <si>
    <t>0,05118992</t>
  </si>
  <si>
    <t>0,00003525</t>
  </si>
  <si>
    <t>-0,06882489</t>
  </si>
  <si>
    <t>-0,01918047</t>
  </si>
  <si>
    <t>0,00002902</t>
  </si>
  <si>
    <t>0,00016807</t>
  </si>
  <si>
    <t>0,00008514</t>
  </si>
  <si>
    <t>-0,14207838</t>
  </si>
  <si>
    <t>0,13410001</t>
  </si>
  <si>
    <t>-0,11603247</t>
  </si>
  <si>
    <t>-0,06040268</t>
  </si>
  <si>
    <t>-0,09490940</t>
  </si>
  <si>
    <t>-0,00494991</t>
  </si>
  <si>
    <t>0,11476133</t>
  </si>
  <si>
    <t>-0,10805828</t>
  </si>
  <si>
    <t>2018-03-15T09:08:30.927</t>
  </si>
  <si>
    <t>2018-03-15T09:09:08.88</t>
  </si>
  <si>
    <t>2018-03-15T09:09:09.35</t>
  </si>
  <si>
    <t>2018-03-15T09:09:07.287</t>
  </si>
  <si>
    <t>2018-03-15T09:09:06.77</t>
  </si>
  <si>
    <t>2018-03-15T09:09:09.193</t>
  </si>
  <si>
    <t>2018-03-15T09:09:09.477</t>
  </si>
  <si>
    <t>2018-03-15T09:09:09.647</t>
  </si>
  <si>
    <t>2018-03-15T09:09:03.93</t>
  </si>
  <si>
    <t>2018-03-15T09:09:09.617</t>
  </si>
  <si>
    <t>2018-03-15T09:09:07.867</t>
  </si>
  <si>
    <t>2018-03-15T09:09:04.88</t>
  </si>
  <si>
    <t>2018-03-15T09:09:07.897</t>
  </si>
  <si>
    <t>2018-03-15T09:09:08.27</t>
  </si>
  <si>
    <t>2018-03-15T09:09:06.943</t>
  </si>
  <si>
    <t>2018-03-15T09:09:09.367</t>
  </si>
  <si>
    <t>2018-03-15T09:09:07.367</t>
  </si>
  <si>
    <t>2018-03-15T09:09:06.833</t>
  </si>
  <si>
    <t>2018-03-15T09:08:33.193</t>
  </si>
  <si>
    <t>2018-03-15T09:08:48.553</t>
  </si>
  <si>
    <t>2018-03-15T09:08:57.1</t>
  </si>
  <si>
    <t>2018-03-15T09:09:07.727</t>
  </si>
  <si>
    <t>2018-03-15T09:09:09.6</t>
  </si>
  <si>
    <t>2018-03-15T09:09:03.663</t>
  </si>
  <si>
    <t>2018-03-15T09:08:50.303</t>
  </si>
  <si>
    <t>2018-03-15T09:08:59.21</t>
  </si>
  <si>
    <t>2018-03-15T09:08:50.693</t>
  </si>
  <si>
    <t>2018-03-15T09:09:05.49</t>
  </si>
  <si>
    <t>2018-03-15T09:09:09.663</t>
  </si>
  <si>
    <t>2018-03-15T09:09:08.32</t>
  </si>
  <si>
    <t>2018-03-15T09:09:03.18</t>
  </si>
  <si>
    <t>2018-03-15T09:09:02.053</t>
  </si>
  <si>
    <t>2018-03-15T09:09:03.473</t>
  </si>
  <si>
    <t>2018-03-15T09:09:08.1</t>
  </si>
  <si>
    <t>2018-03-15T09:09:09.443</t>
  </si>
  <si>
    <t>2018-03-15T09:08:58.24</t>
  </si>
  <si>
    <t>2018-03-15T09:08:52.24</t>
  </si>
  <si>
    <t>2018-03-15T09:08:51.6</t>
  </si>
  <si>
    <t>2018-03-15T09:09:08.943</t>
  </si>
  <si>
    <t>2018-03-15T09:09:09.63</t>
  </si>
  <si>
    <t>2018-03-15T09:09:06.07</t>
  </si>
  <si>
    <t>2018-03-15T09:08:45.083</t>
  </si>
  <si>
    <t>2018-03-15T09:09:05.007</t>
  </si>
  <si>
    <t>2018-03-15T09:09:07.63</t>
  </si>
  <si>
    <t>2018-03-15T09:09:08.43</t>
  </si>
  <si>
    <t>2018-03-15T09:09:08.647</t>
  </si>
  <si>
    <t>2018-03-15T09:09:09.507</t>
  </si>
  <si>
    <t>2018-03-15T09:09:08.757</t>
  </si>
  <si>
    <t>2018-03-15T09:08:36.663</t>
  </si>
  <si>
    <t>2018-03-15T09:09:07.27</t>
  </si>
  <si>
    <t>2018-03-15T09:09:02.49</t>
  </si>
  <si>
    <t>2018-03-15T09:09:08.77</t>
  </si>
  <si>
    <t>2018-03-15T09:09:07.49</t>
  </si>
  <si>
    <t>2018-03-15T09:08:38.35</t>
  </si>
  <si>
    <t>2018-03-15T09:09:09.18</t>
  </si>
  <si>
    <t>2018-03-15T09:08:34.147</t>
  </si>
  <si>
    <t>2018-03-15T09:09:08.413</t>
  </si>
  <si>
    <t>2018-03-15T09:09:08.52</t>
  </si>
  <si>
    <t>2018-03-15T09:09:06.21</t>
  </si>
  <si>
    <t>2018-03-15T09:08:59.473</t>
  </si>
  <si>
    <t>2018-03-15T09:09:08.897</t>
  </si>
  <si>
    <t>2018-03-15T09:09:09.49</t>
  </si>
  <si>
    <t>2018-03-15T09:08:28.21</t>
  </si>
  <si>
    <t>2018-03-15T09:09:09.1</t>
  </si>
  <si>
    <t>2018-03-15T09:09:09.02</t>
  </si>
  <si>
    <t>2018-03-15T09:08:15.177</t>
  </si>
  <si>
    <t>2018-03-15T09:09:04.693</t>
  </si>
  <si>
    <t>2018-03-15T09:08:53.973</t>
  </si>
  <si>
    <t>2018-03-15T09:09:08.18</t>
  </si>
  <si>
    <t>2018-03-15T09:09:07.617</t>
  </si>
  <si>
    <t>2018-03-15T09:09:08.63</t>
  </si>
  <si>
    <t>2018-03-15T09:09:06.88</t>
  </si>
  <si>
    <t>2018-03-15T09:09:06.537</t>
  </si>
  <si>
    <t>2018-03-15T09:09:08.163</t>
  </si>
  <si>
    <t>2018-03-15T09:08:49.6</t>
  </si>
  <si>
    <t>2018-03-15T09:08:50.973</t>
  </si>
  <si>
    <t>2018-03-15T09:09:09.007</t>
  </si>
  <si>
    <t>2018-03-15T09:09:07.943</t>
  </si>
  <si>
    <t>2018-03-15T09:08:56.88</t>
  </si>
  <si>
    <t>2018-03-15T09:09:06.63</t>
  </si>
  <si>
    <t>2018-03-15T09:09:04.18</t>
  </si>
  <si>
    <t>2018-03-15T09:09:05.68</t>
  </si>
  <si>
    <t>2018-03-15T09:09:07.757</t>
  </si>
  <si>
    <t>2018-03-15T09:09:08.85</t>
  </si>
  <si>
    <t>2018-03-15T09:09:06.18</t>
  </si>
  <si>
    <t>2018-03-15T09:08:30.787</t>
  </si>
  <si>
    <t>2018-03-15T09:09:07.13</t>
  </si>
  <si>
    <t>2018-03-15T09:09:07.553</t>
  </si>
  <si>
    <t>2018-03-15T09:08:58.49</t>
  </si>
  <si>
    <t>2018-03-15T09:09:08.96</t>
  </si>
  <si>
    <t>2018-03-15T09:09:00.723</t>
  </si>
  <si>
    <t>2018-03-15T09:08:54.507</t>
  </si>
  <si>
    <t>2018-03-15T09:08:37.32</t>
  </si>
  <si>
    <t>2018-03-15T09:09:08.537</t>
  </si>
  <si>
    <t>2018-03-15T09:09:09.537</t>
  </si>
  <si>
    <t>2018-03-15T09:09:09.52</t>
  </si>
  <si>
    <t>2018-03-15T09:09:05.74</t>
  </si>
  <si>
    <t>2018-03-15T09:09:04.193</t>
  </si>
  <si>
    <t>2018-03-15T09:09:04.943</t>
  </si>
  <si>
    <t>2018-03-15T09:09:06.693</t>
  </si>
  <si>
    <t>2018-03-15T09:08:57.43</t>
  </si>
  <si>
    <t>2018-03-15T09:08:36.46</t>
  </si>
  <si>
    <t>2018-03-15T09:09:06.99</t>
  </si>
  <si>
    <t>2018-03-15T09:08:49.223</t>
  </si>
  <si>
    <t>2018-03-15T09:09:08.833</t>
  </si>
  <si>
    <t>2018-03-15T09:09:09.147</t>
  </si>
  <si>
    <t>2018-03-15T09:08:58.02</t>
  </si>
  <si>
    <t>2018-03-15T09:09:02.35</t>
  </si>
  <si>
    <t>2018-03-15T09:09:07.693</t>
  </si>
  <si>
    <t>2018-03-15T09:09:08.287</t>
  </si>
  <si>
    <t>2018-03-15T09:08:57.02</t>
  </si>
  <si>
    <t>2018-03-15T09:09:05.163</t>
  </si>
  <si>
    <t>2018-03-15T09:09:07.803</t>
  </si>
  <si>
    <t>2018-03-15T09:09:03.57</t>
  </si>
  <si>
    <t>2018-03-15T09:09:08.13</t>
  </si>
  <si>
    <t>2018-03-15T09:08:52.787</t>
  </si>
  <si>
    <t>2018-03-15T09:08:19.067</t>
  </si>
  <si>
    <t>2018-03-15T09:09:06.52</t>
  </si>
  <si>
    <t>2018-03-15T09:09:07.333</t>
  </si>
  <si>
    <t>2018-03-15T09:09:02.13</t>
  </si>
  <si>
    <t>2018-03-15T09:09:05.88</t>
  </si>
  <si>
    <t>2018-03-15T09:09:09.68</t>
  </si>
  <si>
    <t>2018-03-15T09:08:27.85</t>
  </si>
  <si>
    <t>2018-03-15T09:09:06.71</t>
  </si>
  <si>
    <t>2018-03-15T09:08:52.913</t>
  </si>
  <si>
    <t>2018-03-15T09:08:33.867</t>
  </si>
  <si>
    <t>2018-03-15T09:09:07.303</t>
  </si>
  <si>
    <t>2018-03-15T09:09:05.553</t>
  </si>
  <si>
    <t>2018-03-15T09:09:09.163</t>
  </si>
  <si>
    <t>2018-03-15T09:09:08.303</t>
  </si>
  <si>
    <t>2018-03-15T09:09:05.35</t>
  </si>
  <si>
    <t>2018-03-15T09:09:07.74</t>
  </si>
  <si>
    <t>2018-03-15T09:09:07.71</t>
  </si>
  <si>
    <t>2018-03-15T09:09:08.507</t>
  </si>
  <si>
    <t>2018-03-15T09:09:05.507</t>
  </si>
  <si>
    <t>2018-03-15T09:09:08.693</t>
  </si>
  <si>
    <t>2018-03-15T09:09:07.85</t>
  </si>
  <si>
    <t>2018-03-15T09:08:29.803</t>
  </si>
  <si>
    <t>2018-03-15T09:09:05.6</t>
  </si>
  <si>
    <t>2018-03-15T09:09:09.38</t>
  </si>
  <si>
    <t>2018-03-15T09:09:09.32</t>
  </si>
  <si>
    <t>2018-03-15T09:09:09.117</t>
  </si>
  <si>
    <t>2018-03-15T09:09:07.99</t>
  </si>
  <si>
    <t>2018-03-15T09:09:09.21</t>
  </si>
  <si>
    <t>0,00003047</t>
  </si>
  <si>
    <t>111,13415071</t>
  </si>
  <si>
    <t>6779791,56759007</t>
  </si>
  <si>
    <t>-0,10130718</t>
  </si>
  <si>
    <t>34,40312433</t>
  </si>
  <si>
    <t>12097200,04817014</t>
  </si>
  <si>
    <t>0,00048340</t>
  </si>
  <si>
    <t>0,00048301</t>
  </si>
  <si>
    <t>-0,08564727</t>
  </si>
  <si>
    <t>11,31847686</t>
  </si>
  <si>
    <t>22310,69819529</t>
  </si>
  <si>
    <t>0,05114843</t>
  </si>
  <si>
    <t>-0,04573664</t>
  </si>
  <si>
    <t>204,52256841</t>
  </si>
  <si>
    <t>3959,43920766</t>
  </si>
  <si>
    <t>92,98217278</t>
  </si>
  <si>
    <t>34062316,66775178</t>
  </si>
  <si>
    <t>117,72376887</t>
  </si>
  <si>
    <t>279001441,63781589</t>
  </si>
  <si>
    <t>0,00003550</t>
  </si>
  <si>
    <t>-0,07312614</t>
  </si>
  <si>
    <t>290,89201244</t>
  </si>
  <si>
    <t>7257189,15310977</t>
  </si>
  <si>
    <t>0,00014857</t>
  </si>
  <si>
    <t>15,86583323</t>
  </si>
  <si>
    <t>103629,61101274</t>
  </si>
  <si>
    <t>0,01993999</t>
  </si>
  <si>
    <t>0,01991121</t>
  </si>
  <si>
    <t>0,04450824</t>
  </si>
  <si>
    <t>886,47298413</t>
  </si>
  <si>
    <t>45379,04160992</t>
  </si>
  <si>
    <t>41,53805687</t>
  </si>
  <si>
    <t>1191682,89746693</t>
  </si>
  <si>
    <t>-0,07231005</t>
  </si>
  <si>
    <t>-0,08717379</t>
  </si>
  <si>
    <t>66,96815298</t>
  </si>
  <si>
    <t>3926125,73021472</t>
  </si>
  <si>
    <t>-0,03829479</t>
  </si>
  <si>
    <t>8,30798852</t>
  </si>
  <si>
    <t>619622,87923606</t>
  </si>
  <si>
    <t>0,00022472</t>
  </si>
  <si>
    <t>2,12437415</t>
  </si>
  <si>
    <t>9271,16577242</t>
  </si>
  <si>
    <t>0,00001149</t>
  </si>
  <si>
    <t>0,00001112</t>
  </si>
  <si>
    <t>-0,04010025</t>
  </si>
  <si>
    <t>9,67712572</t>
  </si>
  <si>
    <t>826844,58957006</t>
  </si>
  <si>
    <t>0,00002911</t>
  </si>
  <si>
    <t>-0,07142857</t>
  </si>
  <si>
    <t>620,60241736</t>
  </si>
  <si>
    <t>21098457,29854503</t>
  </si>
  <si>
    <t>53,66847352</t>
  </si>
  <si>
    <t>1122384,50474955</t>
  </si>
  <si>
    <t>0,00007430</t>
  </si>
  <si>
    <t>0,00025806</t>
  </si>
  <si>
    <t>4,96882653</t>
  </si>
  <si>
    <t>2820,70365025</t>
  </si>
  <si>
    <t>0,00004381</t>
  </si>
  <si>
    <t>-0,18105381</t>
  </si>
  <si>
    <t>847,03442427</t>
  </si>
  <si>
    <t>17584716,50140831</t>
  </si>
  <si>
    <t>0,02673023</t>
  </si>
  <si>
    <t>0,02672413</t>
  </si>
  <si>
    <t>-0,01952466</t>
  </si>
  <si>
    <t>1253,65235434</t>
  </si>
  <si>
    <t>47949,49214116</t>
  </si>
  <si>
    <t>0,00008502</t>
  </si>
  <si>
    <t>-0,00070422</t>
  </si>
  <si>
    <t>2044,76433992</t>
  </si>
  <si>
    <t>24601892,31422239</t>
  </si>
  <si>
    <t>8150,25020006</t>
  </si>
  <si>
    <t>8144,59580000</t>
  </si>
  <si>
    <t>-0,10459588</t>
  </si>
  <si>
    <t>64449881,67897712</t>
  </si>
  <si>
    <t>7818,65790357</t>
  </si>
  <si>
    <t>414,00039382</t>
  </si>
  <si>
    <t>469745,50297073</t>
  </si>
  <si>
    <t>1117,57622372</t>
  </si>
  <si>
    <t>163,32675865</t>
  </si>
  <si>
    <t>162,03051702</t>
  </si>
  <si>
    <t>-0,06247008</t>
  </si>
  <si>
    <t>683430,65489957</t>
  </si>
  <si>
    <t>4899501,26968483</t>
  </si>
  <si>
    <t>0,23899901</t>
  </si>
  <si>
    <t>0,23711022</t>
  </si>
  <si>
    <t>2538293,73152008</t>
  </si>
  <si>
    <t>10572014,77279412</t>
  </si>
  <si>
    <t>217,54684000</t>
  </si>
  <si>
    <t>-0,12519818</t>
  </si>
  <si>
    <t>0,69499997</t>
  </si>
  <si>
    <t>0,69179750</t>
  </si>
  <si>
    <t>-0,10685647</t>
  </si>
  <si>
    <t>0,00116703</t>
  </si>
  <si>
    <t>0,75453944</t>
  </si>
  <si>
    <t>0,74820810</t>
  </si>
  <si>
    <t>0,00129865</t>
  </si>
  <si>
    <t>9,86142355</t>
  </si>
  <si>
    <t>7274,82158795</t>
  </si>
  <si>
    <t>0,00062570</t>
  </si>
  <si>
    <t>0,00061751</t>
  </si>
  <si>
    <t>43,12976709</t>
  </si>
  <si>
    <t>65855,61227674</t>
  </si>
  <si>
    <t>0,07472002</t>
  </si>
  <si>
    <t>-0,01323547</t>
  </si>
  <si>
    <t>1808,83555344</t>
  </si>
  <si>
    <t>24244,62766923</t>
  </si>
  <si>
    <t>610,00000000</t>
  </si>
  <si>
    <t>608,10000016</t>
  </si>
  <si>
    <t>11528203,04843887</t>
  </si>
  <si>
    <t>18816,78582336</t>
  </si>
  <si>
    <t>69,87532008</t>
  </si>
  <si>
    <t>49340540,67667598</t>
  </si>
  <si>
    <t>0,00050470</t>
  </si>
  <si>
    <t>0,00638547</t>
  </si>
  <si>
    <t>0,00629512</t>
  </si>
  <si>
    <t>-0,02802426</t>
  </si>
  <si>
    <t>54,00858486</t>
  </si>
  <si>
    <t>8433,62308658</t>
  </si>
  <si>
    <t>0,00138511</t>
  </si>
  <si>
    <t>-0,08333057</t>
  </si>
  <si>
    <t>85,29709302</t>
  </si>
  <si>
    <t>59568,76721738</t>
  </si>
  <si>
    <t>0,00003022</t>
  </si>
  <si>
    <t>0,00002991</t>
  </si>
  <si>
    <t>0,00024270</t>
  </si>
  <si>
    <t>0,00024126</t>
  </si>
  <si>
    <t>28,97238045</t>
  </si>
  <si>
    <t>117034,56440062</t>
  </si>
  <si>
    <t>0,00319427</t>
  </si>
  <si>
    <t>0,00211299</t>
  </si>
  <si>
    <t>0,00210975</t>
  </si>
  <si>
    <t>-0,02914998</t>
  </si>
  <si>
    <t>338,41724059</t>
  </si>
  <si>
    <t>161983,95553848</t>
  </si>
  <si>
    <t>0,02844398</t>
  </si>
  <si>
    <t>0,02814331</t>
  </si>
  <si>
    <t>-0,01267147</t>
  </si>
  <si>
    <t>17,34839773</t>
  </si>
  <si>
    <t>17,14651419</t>
  </si>
  <si>
    <t>0,00384550</t>
  </si>
  <si>
    <t>0,00380663</t>
  </si>
  <si>
    <t>-0,05446217</t>
  </si>
  <si>
    <t>54,03463150</t>
  </si>
  <si>
    <t>13867,96246789</t>
  </si>
  <si>
    <t>0,05126162</t>
  </si>
  <si>
    <t>0,05064177</t>
  </si>
  <si>
    <t>-0,12231534</t>
  </si>
  <si>
    <t>83,23703717</t>
  </si>
  <si>
    <t>2299894,33048420</t>
  </si>
  <si>
    <t>0,03033594</t>
  </si>
  <si>
    <t>-0,02992703</t>
  </si>
  <si>
    <t>172,51881236</t>
  </si>
  <si>
    <t>5606,13884616</t>
  </si>
  <si>
    <t>0,40844407</t>
  </si>
  <si>
    <t>0,40521844</t>
  </si>
  <si>
    <t>127,48557537</t>
  </si>
  <si>
    <t>309,85411730</t>
  </si>
  <si>
    <t>764151,40572369</t>
  </si>
  <si>
    <t>2968,43347752</t>
  </si>
  <si>
    <t>1,14839223</t>
  </si>
  <si>
    <t>1,13631657</t>
  </si>
  <si>
    <t>0,00055199</t>
  </si>
  <si>
    <t>0,00055049</t>
  </si>
  <si>
    <t>-0,08422945</t>
  </si>
  <si>
    <t>63,35264127</t>
  </si>
  <si>
    <t>111253,23501428</t>
  </si>
  <si>
    <t>13,50928214</t>
  </si>
  <si>
    <t>132677,74357713</t>
  </si>
  <si>
    <t>0,00002890</t>
  </si>
  <si>
    <t>0,00002867</t>
  </si>
  <si>
    <t>-0,12215822</t>
  </si>
  <si>
    <t>121,31598042</t>
  </si>
  <si>
    <t>3927609,32230751</t>
  </si>
  <si>
    <t>0,00039130</t>
  </si>
  <si>
    <t>0,00038619</t>
  </si>
  <si>
    <t>0,01057733</t>
  </si>
  <si>
    <t>0,01038172</t>
  </si>
  <si>
    <t>0,11466908</t>
  </si>
  <si>
    <t>0,00097872</t>
  </si>
  <si>
    <t>388,67253303</t>
  </si>
  <si>
    <t>3388,15663743</t>
  </si>
  <si>
    <t>1,53799996</t>
  </si>
  <si>
    <t>937,90361451</t>
  </si>
  <si>
    <t>931,00000013</t>
  </si>
  <si>
    <t>2710250,33890495</t>
  </si>
  <si>
    <t>2818,36462745</t>
  </si>
  <si>
    <t>0,00006008</t>
  </si>
  <si>
    <t>-0,08954545</t>
  </si>
  <si>
    <t>52,85021340</t>
  </si>
  <si>
    <t>845649,51229689</t>
  </si>
  <si>
    <t>0,00138687</t>
  </si>
  <si>
    <t>0,00137657</t>
  </si>
  <si>
    <t>71,27475036</t>
  </si>
  <si>
    <t>50745,70514556</t>
  </si>
  <si>
    <t>0,01839190</t>
  </si>
  <si>
    <t>0,03526755</t>
  </si>
  <si>
    <t>-0,01671942</t>
  </si>
  <si>
    <t>0,00009287</t>
  </si>
  <si>
    <t>0,00009236</t>
  </si>
  <si>
    <t>-0,14501342</t>
  </si>
  <si>
    <t>10,73893239</t>
  </si>
  <si>
    <t>109172,74374885</t>
  </si>
  <si>
    <t>0,00010799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</si>
</sst>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,##0.00\ _€"/>
    <numFmt numFmtId="165" formatCode="[Green]#.##\ _€;[Red]\-#.##\ _€"/>
    <numFmt numFmtId="166" formatCode="[Green]#.##\ _%;[Red]\-#.##\ _%"/>
    <numFmt numFmtId="167" formatCode="0.00000000"/>
    <numFmt numFmtId="168" formatCode="#,##0.00000000"/>
  </numFmts>
  <fonts count="21" x14ac:knownFonts="1">
    <font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2"/>
      <color theme="0"/>
      <name val="Calibri"/>
      <family val="2"/>
      <scheme val="minor"/>
    </font>
    <font>
      <sz val="11"/>
      <color indexed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/>
      <top style="medium">
        <color theme="1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 style="thin">
        <color rgb="FFA9D08E"/>
      </top>
      <bottom style="thin">
        <color rgb="FFA9D08E"/>
      </bottom>
      <diagonal/>
    </border>
    <border>
      <left style="thin">
        <color rgb="FFA9D08E"/>
      </left>
      <right/>
      <top style="thin">
        <color rgb="FFA9D08E"/>
      </top>
      <bottom style="thin">
        <color rgb="FFA9D08E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1"/>
      </left>
      <right/>
      <top/>
      <bottom style="medium">
        <color theme="0"/>
      </bottom>
      <diagonal/>
    </border>
    <border>
      <left style="medium">
        <color theme="1"/>
      </left>
      <right/>
      <top style="medium">
        <color theme="0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/>
      <right/>
      <top style="medium">
        <color indexed="9"/>
      </top>
      <bottom/>
      <diagonal/>
    </border>
    <border>
      <left/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/>
      <right/>
      <top style="medium">
        <color theme="0"/>
      </top>
      <bottom style="medium">
        <color theme="1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/>
      <diagonal/>
    </border>
    <border>
      <left style="medium">
        <color indexed="9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1"/>
      </right>
      <top style="medium">
        <color indexed="64"/>
      </top>
      <bottom style="medium">
        <color theme="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43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1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9" xfId="0" applyBorder="1"/>
    <xf numFmtId="0" fontId="0" fillId="0" borderId="7" xfId="0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1" xfId="0" applyFill="1" applyBorder="1"/>
    <xf numFmtId="0" fontId="2" fillId="0" borderId="1" xfId="0" applyFont="1" applyBorder="1" applyAlignment="1"/>
    <xf numFmtId="0" fontId="2" fillId="0" borderId="1" xfId="0" applyFont="1" applyBorder="1" applyAlignment="1">
      <alignment horizontal="center"/>
    </xf>
    <xf numFmtId="0" fontId="0" fillId="0" borderId="15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4" xfId="0" applyBorder="1"/>
    <xf numFmtId="0" fontId="0" fillId="0" borderId="15" xfId="0" applyBorder="1" applyAlignment="1"/>
    <xf numFmtId="0" fontId="0" fillId="0" borderId="13" xfId="0" applyBorder="1" applyAlignment="1">
      <alignment horizontal="right"/>
    </xf>
    <xf numFmtId="0" fontId="2" fillId="0" borderId="1" xfId="0" applyFont="1" applyBorder="1"/>
    <xf numFmtId="0" fontId="0" fillId="0" borderId="13" xfId="0" applyBorder="1"/>
    <xf numFmtId="0" fontId="0" fillId="0" borderId="15" xfId="0" applyBorder="1"/>
    <xf numFmtId="0" fontId="2" fillId="0" borderId="13" xfId="0" applyFont="1" applyBorder="1"/>
    <xf numFmtId="0" fontId="0" fillId="0" borderId="12" xfId="0" applyBorder="1"/>
    <xf numFmtId="0" fontId="0" fillId="0" borderId="8" xfId="0" applyBorder="1"/>
    <xf numFmtId="0" fontId="0" fillId="0" borderId="9" xfId="0" applyFill="1" applyBorder="1"/>
    <xf numFmtId="2" fontId="0" fillId="0" borderId="0" xfId="0" applyNumberFormat="1" applyAlignment="1"/>
    <xf numFmtId="165" fontId="0" fillId="0" borderId="0" xfId="0" applyNumberFormat="1" applyAlignment="1"/>
    <xf numFmtId="166" fontId="0" fillId="0" borderId="0" xfId="0" applyNumberFormat="1" applyAlignment="1"/>
    <xf numFmtId="0" fontId="0" fillId="0" borderId="4" xfId="0" applyBorder="1" applyAlignment="1"/>
    <xf numFmtId="0" fontId="0" fillId="2" borderId="0" xfId="0" applyFill="1" applyBorder="1" applyAlignment="1"/>
    <xf numFmtId="0" fontId="0" fillId="2" borderId="0" xfId="0" applyFill="1" applyBorder="1"/>
    <xf numFmtId="0" fontId="0" fillId="0" borderId="1" xfId="0" applyNumberFormat="1" applyBorder="1"/>
    <xf numFmtId="0" fontId="0" fillId="0" borderId="11" xfId="0" applyBorder="1"/>
    <xf numFmtId="167" fontId="0" fillId="0" borderId="14" xfId="0" applyNumberFormat="1" applyBorder="1" applyAlignment="1">
      <alignment horizontal="right"/>
    </xf>
    <xf numFmtId="167" fontId="0" fillId="0" borderId="15" xfId="0" applyNumberFormat="1" applyBorder="1" applyAlignment="1">
      <alignment horizontal="right"/>
    </xf>
    <xf numFmtId="167" fontId="0" fillId="0" borderId="0" xfId="0" applyNumberFormat="1"/>
    <xf numFmtId="49" fontId="0" fillId="0" borderId="0" xfId="0" applyNumberFormat="1"/>
    <xf numFmtId="167" fontId="0" fillId="0" borderId="0" xfId="0" applyNumberFormat="1" applyBorder="1" applyAlignment="1">
      <alignment horizontal="right"/>
    </xf>
    <xf numFmtId="167" fontId="0" fillId="0" borderId="1" xfId="0" applyNumberFormat="1" applyBorder="1" applyAlignment="1"/>
    <xf numFmtId="0" fontId="0" fillId="0" borderId="0" xfId="0" applyNumberFormat="1"/>
    <xf numFmtId="49" fontId="0" fillId="0" borderId="0" xfId="0" applyNumberFormat="1" applyBorder="1" applyAlignment="1">
      <alignment horizontal="right"/>
    </xf>
    <xf numFmtId="0" fontId="6" fillId="0" borderId="15" xfId="1" applyBorder="1"/>
    <xf numFmtId="0" fontId="2" fillId="0" borderId="0" xfId="0" applyFont="1" applyBorder="1" applyAlignment="1"/>
    <xf numFmtId="0" fontId="0" fillId="0" borderId="6" xfId="0" applyBorder="1" applyAlignment="1"/>
    <xf numFmtId="167" fontId="0" fillId="0" borderId="1" xfId="0" applyNumberFormat="1" applyBorder="1"/>
    <xf numFmtId="0" fontId="0" fillId="0" borderId="16" xfId="0" applyBorder="1"/>
    <xf numFmtId="0" fontId="0" fillId="0" borderId="5" xfId="0" applyFill="1" applyBorder="1"/>
    <xf numFmtId="0" fontId="0" fillId="0" borderId="6" xfId="0" applyBorder="1"/>
    <xf numFmtId="0" fontId="0" fillId="0" borderId="10" xfId="0" applyBorder="1"/>
    <xf numFmtId="0" fontId="0" fillId="0" borderId="3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 applyAlignment="1">
      <alignment horizontal="center" vertical="center"/>
    </xf>
    <xf numFmtId="0" fontId="0" fillId="0" borderId="14" xfId="0" applyFill="1" applyBorder="1"/>
    <xf numFmtId="0" fontId="0" fillId="0" borderId="3" xfId="0" applyFill="1" applyBorder="1"/>
    <xf numFmtId="0" fontId="4" fillId="0" borderId="0" xfId="0" applyFont="1"/>
    <xf numFmtId="0" fontId="0" fillId="0" borderId="1" xfId="0" applyBorder="1" applyAlignment="1"/>
    <xf numFmtId="0" fontId="0" fillId="0" borderId="0" xfId="0" applyFill="1" applyBorder="1"/>
    <xf numFmtId="0" fontId="1" fillId="6" borderId="12" xfId="0" applyFont="1" applyFill="1" applyBorder="1" applyAlignment="1" applyProtection="1"/>
    <xf numFmtId="0" fontId="8" fillId="6" borderId="0" xfId="0" applyFont="1" applyFill="1" applyBorder="1"/>
    <xf numFmtId="0" fontId="10" fillId="6" borderId="27" xfId="0" applyFont="1" applyFill="1" applyBorder="1" applyAlignment="1">
      <alignment horizontal="right"/>
    </xf>
    <xf numFmtId="0" fontId="0" fillId="2" borderId="31" xfId="0" applyFont="1" applyFill="1" applyBorder="1" applyAlignment="1">
      <alignment horizontal="left"/>
    </xf>
    <xf numFmtId="0" fontId="7" fillId="6" borderId="25" xfId="0" applyFont="1" applyFill="1" applyBorder="1" applyAlignment="1"/>
    <xf numFmtId="0" fontId="7" fillId="6" borderId="24" xfId="0" applyFont="1" applyFill="1" applyBorder="1" applyAlignment="1">
      <alignment horizontal="right"/>
    </xf>
    <xf numFmtId="0" fontId="8" fillId="6" borderId="26" xfId="0" applyFont="1" applyFill="1" applyBorder="1"/>
    <xf numFmtId="0" fontId="7" fillId="6" borderId="26" xfId="0" applyFont="1" applyFill="1" applyBorder="1"/>
    <xf numFmtId="0" fontId="11" fillId="6" borderId="27" xfId="0" applyFont="1" applyFill="1" applyBorder="1" applyAlignment="1">
      <alignment horizontal="right"/>
    </xf>
    <xf numFmtId="0" fontId="0" fillId="2" borderId="28" xfId="0" applyFont="1" applyFill="1" applyBorder="1" applyAlignment="1"/>
    <xf numFmtId="0" fontId="8" fillId="6" borderId="27" xfId="0" applyFont="1" applyFill="1" applyBorder="1"/>
    <xf numFmtId="0" fontId="8" fillId="6" borderId="21" xfId="0" applyFont="1" applyFill="1" applyBorder="1"/>
    <xf numFmtId="0" fontId="8" fillId="6" borderId="22" xfId="0" applyFont="1" applyFill="1" applyBorder="1"/>
    <xf numFmtId="0" fontId="8" fillId="6" borderId="16" xfId="0" applyFont="1" applyFill="1" applyBorder="1"/>
    <xf numFmtId="0" fontId="8" fillId="6" borderId="16" xfId="0" applyFont="1" applyFill="1" applyBorder="1" applyAlignment="1"/>
    <xf numFmtId="0" fontId="8" fillId="6" borderId="17" xfId="0" applyFont="1" applyFill="1" applyBorder="1"/>
    <xf numFmtId="0" fontId="8" fillId="6" borderId="16" xfId="0" applyFont="1" applyFill="1" applyBorder="1" applyAlignment="1">
      <alignment horizontal="center"/>
    </xf>
    <xf numFmtId="0" fontId="8" fillId="6" borderId="16" xfId="0" applyFont="1" applyFill="1" applyBorder="1" applyAlignment="1">
      <alignment vertical="top"/>
    </xf>
    <xf numFmtId="0" fontId="8" fillId="6" borderId="18" xfId="0" applyFont="1" applyFill="1" applyBorder="1"/>
    <xf numFmtId="0" fontId="8" fillId="6" borderId="18" xfId="0" applyFont="1" applyFill="1" applyBorder="1" applyAlignment="1">
      <alignment vertical="top"/>
    </xf>
    <xf numFmtId="0" fontId="8" fillId="6" borderId="19" xfId="0" applyFont="1" applyFill="1" applyBorder="1"/>
    <xf numFmtId="0" fontId="8" fillId="6" borderId="38" xfId="0" applyFont="1" applyFill="1" applyBorder="1"/>
    <xf numFmtId="0" fontId="8" fillId="6" borderId="38" xfId="0" applyFont="1" applyFill="1" applyBorder="1" applyAlignment="1"/>
    <xf numFmtId="0" fontId="13" fillId="6" borderId="0" xfId="0" applyFont="1" applyFill="1" applyBorder="1"/>
    <xf numFmtId="0" fontId="13" fillId="6" borderId="26" xfId="0" applyFont="1" applyFill="1" applyBorder="1"/>
    <xf numFmtId="0" fontId="13" fillId="6" borderId="20" xfId="0" applyFont="1" applyFill="1" applyBorder="1"/>
    <xf numFmtId="0" fontId="13" fillId="6" borderId="21" xfId="0" applyFont="1" applyFill="1" applyBorder="1"/>
    <xf numFmtId="0" fontId="8" fillId="6" borderId="0" xfId="0" applyFont="1" applyFill="1" applyBorder="1" applyAlignment="1">
      <alignment vertical="top"/>
    </xf>
    <xf numFmtId="0" fontId="8" fillId="6" borderId="23" xfId="0" applyFont="1" applyFill="1" applyBorder="1" applyAlignment="1">
      <alignment vertical="top"/>
    </xf>
    <xf numFmtId="0" fontId="8" fillId="6" borderId="24" xfId="0" applyFont="1" applyFill="1" applyBorder="1" applyAlignment="1">
      <alignment vertical="top"/>
    </xf>
    <xf numFmtId="0" fontId="8" fillId="6" borderId="27" xfId="0" applyFont="1" applyFill="1" applyBorder="1" applyAlignment="1">
      <alignment vertical="top"/>
    </xf>
    <xf numFmtId="0" fontId="8" fillId="6" borderId="21" xfId="0" applyFont="1" applyFill="1" applyBorder="1" applyAlignment="1">
      <alignment vertical="top"/>
    </xf>
    <xf numFmtId="0" fontId="8" fillId="6" borderId="22" xfId="0" applyFont="1" applyFill="1" applyBorder="1" applyAlignment="1">
      <alignment vertical="top"/>
    </xf>
    <xf numFmtId="0" fontId="1" fillId="2" borderId="10" xfId="0" applyFont="1" applyFill="1" applyBorder="1" applyAlignment="1"/>
    <xf numFmtId="0" fontId="1" fillId="2" borderId="8" xfId="0" applyFont="1" applyFill="1" applyBorder="1" applyAlignment="1"/>
    <xf numFmtId="0" fontId="0" fillId="0" borderId="23" xfId="0" applyBorder="1"/>
    <xf numFmtId="0" fontId="0" fillId="0" borderId="24" xfId="0" applyBorder="1"/>
    <xf numFmtId="0" fontId="0" fillId="0" borderId="0" xfId="0" quotePrefix="1" applyNumberFormat="1" applyBorder="1" applyAlignment="1"/>
    <xf numFmtId="0" fontId="0" fillId="0" borderId="27" xfId="0" applyBorder="1"/>
    <xf numFmtId="0" fontId="0" fillId="0" borderId="21" xfId="0" applyBorder="1"/>
    <xf numFmtId="0" fontId="0" fillId="0" borderId="22" xfId="0" applyBorder="1"/>
    <xf numFmtId="0" fontId="0" fillId="0" borderId="40" xfId="0" applyBorder="1"/>
    <xf numFmtId="0" fontId="0" fillId="0" borderId="41" xfId="0" applyNumberFormat="1" applyBorder="1" applyAlignment="1"/>
    <xf numFmtId="0" fontId="0" fillId="0" borderId="42" xfId="0" quotePrefix="1" applyNumberFormat="1" applyBorder="1" applyAlignment="1"/>
    <xf numFmtId="0" fontId="0" fillId="0" borderId="42" xfId="0" applyBorder="1"/>
    <xf numFmtId="0" fontId="0" fillId="0" borderId="43" xfId="0" applyBorder="1"/>
    <xf numFmtId="0" fontId="0" fillId="0" borderId="44" xfId="0" applyNumberFormat="1" applyBorder="1" applyAlignment="1"/>
    <xf numFmtId="0" fontId="0" fillId="0" borderId="45" xfId="0" applyBorder="1"/>
    <xf numFmtId="0" fontId="0" fillId="0" borderId="46" xfId="0" applyNumberFormat="1" applyBorder="1" applyAlignment="1"/>
    <xf numFmtId="0" fontId="0" fillId="0" borderId="47" xfId="0" quotePrefix="1" applyNumberFormat="1" applyBorder="1" applyAlignment="1"/>
    <xf numFmtId="0" fontId="0" fillId="0" borderId="47" xfId="0" applyBorder="1"/>
    <xf numFmtId="0" fontId="0" fillId="0" borderId="48" xfId="0" applyBorder="1"/>
    <xf numFmtId="0" fontId="13" fillId="6" borderId="44" xfId="0" applyFont="1" applyFill="1" applyBorder="1"/>
    <xf numFmtId="0" fontId="13" fillId="6" borderId="45" xfId="0" applyFont="1" applyFill="1" applyBorder="1"/>
    <xf numFmtId="2" fontId="8" fillId="6" borderId="44" xfId="0" applyNumberFormat="1" applyFont="1" applyFill="1" applyBorder="1" applyAlignment="1"/>
    <xf numFmtId="2" fontId="8" fillId="6" borderId="0" xfId="0" applyNumberFormat="1" applyFont="1" applyFill="1" applyBorder="1" applyAlignment="1"/>
    <xf numFmtId="2" fontId="8" fillId="6" borderId="45" xfId="0" applyNumberFormat="1" applyFont="1" applyFill="1" applyBorder="1" applyAlignment="1"/>
    <xf numFmtId="0" fontId="13" fillId="2" borderId="25" xfId="0" applyFont="1" applyFill="1" applyBorder="1"/>
    <xf numFmtId="0" fontId="13" fillId="2" borderId="23" xfId="0" applyFont="1" applyFill="1" applyBorder="1"/>
    <xf numFmtId="0" fontId="13" fillId="2" borderId="24" xfId="0" applyFont="1" applyFill="1" applyBorder="1"/>
    <xf numFmtId="0" fontId="13" fillId="2" borderId="21" xfId="0" applyFont="1" applyFill="1" applyBorder="1"/>
    <xf numFmtId="0" fontId="13" fillId="2" borderId="22" xfId="0" applyFont="1" applyFill="1" applyBorder="1"/>
    <xf numFmtId="0" fontId="13" fillId="2" borderId="20" xfId="0" applyFont="1" applyFill="1" applyBorder="1" applyAlignment="1"/>
    <xf numFmtId="0" fontId="13" fillId="2" borderId="21" xfId="0" applyFont="1" applyFill="1" applyBorder="1" applyAlignment="1"/>
    <xf numFmtId="0" fontId="15" fillId="2" borderId="23" xfId="0" applyFont="1" applyFill="1" applyBorder="1" applyAlignment="1"/>
    <xf numFmtId="0" fontId="1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/>
    <xf numFmtId="0" fontId="13" fillId="6" borderId="0" xfId="0" applyFont="1" applyFill="1" applyBorder="1" applyAlignment="1"/>
    <xf numFmtId="0" fontId="13" fillId="6" borderId="21" xfId="0" applyFont="1" applyFill="1" applyBorder="1" applyAlignment="1"/>
    <xf numFmtId="0" fontId="8" fillId="6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right"/>
    </xf>
    <xf numFmtId="0" fontId="15" fillId="2" borderId="23" xfId="0" applyFont="1" applyFill="1" applyBorder="1" applyAlignment="1">
      <alignment horizontal="right" vertical="center"/>
    </xf>
    <xf numFmtId="0" fontId="8" fillId="6" borderId="0" xfId="0" applyFont="1" applyFill="1" applyBorder="1" applyAlignment="1">
      <alignment horizontal="left"/>
    </xf>
    <xf numFmtId="22" fontId="0" fillId="0" borderId="0" xfId="0" applyNumberFormat="1"/>
    <xf numFmtId="10" fontId="0" fillId="0" borderId="0" xfId="0" applyNumberFormat="1"/>
    <xf numFmtId="49" fontId="0" fillId="0" borderId="0" xfId="0" applyNumberFormat="1" applyAlignment="1"/>
    <xf numFmtId="0" fontId="16" fillId="10" borderId="50" xfId="0" applyNumberFormat="1" applyFont="1" applyFill="1" applyBorder="1" applyAlignment="1"/>
    <xf numFmtId="0" fontId="16" fillId="10" borderId="49" xfId="0" applyNumberFormat="1" applyFont="1" applyFill="1" applyBorder="1" applyAlignment="1"/>
    <xf numFmtId="2" fontId="16" fillId="10" borderId="49" xfId="0" applyNumberFormat="1" applyFont="1" applyFill="1" applyBorder="1" applyAlignment="1"/>
    <xf numFmtId="0" fontId="0" fillId="9" borderId="50" xfId="0" applyNumberFormat="1" applyFill="1" applyBorder="1" applyAlignment="1"/>
    <xf numFmtId="0" fontId="0" fillId="9" borderId="49" xfId="0" applyNumberFormat="1" applyFill="1" applyBorder="1" applyAlignment="1"/>
    <xf numFmtId="0" fontId="0" fillId="0" borderId="50" xfId="0" applyNumberFormat="1" applyBorder="1" applyAlignment="1"/>
    <xf numFmtId="0" fontId="0" fillId="0" borderId="49" xfId="0" applyNumberFormat="1" applyBorder="1" applyAlignment="1"/>
    <xf numFmtId="0" fontId="15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/>
    <xf numFmtId="2" fontId="0" fillId="0" borderId="13" xfId="0" applyNumberFormat="1" applyBorder="1" applyAlignment="1">
      <alignment horizontal="center"/>
    </xf>
    <xf numFmtId="0" fontId="8" fillId="6" borderId="0" xfId="0" applyFont="1" applyFill="1" applyBorder="1" applyAlignment="1">
      <alignment horizontal="center" vertical="top"/>
    </xf>
    <xf numFmtId="0" fontId="8" fillId="6" borderId="0" xfId="0" applyFont="1" applyFill="1" applyBorder="1" applyAlignment="1"/>
    <xf numFmtId="0" fontId="7" fillId="6" borderId="0" xfId="0" applyFont="1" applyFill="1" applyBorder="1" applyAlignment="1"/>
    <xf numFmtId="0" fontId="7" fillId="6" borderId="0" xfId="0" applyFont="1" applyFill="1" applyBorder="1" applyAlignment="1">
      <alignment horizontal="left" vertical="center"/>
    </xf>
    <xf numFmtId="0" fontId="17" fillId="6" borderId="0" xfId="0" applyFont="1" applyFill="1" applyBorder="1"/>
    <xf numFmtId="0" fontId="13" fillId="6" borderId="0" xfId="0" applyFont="1" applyFill="1" applyBorder="1" applyAlignment="1">
      <alignment horizontal="center" vertical="top"/>
    </xf>
    <xf numFmtId="0" fontId="8" fillId="6" borderId="21" xfId="0" applyFont="1" applyFill="1" applyBorder="1" applyAlignment="1">
      <alignment horizontal="left" vertical="top"/>
    </xf>
    <xf numFmtId="0" fontId="0" fillId="0" borderId="28" xfId="0" applyBorder="1"/>
    <xf numFmtId="0" fontId="0" fillId="0" borderId="5" xfId="0" applyNumberFormat="1" applyBorder="1"/>
    <xf numFmtId="0" fontId="0" fillId="0" borderId="6" xfId="0" applyNumberFormat="1" applyBorder="1"/>
    <xf numFmtId="0" fontId="13" fillId="6" borderId="36" xfId="0" applyFont="1" applyFill="1" applyBorder="1"/>
    <xf numFmtId="0" fontId="7" fillId="6" borderId="36" xfId="0" applyFont="1" applyFill="1" applyBorder="1" applyAlignment="1">
      <alignment horizontal="left" vertical="center"/>
    </xf>
    <xf numFmtId="0" fontId="7" fillId="6" borderId="36" xfId="0" applyFont="1" applyFill="1" applyBorder="1" applyAlignment="1"/>
    <xf numFmtId="0" fontId="17" fillId="6" borderId="36" xfId="0" applyFont="1" applyFill="1" applyBorder="1"/>
    <xf numFmtId="0" fontId="13" fillId="6" borderId="54" xfId="0" applyFont="1" applyFill="1" applyBorder="1"/>
    <xf numFmtId="0" fontId="12" fillId="6" borderId="52" xfId="0" applyFont="1" applyFill="1" applyBorder="1" applyAlignment="1">
      <alignment horizontal="center" vertical="top"/>
    </xf>
    <xf numFmtId="0" fontId="13" fillId="6" borderId="21" xfId="0" applyFont="1" applyFill="1" applyBorder="1" applyAlignment="1">
      <alignment horizontal="center" vertical="top"/>
    </xf>
    <xf numFmtId="2" fontId="8" fillId="6" borderId="21" xfId="0" applyNumberFormat="1" applyFont="1" applyFill="1" applyBorder="1" applyAlignment="1">
      <alignment horizontal="center" vertical="top"/>
    </xf>
    <xf numFmtId="0" fontId="13" fillId="6" borderId="22" xfId="0" applyFont="1" applyFill="1" applyBorder="1" applyAlignment="1">
      <alignment horizontal="center" vertical="top"/>
    </xf>
    <xf numFmtId="167" fontId="0" fillId="0" borderId="8" xfId="0" applyNumberFormat="1" applyBorder="1"/>
    <xf numFmtId="0" fontId="13" fillId="7" borderId="0" xfId="0" applyFont="1" applyFill="1" applyAlignment="1">
      <alignment horizontal="center"/>
    </xf>
    <xf numFmtId="0" fontId="13" fillId="7" borderId="0" xfId="0" applyFont="1" applyFill="1" applyBorder="1"/>
    <xf numFmtId="0" fontId="0" fillId="0" borderId="15" xfId="0" applyFill="1" applyBorder="1"/>
    <xf numFmtId="0" fontId="13" fillId="7" borderId="56" xfId="0" applyFont="1" applyFill="1" applyBorder="1"/>
    <xf numFmtId="0" fontId="13" fillId="7" borderId="57" xfId="0" applyFont="1" applyFill="1" applyBorder="1"/>
    <xf numFmtId="0" fontId="8" fillId="6" borderId="51" xfId="0" applyFont="1" applyFill="1" applyBorder="1" applyAlignment="1">
      <alignment horizontal="center"/>
    </xf>
    <xf numFmtId="2" fontId="8" fillId="6" borderId="51" xfId="0" applyNumberFormat="1" applyFont="1" applyFill="1" applyBorder="1" applyAlignment="1">
      <alignment horizontal="center"/>
    </xf>
    <xf numFmtId="165" fontId="8" fillId="6" borderId="51" xfId="0" applyNumberFormat="1" applyFont="1" applyFill="1" applyBorder="1" applyAlignment="1">
      <alignment horizontal="center"/>
    </xf>
    <xf numFmtId="2" fontId="8" fillId="6" borderId="51" xfId="0" applyNumberFormat="1" applyFont="1" applyFill="1" applyBorder="1" applyAlignment="1"/>
    <xf numFmtId="166" fontId="8" fillId="6" borderId="51" xfId="0" applyNumberFormat="1" applyFont="1" applyFill="1" applyBorder="1" applyAlignment="1"/>
    <xf numFmtId="0" fontId="13" fillId="7" borderId="59" xfId="0" applyFont="1" applyFill="1" applyBorder="1"/>
    <xf numFmtId="0" fontId="13" fillId="7" borderId="60" xfId="0" applyFont="1" applyFill="1" applyBorder="1"/>
    <xf numFmtId="0" fontId="13" fillId="8" borderId="0" xfId="0" applyFont="1" applyFill="1" applyBorder="1"/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3" xfId="0" applyBorder="1" applyAlignment="1">
      <alignment horizontal="center" vertical="center"/>
    </xf>
    <xf numFmtId="0" fontId="13" fillId="7" borderId="0" xfId="0" applyFont="1" applyFill="1"/>
    <xf numFmtId="0" fontId="0" fillId="6" borderId="0" xfId="0" applyFill="1" applyBorder="1"/>
    <xf numFmtId="0" fontId="0" fillId="6" borderId="26" xfId="0" applyFill="1" applyBorder="1"/>
    <xf numFmtId="0" fontId="0" fillId="6" borderId="27" xfId="0" applyFill="1" applyBorder="1"/>
    <xf numFmtId="0" fontId="0" fillId="0" borderId="6" xfId="0" applyFill="1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8" fontId="0" fillId="0" borderId="0" xfId="0" applyNumberFormat="1"/>
    <xf numFmtId="14" fontId="0" fillId="0" borderId="0" xfId="0" applyNumberFormat="1"/>
    <xf numFmtId="0" fontId="8" fillId="6" borderId="39" xfId="0" applyFont="1" applyFill="1" applyBorder="1" applyAlignment="1"/>
    <xf numFmtId="0" fontId="8" fillId="6" borderId="17" xfId="0" applyFont="1" applyFill="1" applyBorder="1" applyAlignment="1"/>
    <xf numFmtId="0" fontId="8" fillId="2" borderId="0" xfId="0" applyFont="1" applyFill="1" applyBorder="1" applyAlignment="1"/>
    <xf numFmtId="0" fontId="8" fillId="2" borderId="0" xfId="0" applyFont="1" applyFill="1" applyBorder="1"/>
    <xf numFmtId="0" fontId="3" fillId="6" borderId="0" xfId="0" applyFont="1" applyFill="1" applyBorder="1" applyAlignment="1"/>
    <xf numFmtId="0" fontId="3" fillId="6" borderId="27" xfId="0" applyFont="1" applyFill="1" applyBorder="1" applyAlignment="1"/>
    <xf numFmtId="0" fontId="8" fillId="6" borderId="20" xfId="0" applyFont="1" applyFill="1" applyBorder="1" applyAlignment="1"/>
    <xf numFmtId="0" fontId="0" fillId="2" borderId="29" xfId="0" applyFont="1" applyFill="1" applyBorder="1" applyAlignment="1"/>
    <xf numFmtId="0" fontId="18" fillId="0" borderId="13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8" fillId="0" borderId="15" xfId="0" applyFont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13" fillId="5" borderId="0" xfId="0" applyFont="1" applyFill="1" applyBorder="1"/>
    <xf numFmtId="0" fontId="8" fillId="6" borderId="62" xfId="0" applyFont="1" applyFill="1" applyBorder="1" applyAlignment="1">
      <alignment vertical="top"/>
    </xf>
    <xf numFmtId="0" fontId="8" fillId="6" borderId="18" xfId="0" applyFont="1" applyFill="1" applyBorder="1" applyAlignment="1"/>
    <xf numFmtId="0" fontId="8" fillId="6" borderId="38" xfId="0" applyFont="1" applyFill="1" applyBorder="1" applyAlignment="1">
      <alignment vertical="top"/>
    </xf>
    <xf numFmtId="0" fontId="8" fillId="6" borderId="63" xfId="0" applyFont="1" applyFill="1" applyBorder="1" applyAlignment="1">
      <alignment vertical="top"/>
    </xf>
    <xf numFmtId="0" fontId="8" fillId="6" borderId="23" xfId="0" applyFont="1" applyFill="1" applyBorder="1" applyAlignment="1">
      <alignment horizontal="center"/>
    </xf>
    <xf numFmtId="0" fontId="0" fillId="6" borderId="0" xfId="0" applyFill="1"/>
    <xf numFmtId="0" fontId="0" fillId="6" borderId="9" xfId="0" applyFill="1" applyBorder="1"/>
    <xf numFmtId="0" fontId="0" fillId="6" borderId="0" xfId="0" applyFill="1" applyBorder="1" applyAlignment="1"/>
    <xf numFmtId="0" fontId="0" fillId="6" borderId="64" xfId="0" applyFill="1" applyBorder="1"/>
    <xf numFmtId="0" fontId="8" fillId="6" borderId="23" xfId="0" applyFont="1" applyFill="1" applyBorder="1"/>
    <xf numFmtId="0" fontId="8" fillId="6" borderId="24" xfId="0" applyFont="1" applyFill="1" applyBorder="1"/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13" fillId="7" borderId="26" xfId="0" applyFont="1" applyFill="1" applyBorder="1"/>
    <xf numFmtId="0" fontId="8" fillId="6" borderId="20" xfId="0" applyFont="1" applyFill="1" applyBorder="1"/>
    <xf numFmtId="0" fontId="13" fillId="7" borderId="20" xfId="0" applyFont="1" applyFill="1" applyBorder="1"/>
    <xf numFmtId="0" fontId="13" fillId="7" borderId="21" xfId="0" applyFont="1" applyFill="1" applyBorder="1"/>
    <xf numFmtId="0" fontId="0" fillId="6" borderId="7" xfId="0" applyFill="1" applyBorder="1"/>
    <xf numFmtId="0" fontId="0" fillId="6" borderId="4" xfId="0" applyFill="1" applyBorder="1"/>
    <xf numFmtId="0" fontId="0" fillId="6" borderId="11" xfId="0" applyFill="1" applyBorder="1"/>
    <xf numFmtId="0" fontId="3" fillId="2" borderId="35" xfId="0" applyFont="1" applyFill="1" applyBorder="1" applyAlignment="1"/>
    <xf numFmtId="0" fontId="3" fillId="2" borderId="35" xfId="0" applyFont="1" applyFill="1" applyBorder="1"/>
    <xf numFmtId="0" fontId="3" fillId="2" borderId="32" xfId="0" applyFont="1" applyFill="1" applyBorder="1" applyAlignment="1">
      <alignment horizontal="center"/>
    </xf>
    <xf numFmtId="0" fontId="10" fillId="6" borderId="7" xfId="0" applyFont="1" applyFill="1" applyBorder="1" applyAlignment="1">
      <alignment horizontal="right"/>
    </xf>
    <xf numFmtId="0" fontId="10" fillId="6" borderId="11" xfId="0" applyFont="1" applyFill="1" applyBorder="1" applyAlignment="1">
      <alignment horizontal="right"/>
    </xf>
    <xf numFmtId="0" fontId="8" fillId="6" borderId="8" xfId="0" applyFont="1" applyFill="1" applyBorder="1" applyAlignment="1">
      <alignment horizontal="right"/>
    </xf>
    <xf numFmtId="0" fontId="8" fillId="6" borderId="7" xfId="0" applyFont="1" applyFill="1" applyBorder="1" applyAlignment="1">
      <alignment horizontal="right"/>
    </xf>
    <xf numFmtId="0" fontId="8" fillId="6" borderId="11" xfId="0" applyFont="1" applyFill="1" applyBorder="1" applyAlignment="1">
      <alignment horizontal="right"/>
    </xf>
    <xf numFmtId="0" fontId="8" fillId="6" borderId="13" xfId="0" applyFont="1" applyFill="1" applyBorder="1" applyAlignment="1">
      <alignment horizontal="right"/>
    </xf>
    <xf numFmtId="0" fontId="8" fillId="6" borderId="14" xfId="0" applyFont="1" applyFill="1" applyBorder="1" applyAlignment="1">
      <alignment horizontal="right"/>
    </xf>
    <xf numFmtId="0" fontId="8" fillId="6" borderId="15" xfId="0" applyFont="1" applyFill="1" applyBorder="1" applyAlignment="1">
      <alignment horizontal="right"/>
    </xf>
    <xf numFmtId="0" fontId="10" fillId="6" borderId="8" xfId="0" applyFont="1" applyFill="1" applyBorder="1" applyAlignment="1">
      <alignment horizontal="right"/>
    </xf>
    <xf numFmtId="0" fontId="13" fillId="7" borderId="70" xfId="0" applyFont="1" applyFill="1" applyBorder="1"/>
    <xf numFmtId="0" fontId="12" fillId="6" borderId="23" xfId="0" applyFont="1" applyFill="1" applyBorder="1" applyAlignment="1">
      <alignment horizontal="center" vertical="top"/>
    </xf>
    <xf numFmtId="0" fontId="15" fillId="6" borderId="0" xfId="0" applyFont="1" applyFill="1" applyBorder="1" applyAlignment="1"/>
    <xf numFmtId="0" fontId="12" fillId="6" borderId="0" xfId="0" applyFont="1" applyFill="1" applyBorder="1" applyAlignment="1">
      <alignment horizontal="center" vertical="top"/>
    </xf>
    <xf numFmtId="0" fontId="15" fillId="6" borderId="0" xfId="0" applyFont="1" applyFill="1" applyBorder="1" applyAlignment="1">
      <alignment horizontal="right" vertical="center"/>
    </xf>
    <xf numFmtId="0" fontId="12" fillId="6" borderId="21" xfId="0" applyFont="1" applyFill="1" applyBorder="1" applyAlignment="1">
      <alignment horizontal="center" vertical="top"/>
    </xf>
    <xf numFmtId="0" fontId="0" fillId="0" borderId="72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14" fontId="0" fillId="0" borderId="0" xfId="0" applyNumberFormat="1" applyFill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/>
    <xf numFmtId="2" fontId="0" fillId="0" borderId="0" xfId="0" applyNumberFormat="1" applyBorder="1" applyAlignment="1"/>
    <xf numFmtId="0" fontId="7" fillId="6" borderId="25" xfId="0" applyFont="1" applyFill="1" applyBorder="1" applyAlignment="1">
      <alignment horizontal="center" vertical="top"/>
    </xf>
    <xf numFmtId="0" fontId="7" fillId="6" borderId="23" xfId="0" applyFont="1" applyFill="1" applyBorder="1" applyAlignment="1">
      <alignment horizontal="center" vertical="top"/>
    </xf>
    <xf numFmtId="0" fontId="8" fillId="6" borderId="0" xfId="0" applyFont="1" applyFill="1" applyBorder="1" applyAlignment="1">
      <alignment horizontal="center" vertical="top"/>
    </xf>
    <xf numFmtId="0" fontId="8" fillId="6" borderId="27" xfId="0" applyFont="1" applyFill="1" applyBorder="1" applyAlignment="1">
      <alignment horizontal="center" vertical="top"/>
    </xf>
    <xf numFmtId="0" fontId="8" fillId="6" borderId="26" xfId="0" applyFont="1" applyFill="1" applyBorder="1" applyAlignment="1">
      <alignment horizontal="center" vertical="top"/>
    </xf>
    <xf numFmtId="0" fontId="7" fillId="6" borderId="24" xfId="0" applyFont="1" applyFill="1" applyBorder="1" applyAlignment="1">
      <alignment horizontal="center" vertical="top"/>
    </xf>
    <xf numFmtId="0" fontId="8" fillId="6" borderId="52" xfId="0" applyFont="1" applyFill="1" applyBorder="1" applyAlignment="1">
      <alignment horizontal="center" vertical="top"/>
    </xf>
    <xf numFmtId="0" fontId="8" fillId="6" borderId="53" xfId="0" applyFont="1" applyFill="1" applyBorder="1" applyAlignment="1">
      <alignment horizontal="center" vertical="top"/>
    </xf>
    <xf numFmtId="0" fontId="8" fillId="6" borderId="21" xfId="0" applyFont="1" applyFill="1" applyBorder="1" applyAlignment="1"/>
    <xf numFmtId="0" fontId="8" fillId="6" borderId="22" xfId="0" applyFont="1" applyFill="1" applyBorder="1" applyAlignment="1"/>
    <xf numFmtId="0" fontId="13" fillId="2" borderId="52" xfId="0" applyFont="1" applyFill="1" applyBorder="1"/>
    <xf numFmtId="0" fontId="15" fillId="2" borderId="52" xfId="0" applyFont="1" applyFill="1" applyBorder="1" applyAlignment="1"/>
    <xf numFmtId="0" fontId="8" fillId="2" borderId="52" xfId="0" applyFont="1" applyFill="1" applyBorder="1" applyAlignment="1"/>
    <xf numFmtId="0" fontId="8" fillId="2" borderId="52" xfId="0" applyFont="1" applyFill="1" applyBorder="1" applyAlignment="1">
      <alignment vertical="top"/>
    </xf>
    <xf numFmtId="0" fontId="13" fillId="2" borderId="53" xfId="0" applyFont="1" applyFill="1" applyBorder="1"/>
    <xf numFmtId="0" fontId="8" fillId="2" borderId="72" xfId="0" applyFont="1" applyFill="1" applyBorder="1" applyAlignment="1"/>
    <xf numFmtId="0" fontId="0" fillId="6" borderId="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13" fillId="7" borderId="16" xfId="0" applyFont="1" applyFill="1" applyBorder="1"/>
    <xf numFmtId="0" fontId="0" fillId="0" borderId="16" xfId="0" applyBorder="1" applyAlignment="1">
      <alignment horizontal="right"/>
    </xf>
    <xf numFmtId="0" fontId="0" fillId="0" borderId="16" xfId="0" applyBorder="1" applyAlignment="1">
      <alignment horizontal="center"/>
    </xf>
    <xf numFmtId="0" fontId="0" fillId="0" borderId="38" xfId="0" applyBorder="1" applyAlignment="1">
      <alignment horizontal="right"/>
    </xf>
    <xf numFmtId="0" fontId="0" fillId="0" borderId="39" xfId="0" applyBorder="1"/>
    <xf numFmtId="0" fontId="0" fillId="0" borderId="17" xfId="0" applyBorder="1"/>
    <xf numFmtId="0" fontId="0" fillId="11" borderId="0" xfId="0" applyFill="1"/>
    <xf numFmtId="0" fontId="0" fillId="5" borderId="0" xfId="0" applyFill="1"/>
    <xf numFmtId="0" fontId="0" fillId="5" borderId="31" xfId="0" applyFill="1" applyBorder="1" applyAlignment="1"/>
    <xf numFmtId="166" fontId="8" fillId="6" borderId="25" xfId="0" applyNumberFormat="1" applyFont="1" applyFill="1" applyBorder="1" applyAlignment="1"/>
    <xf numFmtId="0" fontId="8" fillId="6" borderId="51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2" fontId="8" fillId="6" borderId="51" xfId="0" applyNumberFormat="1" applyFont="1" applyFill="1" applyBorder="1" applyAlignment="1">
      <alignment horizontal="center" vertical="center"/>
    </xf>
    <xf numFmtId="165" fontId="8" fillId="6" borderId="51" xfId="0" applyNumberFormat="1" applyFont="1" applyFill="1" applyBorder="1" applyAlignment="1">
      <alignment horizontal="center" vertical="center"/>
    </xf>
    <xf numFmtId="2" fontId="8" fillId="6" borderId="51" xfId="0" applyNumberFormat="1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right"/>
    </xf>
    <xf numFmtId="0" fontId="7" fillId="6" borderId="52" xfId="0" applyFont="1" applyFill="1" applyBorder="1" applyAlignment="1">
      <alignment horizontal="center" vertical="top"/>
    </xf>
    <xf numFmtId="0" fontId="20" fillId="7" borderId="0" xfId="0" applyFont="1" applyFill="1" applyBorder="1"/>
    <xf numFmtId="0" fontId="0" fillId="7" borderId="0" xfId="0" applyFill="1" applyBorder="1"/>
    <xf numFmtId="0" fontId="13" fillId="7" borderId="58" xfId="0" applyFont="1" applyFill="1" applyBorder="1"/>
    <xf numFmtId="0" fontId="13" fillId="7" borderId="61" xfId="0" applyFont="1" applyFill="1" applyBorder="1"/>
    <xf numFmtId="0" fontId="13" fillId="7" borderId="71" xfId="0" applyFont="1" applyFill="1" applyBorder="1"/>
    <xf numFmtId="0" fontId="0" fillId="7" borderId="0" xfId="0" applyFill="1"/>
    <xf numFmtId="0" fontId="13" fillId="12" borderId="0" xfId="0" applyFont="1" applyFill="1" applyBorder="1"/>
    <xf numFmtId="0" fontId="13" fillId="12" borderId="57" xfId="0" applyFont="1" applyFill="1" applyBorder="1"/>
    <xf numFmtId="0" fontId="8" fillId="6" borderId="9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8" fillId="6" borderId="12" xfId="0" applyFont="1" applyFill="1" applyBorder="1" applyAlignment="1">
      <alignment horizontal="center"/>
    </xf>
    <xf numFmtId="0" fontId="8" fillId="6" borderId="10" xfId="0" applyFont="1" applyFill="1" applyBorder="1" applyAlignment="1">
      <alignment horizontal="center"/>
    </xf>
    <xf numFmtId="0" fontId="2" fillId="2" borderId="34" xfId="0" applyFont="1" applyFill="1" applyBorder="1" applyAlignment="1">
      <alignment horizontal="center"/>
    </xf>
    <xf numFmtId="0" fontId="7" fillId="6" borderId="25" xfId="0" applyFont="1" applyFill="1" applyBorder="1" applyAlignment="1">
      <alignment horizontal="center" vertical="top"/>
    </xf>
    <xf numFmtId="0" fontId="7" fillId="6" borderId="23" xfId="0" applyFont="1" applyFill="1" applyBorder="1" applyAlignment="1">
      <alignment horizontal="center" vertical="top"/>
    </xf>
    <xf numFmtId="0" fontId="7" fillId="6" borderId="26" xfId="0" applyFont="1" applyFill="1" applyBorder="1" applyAlignment="1">
      <alignment horizontal="center" vertical="top"/>
    </xf>
    <xf numFmtId="0" fontId="7" fillId="6" borderId="0" xfId="0" applyFont="1" applyFill="1" applyBorder="1" applyAlignment="1">
      <alignment horizontal="center" vertical="top"/>
    </xf>
    <xf numFmtId="0" fontId="0" fillId="5" borderId="21" xfId="0" applyFont="1" applyFill="1" applyBorder="1" applyAlignment="1">
      <alignment horizontal="center"/>
    </xf>
    <xf numFmtId="0" fontId="0" fillId="4" borderId="21" xfId="0" applyFont="1" applyFill="1" applyBorder="1" applyAlignment="1">
      <alignment horizontal="center"/>
    </xf>
    <xf numFmtId="0" fontId="8" fillId="6" borderId="53" xfId="0" applyFont="1" applyFill="1" applyBorder="1" applyAlignment="1">
      <alignment horizontal="center"/>
    </xf>
    <xf numFmtId="0" fontId="9" fillId="6" borderId="10" xfId="0" applyFont="1" applyFill="1" applyBorder="1" applyAlignment="1" applyProtection="1">
      <alignment horizontal="center"/>
    </xf>
    <xf numFmtId="0" fontId="9" fillId="6" borderId="8" xfId="0" applyFont="1" applyFill="1" applyBorder="1" applyAlignment="1" applyProtection="1">
      <alignment horizontal="center"/>
    </xf>
    <xf numFmtId="0" fontId="8" fillId="6" borderId="2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0" fillId="2" borderId="29" xfId="0" applyFont="1" applyFill="1" applyBorder="1" applyAlignment="1">
      <alignment horizontal="right"/>
    </xf>
    <xf numFmtId="0" fontId="0" fillId="2" borderId="30" xfId="0" applyFont="1" applyFill="1" applyBorder="1" applyAlignment="1">
      <alignment horizontal="right"/>
    </xf>
    <xf numFmtId="0" fontId="5" fillId="4" borderId="30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 vertical="top"/>
    </xf>
    <xf numFmtId="0" fontId="7" fillId="6" borderId="10" xfId="0" applyFont="1" applyFill="1" applyBorder="1" applyAlignment="1">
      <alignment horizontal="center" vertical="top"/>
    </xf>
    <xf numFmtId="0" fontId="7" fillId="6" borderId="8" xfId="0" applyFont="1" applyFill="1" applyBorder="1" applyAlignment="1">
      <alignment horizontal="center" vertical="top"/>
    </xf>
    <xf numFmtId="0" fontId="7" fillId="6" borderId="9" xfId="0" applyFont="1" applyFill="1" applyBorder="1" applyAlignment="1">
      <alignment horizontal="center" vertical="top"/>
    </xf>
    <xf numFmtId="0" fontId="7" fillId="6" borderId="7" xfId="0" applyFont="1" applyFill="1" applyBorder="1" applyAlignment="1">
      <alignment horizontal="center" vertical="top"/>
    </xf>
    <xf numFmtId="0" fontId="7" fillId="6" borderId="2" xfId="0" applyFont="1" applyFill="1" applyBorder="1" applyAlignment="1">
      <alignment horizontal="center" vertical="top"/>
    </xf>
    <xf numFmtId="0" fontId="7" fillId="6" borderId="4" xfId="0" applyFont="1" applyFill="1" applyBorder="1" applyAlignment="1">
      <alignment horizontal="center" vertical="top"/>
    </xf>
    <xf numFmtId="0" fontId="7" fillId="6" borderId="11" xfId="0" applyFont="1" applyFill="1" applyBorder="1" applyAlignment="1">
      <alignment horizontal="center" vertical="top"/>
    </xf>
    <xf numFmtId="0" fontId="2" fillId="2" borderId="33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35" xfId="0" applyFont="1" applyFill="1" applyBorder="1" applyAlignment="1">
      <alignment horizontal="center" vertical="top"/>
    </xf>
    <xf numFmtId="0" fontId="1" fillId="2" borderId="68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69" xfId="0" applyFont="1" applyFill="1" applyBorder="1" applyAlignment="1">
      <alignment horizontal="center"/>
    </xf>
    <xf numFmtId="0" fontId="9" fillId="6" borderId="65" xfId="0" applyFont="1" applyFill="1" applyBorder="1" applyAlignment="1">
      <alignment horizontal="center"/>
    </xf>
    <xf numFmtId="0" fontId="9" fillId="6" borderId="66" xfId="0" applyFont="1" applyFill="1" applyBorder="1" applyAlignment="1">
      <alignment horizontal="center"/>
    </xf>
    <xf numFmtId="0" fontId="9" fillId="6" borderId="67" xfId="0" applyFont="1" applyFill="1" applyBorder="1" applyAlignment="1">
      <alignment horizontal="center"/>
    </xf>
    <xf numFmtId="0" fontId="7" fillId="6" borderId="56" xfId="0" applyFont="1" applyFill="1" applyBorder="1" applyAlignment="1">
      <alignment horizontal="center" vertical="top"/>
    </xf>
    <xf numFmtId="0" fontId="8" fillId="6" borderId="57" xfId="0" applyFont="1" applyFill="1" applyBorder="1" applyAlignment="1">
      <alignment horizontal="center" vertical="top"/>
    </xf>
    <xf numFmtId="0" fontId="8" fillId="6" borderId="58" xfId="0" applyFont="1" applyFill="1" applyBorder="1" applyAlignment="1">
      <alignment horizontal="center" vertical="top"/>
    </xf>
    <xf numFmtId="0" fontId="8" fillId="6" borderId="0" xfId="0" applyFont="1" applyFill="1" applyBorder="1" applyAlignment="1">
      <alignment horizontal="center" vertical="top"/>
    </xf>
    <xf numFmtId="0" fontId="8" fillId="6" borderId="61" xfId="0" applyFont="1" applyFill="1" applyBorder="1" applyAlignment="1">
      <alignment horizontal="center" vertical="top"/>
    </xf>
    <xf numFmtId="0" fontId="8" fillId="6" borderId="60" xfId="0" applyFont="1" applyFill="1" applyBorder="1" applyAlignment="1">
      <alignment horizontal="center" vertical="top"/>
    </xf>
    <xf numFmtId="0" fontId="8" fillId="6" borderId="71" xfId="0" applyFont="1" applyFill="1" applyBorder="1" applyAlignment="1">
      <alignment horizontal="center" vertical="top"/>
    </xf>
    <xf numFmtId="0" fontId="14" fillId="2" borderId="0" xfId="0" applyFont="1" applyFill="1" applyBorder="1" applyAlignment="1">
      <alignment horizontal="center" vertical="top"/>
    </xf>
    <xf numFmtId="0" fontId="14" fillId="2" borderId="27" xfId="0" applyFont="1" applyFill="1" applyBorder="1" applyAlignment="1">
      <alignment horizontal="center" vertical="top"/>
    </xf>
    <xf numFmtId="0" fontId="9" fillId="6" borderId="0" xfId="0" applyFont="1" applyFill="1" applyBorder="1" applyAlignment="1">
      <alignment horizontal="center"/>
    </xf>
    <xf numFmtId="0" fontId="1" fillId="2" borderId="54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8" fillId="6" borderId="23" xfId="0" applyFont="1" applyFill="1" applyBorder="1" applyAlignment="1">
      <alignment horizontal="center" vertical="top"/>
    </xf>
    <xf numFmtId="0" fontId="8" fillId="6" borderId="24" xfId="0" applyFont="1" applyFill="1" applyBorder="1" applyAlignment="1">
      <alignment horizontal="center" vertical="top"/>
    </xf>
    <xf numFmtId="0" fontId="8" fillId="6" borderId="27" xfId="0" applyFont="1" applyFill="1" applyBorder="1" applyAlignment="1">
      <alignment horizontal="center" vertical="top"/>
    </xf>
    <xf numFmtId="0" fontId="8" fillId="6" borderId="21" xfId="0" applyFont="1" applyFill="1" applyBorder="1" applyAlignment="1">
      <alignment horizontal="center" vertical="top"/>
    </xf>
    <xf numFmtId="0" fontId="8" fillId="6" borderId="22" xfId="0" applyFont="1" applyFill="1" applyBorder="1" applyAlignment="1">
      <alignment horizontal="center" vertical="top"/>
    </xf>
    <xf numFmtId="0" fontId="14" fillId="2" borderId="23" xfId="0" applyFont="1" applyFill="1" applyBorder="1" applyAlignment="1">
      <alignment horizontal="center" vertical="top"/>
    </xf>
    <xf numFmtId="0" fontId="14" fillId="2" borderId="24" xfId="0" applyFont="1" applyFill="1" applyBorder="1" applyAlignment="1">
      <alignment horizontal="center" vertical="top"/>
    </xf>
    <xf numFmtId="0" fontId="8" fillId="6" borderId="26" xfId="0" applyFont="1" applyFill="1" applyBorder="1" applyAlignment="1">
      <alignment horizontal="center" vertical="top" wrapText="1"/>
    </xf>
    <xf numFmtId="0" fontId="8" fillId="6" borderId="26" xfId="0" applyFont="1" applyFill="1" applyBorder="1" applyAlignment="1">
      <alignment horizontal="center" vertical="top"/>
    </xf>
    <xf numFmtId="0" fontId="8" fillId="6" borderId="20" xfId="0" applyFont="1" applyFill="1" applyBorder="1" applyAlignment="1">
      <alignment horizontal="center" vertical="top"/>
    </xf>
    <xf numFmtId="0" fontId="9" fillId="6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2" fillId="6" borderId="0" xfId="0" applyFont="1" applyFill="1" applyAlignment="1">
      <alignment horizontal="right"/>
    </xf>
    <xf numFmtId="0" fontId="8" fillId="6" borderId="0" xfId="0" applyFont="1" applyFill="1" applyBorder="1" applyAlignment="1">
      <alignment horizontal="center" vertical="top" wrapText="1"/>
    </xf>
    <xf numFmtId="0" fontId="8" fillId="6" borderId="27" xfId="0" applyFont="1" applyFill="1" applyBorder="1" applyAlignment="1">
      <alignment horizontal="center" vertical="top" wrapText="1"/>
    </xf>
    <xf numFmtId="0" fontId="8" fillId="6" borderId="20" xfId="0" applyFont="1" applyFill="1" applyBorder="1" applyAlignment="1">
      <alignment horizontal="center" vertical="top" wrapText="1"/>
    </xf>
    <xf numFmtId="0" fontId="8" fillId="6" borderId="21" xfId="0" applyFont="1" applyFill="1" applyBorder="1" applyAlignment="1">
      <alignment horizontal="center" vertical="top" wrapText="1"/>
    </xf>
    <xf numFmtId="0" fontId="8" fillId="6" borderId="22" xfId="0" applyFont="1" applyFill="1" applyBorder="1" applyAlignment="1">
      <alignment horizontal="center" vertical="top" wrapText="1"/>
    </xf>
    <xf numFmtId="0" fontId="7" fillId="6" borderId="24" xfId="0" applyFont="1" applyFill="1" applyBorder="1" applyAlignment="1">
      <alignment horizontal="center" vertical="top"/>
    </xf>
    <xf numFmtId="0" fontId="7" fillId="6" borderId="27" xfId="0" applyFont="1" applyFill="1" applyBorder="1" applyAlignment="1">
      <alignment horizontal="center" vertical="top"/>
    </xf>
    <xf numFmtId="0" fontId="7" fillId="6" borderId="20" xfId="0" applyFont="1" applyFill="1" applyBorder="1" applyAlignment="1">
      <alignment horizontal="center" vertical="top"/>
    </xf>
    <xf numFmtId="0" fontId="7" fillId="6" borderId="21" xfId="0" applyFont="1" applyFill="1" applyBorder="1" applyAlignment="1">
      <alignment horizontal="center" vertical="top"/>
    </xf>
    <xf numFmtId="0" fontId="7" fillId="6" borderId="22" xfId="0" applyFont="1" applyFill="1" applyBorder="1" applyAlignment="1">
      <alignment horizontal="center" vertical="top"/>
    </xf>
    <xf numFmtId="0" fontId="17" fillId="6" borderId="0" xfId="0" applyFont="1" applyFill="1" applyBorder="1" applyAlignment="1">
      <alignment horizontal="center"/>
    </xf>
    <xf numFmtId="0" fontId="17" fillId="6" borderId="27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vertical="top"/>
    </xf>
    <xf numFmtId="0" fontId="1" fillId="2" borderId="23" xfId="0" applyFont="1" applyFill="1" applyBorder="1" applyAlignment="1">
      <alignment horizontal="center" vertical="top"/>
    </xf>
    <xf numFmtId="0" fontId="1" fillId="2" borderId="20" xfId="0" applyFont="1" applyFill="1" applyBorder="1" applyAlignment="1">
      <alignment horizontal="center" vertical="top"/>
    </xf>
    <xf numFmtId="0" fontId="1" fillId="2" borderId="21" xfId="0" applyFont="1" applyFill="1" applyBorder="1" applyAlignment="1">
      <alignment horizontal="center" vertical="top"/>
    </xf>
    <xf numFmtId="0" fontId="9" fillId="6" borderId="25" xfId="0" applyFont="1" applyFill="1" applyBorder="1" applyAlignment="1">
      <alignment horizontal="center" vertical="top"/>
    </xf>
    <xf numFmtId="0" fontId="9" fillId="6" borderId="23" xfId="0" applyFont="1" applyFill="1" applyBorder="1" applyAlignment="1">
      <alignment horizontal="center" vertical="top"/>
    </xf>
    <xf numFmtId="0" fontId="9" fillId="6" borderId="73" xfId="0" applyFont="1" applyFill="1" applyBorder="1" applyAlignment="1">
      <alignment horizontal="center"/>
    </xf>
    <xf numFmtId="0" fontId="9" fillId="6" borderId="74" xfId="0" applyFont="1" applyFill="1" applyBorder="1" applyAlignment="1">
      <alignment horizontal="center"/>
    </xf>
    <xf numFmtId="0" fontId="9" fillId="6" borderId="75" xfId="0" applyFont="1" applyFill="1" applyBorder="1" applyAlignment="1">
      <alignment horizontal="center"/>
    </xf>
    <xf numFmtId="0" fontId="1" fillId="2" borderId="73" xfId="0" applyFont="1" applyFill="1" applyBorder="1" applyAlignment="1">
      <alignment horizontal="center"/>
    </xf>
    <xf numFmtId="0" fontId="1" fillId="2" borderId="74" xfId="0" applyFont="1" applyFill="1" applyBorder="1" applyAlignment="1">
      <alignment horizontal="center"/>
    </xf>
    <xf numFmtId="0" fontId="1" fillId="2" borderId="75" xfId="0" applyFont="1" applyFill="1" applyBorder="1" applyAlignment="1">
      <alignment horizontal="center"/>
    </xf>
    <xf numFmtId="0" fontId="8" fillId="6" borderId="26" xfId="0" applyFont="1" applyFill="1" applyBorder="1" applyAlignment="1">
      <alignment horizontal="center"/>
    </xf>
    <xf numFmtId="0" fontId="8" fillId="6" borderId="27" xfId="0" applyFont="1" applyFill="1" applyBorder="1" applyAlignment="1">
      <alignment horizontal="center"/>
    </xf>
    <xf numFmtId="0" fontId="8" fillId="6" borderId="20" xfId="0" applyFont="1" applyFill="1" applyBorder="1" applyAlignment="1">
      <alignment horizontal="center"/>
    </xf>
    <xf numFmtId="0" fontId="8" fillId="6" borderId="21" xfId="0" applyFont="1" applyFill="1" applyBorder="1" applyAlignment="1">
      <alignment horizontal="center"/>
    </xf>
    <xf numFmtId="0" fontId="8" fillId="6" borderId="22" xfId="0" applyFont="1" applyFill="1" applyBorder="1" applyAlignment="1">
      <alignment horizontal="center"/>
    </xf>
    <xf numFmtId="0" fontId="8" fillId="6" borderId="25" xfId="0" applyFont="1" applyFill="1" applyBorder="1" applyAlignment="1">
      <alignment horizontal="center" vertical="top"/>
    </xf>
    <xf numFmtId="0" fontId="8" fillId="6" borderId="44" xfId="0" applyFont="1" applyFill="1" applyBorder="1" applyAlignment="1">
      <alignment horizontal="center"/>
    </xf>
    <xf numFmtId="0" fontId="8" fillId="6" borderId="45" xfId="0" applyFont="1" applyFill="1" applyBorder="1" applyAlignment="1">
      <alignment horizontal="center"/>
    </xf>
    <xf numFmtId="2" fontId="8" fillId="6" borderId="44" xfId="0" applyNumberFormat="1" applyFont="1" applyFill="1" applyBorder="1" applyAlignment="1">
      <alignment horizontal="center"/>
    </xf>
    <xf numFmtId="2" fontId="8" fillId="6" borderId="0" xfId="0" applyNumberFormat="1" applyFont="1" applyFill="1" applyBorder="1" applyAlignment="1">
      <alignment horizontal="center"/>
    </xf>
    <xf numFmtId="2" fontId="8" fillId="6" borderId="45" xfId="0" applyNumberFormat="1" applyFont="1" applyFill="1" applyBorder="1" applyAlignment="1">
      <alignment horizontal="center"/>
    </xf>
    <xf numFmtId="0" fontId="15" fillId="2" borderId="73" xfId="0" applyFont="1" applyFill="1" applyBorder="1" applyAlignment="1">
      <alignment horizontal="center"/>
    </xf>
    <xf numFmtId="0" fontId="15" fillId="2" borderId="74" xfId="0" applyFont="1" applyFill="1" applyBorder="1" applyAlignment="1">
      <alignment horizontal="center"/>
    </xf>
    <xf numFmtId="0" fontId="15" fillId="2" borderId="23" xfId="0" applyFont="1" applyFill="1" applyBorder="1" applyAlignment="1">
      <alignment horizontal="center"/>
    </xf>
    <xf numFmtId="0" fontId="11" fillId="6" borderId="73" xfId="0" applyFont="1" applyFill="1" applyBorder="1" applyAlignment="1">
      <alignment horizontal="center" vertical="top"/>
    </xf>
    <xf numFmtId="0" fontId="19" fillId="6" borderId="74" xfId="0" applyFont="1" applyFill="1" applyBorder="1" applyAlignment="1">
      <alignment horizontal="center" vertical="top"/>
    </xf>
    <xf numFmtId="0" fontId="19" fillId="6" borderId="75" xfId="0" applyFont="1" applyFill="1" applyBorder="1" applyAlignment="1">
      <alignment horizontal="center" vertical="top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1" fillId="2" borderId="76" xfId="0" applyFont="1" applyFill="1" applyBorder="1" applyAlignment="1">
      <alignment horizontal="center"/>
    </xf>
    <xf numFmtId="0" fontId="1" fillId="2" borderId="77" xfId="0" applyFont="1" applyFill="1" applyBorder="1" applyAlignment="1">
      <alignment horizontal="center"/>
    </xf>
    <xf numFmtId="0" fontId="1" fillId="2" borderId="78" xfId="0" applyFont="1" applyFill="1" applyBorder="1" applyAlignment="1">
      <alignment horizontal="center"/>
    </xf>
    <xf numFmtId="0" fontId="8" fillId="6" borderId="36" xfId="0" applyFont="1" applyFill="1" applyBorder="1" applyAlignment="1">
      <alignment horizontal="center"/>
    </xf>
    <xf numFmtId="0" fontId="8" fillId="6" borderId="54" xfId="0" applyFont="1" applyFill="1" applyBorder="1" applyAlignment="1">
      <alignment horizontal="center"/>
    </xf>
    <xf numFmtId="2" fontId="8" fillId="6" borderId="21" xfId="0" applyNumberFormat="1" applyFont="1" applyFill="1" applyBorder="1" applyAlignment="1">
      <alignment horizontal="center" vertical="top"/>
    </xf>
    <xf numFmtId="0" fontId="13" fillId="6" borderId="21" xfId="0" applyFont="1" applyFill="1" applyBorder="1" applyAlignment="1">
      <alignment horizontal="center" vertical="top"/>
    </xf>
    <xf numFmtId="0" fontId="13" fillId="6" borderId="22" xfId="0" applyFont="1" applyFill="1" applyBorder="1" applyAlignment="1">
      <alignment horizontal="center" vertical="top"/>
    </xf>
    <xf numFmtId="0" fontId="8" fillId="6" borderId="36" xfId="0" applyFont="1" applyFill="1" applyBorder="1" applyAlignment="1">
      <alignment horizontal="left" vertical="top"/>
    </xf>
    <xf numFmtId="0" fontId="8" fillId="6" borderId="0" xfId="0" applyFont="1" applyFill="1" applyBorder="1" applyAlignment="1">
      <alignment horizontal="left" vertical="top"/>
    </xf>
    <xf numFmtId="0" fontId="8" fillId="6" borderId="55" xfId="0" applyFont="1" applyFill="1" applyBorder="1" applyAlignment="1">
      <alignment horizontal="left" vertical="top"/>
    </xf>
    <xf numFmtId="0" fontId="8" fillId="6" borderId="23" xfId="0" applyFont="1" applyFill="1" applyBorder="1" applyAlignment="1">
      <alignment horizontal="left" vertical="top"/>
    </xf>
    <xf numFmtId="0" fontId="10" fillId="6" borderId="36" xfId="0" applyFont="1" applyFill="1" applyBorder="1" applyAlignment="1">
      <alignment horizontal="left" vertical="top"/>
    </xf>
    <xf numFmtId="0" fontId="10" fillId="6" borderId="0" xfId="0" applyFont="1" applyFill="1" applyBorder="1" applyAlignment="1">
      <alignment horizontal="left" vertical="top"/>
    </xf>
    <xf numFmtId="167" fontId="8" fillId="6" borderId="0" xfId="0" applyNumberFormat="1" applyFont="1" applyFill="1" applyBorder="1" applyAlignment="1">
      <alignment horizontal="center"/>
    </xf>
    <xf numFmtId="0" fontId="7" fillId="6" borderId="73" xfId="0" applyFont="1" applyFill="1" applyBorder="1" applyAlignment="1">
      <alignment horizontal="center" vertical="top"/>
    </xf>
    <xf numFmtId="0" fontId="7" fillId="6" borderId="74" xfId="0" applyFont="1" applyFill="1" applyBorder="1" applyAlignment="1">
      <alignment horizontal="center" vertical="top"/>
    </xf>
    <xf numFmtId="0" fontId="7" fillId="6" borderId="75" xfId="0" applyFont="1" applyFill="1" applyBorder="1" applyAlignment="1">
      <alignment horizontal="center" vertical="top"/>
    </xf>
    <xf numFmtId="0" fontId="2" fillId="0" borderId="1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Link" xfId="1" builtinId="8"/>
    <cellStyle name="Standard" xfId="0" builtinId="0"/>
  </cellStyles>
  <dxfs count="963"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</dxf>
    <dxf>
      <font>
        <color rgb="FF00B05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00B050"/>
      </font>
    </dxf>
    <dxf>
      <font>
        <color rgb="FFFF000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ont>
        <color rgb="FFFF0000"/>
      </font>
    </dxf>
    <dxf>
      <font>
        <color rgb="FF00B05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00B050"/>
      </font>
    </dxf>
    <dxf>
      <font>
        <color rgb="FFFF000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FF0000"/>
      </font>
    </dxf>
    <dxf>
      <font>
        <color rgb="FF00B05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00B050"/>
      </font>
    </dxf>
    <dxf>
      <font>
        <color rgb="FFFF000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C00000"/>
        </patternFill>
      </fill>
    </dxf>
    <dxf>
      <fill>
        <patternFill>
          <fgColor indexed="64"/>
          <bgColor theme="9" tint="-0.24994659260841701"/>
        </patternFill>
      </fill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962"/>
      <tableStyleElement type="headerRow" dxfId="961"/>
      <tableStyleElement type="firstRowStripe" dxfId="960"/>
    </tableStyle>
    <tableStyle name="TableStyleQueryResult" pivot="0" count="3" xr9:uid="{00000000-0011-0000-FFFF-FFFF01000000}">
      <tableStyleElement type="wholeTable" dxfId="959"/>
      <tableStyleElement type="headerRow" dxfId="958"/>
      <tableStyleElement type="firstRowStripe" dxfId="9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854626833791278E-2"/>
          <c:y val="8.6915508068315592E-2"/>
          <c:w val="0.86186536177429118"/>
          <c:h val="0.7001325654496204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Übersicht!$D$14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3-4255-9BA0-7BD200D88B5E}"/>
            </c:ext>
          </c:extLst>
        </c:ser>
        <c:ser>
          <c:idx val="0"/>
          <c:order val="1"/>
          <c:tx>
            <c:strRef>
              <c:f>Übersicht!$D$15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3-4255-9BA0-7BD200D88B5E}"/>
            </c:ext>
          </c:extLst>
        </c:ser>
        <c:ser>
          <c:idx val="1"/>
          <c:order val="2"/>
          <c:tx>
            <c:strRef>
              <c:f>Übersicht!$D$16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3-4255-9BA0-7BD200D88B5E}"/>
            </c:ext>
          </c:extLst>
        </c:ser>
        <c:ser>
          <c:idx val="3"/>
          <c:order val="3"/>
          <c:tx>
            <c:strRef>
              <c:f>Übersicht!$D$17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D3-4255-9BA0-7BD200D88B5E}"/>
            </c:ext>
          </c:extLst>
        </c:ser>
        <c:ser>
          <c:idx val="4"/>
          <c:order val="4"/>
          <c:tx>
            <c:strRef>
              <c:f>Übersicht!$D$18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D3-4255-9BA0-7BD200D88B5E}"/>
            </c:ext>
          </c:extLst>
        </c:ser>
        <c:ser>
          <c:idx val="5"/>
          <c:order val="5"/>
          <c:tx>
            <c:strRef>
              <c:f>Übersicht!$D$19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D3-4255-9BA0-7BD200D88B5E}"/>
            </c:ext>
          </c:extLst>
        </c:ser>
        <c:ser>
          <c:idx val="6"/>
          <c:order val="6"/>
          <c:tx>
            <c:strRef>
              <c:f>Übersicht!$D$20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D3-4255-9BA0-7BD200D88B5E}"/>
            </c:ext>
          </c:extLst>
        </c:ser>
        <c:ser>
          <c:idx val="7"/>
          <c:order val="7"/>
          <c:tx>
            <c:strRef>
              <c:f>Übersicht!$D$21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D3-4255-9BA0-7BD200D88B5E}"/>
            </c:ext>
          </c:extLst>
        </c:ser>
        <c:ser>
          <c:idx val="8"/>
          <c:order val="8"/>
          <c:tx>
            <c:strRef>
              <c:f>Übersicht!$D$22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3D3-4255-9BA0-7BD200D88B5E}"/>
            </c:ext>
          </c:extLst>
        </c:ser>
        <c:ser>
          <c:idx val="9"/>
          <c:order val="9"/>
          <c:tx>
            <c:strRef>
              <c:f>Übersicht!$D$23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D3-4255-9BA0-7BD200D88B5E}"/>
            </c:ext>
          </c:extLst>
        </c:ser>
        <c:ser>
          <c:idx val="10"/>
          <c:order val="10"/>
          <c:tx>
            <c:strRef>
              <c:f>Übersicht!$D$24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60000"/>
                </a:schemeClr>
              </a:solidFill>
              <a:miter lim="800000"/>
            </a:ln>
            <a:effectLst>
              <a:glow rad="63500">
                <a:schemeClr val="accent5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D3-4255-9BA0-7BD200D88B5E}"/>
            </c:ext>
          </c:extLst>
        </c:ser>
        <c:ser>
          <c:idx val="11"/>
          <c:order val="11"/>
          <c:tx>
            <c:strRef>
              <c:f>Übersicht!$D$25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3D3-4255-9BA0-7BD200D88B5E}"/>
            </c:ext>
          </c:extLst>
        </c:ser>
        <c:ser>
          <c:idx val="12"/>
          <c:order val="12"/>
          <c:tx>
            <c:strRef>
              <c:f>Übersicht!$D$26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1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3D3-4255-9BA0-7BD200D88B5E}"/>
            </c:ext>
          </c:extLst>
        </c:ser>
        <c:ser>
          <c:idx val="13"/>
          <c:order val="13"/>
          <c:tx>
            <c:strRef>
              <c:f>Übersicht!$D$27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3D3-4255-9BA0-7BD200D88B5E}"/>
            </c:ext>
          </c:extLst>
        </c:ser>
        <c:ser>
          <c:idx val="14"/>
          <c:order val="14"/>
          <c:tx>
            <c:strRef>
              <c:f>Übersicht!$D$28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3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3D3-4255-9BA0-7BD200D88B5E}"/>
            </c:ext>
          </c:extLst>
        </c:ser>
        <c:ser>
          <c:idx val="15"/>
          <c:order val="15"/>
          <c:tx>
            <c:strRef>
              <c:f>Übersicht!$D$29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3D3-4255-9BA0-7BD200D88B5E}"/>
            </c:ext>
          </c:extLst>
        </c:ser>
        <c:ser>
          <c:idx val="16"/>
          <c:order val="16"/>
          <c:tx>
            <c:strRef>
              <c:f>Übersicht!$D$30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5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3D3-4255-9BA0-7BD200D88B5E}"/>
            </c:ext>
          </c:extLst>
        </c:ser>
        <c:ser>
          <c:idx val="17"/>
          <c:order val="17"/>
          <c:tx>
            <c:strRef>
              <c:f>Übersicht!$D$31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3D3-4255-9BA0-7BD200D88B5E}"/>
            </c:ext>
          </c:extLst>
        </c:ser>
        <c:ser>
          <c:idx val="18"/>
          <c:order val="18"/>
          <c:tx>
            <c:strRef>
              <c:f>Übersicht!$D$32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80000"/>
                </a:schemeClr>
              </a:solidFill>
              <a:miter lim="800000"/>
            </a:ln>
            <a:effectLst>
              <a:glow rad="63500">
                <a:schemeClr val="accent1">
                  <a:lumMod val="80000"/>
                  <a:satMod val="175000"/>
                  <a:alpha val="25000"/>
                </a:schemeClr>
              </a:glow>
            </a:effectLst>
          </c:spPr>
          <c:invertIfNegative val="0"/>
          <c:val>
            <c:numRef>
              <c:f>Übersicht!$F$32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D3-4255-9BA0-7BD200D88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79404192"/>
        <c:axId val="379403408"/>
      </c:barChart>
      <c:catAx>
        <c:axId val="3794041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9403408"/>
        <c:crosses val="autoZero"/>
        <c:auto val="1"/>
        <c:lblAlgn val="ctr"/>
        <c:lblOffset val="100"/>
        <c:noMultiLvlLbl val="0"/>
      </c:catAx>
      <c:valAx>
        <c:axId val="379403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94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2087729229924702E-3"/>
          <c:y val="0.83444181127844463"/>
          <c:w val="0.98535767754315984"/>
          <c:h val="0.14805901689473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2060207195173123E-2"/>
          <c:y val="7.4131001765122356E-2"/>
          <c:w val="0.91793977880657174"/>
          <c:h val="0.60465913692601847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636-4C33-8031-A8A8D3B624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636-4C33-8031-A8A8D3B624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636-4C33-8031-A8A8D3B624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636-4C33-8031-A8A8D3B624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8636-4C33-8031-A8A8D3B624D4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8636-4C33-8031-A8A8D3B624D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8636-4C33-8031-A8A8D3B624D4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8636-4C33-8031-A8A8D3B624D4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8636-4C33-8031-A8A8D3B624D4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3-8636-4C33-8031-A8A8D3B624D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5-8636-4C33-8031-A8A8D3B624D4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7-8636-4C33-8031-A8A8D3B624D4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9-8636-4C33-8031-A8A8D3B624D4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B-8636-4C33-8031-A8A8D3B624D4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D-8636-4C33-8031-A8A8D3B624D4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636-4C33-8031-A8A8D3B624D4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636-4C33-8031-A8A8D3B624D4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636-4C33-8031-A8A8D3B624D4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5-8636-4C33-8031-A8A8D3B624D4}"/>
              </c:ext>
            </c:extLst>
          </c:dPt>
          <c:cat>
            <c:numRef>
              <c:f>Übersicht!$A$14:$A$32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cat>
          <c:val>
            <c:numRef>
              <c:f>Übersicht!$C$14:$C$32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43A5-4896-AD9A-B88E9D617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067899936272945E-2"/>
          <c:y val="0.73271816948588031"/>
          <c:w val="0.96470619937224822"/>
          <c:h val="0.24466468105485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ckchaincenter.net/" TargetMode="External"/><Relationship Id="rId2" Type="http://schemas.openxmlformats.org/officeDocument/2006/relationships/image" Target="../media/image37.png"/><Relationship Id="rId1" Type="http://schemas.openxmlformats.org/officeDocument/2006/relationships/hyperlink" Target="http://www.cryptolinks.de/" TargetMode="External"/><Relationship Id="rId6" Type="http://schemas.openxmlformats.org/officeDocument/2006/relationships/image" Target="../media/image39.jpg"/><Relationship Id="rId5" Type="http://schemas.openxmlformats.org/officeDocument/2006/relationships/hyperlink" Target="https://krypto.ist" TargetMode="External"/><Relationship Id="rId4" Type="http://schemas.openxmlformats.org/officeDocument/2006/relationships/image" Target="../media/image3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12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4.emf"/><Relationship Id="rId3" Type="http://schemas.openxmlformats.org/officeDocument/2006/relationships/image" Target="../media/image24.emf"/><Relationship Id="rId7" Type="http://schemas.openxmlformats.org/officeDocument/2006/relationships/image" Target="../media/image18.emf"/><Relationship Id="rId12" Type="http://schemas.openxmlformats.org/officeDocument/2006/relationships/image" Target="../media/image15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19.emf"/><Relationship Id="rId11" Type="http://schemas.openxmlformats.org/officeDocument/2006/relationships/image" Target="../media/image26.emf"/><Relationship Id="rId5" Type="http://schemas.openxmlformats.org/officeDocument/2006/relationships/image" Target="../media/image20.emf"/><Relationship Id="rId10" Type="http://schemas.openxmlformats.org/officeDocument/2006/relationships/image" Target="../media/image16.emf"/><Relationship Id="rId4" Type="http://schemas.openxmlformats.org/officeDocument/2006/relationships/image" Target="../media/image21.emf"/><Relationship Id="rId9" Type="http://schemas.openxmlformats.org/officeDocument/2006/relationships/image" Target="../media/image2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6" Type="http://schemas.openxmlformats.org/officeDocument/2006/relationships/image" Target="../media/image31.emf"/><Relationship Id="rId5" Type="http://schemas.openxmlformats.org/officeDocument/2006/relationships/image" Target="../media/image32.emf"/><Relationship Id="rId4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5.emf"/><Relationship Id="rId18" Type="http://schemas.openxmlformats.org/officeDocument/2006/relationships/image" Target="../media/image40.emf"/><Relationship Id="rId3" Type="http://schemas.openxmlformats.org/officeDocument/2006/relationships/image" Target="../media/image55.emf"/><Relationship Id="rId7" Type="http://schemas.openxmlformats.org/officeDocument/2006/relationships/image" Target="../media/image51.emf"/><Relationship Id="rId12" Type="http://schemas.openxmlformats.org/officeDocument/2006/relationships/image" Target="../media/image46.emf"/><Relationship Id="rId17" Type="http://schemas.openxmlformats.org/officeDocument/2006/relationships/image" Target="../media/image41.emf"/><Relationship Id="rId2" Type="http://schemas.openxmlformats.org/officeDocument/2006/relationships/image" Target="../media/image56.emf"/><Relationship Id="rId16" Type="http://schemas.openxmlformats.org/officeDocument/2006/relationships/image" Target="../media/image42.emf"/><Relationship Id="rId1" Type="http://schemas.openxmlformats.org/officeDocument/2006/relationships/image" Target="../media/image57.emf"/><Relationship Id="rId6" Type="http://schemas.openxmlformats.org/officeDocument/2006/relationships/image" Target="../media/image52.emf"/><Relationship Id="rId11" Type="http://schemas.openxmlformats.org/officeDocument/2006/relationships/image" Target="../media/image47.emf"/><Relationship Id="rId5" Type="http://schemas.openxmlformats.org/officeDocument/2006/relationships/image" Target="../media/image53.emf"/><Relationship Id="rId15" Type="http://schemas.openxmlformats.org/officeDocument/2006/relationships/image" Target="../media/image43.emf"/><Relationship Id="rId10" Type="http://schemas.openxmlformats.org/officeDocument/2006/relationships/image" Target="../media/image48.emf"/><Relationship Id="rId19" Type="http://schemas.openxmlformats.org/officeDocument/2006/relationships/image" Target="../media/image58.emf"/><Relationship Id="rId4" Type="http://schemas.openxmlformats.org/officeDocument/2006/relationships/image" Target="../media/image54.emf"/><Relationship Id="rId9" Type="http://schemas.openxmlformats.org/officeDocument/2006/relationships/image" Target="../media/image49.emf"/><Relationship Id="rId14" Type="http://schemas.openxmlformats.org/officeDocument/2006/relationships/image" Target="../media/image44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62.emf"/><Relationship Id="rId3" Type="http://schemas.openxmlformats.org/officeDocument/2006/relationships/image" Target="../media/image72.emf"/><Relationship Id="rId7" Type="http://schemas.openxmlformats.org/officeDocument/2006/relationships/image" Target="../media/image68.emf"/><Relationship Id="rId12" Type="http://schemas.openxmlformats.org/officeDocument/2006/relationships/image" Target="../media/image63.emf"/><Relationship Id="rId2" Type="http://schemas.openxmlformats.org/officeDocument/2006/relationships/image" Target="../media/image73.emf"/><Relationship Id="rId16" Type="http://schemas.openxmlformats.org/officeDocument/2006/relationships/image" Target="../media/image59.emf"/><Relationship Id="rId1" Type="http://schemas.openxmlformats.org/officeDocument/2006/relationships/image" Target="../media/image74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5" Type="http://schemas.openxmlformats.org/officeDocument/2006/relationships/image" Target="../media/image70.emf"/><Relationship Id="rId15" Type="http://schemas.openxmlformats.org/officeDocument/2006/relationships/image" Target="../media/image60.emf"/><Relationship Id="rId10" Type="http://schemas.openxmlformats.org/officeDocument/2006/relationships/image" Target="../media/image65.emf"/><Relationship Id="rId4" Type="http://schemas.openxmlformats.org/officeDocument/2006/relationships/image" Target="../media/image71.emf"/><Relationship Id="rId9" Type="http://schemas.openxmlformats.org/officeDocument/2006/relationships/image" Target="../media/image66.emf"/><Relationship Id="rId1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1352549</xdr:colOff>
      <xdr:row>1</xdr:row>
      <xdr:rowOff>180975</xdr:rowOff>
    </xdr:from>
    <xdr:to>
      <xdr:col>10</xdr:col>
      <xdr:colOff>0</xdr:colOff>
      <xdr:row>12</xdr:row>
      <xdr:rowOff>9525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6</xdr:row>
          <xdr:rowOff>28575</xdr:rowOff>
        </xdr:from>
        <xdr:to>
          <xdr:col>14</xdr:col>
          <xdr:colOff>438150</xdr:colOff>
          <xdr:row>7</xdr:row>
          <xdr:rowOff>152400</xdr:rowOff>
        </xdr:to>
        <xdr:sp macro="" textlink="">
          <xdr:nvSpPr>
            <xdr:cNvPr id="1026" name="cmdPartn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4</xdr:row>
          <xdr:rowOff>28575</xdr:rowOff>
        </xdr:from>
        <xdr:to>
          <xdr:col>14</xdr:col>
          <xdr:colOff>438150</xdr:colOff>
          <xdr:row>5</xdr:row>
          <xdr:rowOff>152400</xdr:rowOff>
        </xdr:to>
        <xdr:sp macro="" textlink="">
          <xdr:nvSpPr>
            <xdr:cNvPr id="1029" name="cmdInvestionenSho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25</xdr:row>
          <xdr:rowOff>76200</xdr:rowOff>
        </xdr:from>
        <xdr:to>
          <xdr:col>14</xdr:col>
          <xdr:colOff>438150</xdr:colOff>
          <xdr:row>26</xdr:row>
          <xdr:rowOff>190500</xdr:rowOff>
        </xdr:to>
        <xdr:sp macro="" textlink="">
          <xdr:nvSpPr>
            <xdr:cNvPr id="1030" name="cmdEinstellunge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29</xdr:row>
          <xdr:rowOff>104775</xdr:rowOff>
        </xdr:from>
        <xdr:to>
          <xdr:col>14</xdr:col>
          <xdr:colOff>838200</xdr:colOff>
          <xdr:row>30</xdr:row>
          <xdr:rowOff>161925</xdr:rowOff>
        </xdr:to>
        <xdr:sp macro="" textlink="">
          <xdr:nvSpPr>
            <xdr:cNvPr id="1031" name="lblUnterstütze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13</xdr:row>
          <xdr:rowOff>95250</xdr:rowOff>
        </xdr:from>
        <xdr:to>
          <xdr:col>14</xdr:col>
          <xdr:colOff>438150</xdr:colOff>
          <xdr:row>15</xdr:row>
          <xdr:rowOff>28575</xdr:rowOff>
        </xdr:to>
        <xdr:sp macro="" textlink="">
          <xdr:nvSpPr>
            <xdr:cNvPr id="1032" name="cmdCoinAlarm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8</xdr:row>
          <xdr:rowOff>28575</xdr:rowOff>
        </xdr:from>
        <xdr:to>
          <xdr:col>14</xdr:col>
          <xdr:colOff>438150</xdr:colOff>
          <xdr:row>9</xdr:row>
          <xdr:rowOff>152400</xdr:rowOff>
        </xdr:to>
        <xdr:sp macro="" textlink="">
          <xdr:nvSpPr>
            <xdr:cNvPr id="1033" name="cmdArbitrageRechne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27</xdr:row>
          <xdr:rowOff>57150</xdr:rowOff>
        </xdr:from>
        <xdr:to>
          <xdr:col>14</xdr:col>
          <xdr:colOff>438150</xdr:colOff>
          <xdr:row>28</xdr:row>
          <xdr:rowOff>171450</xdr:rowOff>
        </xdr:to>
        <xdr:sp macro="" textlink="">
          <xdr:nvSpPr>
            <xdr:cNvPr id="1034" name="cmdBeend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15</xdr:row>
          <xdr:rowOff>104775</xdr:rowOff>
        </xdr:from>
        <xdr:to>
          <xdr:col>14</xdr:col>
          <xdr:colOff>438150</xdr:colOff>
          <xdr:row>17</xdr:row>
          <xdr:rowOff>38100</xdr:rowOff>
        </xdr:to>
        <xdr:sp macro="" textlink="">
          <xdr:nvSpPr>
            <xdr:cNvPr id="1035" name="cmdTokenÜbersich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17</xdr:row>
          <xdr:rowOff>104775</xdr:rowOff>
        </xdr:from>
        <xdr:to>
          <xdr:col>14</xdr:col>
          <xdr:colOff>438150</xdr:colOff>
          <xdr:row>19</xdr:row>
          <xdr:rowOff>38100</xdr:rowOff>
        </xdr:to>
        <xdr:sp macro="" textlink="">
          <xdr:nvSpPr>
            <xdr:cNvPr id="1036" name="cmdChartAnalys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1143000</xdr:colOff>
          <xdr:row>0</xdr:row>
          <xdr:rowOff>133350</xdr:rowOff>
        </xdr:from>
        <xdr:to>
          <xdr:col>13</xdr:col>
          <xdr:colOff>276225</xdr:colOff>
          <xdr:row>0</xdr:row>
          <xdr:rowOff>314325</xdr:rowOff>
        </xdr:to>
        <xdr:sp macro="" textlink="">
          <xdr:nvSpPr>
            <xdr:cNvPr id="1037" name="lblCopyrigh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9525</xdr:colOff>
      <xdr:row>1</xdr:row>
      <xdr:rowOff>190500</xdr:rowOff>
    </xdr:from>
    <xdr:to>
      <xdr:col>3</xdr:col>
      <xdr:colOff>9524</xdr:colOff>
      <xdr:row>11</xdr:row>
      <xdr:rowOff>190502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19</xdr:row>
          <xdr:rowOff>104775</xdr:rowOff>
        </xdr:from>
        <xdr:to>
          <xdr:col>14</xdr:col>
          <xdr:colOff>438150</xdr:colOff>
          <xdr:row>21</xdr:row>
          <xdr:rowOff>38100</xdr:rowOff>
        </xdr:to>
        <xdr:sp macro="" textlink="">
          <xdr:nvSpPr>
            <xdr:cNvPr id="1038" name="cmdModul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21</xdr:row>
          <xdr:rowOff>104775</xdr:rowOff>
        </xdr:from>
        <xdr:to>
          <xdr:col>14</xdr:col>
          <xdr:colOff>438150</xdr:colOff>
          <xdr:row>23</xdr:row>
          <xdr:rowOff>38100</xdr:rowOff>
        </xdr:to>
        <xdr:sp macro="" textlink="">
          <xdr:nvSpPr>
            <xdr:cNvPr id="1039" name="cmdModul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10</xdr:row>
          <xdr:rowOff>19050</xdr:rowOff>
        </xdr:from>
        <xdr:to>
          <xdr:col>14</xdr:col>
          <xdr:colOff>438150</xdr:colOff>
          <xdr:row>11</xdr:row>
          <xdr:rowOff>142875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5</xdr:row>
          <xdr:rowOff>57150</xdr:rowOff>
        </xdr:from>
        <xdr:to>
          <xdr:col>14</xdr:col>
          <xdr:colOff>342900</xdr:colOff>
          <xdr:row>6</xdr:row>
          <xdr:rowOff>180975</xdr:rowOff>
        </xdr:to>
        <xdr:sp macro="" textlink="">
          <xdr:nvSpPr>
            <xdr:cNvPr id="3074" name="cmdPartne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24</xdr:row>
          <xdr:rowOff>133350</xdr:rowOff>
        </xdr:from>
        <xdr:to>
          <xdr:col>14</xdr:col>
          <xdr:colOff>342900</xdr:colOff>
          <xdr:row>26</xdr:row>
          <xdr:rowOff>66675</xdr:rowOff>
        </xdr:to>
        <xdr:sp macro="" textlink="">
          <xdr:nvSpPr>
            <xdr:cNvPr id="3075" name="cmdInvestionenLösche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3</xdr:row>
          <xdr:rowOff>66675</xdr:rowOff>
        </xdr:from>
        <xdr:to>
          <xdr:col>14</xdr:col>
          <xdr:colOff>342900</xdr:colOff>
          <xdr:row>5</xdr:row>
          <xdr:rowOff>0</xdr:rowOff>
        </xdr:to>
        <xdr:sp macro="" textlink="">
          <xdr:nvSpPr>
            <xdr:cNvPr id="3077" name="cmdÜbersichtShow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28</xdr:row>
          <xdr:rowOff>180975</xdr:rowOff>
        </xdr:from>
        <xdr:to>
          <xdr:col>14</xdr:col>
          <xdr:colOff>333375</xdr:colOff>
          <xdr:row>30</xdr:row>
          <xdr:rowOff>133350</xdr:rowOff>
        </xdr:to>
        <xdr:sp macro="" textlink="">
          <xdr:nvSpPr>
            <xdr:cNvPr id="3079" name="lblUnterstütze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12</xdr:row>
          <xdr:rowOff>142875</xdr:rowOff>
        </xdr:from>
        <xdr:to>
          <xdr:col>14</xdr:col>
          <xdr:colOff>342900</xdr:colOff>
          <xdr:row>14</xdr:row>
          <xdr:rowOff>76200</xdr:rowOff>
        </xdr:to>
        <xdr:sp macro="" textlink="">
          <xdr:nvSpPr>
            <xdr:cNvPr id="3080" name="cmdAnkaufVerkauf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16</xdr:row>
          <xdr:rowOff>133350</xdr:rowOff>
        </xdr:from>
        <xdr:to>
          <xdr:col>14</xdr:col>
          <xdr:colOff>342900</xdr:colOff>
          <xdr:row>18</xdr:row>
          <xdr:rowOff>66675</xdr:rowOff>
        </xdr:to>
        <xdr:sp macro="" textlink="">
          <xdr:nvSpPr>
            <xdr:cNvPr id="3081" name="cmdChart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18</xdr:row>
          <xdr:rowOff>133350</xdr:rowOff>
        </xdr:from>
        <xdr:to>
          <xdr:col>14</xdr:col>
          <xdr:colOff>342900</xdr:colOff>
          <xdr:row>20</xdr:row>
          <xdr:rowOff>66675</xdr:rowOff>
        </xdr:to>
        <xdr:sp macro="" textlink="">
          <xdr:nvSpPr>
            <xdr:cNvPr id="3082" name="cmdSteuerrecht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20</xdr:row>
          <xdr:rowOff>133350</xdr:rowOff>
        </xdr:from>
        <xdr:to>
          <xdr:col>14</xdr:col>
          <xdr:colOff>342900</xdr:colOff>
          <xdr:row>22</xdr:row>
          <xdr:rowOff>76200</xdr:rowOff>
        </xdr:to>
        <xdr:sp macro="" textlink="">
          <xdr:nvSpPr>
            <xdr:cNvPr id="3083" name="cmdCSVExpImp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26</xdr:row>
          <xdr:rowOff>123825</xdr:rowOff>
        </xdr:from>
        <xdr:to>
          <xdr:col>14</xdr:col>
          <xdr:colOff>342900</xdr:colOff>
          <xdr:row>28</xdr:row>
          <xdr:rowOff>57150</xdr:rowOff>
        </xdr:to>
        <xdr:sp macro="" textlink="">
          <xdr:nvSpPr>
            <xdr:cNvPr id="3084" name="cmdPositionLöschen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7</xdr:row>
          <xdr:rowOff>19050</xdr:rowOff>
        </xdr:from>
        <xdr:to>
          <xdr:col>14</xdr:col>
          <xdr:colOff>342900</xdr:colOff>
          <xdr:row>8</xdr:row>
          <xdr:rowOff>142875</xdr:rowOff>
        </xdr:to>
        <xdr:sp macro="" textlink="">
          <xdr:nvSpPr>
            <xdr:cNvPr id="3085" name="cmdArbitrageRechner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14</xdr:row>
          <xdr:rowOff>133350</xdr:rowOff>
        </xdr:from>
        <xdr:to>
          <xdr:col>14</xdr:col>
          <xdr:colOff>342900</xdr:colOff>
          <xdr:row>16</xdr:row>
          <xdr:rowOff>66675</xdr:rowOff>
        </xdr:to>
        <xdr:sp macro="" textlink="">
          <xdr:nvSpPr>
            <xdr:cNvPr id="3086" name="cmdSuche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9</xdr:row>
          <xdr:rowOff>9525</xdr:rowOff>
        </xdr:from>
        <xdr:to>
          <xdr:col>14</xdr:col>
          <xdr:colOff>342900</xdr:colOff>
          <xdr:row>10</xdr:row>
          <xdr:rowOff>133350</xdr:rowOff>
        </xdr:to>
        <xdr:sp macro="" textlink="">
          <xdr:nvSpPr>
            <xdr:cNvPr id="3087" name="cmdmeineTransaktione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22</xdr:row>
          <xdr:rowOff>133350</xdr:rowOff>
        </xdr:from>
        <xdr:to>
          <xdr:col>14</xdr:col>
          <xdr:colOff>342900</xdr:colOff>
          <xdr:row>24</xdr:row>
          <xdr:rowOff>76200</xdr:rowOff>
        </xdr:to>
        <xdr:sp macro="" textlink="">
          <xdr:nvSpPr>
            <xdr:cNvPr id="3088" name="cmdDatenImport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5</xdr:row>
          <xdr:rowOff>38100</xdr:rowOff>
        </xdr:from>
        <xdr:to>
          <xdr:col>14</xdr:col>
          <xdr:colOff>342900</xdr:colOff>
          <xdr:row>6</xdr:row>
          <xdr:rowOff>161925</xdr:rowOff>
        </xdr:to>
        <xdr:sp macro="" textlink="">
          <xdr:nvSpPr>
            <xdr:cNvPr id="9217" name="cmdPartn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3</xdr:row>
          <xdr:rowOff>47625</xdr:rowOff>
        </xdr:from>
        <xdr:to>
          <xdr:col>14</xdr:col>
          <xdr:colOff>342900</xdr:colOff>
          <xdr:row>4</xdr:row>
          <xdr:rowOff>171450</xdr:rowOff>
        </xdr:to>
        <xdr:sp macro="" textlink="">
          <xdr:nvSpPr>
            <xdr:cNvPr id="9218" name="cmdÜbersich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7</xdr:row>
          <xdr:rowOff>28575</xdr:rowOff>
        </xdr:from>
        <xdr:to>
          <xdr:col>14</xdr:col>
          <xdr:colOff>342900</xdr:colOff>
          <xdr:row>8</xdr:row>
          <xdr:rowOff>152400</xdr:rowOff>
        </xdr:to>
        <xdr:sp macro="" textlink="">
          <xdr:nvSpPr>
            <xdr:cNvPr id="9219" name="cmdArbitrageRechner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9</xdr:row>
          <xdr:rowOff>19050</xdr:rowOff>
        </xdr:from>
        <xdr:to>
          <xdr:col>14</xdr:col>
          <xdr:colOff>342900</xdr:colOff>
          <xdr:row>10</xdr:row>
          <xdr:rowOff>142875</xdr:rowOff>
        </xdr:to>
        <xdr:sp macro="" textlink="">
          <xdr:nvSpPr>
            <xdr:cNvPr id="9220" name="cmdInvestitionen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2</xdr:row>
          <xdr:rowOff>257175</xdr:rowOff>
        </xdr:from>
        <xdr:to>
          <xdr:col>32</xdr:col>
          <xdr:colOff>19050</xdr:colOff>
          <xdr:row>3</xdr:row>
          <xdr:rowOff>85725</xdr:rowOff>
        </xdr:to>
        <xdr:sp macro="" textlink="">
          <xdr:nvSpPr>
            <xdr:cNvPr id="6145" name="cmdÜbersich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3</xdr:row>
          <xdr:rowOff>228600</xdr:rowOff>
        </xdr:from>
        <xdr:to>
          <xdr:col>32</xdr:col>
          <xdr:colOff>19050</xdr:colOff>
          <xdr:row>4</xdr:row>
          <xdr:rowOff>57150</xdr:rowOff>
        </xdr:to>
        <xdr:sp macro="" textlink="">
          <xdr:nvSpPr>
            <xdr:cNvPr id="6146" name="cmdInvestione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381000</xdr:colOff>
          <xdr:row>13</xdr:row>
          <xdr:rowOff>19050</xdr:rowOff>
        </xdr:from>
        <xdr:to>
          <xdr:col>32</xdr:col>
          <xdr:colOff>200025</xdr:colOff>
          <xdr:row>13</xdr:row>
          <xdr:rowOff>190500</xdr:rowOff>
        </xdr:to>
        <xdr:sp macro="" textlink="">
          <xdr:nvSpPr>
            <xdr:cNvPr id="6148" name="lblUnterstütze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14</xdr:row>
          <xdr:rowOff>476250</xdr:rowOff>
        </xdr:from>
        <xdr:to>
          <xdr:col>32</xdr:col>
          <xdr:colOff>247650</xdr:colOff>
          <xdr:row>15</xdr:row>
          <xdr:rowOff>161925</xdr:rowOff>
        </xdr:to>
        <xdr:sp macro="" textlink="">
          <xdr:nvSpPr>
            <xdr:cNvPr id="6149" name="lblEmailAdresse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4</xdr:row>
          <xdr:rowOff>228600</xdr:rowOff>
        </xdr:from>
        <xdr:to>
          <xdr:col>32</xdr:col>
          <xdr:colOff>19050</xdr:colOff>
          <xdr:row>5</xdr:row>
          <xdr:rowOff>57150</xdr:rowOff>
        </xdr:to>
        <xdr:sp macro="" textlink="">
          <xdr:nvSpPr>
            <xdr:cNvPr id="6150" name="cmdArbitrageRechner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9526</xdr:colOff>
      <xdr:row>1</xdr:row>
      <xdr:rowOff>276226</xdr:rowOff>
    </xdr:from>
    <xdr:to>
      <xdr:col>13</xdr:col>
      <xdr:colOff>9526</xdr:colOff>
      <xdr:row>4</xdr:row>
      <xdr:rowOff>0</xdr:rowOff>
    </xdr:to>
    <xdr:pic>
      <xdr:nvPicPr>
        <xdr:cNvPr id="8" name="Grafik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6" y="619126"/>
          <a:ext cx="4953000" cy="7810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38101</xdr:colOff>
      <xdr:row>2</xdr:row>
      <xdr:rowOff>19050</xdr:rowOff>
    </xdr:from>
    <xdr:to>
      <xdr:col>25</xdr:col>
      <xdr:colOff>323851</xdr:colOff>
      <xdr:row>3</xdr:row>
      <xdr:rowOff>295275</xdr:rowOff>
    </xdr:to>
    <xdr:pic>
      <xdr:nvPicPr>
        <xdr:cNvPr id="3" name="Grafik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2101" y="657225"/>
          <a:ext cx="4476750" cy="6572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5</xdr:row>
          <xdr:rowOff>228600</xdr:rowOff>
        </xdr:from>
        <xdr:to>
          <xdr:col>32</xdr:col>
          <xdr:colOff>19050</xdr:colOff>
          <xdr:row>6</xdr:row>
          <xdr:rowOff>57150</xdr:rowOff>
        </xdr:to>
        <xdr:sp macro="" textlink="">
          <xdr:nvSpPr>
            <xdr:cNvPr id="6151" name="CommandButton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4</xdr:row>
      <xdr:rowOff>9526</xdr:rowOff>
    </xdr:from>
    <xdr:to>
      <xdr:col>13</xdr:col>
      <xdr:colOff>9525</xdr:colOff>
      <xdr:row>6</xdr:row>
      <xdr:rowOff>9526</xdr:rowOff>
    </xdr:to>
    <xdr:pic>
      <xdr:nvPicPr>
        <xdr:cNvPr id="4" name="Grafik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09701"/>
          <a:ext cx="4962525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6</xdr:row>
          <xdr:rowOff>114300</xdr:rowOff>
        </xdr:from>
        <xdr:to>
          <xdr:col>14</xdr:col>
          <xdr:colOff>314325</xdr:colOff>
          <xdr:row>8</xdr:row>
          <xdr:rowOff>38100</xdr:rowOff>
        </xdr:to>
        <xdr:sp macro="" textlink="">
          <xdr:nvSpPr>
            <xdr:cNvPr id="7169" name="cmdPartne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2</xdr:row>
          <xdr:rowOff>123825</xdr:rowOff>
        </xdr:from>
        <xdr:to>
          <xdr:col>14</xdr:col>
          <xdr:colOff>314325</xdr:colOff>
          <xdr:row>4</xdr:row>
          <xdr:rowOff>57150</xdr:rowOff>
        </xdr:to>
        <xdr:sp macro="" textlink="">
          <xdr:nvSpPr>
            <xdr:cNvPr id="7170" name="cmdUebersich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4</xdr:row>
          <xdr:rowOff>114300</xdr:rowOff>
        </xdr:from>
        <xdr:to>
          <xdr:col>14</xdr:col>
          <xdr:colOff>314325</xdr:colOff>
          <xdr:row>6</xdr:row>
          <xdr:rowOff>38100</xdr:rowOff>
        </xdr:to>
        <xdr:sp macro="" textlink="">
          <xdr:nvSpPr>
            <xdr:cNvPr id="7171" name="cmdInvestitione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3</xdr:row>
          <xdr:rowOff>66675</xdr:rowOff>
        </xdr:from>
        <xdr:to>
          <xdr:col>1</xdr:col>
          <xdr:colOff>609600</xdr:colOff>
          <xdr:row>4</xdr:row>
          <xdr:rowOff>114300</xdr:rowOff>
        </xdr:to>
        <xdr:sp macro="" textlink="">
          <xdr:nvSpPr>
            <xdr:cNvPr id="7173" name="ChBBittrex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3</xdr:row>
          <xdr:rowOff>76200</xdr:rowOff>
        </xdr:from>
        <xdr:to>
          <xdr:col>2</xdr:col>
          <xdr:colOff>561975</xdr:colOff>
          <xdr:row>4</xdr:row>
          <xdr:rowOff>123825</xdr:rowOff>
        </xdr:to>
        <xdr:sp macro="" textlink="">
          <xdr:nvSpPr>
            <xdr:cNvPr id="7174" name="ChBBithumb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76200</xdr:rowOff>
        </xdr:from>
        <xdr:to>
          <xdr:col>4</xdr:col>
          <xdr:colOff>66675</xdr:colOff>
          <xdr:row>4</xdr:row>
          <xdr:rowOff>123825</xdr:rowOff>
        </xdr:to>
        <xdr:sp macro="" textlink="">
          <xdr:nvSpPr>
            <xdr:cNvPr id="7175" name="ChBBitfinex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3</xdr:row>
          <xdr:rowOff>85725</xdr:rowOff>
        </xdr:from>
        <xdr:to>
          <xdr:col>3</xdr:col>
          <xdr:colOff>257175</xdr:colOff>
          <xdr:row>4</xdr:row>
          <xdr:rowOff>133350</xdr:rowOff>
        </xdr:to>
        <xdr:sp macro="" textlink="">
          <xdr:nvSpPr>
            <xdr:cNvPr id="7176" name="ChBHitBTC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3</xdr:row>
          <xdr:rowOff>76200</xdr:rowOff>
        </xdr:from>
        <xdr:to>
          <xdr:col>4</xdr:col>
          <xdr:colOff>962025</xdr:colOff>
          <xdr:row>4</xdr:row>
          <xdr:rowOff>123825</xdr:rowOff>
        </xdr:to>
        <xdr:sp macro="" textlink="">
          <xdr:nvSpPr>
            <xdr:cNvPr id="7177" name="ChBPoloniex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4</xdr:row>
          <xdr:rowOff>76200</xdr:rowOff>
        </xdr:from>
        <xdr:to>
          <xdr:col>2</xdr:col>
          <xdr:colOff>571500</xdr:colOff>
          <xdr:row>5</xdr:row>
          <xdr:rowOff>123825</xdr:rowOff>
        </xdr:to>
        <xdr:sp macro="" textlink="">
          <xdr:nvSpPr>
            <xdr:cNvPr id="7178" name="ChBCryptopia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923925</xdr:colOff>
          <xdr:row>3</xdr:row>
          <xdr:rowOff>85725</xdr:rowOff>
        </xdr:from>
        <xdr:to>
          <xdr:col>5</xdr:col>
          <xdr:colOff>504825</xdr:colOff>
          <xdr:row>4</xdr:row>
          <xdr:rowOff>133350</xdr:rowOff>
        </xdr:to>
        <xdr:sp macro="" textlink="">
          <xdr:nvSpPr>
            <xdr:cNvPr id="7179" name="ChBKraken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4</xdr:row>
          <xdr:rowOff>66675</xdr:rowOff>
        </xdr:from>
        <xdr:to>
          <xdr:col>1</xdr:col>
          <xdr:colOff>609600</xdr:colOff>
          <xdr:row>5</xdr:row>
          <xdr:rowOff>114300</xdr:rowOff>
        </xdr:to>
        <xdr:sp macro="" textlink="">
          <xdr:nvSpPr>
            <xdr:cNvPr id="7180" name="ChBYobit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3</xdr:row>
          <xdr:rowOff>76200</xdr:rowOff>
        </xdr:from>
        <xdr:to>
          <xdr:col>6</xdr:col>
          <xdr:colOff>809625</xdr:colOff>
          <xdr:row>4</xdr:row>
          <xdr:rowOff>123825</xdr:rowOff>
        </xdr:to>
        <xdr:sp macro="" textlink="">
          <xdr:nvSpPr>
            <xdr:cNvPr id="7187" name="cbPairALT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4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1114425</xdr:colOff>
          <xdr:row>3</xdr:row>
          <xdr:rowOff>76200</xdr:rowOff>
        </xdr:from>
        <xdr:to>
          <xdr:col>7</xdr:col>
          <xdr:colOff>590550</xdr:colOff>
          <xdr:row>4</xdr:row>
          <xdr:rowOff>123825</xdr:rowOff>
        </xdr:to>
        <xdr:sp macro="" textlink="">
          <xdr:nvSpPr>
            <xdr:cNvPr id="7188" name="cbPairBTC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3</xdr:row>
          <xdr:rowOff>114300</xdr:rowOff>
        </xdr:from>
        <xdr:to>
          <xdr:col>9</xdr:col>
          <xdr:colOff>114300</xdr:colOff>
          <xdr:row>4</xdr:row>
          <xdr:rowOff>123825</xdr:rowOff>
        </xdr:to>
        <xdr:sp macro="" textlink="">
          <xdr:nvSpPr>
            <xdr:cNvPr id="7189" name="lblMenge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4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3</xdr:row>
          <xdr:rowOff>85725</xdr:rowOff>
        </xdr:from>
        <xdr:to>
          <xdr:col>10</xdr:col>
          <xdr:colOff>228600</xdr:colOff>
          <xdr:row>4</xdr:row>
          <xdr:rowOff>95250</xdr:rowOff>
        </xdr:to>
        <xdr:sp macro="" textlink="">
          <xdr:nvSpPr>
            <xdr:cNvPr id="7190" name="tbMenge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3</xdr:row>
          <xdr:rowOff>114300</xdr:rowOff>
        </xdr:from>
        <xdr:to>
          <xdr:col>6</xdr:col>
          <xdr:colOff>1209675</xdr:colOff>
          <xdr:row>5</xdr:row>
          <xdr:rowOff>28575</xdr:rowOff>
        </xdr:to>
        <xdr:sp macro="" textlink="">
          <xdr:nvSpPr>
            <xdr:cNvPr id="7191" name="Label1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4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76200</xdr:rowOff>
        </xdr:from>
        <xdr:to>
          <xdr:col>11</xdr:col>
          <xdr:colOff>1028700</xdr:colOff>
          <xdr:row>4</xdr:row>
          <xdr:rowOff>0</xdr:rowOff>
        </xdr:to>
        <xdr:sp macro="" textlink="">
          <xdr:nvSpPr>
            <xdr:cNvPr id="7192" name="cmdAktivieren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4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28575</xdr:rowOff>
        </xdr:from>
        <xdr:to>
          <xdr:col>11</xdr:col>
          <xdr:colOff>1028700</xdr:colOff>
          <xdr:row>5</xdr:row>
          <xdr:rowOff>142875</xdr:rowOff>
        </xdr:to>
        <xdr:sp macro="" textlink="">
          <xdr:nvSpPr>
            <xdr:cNvPr id="7193" name="cmdDeaktivieren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4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9</xdr:col>
          <xdr:colOff>561975</xdr:colOff>
          <xdr:row>18</xdr:row>
          <xdr:rowOff>57150</xdr:rowOff>
        </xdr:to>
        <xdr:sp macro="" textlink="">
          <xdr:nvSpPr>
            <xdr:cNvPr id="7194" name="lblHinweis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4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4</xdr:row>
          <xdr:rowOff>133350</xdr:rowOff>
        </xdr:from>
        <xdr:to>
          <xdr:col>14</xdr:col>
          <xdr:colOff>342900</xdr:colOff>
          <xdr:row>6</xdr:row>
          <xdr:rowOff>57150</xdr:rowOff>
        </xdr:to>
        <xdr:sp macro="" textlink="">
          <xdr:nvSpPr>
            <xdr:cNvPr id="8193" name="cmdInvestitione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2</xdr:row>
          <xdr:rowOff>133350</xdr:rowOff>
        </xdr:from>
        <xdr:to>
          <xdr:col>14</xdr:col>
          <xdr:colOff>342900</xdr:colOff>
          <xdr:row>4</xdr:row>
          <xdr:rowOff>57150</xdr:rowOff>
        </xdr:to>
        <xdr:sp macro="" textlink="">
          <xdr:nvSpPr>
            <xdr:cNvPr id="8194" name="cmdÜbersich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6</xdr:row>
          <xdr:rowOff>123825</xdr:rowOff>
        </xdr:from>
        <xdr:to>
          <xdr:col>14</xdr:col>
          <xdr:colOff>342900</xdr:colOff>
          <xdr:row>8</xdr:row>
          <xdr:rowOff>38100</xdr:rowOff>
        </xdr:to>
        <xdr:sp macro="" textlink="">
          <xdr:nvSpPr>
            <xdr:cNvPr id="8195" name="cmdArbitrageRechner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18</xdr:row>
          <xdr:rowOff>47625</xdr:rowOff>
        </xdr:from>
        <xdr:to>
          <xdr:col>4</xdr:col>
          <xdr:colOff>1171575</xdr:colOff>
          <xdr:row>20</xdr:row>
          <xdr:rowOff>9525</xdr:rowOff>
        </xdr:to>
        <xdr:sp macro="" textlink="">
          <xdr:nvSpPr>
            <xdr:cNvPr id="8196" name="cmdAlarmAktivieren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47625</xdr:rowOff>
        </xdr:from>
        <xdr:to>
          <xdr:col>1</xdr:col>
          <xdr:colOff>666750</xdr:colOff>
          <xdr:row>20</xdr:row>
          <xdr:rowOff>9525</xdr:rowOff>
        </xdr:to>
        <xdr:sp macro="" textlink="">
          <xdr:nvSpPr>
            <xdr:cNvPr id="8197" name="cmdAlarmDeaktivieren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5</xdr:row>
          <xdr:rowOff>190500</xdr:rowOff>
        </xdr:from>
        <xdr:to>
          <xdr:col>1</xdr:col>
          <xdr:colOff>714375</xdr:colOff>
          <xdr:row>7</xdr:row>
          <xdr:rowOff>19050</xdr:rowOff>
        </xdr:to>
        <xdr:sp macro="" textlink="">
          <xdr:nvSpPr>
            <xdr:cNvPr id="8198" name="cbCoi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7</xdr:row>
          <xdr:rowOff>190500</xdr:rowOff>
        </xdr:from>
        <xdr:to>
          <xdr:col>1</xdr:col>
          <xdr:colOff>714375</xdr:colOff>
          <xdr:row>9</xdr:row>
          <xdr:rowOff>9525</xdr:rowOff>
        </xdr:to>
        <xdr:sp macro="" textlink="">
          <xdr:nvSpPr>
            <xdr:cNvPr id="8199" name="cbCoin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9</xdr:row>
          <xdr:rowOff>190500</xdr:rowOff>
        </xdr:from>
        <xdr:to>
          <xdr:col>1</xdr:col>
          <xdr:colOff>714375</xdr:colOff>
          <xdr:row>11</xdr:row>
          <xdr:rowOff>19050</xdr:rowOff>
        </xdr:to>
        <xdr:sp macro="" textlink="">
          <xdr:nvSpPr>
            <xdr:cNvPr id="8200" name="cbCoin3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11</xdr:row>
          <xdr:rowOff>190500</xdr:rowOff>
        </xdr:from>
        <xdr:to>
          <xdr:col>1</xdr:col>
          <xdr:colOff>714375</xdr:colOff>
          <xdr:row>13</xdr:row>
          <xdr:rowOff>19050</xdr:rowOff>
        </xdr:to>
        <xdr:sp macro="" textlink="">
          <xdr:nvSpPr>
            <xdr:cNvPr id="8201" name="cbCoin4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13</xdr:row>
          <xdr:rowOff>180975</xdr:rowOff>
        </xdr:from>
        <xdr:to>
          <xdr:col>1</xdr:col>
          <xdr:colOff>714375</xdr:colOff>
          <xdr:row>15</xdr:row>
          <xdr:rowOff>9525</xdr:rowOff>
        </xdr:to>
        <xdr:sp macro="" textlink="">
          <xdr:nvSpPr>
            <xdr:cNvPr id="8202" name="cbCoin5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5</xdr:row>
          <xdr:rowOff>190500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8203" name="tbCoin1Min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8</xdr:row>
          <xdr:rowOff>9525</xdr:rowOff>
        </xdr:from>
        <xdr:to>
          <xdr:col>3</xdr:col>
          <xdr:colOff>9525</xdr:colOff>
          <xdr:row>9</xdr:row>
          <xdr:rowOff>19050</xdr:rowOff>
        </xdr:to>
        <xdr:sp macro="" textlink="">
          <xdr:nvSpPr>
            <xdr:cNvPr id="8204" name="tbCoin2Mi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10</xdr:row>
          <xdr:rowOff>9525</xdr:rowOff>
        </xdr:from>
        <xdr:to>
          <xdr:col>3</xdr:col>
          <xdr:colOff>9525</xdr:colOff>
          <xdr:row>11</xdr:row>
          <xdr:rowOff>38100</xdr:rowOff>
        </xdr:to>
        <xdr:sp macro="" textlink="">
          <xdr:nvSpPr>
            <xdr:cNvPr id="8205" name="tbCoin3Min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11</xdr:row>
          <xdr:rowOff>180975</xdr:rowOff>
        </xdr:from>
        <xdr:to>
          <xdr:col>3</xdr:col>
          <xdr:colOff>9525</xdr:colOff>
          <xdr:row>13</xdr:row>
          <xdr:rowOff>19050</xdr:rowOff>
        </xdr:to>
        <xdr:sp macro="" textlink="">
          <xdr:nvSpPr>
            <xdr:cNvPr id="8206" name="tbCoin4Min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13</xdr:row>
          <xdr:rowOff>180975</xdr:rowOff>
        </xdr:from>
        <xdr:to>
          <xdr:col>3</xdr:col>
          <xdr:colOff>9525</xdr:colOff>
          <xdr:row>15</xdr:row>
          <xdr:rowOff>9525</xdr:rowOff>
        </xdr:to>
        <xdr:sp macro="" textlink="">
          <xdr:nvSpPr>
            <xdr:cNvPr id="8207" name="tbCoin5Min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5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5</xdr:row>
          <xdr:rowOff>190500</xdr:rowOff>
        </xdr:from>
        <xdr:to>
          <xdr:col>4</xdr:col>
          <xdr:colOff>1428750</xdr:colOff>
          <xdr:row>7</xdr:row>
          <xdr:rowOff>19050</xdr:rowOff>
        </xdr:to>
        <xdr:sp macro="" textlink="">
          <xdr:nvSpPr>
            <xdr:cNvPr id="8208" name="tbCoin1Max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5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8</xdr:row>
          <xdr:rowOff>0</xdr:rowOff>
        </xdr:from>
        <xdr:to>
          <xdr:col>4</xdr:col>
          <xdr:colOff>1428750</xdr:colOff>
          <xdr:row>9</xdr:row>
          <xdr:rowOff>9525</xdr:rowOff>
        </xdr:to>
        <xdr:sp macro="" textlink="">
          <xdr:nvSpPr>
            <xdr:cNvPr id="8209" name="tbCoin2Max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5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10</xdr:row>
          <xdr:rowOff>9525</xdr:rowOff>
        </xdr:from>
        <xdr:to>
          <xdr:col>4</xdr:col>
          <xdr:colOff>1428750</xdr:colOff>
          <xdr:row>11</xdr:row>
          <xdr:rowOff>38100</xdr:rowOff>
        </xdr:to>
        <xdr:sp macro="" textlink="">
          <xdr:nvSpPr>
            <xdr:cNvPr id="8210" name="tbCoin3Max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5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12</xdr:row>
          <xdr:rowOff>9525</xdr:rowOff>
        </xdr:from>
        <xdr:to>
          <xdr:col>4</xdr:col>
          <xdr:colOff>1428750</xdr:colOff>
          <xdr:row>13</xdr:row>
          <xdr:rowOff>38100</xdr:rowOff>
        </xdr:to>
        <xdr:sp macro="" textlink="">
          <xdr:nvSpPr>
            <xdr:cNvPr id="8211" name="tbCoin4Max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5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13</xdr:row>
          <xdr:rowOff>180975</xdr:rowOff>
        </xdr:from>
        <xdr:to>
          <xdr:col>4</xdr:col>
          <xdr:colOff>1428750</xdr:colOff>
          <xdr:row>15</xdr:row>
          <xdr:rowOff>9525</xdr:rowOff>
        </xdr:to>
        <xdr:sp macro="" textlink="">
          <xdr:nvSpPr>
            <xdr:cNvPr id="8212" name="tbCoin5Max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5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18</xdr:row>
          <xdr:rowOff>47625</xdr:rowOff>
        </xdr:from>
        <xdr:to>
          <xdr:col>11</xdr:col>
          <xdr:colOff>990600</xdr:colOff>
          <xdr:row>20</xdr:row>
          <xdr:rowOff>9525</xdr:rowOff>
        </xdr:to>
        <xdr:sp macro="" textlink="">
          <xdr:nvSpPr>
            <xdr:cNvPr id="8213" name="cmdTopAlarmaktivieren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5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18</xdr:row>
          <xdr:rowOff>47625</xdr:rowOff>
        </xdr:from>
        <xdr:to>
          <xdr:col>7</xdr:col>
          <xdr:colOff>190500</xdr:colOff>
          <xdr:row>20</xdr:row>
          <xdr:rowOff>9525</xdr:rowOff>
        </xdr:to>
        <xdr:sp macro="" textlink="">
          <xdr:nvSpPr>
            <xdr:cNvPr id="8214" name="cmdTopDeaktivieren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5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47625</xdr:rowOff>
        </xdr:from>
        <xdr:to>
          <xdr:col>9</xdr:col>
          <xdr:colOff>638175</xdr:colOff>
          <xdr:row>20</xdr:row>
          <xdr:rowOff>9525</xdr:rowOff>
        </xdr:to>
        <xdr:sp macro="" textlink="">
          <xdr:nvSpPr>
            <xdr:cNvPr id="8215" name="cmdTopEinstellungen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5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</xdr:row>
          <xdr:rowOff>9525</xdr:rowOff>
        </xdr:from>
        <xdr:to>
          <xdr:col>7</xdr:col>
          <xdr:colOff>781050</xdr:colOff>
          <xdr:row>7</xdr:row>
          <xdr:rowOff>28575</xdr:rowOff>
        </xdr:to>
        <xdr:sp macro="" textlink="">
          <xdr:nvSpPr>
            <xdr:cNvPr id="8216" name="lblTopCoin1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5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781050</xdr:colOff>
          <xdr:row>9</xdr:row>
          <xdr:rowOff>9525</xdr:rowOff>
        </xdr:to>
        <xdr:sp macro="" textlink="">
          <xdr:nvSpPr>
            <xdr:cNvPr id="8217" name="lblTopCoin2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5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0</xdr:rowOff>
        </xdr:from>
        <xdr:to>
          <xdr:col>7</xdr:col>
          <xdr:colOff>781050</xdr:colOff>
          <xdr:row>11</xdr:row>
          <xdr:rowOff>19050</xdr:rowOff>
        </xdr:to>
        <xdr:sp macro="" textlink="">
          <xdr:nvSpPr>
            <xdr:cNvPr id="8218" name="lblTopCoin3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5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0</xdr:rowOff>
        </xdr:from>
        <xdr:to>
          <xdr:col>7</xdr:col>
          <xdr:colOff>781050</xdr:colOff>
          <xdr:row>13</xdr:row>
          <xdr:rowOff>19050</xdr:rowOff>
        </xdr:to>
        <xdr:sp macro="" textlink="">
          <xdr:nvSpPr>
            <xdr:cNvPr id="8219" name="lblTopCoin4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5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0</xdr:rowOff>
        </xdr:from>
        <xdr:to>
          <xdr:col>7</xdr:col>
          <xdr:colOff>781050</xdr:colOff>
          <xdr:row>15</xdr:row>
          <xdr:rowOff>9525</xdr:rowOff>
        </xdr:to>
        <xdr:sp macro="" textlink="">
          <xdr:nvSpPr>
            <xdr:cNvPr id="8220" name="lblTopCoin5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5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R-Markt/Downloads/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Überblick"/>
      <sheetName val="Bitcoin"/>
      <sheetName val="Rippel"/>
      <sheetName val="Ether"/>
      <sheetName val="PAY"/>
      <sheetName val="Genesis"/>
      <sheetName val="USI"/>
      <sheetName val="Scam Check"/>
      <sheetName val="Tabelle1"/>
      <sheetName val="Abfrage"/>
      <sheetName val="AP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Ja</v>
          </cell>
        </row>
        <row r="3">
          <cell r="A3" t="str">
            <v>Nein</v>
          </cell>
        </row>
        <row r="4">
          <cell r="A4" t="str">
            <v>Überspringen</v>
          </cell>
        </row>
      </sheetData>
      <sheetData sheetId="9" refreshError="1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00000000-0016-0000-0800-000000000000}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olumn1.symbol" tableColumnId="49"/>
      <queryTableField id="2" name="Column1.rank" tableColumnId="50"/>
      <queryTableField id="3" name="Column1.price_usd" tableColumnId="51"/>
      <queryTableField id="4" name="Column1.price_btc" tableColumnId="52"/>
      <queryTableField id="5" name="Column1.24h_volume_usd" tableColumnId="53"/>
      <queryTableField id="6" name="Column1.market_cap_usd" tableColumnId="54"/>
      <queryTableField id="7" name="Column1.available_supply" tableColumnId="55"/>
      <queryTableField id="8" name="Column1.total_supply" tableColumnId="56"/>
      <queryTableField id="9" name="Column1.percent_change_1h" tableColumnId="57"/>
      <queryTableField id="10" name="Column1.percent_change_24h" tableColumnId="58"/>
      <queryTableField id="11" name="Column1.percent_change_7d" tableColumnId="59"/>
      <queryTableField id="12" name="Column1.last_updated" tableColumnId="60"/>
      <queryTableField id="13" name="Column1.price_eur" tableColumnId="61"/>
      <queryTableField id="14" name="Column1.24h_volume_eur" tableColumnId="62"/>
      <queryTableField id="15" name="Column1.market_cap_eur" tableColumnId="63"/>
      <queryTableField id="16" name="Column1.id" tableColumnId="6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3" xr16:uid="{00000000-0016-0000-0900-000001000000}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Column1.MarketName" tableColumnId="40"/>
      <queryTableField id="2" name="Column1.High" tableColumnId="41"/>
      <queryTableField id="3" name="Column1.Low" tableColumnId="42"/>
      <queryTableField id="4" name="Column1.Volume" tableColumnId="43"/>
      <queryTableField id="5" name="Column1.Last" tableColumnId="44"/>
      <queryTableField id="6" name="Column1.BaseVolume" tableColumnId="45"/>
      <queryTableField id="7" name="Column1.TimeStamp" tableColumnId="46"/>
      <queryTableField id="8" name="Column1.Bid" tableColumnId="47"/>
      <queryTableField id="9" name="Column1.Ask" tableColumnId="48"/>
      <queryTableField id="10" name="Column1.OpenBuyOrders" tableColumnId="49"/>
      <queryTableField id="11" name="Column1.OpenSellOrders" tableColumnId="50"/>
      <queryTableField id="12" name="Column1.PrevDay" tableColumnId="51"/>
      <queryTableField id="13" name="Column1.Created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6" xr16:uid="{00000000-0016-0000-0A00-000002000000}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Name" tableColumnId="28"/>
      <queryTableField id="2" name="Value.last" tableColumnId="29"/>
      <queryTableField id="3" name="Value.lowestAsk" tableColumnId="30"/>
      <queryTableField id="4" name="Value.highestBid" tableColumnId="31"/>
      <queryTableField id="5" name="Value.percentChange" tableColumnId="32"/>
      <queryTableField id="6" name="Value.baseVolume" tableColumnId="33"/>
      <queryTableField id="7" name="Value.quoteVolume" tableColumnId="34"/>
      <queryTableField id="8" name="Value.high24hr" tableColumnId="35"/>
      <queryTableField id="9" name="Value.low24hr" tableColumnId="3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2" xr16:uid="{00000000-0016-0000-0B00-000003000000}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Name" tableColumnId="7"/>
      <queryTableField id="2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5" xr16:uid="{00000000-0016-0000-0C00-000004000000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.c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4" xr16:uid="{00000000-0016-0000-0D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convert_EUR_limit_100" displayName="convert_EUR_limit_100" ref="A1:P101" tableType="queryTable" totalsRowShown="0" headerRowDxfId="125" dataDxfId="124">
  <autoFilter ref="A1:P101" xr:uid="{738ABA95-82E3-45FE-8352-1560AD9C9992}"/>
  <tableColumns count="16">
    <tableColumn id="49" xr3:uid="{660E7890-1154-431A-BD6C-6CC179594363}" uniqueName="49" name="Column1.symbol" queryTableFieldId="1" dataDxfId="30"/>
    <tableColumn id="50" xr3:uid="{A57EE0A2-7E79-4EDE-A012-24B7217F792C}" uniqueName="50" name="Column1.rank" queryTableFieldId="2" dataDxfId="29"/>
    <tableColumn id="51" xr3:uid="{6628CC03-86A2-4722-862F-7F5D8F9E6427}" uniqueName="51" name="Column1.price_usd" queryTableFieldId="3" dataDxfId="28"/>
    <tableColumn id="52" xr3:uid="{2067FAAC-356D-4AD8-B612-7CCAE643442E}" uniqueName="52" name="Column1.price_btc" queryTableFieldId="4" dataDxfId="27"/>
    <tableColumn id="53" xr3:uid="{264E0E91-4230-4681-85DB-C02AC8E223C5}" uniqueName="53" name="Column1.24h_volume_usd" queryTableFieldId="5" dataDxfId="26"/>
    <tableColumn id="54" xr3:uid="{4B37330A-6473-4F1D-81A3-6E746E16F462}" uniqueName="54" name="Column1.market_cap_usd" queryTableFieldId="6" dataDxfId="25"/>
    <tableColumn id="55" xr3:uid="{D53F1389-A509-482B-8F35-3C47D73FE618}" uniqueName="55" name="Column1.available_supply" queryTableFieldId="7" dataDxfId="24"/>
    <tableColumn id="56" xr3:uid="{9F6E05C2-E5C4-4C04-AD5D-31DF56B6B54C}" uniqueName="56" name="Column1.total_supply" queryTableFieldId="8" dataDxfId="23"/>
    <tableColumn id="57" xr3:uid="{13180BAD-23C7-4049-A8CB-40AA2587EA1E}" uniqueName="57" name="Column1.percent_change_1h" queryTableFieldId="9" dataDxfId="22"/>
    <tableColumn id="58" xr3:uid="{F356A052-34F4-4413-9C3F-AF40F2C79184}" uniqueName="58" name="Column1.percent_change_24h" queryTableFieldId="10" dataDxfId="21"/>
    <tableColumn id="59" xr3:uid="{04F8AA93-1470-493B-9643-A528C2A211ED}" uniqueName="59" name="Column1.percent_change_7d" queryTableFieldId="11" dataDxfId="20"/>
    <tableColumn id="60" xr3:uid="{1641FDF7-4A69-4204-85D2-4BEE9F5602DF}" uniqueName="60" name="Column1.last_updated" queryTableFieldId="12" dataDxfId="19"/>
    <tableColumn id="61" xr3:uid="{A931E888-841D-48AE-AB8E-07A49C4DA435}" uniqueName="61" name="Column1.price_eur" queryTableFieldId="13" dataDxfId="18"/>
    <tableColumn id="62" xr3:uid="{9DEF495C-CBFD-4F0F-8265-4D0D723B306E}" uniqueName="62" name="Column1.24h_volume_eur" queryTableFieldId="14" dataDxfId="17"/>
    <tableColumn id="63" xr3:uid="{5A110733-1477-42AF-BF01-15911580CC4E}" uniqueName="63" name="Column1.market_cap_eur" queryTableFieldId="15" dataDxfId="16"/>
    <tableColumn id="64" xr3:uid="{2358BDFE-89E5-4D9C-B1A6-B07AAA2107F6}" uniqueName="64" name="Column1.id" queryTableFieldId="16" dataDxfId="15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marketsummaries" displayName="getmarketsummaries" ref="A1:M271" tableType="queryTable" totalsRowShown="0" headerRowDxfId="123" dataDxfId="122">
  <autoFilter ref="A1:M271" xr:uid="{7C2FC17E-2BE2-426B-87EA-E4F3653F4216}"/>
  <tableColumns count="13">
    <tableColumn id="40" xr3:uid="{97C4F181-0A9F-4774-B681-9E44AABA39CC}" uniqueName="40" name="Column1.MarketName" queryTableFieldId="1" dataDxfId="43"/>
    <tableColumn id="41" xr3:uid="{51AD9C21-5BE1-44FA-9E24-9EDFF9A9C756}" uniqueName="41" name="Column1.High" queryTableFieldId="2" dataDxfId="42"/>
    <tableColumn id="42" xr3:uid="{8120CE5B-D355-405F-A049-BBE37BC77BCC}" uniqueName="42" name="Column1.Low" queryTableFieldId="3" dataDxfId="41"/>
    <tableColumn id="43" xr3:uid="{DFD15D93-374E-4801-AFDF-582B58822FBB}" uniqueName="43" name="Column1.Volume" queryTableFieldId="4" dataDxfId="40"/>
    <tableColumn id="44" xr3:uid="{B353D58A-BEC1-4C80-AC1A-6691E325E231}" uniqueName="44" name="Column1.Last" queryTableFieldId="5" dataDxfId="39"/>
    <tableColumn id="45" xr3:uid="{76F21D07-DB92-4C30-8AAE-08A0C74AC9F8}" uniqueName="45" name="Column1.BaseVolume" queryTableFieldId="6" dataDxfId="38"/>
    <tableColumn id="46" xr3:uid="{DD717F7B-5D3D-4784-809A-7F10149810AE}" uniqueName="46" name="Column1.TimeStamp" queryTableFieldId="7" dataDxfId="37"/>
    <tableColumn id="47" xr3:uid="{E7874825-2B4A-4ED1-A4F2-2B5E7D92BAF5}" uniqueName="47" name="Column1.Bid" queryTableFieldId="8" dataDxfId="36"/>
    <tableColumn id="48" xr3:uid="{762F4693-9243-43DE-A463-638773FA73B3}" uniqueName="48" name="Column1.Ask" queryTableFieldId="9" dataDxfId="35"/>
    <tableColumn id="49" xr3:uid="{CDB802F0-A569-4391-ADD9-69384DA54CC3}" uniqueName="49" name="Column1.OpenBuyOrders" queryTableFieldId="10" dataDxfId="34"/>
    <tableColumn id="50" xr3:uid="{3767B0AE-8252-4291-8FFE-8D414A3DB2F3}" uniqueName="50" name="Column1.OpenSellOrders" queryTableFieldId="11" dataDxfId="33"/>
    <tableColumn id="51" xr3:uid="{C2ED6AEC-1B74-4EC5-BADF-572ADE55E4C0}" uniqueName="51" name="Column1.PrevDay" queryTableFieldId="12" dataDxfId="32"/>
    <tableColumn id="52" xr3:uid="{E30BB5DB-3086-4344-88DC-A5A6ABE74CFC}" uniqueName="52" name="Column1.Created" queryTableFieldId="13" dataDxfId="31"/>
  </tableColumns>
  <tableStyleInfo name="TableStyleQueryResult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ublic_command_returnTicker" displayName="public_command_returnTicker" ref="A1:I100" tableType="queryTable" totalsRowShown="0" headerRowDxfId="121" dataDxfId="120">
  <autoFilter ref="A1:I100" xr:uid="{FD2EDF98-33EB-4012-92D4-38748C2115BF}"/>
  <tableColumns count="9">
    <tableColumn id="28" xr3:uid="{1C69CF37-1F7C-44CC-AE79-36569CD57A67}" uniqueName="28" name="Name" queryTableFieldId="1" dataDxfId="12"/>
    <tableColumn id="29" xr3:uid="{30C7274C-C09D-4CC5-B771-D246330A90A8}" uniqueName="29" name="Value.last" queryTableFieldId="2" dataDxfId="11"/>
    <tableColumn id="30" xr3:uid="{CDED38F5-44B5-405A-8ED1-B040EB1F3680}" uniqueName="30" name="Value.lowestAsk" queryTableFieldId="3" dataDxfId="10"/>
    <tableColumn id="31" xr3:uid="{0202C98F-638B-4CBE-BA8A-FAC10CD13671}" uniqueName="31" name="Value.highestBid" queryTableFieldId="4" dataDxfId="9"/>
    <tableColumn id="32" xr3:uid="{18D13953-CA1D-4585-930F-4311F98C810D}" uniqueName="32" name="Value.percentChange" queryTableFieldId="5" dataDxfId="8"/>
    <tableColumn id="33" xr3:uid="{BAC5DE91-38AF-4699-A347-C847BFA6479F}" uniqueName="33" name="Value.baseVolume" queryTableFieldId="6" dataDxfId="7"/>
    <tableColumn id="34" xr3:uid="{9D5E656F-0891-45D4-87ED-9B9DD43E7802}" uniqueName="34" name="Value.quoteVolume" queryTableFieldId="7" dataDxfId="6"/>
    <tableColumn id="35" xr3:uid="{B93E2818-BD2B-41B0-8572-1E1AF5A4DBCD}" uniqueName="35" name="Value.high24hr" queryTableFieldId="8" dataDxfId="5"/>
    <tableColumn id="36" xr3:uid="{A116484E-0CB8-4D64-BD22-53EF9DA230DB}" uniqueName="36" name="Value.low24hr" queryTableFieldId="9" dataDxfId="4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LTCBTC" displayName="LTCBTC" ref="A1:B9" tableType="queryTable" totalsRowShown="0" headerRowDxfId="119" dataDxfId="118">
  <tableColumns count="2">
    <tableColumn id="7" xr3:uid="{88CEB57C-1E87-472C-A5C8-E337D97EEE06}" uniqueName="7" name="Name" queryTableFieldId="1" dataDxfId="3"/>
    <tableColumn id="8" xr3:uid="{D97F1ABF-1263-4C80-BA7C-D3AA8687D793}" uniqueName="8" name="Value" queryTableFieldId="2" dataDxfId="2"/>
  </tableColumns>
  <tableStyleInfo name="TableStyleQueryResult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Kraken" displayName="Kraken" ref="A1:B2" tableType="queryTable" totalsRowShown="0">
  <autoFilter ref="A1:B2" xr:uid="{F9060762-A9A0-4817-8914-ABEB67FF0A13}"/>
  <tableColumns count="2">
    <tableColumn id="3" xr3:uid="{00000000-0010-0000-0400-000003000000}" uniqueName="3" name="Name" queryTableFieldId="1" dataDxfId="1"/>
    <tableColumn id="2" xr3:uid="{00000000-0010-0000-0400-000002000000}" uniqueName="2" name="Value.c" queryTableFieldId="2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HITBTC" displayName="HITBTC" ref="A1:B9" tableType="queryTable" totalsRowShown="0">
  <autoFilter ref="A1:B9" xr:uid="{90159F3D-731C-4B01-9E1C-B6A3690EE9EF}"/>
  <tableColumns count="2">
    <tableColumn id="3" xr3:uid="{00000000-0010-0000-0500-000003000000}" uniqueName="3" name="Name" queryTableFieldId="1" dataDxfId="14"/>
    <tableColumn id="2" xr3:uid="{00000000-0010-0000-0500-000002000000}" uniqueName="2" name="Value" queryTableFieldId="2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2.emf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17" Type="http://schemas.openxmlformats.org/officeDocument/2006/relationships/image" Target="../media/image20.emf"/><Relationship Id="rId25" Type="http://schemas.openxmlformats.org/officeDocument/2006/relationships/image" Target="../media/image2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26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24" Type="http://schemas.openxmlformats.org/officeDocument/2006/relationships/control" Target="../activeX/activeX24.xml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23" Type="http://schemas.openxmlformats.org/officeDocument/2006/relationships/image" Target="../media/image23.emf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7.xml"/><Relationship Id="rId19" Type="http://schemas.openxmlformats.org/officeDocument/2006/relationships/image" Target="../media/image21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5" Type="http://schemas.openxmlformats.org/officeDocument/2006/relationships/image" Target="../media/image36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Relationship Id="rId14" Type="http://schemas.openxmlformats.org/officeDocument/2006/relationships/control" Target="../activeX/activeX3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image" Target="../media/image44.emf"/><Relationship Id="rId18" Type="http://schemas.openxmlformats.org/officeDocument/2006/relationships/control" Target="../activeX/activeX44.xml"/><Relationship Id="rId26" Type="http://schemas.openxmlformats.org/officeDocument/2006/relationships/control" Target="../activeX/activeX48.xml"/><Relationship Id="rId39" Type="http://schemas.openxmlformats.org/officeDocument/2006/relationships/image" Target="../media/image57.emf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8.emf"/><Relationship Id="rId34" Type="http://schemas.openxmlformats.org/officeDocument/2006/relationships/control" Target="../activeX/activeX52.xml"/><Relationship Id="rId7" Type="http://schemas.openxmlformats.org/officeDocument/2006/relationships/image" Target="../media/image41.emf"/><Relationship Id="rId12" Type="http://schemas.openxmlformats.org/officeDocument/2006/relationships/control" Target="../activeX/activeX41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38" Type="http://schemas.openxmlformats.org/officeDocument/2006/relationships/control" Target="../activeX/activeX54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3.xml"/><Relationship Id="rId20" Type="http://schemas.openxmlformats.org/officeDocument/2006/relationships/control" Target="../activeX/activeX45.xml"/><Relationship Id="rId29" Type="http://schemas.openxmlformats.org/officeDocument/2006/relationships/image" Target="../media/image52.emf"/><Relationship Id="rId41" Type="http://schemas.openxmlformats.org/officeDocument/2006/relationships/image" Target="../media/image58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8.xml"/><Relationship Id="rId11" Type="http://schemas.openxmlformats.org/officeDocument/2006/relationships/image" Target="../media/image43.emf"/><Relationship Id="rId24" Type="http://schemas.openxmlformats.org/officeDocument/2006/relationships/control" Target="../activeX/activeX47.xml"/><Relationship Id="rId32" Type="http://schemas.openxmlformats.org/officeDocument/2006/relationships/control" Target="../activeX/activeX51.xml"/><Relationship Id="rId37" Type="http://schemas.openxmlformats.org/officeDocument/2006/relationships/image" Target="../media/image56.emf"/><Relationship Id="rId40" Type="http://schemas.openxmlformats.org/officeDocument/2006/relationships/control" Target="../activeX/activeX55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9.xml"/><Relationship Id="rId36" Type="http://schemas.openxmlformats.org/officeDocument/2006/relationships/control" Target="../activeX/activeX53.xml"/><Relationship Id="rId10" Type="http://schemas.openxmlformats.org/officeDocument/2006/relationships/control" Target="../activeX/activeX40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Relationship Id="rId14" Type="http://schemas.openxmlformats.org/officeDocument/2006/relationships/control" Target="../activeX/activeX42.xml"/><Relationship Id="rId22" Type="http://schemas.openxmlformats.org/officeDocument/2006/relationships/control" Target="../activeX/activeX46.xml"/><Relationship Id="rId27" Type="http://schemas.openxmlformats.org/officeDocument/2006/relationships/image" Target="../media/image51.emf"/><Relationship Id="rId30" Type="http://schemas.openxmlformats.org/officeDocument/2006/relationships/control" Target="../activeX/activeX50.xml"/><Relationship Id="rId35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1.emf"/><Relationship Id="rId18" Type="http://schemas.openxmlformats.org/officeDocument/2006/relationships/control" Target="../activeX/activeX65.xml"/><Relationship Id="rId26" Type="http://schemas.openxmlformats.org/officeDocument/2006/relationships/control" Target="../activeX/activeX72.xml"/><Relationship Id="rId39" Type="http://schemas.openxmlformats.org/officeDocument/2006/relationships/image" Target="../media/image70.emf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68.xml"/><Relationship Id="rId34" Type="http://schemas.openxmlformats.org/officeDocument/2006/relationships/control" Target="../activeX/activeX77.xml"/><Relationship Id="rId42" Type="http://schemas.openxmlformats.org/officeDocument/2006/relationships/control" Target="../activeX/activeX81.xml"/><Relationship Id="rId47" Type="http://schemas.openxmlformats.org/officeDocument/2006/relationships/image" Target="../media/image74.emf"/><Relationship Id="rId7" Type="http://schemas.openxmlformats.org/officeDocument/2006/relationships/control" Target="../activeX/activeX58.xml"/><Relationship Id="rId12" Type="http://schemas.openxmlformats.org/officeDocument/2006/relationships/control" Target="../activeX/activeX62.xml"/><Relationship Id="rId17" Type="http://schemas.openxmlformats.org/officeDocument/2006/relationships/image" Target="../media/image63.emf"/><Relationship Id="rId25" Type="http://schemas.openxmlformats.org/officeDocument/2006/relationships/control" Target="../activeX/activeX71.xml"/><Relationship Id="rId33" Type="http://schemas.openxmlformats.org/officeDocument/2006/relationships/image" Target="../media/image67.emf"/><Relationship Id="rId38" Type="http://schemas.openxmlformats.org/officeDocument/2006/relationships/control" Target="../activeX/activeX79.xml"/><Relationship Id="rId46" Type="http://schemas.openxmlformats.org/officeDocument/2006/relationships/control" Target="../activeX/activeX83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64.xml"/><Relationship Id="rId20" Type="http://schemas.openxmlformats.org/officeDocument/2006/relationships/control" Target="../activeX/activeX67.xml"/><Relationship Id="rId29" Type="http://schemas.openxmlformats.org/officeDocument/2006/relationships/image" Target="../media/image65.emf"/><Relationship Id="rId41" Type="http://schemas.openxmlformats.org/officeDocument/2006/relationships/image" Target="../media/image7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7.xml"/><Relationship Id="rId11" Type="http://schemas.openxmlformats.org/officeDocument/2006/relationships/image" Target="../media/image60.emf"/><Relationship Id="rId24" Type="http://schemas.openxmlformats.org/officeDocument/2006/relationships/control" Target="../activeX/activeX70.xml"/><Relationship Id="rId32" Type="http://schemas.openxmlformats.org/officeDocument/2006/relationships/control" Target="../activeX/activeX76.xml"/><Relationship Id="rId37" Type="http://schemas.openxmlformats.org/officeDocument/2006/relationships/image" Target="../media/image69.emf"/><Relationship Id="rId40" Type="http://schemas.openxmlformats.org/officeDocument/2006/relationships/control" Target="../activeX/activeX80.xml"/><Relationship Id="rId45" Type="http://schemas.openxmlformats.org/officeDocument/2006/relationships/image" Target="../media/image73.emf"/><Relationship Id="rId5" Type="http://schemas.openxmlformats.org/officeDocument/2006/relationships/image" Target="../media/image59.emf"/><Relationship Id="rId15" Type="http://schemas.openxmlformats.org/officeDocument/2006/relationships/image" Target="../media/image62.emf"/><Relationship Id="rId23" Type="http://schemas.openxmlformats.org/officeDocument/2006/relationships/image" Target="../media/image64.emf"/><Relationship Id="rId28" Type="http://schemas.openxmlformats.org/officeDocument/2006/relationships/control" Target="../activeX/activeX74.xml"/><Relationship Id="rId36" Type="http://schemas.openxmlformats.org/officeDocument/2006/relationships/control" Target="../activeX/activeX78.xml"/><Relationship Id="rId10" Type="http://schemas.openxmlformats.org/officeDocument/2006/relationships/control" Target="../activeX/activeX61.xml"/><Relationship Id="rId19" Type="http://schemas.openxmlformats.org/officeDocument/2006/relationships/control" Target="../activeX/activeX66.xml"/><Relationship Id="rId31" Type="http://schemas.openxmlformats.org/officeDocument/2006/relationships/image" Target="../media/image66.emf"/><Relationship Id="rId44" Type="http://schemas.openxmlformats.org/officeDocument/2006/relationships/control" Target="../activeX/activeX82.xml"/><Relationship Id="rId4" Type="http://schemas.openxmlformats.org/officeDocument/2006/relationships/control" Target="../activeX/activeX56.xml"/><Relationship Id="rId9" Type="http://schemas.openxmlformats.org/officeDocument/2006/relationships/control" Target="../activeX/activeX60.xml"/><Relationship Id="rId14" Type="http://schemas.openxmlformats.org/officeDocument/2006/relationships/control" Target="../activeX/activeX63.xml"/><Relationship Id="rId22" Type="http://schemas.openxmlformats.org/officeDocument/2006/relationships/control" Target="../activeX/activeX69.xml"/><Relationship Id="rId27" Type="http://schemas.openxmlformats.org/officeDocument/2006/relationships/control" Target="../activeX/activeX73.xml"/><Relationship Id="rId30" Type="http://schemas.openxmlformats.org/officeDocument/2006/relationships/control" Target="../activeX/activeX75.xml"/><Relationship Id="rId35" Type="http://schemas.openxmlformats.org/officeDocument/2006/relationships/image" Target="../media/image68.emf"/><Relationship Id="rId43" Type="http://schemas.openxmlformats.org/officeDocument/2006/relationships/image" Target="../media/image72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Übersicht"/>
  <dimension ref="A1:Q47"/>
  <sheetViews>
    <sheetView tabSelected="1" zoomScaleNormal="10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9" customWidth="1"/>
    <col min="3" max="3" width="20.28515625" customWidth="1"/>
    <col min="4" max="4" width="13.5703125" customWidth="1"/>
    <col min="5" max="5" width="9" customWidth="1"/>
    <col min="6" max="6" width="20.28515625" customWidth="1"/>
    <col min="7" max="7" width="13.5703125" customWidth="1"/>
    <col min="8" max="8" width="9" customWidth="1"/>
    <col min="9" max="9" width="20.28515625" customWidth="1"/>
    <col min="10" max="10" width="24.140625" customWidth="1"/>
    <col min="11" max="11" width="21.7109375" customWidth="1"/>
    <col min="12" max="12" width="23.140625" customWidth="1"/>
    <col min="13" max="13" width="24.28515625" customWidth="1"/>
    <col min="14" max="14" width="6.42578125" customWidth="1"/>
    <col min="15" max="15" width="15.5703125" customWidth="1"/>
  </cols>
  <sheetData>
    <row r="1" spans="1:17" ht="30" customHeight="1" thickBot="1" x14ac:dyDescent="0.45">
      <c r="A1" s="66"/>
      <c r="B1" s="317" t="s">
        <v>0</v>
      </c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8"/>
      <c r="P1" s="218"/>
      <c r="Q1" s="218"/>
    </row>
    <row r="2" spans="1:17" ht="15.75" thickBot="1" x14ac:dyDescent="0.3">
      <c r="A2" s="321" t="s">
        <v>911</v>
      </c>
      <c r="B2" s="322"/>
      <c r="C2" s="69">
        <f>ROUND(VLOOKUP("BTC",API!1:1048576,13,FALSE),8)</f>
        <v>6657.9362987000004</v>
      </c>
      <c r="D2" s="321" t="s">
        <v>910</v>
      </c>
      <c r="E2" s="322"/>
      <c r="F2" s="69">
        <f>ROUND(VLOOKUP("ETH",API!1:1048576,13,FALSE),8)</f>
        <v>494.55461677</v>
      </c>
      <c r="G2" s="321" t="s">
        <v>912</v>
      </c>
      <c r="H2" s="322"/>
      <c r="I2" s="69">
        <f>ROUND(VLOOKUP("BCH",API!1:1048576,13,FALSE),8)</f>
        <v>759.70533031000002</v>
      </c>
      <c r="J2" s="75"/>
      <c r="K2" s="207" t="s">
        <v>271</v>
      </c>
      <c r="L2" s="286" t="s">
        <v>908</v>
      </c>
      <c r="M2" s="207" t="s">
        <v>788</v>
      </c>
      <c r="N2" s="323" t="s">
        <v>1147</v>
      </c>
      <c r="O2" s="324"/>
      <c r="P2" s="218"/>
      <c r="Q2" s="218"/>
    </row>
    <row r="3" spans="1:17" ht="16.5" thickBot="1" x14ac:dyDescent="0.3">
      <c r="A3" s="191"/>
      <c r="B3" s="190"/>
      <c r="C3" s="192"/>
      <c r="D3" s="191"/>
      <c r="E3" s="190"/>
      <c r="F3" s="190"/>
      <c r="G3" s="204"/>
      <c r="H3" s="204"/>
      <c r="I3" s="204"/>
      <c r="J3" s="205"/>
      <c r="K3" s="316" t="s">
        <v>797</v>
      </c>
      <c r="L3" s="316"/>
      <c r="M3" s="206" t="s">
        <v>836</v>
      </c>
      <c r="N3" s="314" t="s">
        <v>908</v>
      </c>
      <c r="O3" s="315"/>
      <c r="P3" s="219"/>
      <c r="Q3" s="218"/>
    </row>
    <row r="4" spans="1:17" ht="15" customHeight="1" x14ac:dyDescent="0.25">
      <c r="A4" s="191"/>
      <c r="B4" s="190"/>
      <c r="C4" s="192"/>
      <c r="D4" s="191"/>
      <c r="E4" s="190"/>
      <c r="F4" s="190"/>
      <c r="G4" s="190"/>
      <c r="H4" s="190"/>
      <c r="I4" s="190"/>
      <c r="J4" s="192"/>
      <c r="K4" s="70" t="s">
        <v>789</v>
      </c>
      <c r="L4" s="71" t="s">
        <v>908</v>
      </c>
      <c r="M4" s="310" t="s">
        <v>834</v>
      </c>
      <c r="N4" s="311"/>
      <c r="O4" s="311"/>
      <c r="P4" s="219"/>
      <c r="Q4" s="218"/>
    </row>
    <row r="5" spans="1:17" ht="15" customHeight="1" x14ac:dyDescent="0.25">
      <c r="A5" s="191"/>
      <c r="B5" s="190"/>
      <c r="C5" s="192"/>
      <c r="D5" s="191"/>
      <c r="E5" s="190"/>
      <c r="F5" s="190"/>
      <c r="G5" s="190"/>
      <c r="H5" s="190"/>
      <c r="I5" s="190"/>
      <c r="J5" s="192"/>
      <c r="K5" s="72" t="s">
        <v>790</v>
      </c>
      <c r="L5" s="68"/>
      <c r="M5" s="312"/>
      <c r="N5" s="313"/>
      <c r="O5" s="313"/>
      <c r="P5" s="219"/>
      <c r="Q5" s="218"/>
    </row>
    <row r="6" spans="1:17" ht="15" customHeight="1" x14ac:dyDescent="0.25">
      <c r="A6" s="191"/>
      <c r="B6" s="190"/>
      <c r="C6" s="192"/>
      <c r="D6" s="191"/>
      <c r="E6" s="190"/>
      <c r="F6" s="190"/>
      <c r="G6" s="190"/>
      <c r="H6" s="190"/>
      <c r="I6" s="190"/>
      <c r="J6" s="192"/>
      <c r="K6" s="72" t="s">
        <v>796</v>
      </c>
      <c r="L6" s="68"/>
      <c r="M6" s="312"/>
      <c r="N6" s="313"/>
      <c r="O6" s="313"/>
      <c r="P6" s="219"/>
      <c r="Q6" s="218"/>
    </row>
    <row r="7" spans="1:17" ht="15" customHeight="1" x14ac:dyDescent="0.25">
      <c r="A7" s="191"/>
      <c r="B7" s="190"/>
      <c r="C7" s="192"/>
      <c r="D7" s="191"/>
      <c r="E7" s="190"/>
      <c r="F7" s="190"/>
      <c r="G7" s="190"/>
      <c r="H7" s="190"/>
      <c r="I7" s="190"/>
      <c r="J7" s="192"/>
      <c r="K7" s="73" t="s">
        <v>791</v>
      </c>
      <c r="L7" s="74"/>
      <c r="M7" s="312"/>
      <c r="N7" s="313"/>
      <c r="O7" s="313"/>
      <c r="P7" s="219"/>
      <c r="Q7" s="218"/>
    </row>
    <row r="8" spans="1:17" ht="15" customHeight="1" x14ac:dyDescent="0.25">
      <c r="A8" s="191"/>
      <c r="B8" s="190"/>
      <c r="C8" s="192"/>
      <c r="D8" s="191"/>
      <c r="E8" s="190"/>
      <c r="F8" s="190"/>
      <c r="G8" s="190"/>
      <c r="H8" s="190"/>
      <c r="I8" s="190"/>
      <c r="J8" s="192"/>
      <c r="K8" s="72" t="s">
        <v>792</v>
      </c>
      <c r="L8" s="68"/>
      <c r="M8" s="312"/>
      <c r="N8" s="313"/>
      <c r="O8" s="313"/>
      <c r="P8" s="219"/>
      <c r="Q8" s="218"/>
    </row>
    <row r="9" spans="1:17" ht="15" customHeight="1" x14ac:dyDescent="0.25">
      <c r="A9" s="191"/>
      <c r="B9" s="190"/>
      <c r="C9" s="192"/>
      <c r="D9" s="191"/>
      <c r="E9" s="190"/>
      <c r="F9" s="190"/>
      <c r="G9" s="190"/>
      <c r="H9" s="190"/>
      <c r="I9" s="190"/>
      <c r="J9" s="192"/>
      <c r="K9" s="73" t="s">
        <v>793</v>
      </c>
      <c r="L9" s="74"/>
      <c r="M9" s="312"/>
      <c r="N9" s="313"/>
      <c r="O9" s="313"/>
      <c r="P9" s="219"/>
      <c r="Q9" s="218"/>
    </row>
    <row r="10" spans="1:17" ht="15" customHeight="1" x14ac:dyDescent="0.25">
      <c r="A10" s="191"/>
      <c r="B10" s="190"/>
      <c r="C10" s="192"/>
      <c r="D10" s="191"/>
      <c r="E10" s="190"/>
      <c r="F10" s="190"/>
      <c r="G10" s="190"/>
      <c r="H10" s="190"/>
      <c r="I10" s="190"/>
      <c r="J10" s="192"/>
      <c r="K10" s="72" t="s">
        <v>792</v>
      </c>
      <c r="L10" s="68"/>
      <c r="M10" s="312"/>
      <c r="N10" s="313"/>
      <c r="O10" s="313"/>
      <c r="P10" s="219"/>
      <c r="Q10" s="218"/>
    </row>
    <row r="11" spans="1:17" ht="15" customHeight="1" x14ac:dyDescent="0.25">
      <c r="A11" s="191"/>
      <c r="B11" s="190"/>
      <c r="C11" s="192"/>
      <c r="D11" s="191"/>
      <c r="E11" s="190"/>
      <c r="F11" s="190"/>
      <c r="G11" s="190"/>
      <c r="H11" s="190"/>
      <c r="I11" s="190"/>
      <c r="J11" s="192"/>
      <c r="K11" s="72" t="s">
        <v>794</v>
      </c>
      <c r="L11" s="68"/>
      <c r="M11" s="312"/>
      <c r="N11" s="313"/>
      <c r="O11" s="313"/>
      <c r="P11" s="219"/>
      <c r="Q11" s="218"/>
    </row>
    <row r="12" spans="1:17" ht="15.75" customHeight="1" thickBot="1" x14ac:dyDescent="0.3">
      <c r="A12" s="191"/>
      <c r="B12" s="190"/>
      <c r="C12" s="192"/>
      <c r="D12" s="191"/>
      <c r="E12" s="190"/>
      <c r="F12" s="190"/>
      <c r="G12" s="190"/>
      <c r="H12" s="190"/>
      <c r="I12" s="190"/>
      <c r="J12" s="192"/>
      <c r="K12" s="73" t="s">
        <v>795</v>
      </c>
      <c r="L12" s="74">
        <f>ROUND(SUM(L5*L11),8)</f>
        <v>0</v>
      </c>
      <c r="M12" s="312"/>
      <c r="N12" s="313"/>
      <c r="O12" s="313"/>
      <c r="P12" s="219"/>
      <c r="Q12" s="218"/>
    </row>
    <row r="13" spans="1:17" ht="16.5" thickBot="1" x14ac:dyDescent="0.3">
      <c r="A13" s="305" t="s">
        <v>1138</v>
      </c>
      <c r="B13" s="309"/>
      <c r="C13" s="234">
        <f>SUM(C14:C32)</f>
        <v>0</v>
      </c>
      <c r="D13" s="305" t="s">
        <v>985</v>
      </c>
      <c r="E13" s="306"/>
      <c r="F13" s="235">
        <f>SUM(F14:F32)</f>
        <v>0</v>
      </c>
      <c r="G13" s="305" t="s">
        <v>989</v>
      </c>
      <c r="H13" s="306"/>
      <c r="I13" s="235">
        <f>SUM(I14:I32)</f>
        <v>0</v>
      </c>
      <c r="J13" s="236" t="s">
        <v>196</v>
      </c>
      <c r="K13" s="236" t="s">
        <v>262</v>
      </c>
      <c r="L13" s="236" t="s">
        <v>260</v>
      </c>
      <c r="M13" s="333" t="s">
        <v>835</v>
      </c>
      <c r="N13" s="334"/>
      <c r="O13" s="335"/>
      <c r="P13" s="218"/>
      <c r="Q13" s="218"/>
    </row>
    <row r="14" spans="1:17" ht="15" customHeight="1" x14ac:dyDescent="0.25">
      <c r="A14" s="307">
        <f>Berechnungen!S4</f>
        <v>0</v>
      </c>
      <c r="B14" s="308"/>
      <c r="C14" s="239">
        <f>Berechnungen!V4</f>
        <v>0</v>
      </c>
      <c r="D14" s="307">
        <f>A14</f>
        <v>0</v>
      </c>
      <c r="E14" s="308"/>
      <c r="F14" s="239">
        <f>SUM(I14-C14)</f>
        <v>0</v>
      </c>
      <c r="G14" s="307">
        <f>A14</f>
        <v>0</v>
      </c>
      <c r="H14" s="308"/>
      <c r="I14" s="239">
        <f>Berechnungen!U4</f>
        <v>0</v>
      </c>
      <c r="J14" s="242" t="e">
        <f>VLOOKUP(A14,API!1:1048576,4,FALSE)</f>
        <v>#N/A</v>
      </c>
      <c r="K14" s="242" t="e">
        <f>VLOOKUP(A14,API!1:1048576,13,FALSE)</f>
        <v>#N/A</v>
      </c>
      <c r="L14" s="245" t="e">
        <f>ROUND(SUM(I14/C14*100-100),2)</f>
        <v>#DIV/0!</v>
      </c>
      <c r="M14" s="325"/>
      <c r="N14" s="326"/>
      <c r="O14" s="327"/>
      <c r="P14" s="218"/>
      <c r="Q14" s="218"/>
    </row>
    <row r="15" spans="1:17" ht="15" customHeight="1" x14ac:dyDescent="0.25">
      <c r="A15" s="303">
        <f>Berechnungen!S5</f>
        <v>0</v>
      </c>
      <c r="B15" s="304"/>
      <c r="C15" s="240">
        <f>Berechnungen!V5</f>
        <v>0</v>
      </c>
      <c r="D15" s="303">
        <f>A15</f>
        <v>0</v>
      </c>
      <c r="E15" s="304"/>
      <c r="F15" s="240">
        <f t="shared" ref="F15:F32" si="0">SUM(I15-C15)</f>
        <v>0</v>
      </c>
      <c r="G15" s="303">
        <f>A15</f>
        <v>0</v>
      </c>
      <c r="H15" s="304"/>
      <c r="I15" s="240">
        <f>Berechnungen!U5</f>
        <v>0</v>
      </c>
      <c r="J15" s="243" t="e">
        <f>VLOOKUP(A15,API!1:1048576,4,FALSE)</f>
        <v>#N/A</v>
      </c>
      <c r="K15" s="243" t="e">
        <f>VLOOKUP(A15,API!1:1048576,13,FALSE)</f>
        <v>#N/A</v>
      </c>
      <c r="L15" s="237" t="e">
        <f>ROUND(SUM(I15/C15*100-100),2)</f>
        <v>#DIV/0!</v>
      </c>
      <c r="M15" s="328"/>
      <c r="N15" s="313"/>
      <c r="O15" s="329"/>
      <c r="P15" s="218"/>
      <c r="Q15" s="218"/>
    </row>
    <row r="16" spans="1:17" ht="15" customHeight="1" x14ac:dyDescent="0.25">
      <c r="A16" s="303">
        <f>Berechnungen!S6</f>
        <v>0</v>
      </c>
      <c r="B16" s="304"/>
      <c r="C16" s="240">
        <f>Berechnungen!V6</f>
        <v>0</v>
      </c>
      <c r="D16" s="303">
        <f t="shared" ref="D16:D24" si="1">A16</f>
        <v>0</v>
      </c>
      <c r="E16" s="304"/>
      <c r="F16" s="240">
        <f t="shared" si="0"/>
        <v>0</v>
      </c>
      <c r="G16" s="303">
        <f t="shared" ref="G16:G24" si="2">A16</f>
        <v>0</v>
      </c>
      <c r="H16" s="304"/>
      <c r="I16" s="240">
        <f>Berechnungen!U6</f>
        <v>0</v>
      </c>
      <c r="J16" s="243" t="e">
        <f>VLOOKUP(A16,API!1:1048576,4,FALSE)</f>
        <v>#N/A</v>
      </c>
      <c r="K16" s="243" t="e">
        <f>VLOOKUP(A16,API!1:1048576,13,FALSE)</f>
        <v>#N/A</v>
      </c>
      <c r="L16" s="237" t="e">
        <f>ROUND(SUM(I16/C16*100-100),2)</f>
        <v>#DIV/0!</v>
      </c>
      <c r="M16" s="328"/>
      <c r="N16" s="313"/>
      <c r="O16" s="329"/>
      <c r="P16" s="218"/>
      <c r="Q16" s="218"/>
    </row>
    <row r="17" spans="1:17" ht="15" customHeight="1" x14ac:dyDescent="0.25">
      <c r="A17" s="303">
        <f>Berechnungen!S7</f>
        <v>0</v>
      </c>
      <c r="B17" s="304"/>
      <c r="C17" s="240">
        <f>Berechnungen!V7</f>
        <v>0</v>
      </c>
      <c r="D17" s="303">
        <f t="shared" si="1"/>
        <v>0</v>
      </c>
      <c r="E17" s="304"/>
      <c r="F17" s="240">
        <f t="shared" si="0"/>
        <v>0</v>
      </c>
      <c r="G17" s="303">
        <f t="shared" si="2"/>
        <v>0</v>
      </c>
      <c r="H17" s="304"/>
      <c r="I17" s="240">
        <f>Berechnungen!U7</f>
        <v>0</v>
      </c>
      <c r="J17" s="243" t="e">
        <f>VLOOKUP(A17,API!1:1048576,4,FALSE)</f>
        <v>#N/A</v>
      </c>
      <c r="K17" s="243" t="e">
        <f>VLOOKUP(A17,API!1:1048576,13,FALSE)</f>
        <v>#N/A</v>
      </c>
      <c r="L17" s="237" t="e">
        <f>ROUND(SUM(I17/C17*100-100),2)</f>
        <v>#DIV/0!</v>
      </c>
      <c r="M17" s="328"/>
      <c r="N17" s="313"/>
      <c r="O17" s="329"/>
      <c r="P17" s="218"/>
      <c r="Q17" s="218"/>
    </row>
    <row r="18" spans="1:17" ht="15" customHeight="1" x14ac:dyDescent="0.25">
      <c r="A18" s="303">
        <f>Berechnungen!S8</f>
        <v>0</v>
      </c>
      <c r="B18" s="304"/>
      <c r="C18" s="240">
        <f>Berechnungen!V8</f>
        <v>0</v>
      </c>
      <c r="D18" s="303">
        <f t="shared" si="1"/>
        <v>0</v>
      </c>
      <c r="E18" s="304"/>
      <c r="F18" s="240">
        <f t="shared" si="0"/>
        <v>0</v>
      </c>
      <c r="G18" s="303">
        <f t="shared" si="2"/>
        <v>0</v>
      </c>
      <c r="H18" s="304"/>
      <c r="I18" s="240">
        <f>Berechnungen!U8</f>
        <v>0</v>
      </c>
      <c r="J18" s="243" t="e">
        <f>VLOOKUP(A18,API!1:1048576,4,FALSE)</f>
        <v>#N/A</v>
      </c>
      <c r="K18" s="243" t="e">
        <f>VLOOKUP(A18,API!1:1048576,13,FALSE)</f>
        <v>#N/A</v>
      </c>
      <c r="L18" s="237" t="e">
        <f>ROUND(SUM(I18/C18*100-100),2)</f>
        <v>#DIV/0!</v>
      </c>
      <c r="M18" s="328"/>
      <c r="N18" s="313"/>
      <c r="O18" s="329"/>
      <c r="P18" s="218"/>
      <c r="Q18" s="218"/>
    </row>
    <row r="19" spans="1:17" ht="15" customHeight="1" x14ac:dyDescent="0.25">
      <c r="A19" s="303">
        <f>Berechnungen!S9</f>
        <v>0</v>
      </c>
      <c r="B19" s="304"/>
      <c r="C19" s="240">
        <f>Berechnungen!V9</f>
        <v>0</v>
      </c>
      <c r="D19" s="303">
        <f t="shared" si="1"/>
        <v>0</v>
      </c>
      <c r="E19" s="304"/>
      <c r="F19" s="240">
        <f t="shared" si="0"/>
        <v>0</v>
      </c>
      <c r="G19" s="303">
        <f t="shared" si="2"/>
        <v>0</v>
      </c>
      <c r="H19" s="304"/>
      <c r="I19" s="240">
        <f>Berechnungen!U9</f>
        <v>0</v>
      </c>
      <c r="J19" s="243" t="e">
        <f>VLOOKUP(A19,API!1:1048576,4,FALSE)</f>
        <v>#N/A</v>
      </c>
      <c r="K19" s="243" t="e">
        <f>VLOOKUP(A19,API!1:1048576,13,FALSE)</f>
        <v>#N/A</v>
      </c>
      <c r="L19" s="237" t="e">
        <f>ROUND(SUM(I19/C19*100-100),2)</f>
        <v>#DIV/0!</v>
      </c>
      <c r="M19" s="328"/>
      <c r="N19" s="313"/>
      <c r="O19" s="329"/>
      <c r="P19" s="218"/>
      <c r="Q19" s="218"/>
    </row>
    <row r="20" spans="1:17" ht="15" customHeight="1" x14ac:dyDescent="0.25">
      <c r="A20" s="303">
        <f>Berechnungen!S10</f>
        <v>0</v>
      </c>
      <c r="B20" s="304"/>
      <c r="C20" s="240">
        <f>Berechnungen!V10</f>
        <v>0</v>
      </c>
      <c r="D20" s="303">
        <f t="shared" si="1"/>
        <v>0</v>
      </c>
      <c r="E20" s="304"/>
      <c r="F20" s="240">
        <f t="shared" si="0"/>
        <v>0</v>
      </c>
      <c r="G20" s="303">
        <f t="shared" si="2"/>
        <v>0</v>
      </c>
      <c r="H20" s="304"/>
      <c r="I20" s="240">
        <f>Berechnungen!U10</f>
        <v>0</v>
      </c>
      <c r="J20" s="243" t="e">
        <f>VLOOKUP(A20,API!1:1048576,4,FALSE)</f>
        <v>#N/A</v>
      </c>
      <c r="K20" s="243" t="e">
        <f>VLOOKUP(A20,API!1:1048576,13,FALSE)</f>
        <v>#N/A</v>
      </c>
      <c r="L20" s="237" t="e">
        <f>ROUND(SUM(I20/C20*100-100),2)</f>
        <v>#DIV/0!</v>
      </c>
      <c r="M20" s="328"/>
      <c r="N20" s="313"/>
      <c r="O20" s="329"/>
      <c r="P20" s="218"/>
      <c r="Q20" s="218"/>
    </row>
    <row r="21" spans="1:17" ht="15" customHeight="1" x14ac:dyDescent="0.25">
      <c r="A21" s="303">
        <f>Berechnungen!S11</f>
        <v>0</v>
      </c>
      <c r="B21" s="304"/>
      <c r="C21" s="240">
        <f>Berechnungen!V11</f>
        <v>0</v>
      </c>
      <c r="D21" s="303">
        <f t="shared" si="1"/>
        <v>0</v>
      </c>
      <c r="E21" s="304"/>
      <c r="F21" s="240">
        <f t="shared" si="0"/>
        <v>0</v>
      </c>
      <c r="G21" s="303">
        <f t="shared" si="2"/>
        <v>0</v>
      </c>
      <c r="H21" s="304"/>
      <c r="I21" s="240">
        <f>Berechnungen!U11</f>
        <v>0</v>
      </c>
      <c r="J21" s="243" t="e">
        <f>VLOOKUP(A21,API!1:1048576,4,FALSE)</f>
        <v>#N/A</v>
      </c>
      <c r="K21" s="243" t="e">
        <f>VLOOKUP(A21,API!1:1048576,13,FALSE)</f>
        <v>#N/A</v>
      </c>
      <c r="L21" s="237" t="e">
        <f>ROUND(SUM(I21/C21*100-100),2)</f>
        <v>#DIV/0!</v>
      </c>
      <c r="M21" s="328"/>
      <c r="N21" s="313"/>
      <c r="O21" s="329"/>
      <c r="P21" s="218"/>
      <c r="Q21" s="218"/>
    </row>
    <row r="22" spans="1:17" ht="15" customHeight="1" x14ac:dyDescent="0.25">
      <c r="A22" s="303">
        <f>Berechnungen!S12</f>
        <v>0</v>
      </c>
      <c r="B22" s="304"/>
      <c r="C22" s="240">
        <f>Berechnungen!V12</f>
        <v>0</v>
      </c>
      <c r="D22" s="303">
        <f t="shared" si="1"/>
        <v>0</v>
      </c>
      <c r="E22" s="304"/>
      <c r="F22" s="240">
        <f t="shared" si="0"/>
        <v>0</v>
      </c>
      <c r="G22" s="303">
        <f t="shared" si="2"/>
        <v>0</v>
      </c>
      <c r="H22" s="304"/>
      <c r="I22" s="240">
        <f>Berechnungen!U12</f>
        <v>0</v>
      </c>
      <c r="J22" s="243" t="e">
        <f>VLOOKUP(A22,API!1:1048576,4,FALSE)</f>
        <v>#N/A</v>
      </c>
      <c r="K22" s="243" t="e">
        <f>VLOOKUP(A22,API!1:1048576,13,FALSE)</f>
        <v>#N/A</v>
      </c>
      <c r="L22" s="237" t="e">
        <f>ROUND(SUM(I22/C22*100-100),2)</f>
        <v>#DIV/0!</v>
      </c>
      <c r="M22" s="328"/>
      <c r="N22" s="313"/>
      <c r="O22" s="329"/>
      <c r="P22" s="218"/>
      <c r="Q22" s="218"/>
    </row>
    <row r="23" spans="1:17" ht="15" customHeight="1" x14ac:dyDescent="0.25">
      <c r="A23" s="303">
        <f>Berechnungen!S13</f>
        <v>0</v>
      </c>
      <c r="B23" s="304"/>
      <c r="C23" s="240">
        <f>Berechnungen!V13</f>
        <v>0</v>
      </c>
      <c r="D23" s="303">
        <f t="shared" si="1"/>
        <v>0</v>
      </c>
      <c r="E23" s="304"/>
      <c r="F23" s="240">
        <f t="shared" si="0"/>
        <v>0</v>
      </c>
      <c r="G23" s="303">
        <f t="shared" si="2"/>
        <v>0</v>
      </c>
      <c r="H23" s="304"/>
      <c r="I23" s="240">
        <f>Berechnungen!U13</f>
        <v>0</v>
      </c>
      <c r="J23" s="243" t="e">
        <f>VLOOKUP(A23,API!1:1048576,4,FALSE)</f>
        <v>#N/A</v>
      </c>
      <c r="K23" s="243" t="e">
        <f>VLOOKUP(A23,API!1:1048576,13,FALSE)</f>
        <v>#N/A</v>
      </c>
      <c r="L23" s="237" t="e">
        <f>ROUND(SUM(I23/C23*100-100),2)</f>
        <v>#DIV/0!</v>
      </c>
      <c r="M23" s="328"/>
      <c r="N23" s="313"/>
      <c r="O23" s="329"/>
      <c r="P23" s="218"/>
      <c r="Q23" s="218"/>
    </row>
    <row r="24" spans="1:17" ht="15.75" customHeight="1" x14ac:dyDescent="0.25">
      <c r="A24" s="303">
        <f>Berechnungen!S14</f>
        <v>0</v>
      </c>
      <c r="B24" s="304"/>
      <c r="C24" s="240">
        <f>Berechnungen!V14</f>
        <v>0</v>
      </c>
      <c r="D24" s="303">
        <f t="shared" si="1"/>
        <v>0</v>
      </c>
      <c r="E24" s="304"/>
      <c r="F24" s="240">
        <f t="shared" si="0"/>
        <v>0</v>
      </c>
      <c r="G24" s="303">
        <f t="shared" si="2"/>
        <v>0</v>
      </c>
      <c r="H24" s="304"/>
      <c r="I24" s="240">
        <f>Berechnungen!U14</f>
        <v>0</v>
      </c>
      <c r="J24" s="243" t="e">
        <f>VLOOKUP(A24,API!1:1048576,4,FALSE)</f>
        <v>#N/A</v>
      </c>
      <c r="K24" s="243" t="e">
        <f>VLOOKUP(A24,API!1:1048576,13,FALSE)</f>
        <v>#N/A</v>
      </c>
      <c r="L24" s="237" t="e">
        <f>ROUND(SUM(I24/C24*100-100),2)</f>
        <v>#DIV/0!</v>
      </c>
      <c r="M24" s="328"/>
      <c r="N24" s="313"/>
      <c r="O24" s="329"/>
      <c r="P24" s="218"/>
      <c r="Q24" s="218"/>
    </row>
    <row r="25" spans="1:17" ht="15.75" x14ac:dyDescent="0.25">
      <c r="A25" s="303">
        <f>Berechnungen!S15</f>
        <v>0</v>
      </c>
      <c r="B25" s="304"/>
      <c r="C25" s="240">
        <f>Berechnungen!V15</f>
        <v>0</v>
      </c>
      <c r="D25" s="303">
        <f>A25</f>
        <v>0</v>
      </c>
      <c r="E25" s="304"/>
      <c r="F25" s="240">
        <f t="shared" si="0"/>
        <v>0</v>
      </c>
      <c r="G25" s="303">
        <f>A25</f>
        <v>0</v>
      </c>
      <c r="H25" s="304"/>
      <c r="I25" s="240">
        <f>Berechnungen!U15</f>
        <v>0</v>
      </c>
      <c r="J25" s="243" t="e">
        <f>VLOOKUP(A25,API!1:1048576,4,FALSE)</f>
        <v>#N/A</v>
      </c>
      <c r="K25" s="243" t="e">
        <f>VLOOKUP(A25,API!1:1048576,13,FALSE)</f>
        <v>#N/A</v>
      </c>
      <c r="L25" s="237" t="e">
        <f>ROUND(SUM(I25/C25*100-100),2)</f>
        <v>#DIV/0!</v>
      </c>
      <c r="M25" s="328"/>
      <c r="N25" s="313"/>
      <c r="O25" s="329"/>
      <c r="P25" s="218"/>
      <c r="Q25" s="218"/>
    </row>
    <row r="26" spans="1:17" ht="15.75" x14ac:dyDescent="0.25">
      <c r="A26" s="303">
        <f>Berechnungen!S16</f>
        <v>0</v>
      </c>
      <c r="B26" s="304"/>
      <c r="C26" s="240">
        <f>Berechnungen!V16</f>
        <v>0</v>
      </c>
      <c r="D26" s="303">
        <f>A26</f>
        <v>0</v>
      </c>
      <c r="E26" s="304"/>
      <c r="F26" s="240">
        <f t="shared" si="0"/>
        <v>0</v>
      </c>
      <c r="G26" s="303">
        <f>A26</f>
        <v>0</v>
      </c>
      <c r="H26" s="304"/>
      <c r="I26" s="240">
        <f>Berechnungen!U16</f>
        <v>0</v>
      </c>
      <c r="J26" s="243" t="e">
        <f>VLOOKUP(A26,API!1:1048576,4,FALSE)</f>
        <v>#N/A</v>
      </c>
      <c r="K26" s="243" t="e">
        <f>VLOOKUP(A26,API!1:1048576,13,FALSE)</f>
        <v>#N/A</v>
      </c>
      <c r="L26" s="237" t="e">
        <f>ROUND(SUM(I26/C26*100-100),2)</f>
        <v>#DIV/0!</v>
      </c>
      <c r="M26" s="328"/>
      <c r="N26" s="313"/>
      <c r="O26" s="329"/>
      <c r="P26" s="218"/>
      <c r="Q26" s="218"/>
    </row>
    <row r="27" spans="1:17" ht="15.75" x14ac:dyDescent="0.25">
      <c r="A27" s="303">
        <f>Berechnungen!S17</f>
        <v>0</v>
      </c>
      <c r="B27" s="304"/>
      <c r="C27" s="240">
        <f>Berechnungen!V17</f>
        <v>0</v>
      </c>
      <c r="D27" s="303">
        <f t="shared" ref="D27:D32" si="3">A27</f>
        <v>0</v>
      </c>
      <c r="E27" s="304"/>
      <c r="F27" s="240">
        <f t="shared" si="0"/>
        <v>0</v>
      </c>
      <c r="G27" s="303">
        <f t="shared" ref="G27:G32" si="4">A27</f>
        <v>0</v>
      </c>
      <c r="H27" s="304"/>
      <c r="I27" s="240">
        <f>Berechnungen!U17</f>
        <v>0</v>
      </c>
      <c r="J27" s="243" t="e">
        <f>VLOOKUP(A27,API!1:1048576,4,FALSE)</f>
        <v>#N/A</v>
      </c>
      <c r="K27" s="243" t="e">
        <f>VLOOKUP(A27,API!1:1048576,13,FALSE)</f>
        <v>#N/A</v>
      </c>
      <c r="L27" s="237" t="e">
        <f>ROUND(SUM(I27/C27*100-100),2)</f>
        <v>#DIV/0!</v>
      </c>
      <c r="M27" s="328"/>
      <c r="N27" s="313"/>
      <c r="O27" s="329"/>
      <c r="P27" s="218"/>
      <c r="Q27" s="218"/>
    </row>
    <row r="28" spans="1:17" ht="15.75" x14ac:dyDescent="0.25">
      <c r="A28" s="303">
        <f>Berechnungen!S18</f>
        <v>0</v>
      </c>
      <c r="B28" s="304"/>
      <c r="C28" s="240">
        <f>Berechnungen!V18</f>
        <v>0</v>
      </c>
      <c r="D28" s="303">
        <f t="shared" si="3"/>
        <v>0</v>
      </c>
      <c r="E28" s="304"/>
      <c r="F28" s="240">
        <f t="shared" si="0"/>
        <v>0</v>
      </c>
      <c r="G28" s="303">
        <f t="shared" si="4"/>
        <v>0</v>
      </c>
      <c r="H28" s="304"/>
      <c r="I28" s="240">
        <f>Berechnungen!U18</f>
        <v>0</v>
      </c>
      <c r="J28" s="243" t="e">
        <f>VLOOKUP(A28,API!1:1048576,4,FALSE)</f>
        <v>#N/A</v>
      </c>
      <c r="K28" s="243" t="e">
        <f>VLOOKUP(A28,API!1:1048576,13,FALSE)</f>
        <v>#N/A</v>
      </c>
      <c r="L28" s="237" t="e">
        <f>ROUND(SUM(I28/C28*100-100),2)</f>
        <v>#DIV/0!</v>
      </c>
      <c r="M28" s="328"/>
      <c r="N28" s="313"/>
      <c r="O28" s="329"/>
      <c r="P28" s="218"/>
      <c r="Q28" s="218"/>
    </row>
    <row r="29" spans="1:17" ht="15.75" x14ac:dyDescent="0.25">
      <c r="A29" s="303">
        <f>Berechnungen!S19</f>
        <v>0</v>
      </c>
      <c r="B29" s="304"/>
      <c r="C29" s="240">
        <f>Berechnungen!V19</f>
        <v>0</v>
      </c>
      <c r="D29" s="303">
        <f t="shared" si="3"/>
        <v>0</v>
      </c>
      <c r="E29" s="304"/>
      <c r="F29" s="240">
        <f t="shared" si="0"/>
        <v>0</v>
      </c>
      <c r="G29" s="303">
        <f t="shared" si="4"/>
        <v>0</v>
      </c>
      <c r="H29" s="304"/>
      <c r="I29" s="240">
        <f>Berechnungen!U19</f>
        <v>0</v>
      </c>
      <c r="J29" s="243" t="e">
        <f>VLOOKUP(A29,API!1:1048576,4,FALSE)</f>
        <v>#N/A</v>
      </c>
      <c r="K29" s="243" t="e">
        <f>VLOOKUP(A29,API!1:1048576,13,FALSE)</f>
        <v>#N/A</v>
      </c>
      <c r="L29" s="237" t="e">
        <f>ROUND(SUM(I29/C29*100-100),2)</f>
        <v>#DIV/0!</v>
      </c>
      <c r="M29" s="328"/>
      <c r="N29" s="313"/>
      <c r="O29" s="329"/>
      <c r="P29" s="218"/>
      <c r="Q29" s="218"/>
    </row>
    <row r="30" spans="1:17" ht="15.75" x14ac:dyDescent="0.25">
      <c r="A30" s="303">
        <f>Berechnungen!S20</f>
        <v>0</v>
      </c>
      <c r="B30" s="304"/>
      <c r="C30" s="240">
        <f>Berechnungen!V20</f>
        <v>0</v>
      </c>
      <c r="D30" s="303">
        <f t="shared" si="3"/>
        <v>0</v>
      </c>
      <c r="E30" s="304"/>
      <c r="F30" s="240">
        <f t="shared" si="0"/>
        <v>0</v>
      </c>
      <c r="G30" s="303">
        <f t="shared" si="4"/>
        <v>0</v>
      </c>
      <c r="H30" s="304"/>
      <c r="I30" s="240">
        <f>Berechnungen!U20</f>
        <v>0</v>
      </c>
      <c r="J30" s="243" t="e">
        <f>VLOOKUP(A30,API!1:1048576,4,FALSE)</f>
        <v>#N/A</v>
      </c>
      <c r="K30" s="243" t="e">
        <f>VLOOKUP(A30,API!1:1048576,13,FALSE)</f>
        <v>#N/A</v>
      </c>
      <c r="L30" s="237" t="e">
        <f>ROUND(SUM(I30/C30*100-100),2)</f>
        <v>#DIV/0!</v>
      </c>
      <c r="M30" s="328"/>
      <c r="N30" s="313"/>
      <c r="O30" s="329"/>
      <c r="P30" s="218"/>
      <c r="Q30" s="218"/>
    </row>
    <row r="31" spans="1:17" ht="15.75" x14ac:dyDescent="0.25">
      <c r="A31" s="303">
        <f>Berechnungen!S21</f>
        <v>0</v>
      </c>
      <c r="B31" s="304"/>
      <c r="C31" s="240">
        <f>Berechnungen!V21</f>
        <v>0</v>
      </c>
      <c r="D31" s="303">
        <f t="shared" si="3"/>
        <v>0</v>
      </c>
      <c r="E31" s="304"/>
      <c r="F31" s="240">
        <f t="shared" si="0"/>
        <v>0</v>
      </c>
      <c r="G31" s="303">
        <f t="shared" si="4"/>
        <v>0</v>
      </c>
      <c r="H31" s="304"/>
      <c r="I31" s="240">
        <f>Berechnungen!U21</f>
        <v>0</v>
      </c>
      <c r="J31" s="243" t="e">
        <f>VLOOKUP(A31,API!1:1048576,4,FALSE)</f>
        <v>#N/A</v>
      </c>
      <c r="K31" s="243" t="e">
        <f>VLOOKUP(A31,API!1:1048576,13,FALSE)</f>
        <v>#N/A</v>
      </c>
      <c r="L31" s="237" t="e">
        <f>ROUND(SUM(I31/C31*100-100),2)</f>
        <v>#DIV/0!</v>
      </c>
      <c r="M31" s="328"/>
      <c r="N31" s="313"/>
      <c r="O31" s="329"/>
      <c r="P31" s="218"/>
      <c r="Q31" s="218"/>
    </row>
    <row r="32" spans="1:17" ht="16.5" thickBot="1" x14ac:dyDescent="0.3">
      <c r="A32" s="319">
        <f>Berechnungen!S22</f>
        <v>0</v>
      </c>
      <c r="B32" s="320"/>
      <c r="C32" s="241">
        <f>Berechnungen!V22</f>
        <v>0</v>
      </c>
      <c r="D32" s="319">
        <f t="shared" si="3"/>
        <v>0</v>
      </c>
      <c r="E32" s="320"/>
      <c r="F32" s="241">
        <f t="shared" si="0"/>
        <v>0</v>
      </c>
      <c r="G32" s="319">
        <f t="shared" si="4"/>
        <v>0</v>
      </c>
      <c r="H32" s="320"/>
      <c r="I32" s="241">
        <f>Berechnungen!U22</f>
        <v>0</v>
      </c>
      <c r="J32" s="244" t="e">
        <f>VLOOKUP(A32,API!1:1048576,4,FALSE)</f>
        <v>#N/A</v>
      </c>
      <c r="K32" s="244" t="e">
        <f>VLOOKUP(A32,API!1:1048576,13,FALSE)</f>
        <v>#N/A</v>
      </c>
      <c r="L32" s="238" t="e">
        <f>ROUND(SUM(I32/C32*100-100),2)</f>
        <v>#DIV/0!</v>
      </c>
      <c r="M32" s="330"/>
      <c r="N32" s="331"/>
      <c r="O32" s="332"/>
      <c r="P32" s="218"/>
      <c r="Q32" s="218"/>
    </row>
    <row r="33" spans="1:17" ht="15.75" x14ac:dyDescent="0.25">
      <c r="A33" s="304"/>
      <c r="B33" s="304"/>
      <c r="C33" s="136"/>
      <c r="D33" s="304"/>
      <c r="E33" s="304"/>
      <c r="F33" s="136"/>
      <c r="G33" s="304"/>
      <c r="H33" s="304"/>
      <c r="I33" s="136"/>
      <c r="J33" s="136"/>
      <c r="K33" s="136"/>
      <c r="L33" s="293"/>
      <c r="M33" s="190"/>
      <c r="N33" s="190"/>
      <c r="O33" s="231"/>
      <c r="P33" s="218"/>
      <c r="Q33" s="218"/>
    </row>
    <row r="34" spans="1:17" ht="15.75" x14ac:dyDescent="0.25">
      <c r="A34" s="304"/>
      <c r="B34" s="304"/>
      <c r="C34" s="136"/>
      <c r="D34" s="304"/>
      <c r="E34" s="304"/>
      <c r="F34" s="136"/>
      <c r="G34" s="304"/>
      <c r="H34" s="304"/>
      <c r="I34" s="136"/>
      <c r="J34" s="136"/>
      <c r="K34" s="136"/>
      <c r="L34" s="293"/>
      <c r="M34" s="190"/>
      <c r="N34" s="190"/>
      <c r="O34" s="231"/>
      <c r="P34" s="218"/>
      <c r="Q34" s="218"/>
    </row>
    <row r="35" spans="1:17" ht="15.75" x14ac:dyDescent="0.25">
      <c r="A35" s="304"/>
      <c r="B35" s="304"/>
      <c r="C35" s="136"/>
      <c r="D35" s="304"/>
      <c r="E35" s="304"/>
      <c r="F35" s="136"/>
      <c r="G35" s="304"/>
      <c r="H35" s="304"/>
      <c r="I35" s="136"/>
      <c r="J35" s="136"/>
      <c r="K35" s="136"/>
      <c r="L35" s="293"/>
      <c r="M35" s="190"/>
      <c r="N35" s="190"/>
      <c r="O35" s="231"/>
      <c r="P35" s="218"/>
      <c r="Q35" s="218"/>
    </row>
    <row r="36" spans="1:17" ht="15.75" x14ac:dyDescent="0.25">
      <c r="A36" s="304"/>
      <c r="B36" s="304"/>
      <c r="C36" s="136"/>
      <c r="D36" s="304"/>
      <c r="E36" s="304"/>
      <c r="F36" s="136"/>
      <c r="G36" s="304"/>
      <c r="H36" s="304"/>
      <c r="I36" s="136"/>
      <c r="J36" s="136"/>
      <c r="K36" s="136"/>
      <c r="L36" s="293"/>
      <c r="M36" s="190"/>
      <c r="N36" s="190"/>
      <c r="O36" s="231"/>
      <c r="P36" s="218"/>
      <c r="Q36" s="218"/>
    </row>
    <row r="37" spans="1:17" ht="15.75" x14ac:dyDescent="0.25">
      <c r="A37" s="304"/>
      <c r="B37" s="304"/>
      <c r="C37" s="136"/>
      <c r="D37" s="304"/>
      <c r="E37" s="304"/>
      <c r="F37" s="136"/>
      <c r="G37" s="304"/>
      <c r="H37" s="304"/>
      <c r="I37" s="136"/>
      <c r="J37" s="136"/>
      <c r="K37" s="136"/>
      <c r="L37" s="293"/>
      <c r="M37" s="190"/>
      <c r="N37" s="190"/>
      <c r="O37" s="231"/>
      <c r="P37" s="218"/>
      <c r="Q37" s="218"/>
    </row>
    <row r="38" spans="1:17" ht="15.75" x14ac:dyDescent="0.25">
      <c r="A38" s="304"/>
      <c r="B38" s="304"/>
      <c r="C38" s="136"/>
      <c r="D38" s="304"/>
      <c r="E38" s="304"/>
      <c r="F38" s="136"/>
      <c r="G38" s="304"/>
      <c r="H38" s="304"/>
      <c r="I38" s="136"/>
      <c r="J38" s="136"/>
      <c r="K38" s="136"/>
      <c r="L38" s="293"/>
      <c r="M38" s="190"/>
      <c r="N38" s="190"/>
      <c r="O38" s="231"/>
      <c r="P38" s="218"/>
      <c r="Q38" s="218"/>
    </row>
    <row r="39" spans="1:17" ht="15.75" x14ac:dyDescent="0.25">
      <c r="A39" s="304"/>
      <c r="B39" s="304"/>
      <c r="C39" s="136"/>
      <c r="D39" s="304"/>
      <c r="E39" s="304"/>
      <c r="F39" s="136"/>
      <c r="G39" s="304"/>
      <c r="H39" s="304"/>
      <c r="I39" s="136"/>
      <c r="J39" s="136"/>
      <c r="K39" s="136"/>
      <c r="L39" s="293"/>
      <c r="M39" s="190"/>
      <c r="N39" s="190"/>
      <c r="O39" s="231"/>
      <c r="P39" s="218"/>
      <c r="Q39" s="218"/>
    </row>
    <row r="40" spans="1:17" ht="15.75" x14ac:dyDescent="0.25">
      <c r="A40" s="304"/>
      <c r="B40" s="304"/>
      <c r="C40" s="136"/>
      <c r="D40" s="304"/>
      <c r="E40" s="304"/>
      <c r="F40" s="136"/>
      <c r="G40" s="304"/>
      <c r="H40" s="304"/>
      <c r="I40" s="136"/>
      <c r="J40" s="136"/>
      <c r="K40" s="136"/>
      <c r="L40" s="293"/>
      <c r="M40" s="190"/>
      <c r="N40" s="190"/>
      <c r="O40" s="231"/>
      <c r="P40" s="218"/>
      <c r="Q40" s="218"/>
    </row>
    <row r="41" spans="1:17" ht="15.75" x14ac:dyDescent="0.25">
      <c r="A41" s="304"/>
      <c r="B41" s="304"/>
      <c r="C41" s="136"/>
      <c r="D41" s="304"/>
      <c r="E41" s="304"/>
      <c r="F41" s="136"/>
      <c r="G41" s="304"/>
      <c r="H41" s="304"/>
      <c r="I41" s="136"/>
      <c r="J41" s="136"/>
      <c r="K41" s="136"/>
      <c r="L41" s="293"/>
      <c r="M41" s="190"/>
      <c r="N41" s="190"/>
      <c r="O41" s="231"/>
      <c r="P41" s="218"/>
      <c r="Q41" s="218"/>
    </row>
    <row r="42" spans="1:17" ht="15.75" x14ac:dyDescent="0.25">
      <c r="A42" s="304"/>
      <c r="B42" s="304"/>
      <c r="C42" s="136"/>
      <c r="D42" s="304"/>
      <c r="E42" s="304"/>
      <c r="F42" s="136"/>
      <c r="G42" s="304"/>
      <c r="H42" s="304"/>
      <c r="I42" s="136"/>
      <c r="J42" s="136"/>
      <c r="K42" s="136"/>
      <c r="L42" s="293"/>
      <c r="M42" s="190"/>
      <c r="N42" s="190"/>
      <c r="O42" s="231"/>
      <c r="P42" s="218"/>
      <c r="Q42" s="218"/>
    </row>
    <row r="43" spans="1:17" ht="15.75" x14ac:dyDescent="0.25">
      <c r="A43" s="304"/>
      <c r="B43" s="304"/>
      <c r="C43" s="136"/>
      <c r="D43" s="304"/>
      <c r="E43" s="304"/>
      <c r="F43" s="136"/>
      <c r="G43" s="304"/>
      <c r="H43" s="304"/>
      <c r="I43" s="136"/>
      <c r="J43" s="136"/>
      <c r="K43" s="136"/>
      <c r="L43" s="293"/>
      <c r="M43" s="190"/>
      <c r="N43" s="190"/>
      <c r="O43" s="231"/>
      <c r="P43" s="218"/>
      <c r="Q43" s="218"/>
    </row>
    <row r="44" spans="1:17" ht="15.75" x14ac:dyDescent="0.25">
      <c r="A44" s="304"/>
      <c r="B44" s="304"/>
      <c r="C44" s="136"/>
      <c r="D44" s="304"/>
      <c r="E44" s="304"/>
      <c r="F44" s="136"/>
      <c r="G44" s="304"/>
      <c r="H44" s="304"/>
      <c r="I44" s="136"/>
      <c r="J44" s="136"/>
      <c r="K44" s="136"/>
      <c r="L44" s="293"/>
      <c r="M44" s="190"/>
      <c r="N44" s="190"/>
      <c r="O44" s="231"/>
      <c r="P44" s="218"/>
      <c r="Q44" s="218"/>
    </row>
    <row r="45" spans="1:17" ht="15.75" x14ac:dyDescent="0.25">
      <c r="A45" s="304"/>
      <c r="B45" s="304"/>
      <c r="C45" s="136"/>
      <c r="D45" s="304"/>
      <c r="E45" s="304"/>
      <c r="F45" s="136"/>
      <c r="G45" s="304"/>
      <c r="H45" s="304"/>
      <c r="I45" s="136"/>
      <c r="J45" s="136"/>
      <c r="K45" s="136"/>
      <c r="L45" s="293"/>
      <c r="M45" s="190"/>
      <c r="N45" s="190"/>
      <c r="O45" s="231"/>
      <c r="P45" s="218"/>
      <c r="Q45" s="218"/>
    </row>
    <row r="46" spans="1:17" ht="15.75" x14ac:dyDescent="0.25">
      <c r="A46" s="304"/>
      <c r="B46" s="304"/>
      <c r="C46" s="136"/>
      <c r="D46" s="304"/>
      <c r="E46" s="304"/>
      <c r="F46" s="136"/>
      <c r="G46" s="304"/>
      <c r="H46" s="304"/>
      <c r="I46" s="136"/>
      <c r="J46" s="136"/>
      <c r="K46" s="136"/>
      <c r="L46" s="293"/>
      <c r="M46" s="190"/>
      <c r="N46" s="190"/>
      <c r="O46" s="231"/>
      <c r="P46" s="218"/>
      <c r="Q46" s="218"/>
    </row>
    <row r="47" spans="1:17" ht="16.5" thickBot="1" x14ac:dyDescent="0.3">
      <c r="A47" s="304"/>
      <c r="B47" s="304"/>
      <c r="C47" s="136"/>
      <c r="D47" s="304"/>
      <c r="E47" s="304"/>
      <c r="F47" s="136"/>
      <c r="G47" s="304"/>
      <c r="H47" s="304"/>
      <c r="I47" s="136"/>
      <c r="J47" s="136"/>
      <c r="K47" s="136"/>
      <c r="L47" s="293"/>
      <c r="M47" s="232"/>
      <c r="N47" s="232"/>
      <c r="O47" s="233"/>
      <c r="P47" s="218"/>
      <c r="Q47" s="218"/>
    </row>
  </sheetData>
  <mergeCells count="115">
    <mergeCell ref="A47:B47"/>
    <mergeCell ref="D47:E47"/>
    <mergeCell ref="G47:H47"/>
    <mergeCell ref="A45:B45"/>
    <mergeCell ref="D45:E45"/>
    <mergeCell ref="G45:H45"/>
    <mergeCell ref="A46:B46"/>
    <mergeCell ref="D46:E46"/>
    <mergeCell ref="G46:H46"/>
    <mergeCell ref="A43:B43"/>
    <mergeCell ref="D43:E43"/>
    <mergeCell ref="G43:H43"/>
    <mergeCell ref="A44:B44"/>
    <mergeCell ref="D44:E44"/>
    <mergeCell ref="G44:H44"/>
    <mergeCell ref="A41:B41"/>
    <mergeCell ref="D41:E41"/>
    <mergeCell ref="G41:H41"/>
    <mergeCell ref="A42:B42"/>
    <mergeCell ref="D42:E42"/>
    <mergeCell ref="G42:H42"/>
    <mergeCell ref="A39:B39"/>
    <mergeCell ref="D39:E39"/>
    <mergeCell ref="G39:H39"/>
    <mergeCell ref="A40:B40"/>
    <mergeCell ref="D40:E40"/>
    <mergeCell ref="G40:H40"/>
    <mergeCell ref="A37:B37"/>
    <mergeCell ref="D37:E37"/>
    <mergeCell ref="G37:H37"/>
    <mergeCell ref="A38:B38"/>
    <mergeCell ref="D38:E38"/>
    <mergeCell ref="G38:H38"/>
    <mergeCell ref="A35:B35"/>
    <mergeCell ref="D35:E35"/>
    <mergeCell ref="G35:H35"/>
    <mergeCell ref="A36:B36"/>
    <mergeCell ref="D36:E36"/>
    <mergeCell ref="G36:H36"/>
    <mergeCell ref="A33:B33"/>
    <mergeCell ref="D33:E33"/>
    <mergeCell ref="G33:H33"/>
    <mergeCell ref="A34:B34"/>
    <mergeCell ref="D34:E34"/>
    <mergeCell ref="G34:H34"/>
    <mergeCell ref="A29:B29"/>
    <mergeCell ref="M14:O32"/>
    <mergeCell ref="M13:O13"/>
    <mergeCell ref="G24:H24"/>
    <mergeCell ref="G19:H19"/>
    <mergeCell ref="G20:H20"/>
    <mergeCell ref="G21:H21"/>
    <mergeCell ref="G22:H22"/>
    <mergeCell ref="G23:H23"/>
    <mergeCell ref="G30:H30"/>
    <mergeCell ref="G31:H31"/>
    <mergeCell ref="G32:H32"/>
    <mergeCell ref="G25:H25"/>
    <mergeCell ref="G26:H26"/>
    <mergeCell ref="G27:H27"/>
    <mergeCell ref="A28:B28"/>
    <mergeCell ref="D24:E24"/>
    <mergeCell ref="A19:B19"/>
    <mergeCell ref="A20:B20"/>
    <mergeCell ref="A21:B21"/>
    <mergeCell ref="G13:H13"/>
    <mergeCell ref="A22:B22"/>
    <mergeCell ref="G15:H15"/>
    <mergeCell ref="G16:H16"/>
    <mergeCell ref="B1:O1"/>
    <mergeCell ref="A30:B30"/>
    <mergeCell ref="A31:B31"/>
    <mergeCell ref="A32:B32"/>
    <mergeCell ref="D25:E25"/>
    <mergeCell ref="D26:E26"/>
    <mergeCell ref="D27:E27"/>
    <mergeCell ref="D28:E28"/>
    <mergeCell ref="D29:E29"/>
    <mergeCell ref="D30:E30"/>
    <mergeCell ref="D31:E31"/>
    <mergeCell ref="D32:E32"/>
    <mergeCell ref="A25:B25"/>
    <mergeCell ref="A26:B26"/>
    <mergeCell ref="A27:B27"/>
    <mergeCell ref="G29:H29"/>
    <mergeCell ref="G14:H14"/>
    <mergeCell ref="D2:E2"/>
    <mergeCell ref="G2:H2"/>
    <mergeCell ref="A2:B2"/>
    <mergeCell ref="A18:B18"/>
    <mergeCell ref="A17:B17"/>
    <mergeCell ref="G28:H28"/>
    <mergeCell ref="N2:O2"/>
    <mergeCell ref="G17:H17"/>
    <mergeCell ref="G18:H18"/>
    <mergeCell ref="A13:B13"/>
    <mergeCell ref="A14:B14"/>
    <mergeCell ref="A15:B15"/>
    <mergeCell ref="A16:B16"/>
    <mergeCell ref="M4:O12"/>
    <mergeCell ref="N3:O3"/>
    <mergeCell ref="K3:L3"/>
    <mergeCell ref="A23:B23"/>
    <mergeCell ref="A24:B24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</mergeCells>
  <pageMargins left="0.7" right="0.7" top="0.78740157499999996" bottom="0.78740157499999996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40" r:id="rId4" name="CommandButton1">
          <controlPr autoLine="0" r:id="rId5">
            <anchor moveWithCells="1" sizeWithCells="1">
              <from>
                <xdr:col>12</xdr:col>
                <xdr:colOff>647700</xdr:colOff>
                <xdr:row>10</xdr:row>
                <xdr:rowOff>19050</xdr:rowOff>
              </from>
              <to>
                <xdr:col>14</xdr:col>
                <xdr:colOff>438150</xdr:colOff>
                <xdr:row>11</xdr:row>
                <xdr:rowOff>142875</xdr:rowOff>
              </to>
            </anchor>
          </controlPr>
        </control>
      </mc:Choice>
      <mc:Fallback>
        <control shapeId="1040" r:id="rId4" name="CommandButton1"/>
      </mc:Fallback>
    </mc:AlternateContent>
    <mc:AlternateContent xmlns:mc="http://schemas.openxmlformats.org/markup-compatibility/2006">
      <mc:Choice Requires="x14">
        <control shapeId="1037" r:id="rId6" name="lblCopyright">
          <controlPr defaultSize="0" autoLine="0" r:id="rId7">
            <anchor moveWithCells="1">
              <from>
                <xdr:col>11</xdr:col>
                <xdr:colOff>1143000</xdr:colOff>
                <xdr:row>0</xdr:row>
                <xdr:rowOff>133350</xdr:rowOff>
              </from>
              <to>
                <xdr:col>13</xdr:col>
                <xdr:colOff>276225</xdr:colOff>
                <xdr:row>0</xdr:row>
                <xdr:rowOff>314325</xdr:rowOff>
              </to>
            </anchor>
          </controlPr>
        </control>
      </mc:Choice>
      <mc:Fallback>
        <control shapeId="1037" r:id="rId6" name="lblCopyright"/>
      </mc:Fallback>
    </mc:AlternateContent>
    <mc:AlternateContent xmlns:mc="http://schemas.openxmlformats.org/markup-compatibility/2006">
      <mc:Choice Requires="x14">
        <control shapeId="1036" r:id="rId8" name="cmdChartAnalyse">
          <controlPr autoLine="0" r:id="rId9">
            <anchor moveWithCells="1" sizeWithCells="1">
              <from>
                <xdr:col>12</xdr:col>
                <xdr:colOff>647700</xdr:colOff>
                <xdr:row>17</xdr:row>
                <xdr:rowOff>104775</xdr:rowOff>
              </from>
              <to>
                <xdr:col>14</xdr:col>
                <xdr:colOff>438150</xdr:colOff>
                <xdr:row>19</xdr:row>
                <xdr:rowOff>38100</xdr:rowOff>
              </to>
            </anchor>
          </controlPr>
        </control>
      </mc:Choice>
      <mc:Fallback>
        <control shapeId="1036" r:id="rId8" name="cmdChartAnalyse"/>
      </mc:Fallback>
    </mc:AlternateContent>
    <mc:AlternateContent xmlns:mc="http://schemas.openxmlformats.org/markup-compatibility/2006">
      <mc:Choice Requires="x14">
        <control shapeId="1035" r:id="rId10" name="cmdTokenÜbersicht">
          <controlPr autoLine="0" r:id="rId11">
            <anchor moveWithCells="1" sizeWithCells="1">
              <from>
                <xdr:col>12</xdr:col>
                <xdr:colOff>647700</xdr:colOff>
                <xdr:row>15</xdr:row>
                <xdr:rowOff>104775</xdr:rowOff>
              </from>
              <to>
                <xdr:col>14</xdr:col>
                <xdr:colOff>438150</xdr:colOff>
                <xdr:row>17</xdr:row>
                <xdr:rowOff>38100</xdr:rowOff>
              </to>
            </anchor>
          </controlPr>
        </control>
      </mc:Choice>
      <mc:Fallback>
        <control shapeId="1035" r:id="rId10" name="cmdTokenÜbersicht"/>
      </mc:Fallback>
    </mc:AlternateContent>
    <mc:AlternateContent xmlns:mc="http://schemas.openxmlformats.org/markup-compatibility/2006">
      <mc:Choice Requires="x14">
        <control shapeId="1033" r:id="rId12" name="cmdArbitrageRechner">
          <controlPr autoLine="0" r:id="rId13">
            <anchor moveWithCells="1" sizeWithCells="1">
              <from>
                <xdr:col>12</xdr:col>
                <xdr:colOff>647700</xdr:colOff>
                <xdr:row>8</xdr:row>
                <xdr:rowOff>28575</xdr:rowOff>
              </from>
              <to>
                <xdr:col>14</xdr:col>
                <xdr:colOff>438150</xdr:colOff>
                <xdr:row>9</xdr:row>
                <xdr:rowOff>152400</xdr:rowOff>
              </to>
            </anchor>
          </controlPr>
        </control>
      </mc:Choice>
      <mc:Fallback>
        <control shapeId="1033" r:id="rId12" name="cmdArbitrageRechner"/>
      </mc:Fallback>
    </mc:AlternateContent>
    <mc:AlternateContent xmlns:mc="http://schemas.openxmlformats.org/markup-compatibility/2006">
      <mc:Choice Requires="x14">
        <control shapeId="1031" r:id="rId14" name="lblUnterstützen">
          <controlPr autoLine="0" r:id="rId15">
            <anchor moveWithCells="1" sizeWithCells="1">
              <from>
                <xdr:col>12</xdr:col>
                <xdr:colOff>666750</xdr:colOff>
                <xdr:row>29</xdr:row>
                <xdr:rowOff>104775</xdr:rowOff>
              </from>
              <to>
                <xdr:col>14</xdr:col>
                <xdr:colOff>838200</xdr:colOff>
                <xdr:row>30</xdr:row>
                <xdr:rowOff>161925</xdr:rowOff>
              </to>
            </anchor>
          </controlPr>
        </control>
      </mc:Choice>
      <mc:Fallback>
        <control shapeId="1031" r:id="rId14" name="lblUnterstützen"/>
      </mc:Fallback>
    </mc:AlternateContent>
    <mc:AlternateContent xmlns:mc="http://schemas.openxmlformats.org/markup-compatibility/2006">
      <mc:Choice Requires="x14">
        <control shapeId="1026" r:id="rId16" name="cmdPartner">
          <controlPr autoLine="0" r:id="rId17">
            <anchor moveWithCells="1" sizeWithCells="1">
              <from>
                <xdr:col>12</xdr:col>
                <xdr:colOff>647700</xdr:colOff>
                <xdr:row>6</xdr:row>
                <xdr:rowOff>28575</xdr:rowOff>
              </from>
              <to>
                <xdr:col>14</xdr:col>
                <xdr:colOff>438150</xdr:colOff>
                <xdr:row>7</xdr:row>
                <xdr:rowOff>152400</xdr:rowOff>
              </to>
            </anchor>
          </controlPr>
        </control>
      </mc:Choice>
      <mc:Fallback>
        <control shapeId="1026" r:id="rId16" name="cmdPartner"/>
      </mc:Fallback>
    </mc:AlternateContent>
    <mc:AlternateContent xmlns:mc="http://schemas.openxmlformats.org/markup-compatibility/2006">
      <mc:Choice Requires="x14">
        <control shapeId="1029" r:id="rId18" name="cmdInvestionenShow">
          <controlPr autoLine="0" r:id="rId19">
            <anchor moveWithCells="1" sizeWithCells="1">
              <from>
                <xdr:col>12</xdr:col>
                <xdr:colOff>647700</xdr:colOff>
                <xdr:row>4</xdr:row>
                <xdr:rowOff>28575</xdr:rowOff>
              </from>
              <to>
                <xdr:col>14</xdr:col>
                <xdr:colOff>438150</xdr:colOff>
                <xdr:row>5</xdr:row>
                <xdr:rowOff>152400</xdr:rowOff>
              </to>
            </anchor>
          </controlPr>
        </control>
      </mc:Choice>
      <mc:Fallback>
        <control shapeId="1029" r:id="rId18" name="cmdInvestionenShow"/>
      </mc:Fallback>
    </mc:AlternateContent>
    <mc:AlternateContent xmlns:mc="http://schemas.openxmlformats.org/markup-compatibility/2006">
      <mc:Choice Requires="x14">
        <control shapeId="1030" r:id="rId20" name="cmdEinstellungen">
          <controlPr autoLine="0" r:id="rId21">
            <anchor moveWithCells="1" sizeWithCells="1">
              <from>
                <xdr:col>12</xdr:col>
                <xdr:colOff>647700</xdr:colOff>
                <xdr:row>25</xdr:row>
                <xdr:rowOff>76200</xdr:rowOff>
              </from>
              <to>
                <xdr:col>14</xdr:col>
                <xdr:colOff>438150</xdr:colOff>
                <xdr:row>26</xdr:row>
                <xdr:rowOff>190500</xdr:rowOff>
              </to>
            </anchor>
          </controlPr>
        </control>
      </mc:Choice>
      <mc:Fallback>
        <control shapeId="1030" r:id="rId20" name="cmdEinstellungen"/>
      </mc:Fallback>
    </mc:AlternateContent>
    <mc:AlternateContent xmlns:mc="http://schemas.openxmlformats.org/markup-compatibility/2006">
      <mc:Choice Requires="x14">
        <control shapeId="1032" r:id="rId22" name="cmdCoinAlarm">
          <controlPr autoLine="0" r:id="rId23">
            <anchor moveWithCells="1" sizeWithCells="1">
              <from>
                <xdr:col>12</xdr:col>
                <xdr:colOff>647700</xdr:colOff>
                <xdr:row>13</xdr:row>
                <xdr:rowOff>95250</xdr:rowOff>
              </from>
              <to>
                <xdr:col>14</xdr:col>
                <xdr:colOff>438150</xdr:colOff>
                <xdr:row>15</xdr:row>
                <xdr:rowOff>28575</xdr:rowOff>
              </to>
            </anchor>
          </controlPr>
        </control>
      </mc:Choice>
      <mc:Fallback>
        <control shapeId="1032" r:id="rId22" name="cmdCoinAlarm"/>
      </mc:Fallback>
    </mc:AlternateContent>
    <mc:AlternateContent xmlns:mc="http://schemas.openxmlformats.org/markup-compatibility/2006">
      <mc:Choice Requires="x14">
        <control shapeId="1034" r:id="rId24" name="cmdBeenden">
          <controlPr autoLine="0" r:id="rId25">
            <anchor moveWithCells="1" sizeWithCells="1">
              <from>
                <xdr:col>12</xdr:col>
                <xdr:colOff>647700</xdr:colOff>
                <xdr:row>27</xdr:row>
                <xdr:rowOff>57150</xdr:rowOff>
              </from>
              <to>
                <xdr:col>14</xdr:col>
                <xdr:colOff>438150</xdr:colOff>
                <xdr:row>28</xdr:row>
                <xdr:rowOff>171450</xdr:rowOff>
              </to>
            </anchor>
          </controlPr>
        </control>
      </mc:Choice>
      <mc:Fallback>
        <control shapeId="1034" r:id="rId24" name="cmdBeenden"/>
      </mc:Fallback>
    </mc:AlternateContent>
    <mc:AlternateContent xmlns:mc="http://schemas.openxmlformats.org/markup-compatibility/2006">
      <mc:Choice Requires="x14">
        <control shapeId="1038" r:id="rId26" name="cmdModul1">
          <controlPr autoLine="0" r:id="rId27">
            <anchor moveWithCells="1" sizeWithCells="1">
              <from>
                <xdr:col>12</xdr:col>
                <xdr:colOff>647700</xdr:colOff>
                <xdr:row>19</xdr:row>
                <xdr:rowOff>104775</xdr:rowOff>
              </from>
              <to>
                <xdr:col>14</xdr:col>
                <xdr:colOff>438150</xdr:colOff>
                <xdr:row>21</xdr:row>
                <xdr:rowOff>38100</xdr:rowOff>
              </to>
            </anchor>
          </controlPr>
        </control>
      </mc:Choice>
      <mc:Fallback>
        <control shapeId="1038" r:id="rId26" name="cmdModul1"/>
      </mc:Fallback>
    </mc:AlternateContent>
    <mc:AlternateContent xmlns:mc="http://schemas.openxmlformats.org/markup-compatibility/2006">
      <mc:Choice Requires="x14">
        <control shapeId="1039" r:id="rId28" name="cmdModul2">
          <controlPr autoLine="0" r:id="rId29">
            <anchor moveWithCells="1" sizeWithCells="1">
              <from>
                <xdr:col>12</xdr:col>
                <xdr:colOff>647700</xdr:colOff>
                <xdr:row>21</xdr:row>
                <xdr:rowOff>104775</xdr:rowOff>
              </from>
              <to>
                <xdr:col>14</xdr:col>
                <xdr:colOff>438150</xdr:colOff>
                <xdr:row>23</xdr:row>
                <xdr:rowOff>38100</xdr:rowOff>
              </to>
            </anchor>
          </controlPr>
        </control>
      </mc:Choice>
      <mc:Fallback>
        <control shapeId="1039" r:id="rId28" name="cmdModu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vestionen"/>
  <dimension ref="A1:R5200"/>
  <sheetViews>
    <sheetView workbookViewId="0">
      <selection activeCell="M3" sqref="M3:O11"/>
    </sheetView>
  </sheetViews>
  <sheetFormatPr baseColWidth="10" defaultRowHeight="15" x14ac:dyDescent="0.25"/>
  <cols>
    <col min="1" max="1" width="14.5703125" style="16" customWidth="1"/>
    <col min="2" max="2" width="14.5703125" style="7" customWidth="1"/>
    <col min="3" max="3" width="20" style="7" customWidth="1"/>
    <col min="4" max="4" width="14.5703125" style="16" customWidth="1"/>
    <col min="5" max="5" width="23.7109375" style="7" customWidth="1"/>
    <col min="6" max="6" width="14.7109375" style="16" customWidth="1"/>
    <col min="7" max="7" width="23.7109375" style="8" customWidth="1"/>
    <col min="8" max="8" width="14.5703125" style="16" customWidth="1"/>
    <col min="9" max="9" width="14.5703125" style="33" customWidth="1"/>
    <col min="10" max="10" width="14.5703125" style="34" customWidth="1"/>
    <col min="11" max="11" width="14.5703125" style="33" customWidth="1"/>
    <col min="12" max="12" width="20.42578125" style="35" customWidth="1"/>
    <col min="13" max="13" width="10.42578125" customWidth="1"/>
    <col min="14" max="14" width="14.5703125" customWidth="1"/>
    <col min="15" max="15" width="10.42578125" customWidth="1"/>
  </cols>
  <sheetData>
    <row r="1" spans="1:18" ht="30" customHeight="1" thickBot="1" x14ac:dyDescent="0.45">
      <c r="A1" s="340" t="s">
        <v>0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2"/>
      <c r="P1" s="218"/>
      <c r="Q1" s="218"/>
      <c r="R1" s="218"/>
    </row>
    <row r="2" spans="1:18" ht="33" customHeight="1" thickBot="1" x14ac:dyDescent="0.45">
      <c r="A2" s="336" t="s">
        <v>937</v>
      </c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8"/>
      <c r="N2" s="338"/>
      <c r="O2" s="339"/>
      <c r="P2" s="218"/>
      <c r="Q2" s="218"/>
      <c r="R2" s="218"/>
    </row>
    <row r="3" spans="1:18" ht="15.75" thickBot="1" x14ac:dyDescent="0.3">
      <c r="A3" s="177" t="s">
        <v>183</v>
      </c>
      <c r="B3" s="177" t="s">
        <v>187</v>
      </c>
      <c r="C3" s="217" t="s">
        <v>4327</v>
      </c>
      <c r="D3" s="177" t="s">
        <v>859</v>
      </c>
      <c r="E3" s="177" t="s">
        <v>185</v>
      </c>
      <c r="F3" s="177" t="s">
        <v>858</v>
      </c>
      <c r="G3" s="177" t="s">
        <v>186</v>
      </c>
      <c r="H3" s="177" t="s">
        <v>884</v>
      </c>
      <c r="I3" s="178" t="s">
        <v>194</v>
      </c>
      <c r="J3" s="179" t="s">
        <v>190</v>
      </c>
      <c r="K3" s="180" t="s">
        <v>191</v>
      </c>
      <c r="L3" s="287" t="s">
        <v>192</v>
      </c>
      <c r="M3" s="343" t="s">
        <v>834</v>
      </c>
      <c r="N3" s="344"/>
      <c r="O3" s="345"/>
      <c r="P3" s="218"/>
      <c r="Q3" s="218"/>
      <c r="R3" s="218"/>
    </row>
    <row r="4" spans="1:18" x14ac:dyDescent="0.25">
      <c r="A4" s="175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297"/>
      <c r="M4" s="346"/>
      <c r="N4" s="346"/>
      <c r="O4" s="347"/>
      <c r="P4" s="218"/>
      <c r="Q4" s="218"/>
      <c r="R4" s="218"/>
    </row>
    <row r="5" spans="1:18" x14ac:dyDescent="0.25">
      <c r="A5" s="182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298"/>
      <c r="M5" s="346"/>
      <c r="N5" s="346"/>
      <c r="O5" s="347"/>
      <c r="P5" s="218"/>
      <c r="Q5" s="218"/>
      <c r="R5" s="218"/>
    </row>
    <row r="6" spans="1:18" x14ac:dyDescent="0.25">
      <c r="A6" s="182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298"/>
      <c r="M6" s="346"/>
      <c r="N6" s="346"/>
      <c r="O6" s="347"/>
      <c r="P6" s="218"/>
      <c r="Q6" s="218"/>
      <c r="R6" s="218"/>
    </row>
    <row r="7" spans="1:18" ht="17.25" customHeight="1" x14ac:dyDescent="0.25">
      <c r="A7" s="182"/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298"/>
      <c r="M7" s="346"/>
      <c r="N7" s="346"/>
      <c r="O7" s="347"/>
      <c r="P7" s="218"/>
      <c r="Q7" s="218"/>
      <c r="R7" s="218"/>
    </row>
    <row r="8" spans="1:18" x14ac:dyDescent="0.25">
      <c r="A8" s="182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298"/>
      <c r="M8" s="346"/>
      <c r="N8" s="346"/>
      <c r="O8" s="347"/>
      <c r="P8" s="218"/>
      <c r="Q8" s="218"/>
      <c r="R8" s="218"/>
    </row>
    <row r="9" spans="1:18" x14ac:dyDescent="0.25">
      <c r="A9" s="182"/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298"/>
      <c r="M9" s="346"/>
      <c r="N9" s="346"/>
      <c r="O9" s="347"/>
      <c r="P9" s="218"/>
      <c r="Q9" s="218"/>
      <c r="R9" s="218"/>
    </row>
    <row r="10" spans="1:18" x14ac:dyDescent="0.25">
      <c r="A10" s="182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298"/>
      <c r="M10" s="346"/>
      <c r="N10" s="346"/>
      <c r="O10" s="347"/>
      <c r="P10" s="218"/>
      <c r="Q10" s="218"/>
      <c r="R10" s="218"/>
    </row>
    <row r="11" spans="1:18" ht="15.75" thickBot="1" x14ac:dyDescent="0.3">
      <c r="A11" s="182"/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298"/>
      <c r="M11" s="348"/>
      <c r="N11" s="348"/>
      <c r="O11" s="349"/>
      <c r="P11" s="218"/>
      <c r="Q11" s="218"/>
      <c r="R11" s="218"/>
    </row>
    <row r="12" spans="1:18" ht="15.75" thickBot="1" x14ac:dyDescent="0.3">
      <c r="A12" s="182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298"/>
      <c r="M12" s="350" t="s">
        <v>835</v>
      </c>
      <c r="N12" s="350"/>
      <c r="O12" s="351"/>
      <c r="P12" s="218"/>
      <c r="Q12" s="218"/>
      <c r="R12" s="218"/>
    </row>
    <row r="13" spans="1:18" x14ac:dyDescent="0.25">
      <c r="A13" s="182"/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298"/>
      <c r="M13" s="94"/>
      <c r="N13" s="94"/>
      <c r="O13" s="95"/>
      <c r="P13" s="218"/>
      <c r="Q13" s="218"/>
      <c r="R13" s="218"/>
    </row>
    <row r="14" spans="1:18" x14ac:dyDescent="0.25">
      <c r="A14" s="182"/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298"/>
      <c r="M14" s="93"/>
      <c r="N14" s="93"/>
      <c r="O14" s="96"/>
      <c r="P14" s="218"/>
      <c r="Q14" s="218"/>
      <c r="R14" s="218"/>
    </row>
    <row r="15" spans="1:18" x14ac:dyDescent="0.25">
      <c r="A15" s="182"/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298"/>
      <c r="M15" s="93"/>
      <c r="N15" s="93"/>
      <c r="O15" s="96"/>
      <c r="P15" s="218"/>
      <c r="Q15" s="218"/>
      <c r="R15" s="218"/>
    </row>
    <row r="16" spans="1:18" x14ac:dyDescent="0.25">
      <c r="A16" s="182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298"/>
      <c r="M16" s="93"/>
      <c r="N16" s="93"/>
      <c r="O16" s="96"/>
      <c r="P16" s="218"/>
      <c r="Q16" s="218"/>
      <c r="R16" s="218"/>
    </row>
    <row r="17" spans="1:18" x14ac:dyDescent="0.25">
      <c r="A17" s="182"/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298"/>
      <c r="M17" s="93"/>
      <c r="N17" s="93"/>
      <c r="O17" s="96"/>
      <c r="P17" s="218"/>
      <c r="Q17" s="218"/>
      <c r="R17" s="218"/>
    </row>
    <row r="18" spans="1:18" x14ac:dyDescent="0.25">
      <c r="A18" s="182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298"/>
      <c r="M18" s="93"/>
      <c r="N18" s="93"/>
      <c r="O18" s="96"/>
      <c r="P18" s="218"/>
      <c r="Q18" s="218"/>
      <c r="R18" s="218"/>
    </row>
    <row r="19" spans="1:18" x14ac:dyDescent="0.25">
      <c r="A19" s="182"/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298"/>
      <c r="M19" s="93"/>
      <c r="N19" s="93"/>
      <c r="O19" s="96"/>
      <c r="P19" s="218"/>
      <c r="Q19" s="218"/>
      <c r="R19" s="218"/>
    </row>
    <row r="20" spans="1:18" x14ac:dyDescent="0.25">
      <c r="A20" s="182"/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298"/>
      <c r="M20" s="93"/>
      <c r="N20" s="93"/>
      <c r="O20" s="96"/>
      <c r="P20" s="218"/>
      <c r="Q20" s="218"/>
      <c r="R20" s="218"/>
    </row>
    <row r="21" spans="1:18" x14ac:dyDescent="0.25">
      <c r="A21" s="182"/>
      <c r="B21" s="173"/>
      <c r="C21" s="173"/>
      <c r="D21" s="173"/>
      <c r="E21" s="173"/>
      <c r="F21" s="173"/>
      <c r="G21" s="173"/>
      <c r="H21" s="173"/>
      <c r="I21" s="173"/>
      <c r="J21" s="173"/>
      <c r="K21" s="173"/>
      <c r="L21" s="298"/>
      <c r="M21" s="93"/>
      <c r="N21" s="93"/>
      <c r="O21" s="96"/>
      <c r="P21" s="218"/>
      <c r="Q21" s="218"/>
      <c r="R21" s="218">
        <v>0</v>
      </c>
    </row>
    <row r="22" spans="1:18" x14ac:dyDescent="0.25">
      <c r="A22" s="182"/>
      <c r="B22" s="173"/>
      <c r="C22" s="173"/>
      <c r="D22" s="173"/>
      <c r="E22" s="173"/>
      <c r="F22" s="173"/>
      <c r="G22" s="173"/>
      <c r="H22" s="173"/>
      <c r="I22" s="173"/>
      <c r="J22" s="173"/>
      <c r="K22" s="173"/>
      <c r="L22" s="298"/>
      <c r="M22" s="93"/>
      <c r="N22" s="93"/>
      <c r="O22" s="96"/>
      <c r="P22" s="218"/>
      <c r="Q22" s="218"/>
      <c r="R22" s="218">
        <v>0</v>
      </c>
    </row>
    <row r="23" spans="1:18" x14ac:dyDescent="0.25">
      <c r="A23" s="182"/>
      <c r="B23" s="173"/>
      <c r="C23" s="173"/>
      <c r="D23" s="173"/>
      <c r="E23" s="173"/>
      <c r="F23" s="173"/>
      <c r="G23" s="173"/>
      <c r="H23" s="173"/>
      <c r="I23" s="173"/>
      <c r="J23" s="173"/>
      <c r="K23" s="173"/>
      <c r="L23" s="298"/>
      <c r="M23" s="93"/>
      <c r="N23" s="93"/>
      <c r="O23" s="96"/>
      <c r="P23" s="218"/>
      <c r="Q23" s="218"/>
      <c r="R23" s="218">
        <v>0</v>
      </c>
    </row>
    <row r="24" spans="1:18" x14ac:dyDescent="0.25">
      <c r="A24" s="182"/>
      <c r="B24" s="173"/>
      <c r="C24" s="173"/>
      <c r="D24" s="173"/>
      <c r="E24" s="173"/>
      <c r="F24" s="173"/>
      <c r="G24" s="173"/>
      <c r="H24" s="173"/>
      <c r="I24" s="173"/>
      <c r="J24" s="173"/>
      <c r="K24" s="173"/>
      <c r="L24" s="298"/>
      <c r="M24" s="93"/>
      <c r="N24" s="93"/>
      <c r="O24" s="96"/>
      <c r="P24" s="218"/>
      <c r="Q24" s="218"/>
      <c r="R24" s="218"/>
    </row>
    <row r="25" spans="1:18" x14ac:dyDescent="0.25">
      <c r="A25" s="182"/>
      <c r="B25" s="173"/>
      <c r="C25" s="173"/>
      <c r="D25" s="173"/>
      <c r="E25" s="173"/>
      <c r="F25" s="173"/>
      <c r="G25" s="173"/>
      <c r="H25" s="173"/>
      <c r="I25" s="173"/>
      <c r="J25" s="173"/>
      <c r="K25" s="173"/>
      <c r="L25" s="298"/>
      <c r="M25" s="93"/>
      <c r="N25" s="93"/>
      <c r="O25" s="96"/>
      <c r="P25" s="218"/>
      <c r="Q25" s="218"/>
      <c r="R25" s="218"/>
    </row>
    <row r="26" spans="1:18" x14ac:dyDescent="0.25">
      <c r="A26" s="182"/>
      <c r="B26" s="173"/>
      <c r="C26" s="173"/>
      <c r="D26" s="173"/>
      <c r="E26" s="173"/>
      <c r="F26" s="173"/>
      <c r="G26" s="173"/>
      <c r="H26" s="173"/>
      <c r="I26" s="173"/>
      <c r="J26" s="173"/>
      <c r="K26" s="173"/>
      <c r="L26" s="298"/>
      <c r="M26" s="93"/>
      <c r="N26" s="93"/>
      <c r="O26" s="96"/>
      <c r="P26" s="218"/>
      <c r="Q26" s="218"/>
      <c r="R26" s="218"/>
    </row>
    <row r="27" spans="1:18" x14ac:dyDescent="0.25">
      <c r="A27" s="182"/>
      <c r="B27" s="173"/>
      <c r="C27" s="173"/>
      <c r="D27" s="173"/>
      <c r="E27" s="173"/>
      <c r="F27" s="173"/>
      <c r="G27" s="173"/>
      <c r="H27" s="173"/>
      <c r="I27" s="173"/>
      <c r="J27" s="173"/>
      <c r="K27" s="173"/>
      <c r="L27" s="298"/>
      <c r="M27" s="93"/>
      <c r="N27" s="93"/>
      <c r="O27" s="96"/>
      <c r="P27" s="218"/>
      <c r="Q27" s="218"/>
      <c r="R27" s="218"/>
    </row>
    <row r="28" spans="1:18" x14ac:dyDescent="0.25">
      <c r="A28" s="182"/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298"/>
      <c r="M28" s="93"/>
      <c r="N28" s="93"/>
      <c r="O28" s="96"/>
      <c r="P28" s="218"/>
      <c r="Q28" s="218"/>
      <c r="R28" s="218"/>
    </row>
    <row r="29" spans="1:18" x14ac:dyDescent="0.25">
      <c r="A29" s="182"/>
      <c r="B29" s="173"/>
      <c r="C29" s="173"/>
      <c r="D29" s="173"/>
      <c r="E29" s="173"/>
      <c r="F29" s="173"/>
      <c r="G29" s="173"/>
      <c r="H29" s="173"/>
      <c r="I29" s="173"/>
      <c r="J29" s="173"/>
      <c r="K29" s="173"/>
      <c r="L29" s="298"/>
      <c r="M29" s="93"/>
      <c r="N29" s="93"/>
      <c r="O29" s="96"/>
      <c r="P29" s="218"/>
      <c r="Q29" s="218"/>
      <c r="R29" s="218"/>
    </row>
    <row r="30" spans="1:18" x14ac:dyDescent="0.25">
      <c r="A30" s="182"/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298"/>
      <c r="M30" s="93"/>
      <c r="N30" s="93"/>
      <c r="O30" s="96"/>
      <c r="P30" s="218"/>
      <c r="Q30" s="218"/>
      <c r="R30" s="218"/>
    </row>
    <row r="31" spans="1:18" ht="15.75" thickBot="1" x14ac:dyDescent="0.3">
      <c r="A31" s="182"/>
      <c r="B31" s="173"/>
      <c r="C31" s="173"/>
      <c r="D31" s="173"/>
      <c r="E31" s="173"/>
      <c r="F31" s="173"/>
      <c r="G31" s="173"/>
      <c r="H31" s="173"/>
      <c r="I31" s="173"/>
      <c r="J31" s="173"/>
      <c r="K31" s="173"/>
      <c r="L31" s="298"/>
      <c r="M31" s="97"/>
      <c r="N31" s="97"/>
      <c r="O31" s="98"/>
      <c r="P31" s="218"/>
      <c r="Q31" s="218"/>
      <c r="R31" s="218"/>
    </row>
    <row r="32" spans="1:18" x14ac:dyDescent="0.25">
      <c r="A32" s="182"/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298"/>
      <c r="M32" s="222"/>
      <c r="N32" s="222"/>
      <c r="O32" s="223"/>
      <c r="P32" s="218"/>
      <c r="Q32" s="218"/>
      <c r="R32" s="218"/>
    </row>
    <row r="33" spans="1:18" x14ac:dyDescent="0.25">
      <c r="A33" s="182"/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298"/>
      <c r="M33" s="67"/>
      <c r="N33" s="67"/>
      <c r="O33" s="76"/>
      <c r="P33" s="218"/>
      <c r="Q33" s="218"/>
      <c r="R33" s="218"/>
    </row>
    <row r="34" spans="1:18" x14ac:dyDescent="0.25">
      <c r="A34" s="182"/>
      <c r="B34" s="173"/>
      <c r="C34" s="173"/>
      <c r="D34" s="173"/>
      <c r="E34" s="173"/>
      <c r="F34" s="173"/>
      <c r="G34" s="173"/>
      <c r="H34" s="173"/>
      <c r="I34" s="173"/>
      <c r="J34" s="173"/>
      <c r="K34" s="173"/>
      <c r="L34" s="298"/>
      <c r="M34" s="67"/>
      <c r="N34" s="67"/>
      <c r="O34" s="76"/>
      <c r="P34" s="218"/>
      <c r="Q34" s="218"/>
      <c r="R34" s="218"/>
    </row>
    <row r="35" spans="1:18" x14ac:dyDescent="0.25">
      <c r="A35" s="182"/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298"/>
      <c r="M35" s="67"/>
      <c r="N35" s="67"/>
      <c r="O35" s="76"/>
      <c r="P35" s="218"/>
      <c r="Q35" s="218"/>
      <c r="R35" s="218"/>
    </row>
    <row r="36" spans="1:18" x14ac:dyDescent="0.25">
      <c r="A36" s="182"/>
      <c r="B36" s="173"/>
      <c r="C36" s="173"/>
      <c r="D36" s="173"/>
      <c r="E36" s="173"/>
      <c r="F36" s="173"/>
      <c r="G36" s="173"/>
      <c r="H36" s="173"/>
      <c r="I36" s="173"/>
      <c r="J36" s="173"/>
      <c r="K36" s="173"/>
      <c r="L36" s="298"/>
      <c r="M36" s="67"/>
      <c r="N36" s="67"/>
      <c r="O36" s="76"/>
      <c r="P36" s="218"/>
      <c r="Q36" s="218"/>
      <c r="R36" s="218"/>
    </row>
    <row r="37" spans="1:18" x14ac:dyDescent="0.25">
      <c r="A37" s="182"/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298"/>
      <c r="M37" s="67"/>
      <c r="N37" s="67"/>
      <c r="O37" s="76"/>
      <c r="P37" s="218"/>
      <c r="Q37" s="218"/>
      <c r="R37" s="218"/>
    </row>
    <row r="38" spans="1:18" x14ac:dyDescent="0.25">
      <c r="A38" s="182"/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298"/>
      <c r="M38" s="67"/>
      <c r="N38" s="67"/>
      <c r="O38" s="76"/>
      <c r="P38" s="218"/>
      <c r="Q38" s="218"/>
      <c r="R38" s="218"/>
    </row>
    <row r="39" spans="1:18" x14ac:dyDescent="0.25">
      <c r="A39" s="182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298"/>
      <c r="M39" s="67"/>
      <c r="N39" s="67"/>
      <c r="O39" s="76"/>
      <c r="P39" s="218"/>
      <c r="Q39" s="218"/>
      <c r="R39" s="218"/>
    </row>
    <row r="40" spans="1:18" x14ac:dyDescent="0.25">
      <c r="A40" s="182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298"/>
      <c r="M40" s="67"/>
      <c r="N40" s="67"/>
      <c r="O40" s="76"/>
      <c r="P40" s="218"/>
      <c r="Q40" s="218"/>
      <c r="R40" s="218"/>
    </row>
    <row r="41" spans="1:18" x14ac:dyDescent="0.25">
      <c r="A41" s="182"/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298"/>
      <c r="M41" s="67"/>
      <c r="N41" s="67"/>
      <c r="O41" s="76"/>
      <c r="P41" s="218"/>
      <c r="Q41" s="218"/>
      <c r="R41" s="218"/>
    </row>
    <row r="42" spans="1:18" x14ac:dyDescent="0.25">
      <c r="A42" s="182"/>
      <c r="B42" s="173"/>
      <c r="C42" s="173"/>
      <c r="D42" s="173"/>
      <c r="E42" s="173"/>
      <c r="F42" s="173"/>
      <c r="G42" s="173"/>
      <c r="H42" s="173"/>
      <c r="I42" s="173"/>
      <c r="J42" s="173"/>
      <c r="K42" s="173"/>
      <c r="L42" s="298"/>
      <c r="M42" s="67"/>
      <c r="N42" s="67"/>
      <c r="O42" s="76"/>
      <c r="P42" s="218"/>
      <c r="Q42" s="218"/>
      <c r="R42" s="218"/>
    </row>
    <row r="43" spans="1:18" x14ac:dyDescent="0.25">
      <c r="A43" s="182"/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298"/>
      <c r="M43" s="67"/>
      <c r="N43" s="67"/>
      <c r="O43" s="76"/>
      <c r="P43" s="218"/>
      <c r="Q43" s="218"/>
      <c r="R43" s="218"/>
    </row>
    <row r="44" spans="1:18" x14ac:dyDescent="0.25">
      <c r="A44" s="182"/>
      <c r="B44" s="173"/>
      <c r="C44" s="173"/>
      <c r="D44" s="173"/>
      <c r="E44" s="173"/>
      <c r="F44" s="173"/>
      <c r="G44" s="173"/>
      <c r="H44" s="173"/>
      <c r="I44" s="173"/>
      <c r="J44" s="173"/>
      <c r="K44" s="173"/>
      <c r="L44" s="298"/>
      <c r="M44" s="67"/>
      <c r="N44" s="67"/>
      <c r="O44" s="76"/>
      <c r="P44" s="218"/>
      <c r="Q44" s="218"/>
      <c r="R44" s="218"/>
    </row>
    <row r="45" spans="1:18" x14ac:dyDescent="0.25">
      <c r="A45" s="182"/>
      <c r="B45" s="173"/>
      <c r="C45" s="173"/>
      <c r="D45" s="173"/>
      <c r="E45" s="173"/>
      <c r="F45" s="173"/>
      <c r="G45" s="173"/>
      <c r="H45" s="173"/>
      <c r="I45" s="173"/>
      <c r="J45" s="173"/>
      <c r="K45" s="173"/>
      <c r="L45" s="298"/>
      <c r="M45" s="67"/>
      <c r="N45" s="67"/>
      <c r="O45" s="76"/>
      <c r="P45" s="218"/>
      <c r="Q45" s="218"/>
      <c r="R45" s="218"/>
    </row>
    <row r="46" spans="1:18" x14ac:dyDescent="0.25">
      <c r="A46" s="182"/>
      <c r="B46" s="173"/>
      <c r="C46" s="173"/>
      <c r="D46" s="173"/>
      <c r="E46" s="173"/>
      <c r="F46" s="173"/>
      <c r="G46" s="173"/>
      <c r="H46" s="173"/>
      <c r="I46" s="173"/>
      <c r="J46" s="173"/>
      <c r="K46" s="173"/>
      <c r="L46" s="298"/>
      <c r="M46" s="67"/>
      <c r="N46" s="67"/>
      <c r="O46" s="76"/>
      <c r="P46" s="218"/>
      <c r="Q46" s="218"/>
      <c r="R46" s="218"/>
    </row>
    <row r="47" spans="1:18" x14ac:dyDescent="0.25">
      <c r="A47" s="182"/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298"/>
      <c r="M47" s="67"/>
      <c r="N47" s="67"/>
      <c r="O47" s="76"/>
      <c r="P47" s="218"/>
      <c r="Q47" s="218"/>
      <c r="R47" s="218"/>
    </row>
    <row r="48" spans="1:18" x14ac:dyDescent="0.25">
      <c r="A48" s="182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298"/>
      <c r="M48" s="67"/>
      <c r="N48" s="67"/>
      <c r="O48" s="76"/>
      <c r="P48" s="218"/>
      <c r="Q48" s="218"/>
      <c r="R48" s="218"/>
    </row>
    <row r="49" spans="1:18" x14ac:dyDescent="0.25">
      <c r="A49" s="182"/>
      <c r="B49" s="173"/>
      <c r="C49" s="173"/>
      <c r="D49" s="173"/>
      <c r="E49" s="173"/>
      <c r="F49" s="173"/>
      <c r="G49" s="173"/>
      <c r="H49" s="173"/>
      <c r="I49" s="173"/>
      <c r="J49" s="173"/>
      <c r="K49" s="173"/>
      <c r="L49" s="298"/>
      <c r="M49" s="67"/>
      <c r="N49" s="67"/>
      <c r="O49" s="76"/>
      <c r="P49" s="218"/>
      <c r="Q49" s="218"/>
      <c r="R49" s="218"/>
    </row>
    <row r="50" spans="1:18" x14ac:dyDescent="0.25">
      <c r="A50" s="182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298"/>
      <c r="M50" s="67"/>
      <c r="N50" s="67"/>
      <c r="O50" s="76"/>
      <c r="P50" s="218"/>
      <c r="Q50" s="218"/>
      <c r="R50" s="218"/>
    </row>
    <row r="51" spans="1:18" x14ac:dyDescent="0.25">
      <c r="A51" s="182"/>
      <c r="B51" s="173"/>
      <c r="C51" s="173"/>
      <c r="D51" s="173"/>
      <c r="E51" s="173"/>
      <c r="F51" s="173"/>
      <c r="G51" s="173"/>
      <c r="H51" s="173"/>
      <c r="I51" s="173"/>
      <c r="J51" s="173"/>
      <c r="K51" s="173"/>
      <c r="L51" s="298"/>
      <c r="M51" s="67"/>
      <c r="N51" s="67"/>
      <c r="O51" s="76"/>
      <c r="P51" s="218"/>
      <c r="Q51" s="218"/>
      <c r="R51" s="218"/>
    </row>
    <row r="52" spans="1:18" x14ac:dyDescent="0.25">
      <c r="A52" s="182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298"/>
      <c r="M52" s="67"/>
      <c r="N52" s="67"/>
      <c r="O52" s="76"/>
      <c r="P52" s="218"/>
      <c r="Q52" s="218"/>
      <c r="R52" s="218"/>
    </row>
    <row r="53" spans="1:18" x14ac:dyDescent="0.25">
      <c r="A53" s="182"/>
      <c r="B53" s="173"/>
      <c r="C53" s="173"/>
      <c r="D53" s="173"/>
      <c r="E53" s="173"/>
      <c r="F53" s="173"/>
      <c r="G53" s="173"/>
      <c r="H53" s="173"/>
      <c r="I53" s="173"/>
      <c r="J53" s="173"/>
      <c r="K53" s="173"/>
      <c r="L53" s="298"/>
      <c r="M53" s="67"/>
      <c r="N53" s="67"/>
      <c r="O53" s="76"/>
      <c r="P53" s="218"/>
      <c r="Q53" s="218"/>
      <c r="R53" s="218"/>
    </row>
    <row r="54" spans="1:18" x14ac:dyDescent="0.25">
      <c r="A54" s="182"/>
      <c r="B54" s="173"/>
      <c r="C54" s="173"/>
      <c r="D54" s="173"/>
      <c r="E54" s="173"/>
      <c r="F54" s="173"/>
      <c r="G54" s="173"/>
      <c r="H54" s="173"/>
      <c r="I54" s="173"/>
      <c r="J54" s="173"/>
      <c r="K54" s="173"/>
      <c r="L54" s="298"/>
      <c r="M54" s="67"/>
      <c r="N54" s="67"/>
      <c r="O54" s="76"/>
      <c r="P54" s="218"/>
      <c r="Q54" s="218"/>
      <c r="R54" s="218"/>
    </row>
    <row r="55" spans="1:18" x14ac:dyDescent="0.25">
      <c r="A55" s="182"/>
      <c r="B55" s="173"/>
      <c r="C55" s="173"/>
      <c r="D55" s="173"/>
      <c r="E55" s="173"/>
      <c r="F55" s="173"/>
      <c r="G55" s="173"/>
      <c r="H55" s="173"/>
      <c r="I55" s="173"/>
      <c r="J55" s="173"/>
      <c r="K55" s="173"/>
      <c r="L55" s="298"/>
      <c r="M55" s="67"/>
      <c r="N55" s="67"/>
      <c r="O55" s="76"/>
      <c r="P55" s="218"/>
      <c r="Q55" s="218"/>
      <c r="R55" s="218"/>
    </row>
    <row r="56" spans="1:18" x14ac:dyDescent="0.25">
      <c r="A56" s="182"/>
      <c r="B56" s="173"/>
      <c r="C56" s="173"/>
      <c r="D56" s="173"/>
      <c r="E56" s="173"/>
      <c r="F56" s="173"/>
      <c r="G56" s="173"/>
      <c r="H56" s="173"/>
      <c r="I56" s="173"/>
      <c r="J56" s="173"/>
      <c r="K56" s="173"/>
      <c r="L56" s="298"/>
      <c r="M56" s="67"/>
      <c r="N56" s="67"/>
      <c r="O56" s="76"/>
      <c r="P56" s="218"/>
      <c r="Q56" s="218"/>
      <c r="R56" s="218"/>
    </row>
    <row r="57" spans="1:18" x14ac:dyDescent="0.25">
      <c r="A57" s="182"/>
      <c r="B57" s="173"/>
      <c r="C57" s="173"/>
      <c r="D57" s="173"/>
      <c r="E57" s="173"/>
      <c r="F57" s="173"/>
      <c r="G57" s="173"/>
      <c r="H57" s="173"/>
      <c r="I57" s="173"/>
      <c r="J57" s="173"/>
      <c r="K57" s="173"/>
      <c r="L57" s="298"/>
      <c r="M57" s="67"/>
      <c r="N57" s="67"/>
      <c r="O57" s="76"/>
      <c r="P57" s="218"/>
      <c r="Q57" s="218"/>
      <c r="R57" s="218"/>
    </row>
    <row r="58" spans="1:18" x14ac:dyDescent="0.25">
      <c r="A58" s="182"/>
      <c r="B58" s="173"/>
      <c r="C58" s="173"/>
      <c r="D58" s="173"/>
      <c r="E58" s="173"/>
      <c r="F58" s="173"/>
      <c r="G58" s="173"/>
      <c r="H58" s="173"/>
      <c r="I58" s="173"/>
      <c r="J58" s="173"/>
      <c r="K58" s="173"/>
      <c r="L58" s="298"/>
      <c r="M58" s="67"/>
      <c r="N58" s="67"/>
      <c r="O58" s="76"/>
      <c r="P58" s="218"/>
      <c r="Q58" s="218"/>
      <c r="R58" s="218"/>
    </row>
    <row r="59" spans="1:18" x14ac:dyDescent="0.25">
      <c r="A59" s="182"/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298"/>
      <c r="M59" s="67"/>
      <c r="N59" s="67"/>
      <c r="O59" s="76"/>
      <c r="P59" s="218"/>
      <c r="Q59" s="218"/>
      <c r="R59" s="218"/>
    </row>
    <row r="60" spans="1:18" x14ac:dyDescent="0.25">
      <c r="A60" s="182"/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298"/>
      <c r="M60" s="67"/>
      <c r="N60" s="67"/>
      <c r="O60" s="76"/>
      <c r="P60" s="218"/>
      <c r="Q60" s="218"/>
      <c r="R60" s="218"/>
    </row>
    <row r="61" spans="1:18" x14ac:dyDescent="0.25">
      <c r="A61" s="182"/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298"/>
      <c r="M61" s="67"/>
      <c r="N61" s="67"/>
      <c r="O61" s="76"/>
      <c r="P61" s="218"/>
      <c r="Q61" s="218"/>
      <c r="R61" s="218"/>
    </row>
    <row r="62" spans="1:18" x14ac:dyDescent="0.25">
      <c r="A62" s="182"/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298"/>
      <c r="M62" s="67"/>
      <c r="N62" s="67"/>
      <c r="O62" s="76"/>
      <c r="P62" s="218"/>
      <c r="Q62" s="218"/>
      <c r="R62" s="218"/>
    </row>
    <row r="63" spans="1:18" x14ac:dyDescent="0.25">
      <c r="A63" s="182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298"/>
      <c r="M63" s="67"/>
      <c r="N63" s="67"/>
      <c r="O63" s="76"/>
      <c r="P63" s="218"/>
      <c r="Q63" s="218"/>
      <c r="R63" s="218"/>
    </row>
    <row r="64" spans="1:18" x14ac:dyDescent="0.25">
      <c r="A64" s="182"/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298"/>
      <c r="M64" s="67"/>
      <c r="N64" s="67"/>
      <c r="O64" s="76"/>
      <c r="P64" s="218"/>
      <c r="Q64" s="218"/>
      <c r="R64" s="218"/>
    </row>
    <row r="65" spans="1:18" x14ac:dyDescent="0.25">
      <c r="A65" s="182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298"/>
      <c r="M65" s="67"/>
      <c r="N65" s="67"/>
      <c r="O65" s="76"/>
      <c r="P65" s="218"/>
      <c r="Q65" s="218"/>
      <c r="R65" s="218"/>
    </row>
    <row r="66" spans="1:18" x14ac:dyDescent="0.25">
      <c r="A66" s="182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298"/>
      <c r="M66" s="67"/>
      <c r="N66" s="67"/>
      <c r="O66" s="76"/>
      <c r="P66" s="218"/>
      <c r="Q66" s="218"/>
      <c r="R66" s="218"/>
    </row>
    <row r="67" spans="1:18" x14ac:dyDescent="0.25">
      <c r="A67" s="182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298"/>
      <c r="M67" s="67"/>
      <c r="N67" s="67"/>
      <c r="O67" s="76"/>
      <c r="P67" s="218"/>
      <c r="Q67" s="218"/>
      <c r="R67" s="218"/>
    </row>
    <row r="68" spans="1:18" x14ac:dyDescent="0.25">
      <c r="A68" s="182"/>
      <c r="B68" s="173"/>
      <c r="C68" s="173"/>
      <c r="D68" s="173"/>
      <c r="E68" s="173"/>
      <c r="F68" s="173"/>
      <c r="G68" s="173"/>
      <c r="H68" s="173"/>
      <c r="I68" s="173"/>
      <c r="J68" s="173"/>
      <c r="K68" s="173"/>
      <c r="L68" s="298"/>
      <c r="M68" s="67"/>
      <c r="N68" s="67"/>
      <c r="O68" s="76"/>
      <c r="P68" s="218"/>
      <c r="Q68" s="218"/>
      <c r="R68" s="218"/>
    </row>
    <row r="69" spans="1:18" x14ac:dyDescent="0.25">
      <c r="A69" s="182"/>
      <c r="B69" s="173"/>
      <c r="C69" s="173"/>
      <c r="D69" s="173"/>
      <c r="E69" s="173"/>
      <c r="F69" s="173"/>
      <c r="G69" s="173"/>
      <c r="H69" s="173"/>
      <c r="I69" s="173"/>
      <c r="J69" s="173"/>
      <c r="K69" s="173"/>
      <c r="L69" s="298"/>
      <c r="M69" s="67"/>
      <c r="N69" s="67"/>
      <c r="O69" s="76"/>
      <c r="P69" s="218"/>
      <c r="Q69" s="218"/>
      <c r="R69" s="218"/>
    </row>
    <row r="70" spans="1:18" x14ac:dyDescent="0.25">
      <c r="A70" s="182"/>
      <c r="B70" s="173"/>
      <c r="C70" s="173"/>
      <c r="D70" s="173"/>
      <c r="E70" s="173"/>
      <c r="F70" s="173"/>
      <c r="G70" s="173"/>
      <c r="H70" s="173"/>
      <c r="I70" s="173"/>
      <c r="J70" s="173"/>
      <c r="K70" s="173"/>
      <c r="L70" s="298"/>
      <c r="M70" s="67"/>
      <c r="N70" s="67"/>
      <c r="O70" s="76"/>
      <c r="P70" s="218"/>
      <c r="Q70" s="218"/>
      <c r="R70" s="218"/>
    </row>
    <row r="71" spans="1:18" x14ac:dyDescent="0.25">
      <c r="A71" s="182"/>
      <c r="B71" s="173"/>
      <c r="C71" s="173"/>
      <c r="D71" s="173"/>
      <c r="E71" s="173"/>
      <c r="F71" s="173"/>
      <c r="G71" s="173"/>
      <c r="H71" s="173"/>
      <c r="I71" s="173"/>
      <c r="J71" s="173"/>
      <c r="K71" s="173"/>
      <c r="L71" s="298"/>
      <c r="M71" s="67"/>
      <c r="N71" s="67"/>
      <c r="O71" s="76"/>
      <c r="P71" s="218"/>
      <c r="Q71" s="218"/>
      <c r="R71" s="218"/>
    </row>
    <row r="72" spans="1:18" x14ac:dyDescent="0.25">
      <c r="A72" s="182"/>
      <c r="B72" s="173"/>
      <c r="C72" s="173"/>
      <c r="D72" s="173"/>
      <c r="E72" s="173"/>
      <c r="F72" s="173"/>
      <c r="G72" s="173"/>
      <c r="H72" s="173"/>
      <c r="I72" s="173"/>
      <c r="J72" s="173"/>
      <c r="K72" s="173"/>
      <c r="L72" s="298"/>
      <c r="M72" s="67"/>
      <c r="N72" s="67"/>
      <c r="O72" s="76"/>
      <c r="P72" s="218"/>
      <c r="Q72" s="218"/>
      <c r="R72" s="218"/>
    </row>
    <row r="73" spans="1:18" x14ac:dyDescent="0.25">
      <c r="A73" s="182"/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298"/>
      <c r="M73" s="67"/>
      <c r="N73" s="67"/>
      <c r="O73" s="76"/>
      <c r="P73" s="218"/>
      <c r="Q73" s="218"/>
      <c r="R73" s="218"/>
    </row>
    <row r="74" spans="1:18" x14ac:dyDescent="0.25">
      <c r="A74" s="182"/>
      <c r="B74" s="173"/>
      <c r="C74" s="173"/>
      <c r="D74" s="173"/>
      <c r="E74" s="173"/>
      <c r="F74" s="173"/>
      <c r="G74" s="173"/>
      <c r="H74" s="173"/>
      <c r="I74" s="173"/>
      <c r="J74" s="173"/>
      <c r="K74" s="173"/>
      <c r="L74" s="298"/>
      <c r="M74" s="67"/>
      <c r="N74" s="67"/>
      <c r="O74" s="76"/>
      <c r="P74" s="218"/>
      <c r="Q74" s="218"/>
      <c r="R74" s="218"/>
    </row>
    <row r="75" spans="1:18" x14ac:dyDescent="0.25">
      <c r="A75" s="182"/>
      <c r="B75" s="173"/>
      <c r="C75" s="173"/>
      <c r="D75" s="173"/>
      <c r="E75" s="173"/>
      <c r="F75" s="173"/>
      <c r="G75" s="173"/>
      <c r="H75" s="173"/>
      <c r="I75" s="173"/>
      <c r="J75" s="173"/>
      <c r="K75" s="173"/>
      <c r="L75" s="298"/>
      <c r="M75" s="67"/>
      <c r="N75" s="67"/>
      <c r="O75" s="76"/>
      <c r="P75" s="218"/>
      <c r="Q75" s="218"/>
      <c r="R75" s="218"/>
    </row>
    <row r="76" spans="1:18" x14ac:dyDescent="0.25">
      <c r="A76" s="182"/>
      <c r="B76" s="173"/>
      <c r="C76" s="173"/>
      <c r="D76" s="173"/>
      <c r="E76" s="173"/>
      <c r="F76" s="173"/>
      <c r="G76" s="173"/>
      <c r="H76" s="173"/>
      <c r="I76" s="173"/>
      <c r="J76" s="173"/>
      <c r="K76" s="173"/>
      <c r="L76" s="298"/>
      <c r="M76" s="67"/>
      <c r="N76" s="67"/>
      <c r="O76" s="76"/>
      <c r="P76" s="218"/>
      <c r="Q76" s="218"/>
      <c r="R76" s="218"/>
    </row>
    <row r="77" spans="1:18" x14ac:dyDescent="0.25">
      <c r="A77" s="182"/>
      <c r="B77" s="173"/>
      <c r="C77" s="173"/>
      <c r="D77" s="173"/>
      <c r="E77" s="173"/>
      <c r="F77" s="173"/>
      <c r="G77" s="173"/>
      <c r="H77" s="173"/>
      <c r="I77" s="173"/>
      <c r="J77" s="173"/>
      <c r="K77" s="173"/>
      <c r="L77" s="298"/>
      <c r="M77" s="67"/>
      <c r="N77" s="67"/>
      <c r="O77" s="76"/>
      <c r="P77" s="218"/>
      <c r="Q77" s="218"/>
      <c r="R77" s="218"/>
    </row>
    <row r="78" spans="1:18" x14ac:dyDescent="0.25">
      <c r="A78" s="182"/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298"/>
      <c r="M78" s="67"/>
      <c r="N78" s="67"/>
      <c r="O78" s="76"/>
      <c r="P78" s="218"/>
      <c r="Q78" s="218"/>
      <c r="R78" s="218"/>
    </row>
    <row r="79" spans="1:18" x14ac:dyDescent="0.25">
      <c r="A79" s="182"/>
      <c r="B79" s="173"/>
      <c r="C79" s="173"/>
      <c r="D79" s="173"/>
      <c r="E79" s="173"/>
      <c r="F79" s="173"/>
      <c r="G79" s="173"/>
      <c r="H79" s="173"/>
      <c r="I79" s="173"/>
      <c r="J79" s="173"/>
      <c r="K79" s="173"/>
      <c r="L79" s="298"/>
      <c r="M79" s="67"/>
      <c r="N79" s="67"/>
      <c r="O79" s="76"/>
      <c r="P79" s="218"/>
      <c r="Q79" s="218"/>
      <c r="R79" s="218"/>
    </row>
    <row r="80" spans="1:18" x14ac:dyDescent="0.25">
      <c r="A80" s="182"/>
      <c r="B80" s="173"/>
      <c r="C80" s="173"/>
      <c r="D80" s="173"/>
      <c r="E80" s="173"/>
      <c r="F80" s="173"/>
      <c r="G80" s="173"/>
      <c r="H80" s="173"/>
      <c r="I80" s="173"/>
      <c r="J80" s="173"/>
      <c r="K80" s="173"/>
      <c r="L80" s="298"/>
      <c r="M80" s="67"/>
      <c r="N80" s="67"/>
      <c r="O80" s="76"/>
      <c r="P80" s="218"/>
      <c r="Q80" s="218"/>
      <c r="R80" s="218"/>
    </row>
    <row r="81" spans="1:18" x14ac:dyDescent="0.25">
      <c r="A81" s="182"/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298"/>
      <c r="M81" s="67"/>
      <c r="N81" s="67"/>
      <c r="O81" s="76"/>
      <c r="P81" s="218"/>
      <c r="Q81" s="218"/>
      <c r="R81" s="218"/>
    </row>
    <row r="82" spans="1:18" x14ac:dyDescent="0.25">
      <c r="A82" s="182"/>
      <c r="B82" s="173"/>
      <c r="C82" s="173"/>
      <c r="D82" s="173"/>
      <c r="E82" s="173"/>
      <c r="F82" s="173"/>
      <c r="G82" s="173"/>
      <c r="H82" s="173"/>
      <c r="I82" s="173"/>
      <c r="J82" s="173"/>
      <c r="K82" s="173"/>
      <c r="L82" s="298"/>
      <c r="M82" s="67"/>
      <c r="N82" s="67"/>
      <c r="O82" s="76"/>
      <c r="P82" s="218"/>
      <c r="Q82" s="218"/>
      <c r="R82" s="218"/>
    </row>
    <row r="83" spans="1:18" x14ac:dyDescent="0.25">
      <c r="A83" s="182"/>
      <c r="B83" s="173"/>
      <c r="C83" s="173"/>
      <c r="D83" s="173"/>
      <c r="E83" s="173"/>
      <c r="F83" s="173"/>
      <c r="G83" s="173"/>
      <c r="H83" s="173"/>
      <c r="I83" s="173"/>
      <c r="J83" s="173"/>
      <c r="K83" s="173"/>
      <c r="L83" s="298"/>
      <c r="M83" s="67"/>
      <c r="N83" s="67"/>
      <c r="O83" s="76"/>
      <c r="P83" s="218"/>
      <c r="Q83" s="218"/>
      <c r="R83" s="218"/>
    </row>
    <row r="84" spans="1:18" x14ac:dyDescent="0.25">
      <c r="A84" s="182"/>
      <c r="B84" s="173"/>
      <c r="C84" s="173"/>
      <c r="D84" s="173"/>
      <c r="E84" s="173"/>
      <c r="F84" s="173"/>
      <c r="G84" s="173"/>
      <c r="H84" s="173"/>
      <c r="I84" s="173"/>
      <c r="J84" s="173"/>
      <c r="K84" s="173"/>
      <c r="L84" s="298"/>
      <c r="M84" s="67"/>
      <c r="N84" s="67"/>
      <c r="O84" s="76"/>
      <c r="P84" s="218"/>
      <c r="Q84" s="218"/>
      <c r="R84" s="218"/>
    </row>
    <row r="85" spans="1:18" x14ac:dyDescent="0.25">
      <c r="A85" s="182"/>
      <c r="B85" s="173"/>
      <c r="C85" s="173"/>
      <c r="D85" s="173"/>
      <c r="E85" s="173"/>
      <c r="F85" s="173"/>
      <c r="G85" s="173"/>
      <c r="H85" s="173"/>
      <c r="I85" s="173"/>
      <c r="J85" s="173"/>
      <c r="K85" s="173"/>
      <c r="L85" s="298"/>
      <c r="M85" s="67"/>
      <c r="N85" s="67"/>
      <c r="O85" s="76"/>
      <c r="P85" s="218"/>
      <c r="Q85" s="218"/>
      <c r="R85" s="218"/>
    </row>
    <row r="86" spans="1:18" x14ac:dyDescent="0.25">
      <c r="A86" s="182"/>
      <c r="B86" s="173"/>
      <c r="C86" s="173"/>
      <c r="D86" s="173"/>
      <c r="E86" s="173"/>
      <c r="F86" s="173"/>
      <c r="G86" s="173"/>
      <c r="H86" s="173"/>
      <c r="I86" s="173"/>
      <c r="J86" s="173"/>
      <c r="K86" s="173"/>
      <c r="L86" s="298"/>
      <c r="M86" s="67"/>
      <c r="N86" s="67"/>
      <c r="O86" s="76"/>
      <c r="P86" s="218"/>
      <c r="Q86" s="218"/>
      <c r="R86" s="218"/>
    </row>
    <row r="87" spans="1:18" x14ac:dyDescent="0.25">
      <c r="A87" s="182"/>
      <c r="B87" s="173"/>
      <c r="C87" s="173"/>
      <c r="D87" s="173"/>
      <c r="E87" s="173"/>
      <c r="F87" s="173"/>
      <c r="G87" s="173"/>
      <c r="H87" s="173"/>
      <c r="I87" s="173"/>
      <c r="J87" s="173"/>
      <c r="K87" s="173"/>
      <c r="L87" s="298"/>
      <c r="M87" s="67"/>
      <c r="N87" s="67"/>
      <c r="O87" s="76"/>
      <c r="P87" s="218"/>
      <c r="Q87" s="218"/>
      <c r="R87" s="218"/>
    </row>
    <row r="88" spans="1:18" x14ac:dyDescent="0.25">
      <c r="A88" s="182"/>
      <c r="B88" s="173"/>
      <c r="C88" s="173"/>
      <c r="D88" s="173"/>
      <c r="E88" s="173"/>
      <c r="F88" s="173"/>
      <c r="G88" s="173"/>
      <c r="H88" s="173"/>
      <c r="I88" s="173"/>
      <c r="J88" s="173"/>
      <c r="K88" s="173"/>
      <c r="L88" s="298"/>
      <c r="M88" s="67"/>
      <c r="N88" s="67"/>
      <c r="O88" s="76"/>
      <c r="P88" s="218"/>
      <c r="Q88" s="218"/>
      <c r="R88" s="218"/>
    </row>
    <row r="89" spans="1:18" x14ac:dyDescent="0.25">
      <c r="A89" s="182"/>
      <c r="B89" s="173"/>
      <c r="C89" s="173"/>
      <c r="D89" s="173"/>
      <c r="E89" s="173"/>
      <c r="F89" s="173"/>
      <c r="G89" s="173"/>
      <c r="H89" s="173"/>
      <c r="I89" s="173"/>
      <c r="J89" s="173"/>
      <c r="K89" s="173"/>
      <c r="L89" s="298"/>
      <c r="M89" s="67"/>
      <c r="N89" s="67"/>
      <c r="O89" s="76"/>
      <c r="P89" s="218"/>
      <c r="Q89" s="218"/>
      <c r="R89" s="218"/>
    </row>
    <row r="90" spans="1:18" x14ac:dyDescent="0.25">
      <c r="A90" s="182"/>
      <c r="B90" s="173"/>
      <c r="C90" s="173"/>
      <c r="D90" s="173"/>
      <c r="E90" s="173"/>
      <c r="F90" s="173"/>
      <c r="G90" s="173"/>
      <c r="H90" s="173"/>
      <c r="I90" s="173"/>
      <c r="J90" s="173"/>
      <c r="K90" s="173"/>
      <c r="L90" s="298"/>
      <c r="M90" s="67"/>
      <c r="N90" s="67"/>
      <c r="O90" s="76"/>
      <c r="P90" s="218"/>
      <c r="Q90" s="218"/>
      <c r="R90" s="218"/>
    </row>
    <row r="91" spans="1:18" x14ac:dyDescent="0.25">
      <c r="A91" s="182"/>
      <c r="B91" s="173"/>
      <c r="C91" s="173"/>
      <c r="D91" s="173"/>
      <c r="E91" s="173"/>
      <c r="F91" s="173"/>
      <c r="G91" s="173"/>
      <c r="H91" s="173"/>
      <c r="I91" s="173"/>
      <c r="J91" s="173"/>
      <c r="K91" s="173"/>
      <c r="L91" s="298"/>
      <c r="M91" s="67"/>
      <c r="N91" s="67"/>
      <c r="O91" s="76"/>
      <c r="P91" s="218"/>
      <c r="Q91" s="218"/>
      <c r="R91" s="218"/>
    </row>
    <row r="92" spans="1:18" x14ac:dyDescent="0.25">
      <c r="A92" s="182"/>
      <c r="B92" s="173"/>
      <c r="C92" s="173"/>
      <c r="D92" s="173"/>
      <c r="E92" s="173"/>
      <c r="F92" s="173"/>
      <c r="G92" s="173"/>
      <c r="H92" s="173"/>
      <c r="I92" s="173"/>
      <c r="J92" s="173"/>
      <c r="K92" s="173"/>
      <c r="L92" s="298"/>
      <c r="M92" s="67"/>
      <c r="N92" s="67"/>
      <c r="O92" s="76"/>
      <c r="P92" s="218"/>
      <c r="Q92" s="218"/>
      <c r="R92" s="218"/>
    </row>
    <row r="93" spans="1:18" x14ac:dyDescent="0.25">
      <c r="A93" s="182"/>
      <c r="B93" s="173"/>
      <c r="C93" s="173"/>
      <c r="D93" s="173"/>
      <c r="E93" s="173"/>
      <c r="F93" s="173"/>
      <c r="G93" s="173"/>
      <c r="H93" s="173"/>
      <c r="I93" s="173"/>
      <c r="J93" s="173"/>
      <c r="K93" s="173"/>
      <c r="L93" s="298"/>
      <c r="M93" s="67"/>
      <c r="N93" s="67"/>
      <c r="O93" s="76"/>
      <c r="P93" s="218"/>
      <c r="Q93" s="218"/>
      <c r="R93" s="218"/>
    </row>
    <row r="94" spans="1:18" x14ac:dyDescent="0.25">
      <c r="A94" s="182"/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298"/>
      <c r="M94" s="67"/>
      <c r="N94" s="67"/>
      <c r="O94" s="76"/>
      <c r="P94" s="218"/>
      <c r="Q94" s="218"/>
      <c r="R94" s="218"/>
    </row>
    <row r="95" spans="1:18" x14ac:dyDescent="0.25">
      <c r="A95" s="182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298"/>
      <c r="M95" s="67"/>
      <c r="N95" s="67"/>
      <c r="O95" s="76"/>
      <c r="P95" s="218"/>
      <c r="Q95" s="218"/>
      <c r="R95" s="218"/>
    </row>
    <row r="96" spans="1:18" x14ac:dyDescent="0.25">
      <c r="A96" s="182"/>
      <c r="B96" s="173"/>
      <c r="C96" s="173"/>
      <c r="D96" s="173"/>
      <c r="E96" s="173"/>
      <c r="F96" s="173"/>
      <c r="G96" s="173"/>
      <c r="H96" s="173"/>
      <c r="I96" s="173"/>
      <c r="J96" s="173"/>
      <c r="K96" s="173"/>
      <c r="L96" s="298"/>
      <c r="M96" s="67"/>
      <c r="N96" s="67"/>
      <c r="O96" s="76"/>
      <c r="P96" s="218"/>
      <c r="Q96" s="218"/>
      <c r="R96" s="218"/>
    </row>
    <row r="97" spans="1:18" x14ac:dyDescent="0.25">
      <c r="A97" s="182"/>
      <c r="B97" s="173"/>
      <c r="C97" s="173"/>
      <c r="D97" s="173"/>
      <c r="E97" s="173"/>
      <c r="F97" s="173"/>
      <c r="G97" s="173"/>
      <c r="H97" s="173"/>
      <c r="I97" s="173"/>
      <c r="J97" s="173"/>
      <c r="K97" s="173"/>
      <c r="L97" s="298"/>
      <c r="M97" s="67"/>
      <c r="N97" s="67"/>
      <c r="O97" s="76"/>
      <c r="P97" s="218"/>
      <c r="Q97" s="218"/>
      <c r="R97" s="218"/>
    </row>
    <row r="98" spans="1:18" x14ac:dyDescent="0.25">
      <c r="A98" s="182"/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298"/>
      <c r="M98" s="67"/>
      <c r="N98" s="67"/>
      <c r="O98" s="76"/>
      <c r="P98" s="218"/>
      <c r="Q98" s="218"/>
      <c r="R98" s="218"/>
    </row>
    <row r="99" spans="1:18" x14ac:dyDescent="0.25">
      <c r="A99" s="182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298"/>
      <c r="M99" s="67"/>
      <c r="N99" s="67"/>
      <c r="O99" s="76"/>
      <c r="P99" s="218"/>
      <c r="Q99" s="218"/>
      <c r="R99" s="218"/>
    </row>
    <row r="100" spans="1:18" x14ac:dyDescent="0.25">
      <c r="A100" s="182"/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298"/>
      <c r="M100" s="67"/>
      <c r="N100" s="67"/>
      <c r="O100" s="76"/>
      <c r="P100" s="218"/>
      <c r="Q100" s="218"/>
      <c r="R100" s="218"/>
    </row>
    <row r="101" spans="1:18" x14ac:dyDescent="0.25">
      <c r="A101" s="182"/>
      <c r="B101" s="173"/>
      <c r="C101" s="173"/>
      <c r="D101" s="173"/>
      <c r="E101" s="173"/>
      <c r="F101" s="173"/>
      <c r="G101" s="173"/>
      <c r="H101" s="173"/>
      <c r="I101" s="173"/>
      <c r="J101" s="173"/>
      <c r="K101" s="173"/>
      <c r="L101" s="298"/>
      <c r="M101" s="67"/>
      <c r="N101" s="67"/>
      <c r="O101" s="76"/>
      <c r="P101" s="218"/>
      <c r="Q101" s="218"/>
      <c r="R101" s="218"/>
    </row>
    <row r="102" spans="1:18" x14ac:dyDescent="0.25">
      <c r="A102" s="182"/>
      <c r="B102" s="173"/>
      <c r="C102" s="173"/>
      <c r="D102" s="173"/>
      <c r="E102" s="173"/>
      <c r="F102" s="173"/>
      <c r="G102" s="173"/>
      <c r="H102" s="173"/>
      <c r="I102" s="173"/>
      <c r="J102" s="173"/>
      <c r="K102" s="173"/>
      <c r="L102" s="298"/>
      <c r="M102" s="67"/>
      <c r="N102" s="67"/>
      <c r="O102" s="76"/>
      <c r="P102" s="218"/>
      <c r="Q102" s="218"/>
      <c r="R102" s="218"/>
    </row>
    <row r="103" spans="1:18" x14ac:dyDescent="0.25">
      <c r="A103" s="182"/>
      <c r="B103" s="173"/>
      <c r="C103" s="173"/>
      <c r="D103" s="173"/>
      <c r="E103" s="173"/>
      <c r="F103" s="173"/>
      <c r="G103" s="173"/>
      <c r="H103" s="173"/>
      <c r="I103" s="173"/>
      <c r="J103" s="173"/>
      <c r="K103" s="173"/>
      <c r="L103" s="298"/>
      <c r="M103" s="67"/>
      <c r="N103" s="67"/>
      <c r="O103" s="76"/>
      <c r="P103" s="218"/>
      <c r="Q103" s="218"/>
      <c r="R103" s="218"/>
    </row>
    <row r="104" spans="1:18" x14ac:dyDescent="0.25">
      <c r="A104" s="182"/>
      <c r="B104" s="173"/>
      <c r="C104" s="173"/>
      <c r="D104" s="173"/>
      <c r="E104" s="173"/>
      <c r="F104" s="173"/>
      <c r="G104" s="173"/>
      <c r="H104" s="173"/>
      <c r="I104" s="173"/>
      <c r="J104" s="173"/>
      <c r="K104" s="173"/>
      <c r="L104" s="298"/>
      <c r="M104" s="67"/>
      <c r="N104" s="67"/>
      <c r="O104" s="76"/>
      <c r="P104" s="218"/>
      <c r="Q104" s="218"/>
      <c r="R104" s="218"/>
    </row>
    <row r="105" spans="1:18" x14ac:dyDescent="0.25">
      <c r="A105" s="182"/>
      <c r="B105" s="173"/>
      <c r="C105" s="173"/>
      <c r="D105" s="173"/>
      <c r="E105" s="173"/>
      <c r="F105" s="173"/>
      <c r="G105" s="173"/>
      <c r="H105" s="173"/>
      <c r="I105" s="173"/>
      <c r="J105" s="173"/>
      <c r="K105" s="173"/>
      <c r="L105" s="298"/>
      <c r="M105" s="67"/>
      <c r="N105" s="67"/>
      <c r="O105" s="76"/>
      <c r="P105" s="218"/>
      <c r="Q105" s="218"/>
      <c r="R105" s="218"/>
    </row>
    <row r="106" spans="1:18" x14ac:dyDescent="0.25">
      <c r="A106" s="182"/>
      <c r="B106" s="173"/>
      <c r="C106" s="173"/>
      <c r="D106" s="173"/>
      <c r="E106" s="173"/>
      <c r="F106" s="173"/>
      <c r="G106" s="173"/>
      <c r="H106" s="173"/>
      <c r="I106" s="173"/>
      <c r="J106" s="173"/>
      <c r="K106" s="173"/>
      <c r="L106" s="298"/>
      <c r="M106" s="67"/>
      <c r="N106" s="67"/>
      <c r="O106" s="76"/>
      <c r="P106" s="218"/>
      <c r="Q106" s="218"/>
      <c r="R106" s="218"/>
    </row>
    <row r="107" spans="1:18" x14ac:dyDescent="0.25">
      <c r="A107" s="182"/>
      <c r="B107" s="173"/>
      <c r="C107" s="173"/>
      <c r="D107" s="173"/>
      <c r="E107" s="173"/>
      <c r="F107" s="173"/>
      <c r="G107" s="173"/>
      <c r="H107" s="173"/>
      <c r="I107" s="173"/>
      <c r="J107" s="173"/>
      <c r="K107" s="173"/>
      <c r="L107" s="298"/>
      <c r="M107" s="67"/>
      <c r="N107" s="67"/>
      <c r="O107" s="76"/>
      <c r="P107" s="218"/>
      <c r="Q107" s="218"/>
      <c r="R107" s="218"/>
    </row>
    <row r="108" spans="1:18" x14ac:dyDescent="0.25">
      <c r="A108" s="182"/>
      <c r="B108" s="173"/>
      <c r="C108" s="173"/>
      <c r="D108" s="173"/>
      <c r="E108" s="173"/>
      <c r="F108" s="173"/>
      <c r="G108" s="173"/>
      <c r="H108" s="173"/>
      <c r="I108" s="173"/>
      <c r="J108" s="173"/>
      <c r="K108" s="173"/>
      <c r="L108" s="298"/>
      <c r="M108" s="67"/>
      <c r="N108" s="67"/>
      <c r="O108" s="76"/>
      <c r="P108" s="218"/>
      <c r="Q108" s="218"/>
      <c r="R108" s="218"/>
    </row>
    <row r="109" spans="1:18" x14ac:dyDescent="0.25">
      <c r="A109" s="182"/>
      <c r="B109" s="173"/>
      <c r="C109" s="173"/>
      <c r="D109" s="173"/>
      <c r="E109" s="173"/>
      <c r="F109" s="173"/>
      <c r="G109" s="173"/>
      <c r="H109" s="173"/>
      <c r="I109" s="173"/>
      <c r="J109" s="173"/>
      <c r="K109" s="173"/>
      <c r="L109" s="298"/>
      <c r="M109" s="67"/>
      <c r="N109" s="67"/>
      <c r="O109" s="76"/>
      <c r="P109" s="218"/>
      <c r="Q109" s="218"/>
      <c r="R109" s="218"/>
    </row>
    <row r="110" spans="1:18" x14ac:dyDescent="0.25">
      <c r="A110" s="182"/>
      <c r="B110" s="173"/>
      <c r="C110" s="173"/>
      <c r="D110" s="173"/>
      <c r="E110" s="173"/>
      <c r="F110" s="173"/>
      <c r="G110" s="173"/>
      <c r="H110" s="173"/>
      <c r="I110" s="173"/>
      <c r="J110" s="173"/>
      <c r="K110" s="173"/>
      <c r="L110" s="298"/>
      <c r="M110" s="67"/>
      <c r="N110" s="67"/>
      <c r="O110" s="76"/>
      <c r="P110" s="218"/>
      <c r="Q110" s="218"/>
      <c r="R110" s="218"/>
    </row>
    <row r="111" spans="1:18" x14ac:dyDescent="0.25">
      <c r="A111" s="182"/>
      <c r="B111" s="173"/>
      <c r="C111" s="173"/>
      <c r="D111" s="173"/>
      <c r="E111" s="173"/>
      <c r="F111" s="173"/>
      <c r="G111" s="173"/>
      <c r="H111" s="173"/>
      <c r="I111" s="173"/>
      <c r="J111" s="173"/>
      <c r="K111" s="173"/>
      <c r="L111" s="298"/>
      <c r="M111" s="67"/>
      <c r="N111" s="67"/>
      <c r="O111" s="76"/>
      <c r="P111" s="218"/>
      <c r="Q111" s="218"/>
      <c r="R111" s="218"/>
    </row>
    <row r="112" spans="1:18" x14ac:dyDescent="0.25">
      <c r="A112" s="182"/>
      <c r="B112" s="173"/>
      <c r="C112" s="173"/>
      <c r="D112" s="173"/>
      <c r="E112" s="173"/>
      <c r="F112" s="173"/>
      <c r="G112" s="173"/>
      <c r="H112" s="173"/>
      <c r="I112" s="173"/>
      <c r="J112" s="173"/>
      <c r="K112" s="173"/>
      <c r="L112" s="298"/>
      <c r="M112" s="67"/>
      <c r="N112" s="67"/>
      <c r="O112" s="76"/>
      <c r="P112" s="218"/>
      <c r="Q112" s="218"/>
      <c r="R112" s="218"/>
    </row>
    <row r="113" spans="1:18" x14ac:dyDescent="0.25">
      <c r="A113" s="182"/>
      <c r="B113" s="173"/>
      <c r="C113" s="173"/>
      <c r="D113" s="173"/>
      <c r="E113" s="173"/>
      <c r="F113" s="173"/>
      <c r="G113" s="173"/>
      <c r="H113" s="173"/>
      <c r="I113" s="173"/>
      <c r="J113" s="173"/>
      <c r="K113" s="173"/>
      <c r="L113" s="298"/>
      <c r="M113" s="67"/>
      <c r="N113" s="67"/>
      <c r="O113" s="76"/>
      <c r="P113" s="218"/>
      <c r="Q113" s="218"/>
      <c r="R113" s="218"/>
    </row>
    <row r="114" spans="1:18" x14ac:dyDescent="0.25">
      <c r="A114" s="182"/>
      <c r="B114" s="173"/>
      <c r="C114" s="173"/>
      <c r="D114" s="173"/>
      <c r="E114" s="173"/>
      <c r="F114" s="173"/>
      <c r="G114" s="173"/>
      <c r="H114" s="173"/>
      <c r="I114" s="173"/>
      <c r="J114" s="173"/>
      <c r="K114" s="173"/>
      <c r="L114" s="298"/>
      <c r="M114" s="67"/>
      <c r="N114" s="67"/>
      <c r="O114" s="76"/>
      <c r="P114" s="218"/>
      <c r="Q114" s="218"/>
      <c r="R114" s="218"/>
    </row>
    <row r="115" spans="1:18" x14ac:dyDescent="0.25">
      <c r="A115" s="182"/>
      <c r="B115" s="173"/>
      <c r="C115" s="173"/>
      <c r="D115" s="173"/>
      <c r="E115" s="173"/>
      <c r="F115" s="173"/>
      <c r="G115" s="173"/>
      <c r="H115" s="173"/>
      <c r="I115" s="173"/>
      <c r="J115" s="173"/>
      <c r="K115" s="173"/>
      <c r="L115" s="298"/>
      <c r="M115" s="67"/>
      <c r="N115" s="67"/>
      <c r="O115" s="76"/>
      <c r="P115" s="218"/>
      <c r="Q115" s="218"/>
      <c r="R115" s="218"/>
    </row>
    <row r="116" spans="1:18" x14ac:dyDescent="0.25">
      <c r="A116" s="182"/>
      <c r="B116" s="173"/>
      <c r="C116" s="173"/>
      <c r="D116" s="173"/>
      <c r="E116" s="173"/>
      <c r="F116" s="173"/>
      <c r="G116" s="173"/>
      <c r="H116" s="173"/>
      <c r="I116" s="173"/>
      <c r="J116" s="173"/>
      <c r="K116" s="173"/>
      <c r="L116" s="298"/>
      <c r="M116" s="67"/>
      <c r="N116" s="67"/>
      <c r="O116" s="76"/>
      <c r="P116" s="218"/>
      <c r="Q116" s="218"/>
      <c r="R116" s="218"/>
    </row>
    <row r="117" spans="1:18" x14ac:dyDescent="0.25">
      <c r="A117" s="182"/>
      <c r="B117" s="173"/>
      <c r="C117" s="173"/>
      <c r="D117" s="173"/>
      <c r="E117" s="173"/>
      <c r="F117" s="173"/>
      <c r="G117" s="173"/>
      <c r="H117" s="173"/>
      <c r="I117" s="173"/>
      <c r="J117" s="173"/>
      <c r="K117" s="173"/>
      <c r="L117" s="298"/>
      <c r="M117" s="67"/>
      <c r="N117" s="67"/>
      <c r="O117" s="76"/>
      <c r="P117" s="218"/>
      <c r="Q117" s="218"/>
      <c r="R117" s="218"/>
    </row>
    <row r="118" spans="1:18" x14ac:dyDescent="0.25">
      <c r="A118" s="182"/>
      <c r="B118" s="173"/>
      <c r="C118" s="173"/>
      <c r="D118" s="173"/>
      <c r="E118" s="173"/>
      <c r="F118" s="173"/>
      <c r="G118" s="173"/>
      <c r="H118" s="173"/>
      <c r="I118" s="173"/>
      <c r="J118" s="173"/>
      <c r="K118" s="173"/>
      <c r="L118" s="298"/>
      <c r="M118" s="67"/>
      <c r="N118" s="67"/>
      <c r="O118" s="76"/>
      <c r="P118" s="218"/>
      <c r="Q118" s="218"/>
      <c r="R118" s="218"/>
    </row>
    <row r="119" spans="1:18" x14ac:dyDescent="0.25">
      <c r="A119" s="182"/>
      <c r="B119" s="173"/>
      <c r="C119" s="173"/>
      <c r="D119" s="173"/>
      <c r="E119" s="173"/>
      <c r="F119" s="173"/>
      <c r="G119" s="173"/>
      <c r="H119" s="173"/>
      <c r="I119" s="173"/>
      <c r="J119" s="173"/>
      <c r="K119" s="173"/>
      <c r="L119" s="298"/>
      <c r="M119" s="67"/>
      <c r="N119" s="67"/>
      <c r="O119" s="76"/>
      <c r="P119" s="218"/>
      <c r="Q119" s="218"/>
      <c r="R119" s="218"/>
    </row>
    <row r="120" spans="1:18" x14ac:dyDescent="0.25">
      <c r="A120" s="182"/>
      <c r="B120" s="173"/>
      <c r="C120" s="173"/>
      <c r="D120" s="173"/>
      <c r="E120" s="173"/>
      <c r="F120" s="173"/>
      <c r="G120" s="173"/>
      <c r="H120" s="173"/>
      <c r="I120" s="173"/>
      <c r="J120" s="173"/>
      <c r="K120" s="173"/>
      <c r="L120" s="298"/>
      <c r="M120" s="67"/>
      <c r="N120" s="67"/>
      <c r="O120" s="76"/>
      <c r="P120" s="218"/>
      <c r="Q120" s="218"/>
      <c r="R120" s="218"/>
    </row>
    <row r="121" spans="1:18" x14ac:dyDescent="0.25">
      <c r="A121" s="182"/>
      <c r="B121" s="173"/>
      <c r="C121" s="173"/>
      <c r="D121" s="173"/>
      <c r="E121" s="173"/>
      <c r="F121" s="173"/>
      <c r="G121" s="173"/>
      <c r="H121" s="173"/>
      <c r="I121" s="173"/>
      <c r="J121" s="173"/>
      <c r="K121" s="173"/>
      <c r="L121" s="298"/>
      <c r="M121" s="67"/>
      <c r="N121" s="67"/>
      <c r="O121" s="76"/>
      <c r="P121" s="218"/>
      <c r="Q121" s="218"/>
      <c r="R121" s="218"/>
    </row>
    <row r="122" spans="1:18" x14ac:dyDescent="0.25">
      <c r="A122" s="182"/>
      <c r="B122" s="173"/>
      <c r="C122" s="173"/>
      <c r="D122" s="173"/>
      <c r="E122" s="173"/>
      <c r="F122" s="173"/>
      <c r="G122" s="173"/>
      <c r="H122" s="173"/>
      <c r="I122" s="173"/>
      <c r="J122" s="173"/>
      <c r="K122" s="173"/>
      <c r="L122" s="298"/>
      <c r="M122" s="67"/>
      <c r="N122" s="67"/>
      <c r="O122" s="76"/>
      <c r="P122" s="218"/>
      <c r="Q122" s="218"/>
      <c r="R122" s="218"/>
    </row>
    <row r="123" spans="1:18" x14ac:dyDescent="0.25">
      <c r="A123" s="182"/>
      <c r="B123" s="173"/>
      <c r="C123" s="173"/>
      <c r="D123" s="173"/>
      <c r="E123" s="173"/>
      <c r="F123" s="173"/>
      <c r="G123" s="173"/>
      <c r="H123" s="173"/>
      <c r="I123" s="173"/>
      <c r="J123" s="173"/>
      <c r="K123" s="173"/>
      <c r="L123" s="298"/>
      <c r="M123" s="67"/>
      <c r="N123" s="67"/>
      <c r="O123" s="76"/>
      <c r="P123" s="218"/>
      <c r="Q123" s="218"/>
      <c r="R123" s="218"/>
    </row>
    <row r="124" spans="1:18" x14ac:dyDescent="0.25">
      <c r="A124" s="182"/>
      <c r="B124" s="173"/>
      <c r="C124" s="173"/>
      <c r="D124" s="173"/>
      <c r="E124" s="173"/>
      <c r="F124" s="173"/>
      <c r="G124" s="173"/>
      <c r="H124" s="173"/>
      <c r="I124" s="173"/>
      <c r="J124" s="173"/>
      <c r="K124" s="173"/>
      <c r="L124" s="298"/>
      <c r="M124" s="67"/>
      <c r="N124" s="67"/>
      <c r="O124" s="76"/>
      <c r="P124" s="218"/>
      <c r="Q124" s="218"/>
      <c r="R124" s="218"/>
    </row>
    <row r="125" spans="1:18" x14ac:dyDescent="0.25">
      <c r="A125" s="182"/>
      <c r="B125" s="173"/>
      <c r="C125" s="173"/>
      <c r="D125" s="173"/>
      <c r="E125" s="173"/>
      <c r="F125" s="173"/>
      <c r="G125" s="173"/>
      <c r="H125" s="173"/>
      <c r="I125" s="173"/>
      <c r="J125" s="173"/>
      <c r="K125" s="173"/>
      <c r="L125" s="298"/>
      <c r="M125" s="67"/>
      <c r="N125" s="67"/>
      <c r="O125" s="76"/>
      <c r="P125" s="218"/>
      <c r="Q125" s="218"/>
      <c r="R125" s="218"/>
    </row>
    <row r="126" spans="1:18" x14ac:dyDescent="0.25">
      <c r="A126" s="182"/>
      <c r="B126" s="173"/>
      <c r="C126" s="173"/>
      <c r="D126" s="173"/>
      <c r="E126" s="173"/>
      <c r="F126" s="173"/>
      <c r="G126" s="173"/>
      <c r="H126" s="173"/>
      <c r="I126" s="173"/>
      <c r="J126" s="173"/>
      <c r="K126" s="173"/>
      <c r="L126" s="298"/>
      <c r="M126" s="67"/>
      <c r="N126" s="67"/>
      <c r="O126" s="76"/>
      <c r="P126" s="218"/>
      <c r="Q126" s="218"/>
      <c r="R126" s="218"/>
    </row>
    <row r="127" spans="1:18" x14ac:dyDescent="0.25">
      <c r="A127" s="182"/>
      <c r="B127" s="173"/>
      <c r="C127" s="173"/>
      <c r="D127" s="173"/>
      <c r="E127" s="173"/>
      <c r="F127" s="173"/>
      <c r="G127" s="173"/>
      <c r="H127" s="173"/>
      <c r="I127" s="173"/>
      <c r="J127" s="173"/>
      <c r="K127" s="173"/>
      <c r="L127" s="298"/>
      <c r="M127" s="67"/>
      <c r="N127" s="67"/>
      <c r="O127" s="76"/>
      <c r="P127" s="218"/>
      <c r="Q127" s="218"/>
      <c r="R127" s="218"/>
    </row>
    <row r="128" spans="1:18" x14ac:dyDescent="0.25">
      <c r="A128" s="182"/>
      <c r="B128" s="173"/>
      <c r="C128" s="173"/>
      <c r="D128" s="173"/>
      <c r="E128" s="173"/>
      <c r="F128" s="173"/>
      <c r="G128" s="173"/>
      <c r="H128" s="173"/>
      <c r="I128" s="173"/>
      <c r="J128" s="173"/>
      <c r="K128" s="173"/>
      <c r="L128" s="298"/>
      <c r="M128" s="67"/>
      <c r="N128" s="67"/>
      <c r="O128" s="76"/>
      <c r="P128" s="218"/>
      <c r="Q128" s="218"/>
      <c r="R128" s="218"/>
    </row>
    <row r="129" spans="1:18" x14ac:dyDescent="0.25">
      <c r="A129" s="182"/>
      <c r="B129" s="173"/>
      <c r="C129" s="173"/>
      <c r="D129" s="173"/>
      <c r="E129" s="173"/>
      <c r="F129" s="173"/>
      <c r="G129" s="173"/>
      <c r="H129" s="173"/>
      <c r="I129" s="173"/>
      <c r="J129" s="173"/>
      <c r="K129" s="173"/>
      <c r="L129" s="298"/>
      <c r="M129" s="67"/>
      <c r="N129" s="67"/>
      <c r="O129" s="76"/>
      <c r="P129" s="218"/>
      <c r="Q129" s="218"/>
      <c r="R129" s="218"/>
    </row>
    <row r="130" spans="1:18" x14ac:dyDescent="0.25">
      <c r="A130" s="182"/>
      <c r="B130" s="173"/>
      <c r="C130" s="173"/>
      <c r="D130" s="173"/>
      <c r="E130" s="173"/>
      <c r="F130" s="173"/>
      <c r="G130" s="173"/>
      <c r="H130" s="173"/>
      <c r="I130" s="173"/>
      <c r="J130" s="173"/>
      <c r="K130" s="173"/>
      <c r="L130" s="298"/>
      <c r="M130" s="67"/>
      <c r="N130" s="67"/>
      <c r="O130" s="76"/>
      <c r="P130" s="218"/>
      <c r="Q130" s="218"/>
      <c r="R130" s="218"/>
    </row>
    <row r="131" spans="1:18" x14ac:dyDescent="0.25">
      <c r="A131" s="182"/>
      <c r="B131" s="173"/>
      <c r="C131" s="173"/>
      <c r="D131" s="173"/>
      <c r="E131" s="173"/>
      <c r="F131" s="173"/>
      <c r="G131" s="173"/>
      <c r="H131" s="173"/>
      <c r="I131" s="173"/>
      <c r="J131" s="173"/>
      <c r="K131" s="173"/>
      <c r="L131" s="298"/>
      <c r="M131" s="67"/>
      <c r="N131" s="67"/>
      <c r="O131" s="76"/>
      <c r="P131" s="218"/>
      <c r="Q131" s="218"/>
      <c r="R131" s="218"/>
    </row>
    <row r="132" spans="1:18" x14ac:dyDescent="0.25">
      <c r="A132" s="182"/>
      <c r="B132" s="173"/>
      <c r="C132" s="173"/>
      <c r="D132" s="173"/>
      <c r="E132" s="173"/>
      <c r="F132" s="173"/>
      <c r="G132" s="173"/>
      <c r="H132" s="173"/>
      <c r="I132" s="173"/>
      <c r="J132" s="173"/>
      <c r="K132" s="173"/>
      <c r="L132" s="298"/>
      <c r="M132" s="67"/>
      <c r="N132" s="67"/>
      <c r="O132" s="76"/>
      <c r="P132" s="218"/>
      <c r="Q132" s="218"/>
      <c r="R132" s="218"/>
    </row>
    <row r="133" spans="1:18" x14ac:dyDescent="0.25">
      <c r="A133" s="182"/>
      <c r="B133" s="173"/>
      <c r="C133" s="173"/>
      <c r="D133" s="173"/>
      <c r="E133" s="173"/>
      <c r="F133" s="173"/>
      <c r="G133" s="173"/>
      <c r="H133" s="173"/>
      <c r="I133" s="173"/>
      <c r="J133" s="173"/>
      <c r="K133" s="173"/>
      <c r="L133" s="298"/>
      <c r="M133" s="67"/>
      <c r="N133" s="67"/>
      <c r="O133" s="76"/>
      <c r="P133" s="218"/>
      <c r="Q133" s="218"/>
      <c r="R133" s="218"/>
    </row>
    <row r="134" spans="1:18" x14ac:dyDescent="0.25">
      <c r="A134" s="182"/>
      <c r="B134" s="173"/>
      <c r="C134" s="173"/>
      <c r="D134" s="173"/>
      <c r="E134" s="173"/>
      <c r="F134" s="173"/>
      <c r="G134" s="173"/>
      <c r="H134" s="173"/>
      <c r="I134" s="173"/>
      <c r="J134" s="173"/>
      <c r="K134" s="173"/>
      <c r="L134" s="298"/>
      <c r="M134" s="67"/>
      <c r="N134" s="67"/>
      <c r="O134" s="76"/>
      <c r="P134" s="218"/>
      <c r="Q134" s="218"/>
      <c r="R134" s="218"/>
    </row>
    <row r="135" spans="1:18" x14ac:dyDescent="0.25">
      <c r="A135" s="182"/>
      <c r="B135" s="173"/>
      <c r="C135" s="173"/>
      <c r="D135" s="173"/>
      <c r="E135" s="173"/>
      <c r="F135" s="173"/>
      <c r="G135" s="173"/>
      <c r="H135" s="173"/>
      <c r="I135" s="173"/>
      <c r="J135" s="173"/>
      <c r="K135" s="173"/>
      <c r="L135" s="298"/>
      <c r="M135" s="67"/>
      <c r="N135" s="67"/>
      <c r="O135" s="76"/>
      <c r="P135" s="218"/>
      <c r="Q135" s="218"/>
      <c r="R135" s="218"/>
    </row>
    <row r="136" spans="1:18" x14ac:dyDescent="0.25">
      <c r="A136" s="182"/>
      <c r="B136" s="173"/>
      <c r="C136" s="173"/>
      <c r="D136" s="173"/>
      <c r="E136" s="173"/>
      <c r="F136" s="173"/>
      <c r="G136" s="173"/>
      <c r="H136" s="173"/>
      <c r="I136" s="173"/>
      <c r="J136" s="173"/>
      <c r="K136" s="173"/>
      <c r="L136" s="298"/>
      <c r="M136" s="67"/>
      <c r="N136" s="67"/>
      <c r="O136" s="76"/>
      <c r="P136" s="218"/>
      <c r="Q136" s="218"/>
      <c r="R136" s="218"/>
    </row>
    <row r="137" spans="1:18" x14ac:dyDescent="0.25">
      <c r="A137" s="182"/>
      <c r="B137" s="173"/>
      <c r="C137" s="173"/>
      <c r="D137" s="173"/>
      <c r="E137" s="173"/>
      <c r="F137" s="173"/>
      <c r="G137" s="173"/>
      <c r="H137" s="173"/>
      <c r="I137" s="173"/>
      <c r="J137" s="173"/>
      <c r="K137" s="173"/>
      <c r="L137" s="298"/>
      <c r="M137" s="67"/>
      <c r="N137" s="67"/>
      <c r="O137" s="76"/>
      <c r="P137" s="218"/>
      <c r="Q137" s="218"/>
      <c r="R137" s="218"/>
    </row>
    <row r="138" spans="1:18" x14ac:dyDescent="0.25">
      <c r="A138" s="182"/>
      <c r="B138" s="173"/>
      <c r="C138" s="173"/>
      <c r="D138" s="173"/>
      <c r="E138" s="173"/>
      <c r="F138" s="173"/>
      <c r="G138" s="173"/>
      <c r="H138" s="173"/>
      <c r="I138" s="173"/>
      <c r="J138" s="173"/>
      <c r="K138" s="173"/>
      <c r="L138" s="298"/>
      <c r="M138" s="67"/>
      <c r="N138" s="67"/>
      <c r="O138" s="76"/>
      <c r="P138" s="218"/>
      <c r="Q138" s="218"/>
      <c r="R138" s="218"/>
    </row>
    <row r="139" spans="1:18" x14ac:dyDescent="0.25">
      <c r="A139" s="182"/>
      <c r="B139" s="173"/>
      <c r="C139" s="173"/>
      <c r="D139" s="173"/>
      <c r="E139" s="173"/>
      <c r="F139" s="173"/>
      <c r="G139" s="173"/>
      <c r="H139" s="173"/>
      <c r="I139" s="173"/>
      <c r="J139" s="173"/>
      <c r="K139" s="173"/>
      <c r="L139" s="298"/>
      <c r="M139" s="67"/>
      <c r="N139" s="67"/>
      <c r="O139" s="76"/>
      <c r="P139" s="218"/>
      <c r="Q139" s="218"/>
      <c r="R139" s="218"/>
    </row>
    <row r="140" spans="1:18" x14ac:dyDescent="0.25">
      <c r="A140" s="182"/>
      <c r="B140" s="173"/>
      <c r="C140" s="173"/>
      <c r="D140" s="173"/>
      <c r="E140" s="173"/>
      <c r="F140" s="173"/>
      <c r="G140" s="173"/>
      <c r="H140" s="173"/>
      <c r="I140" s="173"/>
      <c r="J140" s="173"/>
      <c r="K140" s="173"/>
      <c r="L140" s="298"/>
      <c r="M140" s="67"/>
      <c r="N140" s="67"/>
      <c r="O140" s="76"/>
      <c r="P140" s="218"/>
      <c r="Q140" s="218"/>
      <c r="R140" s="218"/>
    </row>
    <row r="141" spans="1:18" x14ac:dyDescent="0.25">
      <c r="A141" s="182"/>
      <c r="B141" s="173"/>
      <c r="C141" s="173"/>
      <c r="D141" s="173"/>
      <c r="E141" s="173"/>
      <c r="F141" s="173"/>
      <c r="G141" s="173"/>
      <c r="H141" s="173"/>
      <c r="I141" s="173"/>
      <c r="J141" s="173"/>
      <c r="K141" s="173"/>
      <c r="L141" s="298"/>
      <c r="M141" s="67"/>
      <c r="N141" s="67"/>
      <c r="O141" s="76"/>
      <c r="P141" s="218"/>
      <c r="Q141" s="218"/>
      <c r="R141" s="218"/>
    </row>
    <row r="142" spans="1:18" x14ac:dyDescent="0.25">
      <c r="A142" s="182"/>
      <c r="B142" s="173"/>
      <c r="C142" s="173"/>
      <c r="D142" s="173"/>
      <c r="E142" s="173"/>
      <c r="F142" s="173"/>
      <c r="G142" s="173"/>
      <c r="H142" s="173"/>
      <c r="I142" s="173"/>
      <c r="J142" s="173"/>
      <c r="K142" s="173"/>
      <c r="L142" s="298"/>
      <c r="M142" s="67"/>
      <c r="N142" s="67"/>
      <c r="O142" s="76"/>
      <c r="P142" s="218"/>
      <c r="Q142" s="218"/>
      <c r="R142" s="218"/>
    </row>
    <row r="143" spans="1:18" x14ac:dyDescent="0.25">
      <c r="A143" s="182"/>
      <c r="B143" s="173"/>
      <c r="C143" s="173"/>
      <c r="D143" s="173"/>
      <c r="E143" s="173"/>
      <c r="F143" s="173"/>
      <c r="G143" s="173"/>
      <c r="H143" s="173"/>
      <c r="I143" s="173"/>
      <c r="J143" s="173"/>
      <c r="K143" s="173"/>
      <c r="L143" s="298"/>
      <c r="M143" s="67"/>
      <c r="N143" s="67"/>
      <c r="O143" s="76"/>
      <c r="P143" s="218"/>
      <c r="Q143" s="218"/>
      <c r="R143" s="218"/>
    </row>
    <row r="144" spans="1:18" x14ac:dyDescent="0.25">
      <c r="A144" s="182"/>
      <c r="B144" s="173"/>
      <c r="C144" s="173"/>
      <c r="D144" s="173"/>
      <c r="E144" s="173"/>
      <c r="F144" s="173"/>
      <c r="G144" s="173"/>
      <c r="H144" s="173"/>
      <c r="I144" s="173"/>
      <c r="J144" s="173"/>
      <c r="K144" s="173"/>
      <c r="L144" s="298"/>
      <c r="M144" s="67"/>
      <c r="N144" s="67"/>
      <c r="O144" s="76"/>
      <c r="P144" s="218"/>
      <c r="Q144" s="218"/>
      <c r="R144" s="218"/>
    </row>
    <row r="145" spans="1:18" x14ac:dyDescent="0.25">
      <c r="A145" s="182"/>
      <c r="B145" s="173"/>
      <c r="C145" s="173"/>
      <c r="D145" s="173"/>
      <c r="E145" s="173"/>
      <c r="F145" s="173"/>
      <c r="G145" s="173"/>
      <c r="H145" s="173"/>
      <c r="I145" s="173"/>
      <c r="J145" s="173"/>
      <c r="K145" s="173"/>
      <c r="L145" s="298"/>
      <c r="M145" s="67"/>
      <c r="N145" s="67"/>
      <c r="O145" s="76"/>
      <c r="P145" s="218"/>
      <c r="Q145" s="218"/>
      <c r="R145" s="218"/>
    </row>
    <row r="146" spans="1:18" x14ac:dyDescent="0.25">
      <c r="A146" s="182"/>
      <c r="B146" s="173"/>
      <c r="C146" s="173"/>
      <c r="D146" s="173"/>
      <c r="E146" s="173"/>
      <c r="F146" s="173"/>
      <c r="G146" s="173"/>
      <c r="H146" s="173"/>
      <c r="I146" s="173"/>
      <c r="J146" s="173"/>
      <c r="K146" s="173"/>
      <c r="L146" s="298"/>
      <c r="M146" s="67"/>
      <c r="N146" s="67"/>
      <c r="O146" s="76"/>
      <c r="P146" s="218"/>
      <c r="Q146" s="218"/>
      <c r="R146" s="218"/>
    </row>
    <row r="147" spans="1:18" x14ac:dyDescent="0.25">
      <c r="A147" s="182"/>
      <c r="B147" s="173"/>
      <c r="C147" s="173"/>
      <c r="D147" s="173"/>
      <c r="E147" s="173"/>
      <c r="F147" s="173"/>
      <c r="G147" s="173"/>
      <c r="H147" s="173"/>
      <c r="I147" s="173"/>
      <c r="J147" s="173"/>
      <c r="K147" s="173"/>
      <c r="L147" s="298"/>
      <c r="M147" s="67"/>
      <c r="N147" s="67"/>
      <c r="O147" s="76"/>
      <c r="P147" s="218"/>
      <c r="Q147" s="218"/>
      <c r="R147" s="218"/>
    </row>
    <row r="148" spans="1:18" x14ac:dyDescent="0.25">
      <c r="A148" s="182"/>
      <c r="B148" s="173"/>
      <c r="C148" s="173"/>
      <c r="D148" s="173"/>
      <c r="E148" s="173"/>
      <c r="F148" s="173"/>
      <c r="G148" s="173"/>
      <c r="H148" s="173"/>
      <c r="I148" s="173"/>
      <c r="J148" s="173"/>
      <c r="K148" s="173"/>
      <c r="L148" s="298"/>
      <c r="M148" s="67"/>
      <c r="N148" s="67"/>
      <c r="O148" s="76"/>
      <c r="P148" s="218"/>
      <c r="Q148" s="218"/>
      <c r="R148" s="218"/>
    </row>
    <row r="149" spans="1:18" x14ac:dyDescent="0.25">
      <c r="A149" s="182"/>
      <c r="B149" s="173"/>
      <c r="C149" s="173"/>
      <c r="D149" s="173"/>
      <c r="E149" s="173"/>
      <c r="F149" s="173"/>
      <c r="G149" s="173"/>
      <c r="H149" s="173"/>
      <c r="I149" s="173"/>
      <c r="J149" s="173"/>
      <c r="K149" s="173"/>
      <c r="L149" s="298"/>
      <c r="M149" s="67"/>
      <c r="N149" s="67"/>
      <c r="O149" s="76"/>
      <c r="P149" s="218"/>
      <c r="Q149" s="218"/>
      <c r="R149" s="218"/>
    </row>
    <row r="150" spans="1:18" x14ac:dyDescent="0.25">
      <c r="A150" s="182"/>
      <c r="B150" s="173"/>
      <c r="C150" s="173"/>
      <c r="D150" s="173"/>
      <c r="E150" s="173"/>
      <c r="F150" s="173"/>
      <c r="G150" s="173"/>
      <c r="H150" s="173"/>
      <c r="I150" s="173"/>
      <c r="J150" s="173"/>
      <c r="K150" s="173"/>
      <c r="L150" s="298"/>
      <c r="M150" s="67"/>
      <c r="N150" s="67"/>
      <c r="O150" s="76"/>
      <c r="P150" s="218"/>
      <c r="Q150" s="218"/>
      <c r="R150" s="218"/>
    </row>
    <row r="151" spans="1:18" x14ac:dyDescent="0.25">
      <c r="A151" s="182"/>
      <c r="B151" s="173"/>
      <c r="C151" s="173"/>
      <c r="D151" s="173"/>
      <c r="E151" s="173"/>
      <c r="F151" s="173"/>
      <c r="G151" s="173"/>
      <c r="H151" s="173"/>
      <c r="I151" s="173"/>
      <c r="J151" s="173"/>
      <c r="K151" s="173"/>
      <c r="L151" s="298"/>
      <c r="M151" s="67"/>
      <c r="N151" s="67"/>
      <c r="O151" s="76"/>
      <c r="P151" s="218"/>
      <c r="Q151" s="218"/>
      <c r="R151" s="218"/>
    </row>
    <row r="152" spans="1:18" x14ac:dyDescent="0.25">
      <c r="A152" s="182"/>
      <c r="B152" s="173"/>
      <c r="C152" s="173"/>
      <c r="D152" s="173"/>
      <c r="E152" s="173"/>
      <c r="F152" s="173"/>
      <c r="G152" s="173"/>
      <c r="H152" s="173"/>
      <c r="I152" s="173"/>
      <c r="J152" s="173"/>
      <c r="K152" s="173"/>
      <c r="L152" s="298"/>
      <c r="M152" s="67"/>
      <c r="N152" s="67"/>
      <c r="O152" s="76"/>
      <c r="P152" s="218"/>
      <c r="Q152" s="218"/>
      <c r="R152" s="218"/>
    </row>
    <row r="153" spans="1:18" x14ac:dyDescent="0.25">
      <c r="A153" s="182"/>
      <c r="B153" s="173"/>
      <c r="C153" s="173"/>
      <c r="D153" s="173"/>
      <c r="E153" s="173"/>
      <c r="F153" s="173"/>
      <c r="G153" s="173"/>
      <c r="H153" s="173"/>
      <c r="I153" s="173"/>
      <c r="J153" s="173"/>
      <c r="K153" s="173"/>
      <c r="L153" s="298"/>
      <c r="M153" s="67"/>
      <c r="N153" s="67"/>
      <c r="O153" s="76"/>
      <c r="P153" s="218"/>
      <c r="Q153" s="218"/>
      <c r="R153" s="218"/>
    </row>
    <row r="154" spans="1:18" x14ac:dyDescent="0.25">
      <c r="A154" s="182"/>
      <c r="B154" s="173"/>
      <c r="C154" s="173"/>
      <c r="D154" s="173"/>
      <c r="E154" s="173"/>
      <c r="F154" s="173"/>
      <c r="G154" s="173"/>
      <c r="H154" s="173"/>
      <c r="I154" s="173"/>
      <c r="J154" s="173"/>
      <c r="K154" s="173"/>
      <c r="L154" s="298"/>
      <c r="M154" s="67"/>
      <c r="N154" s="67"/>
      <c r="O154" s="76"/>
      <c r="P154" s="218"/>
      <c r="Q154" s="218"/>
      <c r="R154" s="218"/>
    </row>
    <row r="155" spans="1:18" x14ac:dyDescent="0.25">
      <c r="A155" s="182"/>
      <c r="B155" s="173"/>
      <c r="C155" s="173"/>
      <c r="D155" s="173"/>
      <c r="E155" s="173"/>
      <c r="F155" s="173"/>
      <c r="G155" s="173"/>
      <c r="H155" s="173"/>
      <c r="I155" s="173"/>
      <c r="J155" s="173"/>
      <c r="K155" s="173"/>
      <c r="L155" s="298"/>
      <c r="M155" s="67"/>
      <c r="N155" s="67"/>
      <c r="O155" s="76"/>
      <c r="P155" s="218"/>
      <c r="Q155" s="218"/>
      <c r="R155" s="218"/>
    </row>
    <row r="156" spans="1:18" x14ac:dyDescent="0.25">
      <c r="A156" s="182"/>
      <c r="B156" s="173"/>
      <c r="C156" s="173"/>
      <c r="D156" s="173"/>
      <c r="E156" s="173"/>
      <c r="F156" s="173"/>
      <c r="G156" s="173"/>
      <c r="H156" s="173"/>
      <c r="I156" s="173"/>
      <c r="J156" s="173"/>
      <c r="K156" s="173"/>
      <c r="L156" s="298"/>
      <c r="M156" s="67"/>
      <c r="N156" s="67"/>
      <c r="O156" s="76"/>
      <c r="P156" s="218"/>
      <c r="Q156" s="218"/>
      <c r="R156" s="218"/>
    </row>
    <row r="157" spans="1:18" x14ac:dyDescent="0.25">
      <c r="A157" s="182"/>
      <c r="B157" s="173"/>
      <c r="C157" s="173"/>
      <c r="D157" s="173"/>
      <c r="E157" s="173"/>
      <c r="F157" s="173"/>
      <c r="G157" s="173"/>
      <c r="H157" s="173"/>
      <c r="I157" s="173"/>
      <c r="J157" s="173"/>
      <c r="K157" s="173"/>
      <c r="L157" s="298"/>
      <c r="M157" s="67"/>
      <c r="N157" s="67"/>
      <c r="O157" s="76"/>
      <c r="P157" s="218"/>
      <c r="Q157" s="218"/>
      <c r="R157" s="218"/>
    </row>
    <row r="158" spans="1:18" x14ac:dyDescent="0.25">
      <c r="A158" s="182"/>
      <c r="B158" s="173"/>
      <c r="C158" s="173"/>
      <c r="D158" s="173"/>
      <c r="E158" s="173"/>
      <c r="F158" s="173"/>
      <c r="G158" s="173"/>
      <c r="H158" s="173"/>
      <c r="I158" s="173"/>
      <c r="J158" s="173"/>
      <c r="K158" s="173"/>
      <c r="L158" s="298"/>
      <c r="M158" s="67"/>
      <c r="N158" s="67"/>
      <c r="O158" s="76"/>
      <c r="P158" s="218"/>
      <c r="Q158" s="218"/>
      <c r="R158" s="218"/>
    </row>
    <row r="159" spans="1:18" x14ac:dyDescent="0.25">
      <c r="A159" s="182"/>
      <c r="B159" s="173"/>
      <c r="C159" s="173"/>
      <c r="D159" s="173"/>
      <c r="E159" s="173"/>
      <c r="F159" s="173"/>
      <c r="G159" s="173"/>
      <c r="H159" s="173"/>
      <c r="I159" s="173"/>
      <c r="J159" s="173"/>
      <c r="K159" s="173"/>
      <c r="L159" s="298"/>
      <c r="M159" s="67"/>
      <c r="N159" s="67"/>
      <c r="O159" s="76"/>
      <c r="P159" s="218"/>
      <c r="Q159" s="218"/>
      <c r="R159" s="218"/>
    </row>
    <row r="160" spans="1:18" x14ac:dyDescent="0.25">
      <c r="A160" s="182"/>
      <c r="B160" s="173"/>
      <c r="C160" s="173"/>
      <c r="D160" s="173"/>
      <c r="E160" s="173"/>
      <c r="F160" s="173"/>
      <c r="G160" s="173"/>
      <c r="H160" s="173"/>
      <c r="I160" s="173"/>
      <c r="J160" s="173"/>
      <c r="K160" s="173"/>
      <c r="L160" s="298"/>
      <c r="M160" s="67"/>
      <c r="N160" s="67"/>
      <c r="O160" s="76"/>
      <c r="P160" s="218"/>
      <c r="Q160" s="218"/>
      <c r="R160" s="218"/>
    </row>
    <row r="161" spans="1:18" x14ac:dyDescent="0.25">
      <c r="A161" s="182"/>
      <c r="B161" s="173"/>
      <c r="C161" s="173"/>
      <c r="D161" s="173"/>
      <c r="E161" s="173"/>
      <c r="F161" s="173"/>
      <c r="G161" s="173"/>
      <c r="H161" s="173"/>
      <c r="I161" s="173"/>
      <c r="J161" s="173"/>
      <c r="K161" s="173"/>
      <c r="L161" s="298"/>
      <c r="M161" s="67"/>
      <c r="N161" s="67"/>
      <c r="O161" s="76"/>
      <c r="P161" s="218"/>
      <c r="Q161" s="218"/>
      <c r="R161" s="218"/>
    </row>
    <row r="162" spans="1:18" x14ac:dyDescent="0.25">
      <c r="A162" s="182"/>
      <c r="B162" s="173"/>
      <c r="C162" s="173"/>
      <c r="D162" s="173"/>
      <c r="E162" s="173"/>
      <c r="F162" s="173"/>
      <c r="G162" s="173"/>
      <c r="H162" s="173"/>
      <c r="I162" s="173"/>
      <c r="J162" s="173"/>
      <c r="K162" s="173"/>
      <c r="L162" s="298"/>
      <c r="M162" s="67"/>
      <c r="N162" s="67"/>
      <c r="O162" s="76"/>
      <c r="P162" s="218"/>
      <c r="Q162" s="218"/>
      <c r="R162" s="218"/>
    </row>
    <row r="163" spans="1:18" x14ac:dyDescent="0.25">
      <c r="A163" s="182"/>
      <c r="B163" s="173"/>
      <c r="C163" s="173"/>
      <c r="D163" s="173"/>
      <c r="E163" s="173"/>
      <c r="F163" s="173"/>
      <c r="G163" s="173"/>
      <c r="H163" s="173"/>
      <c r="I163" s="173"/>
      <c r="J163" s="173"/>
      <c r="K163" s="173"/>
      <c r="L163" s="298"/>
      <c r="M163" s="67"/>
      <c r="N163" s="67"/>
      <c r="O163" s="76"/>
      <c r="P163" s="218"/>
      <c r="Q163" s="218"/>
      <c r="R163" s="218"/>
    </row>
    <row r="164" spans="1:18" x14ac:dyDescent="0.25">
      <c r="A164" s="182"/>
      <c r="B164" s="173"/>
      <c r="C164" s="173"/>
      <c r="D164" s="173"/>
      <c r="E164" s="173"/>
      <c r="F164" s="173"/>
      <c r="G164" s="173"/>
      <c r="H164" s="173"/>
      <c r="I164" s="173"/>
      <c r="J164" s="173"/>
      <c r="K164" s="173"/>
      <c r="L164" s="298"/>
      <c r="M164" s="67"/>
      <c r="N164" s="67"/>
      <c r="O164" s="76"/>
      <c r="P164" s="218"/>
      <c r="Q164" s="218"/>
      <c r="R164" s="218"/>
    </row>
    <row r="165" spans="1:18" x14ac:dyDescent="0.25">
      <c r="A165" s="182"/>
      <c r="B165" s="173"/>
      <c r="C165" s="173"/>
      <c r="D165" s="173"/>
      <c r="E165" s="173"/>
      <c r="F165" s="173"/>
      <c r="G165" s="173"/>
      <c r="H165" s="173"/>
      <c r="I165" s="173"/>
      <c r="J165" s="173"/>
      <c r="K165" s="173"/>
      <c r="L165" s="298"/>
      <c r="M165" s="67"/>
      <c r="N165" s="67"/>
      <c r="O165" s="76"/>
      <c r="P165" s="218"/>
      <c r="Q165" s="218"/>
      <c r="R165" s="218"/>
    </row>
    <row r="166" spans="1:18" x14ac:dyDescent="0.25">
      <c r="A166" s="182"/>
      <c r="B166" s="173"/>
      <c r="C166" s="173"/>
      <c r="D166" s="173"/>
      <c r="E166" s="173"/>
      <c r="F166" s="173"/>
      <c r="G166" s="173"/>
      <c r="H166" s="173"/>
      <c r="I166" s="173"/>
      <c r="J166" s="173"/>
      <c r="K166" s="173"/>
      <c r="L166" s="298"/>
      <c r="M166" s="67"/>
      <c r="N166" s="67"/>
      <c r="O166" s="76"/>
      <c r="P166" s="218"/>
      <c r="Q166" s="218"/>
      <c r="R166" s="218"/>
    </row>
    <row r="167" spans="1:18" x14ac:dyDescent="0.25">
      <c r="A167" s="182"/>
      <c r="B167" s="173"/>
      <c r="C167" s="173"/>
      <c r="D167" s="173"/>
      <c r="E167" s="173"/>
      <c r="F167" s="173"/>
      <c r="G167" s="173"/>
      <c r="H167" s="173"/>
      <c r="I167" s="173"/>
      <c r="J167" s="173"/>
      <c r="K167" s="173"/>
      <c r="L167" s="298"/>
      <c r="M167" s="67"/>
      <c r="N167" s="67"/>
      <c r="O167" s="76"/>
      <c r="P167" s="218"/>
      <c r="Q167" s="218"/>
      <c r="R167" s="218"/>
    </row>
    <row r="168" spans="1:18" x14ac:dyDescent="0.25">
      <c r="A168" s="182"/>
      <c r="B168" s="173"/>
      <c r="C168" s="173"/>
      <c r="D168" s="173"/>
      <c r="E168" s="173"/>
      <c r="F168" s="173"/>
      <c r="G168" s="173"/>
      <c r="H168" s="173"/>
      <c r="I168" s="173"/>
      <c r="J168" s="173"/>
      <c r="K168" s="173"/>
      <c r="L168" s="298"/>
      <c r="M168" s="67"/>
      <c r="N168" s="67"/>
      <c r="O168" s="76"/>
      <c r="P168" s="218"/>
      <c r="Q168" s="218"/>
      <c r="R168" s="218"/>
    </row>
    <row r="169" spans="1:18" x14ac:dyDescent="0.25">
      <c r="A169" s="182"/>
      <c r="B169" s="173"/>
      <c r="C169" s="173"/>
      <c r="D169" s="173"/>
      <c r="E169" s="173"/>
      <c r="F169" s="173"/>
      <c r="G169" s="173"/>
      <c r="H169" s="173"/>
      <c r="I169" s="173"/>
      <c r="J169" s="173"/>
      <c r="K169" s="173"/>
      <c r="L169" s="298"/>
      <c r="M169" s="67"/>
      <c r="N169" s="67"/>
      <c r="O169" s="76"/>
      <c r="P169" s="218"/>
      <c r="Q169" s="218"/>
      <c r="R169" s="218"/>
    </row>
    <row r="170" spans="1:18" x14ac:dyDescent="0.25">
      <c r="A170" s="182"/>
      <c r="B170" s="173"/>
      <c r="C170" s="173"/>
      <c r="D170" s="173"/>
      <c r="E170" s="173"/>
      <c r="F170" s="173"/>
      <c r="G170" s="173"/>
      <c r="H170" s="173"/>
      <c r="I170" s="173"/>
      <c r="J170" s="173"/>
      <c r="K170" s="173"/>
      <c r="L170" s="298"/>
      <c r="M170" s="67"/>
      <c r="N170" s="67"/>
      <c r="O170" s="76"/>
      <c r="P170" s="218"/>
      <c r="Q170" s="218"/>
      <c r="R170" s="218"/>
    </row>
    <row r="171" spans="1:18" x14ac:dyDescent="0.25">
      <c r="A171" s="182"/>
      <c r="B171" s="173"/>
      <c r="C171" s="173"/>
      <c r="D171" s="173"/>
      <c r="E171" s="173"/>
      <c r="F171" s="173"/>
      <c r="G171" s="173"/>
      <c r="H171" s="173"/>
      <c r="I171" s="173"/>
      <c r="J171" s="173"/>
      <c r="K171" s="173"/>
      <c r="L171" s="298"/>
      <c r="M171" s="67"/>
      <c r="N171" s="67"/>
      <c r="O171" s="76"/>
      <c r="P171" s="218"/>
      <c r="Q171" s="218"/>
      <c r="R171" s="218"/>
    </row>
    <row r="172" spans="1:18" x14ac:dyDescent="0.25">
      <c r="A172" s="182"/>
      <c r="B172" s="173"/>
      <c r="C172" s="173"/>
      <c r="D172" s="173"/>
      <c r="E172" s="173"/>
      <c r="F172" s="173"/>
      <c r="G172" s="173"/>
      <c r="H172" s="173"/>
      <c r="I172" s="173"/>
      <c r="J172" s="173"/>
      <c r="K172" s="173"/>
      <c r="L172" s="298"/>
      <c r="M172" s="67"/>
      <c r="N172" s="67"/>
      <c r="O172" s="76"/>
      <c r="P172" s="218"/>
      <c r="Q172" s="218"/>
      <c r="R172" s="218"/>
    </row>
    <row r="173" spans="1:18" x14ac:dyDescent="0.25">
      <c r="A173" s="182"/>
      <c r="B173" s="173"/>
      <c r="C173" s="173"/>
      <c r="D173" s="173"/>
      <c r="E173" s="173"/>
      <c r="F173" s="173"/>
      <c r="G173" s="173"/>
      <c r="H173" s="173"/>
      <c r="I173" s="173"/>
      <c r="J173" s="173"/>
      <c r="K173" s="173"/>
      <c r="L173" s="298"/>
      <c r="M173" s="67"/>
      <c r="N173" s="67"/>
      <c r="O173" s="76"/>
      <c r="P173" s="218"/>
      <c r="Q173" s="218"/>
      <c r="R173" s="218"/>
    </row>
    <row r="174" spans="1:18" x14ac:dyDescent="0.25">
      <c r="A174" s="182"/>
      <c r="B174" s="173"/>
      <c r="C174" s="173"/>
      <c r="D174" s="173"/>
      <c r="E174" s="173"/>
      <c r="F174" s="173"/>
      <c r="G174" s="173"/>
      <c r="H174" s="173"/>
      <c r="I174" s="173"/>
      <c r="J174" s="173"/>
      <c r="K174" s="173"/>
      <c r="L174" s="298"/>
      <c r="M174" s="67"/>
      <c r="N174" s="67"/>
      <c r="O174" s="76"/>
      <c r="P174" s="218"/>
      <c r="Q174" s="218"/>
      <c r="R174" s="218"/>
    </row>
    <row r="175" spans="1:18" x14ac:dyDescent="0.25">
      <c r="A175" s="182"/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298"/>
      <c r="M175" s="67"/>
      <c r="N175" s="67"/>
      <c r="O175" s="76"/>
      <c r="P175" s="218"/>
      <c r="Q175" s="218"/>
      <c r="R175" s="218"/>
    </row>
    <row r="176" spans="1:18" x14ac:dyDescent="0.25">
      <c r="A176" s="182"/>
      <c r="B176" s="173"/>
      <c r="C176" s="173"/>
      <c r="D176" s="173"/>
      <c r="E176" s="173"/>
      <c r="F176" s="173"/>
      <c r="G176" s="173"/>
      <c r="H176" s="173"/>
      <c r="I176" s="173"/>
      <c r="J176" s="173"/>
      <c r="K176" s="173"/>
      <c r="L176" s="298"/>
      <c r="M176" s="67"/>
      <c r="N176" s="67"/>
      <c r="O176" s="76"/>
      <c r="P176" s="218"/>
      <c r="Q176" s="218"/>
      <c r="R176" s="218"/>
    </row>
    <row r="177" spans="1:18" x14ac:dyDescent="0.25">
      <c r="A177" s="182"/>
      <c r="B177" s="173"/>
      <c r="C177" s="173"/>
      <c r="D177" s="173"/>
      <c r="E177" s="173"/>
      <c r="F177" s="173"/>
      <c r="G177" s="173"/>
      <c r="H177" s="173"/>
      <c r="I177" s="173"/>
      <c r="J177" s="173"/>
      <c r="K177" s="173"/>
      <c r="L177" s="298"/>
      <c r="M177" s="67"/>
      <c r="N177" s="67"/>
      <c r="O177" s="76"/>
      <c r="P177" s="218"/>
      <c r="Q177" s="218"/>
      <c r="R177" s="218"/>
    </row>
    <row r="178" spans="1:18" x14ac:dyDescent="0.25">
      <c r="A178" s="182"/>
      <c r="B178" s="173"/>
      <c r="C178" s="173"/>
      <c r="D178" s="173"/>
      <c r="E178" s="173"/>
      <c r="F178" s="173"/>
      <c r="G178" s="173"/>
      <c r="H178" s="173"/>
      <c r="I178" s="173"/>
      <c r="J178" s="173"/>
      <c r="K178" s="173"/>
      <c r="L178" s="298"/>
      <c r="M178" s="67"/>
      <c r="N178" s="67"/>
      <c r="O178" s="76"/>
      <c r="P178" s="218"/>
      <c r="Q178" s="218"/>
      <c r="R178" s="218"/>
    </row>
    <row r="179" spans="1:18" x14ac:dyDescent="0.25">
      <c r="A179" s="182"/>
      <c r="B179" s="173"/>
      <c r="C179" s="173"/>
      <c r="D179" s="173"/>
      <c r="E179" s="173"/>
      <c r="F179" s="173"/>
      <c r="G179" s="173"/>
      <c r="H179" s="173"/>
      <c r="I179" s="173"/>
      <c r="J179" s="173"/>
      <c r="K179" s="173"/>
      <c r="L179" s="298"/>
      <c r="M179" s="67"/>
      <c r="N179" s="67"/>
      <c r="O179" s="76"/>
      <c r="P179" s="218"/>
      <c r="Q179" s="218"/>
      <c r="R179" s="218"/>
    </row>
    <row r="180" spans="1:18" x14ac:dyDescent="0.25">
      <c r="A180" s="182"/>
      <c r="B180" s="173"/>
      <c r="C180" s="173"/>
      <c r="D180" s="173"/>
      <c r="E180" s="173"/>
      <c r="F180" s="173"/>
      <c r="G180" s="173"/>
      <c r="H180" s="173"/>
      <c r="I180" s="173"/>
      <c r="J180" s="173"/>
      <c r="K180" s="173"/>
      <c r="L180" s="298"/>
      <c r="M180" s="67"/>
      <c r="N180" s="67"/>
      <c r="O180" s="76"/>
      <c r="P180" s="218"/>
      <c r="Q180" s="218"/>
      <c r="R180" s="218"/>
    </row>
    <row r="181" spans="1:18" x14ac:dyDescent="0.25">
      <c r="A181" s="182"/>
      <c r="B181" s="173"/>
      <c r="C181" s="173"/>
      <c r="D181" s="173"/>
      <c r="E181" s="173"/>
      <c r="F181" s="173"/>
      <c r="G181" s="173"/>
      <c r="H181" s="173"/>
      <c r="I181" s="173"/>
      <c r="J181" s="173"/>
      <c r="K181" s="173"/>
      <c r="L181" s="298"/>
      <c r="M181" s="67"/>
      <c r="N181" s="67"/>
      <c r="O181" s="76"/>
      <c r="P181" s="218"/>
      <c r="Q181" s="218"/>
      <c r="R181" s="218"/>
    </row>
    <row r="182" spans="1:18" x14ac:dyDescent="0.25">
      <c r="A182" s="182"/>
      <c r="B182" s="173"/>
      <c r="C182" s="173"/>
      <c r="D182" s="173"/>
      <c r="E182" s="173"/>
      <c r="F182" s="173"/>
      <c r="G182" s="173"/>
      <c r="H182" s="173"/>
      <c r="I182" s="173"/>
      <c r="J182" s="173"/>
      <c r="K182" s="173"/>
      <c r="L182" s="298"/>
      <c r="M182" s="67"/>
      <c r="N182" s="67"/>
      <c r="O182" s="76"/>
      <c r="P182" s="218"/>
      <c r="Q182" s="218"/>
      <c r="R182" s="218"/>
    </row>
    <row r="183" spans="1:18" x14ac:dyDescent="0.25">
      <c r="A183" s="182"/>
      <c r="B183" s="173"/>
      <c r="C183" s="173"/>
      <c r="D183" s="173"/>
      <c r="E183" s="173"/>
      <c r="F183" s="173"/>
      <c r="G183" s="173"/>
      <c r="H183" s="173"/>
      <c r="I183" s="173"/>
      <c r="J183" s="173"/>
      <c r="K183" s="173"/>
      <c r="L183" s="298"/>
      <c r="M183" s="67"/>
      <c r="N183" s="67"/>
      <c r="O183" s="76"/>
      <c r="P183" s="218"/>
      <c r="Q183" s="218"/>
      <c r="R183" s="218"/>
    </row>
    <row r="184" spans="1:18" x14ac:dyDescent="0.25">
      <c r="A184" s="182"/>
      <c r="B184" s="173"/>
      <c r="C184" s="173"/>
      <c r="D184" s="173"/>
      <c r="E184" s="173"/>
      <c r="F184" s="173"/>
      <c r="G184" s="173"/>
      <c r="H184" s="173"/>
      <c r="I184" s="173"/>
      <c r="J184" s="173"/>
      <c r="K184" s="173"/>
      <c r="L184" s="298"/>
      <c r="M184" s="67"/>
      <c r="N184" s="67"/>
      <c r="O184" s="76"/>
      <c r="P184" s="218"/>
      <c r="Q184" s="218"/>
      <c r="R184" s="218"/>
    </row>
    <row r="185" spans="1:18" x14ac:dyDescent="0.25">
      <c r="A185" s="182"/>
      <c r="B185" s="173"/>
      <c r="C185" s="173"/>
      <c r="D185" s="173"/>
      <c r="E185" s="173"/>
      <c r="F185" s="173"/>
      <c r="G185" s="173"/>
      <c r="H185" s="173"/>
      <c r="I185" s="173"/>
      <c r="J185" s="173"/>
      <c r="K185" s="173"/>
      <c r="L185" s="298"/>
      <c r="M185" s="67"/>
      <c r="N185" s="67"/>
      <c r="O185" s="76"/>
      <c r="P185" s="218"/>
      <c r="Q185" s="218"/>
      <c r="R185" s="218"/>
    </row>
    <row r="186" spans="1:18" x14ac:dyDescent="0.25">
      <c r="A186" s="182"/>
      <c r="B186" s="173"/>
      <c r="C186" s="173"/>
      <c r="D186" s="173"/>
      <c r="E186" s="173"/>
      <c r="F186" s="173"/>
      <c r="G186" s="173"/>
      <c r="H186" s="173"/>
      <c r="I186" s="173"/>
      <c r="J186" s="173"/>
      <c r="K186" s="173"/>
      <c r="L186" s="298"/>
      <c r="M186" s="67"/>
      <c r="N186" s="67"/>
      <c r="O186" s="76"/>
      <c r="P186" s="218"/>
      <c r="Q186" s="218"/>
      <c r="R186" s="218"/>
    </row>
    <row r="187" spans="1:18" x14ac:dyDescent="0.25">
      <c r="A187" s="182"/>
      <c r="B187" s="173"/>
      <c r="C187" s="173"/>
      <c r="D187" s="173"/>
      <c r="E187" s="173"/>
      <c r="F187" s="173"/>
      <c r="G187" s="173"/>
      <c r="H187" s="173"/>
      <c r="I187" s="173"/>
      <c r="J187" s="173"/>
      <c r="K187" s="173"/>
      <c r="L187" s="298"/>
      <c r="M187" s="67"/>
      <c r="N187" s="67"/>
      <c r="O187" s="76"/>
      <c r="P187" s="218"/>
      <c r="Q187" s="218"/>
      <c r="R187" s="218"/>
    </row>
    <row r="188" spans="1:18" x14ac:dyDescent="0.25">
      <c r="A188" s="182"/>
      <c r="B188" s="173"/>
      <c r="C188" s="173"/>
      <c r="D188" s="173"/>
      <c r="E188" s="173"/>
      <c r="F188" s="173"/>
      <c r="G188" s="173"/>
      <c r="H188" s="173"/>
      <c r="I188" s="173"/>
      <c r="J188" s="173"/>
      <c r="K188" s="173"/>
      <c r="L188" s="298"/>
      <c r="M188" s="67"/>
      <c r="N188" s="67"/>
      <c r="O188" s="76"/>
      <c r="P188" s="218"/>
      <c r="Q188" s="218"/>
      <c r="R188" s="218"/>
    </row>
    <row r="189" spans="1:18" x14ac:dyDescent="0.25">
      <c r="A189" s="182"/>
      <c r="B189" s="173"/>
      <c r="C189" s="173"/>
      <c r="D189" s="173"/>
      <c r="E189" s="173"/>
      <c r="F189" s="173"/>
      <c r="G189" s="173"/>
      <c r="H189" s="173"/>
      <c r="I189" s="173"/>
      <c r="J189" s="173"/>
      <c r="K189" s="173"/>
      <c r="L189" s="298"/>
      <c r="M189" s="67"/>
      <c r="N189" s="67"/>
      <c r="O189" s="76"/>
      <c r="P189" s="218"/>
      <c r="Q189" s="218"/>
      <c r="R189" s="218"/>
    </row>
    <row r="190" spans="1:18" x14ac:dyDescent="0.25">
      <c r="A190" s="182"/>
      <c r="B190" s="173"/>
      <c r="C190" s="173"/>
      <c r="D190" s="173"/>
      <c r="E190" s="173"/>
      <c r="F190" s="173"/>
      <c r="G190" s="173"/>
      <c r="H190" s="173"/>
      <c r="I190" s="173"/>
      <c r="J190" s="173"/>
      <c r="K190" s="173"/>
      <c r="L190" s="298"/>
      <c r="M190" s="67"/>
      <c r="N190" s="67"/>
      <c r="O190" s="76"/>
      <c r="P190" s="218"/>
      <c r="Q190" s="218"/>
      <c r="R190" s="218"/>
    </row>
    <row r="191" spans="1:18" x14ac:dyDescent="0.25">
      <c r="A191" s="182"/>
      <c r="B191" s="173"/>
      <c r="C191" s="173"/>
      <c r="D191" s="173"/>
      <c r="E191" s="173"/>
      <c r="F191" s="173"/>
      <c r="G191" s="173"/>
      <c r="H191" s="173"/>
      <c r="I191" s="173"/>
      <c r="J191" s="173"/>
      <c r="K191" s="173"/>
      <c r="L191" s="298"/>
      <c r="M191" s="67"/>
      <c r="N191" s="67"/>
      <c r="O191" s="76"/>
      <c r="P191" s="218"/>
      <c r="Q191" s="218"/>
      <c r="R191" s="218"/>
    </row>
    <row r="192" spans="1:18" x14ac:dyDescent="0.25">
      <c r="A192" s="182"/>
      <c r="B192" s="173"/>
      <c r="C192" s="173"/>
      <c r="D192" s="173"/>
      <c r="E192" s="173"/>
      <c r="F192" s="173"/>
      <c r="G192" s="173"/>
      <c r="H192" s="173"/>
      <c r="I192" s="173"/>
      <c r="J192" s="173"/>
      <c r="K192" s="173"/>
      <c r="L192" s="298"/>
      <c r="M192" s="67"/>
      <c r="N192" s="67"/>
      <c r="O192" s="76"/>
      <c r="P192" s="218"/>
      <c r="Q192" s="218"/>
      <c r="R192" s="218"/>
    </row>
    <row r="193" spans="1:18" x14ac:dyDescent="0.25">
      <c r="A193" s="182"/>
      <c r="B193" s="173"/>
      <c r="C193" s="173"/>
      <c r="D193" s="173"/>
      <c r="E193" s="173"/>
      <c r="F193" s="173"/>
      <c r="G193" s="173"/>
      <c r="H193" s="173"/>
      <c r="I193" s="173"/>
      <c r="J193" s="173"/>
      <c r="K193" s="173"/>
      <c r="L193" s="298"/>
      <c r="M193" s="67"/>
      <c r="N193" s="67"/>
      <c r="O193" s="76"/>
      <c r="P193" s="218"/>
      <c r="Q193" s="218"/>
      <c r="R193" s="218"/>
    </row>
    <row r="194" spans="1:18" x14ac:dyDescent="0.25">
      <c r="A194" s="182"/>
      <c r="B194" s="173"/>
      <c r="C194" s="173"/>
      <c r="D194" s="173"/>
      <c r="E194" s="173"/>
      <c r="F194" s="173"/>
      <c r="G194" s="173"/>
      <c r="H194" s="173"/>
      <c r="I194" s="173"/>
      <c r="J194" s="173"/>
      <c r="K194" s="173"/>
      <c r="L194" s="298"/>
      <c r="M194" s="67"/>
      <c r="N194" s="67"/>
      <c r="O194" s="76"/>
      <c r="P194" s="218"/>
      <c r="Q194" s="218"/>
      <c r="R194" s="218"/>
    </row>
    <row r="195" spans="1:18" x14ac:dyDescent="0.25">
      <c r="A195" s="182"/>
      <c r="B195" s="173"/>
      <c r="C195" s="173"/>
      <c r="D195" s="173"/>
      <c r="E195" s="173"/>
      <c r="F195" s="173"/>
      <c r="G195" s="173"/>
      <c r="H195" s="173"/>
      <c r="I195" s="173"/>
      <c r="J195" s="173"/>
      <c r="K195" s="173"/>
      <c r="L195" s="298"/>
      <c r="M195" s="67"/>
      <c r="N195" s="67"/>
      <c r="O195" s="76"/>
      <c r="P195" s="218"/>
      <c r="Q195" s="218"/>
      <c r="R195" s="218"/>
    </row>
    <row r="196" spans="1:18" x14ac:dyDescent="0.25">
      <c r="A196" s="182"/>
      <c r="B196" s="173"/>
      <c r="C196" s="173"/>
      <c r="D196" s="173"/>
      <c r="E196" s="173"/>
      <c r="F196" s="173"/>
      <c r="G196" s="173"/>
      <c r="H196" s="173"/>
      <c r="I196" s="173"/>
      <c r="J196" s="173"/>
      <c r="K196" s="173"/>
      <c r="L196" s="298"/>
      <c r="M196" s="67"/>
      <c r="N196" s="67"/>
      <c r="O196" s="76"/>
      <c r="P196" s="218"/>
      <c r="Q196" s="218"/>
      <c r="R196" s="218"/>
    </row>
    <row r="197" spans="1:18" x14ac:dyDescent="0.25">
      <c r="A197" s="182"/>
      <c r="B197" s="173"/>
      <c r="C197" s="173"/>
      <c r="D197" s="173"/>
      <c r="E197" s="173"/>
      <c r="F197" s="173"/>
      <c r="G197" s="173"/>
      <c r="H197" s="173"/>
      <c r="I197" s="173"/>
      <c r="J197" s="173"/>
      <c r="K197" s="173"/>
      <c r="L197" s="298"/>
      <c r="M197" s="67"/>
      <c r="N197" s="67"/>
      <c r="O197" s="76"/>
      <c r="P197" s="218"/>
      <c r="Q197" s="218"/>
      <c r="R197" s="218"/>
    </row>
    <row r="198" spans="1:18" x14ac:dyDescent="0.25">
      <c r="A198" s="182"/>
      <c r="B198" s="173"/>
      <c r="C198" s="173"/>
      <c r="D198" s="173"/>
      <c r="E198" s="173"/>
      <c r="F198" s="173"/>
      <c r="G198" s="173"/>
      <c r="H198" s="173"/>
      <c r="I198" s="173"/>
      <c r="J198" s="173"/>
      <c r="K198" s="173"/>
      <c r="L198" s="298"/>
      <c r="M198" s="67"/>
      <c r="N198" s="67"/>
      <c r="O198" s="76"/>
      <c r="P198" s="218"/>
      <c r="Q198" s="218"/>
      <c r="R198" s="218"/>
    </row>
    <row r="199" spans="1:18" x14ac:dyDescent="0.25">
      <c r="A199" s="182"/>
      <c r="B199" s="173"/>
      <c r="C199" s="173"/>
      <c r="D199" s="173"/>
      <c r="E199" s="173"/>
      <c r="F199" s="173"/>
      <c r="G199" s="173"/>
      <c r="H199" s="173"/>
      <c r="I199" s="173"/>
      <c r="J199" s="173"/>
      <c r="K199" s="173"/>
      <c r="L199" s="298"/>
      <c r="M199" s="67"/>
      <c r="N199" s="67"/>
      <c r="O199" s="76"/>
      <c r="P199" s="218"/>
      <c r="Q199" s="218"/>
      <c r="R199" s="218"/>
    </row>
    <row r="200" spans="1:18" x14ac:dyDescent="0.25">
      <c r="A200" s="182"/>
      <c r="B200" s="173"/>
      <c r="C200" s="173"/>
      <c r="D200" s="173"/>
      <c r="E200" s="173"/>
      <c r="F200" s="173"/>
      <c r="G200" s="173"/>
      <c r="H200" s="173"/>
      <c r="I200" s="173"/>
      <c r="J200" s="173"/>
      <c r="K200" s="173"/>
      <c r="L200" s="298"/>
      <c r="M200" s="67"/>
      <c r="N200" s="67"/>
      <c r="O200" s="76"/>
      <c r="P200" s="218"/>
      <c r="Q200" s="218"/>
      <c r="R200" s="218"/>
    </row>
    <row r="201" spans="1:18" x14ac:dyDescent="0.25">
      <c r="A201" s="182"/>
      <c r="B201" s="173"/>
      <c r="C201" s="173"/>
      <c r="D201" s="173"/>
      <c r="E201" s="173"/>
      <c r="F201" s="173"/>
      <c r="G201" s="173"/>
      <c r="H201" s="173"/>
      <c r="I201" s="173"/>
      <c r="J201" s="173"/>
      <c r="K201" s="173"/>
      <c r="L201" s="298"/>
      <c r="M201" s="67"/>
      <c r="N201" s="67"/>
      <c r="O201" s="76"/>
      <c r="P201" s="218"/>
      <c r="Q201" s="218"/>
      <c r="R201" s="218"/>
    </row>
    <row r="202" spans="1:18" x14ac:dyDescent="0.25">
      <c r="A202" s="182"/>
      <c r="B202" s="173"/>
      <c r="C202" s="173"/>
      <c r="D202" s="173"/>
      <c r="E202" s="173"/>
      <c r="F202" s="173"/>
      <c r="G202" s="173"/>
      <c r="H202" s="173"/>
      <c r="I202" s="173"/>
      <c r="J202" s="173"/>
      <c r="K202" s="173"/>
      <c r="L202" s="298"/>
      <c r="M202" s="67"/>
      <c r="N202" s="67"/>
      <c r="O202" s="76"/>
      <c r="P202" s="218"/>
      <c r="Q202" s="218"/>
      <c r="R202" s="218"/>
    </row>
    <row r="203" spans="1:18" x14ac:dyDescent="0.25">
      <c r="A203" s="182"/>
      <c r="B203" s="173"/>
      <c r="C203" s="173"/>
      <c r="D203" s="173"/>
      <c r="E203" s="173"/>
      <c r="F203" s="173"/>
      <c r="G203" s="173"/>
      <c r="H203" s="173"/>
      <c r="I203" s="173"/>
      <c r="J203" s="173"/>
      <c r="K203" s="173"/>
      <c r="L203" s="298"/>
      <c r="M203" s="67"/>
      <c r="N203" s="67"/>
      <c r="O203" s="76"/>
      <c r="P203" s="218"/>
      <c r="Q203" s="218"/>
      <c r="R203" s="218"/>
    </row>
    <row r="204" spans="1:18" x14ac:dyDescent="0.25">
      <c r="A204" s="182"/>
      <c r="B204" s="173"/>
      <c r="C204" s="173"/>
      <c r="D204" s="173"/>
      <c r="E204" s="173"/>
      <c r="F204" s="173"/>
      <c r="G204" s="173"/>
      <c r="H204" s="173"/>
      <c r="I204" s="173"/>
      <c r="J204" s="173"/>
      <c r="K204" s="173"/>
      <c r="L204" s="298"/>
      <c r="M204" s="67"/>
      <c r="N204" s="67"/>
      <c r="O204" s="76"/>
      <c r="P204" s="218"/>
      <c r="Q204" s="218"/>
      <c r="R204" s="218"/>
    </row>
    <row r="205" spans="1:18" x14ac:dyDescent="0.25">
      <c r="A205" s="182"/>
      <c r="B205" s="173"/>
      <c r="C205" s="173"/>
      <c r="D205" s="173"/>
      <c r="E205" s="173"/>
      <c r="F205" s="173"/>
      <c r="G205" s="173"/>
      <c r="H205" s="173"/>
      <c r="I205" s="173"/>
      <c r="J205" s="173"/>
      <c r="K205" s="173"/>
      <c r="L205" s="298"/>
      <c r="M205" s="67"/>
      <c r="N205" s="67"/>
      <c r="O205" s="76"/>
      <c r="P205" s="218"/>
      <c r="Q205" s="218"/>
      <c r="R205" s="218"/>
    </row>
    <row r="206" spans="1:18" x14ac:dyDescent="0.25">
      <c r="A206" s="182"/>
      <c r="B206" s="173"/>
      <c r="C206" s="173"/>
      <c r="D206" s="173"/>
      <c r="E206" s="173"/>
      <c r="F206" s="173"/>
      <c r="G206" s="173"/>
      <c r="H206" s="173"/>
      <c r="I206" s="173"/>
      <c r="J206" s="173"/>
      <c r="K206" s="173"/>
      <c r="L206" s="298"/>
      <c r="M206" s="67"/>
      <c r="N206" s="67"/>
      <c r="O206" s="76"/>
      <c r="P206" s="218"/>
      <c r="Q206" s="218"/>
      <c r="R206" s="218"/>
    </row>
    <row r="207" spans="1:18" x14ac:dyDescent="0.25">
      <c r="A207" s="182"/>
      <c r="B207" s="173"/>
      <c r="C207" s="173"/>
      <c r="D207" s="173"/>
      <c r="E207" s="173"/>
      <c r="F207" s="173"/>
      <c r="G207" s="173"/>
      <c r="H207" s="173"/>
      <c r="I207" s="173"/>
      <c r="J207" s="173"/>
      <c r="K207" s="173"/>
      <c r="L207" s="298"/>
      <c r="M207" s="67"/>
      <c r="N207" s="67"/>
      <c r="O207" s="76"/>
      <c r="P207" s="218"/>
      <c r="Q207" s="218"/>
      <c r="R207" s="218"/>
    </row>
    <row r="208" spans="1:18" x14ac:dyDescent="0.25">
      <c r="A208" s="182"/>
      <c r="B208" s="173"/>
      <c r="C208" s="173"/>
      <c r="D208" s="173"/>
      <c r="E208" s="173"/>
      <c r="F208" s="173"/>
      <c r="G208" s="173"/>
      <c r="H208" s="173"/>
      <c r="I208" s="173"/>
      <c r="J208" s="173"/>
      <c r="K208" s="173"/>
      <c r="L208" s="298"/>
      <c r="M208" s="67"/>
      <c r="N208" s="67"/>
      <c r="O208" s="76"/>
      <c r="P208" s="218"/>
      <c r="Q208" s="218"/>
      <c r="R208" s="218"/>
    </row>
    <row r="209" spans="1:18" x14ac:dyDescent="0.25">
      <c r="A209" s="182"/>
      <c r="B209" s="173"/>
      <c r="C209" s="173"/>
      <c r="D209" s="173"/>
      <c r="E209" s="173"/>
      <c r="F209" s="173"/>
      <c r="G209" s="173"/>
      <c r="H209" s="173"/>
      <c r="I209" s="173"/>
      <c r="J209" s="173"/>
      <c r="K209" s="173"/>
      <c r="L209" s="298"/>
      <c r="M209" s="67"/>
      <c r="N209" s="67"/>
      <c r="O209" s="76"/>
      <c r="P209" s="218"/>
      <c r="Q209" s="218"/>
      <c r="R209" s="218"/>
    </row>
    <row r="210" spans="1:18" x14ac:dyDescent="0.25">
      <c r="A210" s="182"/>
      <c r="B210" s="173"/>
      <c r="C210" s="173"/>
      <c r="D210" s="173"/>
      <c r="E210" s="173"/>
      <c r="F210" s="173"/>
      <c r="G210" s="173"/>
      <c r="H210" s="173"/>
      <c r="I210" s="173"/>
      <c r="J210" s="173"/>
      <c r="K210" s="173"/>
      <c r="L210" s="298"/>
      <c r="M210" s="67"/>
      <c r="N210" s="67"/>
      <c r="O210" s="76"/>
      <c r="P210" s="218"/>
      <c r="Q210" s="218"/>
      <c r="R210" s="218"/>
    </row>
    <row r="211" spans="1:18" x14ac:dyDescent="0.25">
      <c r="A211" s="182"/>
      <c r="B211" s="173"/>
      <c r="C211" s="173"/>
      <c r="D211" s="173"/>
      <c r="E211" s="173"/>
      <c r="F211" s="173"/>
      <c r="G211" s="173"/>
      <c r="H211" s="173"/>
      <c r="I211" s="173"/>
      <c r="J211" s="173"/>
      <c r="K211" s="173"/>
      <c r="L211" s="298"/>
      <c r="M211" s="67"/>
      <c r="N211" s="67"/>
      <c r="O211" s="76"/>
      <c r="P211" s="218"/>
      <c r="Q211" s="218"/>
      <c r="R211" s="218"/>
    </row>
    <row r="212" spans="1:18" x14ac:dyDescent="0.25">
      <c r="A212" s="182"/>
      <c r="B212" s="173"/>
      <c r="C212" s="173"/>
      <c r="D212" s="173"/>
      <c r="E212" s="173"/>
      <c r="F212" s="173"/>
      <c r="G212" s="173"/>
      <c r="H212" s="173"/>
      <c r="I212" s="173"/>
      <c r="J212" s="173"/>
      <c r="K212" s="173"/>
      <c r="L212" s="298"/>
      <c r="M212" s="67"/>
      <c r="N212" s="67"/>
      <c r="O212" s="76"/>
      <c r="P212" s="218"/>
      <c r="Q212" s="218"/>
      <c r="R212" s="218"/>
    </row>
    <row r="213" spans="1:18" x14ac:dyDescent="0.25">
      <c r="A213" s="182"/>
      <c r="B213" s="173"/>
      <c r="C213" s="173"/>
      <c r="D213" s="173"/>
      <c r="E213" s="173"/>
      <c r="F213" s="173"/>
      <c r="G213" s="173"/>
      <c r="H213" s="173"/>
      <c r="I213" s="173"/>
      <c r="J213" s="173"/>
      <c r="K213" s="173"/>
      <c r="L213" s="298"/>
      <c r="M213" s="67"/>
      <c r="N213" s="67"/>
      <c r="O213" s="76"/>
      <c r="P213" s="218"/>
      <c r="Q213" s="218"/>
      <c r="R213" s="218"/>
    </row>
    <row r="214" spans="1:18" x14ac:dyDescent="0.25">
      <c r="A214" s="182"/>
      <c r="B214" s="173"/>
      <c r="C214" s="173"/>
      <c r="D214" s="173"/>
      <c r="E214" s="173"/>
      <c r="F214" s="173"/>
      <c r="G214" s="173"/>
      <c r="H214" s="173"/>
      <c r="I214" s="173"/>
      <c r="J214" s="173"/>
      <c r="K214" s="173"/>
      <c r="L214" s="298"/>
      <c r="M214" s="67"/>
      <c r="N214" s="67"/>
      <c r="O214" s="76"/>
      <c r="P214" s="218"/>
      <c r="Q214" s="218"/>
      <c r="R214" s="218"/>
    </row>
    <row r="215" spans="1:18" x14ac:dyDescent="0.25">
      <c r="A215" s="182"/>
      <c r="B215" s="173"/>
      <c r="C215" s="173"/>
      <c r="D215" s="173"/>
      <c r="E215" s="173"/>
      <c r="F215" s="173"/>
      <c r="G215" s="173"/>
      <c r="H215" s="173"/>
      <c r="I215" s="173"/>
      <c r="J215" s="173"/>
      <c r="K215" s="173"/>
      <c r="L215" s="298"/>
      <c r="M215" s="67"/>
      <c r="N215" s="67"/>
      <c r="O215" s="76"/>
      <c r="P215" s="218"/>
      <c r="Q215" s="218"/>
      <c r="R215" s="218"/>
    </row>
    <row r="216" spans="1:18" x14ac:dyDescent="0.25">
      <c r="A216" s="182"/>
      <c r="B216" s="173"/>
      <c r="C216" s="173"/>
      <c r="D216" s="173"/>
      <c r="E216" s="173"/>
      <c r="F216" s="173"/>
      <c r="G216" s="173"/>
      <c r="H216" s="173"/>
      <c r="I216" s="173"/>
      <c r="J216" s="173"/>
      <c r="K216" s="173"/>
      <c r="L216" s="298"/>
      <c r="M216" s="67"/>
      <c r="N216" s="67"/>
      <c r="O216" s="76"/>
      <c r="P216" s="218"/>
      <c r="Q216" s="218"/>
      <c r="R216" s="218"/>
    </row>
    <row r="217" spans="1:18" x14ac:dyDescent="0.25">
      <c r="A217" s="182"/>
      <c r="B217" s="173"/>
      <c r="C217" s="173"/>
      <c r="D217" s="173"/>
      <c r="E217" s="173"/>
      <c r="F217" s="173"/>
      <c r="G217" s="173"/>
      <c r="H217" s="173"/>
      <c r="I217" s="173"/>
      <c r="J217" s="173"/>
      <c r="K217" s="173"/>
      <c r="L217" s="298"/>
      <c r="M217" s="67"/>
      <c r="N217" s="67"/>
      <c r="O217" s="76"/>
      <c r="P217" s="218"/>
      <c r="Q217" s="218"/>
      <c r="R217" s="218"/>
    </row>
    <row r="218" spans="1:18" x14ac:dyDescent="0.25">
      <c r="A218" s="182"/>
      <c r="B218" s="173"/>
      <c r="C218" s="173"/>
      <c r="D218" s="173"/>
      <c r="E218" s="173"/>
      <c r="F218" s="173"/>
      <c r="G218" s="173"/>
      <c r="H218" s="173"/>
      <c r="I218" s="173"/>
      <c r="J218" s="173"/>
      <c r="K218" s="173"/>
      <c r="L218" s="298"/>
      <c r="M218" s="67"/>
      <c r="N218" s="67"/>
      <c r="O218" s="76"/>
      <c r="P218" s="218"/>
      <c r="Q218" s="218"/>
      <c r="R218" s="218"/>
    </row>
    <row r="219" spans="1:18" x14ac:dyDescent="0.25">
      <c r="A219" s="182"/>
      <c r="B219" s="173"/>
      <c r="C219" s="173"/>
      <c r="D219" s="173"/>
      <c r="E219" s="173"/>
      <c r="F219" s="173"/>
      <c r="G219" s="173"/>
      <c r="H219" s="173"/>
      <c r="I219" s="173"/>
      <c r="J219" s="173"/>
      <c r="K219" s="173"/>
      <c r="L219" s="298"/>
      <c r="M219" s="67"/>
      <c r="N219" s="67"/>
      <c r="O219" s="76"/>
      <c r="P219" s="218"/>
      <c r="Q219" s="218"/>
      <c r="R219" s="218"/>
    </row>
    <row r="220" spans="1:18" x14ac:dyDescent="0.25">
      <c r="A220" s="182"/>
      <c r="B220" s="173"/>
      <c r="C220" s="173"/>
      <c r="D220" s="173"/>
      <c r="E220" s="173"/>
      <c r="F220" s="173"/>
      <c r="G220" s="173"/>
      <c r="H220" s="173"/>
      <c r="I220" s="173"/>
      <c r="J220" s="173"/>
      <c r="K220" s="173"/>
      <c r="L220" s="298"/>
      <c r="M220" s="67"/>
      <c r="N220" s="67"/>
      <c r="O220" s="76"/>
      <c r="P220" s="218"/>
      <c r="Q220" s="218"/>
      <c r="R220" s="218"/>
    </row>
    <row r="221" spans="1:18" x14ac:dyDescent="0.25">
      <c r="A221" s="182"/>
      <c r="B221" s="173"/>
      <c r="C221" s="173"/>
      <c r="D221" s="173"/>
      <c r="E221" s="173"/>
      <c r="F221" s="173"/>
      <c r="G221" s="173"/>
      <c r="H221" s="173"/>
      <c r="I221" s="173"/>
      <c r="J221" s="173"/>
      <c r="K221" s="173"/>
      <c r="L221" s="298"/>
      <c r="M221" s="67"/>
      <c r="N221" s="67"/>
      <c r="O221" s="76"/>
      <c r="P221" s="218"/>
      <c r="Q221" s="218"/>
      <c r="R221" s="218"/>
    </row>
    <row r="222" spans="1:18" x14ac:dyDescent="0.25">
      <c r="A222" s="182"/>
      <c r="B222" s="173"/>
      <c r="C222" s="173"/>
      <c r="D222" s="173"/>
      <c r="E222" s="173"/>
      <c r="F222" s="173"/>
      <c r="G222" s="173"/>
      <c r="H222" s="173"/>
      <c r="I222" s="173"/>
      <c r="J222" s="173"/>
      <c r="K222" s="173"/>
      <c r="L222" s="298"/>
      <c r="M222" s="67"/>
      <c r="N222" s="67"/>
      <c r="O222" s="76"/>
      <c r="P222" s="218"/>
      <c r="Q222" s="218"/>
      <c r="R222" s="218"/>
    </row>
    <row r="223" spans="1:18" x14ac:dyDescent="0.25">
      <c r="A223" s="182"/>
      <c r="B223" s="173"/>
      <c r="C223" s="173"/>
      <c r="D223" s="173"/>
      <c r="E223" s="173"/>
      <c r="F223" s="173"/>
      <c r="G223" s="173"/>
      <c r="H223" s="173"/>
      <c r="I223" s="173"/>
      <c r="J223" s="173"/>
      <c r="K223" s="173"/>
      <c r="L223" s="298"/>
      <c r="M223" s="67"/>
      <c r="N223" s="67"/>
      <c r="O223" s="76"/>
      <c r="P223" s="218"/>
      <c r="Q223" s="218"/>
      <c r="R223" s="218"/>
    </row>
    <row r="224" spans="1:18" x14ac:dyDescent="0.25">
      <c r="A224" s="182"/>
      <c r="B224" s="173"/>
      <c r="C224" s="173"/>
      <c r="D224" s="173"/>
      <c r="E224" s="173"/>
      <c r="F224" s="173"/>
      <c r="G224" s="173"/>
      <c r="H224" s="173"/>
      <c r="I224" s="173"/>
      <c r="J224" s="173"/>
      <c r="K224" s="173"/>
      <c r="L224" s="298"/>
      <c r="M224" s="67"/>
      <c r="N224" s="67"/>
      <c r="O224" s="76"/>
      <c r="P224" s="218"/>
      <c r="Q224" s="218"/>
      <c r="R224" s="218"/>
    </row>
    <row r="225" spans="1:18" x14ac:dyDescent="0.25">
      <c r="A225" s="182"/>
      <c r="B225" s="173"/>
      <c r="C225" s="173"/>
      <c r="D225" s="173"/>
      <c r="E225" s="173"/>
      <c r="F225" s="173"/>
      <c r="G225" s="173"/>
      <c r="H225" s="173"/>
      <c r="I225" s="173"/>
      <c r="J225" s="173"/>
      <c r="K225" s="173"/>
      <c r="L225" s="298"/>
      <c r="M225" s="67"/>
      <c r="N225" s="67"/>
      <c r="O225" s="76"/>
      <c r="P225" s="218"/>
      <c r="Q225" s="218"/>
      <c r="R225" s="218"/>
    </row>
    <row r="226" spans="1:18" x14ac:dyDescent="0.25">
      <c r="A226" s="182"/>
      <c r="B226" s="173"/>
      <c r="C226" s="173"/>
      <c r="D226" s="173"/>
      <c r="E226" s="173"/>
      <c r="F226" s="173"/>
      <c r="G226" s="173"/>
      <c r="H226" s="173"/>
      <c r="I226" s="173"/>
      <c r="J226" s="173"/>
      <c r="K226" s="173"/>
      <c r="L226" s="298"/>
      <c r="M226" s="67"/>
      <c r="N226" s="67"/>
      <c r="O226" s="76"/>
      <c r="P226" s="218"/>
      <c r="Q226" s="218"/>
      <c r="R226" s="218"/>
    </row>
    <row r="227" spans="1:18" x14ac:dyDescent="0.25">
      <c r="A227" s="182"/>
      <c r="B227" s="173"/>
      <c r="C227" s="173"/>
      <c r="D227" s="173"/>
      <c r="E227" s="173"/>
      <c r="F227" s="173"/>
      <c r="G227" s="173"/>
      <c r="H227" s="173"/>
      <c r="I227" s="173"/>
      <c r="J227" s="173"/>
      <c r="K227" s="173"/>
      <c r="L227" s="298"/>
      <c r="M227" s="67"/>
      <c r="N227" s="67"/>
      <c r="O227" s="76"/>
      <c r="P227" s="218"/>
      <c r="Q227" s="218"/>
      <c r="R227" s="218"/>
    </row>
    <row r="228" spans="1:18" x14ac:dyDescent="0.25">
      <c r="A228" s="182"/>
      <c r="B228" s="173"/>
      <c r="C228" s="173"/>
      <c r="D228" s="173"/>
      <c r="E228" s="173"/>
      <c r="F228" s="173"/>
      <c r="G228" s="173"/>
      <c r="H228" s="173"/>
      <c r="I228" s="173"/>
      <c r="J228" s="173"/>
      <c r="K228" s="173"/>
      <c r="L228" s="298"/>
      <c r="M228" s="67"/>
      <c r="N228" s="67"/>
      <c r="O228" s="76"/>
      <c r="P228" s="218"/>
      <c r="Q228" s="218"/>
      <c r="R228" s="218"/>
    </row>
    <row r="229" spans="1:18" x14ac:dyDescent="0.25">
      <c r="A229" s="182"/>
      <c r="B229" s="173"/>
      <c r="C229" s="173"/>
      <c r="D229" s="173"/>
      <c r="E229" s="173"/>
      <c r="F229" s="173"/>
      <c r="G229" s="173"/>
      <c r="H229" s="173"/>
      <c r="I229" s="173"/>
      <c r="J229" s="173"/>
      <c r="K229" s="173"/>
      <c r="L229" s="298"/>
      <c r="M229" s="67"/>
      <c r="N229" s="67"/>
      <c r="O229" s="76"/>
      <c r="P229" s="218"/>
      <c r="Q229" s="218"/>
      <c r="R229" s="218"/>
    </row>
    <row r="230" spans="1:18" x14ac:dyDescent="0.25">
      <c r="A230" s="182"/>
      <c r="B230" s="173"/>
      <c r="C230" s="173"/>
      <c r="D230" s="173"/>
      <c r="E230" s="173"/>
      <c r="F230" s="173"/>
      <c r="G230" s="173"/>
      <c r="H230" s="173"/>
      <c r="I230" s="173"/>
      <c r="J230" s="173"/>
      <c r="K230" s="173"/>
      <c r="L230" s="298"/>
      <c r="M230" s="67"/>
      <c r="N230" s="67"/>
      <c r="O230" s="76"/>
      <c r="P230" s="218"/>
      <c r="Q230" s="218"/>
      <c r="R230" s="218"/>
    </row>
    <row r="231" spans="1:18" x14ac:dyDescent="0.25">
      <c r="A231" s="182"/>
      <c r="B231" s="173"/>
      <c r="C231" s="173"/>
      <c r="D231" s="173"/>
      <c r="E231" s="173"/>
      <c r="F231" s="173"/>
      <c r="G231" s="173"/>
      <c r="H231" s="173"/>
      <c r="I231" s="173"/>
      <c r="J231" s="173"/>
      <c r="K231" s="173"/>
      <c r="L231" s="298"/>
      <c r="M231" s="67"/>
      <c r="N231" s="67"/>
      <c r="O231" s="76"/>
      <c r="P231" s="218"/>
      <c r="Q231" s="218"/>
      <c r="R231" s="218"/>
    </row>
    <row r="232" spans="1:18" x14ac:dyDescent="0.25">
      <c r="A232" s="182"/>
      <c r="B232" s="173"/>
      <c r="C232" s="173"/>
      <c r="D232" s="173"/>
      <c r="E232" s="173"/>
      <c r="F232" s="173"/>
      <c r="G232" s="173"/>
      <c r="H232" s="173"/>
      <c r="I232" s="173"/>
      <c r="J232" s="173"/>
      <c r="K232" s="173"/>
      <c r="L232" s="298"/>
      <c r="M232" s="67"/>
      <c r="N232" s="67"/>
      <c r="O232" s="76"/>
      <c r="P232" s="218"/>
      <c r="Q232" s="218"/>
      <c r="R232" s="218"/>
    </row>
    <row r="233" spans="1:18" x14ac:dyDescent="0.25">
      <c r="A233" s="182"/>
      <c r="B233" s="173"/>
      <c r="C233" s="173"/>
      <c r="D233" s="173"/>
      <c r="E233" s="173"/>
      <c r="F233" s="173"/>
      <c r="G233" s="173"/>
      <c r="H233" s="173"/>
      <c r="I233" s="173"/>
      <c r="J233" s="173"/>
      <c r="K233" s="173"/>
      <c r="L233" s="298"/>
      <c r="M233" s="67"/>
      <c r="N233" s="67"/>
      <c r="O233" s="76"/>
      <c r="P233" s="218"/>
      <c r="Q233" s="218"/>
      <c r="R233" s="218"/>
    </row>
    <row r="234" spans="1:18" x14ac:dyDescent="0.25">
      <c r="A234" s="182"/>
      <c r="B234" s="173"/>
      <c r="C234" s="173"/>
      <c r="D234" s="173"/>
      <c r="E234" s="173"/>
      <c r="F234" s="173"/>
      <c r="G234" s="173"/>
      <c r="H234" s="173"/>
      <c r="I234" s="173"/>
      <c r="J234" s="173"/>
      <c r="K234" s="173"/>
      <c r="L234" s="298"/>
      <c r="M234" s="67"/>
      <c r="N234" s="67"/>
      <c r="O234" s="76"/>
      <c r="P234" s="218"/>
      <c r="Q234" s="218"/>
      <c r="R234" s="218"/>
    </row>
    <row r="235" spans="1:18" x14ac:dyDescent="0.25">
      <c r="A235" s="182"/>
      <c r="B235" s="173"/>
      <c r="C235" s="173"/>
      <c r="D235" s="173"/>
      <c r="E235" s="173"/>
      <c r="F235" s="173"/>
      <c r="G235" s="173"/>
      <c r="H235" s="173"/>
      <c r="I235" s="173"/>
      <c r="J235" s="173"/>
      <c r="K235" s="173"/>
      <c r="L235" s="298"/>
      <c r="M235" s="67"/>
      <c r="N235" s="67"/>
      <c r="O235" s="76"/>
      <c r="P235" s="218"/>
      <c r="Q235" s="218"/>
      <c r="R235" s="218"/>
    </row>
    <row r="236" spans="1:18" x14ac:dyDescent="0.25">
      <c r="A236" s="182"/>
      <c r="B236" s="173"/>
      <c r="C236" s="173"/>
      <c r="D236" s="173"/>
      <c r="E236" s="173"/>
      <c r="F236" s="173"/>
      <c r="G236" s="173"/>
      <c r="H236" s="173"/>
      <c r="I236" s="173"/>
      <c r="J236" s="173"/>
      <c r="K236" s="173"/>
      <c r="L236" s="298"/>
      <c r="M236" s="67"/>
      <c r="N236" s="67"/>
      <c r="O236" s="76"/>
      <c r="P236" s="218"/>
      <c r="Q236" s="218"/>
      <c r="R236" s="218"/>
    </row>
    <row r="237" spans="1:18" x14ac:dyDescent="0.25">
      <c r="A237" s="182"/>
      <c r="B237" s="173"/>
      <c r="C237" s="173"/>
      <c r="D237" s="173"/>
      <c r="E237" s="173"/>
      <c r="F237" s="173"/>
      <c r="G237" s="173"/>
      <c r="H237" s="173"/>
      <c r="I237" s="173"/>
      <c r="J237" s="173"/>
      <c r="K237" s="173"/>
      <c r="L237" s="298"/>
      <c r="M237" s="67"/>
      <c r="N237" s="67"/>
      <c r="O237" s="76"/>
      <c r="P237" s="218"/>
      <c r="Q237" s="218"/>
      <c r="R237" s="218"/>
    </row>
    <row r="238" spans="1:18" x14ac:dyDescent="0.25">
      <c r="A238" s="182"/>
      <c r="B238" s="173"/>
      <c r="C238" s="173"/>
      <c r="D238" s="173"/>
      <c r="E238" s="173"/>
      <c r="F238" s="173"/>
      <c r="G238" s="173"/>
      <c r="H238" s="173"/>
      <c r="I238" s="173"/>
      <c r="J238" s="173"/>
      <c r="K238" s="173"/>
      <c r="L238" s="298"/>
      <c r="M238" s="67"/>
      <c r="N238" s="67"/>
      <c r="O238" s="76"/>
      <c r="P238" s="218"/>
      <c r="Q238" s="218"/>
      <c r="R238" s="218"/>
    </row>
    <row r="239" spans="1:18" x14ac:dyDescent="0.25">
      <c r="A239" s="182"/>
      <c r="B239" s="173"/>
      <c r="C239" s="173"/>
      <c r="D239" s="173"/>
      <c r="E239" s="173"/>
      <c r="F239" s="173"/>
      <c r="G239" s="173"/>
      <c r="H239" s="173"/>
      <c r="I239" s="173"/>
      <c r="J239" s="173"/>
      <c r="K239" s="173"/>
      <c r="L239" s="298"/>
      <c r="M239" s="67"/>
      <c r="N239" s="67"/>
      <c r="O239" s="76"/>
      <c r="P239" s="218"/>
      <c r="Q239" s="218"/>
      <c r="R239" s="218"/>
    </row>
    <row r="240" spans="1:18" x14ac:dyDescent="0.25">
      <c r="A240" s="182"/>
      <c r="B240" s="173"/>
      <c r="C240" s="173"/>
      <c r="D240" s="173"/>
      <c r="E240" s="173"/>
      <c r="F240" s="173"/>
      <c r="G240" s="173"/>
      <c r="H240" s="173"/>
      <c r="I240" s="173"/>
      <c r="J240" s="173"/>
      <c r="K240" s="173"/>
      <c r="L240" s="298"/>
      <c r="M240" s="67"/>
      <c r="N240" s="67"/>
      <c r="O240" s="76"/>
      <c r="P240" s="218"/>
      <c r="Q240" s="218"/>
      <c r="R240" s="218"/>
    </row>
    <row r="241" spans="1:18" x14ac:dyDescent="0.25">
      <c r="A241" s="182"/>
      <c r="B241" s="173"/>
      <c r="C241" s="173"/>
      <c r="D241" s="173"/>
      <c r="E241" s="173"/>
      <c r="F241" s="173"/>
      <c r="G241" s="173"/>
      <c r="H241" s="173"/>
      <c r="I241" s="173"/>
      <c r="J241" s="173"/>
      <c r="K241" s="173"/>
      <c r="L241" s="298"/>
      <c r="M241" s="67"/>
      <c r="N241" s="67"/>
      <c r="O241" s="76"/>
      <c r="P241" s="218"/>
      <c r="Q241" s="218"/>
      <c r="R241" s="218"/>
    </row>
    <row r="242" spans="1:18" x14ac:dyDescent="0.25">
      <c r="A242" s="182"/>
      <c r="B242" s="173"/>
      <c r="C242" s="173"/>
      <c r="D242" s="173"/>
      <c r="E242" s="173"/>
      <c r="F242" s="173"/>
      <c r="G242" s="173"/>
      <c r="H242" s="173"/>
      <c r="I242" s="173"/>
      <c r="J242" s="173"/>
      <c r="K242" s="173"/>
      <c r="L242" s="298"/>
      <c r="M242" s="67"/>
      <c r="N242" s="67"/>
      <c r="O242" s="76"/>
      <c r="P242" s="218"/>
      <c r="Q242" s="218"/>
      <c r="R242" s="218"/>
    </row>
    <row r="243" spans="1:18" x14ac:dyDescent="0.25">
      <c r="A243" s="182"/>
      <c r="B243" s="173"/>
      <c r="C243" s="173"/>
      <c r="D243" s="173"/>
      <c r="E243" s="173"/>
      <c r="F243" s="173"/>
      <c r="G243" s="173"/>
      <c r="H243" s="173"/>
      <c r="I243" s="173"/>
      <c r="J243" s="173"/>
      <c r="K243" s="173"/>
      <c r="L243" s="298"/>
      <c r="M243" s="67"/>
      <c r="N243" s="67"/>
      <c r="O243" s="76"/>
      <c r="P243" s="218"/>
      <c r="Q243" s="218"/>
      <c r="R243" s="218"/>
    </row>
    <row r="244" spans="1:18" x14ac:dyDescent="0.25">
      <c r="A244" s="182"/>
      <c r="B244" s="173"/>
      <c r="C244" s="173"/>
      <c r="D244" s="173"/>
      <c r="E244" s="173"/>
      <c r="F244" s="173"/>
      <c r="G244" s="173"/>
      <c r="H244" s="173"/>
      <c r="I244" s="173"/>
      <c r="J244" s="173"/>
      <c r="K244" s="173"/>
      <c r="L244" s="298"/>
      <c r="M244" s="67"/>
      <c r="N244" s="67"/>
      <c r="O244" s="76"/>
      <c r="P244" s="218"/>
      <c r="Q244" s="218"/>
      <c r="R244" s="218"/>
    </row>
    <row r="245" spans="1:18" x14ac:dyDescent="0.25">
      <c r="A245" s="182"/>
      <c r="B245" s="173"/>
      <c r="C245" s="173"/>
      <c r="D245" s="173"/>
      <c r="E245" s="173"/>
      <c r="F245" s="173"/>
      <c r="G245" s="173"/>
      <c r="H245" s="173"/>
      <c r="I245" s="173"/>
      <c r="J245" s="173"/>
      <c r="K245" s="173"/>
      <c r="L245" s="298"/>
      <c r="M245" s="67"/>
      <c r="N245" s="67"/>
      <c r="O245" s="76"/>
      <c r="P245" s="218"/>
      <c r="Q245" s="218"/>
      <c r="R245" s="218"/>
    </row>
    <row r="246" spans="1:18" x14ac:dyDescent="0.25">
      <c r="A246" s="182"/>
      <c r="B246" s="173"/>
      <c r="C246" s="173"/>
      <c r="D246" s="173"/>
      <c r="E246" s="173"/>
      <c r="F246" s="173"/>
      <c r="G246" s="173"/>
      <c r="H246" s="173"/>
      <c r="I246" s="173"/>
      <c r="J246" s="173"/>
      <c r="K246" s="173"/>
      <c r="L246" s="298"/>
      <c r="M246" s="67"/>
      <c r="N246" s="67"/>
      <c r="O246" s="76"/>
      <c r="P246" s="218"/>
      <c r="Q246" s="218"/>
      <c r="R246" s="218"/>
    </row>
    <row r="247" spans="1:18" x14ac:dyDescent="0.25">
      <c r="A247" s="182"/>
      <c r="B247" s="173"/>
      <c r="C247" s="173"/>
      <c r="D247" s="173"/>
      <c r="E247" s="173"/>
      <c r="F247" s="173"/>
      <c r="G247" s="173"/>
      <c r="H247" s="173"/>
      <c r="I247" s="173"/>
      <c r="J247" s="173"/>
      <c r="K247" s="173"/>
      <c r="L247" s="298"/>
      <c r="M247" s="67"/>
      <c r="N247" s="67"/>
      <c r="O247" s="76"/>
      <c r="P247" s="218"/>
      <c r="Q247" s="218"/>
      <c r="R247" s="218"/>
    </row>
    <row r="248" spans="1:18" x14ac:dyDescent="0.25">
      <c r="A248" s="182"/>
      <c r="B248" s="173"/>
      <c r="C248" s="173"/>
      <c r="D248" s="173"/>
      <c r="E248" s="173"/>
      <c r="F248" s="173"/>
      <c r="G248" s="173"/>
      <c r="H248" s="173"/>
      <c r="I248" s="173"/>
      <c r="J248" s="173"/>
      <c r="K248" s="173"/>
      <c r="L248" s="298"/>
      <c r="M248" s="67"/>
      <c r="N248" s="67"/>
      <c r="O248" s="76"/>
      <c r="P248" s="218"/>
      <c r="Q248" s="218"/>
      <c r="R248" s="218"/>
    </row>
    <row r="249" spans="1:18" x14ac:dyDescent="0.25">
      <c r="A249" s="182"/>
      <c r="B249" s="173"/>
      <c r="C249" s="173"/>
      <c r="D249" s="173"/>
      <c r="E249" s="173"/>
      <c r="F249" s="173"/>
      <c r="G249" s="173"/>
      <c r="H249" s="173"/>
      <c r="I249" s="173"/>
      <c r="J249" s="173"/>
      <c r="K249" s="173"/>
      <c r="L249" s="298"/>
      <c r="M249" s="67"/>
      <c r="N249" s="67"/>
      <c r="O249" s="76"/>
      <c r="P249" s="218"/>
      <c r="Q249" s="218"/>
      <c r="R249" s="218"/>
    </row>
    <row r="250" spans="1:18" x14ac:dyDescent="0.25">
      <c r="A250" s="182"/>
      <c r="B250" s="173"/>
      <c r="C250" s="173"/>
      <c r="D250" s="173"/>
      <c r="E250" s="173"/>
      <c r="F250" s="173"/>
      <c r="G250" s="173"/>
      <c r="H250" s="173"/>
      <c r="I250" s="173"/>
      <c r="J250" s="173"/>
      <c r="K250" s="173"/>
      <c r="L250" s="298"/>
      <c r="M250" s="67"/>
      <c r="N250" s="67"/>
      <c r="O250" s="76"/>
      <c r="P250" s="218"/>
      <c r="Q250" s="218"/>
      <c r="R250" s="218"/>
    </row>
    <row r="251" spans="1:18" x14ac:dyDescent="0.25">
      <c r="A251" s="182"/>
      <c r="B251" s="173"/>
      <c r="C251" s="173"/>
      <c r="D251" s="173"/>
      <c r="E251" s="173"/>
      <c r="F251" s="173"/>
      <c r="G251" s="173"/>
      <c r="H251" s="173"/>
      <c r="I251" s="173"/>
      <c r="J251" s="173"/>
      <c r="K251" s="173"/>
      <c r="L251" s="298"/>
      <c r="M251" s="67"/>
      <c r="N251" s="67"/>
      <c r="O251" s="76"/>
      <c r="P251" s="218"/>
      <c r="Q251" s="218"/>
      <c r="R251" s="218"/>
    </row>
    <row r="252" spans="1:18" x14ac:dyDescent="0.25">
      <c r="A252" s="182"/>
      <c r="B252" s="173"/>
      <c r="C252" s="173"/>
      <c r="D252" s="173"/>
      <c r="E252" s="173"/>
      <c r="F252" s="173"/>
      <c r="G252" s="173"/>
      <c r="H252" s="173"/>
      <c r="I252" s="173"/>
      <c r="J252" s="173"/>
      <c r="K252" s="173"/>
      <c r="L252" s="298"/>
      <c r="M252" s="67"/>
      <c r="N252" s="67"/>
      <c r="O252" s="76"/>
      <c r="P252" s="218"/>
      <c r="Q252" s="218"/>
      <c r="R252" s="218"/>
    </row>
    <row r="253" spans="1:18" x14ac:dyDescent="0.25">
      <c r="A253" s="182"/>
      <c r="B253" s="173"/>
      <c r="C253" s="173"/>
      <c r="D253" s="173"/>
      <c r="E253" s="173"/>
      <c r="F253" s="173"/>
      <c r="G253" s="173"/>
      <c r="H253" s="173"/>
      <c r="I253" s="173"/>
      <c r="J253" s="173"/>
      <c r="K253" s="173"/>
      <c r="L253" s="298"/>
      <c r="M253" s="67"/>
      <c r="N253" s="67"/>
      <c r="O253" s="76"/>
      <c r="P253" s="218"/>
      <c r="Q253" s="218"/>
      <c r="R253" s="218"/>
    </row>
    <row r="254" spans="1:18" x14ac:dyDescent="0.25">
      <c r="A254" s="182"/>
      <c r="B254" s="173"/>
      <c r="C254" s="173"/>
      <c r="D254" s="173"/>
      <c r="E254" s="173"/>
      <c r="F254" s="173"/>
      <c r="G254" s="173"/>
      <c r="H254" s="173"/>
      <c r="I254" s="173"/>
      <c r="J254" s="173"/>
      <c r="K254" s="173"/>
      <c r="L254" s="298"/>
      <c r="M254" s="67"/>
      <c r="N254" s="67"/>
      <c r="O254" s="76"/>
      <c r="P254" s="218"/>
      <c r="Q254" s="218"/>
      <c r="R254" s="218"/>
    </row>
    <row r="255" spans="1:18" x14ac:dyDescent="0.25">
      <c r="A255" s="182"/>
      <c r="B255" s="173"/>
      <c r="C255" s="173"/>
      <c r="D255" s="173"/>
      <c r="E255" s="173"/>
      <c r="F255" s="173"/>
      <c r="G255" s="173"/>
      <c r="H255" s="173"/>
      <c r="I255" s="173"/>
      <c r="J255" s="173"/>
      <c r="K255" s="173"/>
      <c r="L255" s="298"/>
      <c r="M255" s="67"/>
      <c r="N255" s="67"/>
      <c r="O255" s="76"/>
      <c r="P255" s="218"/>
      <c r="Q255" s="218"/>
      <c r="R255" s="218"/>
    </row>
    <row r="256" spans="1:18" x14ac:dyDescent="0.25">
      <c r="A256" s="182"/>
      <c r="B256" s="173"/>
      <c r="C256" s="173"/>
      <c r="D256" s="173"/>
      <c r="E256" s="173"/>
      <c r="F256" s="173"/>
      <c r="G256" s="173"/>
      <c r="H256" s="173"/>
      <c r="I256" s="173"/>
      <c r="J256" s="173"/>
      <c r="K256" s="173"/>
      <c r="L256" s="298"/>
      <c r="M256" s="67"/>
      <c r="N256" s="67"/>
      <c r="O256" s="76"/>
      <c r="P256" s="218"/>
      <c r="Q256" s="218"/>
      <c r="R256" s="218"/>
    </row>
    <row r="257" spans="1:18" x14ac:dyDescent="0.25">
      <c r="A257" s="182"/>
      <c r="B257" s="173"/>
      <c r="C257" s="173"/>
      <c r="D257" s="173"/>
      <c r="E257" s="173"/>
      <c r="F257" s="173"/>
      <c r="G257" s="173"/>
      <c r="H257" s="173"/>
      <c r="I257" s="173"/>
      <c r="J257" s="173"/>
      <c r="K257" s="173"/>
      <c r="L257" s="298"/>
      <c r="M257" s="67"/>
      <c r="N257" s="67"/>
      <c r="O257" s="76"/>
      <c r="P257" s="218"/>
      <c r="Q257" s="218"/>
      <c r="R257" s="218"/>
    </row>
    <row r="258" spans="1:18" x14ac:dyDescent="0.25">
      <c r="A258" s="182"/>
      <c r="B258" s="173"/>
      <c r="C258" s="173"/>
      <c r="D258" s="173"/>
      <c r="E258" s="173"/>
      <c r="F258" s="173"/>
      <c r="G258" s="173"/>
      <c r="H258" s="173"/>
      <c r="I258" s="173"/>
      <c r="J258" s="173"/>
      <c r="K258" s="173"/>
      <c r="L258" s="298"/>
      <c r="M258" s="67"/>
      <c r="N258" s="67"/>
      <c r="O258" s="76"/>
      <c r="P258" s="218"/>
      <c r="Q258" s="218"/>
      <c r="R258" s="218"/>
    </row>
    <row r="259" spans="1:18" x14ac:dyDescent="0.25">
      <c r="A259" s="182"/>
      <c r="B259" s="173"/>
      <c r="C259" s="173"/>
      <c r="D259" s="173"/>
      <c r="E259" s="173"/>
      <c r="F259" s="173"/>
      <c r="G259" s="173"/>
      <c r="H259" s="173"/>
      <c r="I259" s="173"/>
      <c r="J259" s="173"/>
      <c r="K259" s="173"/>
      <c r="L259" s="298"/>
      <c r="M259" s="67"/>
      <c r="N259" s="67"/>
      <c r="O259" s="76"/>
      <c r="P259" s="218"/>
      <c r="Q259" s="218"/>
      <c r="R259" s="218"/>
    </row>
    <row r="260" spans="1:18" x14ac:dyDescent="0.25">
      <c r="A260" s="182"/>
      <c r="B260" s="173"/>
      <c r="C260" s="173"/>
      <c r="D260" s="173"/>
      <c r="E260" s="173"/>
      <c r="F260" s="173"/>
      <c r="G260" s="173"/>
      <c r="H260" s="173"/>
      <c r="I260" s="173"/>
      <c r="J260" s="173"/>
      <c r="K260" s="173"/>
      <c r="L260" s="298"/>
      <c r="M260" s="67"/>
      <c r="N260" s="67"/>
      <c r="O260" s="76"/>
      <c r="P260" s="218"/>
      <c r="Q260" s="218"/>
      <c r="R260" s="218"/>
    </row>
    <row r="261" spans="1:18" x14ac:dyDescent="0.25">
      <c r="A261" s="182"/>
      <c r="B261" s="173"/>
      <c r="C261" s="173"/>
      <c r="D261" s="173"/>
      <c r="E261" s="173"/>
      <c r="F261" s="173"/>
      <c r="G261" s="173"/>
      <c r="H261" s="173"/>
      <c r="I261" s="173"/>
      <c r="J261" s="173"/>
      <c r="K261" s="173"/>
      <c r="L261" s="298"/>
      <c r="M261" s="67"/>
      <c r="N261" s="67"/>
      <c r="O261" s="76"/>
      <c r="P261" s="218"/>
      <c r="Q261" s="218"/>
      <c r="R261" s="218"/>
    </row>
    <row r="262" spans="1:18" x14ac:dyDescent="0.25">
      <c r="A262" s="182"/>
      <c r="B262" s="173"/>
      <c r="C262" s="173"/>
      <c r="D262" s="173"/>
      <c r="E262" s="173"/>
      <c r="F262" s="173"/>
      <c r="G262" s="173"/>
      <c r="H262" s="173"/>
      <c r="I262" s="173"/>
      <c r="J262" s="173"/>
      <c r="K262" s="173"/>
      <c r="L262" s="298"/>
      <c r="M262" s="67"/>
      <c r="N262" s="67"/>
      <c r="O262" s="76"/>
      <c r="P262" s="218"/>
      <c r="Q262" s="218"/>
      <c r="R262" s="218"/>
    </row>
    <row r="263" spans="1:18" x14ac:dyDescent="0.25">
      <c r="A263" s="182"/>
      <c r="B263" s="173"/>
      <c r="C263" s="173"/>
      <c r="D263" s="173"/>
      <c r="E263" s="173"/>
      <c r="F263" s="173"/>
      <c r="G263" s="173"/>
      <c r="H263" s="173"/>
      <c r="I263" s="173"/>
      <c r="J263" s="173"/>
      <c r="K263" s="173"/>
      <c r="L263" s="298"/>
      <c r="M263" s="67"/>
      <c r="N263" s="67"/>
      <c r="O263" s="76"/>
      <c r="P263" s="218"/>
      <c r="Q263" s="218"/>
      <c r="R263" s="218"/>
    </row>
    <row r="264" spans="1:18" x14ac:dyDescent="0.25">
      <c r="A264" s="182"/>
      <c r="B264" s="173"/>
      <c r="C264" s="173"/>
      <c r="D264" s="173"/>
      <c r="E264" s="173"/>
      <c r="F264" s="173"/>
      <c r="G264" s="173"/>
      <c r="H264" s="173"/>
      <c r="I264" s="173"/>
      <c r="J264" s="173"/>
      <c r="K264" s="173"/>
      <c r="L264" s="298"/>
      <c r="M264" s="67"/>
      <c r="N264" s="67"/>
      <c r="O264" s="76"/>
      <c r="P264" s="218"/>
      <c r="Q264" s="218"/>
      <c r="R264" s="218"/>
    </row>
    <row r="265" spans="1:18" x14ac:dyDescent="0.25">
      <c r="A265" s="182"/>
      <c r="B265" s="173"/>
      <c r="C265" s="173"/>
      <c r="D265" s="173"/>
      <c r="E265" s="173"/>
      <c r="F265" s="173"/>
      <c r="G265" s="173"/>
      <c r="H265" s="173"/>
      <c r="I265" s="173"/>
      <c r="J265" s="173"/>
      <c r="K265" s="173"/>
      <c r="L265" s="298"/>
      <c r="M265" s="67"/>
      <c r="N265" s="67"/>
      <c r="O265" s="76"/>
      <c r="P265" s="218"/>
      <c r="Q265" s="218"/>
      <c r="R265" s="218"/>
    </row>
    <row r="266" spans="1:18" x14ac:dyDescent="0.25">
      <c r="A266" s="182"/>
      <c r="B266" s="173"/>
      <c r="C266" s="173"/>
      <c r="D266" s="173"/>
      <c r="E266" s="173"/>
      <c r="F266" s="173"/>
      <c r="G266" s="173"/>
      <c r="H266" s="173"/>
      <c r="I266" s="173"/>
      <c r="J266" s="173"/>
      <c r="K266" s="173"/>
      <c r="L266" s="298"/>
      <c r="M266" s="67"/>
      <c r="N266" s="67"/>
      <c r="O266" s="76"/>
      <c r="P266" s="218"/>
      <c r="Q266" s="218"/>
      <c r="R266" s="218"/>
    </row>
    <row r="267" spans="1:18" x14ac:dyDescent="0.25">
      <c r="A267" s="182"/>
      <c r="B267" s="173"/>
      <c r="C267" s="173"/>
      <c r="D267" s="173"/>
      <c r="E267" s="173"/>
      <c r="F267" s="173"/>
      <c r="G267" s="173"/>
      <c r="H267" s="173"/>
      <c r="I267" s="173"/>
      <c r="J267" s="173"/>
      <c r="K267" s="173"/>
      <c r="L267" s="298"/>
      <c r="M267" s="67"/>
      <c r="N267" s="67"/>
      <c r="O267" s="76"/>
      <c r="P267" s="218"/>
      <c r="Q267" s="218"/>
      <c r="R267" s="218"/>
    </row>
    <row r="268" spans="1:18" x14ac:dyDescent="0.25">
      <c r="A268" s="182"/>
      <c r="B268" s="173"/>
      <c r="C268" s="173"/>
      <c r="D268" s="173"/>
      <c r="E268" s="173"/>
      <c r="F268" s="173"/>
      <c r="G268" s="173"/>
      <c r="H268" s="173"/>
      <c r="I268" s="173"/>
      <c r="J268" s="173"/>
      <c r="K268" s="173"/>
      <c r="L268" s="298"/>
      <c r="M268" s="67"/>
      <c r="N268" s="67"/>
      <c r="O268" s="76"/>
      <c r="P268" s="218"/>
      <c r="Q268" s="218"/>
      <c r="R268" s="218"/>
    </row>
    <row r="269" spans="1:18" x14ac:dyDescent="0.25">
      <c r="A269" s="182"/>
      <c r="B269" s="173"/>
      <c r="C269" s="173"/>
      <c r="D269" s="173"/>
      <c r="E269" s="173"/>
      <c r="F269" s="173"/>
      <c r="G269" s="173"/>
      <c r="H269" s="173"/>
      <c r="I269" s="173"/>
      <c r="J269" s="173"/>
      <c r="K269" s="173"/>
      <c r="L269" s="298"/>
      <c r="M269" s="67"/>
      <c r="N269" s="67"/>
      <c r="O269" s="76"/>
      <c r="P269" s="218"/>
      <c r="Q269" s="218"/>
      <c r="R269" s="218"/>
    </row>
    <row r="270" spans="1:18" x14ac:dyDescent="0.25">
      <c r="A270" s="182"/>
      <c r="B270" s="173"/>
      <c r="C270" s="173"/>
      <c r="D270" s="173"/>
      <c r="E270" s="173"/>
      <c r="F270" s="173"/>
      <c r="G270" s="173"/>
      <c r="H270" s="173"/>
      <c r="I270" s="173"/>
      <c r="J270" s="173"/>
      <c r="K270" s="173"/>
      <c r="L270" s="298"/>
      <c r="M270" s="67"/>
      <c r="N270" s="67"/>
      <c r="O270" s="76"/>
      <c r="P270" s="218"/>
      <c r="Q270" s="218"/>
      <c r="R270" s="218"/>
    </row>
    <row r="271" spans="1:18" x14ac:dyDescent="0.25">
      <c r="A271" s="182"/>
      <c r="B271" s="173"/>
      <c r="C271" s="173"/>
      <c r="D271" s="173"/>
      <c r="E271" s="173"/>
      <c r="F271" s="173"/>
      <c r="G271" s="173"/>
      <c r="H271" s="173"/>
      <c r="I271" s="173"/>
      <c r="J271" s="173"/>
      <c r="K271" s="173"/>
      <c r="L271" s="298"/>
      <c r="M271" s="67"/>
      <c r="N271" s="67"/>
      <c r="O271" s="76"/>
      <c r="P271" s="218"/>
      <c r="Q271" s="218"/>
      <c r="R271" s="218"/>
    </row>
    <row r="272" spans="1:18" x14ac:dyDescent="0.25">
      <c r="A272" s="182"/>
      <c r="B272" s="173"/>
      <c r="C272" s="173"/>
      <c r="D272" s="173"/>
      <c r="E272" s="173"/>
      <c r="F272" s="173"/>
      <c r="G272" s="173"/>
      <c r="H272" s="173"/>
      <c r="I272" s="173"/>
      <c r="J272" s="173"/>
      <c r="K272" s="173"/>
      <c r="L272" s="298"/>
      <c r="M272" s="67"/>
      <c r="N272" s="67"/>
      <c r="O272" s="76"/>
      <c r="P272" s="218"/>
      <c r="Q272" s="218"/>
      <c r="R272" s="218"/>
    </row>
    <row r="273" spans="1:18" x14ac:dyDescent="0.25">
      <c r="A273" s="182"/>
      <c r="B273" s="173"/>
      <c r="C273" s="173"/>
      <c r="D273" s="173"/>
      <c r="E273" s="173"/>
      <c r="F273" s="173"/>
      <c r="G273" s="173"/>
      <c r="H273" s="173"/>
      <c r="I273" s="173"/>
      <c r="J273" s="173"/>
      <c r="K273" s="173"/>
      <c r="L273" s="298"/>
      <c r="M273" s="67"/>
      <c r="N273" s="67"/>
      <c r="O273" s="76"/>
      <c r="P273" s="218"/>
      <c r="Q273" s="218"/>
      <c r="R273" s="218"/>
    </row>
    <row r="274" spans="1:18" x14ac:dyDescent="0.25">
      <c r="A274" s="182"/>
      <c r="B274" s="173"/>
      <c r="C274" s="173"/>
      <c r="D274" s="173"/>
      <c r="E274" s="173"/>
      <c r="F274" s="173"/>
      <c r="G274" s="173"/>
      <c r="H274" s="173"/>
      <c r="I274" s="173"/>
      <c r="J274" s="173"/>
      <c r="K274" s="173"/>
      <c r="L274" s="298"/>
      <c r="M274" s="67"/>
      <c r="N274" s="67"/>
      <c r="O274" s="76"/>
      <c r="P274" s="218"/>
      <c r="Q274" s="218"/>
      <c r="R274" s="218"/>
    </row>
    <row r="275" spans="1:18" x14ac:dyDescent="0.25">
      <c r="A275" s="182"/>
      <c r="B275" s="173"/>
      <c r="C275" s="173"/>
      <c r="D275" s="173"/>
      <c r="E275" s="173"/>
      <c r="F275" s="173"/>
      <c r="G275" s="173"/>
      <c r="H275" s="173"/>
      <c r="I275" s="173"/>
      <c r="J275" s="173"/>
      <c r="K275" s="173"/>
      <c r="L275" s="298"/>
      <c r="M275" s="67"/>
      <c r="N275" s="67"/>
      <c r="O275" s="76"/>
      <c r="P275" s="218"/>
      <c r="Q275" s="218"/>
      <c r="R275" s="218"/>
    </row>
    <row r="276" spans="1:18" x14ac:dyDescent="0.25">
      <c r="A276" s="182"/>
      <c r="B276" s="173"/>
      <c r="C276" s="173"/>
      <c r="D276" s="173"/>
      <c r="E276" s="173"/>
      <c r="F276" s="173"/>
      <c r="G276" s="173"/>
      <c r="H276" s="173"/>
      <c r="I276" s="173"/>
      <c r="J276" s="173"/>
      <c r="K276" s="173"/>
      <c r="L276" s="298"/>
      <c r="M276" s="67"/>
      <c r="N276" s="67"/>
      <c r="O276" s="76"/>
      <c r="P276" s="218"/>
      <c r="Q276" s="218"/>
      <c r="R276" s="218"/>
    </row>
    <row r="277" spans="1:18" x14ac:dyDescent="0.25">
      <c r="A277" s="182"/>
      <c r="B277" s="173"/>
      <c r="C277" s="173"/>
      <c r="D277" s="173"/>
      <c r="E277" s="173"/>
      <c r="F277" s="173"/>
      <c r="G277" s="173"/>
      <c r="H277" s="173"/>
      <c r="I277" s="173"/>
      <c r="J277" s="173"/>
      <c r="K277" s="173"/>
      <c r="L277" s="298"/>
      <c r="M277" s="67"/>
      <c r="N277" s="67"/>
      <c r="O277" s="76"/>
      <c r="P277" s="218"/>
      <c r="Q277" s="218"/>
      <c r="R277" s="218"/>
    </row>
    <row r="278" spans="1:18" x14ac:dyDescent="0.25">
      <c r="A278" s="182"/>
      <c r="B278" s="173"/>
      <c r="C278" s="173"/>
      <c r="D278" s="173"/>
      <c r="E278" s="173"/>
      <c r="F278" s="173"/>
      <c r="G278" s="173"/>
      <c r="H278" s="173"/>
      <c r="I278" s="173"/>
      <c r="J278" s="173"/>
      <c r="K278" s="173"/>
      <c r="L278" s="298"/>
      <c r="M278" s="67"/>
      <c r="N278" s="67"/>
      <c r="O278" s="76"/>
      <c r="P278" s="218"/>
      <c r="Q278" s="218"/>
      <c r="R278" s="218"/>
    </row>
    <row r="279" spans="1:18" x14ac:dyDescent="0.25">
      <c r="A279" s="182"/>
      <c r="B279" s="173"/>
      <c r="C279" s="173"/>
      <c r="D279" s="173"/>
      <c r="E279" s="173"/>
      <c r="F279" s="173"/>
      <c r="G279" s="173"/>
      <c r="H279" s="173"/>
      <c r="I279" s="173"/>
      <c r="J279" s="173"/>
      <c r="K279" s="173"/>
      <c r="L279" s="298"/>
      <c r="M279" s="67"/>
      <c r="N279" s="67"/>
      <c r="O279" s="76"/>
      <c r="P279" s="218"/>
      <c r="Q279" s="218"/>
      <c r="R279" s="218"/>
    </row>
    <row r="280" spans="1:18" x14ac:dyDescent="0.25">
      <c r="A280" s="182"/>
      <c r="B280" s="173"/>
      <c r="C280" s="173"/>
      <c r="D280" s="173"/>
      <c r="E280" s="173"/>
      <c r="F280" s="173"/>
      <c r="G280" s="173"/>
      <c r="H280" s="173"/>
      <c r="I280" s="173"/>
      <c r="J280" s="173"/>
      <c r="K280" s="173"/>
      <c r="L280" s="298"/>
      <c r="M280" s="67"/>
      <c r="N280" s="67"/>
      <c r="O280" s="76"/>
      <c r="P280" s="218"/>
      <c r="Q280" s="218"/>
      <c r="R280" s="218"/>
    </row>
    <row r="281" spans="1:18" x14ac:dyDescent="0.25">
      <c r="A281" s="182"/>
      <c r="B281" s="173"/>
      <c r="C281" s="173"/>
      <c r="D281" s="173"/>
      <c r="E281" s="173"/>
      <c r="F281" s="173"/>
      <c r="G281" s="173"/>
      <c r="H281" s="173"/>
      <c r="I281" s="173"/>
      <c r="J281" s="173"/>
      <c r="K281" s="173"/>
      <c r="L281" s="298"/>
      <c r="M281" s="67"/>
      <c r="N281" s="67"/>
      <c r="O281" s="76"/>
      <c r="P281" s="218"/>
      <c r="Q281" s="218"/>
      <c r="R281" s="218"/>
    </row>
    <row r="282" spans="1:18" x14ac:dyDescent="0.25">
      <c r="A282" s="182"/>
      <c r="B282" s="173"/>
      <c r="C282" s="173"/>
      <c r="D282" s="173"/>
      <c r="E282" s="173"/>
      <c r="F282" s="173"/>
      <c r="G282" s="173"/>
      <c r="H282" s="173"/>
      <c r="I282" s="173"/>
      <c r="J282" s="173"/>
      <c r="K282" s="173"/>
      <c r="L282" s="298"/>
      <c r="M282" s="67"/>
      <c r="N282" s="67"/>
      <c r="O282" s="76"/>
      <c r="P282" s="218"/>
      <c r="Q282" s="218"/>
      <c r="R282" s="218"/>
    </row>
    <row r="283" spans="1:18" x14ac:dyDescent="0.25">
      <c r="A283" s="182"/>
      <c r="B283" s="173"/>
      <c r="C283" s="173"/>
      <c r="D283" s="173"/>
      <c r="E283" s="173"/>
      <c r="F283" s="173"/>
      <c r="G283" s="173"/>
      <c r="H283" s="173"/>
      <c r="I283" s="173"/>
      <c r="J283" s="173"/>
      <c r="K283" s="173"/>
      <c r="L283" s="298"/>
      <c r="M283" s="67"/>
      <c r="N283" s="67"/>
      <c r="O283" s="76"/>
      <c r="P283" s="218"/>
      <c r="Q283" s="218"/>
      <c r="R283" s="218"/>
    </row>
    <row r="284" spans="1:18" x14ac:dyDescent="0.25">
      <c r="A284" s="182"/>
      <c r="B284" s="173"/>
      <c r="C284" s="173"/>
      <c r="D284" s="173"/>
      <c r="E284" s="173"/>
      <c r="F284" s="173"/>
      <c r="G284" s="173"/>
      <c r="H284" s="173"/>
      <c r="I284" s="173"/>
      <c r="J284" s="173"/>
      <c r="K284" s="173"/>
      <c r="L284" s="298"/>
      <c r="M284" s="67"/>
      <c r="N284" s="67"/>
      <c r="O284" s="76"/>
      <c r="P284" s="218"/>
      <c r="Q284" s="218"/>
      <c r="R284" s="218"/>
    </row>
    <row r="285" spans="1:18" x14ac:dyDescent="0.25">
      <c r="A285" s="182"/>
      <c r="B285" s="173"/>
      <c r="C285" s="173"/>
      <c r="D285" s="173"/>
      <c r="E285" s="173"/>
      <c r="F285" s="173"/>
      <c r="G285" s="173"/>
      <c r="H285" s="173"/>
      <c r="I285" s="173"/>
      <c r="J285" s="173"/>
      <c r="K285" s="173"/>
      <c r="L285" s="298"/>
      <c r="M285" s="67"/>
      <c r="N285" s="67"/>
      <c r="O285" s="76"/>
      <c r="P285" s="218"/>
      <c r="Q285" s="218"/>
      <c r="R285" s="218"/>
    </row>
    <row r="286" spans="1:18" x14ac:dyDescent="0.25">
      <c r="A286" s="182"/>
      <c r="B286" s="173"/>
      <c r="C286" s="173"/>
      <c r="D286" s="173"/>
      <c r="E286" s="173"/>
      <c r="F286" s="173"/>
      <c r="G286" s="173"/>
      <c r="H286" s="173"/>
      <c r="I286" s="173"/>
      <c r="J286" s="173"/>
      <c r="K286" s="173"/>
      <c r="L286" s="298"/>
      <c r="M286" s="67"/>
      <c r="N286" s="67"/>
      <c r="O286" s="76"/>
      <c r="P286" s="218"/>
      <c r="Q286" s="218"/>
      <c r="R286" s="218"/>
    </row>
    <row r="287" spans="1:18" x14ac:dyDescent="0.25">
      <c r="A287" s="182"/>
      <c r="B287" s="173"/>
      <c r="C287" s="173"/>
      <c r="D287" s="173"/>
      <c r="E287" s="173"/>
      <c r="F287" s="173"/>
      <c r="G287" s="173"/>
      <c r="H287" s="173"/>
      <c r="I287" s="173"/>
      <c r="J287" s="173"/>
      <c r="K287" s="173"/>
      <c r="L287" s="298"/>
      <c r="M287" s="67"/>
      <c r="N287" s="67"/>
      <c r="O287" s="76"/>
      <c r="P287" s="218"/>
      <c r="Q287" s="218"/>
      <c r="R287" s="218"/>
    </row>
    <row r="288" spans="1:18" x14ac:dyDescent="0.25">
      <c r="A288" s="182"/>
      <c r="B288" s="173"/>
      <c r="C288" s="173"/>
      <c r="D288" s="173"/>
      <c r="E288" s="173"/>
      <c r="F288" s="173"/>
      <c r="G288" s="173"/>
      <c r="H288" s="173"/>
      <c r="I288" s="173"/>
      <c r="J288" s="173"/>
      <c r="K288" s="173"/>
      <c r="L288" s="298"/>
      <c r="M288" s="67"/>
      <c r="N288" s="67"/>
      <c r="O288" s="76"/>
      <c r="P288" s="218"/>
      <c r="Q288" s="218"/>
      <c r="R288" s="218"/>
    </row>
    <row r="289" spans="1:18" x14ac:dyDescent="0.25">
      <c r="A289" s="182"/>
      <c r="B289" s="173"/>
      <c r="C289" s="173"/>
      <c r="D289" s="173"/>
      <c r="E289" s="173"/>
      <c r="F289" s="173"/>
      <c r="G289" s="173"/>
      <c r="H289" s="173"/>
      <c r="I289" s="173"/>
      <c r="J289" s="173"/>
      <c r="K289" s="173"/>
      <c r="L289" s="298"/>
      <c r="M289" s="67"/>
      <c r="N289" s="67"/>
      <c r="O289" s="76"/>
      <c r="P289" s="218"/>
      <c r="Q289" s="218"/>
      <c r="R289" s="218"/>
    </row>
    <row r="290" spans="1:18" x14ac:dyDescent="0.25">
      <c r="A290" s="182"/>
      <c r="B290" s="173"/>
      <c r="C290" s="173"/>
      <c r="D290" s="173"/>
      <c r="E290" s="173"/>
      <c r="F290" s="173"/>
      <c r="G290" s="173"/>
      <c r="H290" s="173"/>
      <c r="I290" s="173"/>
      <c r="J290" s="173"/>
      <c r="K290" s="173"/>
      <c r="L290" s="298"/>
      <c r="M290" s="67"/>
      <c r="N290" s="67"/>
      <c r="O290" s="76"/>
      <c r="P290" s="218"/>
      <c r="Q290" s="218"/>
      <c r="R290" s="218"/>
    </row>
    <row r="291" spans="1:18" x14ac:dyDescent="0.25">
      <c r="A291" s="182"/>
      <c r="B291" s="173"/>
      <c r="C291" s="173"/>
      <c r="D291" s="173"/>
      <c r="E291" s="173"/>
      <c r="F291" s="173"/>
      <c r="G291" s="173"/>
      <c r="H291" s="173"/>
      <c r="I291" s="173"/>
      <c r="J291" s="173"/>
      <c r="K291" s="173"/>
      <c r="L291" s="298"/>
      <c r="M291" s="67"/>
      <c r="N291" s="67"/>
      <c r="O291" s="76"/>
      <c r="P291" s="218"/>
      <c r="Q291" s="218"/>
      <c r="R291" s="218"/>
    </row>
    <row r="292" spans="1:18" x14ac:dyDescent="0.25">
      <c r="A292" s="182"/>
      <c r="B292" s="173"/>
      <c r="C292" s="173"/>
      <c r="D292" s="173"/>
      <c r="E292" s="173"/>
      <c r="F292" s="173"/>
      <c r="G292" s="173"/>
      <c r="H292" s="173"/>
      <c r="I292" s="173"/>
      <c r="J292" s="173"/>
      <c r="K292" s="173"/>
      <c r="L292" s="298"/>
      <c r="M292" s="67"/>
      <c r="N292" s="67"/>
      <c r="O292" s="76"/>
      <c r="P292" s="218"/>
      <c r="Q292" s="218"/>
      <c r="R292" s="218"/>
    </row>
    <row r="293" spans="1:18" x14ac:dyDescent="0.25">
      <c r="A293" s="182"/>
      <c r="B293" s="173"/>
      <c r="C293" s="173"/>
      <c r="D293" s="173"/>
      <c r="E293" s="173"/>
      <c r="F293" s="173"/>
      <c r="G293" s="173"/>
      <c r="H293" s="173"/>
      <c r="I293" s="173"/>
      <c r="J293" s="173"/>
      <c r="K293" s="173"/>
      <c r="L293" s="298"/>
      <c r="M293" s="67"/>
      <c r="N293" s="67"/>
      <c r="O293" s="76"/>
      <c r="P293" s="218"/>
      <c r="Q293" s="218"/>
      <c r="R293" s="218"/>
    </row>
    <row r="294" spans="1:18" x14ac:dyDescent="0.25">
      <c r="A294" s="182"/>
      <c r="B294" s="173"/>
      <c r="C294" s="173"/>
      <c r="D294" s="173"/>
      <c r="E294" s="173"/>
      <c r="F294" s="173"/>
      <c r="G294" s="173"/>
      <c r="H294" s="173"/>
      <c r="I294" s="173"/>
      <c r="J294" s="173"/>
      <c r="K294" s="173"/>
      <c r="L294" s="298"/>
      <c r="M294" s="67"/>
      <c r="N294" s="67"/>
      <c r="O294" s="76"/>
      <c r="P294" s="218"/>
      <c r="Q294" s="218"/>
      <c r="R294" s="218"/>
    </row>
    <row r="295" spans="1:18" x14ac:dyDescent="0.25">
      <c r="A295" s="182"/>
      <c r="B295" s="173"/>
      <c r="C295" s="173"/>
      <c r="D295" s="173"/>
      <c r="E295" s="173"/>
      <c r="F295" s="173"/>
      <c r="G295" s="173"/>
      <c r="H295" s="173"/>
      <c r="I295" s="173"/>
      <c r="J295" s="173"/>
      <c r="K295" s="173"/>
      <c r="L295" s="298"/>
      <c r="M295" s="67"/>
      <c r="N295" s="67"/>
      <c r="O295" s="76"/>
      <c r="P295" s="218"/>
      <c r="Q295" s="218"/>
      <c r="R295" s="218"/>
    </row>
    <row r="296" spans="1:18" x14ac:dyDescent="0.25">
      <c r="A296" s="182"/>
      <c r="B296" s="173"/>
      <c r="C296" s="173"/>
      <c r="D296" s="173"/>
      <c r="E296" s="173"/>
      <c r="F296" s="173"/>
      <c r="G296" s="173"/>
      <c r="H296" s="173"/>
      <c r="I296" s="173"/>
      <c r="J296" s="173"/>
      <c r="K296" s="173"/>
      <c r="L296" s="298"/>
      <c r="M296" s="67"/>
      <c r="N296" s="67"/>
      <c r="O296" s="76"/>
      <c r="P296" s="218"/>
      <c r="Q296" s="218"/>
      <c r="R296" s="218"/>
    </row>
    <row r="297" spans="1:18" x14ac:dyDescent="0.25">
      <c r="A297" s="182"/>
      <c r="B297" s="173"/>
      <c r="C297" s="173"/>
      <c r="D297" s="173"/>
      <c r="E297" s="173"/>
      <c r="F297" s="173"/>
      <c r="G297" s="173"/>
      <c r="H297" s="173"/>
      <c r="I297" s="173"/>
      <c r="J297" s="173"/>
      <c r="K297" s="173"/>
      <c r="L297" s="298"/>
      <c r="M297" s="67"/>
      <c r="N297" s="67"/>
      <c r="O297" s="76"/>
      <c r="P297" s="218"/>
      <c r="Q297" s="218"/>
      <c r="R297" s="218"/>
    </row>
    <row r="298" spans="1:18" x14ac:dyDescent="0.25">
      <c r="A298" s="182"/>
      <c r="B298" s="173"/>
      <c r="C298" s="173"/>
      <c r="D298" s="173"/>
      <c r="E298" s="173"/>
      <c r="F298" s="173"/>
      <c r="G298" s="173"/>
      <c r="H298" s="173"/>
      <c r="I298" s="173"/>
      <c r="J298" s="173"/>
      <c r="K298" s="173"/>
      <c r="L298" s="298"/>
      <c r="M298" s="67"/>
      <c r="N298" s="67"/>
      <c r="O298" s="76"/>
      <c r="P298" s="218"/>
      <c r="Q298" s="218"/>
      <c r="R298" s="218"/>
    </row>
    <row r="299" spans="1:18" x14ac:dyDescent="0.25">
      <c r="A299" s="182"/>
      <c r="B299" s="173"/>
      <c r="C299" s="173"/>
      <c r="D299" s="173"/>
      <c r="E299" s="173"/>
      <c r="F299" s="173"/>
      <c r="G299" s="173"/>
      <c r="H299" s="173"/>
      <c r="I299" s="173"/>
      <c r="J299" s="173"/>
      <c r="K299" s="173"/>
      <c r="L299" s="298"/>
      <c r="M299" s="67"/>
      <c r="N299" s="67"/>
      <c r="O299" s="76"/>
      <c r="P299" s="218"/>
      <c r="Q299" s="218"/>
      <c r="R299" s="218"/>
    </row>
    <row r="300" spans="1:18" x14ac:dyDescent="0.25">
      <c r="A300" s="182"/>
      <c r="B300" s="173"/>
      <c r="C300" s="173"/>
      <c r="D300" s="173"/>
      <c r="E300" s="173"/>
      <c r="F300" s="173"/>
      <c r="G300" s="173"/>
      <c r="H300" s="173"/>
      <c r="I300" s="173"/>
      <c r="J300" s="173"/>
      <c r="K300" s="173"/>
      <c r="L300" s="298"/>
      <c r="M300" s="67"/>
      <c r="N300" s="67"/>
      <c r="O300" s="76"/>
      <c r="P300" s="218"/>
      <c r="Q300" s="218"/>
      <c r="R300" s="218"/>
    </row>
    <row r="301" spans="1:18" x14ac:dyDescent="0.25">
      <c r="A301" s="182"/>
      <c r="B301" s="173"/>
      <c r="C301" s="173"/>
      <c r="D301" s="173"/>
      <c r="E301" s="173"/>
      <c r="F301" s="173"/>
      <c r="G301" s="173"/>
      <c r="H301" s="173"/>
      <c r="I301" s="173"/>
      <c r="J301" s="173"/>
      <c r="K301" s="173"/>
      <c r="L301" s="298"/>
      <c r="M301" s="67"/>
      <c r="N301" s="67"/>
      <c r="O301" s="76"/>
      <c r="P301" s="218"/>
      <c r="Q301" s="218"/>
      <c r="R301" s="218"/>
    </row>
    <row r="302" spans="1:18" x14ac:dyDescent="0.25">
      <c r="A302" s="182"/>
      <c r="B302" s="173"/>
      <c r="C302" s="173"/>
      <c r="D302" s="173"/>
      <c r="E302" s="173"/>
      <c r="F302" s="173"/>
      <c r="G302" s="173"/>
      <c r="H302" s="173"/>
      <c r="I302" s="173"/>
      <c r="J302" s="173"/>
      <c r="K302" s="173"/>
      <c r="L302" s="298"/>
      <c r="M302" s="67"/>
      <c r="N302" s="67"/>
      <c r="O302" s="76"/>
      <c r="P302" s="218"/>
      <c r="Q302" s="218"/>
      <c r="R302" s="218"/>
    </row>
    <row r="303" spans="1:18" x14ac:dyDescent="0.25">
      <c r="A303" s="182"/>
      <c r="B303" s="173"/>
      <c r="C303" s="173"/>
      <c r="D303" s="173"/>
      <c r="E303" s="173"/>
      <c r="F303" s="173"/>
      <c r="G303" s="173"/>
      <c r="H303" s="173"/>
      <c r="I303" s="173"/>
      <c r="J303" s="173"/>
      <c r="K303" s="173"/>
      <c r="L303" s="298"/>
      <c r="M303" s="67"/>
      <c r="N303" s="67"/>
      <c r="O303" s="76"/>
      <c r="P303" s="218"/>
      <c r="Q303" s="218"/>
      <c r="R303" s="218"/>
    </row>
    <row r="304" spans="1:18" x14ac:dyDescent="0.25">
      <c r="A304" s="182"/>
      <c r="B304" s="173"/>
      <c r="C304" s="173"/>
      <c r="D304" s="173"/>
      <c r="E304" s="173"/>
      <c r="F304" s="173"/>
      <c r="G304" s="173"/>
      <c r="H304" s="173"/>
      <c r="I304" s="173"/>
      <c r="J304" s="173"/>
      <c r="K304" s="173"/>
      <c r="L304" s="298"/>
      <c r="M304" s="67"/>
      <c r="N304" s="67"/>
      <c r="O304" s="76"/>
      <c r="P304" s="218"/>
      <c r="Q304" s="218"/>
      <c r="R304" s="218"/>
    </row>
    <row r="305" spans="1:18" x14ac:dyDescent="0.25">
      <c r="A305" s="182"/>
      <c r="B305" s="173"/>
      <c r="C305" s="173"/>
      <c r="D305" s="173"/>
      <c r="E305" s="173"/>
      <c r="F305" s="173"/>
      <c r="G305" s="173"/>
      <c r="H305" s="173"/>
      <c r="I305" s="173"/>
      <c r="J305" s="173"/>
      <c r="K305" s="173"/>
      <c r="L305" s="298"/>
      <c r="M305" s="67"/>
      <c r="N305" s="67"/>
      <c r="O305" s="76"/>
      <c r="P305" s="218"/>
      <c r="Q305" s="218"/>
      <c r="R305" s="218"/>
    </row>
    <row r="306" spans="1:18" x14ac:dyDescent="0.25">
      <c r="A306" s="182"/>
      <c r="B306" s="173"/>
      <c r="C306" s="173"/>
      <c r="D306" s="173"/>
      <c r="E306" s="173"/>
      <c r="F306" s="173"/>
      <c r="G306" s="173"/>
      <c r="H306" s="173"/>
      <c r="I306" s="173"/>
      <c r="J306" s="173"/>
      <c r="K306" s="173"/>
      <c r="L306" s="298"/>
      <c r="M306" s="67"/>
      <c r="N306" s="67"/>
      <c r="O306" s="76"/>
      <c r="P306" s="218"/>
      <c r="Q306" s="218"/>
      <c r="R306" s="218"/>
    </row>
    <row r="307" spans="1:18" x14ac:dyDescent="0.25">
      <c r="A307" s="182"/>
      <c r="B307" s="173"/>
      <c r="C307" s="173"/>
      <c r="D307" s="173"/>
      <c r="E307" s="173"/>
      <c r="F307" s="173"/>
      <c r="G307" s="173"/>
      <c r="H307" s="173"/>
      <c r="I307" s="173"/>
      <c r="J307" s="173"/>
      <c r="K307" s="173"/>
      <c r="L307" s="298"/>
      <c r="M307" s="67"/>
      <c r="N307" s="67"/>
      <c r="O307" s="76"/>
      <c r="P307" s="218"/>
      <c r="Q307" s="218"/>
      <c r="R307" s="218"/>
    </row>
    <row r="308" spans="1:18" x14ac:dyDescent="0.25">
      <c r="A308" s="182"/>
      <c r="B308" s="173"/>
      <c r="C308" s="173"/>
      <c r="D308" s="173"/>
      <c r="E308" s="173"/>
      <c r="F308" s="173"/>
      <c r="G308" s="173"/>
      <c r="H308" s="173"/>
      <c r="I308" s="173"/>
      <c r="J308" s="173"/>
      <c r="K308" s="173"/>
      <c r="L308" s="298"/>
      <c r="M308" s="67"/>
      <c r="N308" s="67"/>
      <c r="O308" s="76"/>
      <c r="P308" s="218"/>
      <c r="Q308" s="218"/>
      <c r="R308" s="218"/>
    </row>
    <row r="309" spans="1:18" x14ac:dyDescent="0.25">
      <c r="A309" s="182"/>
      <c r="B309" s="173"/>
      <c r="C309" s="173"/>
      <c r="D309" s="173"/>
      <c r="E309" s="173"/>
      <c r="F309" s="173"/>
      <c r="G309" s="173"/>
      <c r="H309" s="173"/>
      <c r="I309" s="173"/>
      <c r="J309" s="173"/>
      <c r="K309" s="173"/>
      <c r="L309" s="298"/>
      <c r="M309" s="67"/>
      <c r="N309" s="67"/>
      <c r="O309" s="76"/>
      <c r="P309" s="218"/>
      <c r="Q309" s="218"/>
      <c r="R309" s="218"/>
    </row>
    <row r="310" spans="1:18" x14ac:dyDescent="0.25">
      <c r="A310" s="182"/>
      <c r="B310" s="173"/>
      <c r="C310" s="173"/>
      <c r="D310" s="173"/>
      <c r="E310" s="173"/>
      <c r="F310" s="173"/>
      <c r="G310" s="173"/>
      <c r="H310" s="173"/>
      <c r="I310" s="173"/>
      <c r="J310" s="173"/>
      <c r="K310" s="173"/>
      <c r="L310" s="298"/>
      <c r="M310" s="67"/>
      <c r="N310" s="67"/>
      <c r="O310" s="76"/>
      <c r="P310" s="218"/>
      <c r="Q310" s="218"/>
      <c r="R310" s="218"/>
    </row>
    <row r="311" spans="1:18" x14ac:dyDescent="0.25">
      <c r="A311" s="182"/>
      <c r="B311" s="173"/>
      <c r="C311" s="173"/>
      <c r="D311" s="173"/>
      <c r="E311" s="173"/>
      <c r="F311" s="173"/>
      <c r="G311" s="173"/>
      <c r="H311" s="173"/>
      <c r="I311" s="173"/>
      <c r="J311" s="173"/>
      <c r="K311" s="173"/>
      <c r="L311" s="298"/>
      <c r="M311" s="67"/>
      <c r="N311" s="67"/>
      <c r="O311" s="76"/>
      <c r="P311" s="218"/>
      <c r="Q311" s="218"/>
      <c r="R311" s="218"/>
    </row>
    <row r="312" spans="1:18" x14ac:dyDescent="0.25">
      <c r="A312" s="182"/>
      <c r="B312" s="173"/>
      <c r="C312" s="173"/>
      <c r="D312" s="173"/>
      <c r="E312" s="173"/>
      <c r="F312" s="173"/>
      <c r="G312" s="173"/>
      <c r="H312" s="173"/>
      <c r="I312" s="173"/>
      <c r="J312" s="173"/>
      <c r="K312" s="173"/>
      <c r="L312" s="298"/>
      <c r="M312" s="67"/>
      <c r="N312" s="67"/>
      <c r="O312" s="76"/>
      <c r="P312" s="218"/>
      <c r="Q312" s="218"/>
      <c r="R312" s="218"/>
    </row>
    <row r="313" spans="1:18" x14ac:dyDescent="0.25">
      <c r="A313" s="182"/>
      <c r="B313" s="173"/>
      <c r="C313" s="173"/>
      <c r="D313" s="173"/>
      <c r="E313" s="173"/>
      <c r="F313" s="173"/>
      <c r="G313" s="173"/>
      <c r="H313" s="173"/>
      <c r="I313" s="173"/>
      <c r="J313" s="173"/>
      <c r="K313" s="173"/>
      <c r="L313" s="298"/>
      <c r="M313" s="67"/>
      <c r="N313" s="67"/>
      <c r="O313" s="76"/>
      <c r="P313" s="218"/>
      <c r="Q313" s="218"/>
      <c r="R313" s="218"/>
    </row>
    <row r="314" spans="1:18" x14ac:dyDescent="0.25">
      <c r="A314" s="182"/>
      <c r="B314" s="173"/>
      <c r="C314" s="173"/>
      <c r="D314" s="173"/>
      <c r="E314" s="173"/>
      <c r="F314" s="173"/>
      <c r="G314" s="173"/>
      <c r="H314" s="173"/>
      <c r="I314" s="173"/>
      <c r="J314" s="173"/>
      <c r="K314" s="173"/>
      <c r="L314" s="298"/>
      <c r="M314" s="67"/>
      <c r="N314" s="67"/>
      <c r="O314" s="76"/>
      <c r="P314" s="218"/>
      <c r="Q314" s="218"/>
      <c r="R314" s="218"/>
    </row>
    <row r="315" spans="1:18" x14ac:dyDescent="0.25">
      <c r="A315" s="182"/>
      <c r="B315" s="173"/>
      <c r="C315" s="173"/>
      <c r="D315" s="173"/>
      <c r="E315" s="173"/>
      <c r="F315" s="173"/>
      <c r="G315" s="173"/>
      <c r="H315" s="173"/>
      <c r="I315" s="173"/>
      <c r="J315" s="173"/>
      <c r="K315" s="173"/>
      <c r="L315" s="298"/>
      <c r="M315" s="67"/>
      <c r="N315" s="67"/>
      <c r="O315" s="76"/>
      <c r="P315" s="218"/>
      <c r="Q315" s="218"/>
      <c r="R315" s="218"/>
    </row>
    <row r="316" spans="1:18" x14ac:dyDescent="0.25">
      <c r="A316" s="182"/>
      <c r="B316" s="173"/>
      <c r="C316" s="173"/>
      <c r="D316" s="173"/>
      <c r="E316" s="173"/>
      <c r="F316" s="173"/>
      <c r="G316" s="173"/>
      <c r="H316" s="173"/>
      <c r="I316" s="173"/>
      <c r="J316" s="173"/>
      <c r="K316" s="173"/>
      <c r="L316" s="298"/>
      <c r="M316" s="67"/>
      <c r="N316" s="67"/>
      <c r="O316" s="76"/>
      <c r="P316" s="218"/>
      <c r="Q316" s="218"/>
      <c r="R316" s="218"/>
    </row>
    <row r="317" spans="1:18" x14ac:dyDescent="0.25">
      <c r="A317" s="182"/>
      <c r="B317" s="173"/>
      <c r="C317" s="173"/>
      <c r="D317" s="173"/>
      <c r="E317" s="173"/>
      <c r="F317" s="173"/>
      <c r="G317" s="173"/>
      <c r="H317" s="173"/>
      <c r="I317" s="173"/>
      <c r="J317" s="173"/>
      <c r="K317" s="173"/>
      <c r="L317" s="298"/>
      <c r="M317" s="67"/>
      <c r="N317" s="67"/>
      <c r="O317" s="76"/>
      <c r="P317" s="218"/>
      <c r="Q317" s="218"/>
      <c r="R317" s="218"/>
    </row>
    <row r="318" spans="1:18" x14ac:dyDescent="0.25">
      <c r="A318" s="182"/>
      <c r="B318" s="173"/>
      <c r="C318" s="173"/>
      <c r="D318" s="173"/>
      <c r="E318" s="173"/>
      <c r="F318" s="173"/>
      <c r="G318" s="173"/>
      <c r="H318" s="173"/>
      <c r="I318" s="173"/>
      <c r="J318" s="173"/>
      <c r="K318" s="173"/>
      <c r="L318" s="298"/>
      <c r="M318" s="67"/>
      <c r="N318" s="67"/>
      <c r="O318" s="76"/>
      <c r="P318" s="218"/>
      <c r="Q318" s="218"/>
      <c r="R318" s="218"/>
    </row>
    <row r="319" spans="1:18" x14ac:dyDescent="0.25">
      <c r="A319" s="182"/>
      <c r="B319" s="173"/>
      <c r="C319" s="173"/>
      <c r="D319" s="173"/>
      <c r="E319" s="173"/>
      <c r="F319" s="173"/>
      <c r="G319" s="173"/>
      <c r="H319" s="173"/>
      <c r="I319" s="173"/>
      <c r="J319" s="173"/>
      <c r="K319" s="173"/>
      <c r="L319" s="298"/>
      <c r="M319" s="67"/>
      <c r="N319" s="67"/>
      <c r="O319" s="76"/>
      <c r="P319" s="218"/>
      <c r="Q319" s="218"/>
      <c r="R319" s="218"/>
    </row>
    <row r="320" spans="1:18" x14ac:dyDescent="0.25">
      <c r="A320" s="182"/>
      <c r="B320" s="173"/>
      <c r="C320" s="173"/>
      <c r="D320" s="173"/>
      <c r="E320" s="173"/>
      <c r="F320" s="173"/>
      <c r="G320" s="173"/>
      <c r="H320" s="173"/>
      <c r="I320" s="173"/>
      <c r="J320" s="173"/>
      <c r="K320" s="173"/>
      <c r="L320" s="298"/>
      <c r="M320" s="67"/>
      <c r="N320" s="67"/>
      <c r="O320" s="76"/>
      <c r="P320" s="218"/>
      <c r="Q320" s="218"/>
      <c r="R320" s="218"/>
    </row>
    <row r="321" spans="1:18" x14ac:dyDescent="0.25">
      <c r="A321" s="182"/>
      <c r="B321" s="173"/>
      <c r="C321" s="173"/>
      <c r="D321" s="173"/>
      <c r="E321" s="173"/>
      <c r="F321" s="173"/>
      <c r="G321" s="173"/>
      <c r="H321" s="173"/>
      <c r="I321" s="173"/>
      <c r="J321" s="173"/>
      <c r="K321" s="173"/>
      <c r="L321" s="298"/>
      <c r="M321" s="67"/>
      <c r="N321" s="67"/>
      <c r="O321" s="76"/>
      <c r="P321" s="218"/>
      <c r="Q321" s="218"/>
      <c r="R321" s="218"/>
    </row>
    <row r="322" spans="1:18" x14ac:dyDescent="0.25">
      <c r="A322" s="182"/>
      <c r="B322" s="173"/>
      <c r="C322" s="173"/>
      <c r="D322" s="173"/>
      <c r="E322" s="173"/>
      <c r="F322" s="173"/>
      <c r="G322" s="173"/>
      <c r="H322" s="173"/>
      <c r="I322" s="173"/>
      <c r="J322" s="173"/>
      <c r="K322" s="173"/>
      <c r="L322" s="298"/>
      <c r="M322" s="67"/>
      <c r="N322" s="67"/>
      <c r="O322" s="76"/>
      <c r="P322" s="218"/>
      <c r="Q322" s="218"/>
      <c r="R322" s="218"/>
    </row>
    <row r="323" spans="1:18" x14ac:dyDescent="0.25">
      <c r="A323" s="182"/>
      <c r="B323" s="173"/>
      <c r="C323" s="173"/>
      <c r="D323" s="173"/>
      <c r="E323" s="173"/>
      <c r="F323" s="173"/>
      <c r="G323" s="173"/>
      <c r="H323" s="173"/>
      <c r="I323" s="173"/>
      <c r="J323" s="173"/>
      <c r="K323" s="173"/>
      <c r="L323" s="298"/>
      <c r="M323" s="67"/>
      <c r="N323" s="67"/>
      <c r="O323" s="76"/>
      <c r="P323" s="218"/>
      <c r="Q323" s="218"/>
      <c r="R323" s="218"/>
    </row>
    <row r="324" spans="1:18" x14ac:dyDescent="0.25">
      <c r="A324" s="182"/>
      <c r="B324" s="173"/>
      <c r="C324" s="173"/>
      <c r="D324" s="173"/>
      <c r="E324" s="173"/>
      <c r="F324" s="173"/>
      <c r="G324" s="173"/>
      <c r="H324" s="173"/>
      <c r="I324" s="173"/>
      <c r="J324" s="173"/>
      <c r="K324" s="173"/>
      <c r="L324" s="298"/>
      <c r="M324" s="67"/>
      <c r="N324" s="67"/>
      <c r="O324" s="76"/>
      <c r="P324" s="218"/>
      <c r="Q324" s="218"/>
      <c r="R324" s="218"/>
    </row>
    <row r="325" spans="1:18" x14ac:dyDescent="0.25">
      <c r="A325" s="182"/>
      <c r="B325" s="173"/>
      <c r="C325" s="173"/>
      <c r="D325" s="173"/>
      <c r="E325" s="173"/>
      <c r="F325" s="173"/>
      <c r="G325" s="173"/>
      <c r="H325" s="173"/>
      <c r="I325" s="173"/>
      <c r="J325" s="173"/>
      <c r="K325" s="173"/>
      <c r="L325" s="298"/>
      <c r="M325" s="67"/>
      <c r="N325" s="67"/>
      <c r="O325" s="76"/>
      <c r="P325" s="218"/>
      <c r="Q325" s="218"/>
      <c r="R325" s="218"/>
    </row>
    <row r="326" spans="1:18" x14ac:dyDescent="0.25">
      <c r="A326" s="182"/>
      <c r="B326" s="173"/>
      <c r="C326" s="173"/>
      <c r="D326" s="173"/>
      <c r="E326" s="173"/>
      <c r="F326" s="173"/>
      <c r="G326" s="173"/>
      <c r="H326" s="173"/>
      <c r="I326" s="173"/>
      <c r="J326" s="173"/>
      <c r="K326" s="173"/>
      <c r="L326" s="298"/>
      <c r="M326" s="67"/>
      <c r="N326" s="67"/>
      <c r="O326" s="76"/>
      <c r="P326" s="218"/>
      <c r="Q326" s="218"/>
      <c r="R326" s="218"/>
    </row>
    <row r="327" spans="1:18" x14ac:dyDescent="0.25">
      <c r="A327" s="182"/>
      <c r="B327" s="173"/>
      <c r="C327" s="173"/>
      <c r="D327" s="173"/>
      <c r="E327" s="173"/>
      <c r="F327" s="173"/>
      <c r="G327" s="173"/>
      <c r="H327" s="173"/>
      <c r="I327" s="173"/>
      <c r="J327" s="173"/>
      <c r="K327" s="173"/>
      <c r="L327" s="298"/>
      <c r="M327" s="67"/>
      <c r="N327" s="67"/>
      <c r="O327" s="76"/>
      <c r="P327" s="218"/>
      <c r="Q327" s="218"/>
      <c r="R327" s="218"/>
    </row>
    <row r="328" spans="1:18" x14ac:dyDescent="0.25">
      <c r="A328" s="182"/>
      <c r="B328" s="173"/>
      <c r="C328" s="173"/>
      <c r="D328" s="173"/>
      <c r="E328" s="173"/>
      <c r="F328" s="173"/>
      <c r="G328" s="173"/>
      <c r="H328" s="173"/>
      <c r="I328" s="173"/>
      <c r="J328" s="173"/>
      <c r="K328" s="173"/>
      <c r="L328" s="298"/>
      <c r="M328" s="67"/>
      <c r="N328" s="67"/>
      <c r="O328" s="76"/>
      <c r="P328" s="218"/>
      <c r="Q328" s="218"/>
      <c r="R328" s="218"/>
    </row>
    <row r="329" spans="1:18" x14ac:dyDescent="0.25">
      <c r="A329" s="182"/>
      <c r="B329" s="173"/>
      <c r="C329" s="173"/>
      <c r="D329" s="173"/>
      <c r="E329" s="173"/>
      <c r="F329" s="173"/>
      <c r="G329" s="173"/>
      <c r="H329" s="173"/>
      <c r="I329" s="173"/>
      <c r="J329" s="173"/>
      <c r="K329" s="173"/>
      <c r="L329" s="298"/>
      <c r="M329" s="67"/>
      <c r="N329" s="67"/>
      <c r="O329" s="76"/>
      <c r="P329" s="218"/>
      <c r="Q329" s="218"/>
      <c r="R329" s="218"/>
    </row>
    <row r="330" spans="1:18" x14ac:dyDescent="0.25">
      <c r="A330" s="182"/>
      <c r="B330" s="173"/>
      <c r="C330" s="173"/>
      <c r="D330" s="173"/>
      <c r="E330" s="173"/>
      <c r="F330" s="173"/>
      <c r="G330" s="173"/>
      <c r="H330" s="173"/>
      <c r="I330" s="173"/>
      <c r="J330" s="173"/>
      <c r="K330" s="173"/>
      <c r="L330" s="298"/>
      <c r="M330" s="67"/>
      <c r="N330" s="67"/>
      <c r="O330" s="76"/>
      <c r="P330" s="218"/>
      <c r="Q330" s="218"/>
      <c r="R330" s="218"/>
    </row>
    <row r="331" spans="1:18" x14ac:dyDescent="0.25">
      <c r="A331" s="182"/>
      <c r="B331" s="173"/>
      <c r="C331" s="173"/>
      <c r="D331" s="173"/>
      <c r="E331" s="173"/>
      <c r="F331" s="173"/>
      <c r="G331" s="173"/>
      <c r="H331" s="173"/>
      <c r="I331" s="173"/>
      <c r="J331" s="173"/>
      <c r="K331" s="173"/>
      <c r="L331" s="298"/>
      <c r="M331" s="67"/>
      <c r="N331" s="67"/>
      <c r="O331" s="76"/>
      <c r="P331" s="218"/>
      <c r="Q331" s="218"/>
      <c r="R331" s="218"/>
    </row>
    <row r="332" spans="1:18" x14ac:dyDescent="0.25">
      <c r="A332" s="182"/>
      <c r="B332" s="173"/>
      <c r="C332" s="173"/>
      <c r="D332" s="173"/>
      <c r="E332" s="173"/>
      <c r="F332" s="173"/>
      <c r="G332" s="173"/>
      <c r="H332" s="173"/>
      <c r="I332" s="173"/>
      <c r="J332" s="173"/>
      <c r="K332" s="173"/>
      <c r="L332" s="298"/>
      <c r="M332" s="67"/>
      <c r="N332" s="67"/>
      <c r="O332" s="76"/>
      <c r="P332" s="218"/>
      <c r="Q332" s="218"/>
      <c r="R332" s="218"/>
    </row>
    <row r="333" spans="1:18" x14ac:dyDescent="0.25">
      <c r="A333" s="182"/>
      <c r="B333" s="173"/>
      <c r="C333" s="173"/>
      <c r="D333" s="173"/>
      <c r="E333" s="173"/>
      <c r="F333" s="173"/>
      <c r="G333" s="173"/>
      <c r="H333" s="173"/>
      <c r="I333" s="173"/>
      <c r="J333" s="173"/>
      <c r="K333" s="173"/>
      <c r="L333" s="298"/>
      <c r="M333" s="67"/>
      <c r="N333" s="67"/>
      <c r="O333" s="76"/>
      <c r="P333" s="218"/>
      <c r="Q333" s="218"/>
      <c r="R333" s="218"/>
    </row>
    <row r="334" spans="1:18" x14ac:dyDescent="0.25">
      <c r="A334" s="182"/>
      <c r="B334" s="173"/>
      <c r="C334" s="173"/>
      <c r="D334" s="173"/>
      <c r="E334" s="173"/>
      <c r="F334" s="173"/>
      <c r="G334" s="173"/>
      <c r="H334" s="173"/>
      <c r="I334" s="173"/>
      <c r="J334" s="173"/>
      <c r="K334" s="173"/>
      <c r="L334" s="298"/>
      <c r="M334" s="67"/>
      <c r="N334" s="67"/>
      <c r="O334" s="76"/>
      <c r="P334" s="218"/>
      <c r="Q334" s="218"/>
      <c r="R334" s="218"/>
    </row>
    <row r="335" spans="1:18" x14ac:dyDescent="0.25">
      <c r="A335" s="182"/>
      <c r="B335" s="173"/>
      <c r="C335" s="173"/>
      <c r="D335" s="173"/>
      <c r="E335" s="173"/>
      <c r="F335" s="173"/>
      <c r="G335" s="173"/>
      <c r="H335" s="173"/>
      <c r="I335" s="173"/>
      <c r="J335" s="173"/>
      <c r="K335" s="173"/>
      <c r="L335" s="298"/>
      <c r="M335" s="67"/>
      <c r="N335" s="67"/>
      <c r="O335" s="76"/>
      <c r="P335" s="218"/>
      <c r="Q335" s="218"/>
      <c r="R335" s="218"/>
    </row>
    <row r="336" spans="1:18" x14ac:dyDescent="0.25">
      <c r="A336" s="182"/>
      <c r="B336" s="173"/>
      <c r="C336" s="173"/>
      <c r="D336" s="173"/>
      <c r="E336" s="173"/>
      <c r="F336" s="173"/>
      <c r="G336" s="173"/>
      <c r="H336" s="173"/>
      <c r="I336" s="173"/>
      <c r="J336" s="173"/>
      <c r="K336" s="173"/>
      <c r="L336" s="298"/>
      <c r="M336" s="67"/>
      <c r="N336" s="67"/>
      <c r="O336" s="76"/>
      <c r="P336" s="218"/>
      <c r="Q336" s="218"/>
      <c r="R336" s="218"/>
    </row>
    <row r="337" spans="1:18" x14ac:dyDescent="0.25">
      <c r="A337" s="182"/>
      <c r="B337" s="173"/>
      <c r="C337" s="173"/>
      <c r="D337" s="173"/>
      <c r="E337" s="173"/>
      <c r="F337" s="173"/>
      <c r="G337" s="173"/>
      <c r="H337" s="173"/>
      <c r="I337" s="173"/>
      <c r="J337" s="173"/>
      <c r="K337" s="173"/>
      <c r="L337" s="298"/>
      <c r="M337" s="67"/>
      <c r="N337" s="67"/>
      <c r="O337" s="76"/>
      <c r="P337" s="218"/>
      <c r="Q337" s="218"/>
      <c r="R337" s="218"/>
    </row>
    <row r="338" spans="1:18" x14ac:dyDescent="0.25">
      <c r="A338" s="182"/>
      <c r="B338" s="173"/>
      <c r="C338" s="173"/>
      <c r="D338" s="173"/>
      <c r="E338" s="173"/>
      <c r="F338" s="173"/>
      <c r="G338" s="173"/>
      <c r="H338" s="173"/>
      <c r="I338" s="173"/>
      <c r="J338" s="173"/>
      <c r="K338" s="173"/>
      <c r="L338" s="298"/>
      <c r="M338" s="67"/>
      <c r="N338" s="67"/>
      <c r="O338" s="76"/>
      <c r="P338" s="218"/>
      <c r="Q338" s="218"/>
      <c r="R338" s="218"/>
    </row>
    <row r="339" spans="1:18" x14ac:dyDescent="0.25">
      <c r="A339" s="182"/>
      <c r="B339" s="173"/>
      <c r="C339" s="173"/>
      <c r="D339" s="173"/>
      <c r="E339" s="173"/>
      <c r="F339" s="173"/>
      <c r="G339" s="173"/>
      <c r="H339" s="173"/>
      <c r="I339" s="173"/>
      <c r="J339" s="173"/>
      <c r="K339" s="173"/>
      <c r="L339" s="298"/>
      <c r="M339" s="67"/>
      <c r="N339" s="67"/>
      <c r="O339" s="76"/>
      <c r="P339" s="218"/>
      <c r="Q339" s="218"/>
      <c r="R339" s="218"/>
    </row>
    <row r="340" spans="1:18" x14ac:dyDescent="0.25">
      <c r="A340" s="182"/>
      <c r="B340" s="173"/>
      <c r="C340" s="173"/>
      <c r="D340" s="173"/>
      <c r="E340" s="173"/>
      <c r="F340" s="173"/>
      <c r="G340" s="173"/>
      <c r="H340" s="173"/>
      <c r="I340" s="173"/>
      <c r="J340" s="173"/>
      <c r="K340" s="173"/>
      <c r="L340" s="298"/>
      <c r="M340" s="67"/>
      <c r="N340" s="67"/>
      <c r="O340" s="76"/>
      <c r="P340" s="218"/>
      <c r="Q340" s="218"/>
      <c r="R340" s="218"/>
    </row>
    <row r="341" spans="1:18" x14ac:dyDescent="0.25">
      <c r="A341" s="182"/>
      <c r="B341" s="173"/>
      <c r="C341" s="173"/>
      <c r="D341" s="173"/>
      <c r="E341" s="173"/>
      <c r="F341" s="173"/>
      <c r="G341" s="173"/>
      <c r="H341" s="173"/>
      <c r="I341" s="173"/>
      <c r="J341" s="173"/>
      <c r="K341" s="173"/>
      <c r="L341" s="298"/>
      <c r="M341" s="67"/>
      <c r="N341" s="67"/>
      <c r="O341" s="76"/>
      <c r="P341" s="218"/>
      <c r="Q341" s="218"/>
      <c r="R341" s="218"/>
    </row>
    <row r="342" spans="1:18" x14ac:dyDescent="0.25">
      <c r="A342" s="182"/>
      <c r="B342" s="173"/>
      <c r="C342" s="173"/>
      <c r="D342" s="173"/>
      <c r="E342" s="173"/>
      <c r="F342" s="173"/>
      <c r="G342" s="173"/>
      <c r="H342" s="173"/>
      <c r="I342" s="173"/>
      <c r="J342" s="173"/>
      <c r="K342" s="173"/>
      <c r="L342" s="298"/>
      <c r="M342" s="67"/>
      <c r="N342" s="67"/>
      <c r="O342" s="76"/>
      <c r="P342" s="218"/>
      <c r="Q342" s="218"/>
      <c r="R342" s="218"/>
    </row>
    <row r="343" spans="1:18" x14ac:dyDescent="0.25">
      <c r="A343" s="182"/>
      <c r="B343" s="173"/>
      <c r="C343" s="173"/>
      <c r="D343" s="173"/>
      <c r="E343" s="173"/>
      <c r="F343" s="173"/>
      <c r="G343" s="173"/>
      <c r="H343" s="173"/>
      <c r="I343" s="173"/>
      <c r="J343" s="173"/>
      <c r="K343" s="173"/>
      <c r="L343" s="298"/>
      <c r="M343" s="67"/>
      <c r="N343" s="67"/>
      <c r="O343" s="76"/>
      <c r="P343" s="218"/>
      <c r="Q343" s="218"/>
      <c r="R343" s="218"/>
    </row>
    <row r="344" spans="1:18" x14ac:dyDescent="0.25">
      <c r="A344" s="182"/>
      <c r="B344" s="173"/>
      <c r="C344" s="173"/>
      <c r="D344" s="173"/>
      <c r="E344" s="173"/>
      <c r="F344" s="173"/>
      <c r="G344" s="173"/>
      <c r="H344" s="173"/>
      <c r="I344" s="173"/>
      <c r="J344" s="173"/>
      <c r="K344" s="173"/>
      <c r="L344" s="298"/>
      <c r="M344" s="67"/>
      <c r="N344" s="67"/>
      <c r="O344" s="76"/>
      <c r="P344" s="218"/>
      <c r="Q344" s="218"/>
      <c r="R344" s="218"/>
    </row>
    <row r="345" spans="1:18" x14ac:dyDescent="0.25">
      <c r="A345" s="182"/>
      <c r="B345" s="173"/>
      <c r="C345" s="173"/>
      <c r="D345" s="173"/>
      <c r="E345" s="173"/>
      <c r="F345" s="173"/>
      <c r="G345" s="173"/>
      <c r="H345" s="173"/>
      <c r="I345" s="173"/>
      <c r="J345" s="173"/>
      <c r="K345" s="173"/>
      <c r="L345" s="298"/>
      <c r="M345" s="67"/>
      <c r="N345" s="67"/>
      <c r="O345" s="76"/>
      <c r="P345" s="218"/>
      <c r="Q345" s="218"/>
      <c r="R345" s="218"/>
    </row>
    <row r="346" spans="1:18" x14ac:dyDescent="0.25">
      <c r="A346" s="182"/>
      <c r="B346" s="173"/>
      <c r="C346" s="173"/>
      <c r="D346" s="173"/>
      <c r="E346" s="173"/>
      <c r="F346" s="173"/>
      <c r="G346" s="173"/>
      <c r="H346" s="173"/>
      <c r="I346" s="173"/>
      <c r="J346" s="173"/>
      <c r="K346" s="173"/>
      <c r="L346" s="298"/>
      <c r="M346" s="67"/>
      <c r="N346" s="67"/>
      <c r="O346" s="76"/>
      <c r="P346" s="218"/>
      <c r="Q346" s="218"/>
      <c r="R346" s="218"/>
    </row>
    <row r="347" spans="1:18" x14ac:dyDescent="0.25">
      <c r="A347" s="182"/>
      <c r="B347" s="173"/>
      <c r="C347" s="173"/>
      <c r="D347" s="173"/>
      <c r="E347" s="173"/>
      <c r="F347" s="173"/>
      <c r="G347" s="173"/>
      <c r="H347" s="173"/>
      <c r="I347" s="173"/>
      <c r="J347" s="173"/>
      <c r="K347" s="173"/>
      <c r="L347" s="298"/>
      <c r="M347" s="67"/>
      <c r="N347" s="67"/>
      <c r="O347" s="76"/>
      <c r="P347" s="218"/>
      <c r="Q347" s="218"/>
      <c r="R347" s="218"/>
    </row>
    <row r="348" spans="1:18" x14ac:dyDescent="0.25">
      <c r="A348" s="182"/>
      <c r="B348" s="173"/>
      <c r="C348" s="173"/>
      <c r="D348" s="173"/>
      <c r="E348" s="173"/>
      <c r="F348" s="173"/>
      <c r="G348" s="173"/>
      <c r="H348" s="173"/>
      <c r="I348" s="173"/>
      <c r="J348" s="173"/>
      <c r="K348" s="173"/>
      <c r="L348" s="298"/>
      <c r="M348" s="67"/>
      <c r="N348" s="67"/>
      <c r="O348" s="76"/>
      <c r="P348" s="218"/>
      <c r="Q348" s="218"/>
      <c r="R348" s="218"/>
    </row>
    <row r="349" spans="1:18" x14ac:dyDescent="0.25">
      <c r="A349" s="182"/>
      <c r="B349" s="173"/>
      <c r="C349" s="173"/>
      <c r="D349" s="173"/>
      <c r="E349" s="173"/>
      <c r="F349" s="173"/>
      <c r="G349" s="173"/>
      <c r="H349" s="173"/>
      <c r="I349" s="173"/>
      <c r="J349" s="173"/>
      <c r="K349" s="173"/>
      <c r="L349" s="298"/>
      <c r="M349" s="67"/>
      <c r="N349" s="67"/>
      <c r="O349" s="76"/>
      <c r="P349" s="218"/>
      <c r="Q349" s="218"/>
      <c r="R349" s="218"/>
    </row>
    <row r="350" spans="1:18" x14ac:dyDescent="0.25">
      <c r="A350" s="182"/>
      <c r="B350" s="173"/>
      <c r="C350" s="173"/>
      <c r="D350" s="173"/>
      <c r="E350" s="173"/>
      <c r="F350" s="173"/>
      <c r="G350" s="173"/>
      <c r="H350" s="173"/>
      <c r="I350" s="173"/>
      <c r="J350" s="173"/>
      <c r="K350" s="173"/>
      <c r="L350" s="298"/>
      <c r="M350" s="67"/>
      <c r="N350" s="67"/>
      <c r="O350" s="76"/>
      <c r="P350" s="218"/>
      <c r="Q350" s="218"/>
      <c r="R350" s="218"/>
    </row>
    <row r="351" spans="1:18" x14ac:dyDescent="0.25">
      <c r="A351" s="182"/>
      <c r="B351" s="173"/>
      <c r="C351" s="173"/>
      <c r="D351" s="173"/>
      <c r="E351" s="173"/>
      <c r="F351" s="173"/>
      <c r="G351" s="173"/>
      <c r="H351" s="173"/>
      <c r="I351" s="173"/>
      <c r="J351" s="173"/>
      <c r="K351" s="173"/>
      <c r="L351" s="298"/>
      <c r="M351" s="67"/>
      <c r="N351" s="67"/>
      <c r="O351" s="76"/>
      <c r="P351" s="218"/>
      <c r="Q351" s="218"/>
      <c r="R351" s="218"/>
    </row>
    <row r="352" spans="1:18" x14ac:dyDescent="0.25">
      <c r="A352" s="182"/>
      <c r="B352" s="173"/>
      <c r="C352" s="173"/>
      <c r="D352" s="173"/>
      <c r="E352" s="173"/>
      <c r="F352" s="173"/>
      <c r="G352" s="173"/>
      <c r="H352" s="173"/>
      <c r="I352" s="173"/>
      <c r="J352" s="173"/>
      <c r="K352" s="173"/>
      <c r="L352" s="298"/>
      <c r="M352" s="67"/>
      <c r="N352" s="67"/>
      <c r="O352" s="76"/>
      <c r="P352" s="218"/>
      <c r="Q352" s="218"/>
      <c r="R352" s="218"/>
    </row>
    <row r="353" spans="1:18" x14ac:dyDescent="0.25">
      <c r="A353" s="182"/>
      <c r="B353" s="173"/>
      <c r="C353" s="173"/>
      <c r="D353" s="173"/>
      <c r="E353" s="173"/>
      <c r="F353" s="173"/>
      <c r="G353" s="173"/>
      <c r="H353" s="173"/>
      <c r="I353" s="173"/>
      <c r="J353" s="173"/>
      <c r="K353" s="173"/>
      <c r="L353" s="298"/>
      <c r="M353" s="67"/>
      <c r="N353" s="67"/>
      <c r="O353" s="76"/>
      <c r="P353" s="218"/>
      <c r="Q353" s="218"/>
      <c r="R353" s="218"/>
    </row>
    <row r="354" spans="1:18" x14ac:dyDescent="0.25">
      <c r="A354" s="182"/>
      <c r="B354" s="173"/>
      <c r="C354" s="173"/>
      <c r="D354" s="173"/>
      <c r="E354" s="173"/>
      <c r="F354" s="173"/>
      <c r="G354" s="173"/>
      <c r="H354" s="173"/>
      <c r="I354" s="173"/>
      <c r="J354" s="173"/>
      <c r="K354" s="173"/>
      <c r="L354" s="298"/>
      <c r="M354" s="67"/>
      <c r="N354" s="67"/>
      <c r="O354" s="76"/>
      <c r="P354" s="218"/>
      <c r="Q354" s="218"/>
      <c r="R354" s="218"/>
    </row>
    <row r="355" spans="1:18" x14ac:dyDescent="0.25">
      <c r="A355" s="182"/>
      <c r="B355" s="173"/>
      <c r="C355" s="173"/>
      <c r="D355" s="173"/>
      <c r="E355" s="173"/>
      <c r="F355" s="173"/>
      <c r="G355" s="173"/>
      <c r="H355" s="173"/>
      <c r="I355" s="173"/>
      <c r="J355" s="173"/>
      <c r="K355" s="173"/>
      <c r="L355" s="298"/>
      <c r="M355" s="67"/>
      <c r="N355" s="67"/>
      <c r="O355" s="76"/>
      <c r="P355" s="218"/>
      <c r="Q355" s="218"/>
      <c r="R355" s="218"/>
    </row>
    <row r="356" spans="1:18" x14ac:dyDescent="0.25">
      <c r="A356" s="182"/>
      <c r="B356" s="173"/>
      <c r="C356" s="173"/>
      <c r="D356" s="173"/>
      <c r="E356" s="173"/>
      <c r="F356" s="173"/>
      <c r="G356" s="173"/>
      <c r="H356" s="173"/>
      <c r="I356" s="173"/>
      <c r="J356" s="173"/>
      <c r="K356" s="173"/>
      <c r="L356" s="298"/>
      <c r="M356" s="67"/>
      <c r="N356" s="67"/>
      <c r="O356" s="76"/>
      <c r="P356" s="218"/>
      <c r="Q356" s="218"/>
      <c r="R356" s="218"/>
    </row>
    <row r="357" spans="1:18" x14ac:dyDescent="0.25">
      <c r="A357" s="182"/>
      <c r="B357" s="173"/>
      <c r="C357" s="173"/>
      <c r="D357" s="173"/>
      <c r="E357" s="173"/>
      <c r="F357" s="173"/>
      <c r="G357" s="173"/>
      <c r="H357" s="173"/>
      <c r="I357" s="173"/>
      <c r="J357" s="173"/>
      <c r="K357" s="173"/>
      <c r="L357" s="298"/>
      <c r="M357" s="67"/>
      <c r="N357" s="67"/>
      <c r="O357" s="76"/>
      <c r="P357" s="218"/>
      <c r="Q357" s="218"/>
      <c r="R357" s="218"/>
    </row>
    <row r="358" spans="1:18" x14ac:dyDescent="0.25">
      <c r="A358" s="182"/>
      <c r="B358" s="173"/>
      <c r="C358" s="173"/>
      <c r="D358" s="173"/>
      <c r="E358" s="173"/>
      <c r="F358" s="173"/>
      <c r="G358" s="173"/>
      <c r="H358" s="173"/>
      <c r="I358" s="173"/>
      <c r="J358" s="173"/>
      <c r="K358" s="173"/>
      <c r="L358" s="298"/>
      <c r="M358" s="67"/>
      <c r="N358" s="67"/>
      <c r="O358" s="76"/>
      <c r="P358" s="218"/>
      <c r="Q358" s="218"/>
      <c r="R358" s="218"/>
    </row>
    <row r="359" spans="1:18" x14ac:dyDescent="0.25">
      <c r="A359" s="182"/>
      <c r="B359" s="173"/>
      <c r="C359" s="173"/>
      <c r="D359" s="173"/>
      <c r="E359" s="173"/>
      <c r="F359" s="173"/>
      <c r="G359" s="173"/>
      <c r="H359" s="173"/>
      <c r="I359" s="173"/>
      <c r="J359" s="173"/>
      <c r="K359" s="173"/>
      <c r="L359" s="298"/>
      <c r="M359" s="67"/>
      <c r="N359" s="67"/>
      <c r="O359" s="76"/>
      <c r="P359" s="218"/>
      <c r="Q359" s="218"/>
      <c r="R359" s="218"/>
    </row>
    <row r="360" spans="1:18" x14ac:dyDescent="0.25">
      <c r="A360" s="182"/>
      <c r="B360" s="173"/>
      <c r="C360" s="173"/>
      <c r="D360" s="173"/>
      <c r="E360" s="173"/>
      <c r="F360" s="173"/>
      <c r="G360" s="173"/>
      <c r="H360" s="173"/>
      <c r="I360" s="173"/>
      <c r="J360" s="173"/>
      <c r="K360" s="173"/>
      <c r="L360" s="298"/>
      <c r="M360" s="67"/>
      <c r="N360" s="67"/>
      <c r="O360" s="76"/>
      <c r="P360" s="218"/>
      <c r="Q360" s="218"/>
      <c r="R360" s="218"/>
    </row>
    <row r="361" spans="1:18" x14ac:dyDescent="0.25">
      <c r="A361" s="182"/>
      <c r="B361" s="173"/>
      <c r="C361" s="173"/>
      <c r="D361" s="173"/>
      <c r="E361" s="173"/>
      <c r="F361" s="173"/>
      <c r="G361" s="173"/>
      <c r="H361" s="173"/>
      <c r="I361" s="173"/>
      <c r="J361" s="173"/>
      <c r="K361" s="173"/>
      <c r="L361" s="298"/>
      <c r="M361" s="67"/>
      <c r="N361" s="67"/>
      <c r="O361" s="76"/>
      <c r="P361" s="218"/>
      <c r="Q361" s="218"/>
      <c r="R361" s="218"/>
    </row>
    <row r="362" spans="1:18" x14ac:dyDescent="0.25">
      <c r="A362" s="182"/>
      <c r="B362" s="173"/>
      <c r="C362" s="173"/>
      <c r="D362" s="173"/>
      <c r="E362" s="173"/>
      <c r="F362" s="173"/>
      <c r="G362" s="173"/>
      <c r="H362" s="173"/>
      <c r="I362" s="173"/>
      <c r="J362" s="173"/>
      <c r="K362" s="173"/>
      <c r="L362" s="298"/>
      <c r="M362" s="67"/>
      <c r="N362" s="67"/>
      <c r="O362" s="76"/>
      <c r="P362" s="218"/>
      <c r="Q362" s="218"/>
      <c r="R362" s="218"/>
    </row>
    <row r="363" spans="1:18" x14ac:dyDescent="0.25">
      <c r="A363" s="182"/>
      <c r="B363" s="173"/>
      <c r="C363" s="173"/>
      <c r="D363" s="173"/>
      <c r="E363" s="173"/>
      <c r="F363" s="173"/>
      <c r="G363" s="173"/>
      <c r="H363" s="173"/>
      <c r="I363" s="173"/>
      <c r="J363" s="173"/>
      <c r="K363" s="173"/>
      <c r="L363" s="298"/>
      <c r="M363" s="67"/>
      <c r="N363" s="67"/>
      <c r="O363" s="76"/>
      <c r="P363" s="218"/>
      <c r="Q363" s="218"/>
      <c r="R363" s="218"/>
    </row>
    <row r="364" spans="1:18" x14ac:dyDescent="0.25">
      <c r="A364" s="182"/>
      <c r="B364" s="173"/>
      <c r="C364" s="173"/>
      <c r="D364" s="173"/>
      <c r="E364" s="173"/>
      <c r="F364" s="173"/>
      <c r="G364" s="173"/>
      <c r="H364" s="173"/>
      <c r="I364" s="173"/>
      <c r="J364" s="173"/>
      <c r="K364" s="173"/>
      <c r="L364" s="298"/>
      <c r="M364" s="67"/>
      <c r="N364" s="67"/>
      <c r="O364" s="76"/>
      <c r="P364" s="218"/>
      <c r="Q364" s="218"/>
      <c r="R364" s="218"/>
    </row>
    <row r="365" spans="1:18" x14ac:dyDescent="0.25">
      <c r="A365" s="182"/>
      <c r="B365" s="173"/>
      <c r="C365" s="173"/>
      <c r="D365" s="173"/>
      <c r="E365" s="173"/>
      <c r="F365" s="173"/>
      <c r="G365" s="173"/>
      <c r="H365" s="173"/>
      <c r="I365" s="173"/>
      <c r="J365" s="173"/>
      <c r="K365" s="173"/>
      <c r="L365" s="298"/>
      <c r="M365" s="67"/>
      <c r="N365" s="67"/>
      <c r="O365" s="76"/>
      <c r="P365" s="218"/>
      <c r="Q365" s="218"/>
      <c r="R365" s="218"/>
    </row>
    <row r="366" spans="1:18" x14ac:dyDescent="0.25">
      <c r="A366" s="182"/>
      <c r="B366" s="173"/>
      <c r="C366" s="173"/>
      <c r="D366" s="173"/>
      <c r="E366" s="173"/>
      <c r="F366" s="173"/>
      <c r="G366" s="173"/>
      <c r="H366" s="173"/>
      <c r="I366" s="173"/>
      <c r="J366" s="173"/>
      <c r="K366" s="173"/>
      <c r="L366" s="298"/>
      <c r="M366" s="67"/>
      <c r="N366" s="67"/>
      <c r="O366" s="76"/>
      <c r="P366" s="218"/>
      <c r="Q366" s="218"/>
      <c r="R366" s="218"/>
    </row>
    <row r="367" spans="1:18" x14ac:dyDescent="0.25">
      <c r="A367" s="182"/>
      <c r="B367" s="173"/>
      <c r="C367" s="173"/>
      <c r="D367" s="173"/>
      <c r="E367" s="173"/>
      <c r="F367" s="173"/>
      <c r="G367" s="173"/>
      <c r="H367" s="173"/>
      <c r="I367" s="173"/>
      <c r="J367" s="173"/>
      <c r="K367" s="173"/>
      <c r="L367" s="298"/>
      <c r="M367" s="67"/>
      <c r="N367" s="67"/>
      <c r="O367" s="76"/>
      <c r="P367" s="218"/>
      <c r="Q367" s="218"/>
      <c r="R367" s="218"/>
    </row>
    <row r="368" spans="1:18" x14ac:dyDescent="0.25">
      <c r="A368" s="182"/>
      <c r="B368" s="173"/>
      <c r="C368" s="173"/>
      <c r="D368" s="173"/>
      <c r="E368" s="173"/>
      <c r="F368" s="173"/>
      <c r="G368" s="173"/>
      <c r="H368" s="173"/>
      <c r="I368" s="173"/>
      <c r="J368" s="173"/>
      <c r="K368" s="173"/>
      <c r="L368" s="298"/>
      <c r="M368" s="67"/>
      <c r="N368" s="67"/>
      <c r="O368" s="76"/>
      <c r="P368" s="218"/>
      <c r="Q368" s="218"/>
      <c r="R368" s="218"/>
    </row>
    <row r="369" spans="1:18" x14ac:dyDescent="0.25">
      <c r="A369" s="182"/>
      <c r="B369" s="173"/>
      <c r="C369" s="173"/>
      <c r="D369" s="173"/>
      <c r="E369" s="173"/>
      <c r="F369" s="173"/>
      <c r="G369" s="173"/>
      <c r="H369" s="173"/>
      <c r="I369" s="173"/>
      <c r="J369" s="173"/>
      <c r="K369" s="173"/>
      <c r="L369" s="298"/>
      <c r="M369" s="67"/>
      <c r="N369" s="67"/>
      <c r="O369" s="76"/>
      <c r="P369" s="218"/>
      <c r="Q369" s="218"/>
      <c r="R369" s="218"/>
    </row>
    <row r="370" spans="1:18" x14ac:dyDescent="0.25">
      <c r="A370" s="182"/>
      <c r="B370" s="173"/>
      <c r="C370" s="173"/>
      <c r="D370" s="173"/>
      <c r="E370" s="173"/>
      <c r="F370" s="173"/>
      <c r="G370" s="173"/>
      <c r="H370" s="173"/>
      <c r="I370" s="173"/>
      <c r="J370" s="173"/>
      <c r="K370" s="173"/>
      <c r="L370" s="298"/>
      <c r="M370" s="67"/>
      <c r="N370" s="67"/>
      <c r="O370" s="76"/>
      <c r="P370" s="218"/>
      <c r="Q370" s="218"/>
      <c r="R370" s="218"/>
    </row>
    <row r="371" spans="1:18" x14ac:dyDescent="0.25">
      <c r="A371" s="182"/>
      <c r="B371" s="173"/>
      <c r="C371" s="173"/>
      <c r="D371" s="173"/>
      <c r="E371" s="173"/>
      <c r="F371" s="173"/>
      <c r="G371" s="173"/>
      <c r="H371" s="173"/>
      <c r="I371" s="173"/>
      <c r="J371" s="173"/>
      <c r="K371" s="173"/>
      <c r="L371" s="298"/>
      <c r="M371" s="67"/>
      <c r="N371" s="67"/>
      <c r="O371" s="76"/>
      <c r="P371" s="218"/>
      <c r="Q371" s="218"/>
      <c r="R371" s="218"/>
    </row>
    <row r="372" spans="1:18" x14ac:dyDescent="0.25">
      <c r="A372" s="182"/>
      <c r="B372" s="173"/>
      <c r="C372" s="173"/>
      <c r="D372" s="173"/>
      <c r="E372" s="173"/>
      <c r="F372" s="173"/>
      <c r="G372" s="173"/>
      <c r="H372" s="173"/>
      <c r="I372" s="173"/>
      <c r="J372" s="173"/>
      <c r="K372" s="173"/>
      <c r="L372" s="298"/>
      <c r="M372" s="67"/>
      <c r="N372" s="67"/>
      <c r="O372" s="76"/>
      <c r="P372" s="218"/>
      <c r="Q372" s="218"/>
      <c r="R372" s="218"/>
    </row>
    <row r="373" spans="1:18" x14ac:dyDescent="0.25">
      <c r="A373" s="182"/>
      <c r="B373" s="173"/>
      <c r="C373" s="173"/>
      <c r="D373" s="173"/>
      <c r="E373" s="173"/>
      <c r="F373" s="173"/>
      <c r="G373" s="173"/>
      <c r="H373" s="173"/>
      <c r="I373" s="173"/>
      <c r="J373" s="173"/>
      <c r="K373" s="173"/>
      <c r="L373" s="298"/>
      <c r="M373" s="67"/>
      <c r="N373" s="67"/>
      <c r="O373" s="76"/>
      <c r="P373" s="218"/>
      <c r="Q373" s="218"/>
      <c r="R373" s="218"/>
    </row>
    <row r="374" spans="1:18" x14ac:dyDescent="0.25">
      <c r="A374" s="182"/>
      <c r="B374" s="173"/>
      <c r="C374" s="173"/>
      <c r="D374" s="173"/>
      <c r="E374" s="173"/>
      <c r="F374" s="173"/>
      <c r="G374" s="173"/>
      <c r="H374" s="173"/>
      <c r="I374" s="173"/>
      <c r="J374" s="173"/>
      <c r="K374" s="173"/>
      <c r="L374" s="298"/>
      <c r="M374" s="67"/>
      <c r="N374" s="67"/>
      <c r="O374" s="76"/>
      <c r="P374" s="218"/>
      <c r="Q374" s="218"/>
      <c r="R374" s="218"/>
    </row>
    <row r="375" spans="1:18" x14ac:dyDescent="0.25">
      <c r="A375" s="182"/>
      <c r="B375" s="173"/>
      <c r="C375" s="173"/>
      <c r="D375" s="173"/>
      <c r="E375" s="173"/>
      <c r="F375" s="173"/>
      <c r="G375" s="173"/>
      <c r="H375" s="173"/>
      <c r="I375" s="173"/>
      <c r="J375" s="173"/>
      <c r="K375" s="173"/>
      <c r="L375" s="298"/>
      <c r="M375" s="67"/>
      <c r="N375" s="67"/>
      <c r="O375" s="76"/>
      <c r="P375" s="218"/>
      <c r="Q375" s="218"/>
      <c r="R375" s="218"/>
    </row>
    <row r="376" spans="1:18" x14ac:dyDescent="0.25">
      <c r="A376" s="182"/>
      <c r="B376" s="173"/>
      <c r="C376" s="173"/>
      <c r="D376" s="173"/>
      <c r="E376" s="173"/>
      <c r="F376" s="173"/>
      <c r="G376" s="173"/>
      <c r="H376" s="173"/>
      <c r="I376" s="173"/>
      <c r="J376" s="173"/>
      <c r="K376" s="173"/>
      <c r="L376" s="298"/>
      <c r="M376" s="67"/>
      <c r="N376" s="67"/>
      <c r="O376" s="76"/>
      <c r="P376" s="218"/>
      <c r="Q376" s="218"/>
      <c r="R376" s="218"/>
    </row>
    <row r="377" spans="1:18" x14ac:dyDescent="0.25">
      <c r="A377" s="182"/>
      <c r="B377" s="173"/>
      <c r="C377" s="173"/>
      <c r="D377" s="173"/>
      <c r="E377" s="173"/>
      <c r="F377" s="173"/>
      <c r="G377" s="173"/>
      <c r="H377" s="173"/>
      <c r="I377" s="173"/>
      <c r="J377" s="173"/>
      <c r="K377" s="173"/>
      <c r="L377" s="298"/>
      <c r="M377" s="67"/>
      <c r="N377" s="67"/>
      <c r="O377" s="76"/>
      <c r="P377" s="218"/>
      <c r="Q377" s="218"/>
      <c r="R377" s="218"/>
    </row>
    <row r="378" spans="1:18" x14ac:dyDescent="0.25">
      <c r="A378" s="182"/>
      <c r="B378" s="173"/>
      <c r="C378" s="173"/>
      <c r="D378" s="173"/>
      <c r="E378" s="173"/>
      <c r="F378" s="173"/>
      <c r="G378" s="173"/>
      <c r="H378" s="173"/>
      <c r="I378" s="173"/>
      <c r="J378" s="173"/>
      <c r="K378" s="173"/>
      <c r="L378" s="298"/>
      <c r="M378" s="67"/>
      <c r="N378" s="67"/>
      <c r="O378" s="76"/>
      <c r="P378" s="218"/>
      <c r="Q378" s="218"/>
      <c r="R378" s="218"/>
    </row>
    <row r="379" spans="1:18" x14ac:dyDescent="0.25">
      <c r="A379" s="182"/>
      <c r="B379" s="173"/>
      <c r="C379" s="173"/>
      <c r="D379" s="173"/>
      <c r="E379" s="173"/>
      <c r="F379" s="173"/>
      <c r="G379" s="173"/>
      <c r="H379" s="173"/>
      <c r="I379" s="173"/>
      <c r="J379" s="173"/>
      <c r="K379" s="173"/>
      <c r="L379" s="298"/>
      <c r="M379" s="67"/>
      <c r="N379" s="67"/>
      <c r="O379" s="76"/>
      <c r="P379" s="218"/>
      <c r="Q379" s="218"/>
      <c r="R379" s="218"/>
    </row>
    <row r="380" spans="1:18" x14ac:dyDescent="0.25">
      <c r="A380" s="182"/>
      <c r="B380" s="173"/>
      <c r="C380" s="173"/>
      <c r="D380" s="173"/>
      <c r="E380" s="173"/>
      <c r="F380" s="173"/>
      <c r="G380" s="173"/>
      <c r="H380" s="173"/>
      <c r="I380" s="173"/>
      <c r="J380" s="173"/>
      <c r="K380" s="173"/>
      <c r="L380" s="298"/>
      <c r="M380" s="67"/>
      <c r="N380" s="67"/>
      <c r="O380" s="76"/>
      <c r="P380" s="218"/>
      <c r="Q380" s="218"/>
      <c r="R380" s="218"/>
    </row>
    <row r="381" spans="1:18" x14ac:dyDescent="0.25">
      <c r="A381" s="182"/>
      <c r="B381" s="173"/>
      <c r="C381" s="173"/>
      <c r="D381" s="173"/>
      <c r="E381" s="173"/>
      <c r="F381" s="173"/>
      <c r="G381" s="173"/>
      <c r="H381" s="173"/>
      <c r="I381" s="173"/>
      <c r="J381" s="173"/>
      <c r="K381" s="173"/>
      <c r="L381" s="298"/>
      <c r="M381" s="67"/>
      <c r="N381" s="67"/>
      <c r="O381" s="76"/>
      <c r="P381" s="218"/>
      <c r="Q381" s="218"/>
      <c r="R381" s="218"/>
    </row>
    <row r="382" spans="1:18" x14ac:dyDescent="0.25">
      <c r="A382" s="182"/>
      <c r="B382" s="173"/>
      <c r="C382" s="173"/>
      <c r="D382" s="173"/>
      <c r="E382" s="173"/>
      <c r="F382" s="173"/>
      <c r="G382" s="173"/>
      <c r="H382" s="173"/>
      <c r="I382" s="173"/>
      <c r="J382" s="173"/>
      <c r="K382" s="173"/>
      <c r="L382" s="298"/>
      <c r="M382" s="67"/>
      <c r="N382" s="67"/>
      <c r="O382" s="76"/>
      <c r="P382" s="218"/>
      <c r="Q382" s="218"/>
      <c r="R382" s="218"/>
    </row>
    <row r="383" spans="1:18" x14ac:dyDescent="0.25">
      <c r="A383" s="182"/>
      <c r="B383" s="173"/>
      <c r="C383" s="173"/>
      <c r="D383" s="173"/>
      <c r="E383" s="173"/>
      <c r="F383" s="173"/>
      <c r="G383" s="173"/>
      <c r="H383" s="173"/>
      <c r="I383" s="173"/>
      <c r="J383" s="173"/>
      <c r="K383" s="173"/>
      <c r="L383" s="298"/>
      <c r="M383" s="67"/>
      <c r="N383" s="67"/>
      <c r="O383" s="76"/>
      <c r="P383" s="218"/>
      <c r="Q383" s="218"/>
      <c r="R383" s="218"/>
    </row>
    <row r="384" spans="1:18" x14ac:dyDescent="0.25">
      <c r="A384" s="182"/>
      <c r="B384" s="173"/>
      <c r="C384" s="173"/>
      <c r="D384" s="173"/>
      <c r="E384" s="173"/>
      <c r="F384" s="173"/>
      <c r="G384" s="173"/>
      <c r="H384" s="173"/>
      <c r="I384" s="173"/>
      <c r="J384" s="173"/>
      <c r="K384" s="173"/>
      <c r="L384" s="298"/>
      <c r="M384" s="67"/>
      <c r="N384" s="67"/>
      <c r="O384" s="76"/>
      <c r="P384" s="218"/>
      <c r="Q384" s="218"/>
      <c r="R384" s="218"/>
    </row>
    <row r="385" spans="1:18" x14ac:dyDescent="0.25">
      <c r="A385" s="182"/>
      <c r="B385" s="173"/>
      <c r="C385" s="173"/>
      <c r="D385" s="173"/>
      <c r="E385" s="173"/>
      <c r="F385" s="173"/>
      <c r="G385" s="173"/>
      <c r="H385" s="173"/>
      <c r="I385" s="173"/>
      <c r="J385" s="173"/>
      <c r="K385" s="173"/>
      <c r="L385" s="298"/>
      <c r="M385" s="67"/>
      <c r="N385" s="67"/>
      <c r="O385" s="76"/>
      <c r="P385" s="218"/>
      <c r="Q385" s="218"/>
      <c r="R385" s="218"/>
    </row>
    <row r="386" spans="1:18" x14ac:dyDescent="0.25">
      <c r="A386" s="182"/>
      <c r="B386" s="173"/>
      <c r="C386" s="173"/>
      <c r="D386" s="173"/>
      <c r="E386" s="173"/>
      <c r="F386" s="173"/>
      <c r="G386" s="173"/>
      <c r="H386" s="173"/>
      <c r="I386" s="173"/>
      <c r="J386" s="173"/>
      <c r="K386" s="173"/>
      <c r="L386" s="298"/>
      <c r="M386" s="67"/>
      <c r="N386" s="67"/>
      <c r="O386" s="76"/>
      <c r="P386" s="218"/>
      <c r="Q386" s="218"/>
      <c r="R386" s="218"/>
    </row>
    <row r="387" spans="1:18" x14ac:dyDescent="0.25">
      <c r="A387" s="182"/>
      <c r="B387" s="173"/>
      <c r="C387" s="173"/>
      <c r="D387" s="173"/>
      <c r="E387" s="173"/>
      <c r="F387" s="173"/>
      <c r="G387" s="173"/>
      <c r="H387" s="173"/>
      <c r="I387" s="173"/>
      <c r="J387" s="173"/>
      <c r="K387" s="173"/>
      <c r="L387" s="298"/>
      <c r="M387" s="67"/>
      <c r="N387" s="67"/>
      <c r="O387" s="76"/>
      <c r="P387" s="218"/>
      <c r="Q387" s="218"/>
      <c r="R387" s="218"/>
    </row>
    <row r="388" spans="1:18" x14ac:dyDescent="0.25">
      <c r="A388" s="182"/>
      <c r="B388" s="173"/>
      <c r="C388" s="173"/>
      <c r="D388" s="173"/>
      <c r="E388" s="173"/>
      <c r="F388" s="173"/>
      <c r="G388" s="173"/>
      <c r="H388" s="173"/>
      <c r="I388" s="173"/>
      <c r="J388" s="173"/>
      <c r="K388" s="173"/>
      <c r="L388" s="298"/>
      <c r="M388" s="67"/>
      <c r="N388" s="67"/>
      <c r="O388" s="76"/>
      <c r="P388" s="218"/>
      <c r="Q388" s="218"/>
      <c r="R388" s="218"/>
    </row>
    <row r="389" spans="1:18" x14ac:dyDescent="0.25">
      <c r="A389" s="182"/>
      <c r="B389" s="173"/>
      <c r="C389" s="173"/>
      <c r="D389" s="173"/>
      <c r="E389" s="173"/>
      <c r="F389" s="173"/>
      <c r="G389" s="173"/>
      <c r="H389" s="173"/>
      <c r="I389" s="173"/>
      <c r="J389" s="173"/>
      <c r="K389" s="173"/>
      <c r="L389" s="298"/>
      <c r="M389" s="67"/>
      <c r="N389" s="67"/>
      <c r="O389" s="76"/>
      <c r="P389" s="218"/>
      <c r="Q389" s="218"/>
      <c r="R389" s="218"/>
    </row>
    <row r="390" spans="1:18" x14ac:dyDescent="0.25">
      <c r="A390" s="182"/>
      <c r="B390" s="173"/>
      <c r="C390" s="173"/>
      <c r="D390" s="173"/>
      <c r="E390" s="173"/>
      <c r="F390" s="173"/>
      <c r="G390" s="173"/>
      <c r="H390" s="173"/>
      <c r="I390" s="173"/>
      <c r="J390" s="173"/>
      <c r="K390" s="173"/>
      <c r="L390" s="298"/>
      <c r="M390" s="67"/>
      <c r="N390" s="67"/>
      <c r="O390" s="76"/>
      <c r="P390" s="218"/>
      <c r="Q390" s="218"/>
      <c r="R390" s="218"/>
    </row>
    <row r="391" spans="1:18" x14ac:dyDescent="0.25">
      <c r="A391" s="182"/>
      <c r="B391" s="173"/>
      <c r="C391" s="173"/>
      <c r="D391" s="173"/>
      <c r="E391" s="173"/>
      <c r="F391" s="173"/>
      <c r="G391" s="173"/>
      <c r="H391" s="173"/>
      <c r="I391" s="173"/>
      <c r="J391" s="173"/>
      <c r="K391" s="173"/>
      <c r="L391" s="298"/>
      <c r="M391" s="67"/>
      <c r="N391" s="67"/>
      <c r="O391" s="76"/>
      <c r="P391" s="218"/>
      <c r="Q391" s="218"/>
      <c r="R391" s="218"/>
    </row>
    <row r="392" spans="1:18" x14ac:dyDescent="0.25">
      <c r="A392" s="182"/>
      <c r="B392" s="173"/>
      <c r="C392" s="173"/>
      <c r="D392" s="173"/>
      <c r="E392" s="173"/>
      <c r="F392" s="173"/>
      <c r="G392" s="173"/>
      <c r="H392" s="173"/>
      <c r="I392" s="173"/>
      <c r="J392" s="173"/>
      <c r="K392" s="173"/>
      <c r="L392" s="298"/>
      <c r="M392" s="67"/>
      <c r="N392" s="67"/>
      <c r="O392" s="76"/>
      <c r="P392" s="218"/>
      <c r="Q392" s="218"/>
      <c r="R392" s="218"/>
    </row>
    <row r="393" spans="1:18" x14ac:dyDescent="0.25">
      <c r="A393" s="182"/>
      <c r="B393" s="173"/>
      <c r="C393" s="173"/>
      <c r="D393" s="173"/>
      <c r="E393" s="173"/>
      <c r="F393" s="173"/>
      <c r="G393" s="173"/>
      <c r="H393" s="173"/>
      <c r="I393" s="173"/>
      <c r="J393" s="173"/>
      <c r="K393" s="173"/>
      <c r="L393" s="298"/>
      <c r="M393" s="67"/>
      <c r="N393" s="67"/>
      <c r="O393" s="76"/>
      <c r="P393" s="218"/>
      <c r="Q393" s="218"/>
      <c r="R393" s="218"/>
    </row>
    <row r="394" spans="1:18" x14ac:dyDescent="0.25">
      <c r="A394" s="182"/>
      <c r="B394" s="173"/>
      <c r="C394" s="173"/>
      <c r="D394" s="173"/>
      <c r="E394" s="173"/>
      <c r="F394" s="173"/>
      <c r="G394" s="173"/>
      <c r="H394" s="173"/>
      <c r="I394" s="173"/>
      <c r="J394" s="173"/>
      <c r="K394" s="173"/>
      <c r="L394" s="298"/>
      <c r="M394" s="67"/>
      <c r="N394" s="67"/>
      <c r="O394" s="76"/>
      <c r="P394" s="218"/>
      <c r="Q394" s="218"/>
      <c r="R394" s="218"/>
    </row>
    <row r="395" spans="1:18" x14ac:dyDescent="0.25">
      <c r="A395" s="182"/>
      <c r="B395" s="173"/>
      <c r="C395" s="173"/>
      <c r="D395" s="173"/>
      <c r="E395" s="173"/>
      <c r="F395" s="173"/>
      <c r="G395" s="173"/>
      <c r="H395" s="173"/>
      <c r="I395" s="173"/>
      <c r="J395" s="173"/>
      <c r="K395" s="173"/>
      <c r="L395" s="298"/>
      <c r="M395" s="67"/>
      <c r="N395" s="67"/>
      <c r="O395" s="76"/>
      <c r="P395" s="218"/>
      <c r="Q395" s="218"/>
      <c r="R395" s="218"/>
    </row>
    <row r="396" spans="1:18" x14ac:dyDescent="0.25">
      <c r="A396" s="182"/>
      <c r="B396" s="173"/>
      <c r="C396" s="173"/>
      <c r="D396" s="173"/>
      <c r="E396" s="173"/>
      <c r="F396" s="173"/>
      <c r="G396" s="173"/>
      <c r="H396" s="173"/>
      <c r="I396" s="173"/>
      <c r="J396" s="173"/>
      <c r="K396" s="173"/>
      <c r="L396" s="298"/>
      <c r="M396" s="67"/>
      <c r="N396" s="67"/>
      <c r="O396" s="76"/>
      <c r="P396" s="218"/>
      <c r="Q396" s="218"/>
      <c r="R396" s="218"/>
    </row>
    <row r="397" spans="1:18" x14ac:dyDescent="0.25">
      <c r="A397" s="182"/>
      <c r="B397" s="173"/>
      <c r="C397" s="173"/>
      <c r="D397" s="173"/>
      <c r="E397" s="173"/>
      <c r="F397" s="173"/>
      <c r="G397" s="173"/>
      <c r="H397" s="173"/>
      <c r="I397" s="173"/>
      <c r="J397" s="173"/>
      <c r="K397" s="173"/>
      <c r="L397" s="298"/>
      <c r="M397" s="67"/>
      <c r="N397" s="67"/>
      <c r="O397" s="76"/>
      <c r="P397" s="218"/>
      <c r="Q397" s="218"/>
      <c r="R397" s="218"/>
    </row>
    <row r="398" spans="1:18" x14ac:dyDescent="0.25">
      <c r="A398" s="182"/>
      <c r="B398" s="173"/>
      <c r="C398" s="173"/>
      <c r="D398" s="173"/>
      <c r="E398" s="173"/>
      <c r="F398" s="173"/>
      <c r="G398" s="173"/>
      <c r="H398" s="173"/>
      <c r="I398" s="173"/>
      <c r="J398" s="173"/>
      <c r="K398" s="173"/>
      <c r="L398" s="298"/>
      <c r="M398" s="67"/>
      <c r="N398" s="67"/>
      <c r="O398" s="76"/>
      <c r="P398" s="218"/>
      <c r="Q398" s="218"/>
      <c r="R398" s="218"/>
    </row>
    <row r="399" spans="1:18" x14ac:dyDescent="0.25">
      <c r="A399" s="182"/>
      <c r="B399" s="173"/>
      <c r="C399" s="173"/>
      <c r="D399" s="173"/>
      <c r="E399" s="173"/>
      <c r="F399" s="173"/>
      <c r="G399" s="173"/>
      <c r="H399" s="173"/>
      <c r="I399" s="173"/>
      <c r="J399" s="173"/>
      <c r="K399" s="173"/>
      <c r="L399" s="298"/>
      <c r="M399" s="67"/>
      <c r="N399" s="67"/>
      <c r="O399" s="76"/>
      <c r="P399" s="218"/>
      <c r="Q399" s="218"/>
      <c r="R399" s="218"/>
    </row>
    <row r="400" spans="1:18" x14ac:dyDescent="0.25">
      <c r="A400" s="182"/>
      <c r="B400" s="173"/>
      <c r="C400" s="173"/>
      <c r="D400" s="173"/>
      <c r="E400" s="173"/>
      <c r="F400" s="173"/>
      <c r="G400" s="173"/>
      <c r="H400" s="173"/>
      <c r="I400" s="173"/>
      <c r="J400" s="173"/>
      <c r="K400" s="173"/>
      <c r="L400" s="298"/>
      <c r="M400" s="67"/>
      <c r="N400" s="67"/>
      <c r="O400" s="76"/>
      <c r="P400" s="218"/>
      <c r="Q400" s="218"/>
      <c r="R400" s="218"/>
    </row>
    <row r="401" spans="1:18" x14ac:dyDescent="0.25">
      <c r="A401" s="182"/>
      <c r="B401" s="173"/>
      <c r="C401" s="173"/>
      <c r="D401" s="173"/>
      <c r="E401" s="173"/>
      <c r="F401" s="173"/>
      <c r="G401" s="173"/>
      <c r="H401" s="173"/>
      <c r="I401" s="173"/>
      <c r="J401" s="173"/>
      <c r="K401" s="173"/>
      <c r="L401" s="298"/>
      <c r="M401" s="67"/>
      <c r="N401" s="67"/>
      <c r="O401" s="76"/>
      <c r="P401" s="218"/>
      <c r="Q401" s="218"/>
      <c r="R401" s="218"/>
    </row>
    <row r="402" spans="1:18" x14ac:dyDescent="0.25">
      <c r="A402" s="182"/>
      <c r="B402" s="173"/>
      <c r="C402" s="173"/>
      <c r="D402" s="173"/>
      <c r="E402" s="173"/>
      <c r="F402" s="173"/>
      <c r="G402" s="173"/>
      <c r="H402" s="173"/>
      <c r="I402" s="173"/>
      <c r="J402" s="173"/>
      <c r="K402" s="173"/>
      <c r="L402" s="298"/>
      <c r="M402" s="67"/>
      <c r="N402" s="67"/>
      <c r="O402" s="76"/>
      <c r="P402" s="218"/>
      <c r="Q402" s="218"/>
      <c r="R402" s="218"/>
    </row>
    <row r="403" spans="1:18" x14ac:dyDescent="0.25">
      <c r="A403" s="182"/>
      <c r="B403" s="173"/>
      <c r="C403" s="173"/>
      <c r="D403" s="173"/>
      <c r="E403" s="173"/>
      <c r="F403" s="173"/>
      <c r="G403" s="173"/>
      <c r="H403" s="173"/>
      <c r="I403" s="173"/>
      <c r="J403" s="173"/>
      <c r="K403" s="173"/>
      <c r="L403" s="298"/>
      <c r="M403" s="67"/>
      <c r="N403" s="67"/>
      <c r="O403" s="76"/>
      <c r="P403" s="218"/>
      <c r="Q403" s="218"/>
      <c r="R403" s="218"/>
    </row>
    <row r="404" spans="1:18" x14ac:dyDescent="0.25">
      <c r="A404" s="182"/>
      <c r="B404" s="173"/>
      <c r="C404" s="173"/>
      <c r="D404" s="173"/>
      <c r="E404" s="173"/>
      <c r="F404" s="173"/>
      <c r="G404" s="173"/>
      <c r="H404" s="173"/>
      <c r="I404" s="173"/>
      <c r="J404" s="173"/>
      <c r="K404" s="173"/>
      <c r="L404" s="298"/>
      <c r="M404" s="67"/>
      <c r="N404" s="67"/>
      <c r="O404" s="76"/>
      <c r="P404" s="218"/>
      <c r="Q404" s="218"/>
      <c r="R404" s="218"/>
    </row>
    <row r="405" spans="1:18" x14ac:dyDescent="0.25">
      <c r="A405" s="182"/>
      <c r="B405" s="173"/>
      <c r="C405" s="173"/>
      <c r="D405" s="173"/>
      <c r="E405" s="173"/>
      <c r="F405" s="173"/>
      <c r="G405" s="173"/>
      <c r="H405" s="173"/>
      <c r="I405" s="173"/>
      <c r="J405" s="173"/>
      <c r="K405" s="173"/>
      <c r="L405" s="298"/>
      <c r="M405" s="67"/>
      <c r="N405" s="67"/>
      <c r="O405" s="76"/>
      <c r="P405" s="218"/>
      <c r="Q405" s="218"/>
      <c r="R405" s="218"/>
    </row>
    <row r="406" spans="1:18" x14ac:dyDescent="0.25">
      <c r="A406" s="182"/>
      <c r="B406" s="173"/>
      <c r="C406" s="173"/>
      <c r="D406" s="173"/>
      <c r="E406" s="173"/>
      <c r="F406" s="173"/>
      <c r="G406" s="173"/>
      <c r="H406" s="173"/>
      <c r="I406" s="173"/>
      <c r="J406" s="173"/>
      <c r="K406" s="173"/>
      <c r="L406" s="298"/>
      <c r="M406" s="67"/>
      <c r="N406" s="67"/>
      <c r="O406" s="76"/>
      <c r="P406" s="218"/>
      <c r="Q406" s="218"/>
      <c r="R406" s="218"/>
    </row>
    <row r="407" spans="1:18" x14ac:dyDescent="0.25">
      <c r="A407" s="182"/>
      <c r="B407" s="173"/>
      <c r="C407" s="173"/>
      <c r="D407" s="173"/>
      <c r="E407" s="173"/>
      <c r="F407" s="173"/>
      <c r="G407" s="173"/>
      <c r="H407" s="173"/>
      <c r="I407" s="173"/>
      <c r="J407" s="173"/>
      <c r="K407" s="173"/>
      <c r="L407" s="298"/>
      <c r="M407" s="67"/>
      <c r="N407" s="67"/>
      <c r="O407" s="76"/>
      <c r="P407" s="218"/>
      <c r="Q407" s="218"/>
      <c r="R407" s="218"/>
    </row>
    <row r="408" spans="1:18" x14ac:dyDescent="0.25">
      <c r="A408" s="182"/>
      <c r="B408" s="173"/>
      <c r="C408" s="173"/>
      <c r="D408" s="173"/>
      <c r="E408" s="173"/>
      <c r="F408" s="173"/>
      <c r="G408" s="173"/>
      <c r="H408" s="173"/>
      <c r="I408" s="173"/>
      <c r="J408" s="173"/>
      <c r="K408" s="173"/>
      <c r="L408" s="298"/>
      <c r="M408" s="67"/>
      <c r="N408" s="67"/>
      <c r="O408" s="76"/>
      <c r="P408" s="218"/>
      <c r="Q408" s="218"/>
      <c r="R408" s="218"/>
    </row>
    <row r="409" spans="1:18" x14ac:dyDescent="0.25">
      <c r="A409" s="182"/>
      <c r="B409" s="173"/>
      <c r="C409" s="173"/>
      <c r="D409" s="173"/>
      <c r="E409" s="173"/>
      <c r="F409" s="173"/>
      <c r="G409" s="173"/>
      <c r="H409" s="173"/>
      <c r="I409" s="173"/>
      <c r="J409" s="173"/>
      <c r="K409" s="173"/>
      <c r="L409" s="298"/>
      <c r="M409" s="67"/>
      <c r="N409" s="67"/>
      <c r="O409" s="76"/>
      <c r="P409" s="218"/>
      <c r="Q409" s="218"/>
      <c r="R409" s="218"/>
    </row>
    <row r="410" spans="1:18" x14ac:dyDescent="0.25">
      <c r="A410" s="182"/>
      <c r="B410" s="173"/>
      <c r="C410" s="173"/>
      <c r="D410" s="173"/>
      <c r="E410" s="173"/>
      <c r="F410" s="173"/>
      <c r="G410" s="173"/>
      <c r="H410" s="173"/>
      <c r="I410" s="173"/>
      <c r="J410" s="173"/>
      <c r="K410" s="173"/>
      <c r="L410" s="298"/>
      <c r="M410" s="67"/>
      <c r="N410" s="67"/>
      <c r="O410" s="76"/>
      <c r="P410" s="218"/>
      <c r="Q410" s="218"/>
      <c r="R410" s="218"/>
    </row>
    <row r="411" spans="1:18" x14ac:dyDescent="0.25">
      <c r="A411" s="182"/>
      <c r="B411" s="173"/>
      <c r="C411" s="173"/>
      <c r="D411" s="173"/>
      <c r="E411" s="173"/>
      <c r="F411" s="173"/>
      <c r="G411" s="173"/>
      <c r="H411" s="173"/>
      <c r="I411" s="173"/>
      <c r="J411" s="173"/>
      <c r="K411" s="173"/>
      <c r="L411" s="298"/>
      <c r="M411" s="67"/>
      <c r="N411" s="67"/>
      <c r="O411" s="76"/>
      <c r="P411" s="218"/>
      <c r="Q411" s="218"/>
      <c r="R411" s="218"/>
    </row>
    <row r="412" spans="1:18" x14ac:dyDescent="0.25">
      <c r="A412" s="182"/>
      <c r="B412" s="173"/>
      <c r="C412" s="173"/>
      <c r="D412" s="173"/>
      <c r="E412" s="173"/>
      <c r="F412" s="173"/>
      <c r="G412" s="173"/>
      <c r="H412" s="173"/>
      <c r="I412" s="173"/>
      <c r="J412" s="173"/>
      <c r="K412" s="173"/>
      <c r="L412" s="298"/>
      <c r="M412" s="67"/>
      <c r="N412" s="67"/>
      <c r="O412" s="76"/>
      <c r="P412" s="218"/>
      <c r="Q412" s="218"/>
      <c r="R412" s="218"/>
    </row>
    <row r="413" spans="1:18" x14ac:dyDescent="0.25">
      <c r="A413" s="182"/>
      <c r="B413" s="173"/>
      <c r="C413" s="173"/>
      <c r="D413" s="173"/>
      <c r="E413" s="173"/>
      <c r="F413" s="173"/>
      <c r="G413" s="173"/>
      <c r="H413" s="173"/>
      <c r="I413" s="173"/>
      <c r="J413" s="173"/>
      <c r="K413" s="173"/>
      <c r="L413" s="298"/>
      <c r="M413" s="67"/>
      <c r="N413" s="67"/>
      <c r="O413" s="76"/>
      <c r="P413" s="218"/>
      <c r="Q413" s="218"/>
      <c r="R413" s="218"/>
    </row>
    <row r="414" spans="1:18" x14ac:dyDescent="0.25">
      <c r="A414" s="182"/>
      <c r="B414" s="173"/>
      <c r="C414" s="173"/>
      <c r="D414" s="173"/>
      <c r="E414" s="173"/>
      <c r="F414" s="173"/>
      <c r="G414" s="173"/>
      <c r="H414" s="173"/>
      <c r="I414" s="173"/>
      <c r="J414" s="173"/>
      <c r="K414" s="173"/>
      <c r="L414" s="298"/>
      <c r="M414" s="67"/>
      <c r="N414" s="67"/>
      <c r="O414" s="76"/>
      <c r="P414" s="218"/>
      <c r="Q414" s="218"/>
      <c r="R414" s="218"/>
    </row>
    <row r="415" spans="1:18" x14ac:dyDescent="0.25">
      <c r="A415" s="182"/>
      <c r="B415" s="173"/>
      <c r="C415" s="173"/>
      <c r="D415" s="173"/>
      <c r="E415" s="173"/>
      <c r="F415" s="173"/>
      <c r="G415" s="173"/>
      <c r="H415" s="173"/>
      <c r="I415" s="173"/>
      <c r="J415" s="173"/>
      <c r="K415" s="173"/>
      <c r="L415" s="298"/>
      <c r="M415" s="67"/>
      <c r="N415" s="67"/>
      <c r="O415" s="76"/>
      <c r="P415" s="218"/>
      <c r="Q415" s="218"/>
      <c r="R415" s="218"/>
    </row>
    <row r="416" spans="1:18" x14ac:dyDescent="0.25">
      <c r="A416" s="182"/>
      <c r="B416" s="173"/>
      <c r="C416" s="173"/>
      <c r="D416" s="173"/>
      <c r="E416" s="173"/>
      <c r="F416" s="173"/>
      <c r="G416" s="173"/>
      <c r="H416" s="173"/>
      <c r="I416" s="173"/>
      <c r="J416" s="173"/>
      <c r="K416" s="173"/>
      <c r="L416" s="298"/>
      <c r="M416" s="67"/>
      <c r="N416" s="67"/>
      <c r="O416" s="76"/>
      <c r="P416" s="218"/>
      <c r="Q416" s="218"/>
      <c r="R416" s="218"/>
    </row>
    <row r="417" spans="1:18" x14ac:dyDescent="0.25">
      <c r="A417" s="182"/>
      <c r="B417" s="173"/>
      <c r="C417" s="173"/>
      <c r="D417" s="173"/>
      <c r="E417" s="173"/>
      <c r="F417" s="173"/>
      <c r="G417" s="173"/>
      <c r="H417" s="173"/>
      <c r="I417" s="173"/>
      <c r="J417" s="173"/>
      <c r="K417" s="173"/>
      <c r="L417" s="298"/>
      <c r="M417" s="67"/>
      <c r="N417" s="67"/>
      <c r="O417" s="76"/>
      <c r="P417" s="218"/>
      <c r="Q417" s="218"/>
      <c r="R417" s="218"/>
    </row>
    <row r="418" spans="1:18" x14ac:dyDescent="0.25">
      <c r="A418" s="182"/>
      <c r="B418" s="173"/>
      <c r="C418" s="173"/>
      <c r="D418" s="173"/>
      <c r="E418" s="173"/>
      <c r="F418" s="173"/>
      <c r="G418" s="173"/>
      <c r="H418" s="173"/>
      <c r="I418" s="173"/>
      <c r="J418" s="173"/>
      <c r="K418" s="173"/>
      <c r="L418" s="298"/>
      <c r="M418" s="67"/>
      <c r="N418" s="67"/>
      <c r="O418" s="76"/>
      <c r="P418" s="218"/>
      <c r="Q418" s="218"/>
      <c r="R418" s="218"/>
    </row>
    <row r="419" spans="1:18" x14ac:dyDescent="0.25">
      <c r="A419" s="182"/>
      <c r="B419" s="173"/>
      <c r="C419" s="173"/>
      <c r="D419" s="173"/>
      <c r="E419" s="173"/>
      <c r="F419" s="173"/>
      <c r="G419" s="173"/>
      <c r="H419" s="173"/>
      <c r="I419" s="173"/>
      <c r="J419" s="173"/>
      <c r="K419" s="173"/>
      <c r="L419" s="298"/>
      <c r="M419" s="67"/>
      <c r="N419" s="67"/>
      <c r="O419" s="76"/>
      <c r="P419" s="218"/>
      <c r="Q419" s="218"/>
      <c r="R419" s="218"/>
    </row>
    <row r="420" spans="1:18" x14ac:dyDescent="0.25">
      <c r="A420" s="182"/>
      <c r="B420" s="173"/>
      <c r="C420" s="173"/>
      <c r="D420" s="173"/>
      <c r="E420" s="173"/>
      <c r="F420" s="173"/>
      <c r="G420" s="173"/>
      <c r="H420" s="173"/>
      <c r="I420" s="173"/>
      <c r="J420" s="173"/>
      <c r="K420" s="173"/>
      <c r="L420" s="298"/>
      <c r="M420" s="67"/>
      <c r="N420" s="67"/>
      <c r="O420" s="76"/>
      <c r="P420" s="218"/>
      <c r="Q420" s="218"/>
      <c r="R420" s="218"/>
    </row>
    <row r="421" spans="1:18" x14ac:dyDescent="0.25">
      <c r="A421" s="182"/>
      <c r="B421" s="173"/>
      <c r="C421" s="173"/>
      <c r="D421" s="173"/>
      <c r="E421" s="173"/>
      <c r="F421" s="173"/>
      <c r="G421" s="173"/>
      <c r="H421" s="173"/>
      <c r="I421" s="173"/>
      <c r="J421" s="173"/>
      <c r="K421" s="173"/>
      <c r="L421" s="298"/>
      <c r="M421" s="67"/>
      <c r="N421" s="67"/>
      <c r="O421" s="76"/>
      <c r="P421" s="218"/>
      <c r="Q421" s="218"/>
      <c r="R421" s="218"/>
    </row>
    <row r="422" spans="1:18" x14ac:dyDescent="0.25">
      <c r="A422" s="182"/>
      <c r="B422" s="173"/>
      <c r="C422" s="173"/>
      <c r="D422" s="173"/>
      <c r="E422" s="173"/>
      <c r="F422" s="173"/>
      <c r="G422" s="173"/>
      <c r="H422" s="173"/>
      <c r="I422" s="173"/>
      <c r="J422" s="173"/>
      <c r="K422" s="173"/>
      <c r="L422" s="298"/>
      <c r="M422" s="67"/>
      <c r="N422" s="67"/>
      <c r="O422" s="76"/>
      <c r="P422" s="218"/>
      <c r="Q422" s="218"/>
      <c r="R422" s="218"/>
    </row>
    <row r="423" spans="1:18" x14ac:dyDescent="0.25">
      <c r="A423" s="182"/>
      <c r="B423" s="173"/>
      <c r="C423" s="173"/>
      <c r="D423" s="173"/>
      <c r="E423" s="173"/>
      <c r="F423" s="173"/>
      <c r="G423" s="173"/>
      <c r="H423" s="173"/>
      <c r="I423" s="173"/>
      <c r="J423" s="173"/>
      <c r="K423" s="173"/>
      <c r="L423" s="298"/>
      <c r="M423" s="67"/>
      <c r="N423" s="67"/>
      <c r="O423" s="76"/>
      <c r="P423" s="218"/>
      <c r="Q423" s="218"/>
      <c r="R423" s="218"/>
    </row>
    <row r="424" spans="1:18" x14ac:dyDescent="0.25">
      <c r="A424" s="182"/>
      <c r="B424" s="173"/>
      <c r="C424" s="173"/>
      <c r="D424" s="173"/>
      <c r="E424" s="173"/>
      <c r="F424" s="173"/>
      <c r="G424" s="173"/>
      <c r="H424" s="173"/>
      <c r="I424" s="173"/>
      <c r="J424" s="173"/>
      <c r="K424" s="173"/>
      <c r="L424" s="298"/>
      <c r="M424" s="67"/>
      <c r="N424" s="67"/>
      <c r="O424" s="76"/>
      <c r="P424" s="218"/>
      <c r="Q424" s="218"/>
      <c r="R424" s="218"/>
    </row>
    <row r="425" spans="1:18" x14ac:dyDescent="0.25">
      <c r="A425" s="182"/>
      <c r="B425" s="173"/>
      <c r="C425" s="173"/>
      <c r="D425" s="173"/>
      <c r="E425" s="173"/>
      <c r="F425" s="173"/>
      <c r="G425" s="173"/>
      <c r="H425" s="173"/>
      <c r="I425" s="173"/>
      <c r="J425" s="173"/>
      <c r="K425" s="173"/>
      <c r="L425" s="298"/>
      <c r="M425" s="67"/>
      <c r="N425" s="67"/>
      <c r="O425" s="76"/>
      <c r="P425" s="218"/>
      <c r="Q425" s="218"/>
      <c r="R425" s="218"/>
    </row>
    <row r="426" spans="1:18" x14ac:dyDescent="0.25">
      <c r="A426" s="182"/>
      <c r="B426" s="173"/>
      <c r="C426" s="173"/>
      <c r="D426" s="173"/>
      <c r="E426" s="173"/>
      <c r="F426" s="173"/>
      <c r="G426" s="173"/>
      <c r="H426" s="173"/>
      <c r="I426" s="173"/>
      <c r="J426" s="173"/>
      <c r="K426" s="173"/>
      <c r="L426" s="298"/>
      <c r="M426" s="67"/>
      <c r="N426" s="67"/>
      <c r="O426" s="76"/>
      <c r="P426" s="218"/>
      <c r="Q426" s="218"/>
      <c r="R426" s="218"/>
    </row>
    <row r="427" spans="1:18" x14ac:dyDescent="0.25">
      <c r="A427" s="182"/>
      <c r="B427" s="173"/>
      <c r="C427" s="173"/>
      <c r="D427" s="173"/>
      <c r="E427" s="173"/>
      <c r="F427" s="173"/>
      <c r="G427" s="173"/>
      <c r="H427" s="173"/>
      <c r="I427" s="173"/>
      <c r="J427" s="173"/>
      <c r="K427" s="173"/>
      <c r="L427" s="298"/>
      <c r="M427" s="67"/>
      <c r="N427" s="67"/>
      <c r="O427" s="76"/>
      <c r="P427" s="218"/>
      <c r="Q427" s="218"/>
      <c r="R427" s="218"/>
    </row>
    <row r="428" spans="1:18" x14ac:dyDescent="0.25">
      <c r="A428" s="182"/>
      <c r="B428" s="173"/>
      <c r="C428" s="173"/>
      <c r="D428" s="173"/>
      <c r="E428" s="173"/>
      <c r="F428" s="173"/>
      <c r="G428" s="173"/>
      <c r="H428" s="173"/>
      <c r="I428" s="173"/>
      <c r="J428" s="173"/>
      <c r="K428" s="173"/>
      <c r="L428" s="298"/>
      <c r="M428" s="67"/>
      <c r="N428" s="67"/>
      <c r="O428" s="76"/>
      <c r="P428" s="218"/>
      <c r="Q428" s="218"/>
      <c r="R428" s="218"/>
    </row>
    <row r="429" spans="1:18" x14ac:dyDescent="0.25">
      <c r="A429" s="182"/>
      <c r="B429" s="173"/>
      <c r="C429" s="173"/>
      <c r="D429" s="173"/>
      <c r="E429" s="173"/>
      <c r="F429" s="173"/>
      <c r="G429" s="173"/>
      <c r="H429" s="173"/>
      <c r="I429" s="173"/>
      <c r="J429" s="173"/>
      <c r="K429" s="173"/>
      <c r="L429" s="298"/>
      <c r="M429" s="67"/>
      <c r="N429" s="67"/>
      <c r="O429" s="76"/>
      <c r="P429" s="218"/>
      <c r="Q429" s="218"/>
      <c r="R429" s="218"/>
    </row>
    <row r="430" spans="1:18" x14ac:dyDescent="0.25">
      <c r="A430" s="182"/>
      <c r="B430" s="173"/>
      <c r="C430" s="173"/>
      <c r="D430" s="173"/>
      <c r="E430" s="173"/>
      <c r="F430" s="173"/>
      <c r="G430" s="173"/>
      <c r="H430" s="173"/>
      <c r="I430" s="173"/>
      <c r="J430" s="173"/>
      <c r="K430" s="173"/>
      <c r="L430" s="298"/>
      <c r="M430" s="67"/>
      <c r="N430" s="67"/>
      <c r="O430" s="76"/>
      <c r="P430" s="218"/>
      <c r="Q430" s="218"/>
      <c r="R430" s="218"/>
    </row>
    <row r="431" spans="1:18" x14ac:dyDescent="0.25">
      <c r="A431" s="182"/>
      <c r="B431" s="173"/>
      <c r="C431" s="173"/>
      <c r="D431" s="173"/>
      <c r="E431" s="173"/>
      <c r="F431" s="173"/>
      <c r="G431" s="173"/>
      <c r="H431" s="173"/>
      <c r="I431" s="173"/>
      <c r="J431" s="173"/>
      <c r="K431" s="173"/>
      <c r="L431" s="298"/>
      <c r="M431" s="67"/>
      <c r="N431" s="67"/>
      <c r="O431" s="76"/>
      <c r="P431" s="218"/>
      <c r="Q431" s="218"/>
      <c r="R431" s="218"/>
    </row>
    <row r="432" spans="1:18" x14ac:dyDescent="0.25">
      <c r="A432" s="182"/>
      <c r="B432" s="173"/>
      <c r="C432" s="173"/>
      <c r="D432" s="173"/>
      <c r="E432" s="173"/>
      <c r="F432" s="173"/>
      <c r="G432" s="173"/>
      <c r="H432" s="173"/>
      <c r="I432" s="173"/>
      <c r="J432" s="173"/>
      <c r="K432" s="173"/>
      <c r="L432" s="298"/>
      <c r="M432" s="67"/>
      <c r="N432" s="67"/>
      <c r="O432" s="76"/>
      <c r="P432" s="218"/>
      <c r="Q432" s="218"/>
      <c r="R432" s="218"/>
    </row>
    <row r="433" spans="1:18" x14ac:dyDescent="0.25">
      <c r="A433" s="182"/>
      <c r="B433" s="173"/>
      <c r="C433" s="173"/>
      <c r="D433" s="173"/>
      <c r="E433" s="173"/>
      <c r="F433" s="173"/>
      <c r="G433" s="173"/>
      <c r="H433" s="173"/>
      <c r="I433" s="173"/>
      <c r="J433" s="173"/>
      <c r="K433" s="173"/>
      <c r="L433" s="298"/>
      <c r="M433" s="67"/>
      <c r="N433" s="67"/>
      <c r="O433" s="76"/>
      <c r="P433" s="218"/>
      <c r="Q433" s="218"/>
      <c r="R433" s="218"/>
    </row>
    <row r="434" spans="1:18" x14ac:dyDescent="0.25">
      <c r="A434" s="182"/>
      <c r="B434" s="173"/>
      <c r="C434" s="173"/>
      <c r="D434" s="173"/>
      <c r="E434" s="173"/>
      <c r="F434" s="173"/>
      <c r="G434" s="173"/>
      <c r="H434" s="173"/>
      <c r="I434" s="173"/>
      <c r="J434" s="173"/>
      <c r="K434" s="173"/>
      <c r="L434" s="298"/>
      <c r="M434" s="67"/>
      <c r="N434" s="67"/>
      <c r="O434" s="76"/>
      <c r="P434" s="218"/>
      <c r="Q434" s="218"/>
      <c r="R434" s="218"/>
    </row>
    <row r="435" spans="1:18" x14ac:dyDescent="0.25">
      <c r="A435" s="182"/>
      <c r="B435" s="173"/>
      <c r="C435" s="173"/>
      <c r="D435" s="173"/>
      <c r="E435" s="173"/>
      <c r="F435" s="173"/>
      <c r="G435" s="173"/>
      <c r="H435" s="173"/>
      <c r="I435" s="173"/>
      <c r="J435" s="173"/>
      <c r="K435" s="173"/>
      <c r="L435" s="298"/>
      <c r="M435" s="67"/>
      <c r="N435" s="67"/>
      <c r="O435" s="76"/>
      <c r="P435" s="218"/>
      <c r="Q435" s="218"/>
      <c r="R435" s="218"/>
    </row>
    <row r="436" spans="1:18" x14ac:dyDescent="0.25">
      <c r="A436" s="182"/>
      <c r="B436" s="173"/>
      <c r="C436" s="173"/>
      <c r="D436" s="173"/>
      <c r="E436" s="173"/>
      <c r="F436" s="173"/>
      <c r="G436" s="173"/>
      <c r="H436" s="173"/>
      <c r="I436" s="173"/>
      <c r="J436" s="173"/>
      <c r="K436" s="173"/>
      <c r="L436" s="298"/>
      <c r="M436" s="67"/>
      <c r="N436" s="67"/>
      <c r="O436" s="76"/>
      <c r="P436" s="218"/>
      <c r="Q436" s="218"/>
      <c r="R436" s="218"/>
    </row>
    <row r="437" spans="1:18" x14ac:dyDescent="0.25">
      <c r="A437" s="182"/>
      <c r="B437" s="173"/>
      <c r="C437" s="173"/>
      <c r="D437" s="173"/>
      <c r="E437" s="173"/>
      <c r="F437" s="173"/>
      <c r="G437" s="173"/>
      <c r="H437" s="173"/>
      <c r="I437" s="173"/>
      <c r="J437" s="173"/>
      <c r="K437" s="173"/>
      <c r="L437" s="298"/>
      <c r="M437" s="67"/>
      <c r="N437" s="67"/>
      <c r="O437" s="76"/>
      <c r="P437" s="218"/>
      <c r="Q437" s="218"/>
      <c r="R437" s="218"/>
    </row>
    <row r="438" spans="1:18" x14ac:dyDescent="0.25">
      <c r="A438" s="182"/>
      <c r="B438" s="173"/>
      <c r="C438" s="173"/>
      <c r="D438" s="173"/>
      <c r="E438" s="173"/>
      <c r="F438" s="173"/>
      <c r="G438" s="173"/>
      <c r="H438" s="173"/>
      <c r="I438" s="173"/>
      <c r="J438" s="173"/>
      <c r="K438" s="173"/>
      <c r="L438" s="298"/>
      <c r="M438" s="67"/>
      <c r="N438" s="67"/>
      <c r="O438" s="76"/>
      <c r="P438" s="218"/>
      <c r="Q438" s="218"/>
      <c r="R438" s="218"/>
    </row>
    <row r="439" spans="1:18" x14ac:dyDescent="0.25">
      <c r="A439" s="182"/>
      <c r="B439" s="173"/>
      <c r="C439" s="173"/>
      <c r="D439" s="173"/>
      <c r="E439" s="173"/>
      <c r="F439" s="173"/>
      <c r="G439" s="173"/>
      <c r="H439" s="173"/>
      <c r="I439" s="173"/>
      <c r="J439" s="173"/>
      <c r="K439" s="173"/>
      <c r="L439" s="298"/>
      <c r="M439" s="67"/>
      <c r="N439" s="67"/>
      <c r="O439" s="76"/>
      <c r="P439" s="218"/>
      <c r="Q439" s="218"/>
      <c r="R439" s="218"/>
    </row>
    <row r="440" spans="1:18" x14ac:dyDescent="0.25">
      <c r="A440" s="182"/>
      <c r="B440" s="173"/>
      <c r="C440" s="173"/>
      <c r="D440" s="173"/>
      <c r="E440" s="173"/>
      <c r="F440" s="173"/>
      <c r="G440" s="173"/>
      <c r="H440" s="173"/>
      <c r="I440" s="173"/>
      <c r="J440" s="173"/>
      <c r="K440" s="173"/>
      <c r="L440" s="298"/>
      <c r="M440" s="67"/>
      <c r="N440" s="67"/>
      <c r="O440" s="76"/>
      <c r="P440" s="218"/>
      <c r="Q440" s="218"/>
      <c r="R440" s="218"/>
    </row>
    <row r="441" spans="1:18" x14ac:dyDescent="0.25">
      <c r="A441" s="182"/>
      <c r="B441" s="173"/>
      <c r="C441" s="173"/>
      <c r="D441" s="173"/>
      <c r="E441" s="173"/>
      <c r="F441" s="173"/>
      <c r="G441" s="173"/>
      <c r="H441" s="173"/>
      <c r="I441" s="173"/>
      <c r="J441" s="173"/>
      <c r="K441" s="173"/>
      <c r="L441" s="298"/>
      <c r="M441" s="67"/>
      <c r="N441" s="67"/>
      <c r="O441" s="76"/>
      <c r="P441" s="218"/>
      <c r="Q441" s="218"/>
      <c r="R441" s="218"/>
    </row>
    <row r="442" spans="1:18" x14ac:dyDescent="0.25">
      <c r="A442" s="182"/>
      <c r="B442" s="173"/>
      <c r="C442" s="173"/>
      <c r="D442" s="173"/>
      <c r="E442" s="173"/>
      <c r="F442" s="173"/>
      <c r="G442" s="173"/>
      <c r="H442" s="173"/>
      <c r="I442" s="173"/>
      <c r="J442" s="173"/>
      <c r="K442" s="173"/>
      <c r="L442" s="298"/>
      <c r="M442" s="67"/>
      <c r="N442" s="67"/>
      <c r="O442" s="76"/>
      <c r="P442" s="218"/>
      <c r="Q442" s="218"/>
      <c r="R442" s="218"/>
    </row>
    <row r="443" spans="1:18" x14ac:dyDescent="0.25">
      <c r="A443" s="182"/>
      <c r="B443" s="173"/>
      <c r="C443" s="173"/>
      <c r="D443" s="173"/>
      <c r="E443" s="173"/>
      <c r="F443" s="173"/>
      <c r="G443" s="173"/>
      <c r="H443" s="173"/>
      <c r="I443" s="173"/>
      <c r="J443" s="173"/>
      <c r="K443" s="173"/>
      <c r="L443" s="298"/>
      <c r="M443" s="67"/>
      <c r="N443" s="67"/>
      <c r="O443" s="76"/>
      <c r="P443" s="218"/>
      <c r="Q443" s="218"/>
      <c r="R443" s="218"/>
    </row>
    <row r="444" spans="1:18" x14ac:dyDescent="0.25">
      <c r="A444" s="182"/>
      <c r="B444" s="173"/>
      <c r="C444" s="173"/>
      <c r="D444" s="173"/>
      <c r="E444" s="173"/>
      <c r="F444" s="173"/>
      <c r="G444" s="173"/>
      <c r="H444" s="173"/>
      <c r="I444" s="173"/>
      <c r="J444" s="173"/>
      <c r="K444" s="173"/>
      <c r="L444" s="298"/>
      <c r="M444" s="67"/>
      <c r="N444" s="67"/>
      <c r="O444" s="76"/>
      <c r="P444" s="218"/>
      <c r="Q444" s="218"/>
      <c r="R444" s="218"/>
    </row>
    <row r="445" spans="1:18" x14ac:dyDescent="0.25">
      <c r="A445" s="182"/>
      <c r="B445" s="173"/>
      <c r="C445" s="173"/>
      <c r="D445" s="173"/>
      <c r="E445" s="173"/>
      <c r="F445" s="173"/>
      <c r="G445" s="173"/>
      <c r="H445" s="173"/>
      <c r="I445" s="173"/>
      <c r="J445" s="173"/>
      <c r="K445" s="173"/>
      <c r="L445" s="298"/>
      <c r="M445" s="67"/>
      <c r="N445" s="67"/>
      <c r="O445" s="76"/>
      <c r="P445" s="218"/>
      <c r="Q445" s="218"/>
      <c r="R445" s="218"/>
    </row>
    <row r="446" spans="1:18" x14ac:dyDescent="0.25">
      <c r="A446" s="182"/>
      <c r="B446" s="173"/>
      <c r="C446" s="173"/>
      <c r="D446" s="173"/>
      <c r="E446" s="173"/>
      <c r="F446" s="173"/>
      <c r="G446" s="173"/>
      <c r="H446" s="173"/>
      <c r="I446" s="173"/>
      <c r="J446" s="173"/>
      <c r="K446" s="173"/>
      <c r="L446" s="298"/>
      <c r="M446" s="67"/>
      <c r="N446" s="67"/>
      <c r="O446" s="76"/>
      <c r="P446" s="218"/>
      <c r="Q446" s="218"/>
      <c r="R446" s="218"/>
    </row>
    <row r="447" spans="1:18" x14ac:dyDescent="0.25">
      <c r="A447" s="182"/>
      <c r="B447" s="173"/>
      <c r="C447" s="173"/>
      <c r="D447" s="173"/>
      <c r="E447" s="173"/>
      <c r="F447" s="173"/>
      <c r="G447" s="173"/>
      <c r="H447" s="173"/>
      <c r="I447" s="173"/>
      <c r="J447" s="173"/>
      <c r="K447" s="173"/>
      <c r="L447" s="298"/>
      <c r="M447" s="67"/>
      <c r="N447" s="67"/>
      <c r="O447" s="76"/>
      <c r="P447" s="218"/>
      <c r="Q447" s="218"/>
      <c r="R447" s="218"/>
    </row>
    <row r="448" spans="1:18" x14ac:dyDescent="0.25">
      <c r="A448" s="182"/>
      <c r="B448" s="173"/>
      <c r="C448" s="173"/>
      <c r="D448" s="173"/>
      <c r="E448" s="173"/>
      <c r="F448" s="173"/>
      <c r="G448" s="173"/>
      <c r="H448" s="173"/>
      <c r="I448" s="173"/>
      <c r="J448" s="173"/>
      <c r="K448" s="173"/>
      <c r="L448" s="298"/>
      <c r="M448" s="67"/>
      <c r="N448" s="67"/>
      <c r="O448" s="76"/>
      <c r="P448" s="218"/>
      <c r="Q448" s="218"/>
      <c r="R448" s="218"/>
    </row>
    <row r="449" spans="1:18" x14ac:dyDescent="0.25">
      <c r="A449" s="182"/>
      <c r="B449" s="173"/>
      <c r="C449" s="173"/>
      <c r="D449" s="173"/>
      <c r="E449" s="173"/>
      <c r="F449" s="173"/>
      <c r="G449" s="173"/>
      <c r="H449" s="173"/>
      <c r="I449" s="173"/>
      <c r="J449" s="173"/>
      <c r="K449" s="173"/>
      <c r="L449" s="298"/>
      <c r="M449" s="67"/>
      <c r="N449" s="67"/>
      <c r="O449" s="76"/>
      <c r="P449" s="218"/>
      <c r="Q449" s="218"/>
      <c r="R449" s="218"/>
    </row>
    <row r="450" spans="1:18" x14ac:dyDescent="0.25">
      <c r="A450" s="182"/>
      <c r="B450" s="173"/>
      <c r="C450" s="173"/>
      <c r="D450" s="173"/>
      <c r="E450" s="173"/>
      <c r="F450" s="173"/>
      <c r="G450" s="173"/>
      <c r="H450" s="173"/>
      <c r="I450" s="173"/>
      <c r="J450" s="173"/>
      <c r="K450" s="173"/>
      <c r="L450" s="298"/>
      <c r="M450" s="67"/>
      <c r="N450" s="67"/>
      <c r="O450" s="76"/>
      <c r="P450" s="218"/>
      <c r="Q450" s="218"/>
      <c r="R450" s="218"/>
    </row>
    <row r="451" spans="1:18" x14ac:dyDescent="0.25">
      <c r="A451" s="182"/>
      <c r="B451" s="173"/>
      <c r="C451" s="173"/>
      <c r="D451" s="173"/>
      <c r="E451" s="173"/>
      <c r="F451" s="173"/>
      <c r="G451" s="173"/>
      <c r="H451" s="173"/>
      <c r="I451" s="173"/>
      <c r="J451" s="173"/>
      <c r="K451" s="173"/>
      <c r="L451" s="298"/>
      <c r="M451" s="67"/>
      <c r="N451" s="67"/>
      <c r="O451" s="76"/>
      <c r="P451" s="218"/>
      <c r="Q451" s="218"/>
      <c r="R451" s="218"/>
    </row>
    <row r="452" spans="1:18" x14ac:dyDescent="0.25">
      <c r="A452" s="182"/>
      <c r="B452" s="173"/>
      <c r="C452" s="173"/>
      <c r="D452" s="173"/>
      <c r="E452" s="173"/>
      <c r="F452" s="173"/>
      <c r="G452" s="173"/>
      <c r="H452" s="173"/>
      <c r="I452" s="173"/>
      <c r="J452" s="173"/>
      <c r="K452" s="173"/>
      <c r="L452" s="298"/>
      <c r="M452" s="67"/>
      <c r="N452" s="67"/>
      <c r="O452" s="76"/>
      <c r="P452" s="218"/>
      <c r="Q452" s="218"/>
      <c r="R452" s="218"/>
    </row>
    <row r="453" spans="1:18" x14ac:dyDescent="0.25">
      <c r="A453" s="182"/>
      <c r="B453" s="173"/>
      <c r="C453" s="173"/>
      <c r="D453" s="173"/>
      <c r="E453" s="173"/>
      <c r="F453" s="173"/>
      <c r="G453" s="173"/>
      <c r="H453" s="173"/>
      <c r="I453" s="173"/>
      <c r="J453" s="173"/>
      <c r="K453" s="173"/>
      <c r="L453" s="298"/>
      <c r="M453" s="67"/>
      <c r="N453" s="67"/>
      <c r="O453" s="76"/>
      <c r="P453" s="218"/>
      <c r="Q453" s="218"/>
      <c r="R453" s="218"/>
    </row>
    <row r="454" spans="1:18" x14ac:dyDescent="0.25">
      <c r="A454" s="182"/>
      <c r="B454" s="173"/>
      <c r="C454" s="173"/>
      <c r="D454" s="173"/>
      <c r="E454" s="173"/>
      <c r="F454" s="173"/>
      <c r="G454" s="173"/>
      <c r="H454" s="173"/>
      <c r="I454" s="173"/>
      <c r="J454" s="173"/>
      <c r="K454" s="173"/>
      <c r="L454" s="298"/>
      <c r="M454" s="67"/>
      <c r="N454" s="67"/>
      <c r="O454" s="76"/>
      <c r="P454" s="218"/>
      <c r="Q454" s="218"/>
      <c r="R454" s="218"/>
    </row>
    <row r="455" spans="1:18" x14ac:dyDescent="0.25">
      <c r="A455" s="182"/>
      <c r="B455" s="173"/>
      <c r="C455" s="173"/>
      <c r="D455" s="173"/>
      <c r="E455" s="173"/>
      <c r="F455" s="173"/>
      <c r="G455" s="173"/>
      <c r="H455" s="173"/>
      <c r="I455" s="173"/>
      <c r="J455" s="173"/>
      <c r="K455" s="173"/>
      <c r="L455" s="298"/>
      <c r="M455" s="67"/>
      <c r="N455" s="67"/>
      <c r="O455" s="76"/>
      <c r="P455" s="218"/>
      <c r="Q455" s="218"/>
      <c r="R455" s="218"/>
    </row>
    <row r="456" spans="1:18" x14ac:dyDescent="0.25">
      <c r="A456" s="182"/>
      <c r="B456" s="173"/>
      <c r="C456" s="173"/>
      <c r="D456" s="173"/>
      <c r="E456" s="173"/>
      <c r="F456" s="173"/>
      <c r="G456" s="173"/>
      <c r="H456" s="173"/>
      <c r="I456" s="173"/>
      <c r="J456" s="173"/>
      <c r="K456" s="173"/>
      <c r="L456" s="298"/>
      <c r="M456" s="67"/>
      <c r="N456" s="67"/>
      <c r="O456" s="76"/>
      <c r="P456" s="218"/>
      <c r="Q456" s="218"/>
      <c r="R456" s="218"/>
    </row>
    <row r="457" spans="1:18" x14ac:dyDescent="0.25">
      <c r="A457" s="182"/>
      <c r="B457" s="173"/>
      <c r="C457" s="173"/>
      <c r="D457" s="173"/>
      <c r="E457" s="173"/>
      <c r="F457" s="173"/>
      <c r="G457" s="173"/>
      <c r="H457" s="173"/>
      <c r="I457" s="173"/>
      <c r="J457" s="173"/>
      <c r="K457" s="173"/>
      <c r="L457" s="298"/>
      <c r="M457" s="67"/>
      <c r="N457" s="67"/>
      <c r="O457" s="76"/>
      <c r="P457" s="218"/>
      <c r="Q457" s="218"/>
      <c r="R457" s="218"/>
    </row>
    <row r="458" spans="1:18" x14ac:dyDescent="0.25">
      <c r="A458" s="182"/>
      <c r="B458" s="173"/>
      <c r="C458" s="173"/>
      <c r="D458" s="173"/>
      <c r="E458" s="173"/>
      <c r="F458" s="173"/>
      <c r="G458" s="173"/>
      <c r="H458" s="173"/>
      <c r="I458" s="173"/>
      <c r="J458" s="173"/>
      <c r="K458" s="173"/>
      <c r="L458" s="298"/>
      <c r="M458" s="67"/>
      <c r="N458" s="67"/>
      <c r="O458" s="76"/>
      <c r="P458" s="218"/>
      <c r="Q458" s="218"/>
      <c r="R458" s="218"/>
    </row>
    <row r="459" spans="1:18" x14ac:dyDescent="0.25">
      <c r="A459" s="182"/>
      <c r="B459" s="173"/>
      <c r="C459" s="173"/>
      <c r="D459" s="173"/>
      <c r="E459" s="173"/>
      <c r="F459" s="173"/>
      <c r="G459" s="173"/>
      <c r="H459" s="173"/>
      <c r="I459" s="173"/>
      <c r="J459" s="173"/>
      <c r="K459" s="173"/>
      <c r="L459" s="298"/>
      <c r="M459" s="67"/>
      <c r="N459" s="67"/>
      <c r="O459" s="76"/>
      <c r="P459" s="218"/>
      <c r="Q459" s="218"/>
      <c r="R459" s="218"/>
    </row>
    <row r="460" spans="1:18" x14ac:dyDescent="0.25">
      <c r="A460" s="182"/>
      <c r="B460" s="173"/>
      <c r="C460" s="173"/>
      <c r="D460" s="173"/>
      <c r="E460" s="173"/>
      <c r="F460" s="173"/>
      <c r="G460" s="173"/>
      <c r="H460" s="173"/>
      <c r="I460" s="173"/>
      <c r="J460" s="173"/>
      <c r="K460" s="173"/>
      <c r="L460" s="298"/>
      <c r="M460" s="67"/>
      <c r="N460" s="67"/>
      <c r="O460" s="76"/>
      <c r="P460" s="218"/>
      <c r="Q460" s="218"/>
      <c r="R460" s="218"/>
    </row>
    <row r="461" spans="1:18" x14ac:dyDescent="0.25">
      <c r="A461" s="182"/>
      <c r="B461" s="173"/>
      <c r="C461" s="173"/>
      <c r="D461" s="173"/>
      <c r="E461" s="173"/>
      <c r="F461" s="173"/>
      <c r="G461" s="173"/>
      <c r="H461" s="173"/>
      <c r="I461" s="173"/>
      <c r="J461" s="173"/>
      <c r="K461" s="173"/>
      <c r="L461" s="298"/>
      <c r="M461" s="67"/>
      <c r="N461" s="67"/>
      <c r="O461" s="76"/>
      <c r="P461" s="218"/>
      <c r="Q461" s="218"/>
      <c r="R461" s="218"/>
    </row>
    <row r="462" spans="1:18" x14ac:dyDescent="0.25">
      <c r="A462" s="182"/>
      <c r="B462" s="173"/>
      <c r="C462" s="173"/>
      <c r="D462" s="173"/>
      <c r="E462" s="173"/>
      <c r="F462" s="173"/>
      <c r="G462" s="173"/>
      <c r="H462" s="173"/>
      <c r="I462" s="173"/>
      <c r="J462" s="173"/>
      <c r="K462" s="173"/>
      <c r="L462" s="298"/>
      <c r="M462" s="67"/>
      <c r="N462" s="67"/>
      <c r="O462" s="76"/>
      <c r="P462" s="218"/>
      <c r="Q462" s="218"/>
      <c r="R462" s="218"/>
    </row>
    <row r="463" spans="1:18" x14ac:dyDescent="0.25">
      <c r="A463" s="182"/>
      <c r="B463" s="173"/>
      <c r="C463" s="173"/>
      <c r="D463" s="173"/>
      <c r="E463" s="173"/>
      <c r="F463" s="173"/>
      <c r="G463" s="173"/>
      <c r="H463" s="173"/>
      <c r="I463" s="173"/>
      <c r="J463" s="173"/>
      <c r="K463" s="173"/>
      <c r="L463" s="298"/>
      <c r="M463" s="67"/>
      <c r="N463" s="67"/>
      <c r="O463" s="76"/>
      <c r="P463" s="218"/>
      <c r="Q463" s="218"/>
      <c r="R463" s="218"/>
    </row>
    <row r="464" spans="1:18" x14ac:dyDescent="0.25">
      <c r="A464" s="182"/>
      <c r="B464" s="173"/>
      <c r="C464" s="173"/>
      <c r="D464" s="173"/>
      <c r="E464" s="173"/>
      <c r="F464" s="173"/>
      <c r="G464" s="173"/>
      <c r="H464" s="173"/>
      <c r="I464" s="173"/>
      <c r="J464" s="173"/>
      <c r="K464" s="173"/>
      <c r="L464" s="298"/>
      <c r="M464" s="67"/>
      <c r="N464" s="67"/>
      <c r="O464" s="76"/>
      <c r="P464" s="218"/>
      <c r="Q464" s="218"/>
      <c r="R464" s="218"/>
    </row>
    <row r="465" spans="1:18" x14ac:dyDescent="0.25">
      <c r="A465" s="182"/>
      <c r="B465" s="173"/>
      <c r="C465" s="173"/>
      <c r="D465" s="173"/>
      <c r="E465" s="173"/>
      <c r="F465" s="173"/>
      <c r="G465" s="173"/>
      <c r="H465" s="173"/>
      <c r="I465" s="173"/>
      <c r="J465" s="173"/>
      <c r="K465" s="173"/>
      <c r="L465" s="298"/>
      <c r="M465" s="67"/>
      <c r="N465" s="67"/>
      <c r="O465" s="76"/>
      <c r="P465" s="218"/>
      <c r="Q465" s="218"/>
      <c r="R465" s="218"/>
    </row>
    <row r="466" spans="1:18" x14ac:dyDescent="0.25">
      <c r="A466" s="182"/>
      <c r="B466" s="173"/>
      <c r="C466" s="173"/>
      <c r="D466" s="173"/>
      <c r="E466" s="173"/>
      <c r="F466" s="173"/>
      <c r="G466" s="173"/>
      <c r="H466" s="173"/>
      <c r="I466" s="173"/>
      <c r="J466" s="173"/>
      <c r="K466" s="173"/>
      <c r="L466" s="298"/>
      <c r="M466" s="67"/>
      <c r="N466" s="67"/>
      <c r="O466" s="76"/>
      <c r="P466" s="218"/>
      <c r="Q466" s="218"/>
      <c r="R466" s="218"/>
    </row>
    <row r="467" spans="1:18" x14ac:dyDescent="0.25">
      <c r="A467" s="182"/>
      <c r="B467" s="173"/>
      <c r="C467" s="173"/>
      <c r="D467" s="173"/>
      <c r="E467" s="173"/>
      <c r="F467" s="173"/>
      <c r="G467" s="173"/>
      <c r="H467" s="173"/>
      <c r="I467" s="173"/>
      <c r="J467" s="173"/>
      <c r="K467" s="173"/>
      <c r="L467" s="298"/>
      <c r="M467" s="67"/>
      <c r="N467" s="67"/>
      <c r="O467" s="76"/>
      <c r="P467" s="218"/>
      <c r="Q467" s="218"/>
      <c r="R467" s="218"/>
    </row>
    <row r="468" spans="1:18" x14ac:dyDescent="0.25">
      <c r="A468" s="182"/>
      <c r="B468" s="173"/>
      <c r="C468" s="173"/>
      <c r="D468" s="173"/>
      <c r="E468" s="173"/>
      <c r="F468" s="173"/>
      <c r="G468" s="173"/>
      <c r="H468" s="173"/>
      <c r="I468" s="173"/>
      <c r="J468" s="173"/>
      <c r="K468" s="173"/>
      <c r="L468" s="298"/>
      <c r="M468" s="67"/>
      <c r="N468" s="67"/>
      <c r="O468" s="76"/>
      <c r="P468" s="218"/>
      <c r="Q468" s="218"/>
      <c r="R468" s="218"/>
    </row>
    <row r="469" spans="1:18" x14ac:dyDescent="0.25">
      <c r="A469" s="182"/>
      <c r="B469" s="173"/>
      <c r="C469" s="173"/>
      <c r="D469" s="173"/>
      <c r="E469" s="173"/>
      <c r="F469" s="173"/>
      <c r="G469" s="173"/>
      <c r="H469" s="173"/>
      <c r="I469" s="173"/>
      <c r="J469" s="173"/>
      <c r="K469" s="173"/>
      <c r="L469" s="298"/>
      <c r="M469" s="67"/>
      <c r="N469" s="67"/>
      <c r="O469" s="76"/>
      <c r="P469" s="218"/>
      <c r="Q469" s="218"/>
      <c r="R469" s="218"/>
    </row>
    <row r="470" spans="1:18" x14ac:dyDescent="0.25">
      <c r="A470" s="182"/>
      <c r="B470" s="173"/>
      <c r="C470" s="173"/>
      <c r="D470" s="173"/>
      <c r="E470" s="173"/>
      <c r="F470" s="173"/>
      <c r="G470" s="173"/>
      <c r="H470" s="173"/>
      <c r="I470" s="173"/>
      <c r="J470" s="173"/>
      <c r="K470" s="173"/>
      <c r="L470" s="298"/>
      <c r="M470" s="67"/>
      <c r="N470" s="67"/>
      <c r="O470" s="76"/>
      <c r="P470" s="218"/>
      <c r="Q470" s="218"/>
      <c r="R470" s="218"/>
    </row>
    <row r="471" spans="1:18" ht="15.75" thickBot="1" x14ac:dyDescent="0.3">
      <c r="A471" s="246"/>
      <c r="B471" s="183"/>
      <c r="C471" s="183"/>
      <c r="D471" s="183"/>
      <c r="E471" s="183"/>
      <c r="F471" s="183"/>
      <c r="G471" s="183"/>
      <c r="H471" s="183"/>
      <c r="I471" s="183"/>
      <c r="J471" s="183"/>
      <c r="K471" s="183"/>
      <c r="L471" s="299"/>
      <c r="M471" s="67"/>
      <c r="N471" s="67"/>
      <c r="O471" s="76"/>
      <c r="P471" s="218"/>
      <c r="Q471" s="218"/>
      <c r="R471" s="218"/>
    </row>
    <row r="472" spans="1:18" x14ac:dyDescent="0.25">
      <c r="A472" s="227"/>
      <c r="B472" s="173"/>
      <c r="C472" s="173"/>
      <c r="D472" s="173"/>
      <c r="E472" s="173"/>
      <c r="F472" s="173"/>
      <c r="G472" s="173"/>
      <c r="H472" s="173"/>
      <c r="I472" s="173"/>
      <c r="J472" s="173"/>
      <c r="K472" s="173"/>
      <c r="L472" s="173"/>
      <c r="M472" s="72"/>
      <c r="N472" s="67"/>
      <c r="O472" s="76"/>
      <c r="P472" s="218"/>
      <c r="Q472" s="218"/>
      <c r="R472" s="218"/>
    </row>
    <row r="473" spans="1:18" x14ac:dyDescent="0.25">
      <c r="A473" s="227"/>
      <c r="B473" s="173"/>
      <c r="C473" s="173"/>
      <c r="D473" s="173"/>
      <c r="E473" s="173"/>
      <c r="F473" s="173"/>
      <c r="G473" s="173"/>
      <c r="H473" s="173"/>
      <c r="I473" s="173"/>
      <c r="J473" s="173"/>
      <c r="K473" s="173"/>
      <c r="L473" s="173"/>
      <c r="M473" s="72"/>
      <c r="N473" s="67"/>
      <c r="O473" s="76"/>
      <c r="P473" s="218"/>
      <c r="Q473" s="218"/>
      <c r="R473" s="218"/>
    </row>
    <row r="474" spans="1:18" x14ac:dyDescent="0.25">
      <c r="A474" s="227"/>
      <c r="B474" s="173"/>
      <c r="C474" s="173"/>
      <c r="D474" s="173"/>
      <c r="E474" s="173"/>
      <c r="F474" s="173"/>
      <c r="G474" s="173"/>
      <c r="H474" s="173"/>
      <c r="I474" s="173"/>
      <c r="J474" s="173"/>
      <c r="K474" s="173"/>
      <c r="L474" s="173"/>
      <c r="M474" s="72"/>
      <c r="N474" s="67"/>
      <c r="O474" s="76"/>
      <c r="P474" s="218"/>
      <c r="Q474" s="218"/>
      <c r="R474" s="218"/>
    </row>
    <row r="475" spans="1:18" x14ac:dyDescent="0.25">
      <c r="A475" s="227"/>
      <c r="B475" s="173"/>
      <c r="C475" s="173"/>
      <c r="D475" s="173"/>
      <c r="E475" s="173"/>
      <c r="F475" s="173"/>
      <c r="G475" s="173"/>
      <c r="H475" s="173"/>
      <c r="I475" s="173"/>
      <c r="J475" s="173"/>
      <c r="K475" s="173"/>
      <c r="L475" s="173"/>
      <c r="M475" s="72"/>
      <c r="N475" s="67"/>
      <c r="O475" s="76"/>
      <c r="P475" s="218"/>
      <c r="Q475" s="218"/>
      <c r="R475" s="218"/>
    </row>
    <row r="476" spans="1:18" x14ac:dyDescent="0.25">
      <c r="A476" s="227"/>
      <c r="B476" s="173"/>
      <c r="C476" s="173"/>
      <c r="D476" s="173"/>
      <c r="E476" s="173"/>
      <c r="F476" s="173"/>
      <c r="G476" s="173"/>
      <c r="H476" s="173"/>
      <c r="I476" s="173"/>
      <c r="J476" s="173"/>
      <c r="K476" s="173"/>
      <c r="L476" s="173"/>
      <c r="M476" s="72"/>
      <c r="N476" s="67"/>
      <c r="O476" s="76"/>
      <c r="P476" s="218"/>
      <c r="Q476" s="218"/>
      <c r="R476" s="218"/>
    </row>
    <row r="477" spans="1:18" x14ac:dyDescent="0.25">
      <c r="A477" s="227"/>
      <c r="B477" s="173"/>
      <c r="C477" s="173"/>
      <c r="D477" s="173"/>
      <c r="E477" s="173"/>
      <c r="F477" s="173"/>
      <c r="G477" s="173"/>
      <c r="H477" s="173"/>
      <c r="I477" s="173"/>
      <c r="J477" s="173"/>
      <c r="K477" s="173"/>
      <c r="L477" s="173"/>
      <c r="M477" s="72"/>
      <c r="N477" s="67"/>
      <c r="O477" s="76"/>
      <c r="P477" s="218"/>
      <c r="Q477" s="218"/>
      <c r="R477" s="218"/>
    </row>
    <row r="478" spans="1:18" x14ac:dyDescent="0.25">
      <c r="A478" s="227"/>
      <c r="B478" s="173"/>
      <c r="C478" s="173"/>
      <c r="D478" s="173"/>
      <c r="E478" s="173"/>
      <c r="F478" s="173"/>
      <c r="G478" s="173"/>
      <c r="H478" s="173"/>
      <c r="I478" s="173"/>
      <c r="J478" s="173"/>
      <c r="K478" s="173"/>
      <c r="L478" s="173"/>
      <c r="M478" s="72"/>
      <c r="N478" s="67"/>
      <c r="O478" s="76"/>
      <c r="P478" s="218"/>
      <c r="Q478" s="218"/>
      <c r="R478" s="218"/>
    </row>
    <row r="479" spans="1:18" x14ac:dyDescent="0.25">
      <c r="A479" s="227"/>
      <c r="B479" s="173"/>
      <c r="C479" s="173"/>
      <c r="D479" s="173"/>
      <c r="E479" s="173"/>
      <c r="F479" s="173"/>
      <c r="G479" s="173"/>
      <c r="H479" s="173"/>
      <c r="I479" s="173"/>
      <c r="J479" s="173"/>
      <c r="K479" s="173"/>
      <c r="L479" s="173"/>
      <c r="M479" s="72"/>
      <c r="N479" s="67"/>
      <c r="O479" s="76"/>
      <c r="P479" s="218"/>
      <c r="Q479" s="218"/>
      <c r="R479" s="218"/>
    </row>
    <row r="480" spans="1:18" x14ac:dyDescent="0.25">
      <c r="A480" s="227"/>
      <c r="B480" s="173"/>
      <c r="C480" s="173"/>
      <c r="D480" s="173"/>
      <c r="E480" s="173"/>
      <c r="F480" s="173"/>
      <c r="G480" s="173"/>
      <c r="H480" s="173"/>
      <c r="I480" s="173"/>
      <c r="J480" s="173"/>
      <c r="K480" s="173"/>
      <c r="L480" s="173"/>
      <c r="M480" s="72"/>
      <c r="N480" s="67"/>
      <c r="O480" s="76"/>
      <c r="P480" s="218"/>
      <c r="Q480" s="218"/>
      <c r="R480" s="218"/>
    </row>
    <row r="481" spans="1:18" x14ac:dyDescent="0.25">
      <c r="A481" s="227"/>
      <c r="B481" s="173"/>
      <c r="C481" s="173"/>
      <c r="D481" s="173"/>
      <c r="E481" s="173"/>
      <c r="F481" s="173"/>
      <c r="G481" s="173"/>
      <c r="H481" s="173"/>
      <c r="I481" s="173"/>
      <c r="J481" s="173"/>
      <c r="K481" s="173"/>
      <c r="L481" s="173"/>
      <c r="M481" s="72"/>
      <c r="N481" s="67"/>
      <c r="O481" s="76"/>
      <c r="P481" s="218"/>
      <c r="Q481" s="218"/>
      <c r="R481" s="218"/>
    </row>
    <row r="482" spans="1:18" x14ac:dyDescent="0.25">
      <c r="A482" s="227"/>
      <c r="B482" s="173"/>
      <c r="C482" s="173"/>
      <c r="D482" s="173"/>
      <c r="E482" s="173"/>
      <c r="F482" s="173"/>
      <c r="G482" s="173"/>
      <c r="H482" s="173"/>
      <c r="I482" s="173"/>
      <c r="J482" s="173"/>
      <c r="K482" s="173"/>
      <c r="L482" s="173"/>
      <c r="M482" s="72"/>
      <c r="N482" s="67"/>
      <c r="O482" s="76"/>
      <c r="P482" s="218"/>
      <c r="Q482" s="218"/>
      <c r="R482" s="218"/>
    </row>
    <row r="483" spans="1:18" x14ac:dyDescent="0.25">
      <c r="A483" s="227"/>
      <c r="B483" s="173"/>
      <c r="C483" s="173"/>
      <c r="D483" s="173"/>
      <c r="E483" s="173"/>
      <c r="F483" s="173"/>
      <c r="G483" s="173"/>
      <c r="H483" s="173"/>
      <c r="I483" s="173"/>
      <c r="J483" s="173"/>
      <c r="K483" s="173"/>
      <c r="L483" s="173"/>
      <c r="M483" s="72"/>
      <c r="N483" s="67"/>
      <c r="O483" s="76"/>
      <c r="P483" s="218"/>
      <c r="Q483" s="218"/>
      <c r="R483" s="218"/>
    </row>
    <row r="484" spans="1:18" x14ac:dyDescent="0.25">
      <c r="A484" s="227"/>
      <c r="B484" s="173"/>
      <c r="C484" s="173"/>
      <c r="D484" s="173"/>
      <c r="E484" s="173"/>
      <c r="F484" s="173"/>
      <c r="G484" s="173"/>
      <c r="H484" s="173"/>
      <c r="I484" s="173"/>
      <c r="J484" s="173"/>
      <c r="K484" s="173"/>
      <c r="L484" s="173"/>
      <c r="M484" s="72"/>
      <c r="N484" s="67"/>
      <c r="O484" s="76"/>
      <c r="P484" s="218"/>
      <c r="Q484" s="218"/>
      <c r="R484" s="218"/>
    </row>
    <row r="485" spans="1:18" x14ac:dyDescent="0.25">
      <c r="A485" s="227"/>
      <c r="B485" s="173"/>
      <c r="C485" s="173"/>
      <c r="D485" s="173"/>
      <c r="E485" s="173"/>
      <c r="F485" s="173"/>
      <c r="G485" s="173"/>
      <c r="H485" s="173"/>
      <c r="I485" s="173"/>
      <c r="J485" s="173"/>
      <c r="K485" s="173"/>
      <c r="L485" s="173"/>
      <c r="M485" s="72"/>
      <c r="N485" s="67"/>
      <c r="O485" s="76"/>
      <c r="P485" s="218"/>
      <c r="Q485" s="218"/>
      <c r="R485" s="218"/>
    </row>
    <row r="486" spans="1:18" x14ac:dyDescent="0.25">
      <c r="A486" s="227"/>
      <c r="B486" s="173"/>
      <c r="C486" s="173"/>
      <c r="D486" s="173"/>
      <c r="E486" s="173"/>
      <c r="F486" s="173"/>
      <c r="G486" s="173"/>
      <c r="H486" s="173"/>
      <c r="I486" s="173"/>
      <c r="J486" s="173"/>
      <c r="K486" s="173"/>
      <c r="L486" s="173"/>
      <c r="M486" s="72"/>
      <c r="N486" s="67"/>
      <c r="O486" s="76"/>
      <c r="P486" s="218"/>
      <c r="Q486" s="218"/>
      <c r="R486" s="218"/>
    </row>
    <row r="487" spans="1:18" x14ac:dyDescent="0.25">
      <c r="A487" s="227"/>
      <c r="B487" s="173"/>
      <c r="C487" s="173"/>
      <c r="D487" s="173"/>
      <c r="E487" s="173"/>
      <c r="F487" s="173"/>
      <c r="G487" s="173"/>
      <c r="H487" s="173"/>
      <c r="I487" s="173"/>
      <c r="J487" s="173"/>
      <c r="K487" s="173"/>
      <c r="L487" s="173"/>
      <c r="M487" s="72"/>
      <c r="N487" s="67"/>
      <c r="O487" s="76"/>
      <c r="P487" s="218"/>
      <c r="Q487" s="218"/>
      <c r="R487" s="218"/>
    </row>
    <row r="488" spans="1:18" x14ac:dyDescent="0.25">
      <c r="A488" s="227"/>
      <c r="B488" s="173"/>
      <c r="C488" s="173"/>
      <c r="D488" s="173"/>
      <c r="E488" s="173"/>
      <c r="F488" s="173"/>
      <c r="G488" s="173"/>
      <c r="H488" s="173"/>
      <c r="I488" s="173"/>
      <c r="J488" s="173"/>
      <c r="K488" s="173"/>
      <c r="L488" s="173"/>
      <c r="M488" s="72"/>
      <c r="N488" s="67"/>
      <c r="O488" s="76"/>
      <c r="P488" s="218"/>
      <c r="Q488" s="218"/>
      <c r="R488" s="218"/>
    </row>
    <row r="489" spans="1:18" x14ac:dyDescent="0.25">
      <c r="A489" s="227"/>
      <c r="B489" s="173"/>
      <c r="C489" s="173"/>
      <c r="D489" s="173"/>
      <c r="E489" s="173"/>
      <c r="F489" s="173"/>
      <c r="G489" s="173"/>
      <c r="H489" s="173"/>
      <c r="I489" s="173"/>
      <c r="J489" s="173"/>
      <c r="K489" s="173"/>
      <c r="L489" s="173"/>
      <c r="M489" s="72"/>
      <c r="N489" s="67"/>
      <c r="O489" s="76"/>
      <c r="P489" s="218"/>
      <c r="Q489" s="218"/>
      <c r="R489" s="218"/>
    </row>
    <row r="490" spans="1:18" x14ac:dyDescent="0.25">
      <c r="A490" s="227"/>
      <c r="B490" s="173"/>
      <c r="C490" s="173"/>
      <c r="D490" s="173"/>
      <c r="E490" s="173"/>
      <c r="F490" s="173"/>
      <c r="G490" s="173"/>
      <c r="H490" s="173"/>
      <c r="I490" s="173"/>
      <c r="J490" s="173"/>
      <c r="K490" s="173"/>
      <c r="L490" s="173"/>
      <c r="M490" s="72"/>
      <c r="N490" s="67"/>
      <c r="O490" s="76"/>
      <c r="P490" s="218"/>
      <c r="Q490" s="218"/>
      <c r="R490" s="218"/>
    </row>
    <row r="491" spans="1:18" x14ac:dyDescent="0.25">
      <c r="A491" s="227"/>
      <c r="B491" s="173"/>
      <c r="C491" s="173"/>
      <c r="D491" s="173"/>
      <c r="E491" s="173"/>
      <c r="F491" s="173"/>
      <c r="G491" s="173"/>
      <c r="H491" s="173"/>
      <c r="I491" s="173"/>
      <c r="J491" s="173"/>
      <c r="K491" s="173"/>
      <c r="L491" s="173"/>
      <c r="M491" s="72"/>
      <c r="N491" s="67"/>
      <c r="O491" s="76"/>
      <c r="P491" s="218"/>
      <c r="Q491" s="218"/>
      <c r="R491" s="218"/>
    </row>
    <row r="492" spans="1:18" x14ac:dyDescent="0.25">
      <c r="A492" s="227"/>
      <c r="B492" s="173"/>
      <c r="C492" s="173"/>
      <c r="D492" s="173"/>
      <c r="E492" s="173"/>
      <c r="F492" s="173"/>
      <c r="G492" s="173"/>
      <c r="H492" s="173"/>
      <c r="I492" s="173"/>
      <c r="J492" s="173"/>
      <c r="K492" s="173"/>
      <c r="L492" s="173"/>
      <c r="M492" s="72"/>
      <c r="N492" s="67"/>
      <c r="O492" s="76"/>
      <c r="P492" s="218"/>
      <c r="Q492" s="218"/>
      <c r="R492" s="218"/>
    </row>
    <row r="493" spans="1:18" x14ac:dyDescent="0.25">
      <c r="A493" s="227"/>
      <c r="B493" s="173"/>
      <c r="C493" s="173"/>
      <c r="D493" s="173"/>
      <c r="E493" s="173"/>
      <c r="F493" s="173"/>
      <c r="G493" s="173"/>
      <c r="H493" s="173"/>
      <c r="I493" s="173"/>
      <c r="J493" s="173"/>
      <c r="K493" s="173"/>
      <c r="L493" s="173"/>
      <c r="M493" s="72"/>
      <c r="N493" s="67"/>
      <c r="O493" s="76"/>
      <c r="P493" s="218"/>
      <c r="Q493" s="218"/>
      <c r="R493" s="218"/>
    </row>
    <row r="494" spans="1:18" x14ac:dyDescent="0.25">
      <c r="A494" s="227"/>
      <c r="B494" s="173"/>
      <c r="C494" s="173"/>
      <c r="D494" s="173"/>
      <c r="E494" s="173"/>
      <c r="F494" s="173"/>
      <c r="G494" s="173"/>
      <c r="H494" s="173"/>
      <c r="I494" s="173"/>
      <c r="J494" s="173"/>
      <c r="K494" s="173"/>
      <c r="L494" s="173"/>
      <c r="M494" s="72"/>
      <c r="N494" s="67"/>
      <c r="O494" s="76"/>
      <c r="P494" s="218"/>
      <c r="Q494" s="218"/>
      <c r="R494" s="218"/>
    </row>
    <row r="495" spans="1:18" x14ac:dyDescent="0.25">
      <c r="A495" s="227"/>
      <c r="B495" s="173"/>
      <c r="C495" s="173"/>
      <c r="D495" s="173"/>
      <c r="E495" s="173"/>
      <c r="F495" s="173"/>
      <c r="G495" s="173"/>
      <c r="H495" s="173"/>
      <c r="I495" s="173"/>
      <c r="J495" s="173"/>
      <c r="K495" s="173"/>
      <c r="L495" s="173"/>
      <c r="M495" s="72"/>
      <c r="N495" s="67"/>
      <c r="O495" s="76"/>
      <c r="P495" s="218"/>
      <c r="Q495" s="218"/>
      <c r="R495" s="218"/>
    </row>
    <row r="496" spans="1:18" x14ac:dyDescent="0.25">
      <c r="A496" s="227"/>
      <c r="B496" s="173"/>
      <c r="C496" s="173"/>
      <c r="D496" s="173"/>
      <c r="E496" s="173"/>
      <c r="F496" s="173"/>
      <c r="G496" s="173"/>
      <c r="H496" s="173"/>
      <c r="I496" s="173"/>
      <c r="J496" s="173"/>
      <c r="K496" s="173"/>
      <c r="L496" s="173"/>
      <c r="M496" s="72"/>
      <c r="N496" s="67"/>
      <c r="O496" s="76"/>
      <c r="P496" s="218"/>
      <c r="Q496" s="218"/>
      <c r="R496" s="218"/>
    </row>
    <row r="497" spans="1:18" x14ac:dyDescent="0.25">
      <c r="A497" s="227"/>
      <c r="B497" s="173"/>
      <c r="C497" s="173"/>
      <c r="D497" s="173"/>
      <c r="E497" s="173"/>
      <c r="F497" s="173"/>
      <c r="G497" s="173"/>
      <c r="H497" s="173"/>
      <c r="I497" s="173"/>
      <c r="J497" s="173"/>
      <c r="K497" s="173"/>
      <c r="L497" s="173"/>
      <c r="M497" s="72"/>
      <c r="N497" s="67"/>
      <c r="O497" s="76"/>
      <c r="P497" s="218"/>
      <c r="Q497" s="218"/>
      <c r="R497" s="218"/>
    </row>
    <row r="498" spans="1:18" x14ac:dyDescent="0.25">
      <c r="A498" s="227"/>
      <c r="B498" s="173"/>
      <c r="C498" s="173"/>
      <c r="D498" s="173"/>
      <c r="E498" s="173"/>
      <c r="F498" s="173"/>
      <c r="G498" s="173"/>
      <c r="H498" s="173"/>
      <c r="I498" s="173"/>
      <c r="J498" s="173"/>
      <c r="K498" s="173"/>
      <c r="L498" s="173"/>
      <c r="M498" s="72"/>
      <c r="N498" s="67"/>
      <c r="O498" s="76"/>
      <c r="P498" s="218"/>
      <c r="Q498" s="218"/>
      <c r="R498" s="218"/>
    </row>
    <row r="499" spans="1:18" x14ac:dyDescent="0.25">
      <c r="A499" s="227"/>
      <c r="B499" s="173"/>
      <c r="C499" s="173"/>
      <c r="D499" s="173"/>
      <c r="E499" s="173"/>
      <c r="F499" s="173"/>
      <c r="G499" s="173"/>
      <c r="H499" s="173"/>
      <c r="I499" s="173"/>
      <c r="J499" s="173"/>
      <c r="K499" s="173"/>
      <c r="L499" s="173"/>
      <c r="M499" s="72"/>
      <c r="N499" s="67"/>
      <c r="O499" s="76"/>
      <c r="P499" s="218"/>
      <c r="Q499" s="218"/>
      <c r="R499" s="218"/>
    </row>
    <row r="500" spans="1:18" x14ac:dyDescent="0.25">
      <c r="A500" s="227"/>
      <c r="B500" s="173"/>
      <c r="C500" s="173"/>
      <c r="D500" s="173"/>
      <c r="E500" s="173"/>
      <c r="F500" s="173"/>
      <c r="G500" s="173"/>
      <c r="H500" s="173"/>
      <c r="I500" s="173"/>
      <c r="J500" s="173"/>
      <c r="K500" s="173"/>
      <c r="L500" s="173"/>
      <c r="M500" s="72"/>
      <c r="N500" s="67"/>
      <c r="O500" s="76"/>
      <c r="P500" s="218"/>
      <c r="Q500" s="218"/>
      <c r="R500" s="218"/>
    </row>
    <row r="501" spans="1:18" x14ac:dyDescent="0.25">
      <c r="A501" s="227"/>
      <c r="B501" s="173"/>
      <c r="C501" s="173"/>
      <c r="D501" s="173"/>
      <c r="E501" s="173"/>
      <c r="F501" s="173"/>
      <c r="G501" s="173"/>
      <c r="H501" s="173"/>
      <c r="I501" s="173"/>
      <c r="J501" s="173"/>
      <c r="K501" s="173"/>
      <c r="L501" s="173"/>
      <c r="M501" s="72"/>
      <c r="N501" s="67"/>
      <c r="O501" s="76"/>
      <c r="P501" s="218"/>
      <c r="Q501" s="218"/>
      <c r="R501" s="218"/>
    </row>
    <row r="502" spans="1:18" x14ac:dyDescent="0.25">
      <c r="A502" s="227"/>
      <c r="B502" s="173"/>
      <c r="C502" s="173"/>
      <c r="D502" s="173"/>
      <c r="E502" s="173"/>
      <c r="F502" s="173"/>
      <c r="G502" s="173"/>
      <c r="H502" s="173"/>
      <c r="I502" s="173"/>
      <c r="J502" s="173"/>
      <c r="K502" s="173"/>
      <c r="L502" s="173"/>
      <c r="M502" s="72"/>
      <c r="N502" s="67"/>
      <c r="O502" s="76"/>
      <c r="P502" s="218"/>
      <c r="Q502" s="218"/>
      <c r="R502" s="218"/>
    </row>
    <row r="503" spans="1:18" x14ac:dyDescent="0.25">
      <c r="A503" s="227"/>
      <c r="B503" s="173"/>
      <c r="C503" s="173"/>
      <c r="D503" s="173"/>
      <c r="E503" s="173"/>
      <c r="F503" s="173"/>
      <c r="G503" s="173"/>
      <c r="H503" s="173"/>
      <c r="I503" s="173"/>
      <c r="J503" s="173"/>
      <c r="K503" s="173"/>
      <c r="L503" s="173"/>
      <c r="M503" s="72"/>
      <c r="N503" s="67"/>
      <c r="O503" s="76"/>
      <c r="P503" s="218"/>
      <c r="Q503" s="218"/>
      <c r="R503" s="218"/>
    </row>
    <row r="504" spans="1:18" x14ac:dyDescent="0.25">
      <c r="A504" s="227"/>
      <c r="B504" s="173"/>
      <c r="C504" s="173"/>
      <c r="D504" s="173"/>
      <c r="E504" s="173"/>
      <c r="F504" s="173"/>
      <c r="G504" s="173"/>
      <c r="H504" s="173"/>
      <c r="I504" s="173"/>
      <c r="J504" s="173"/>
      <c r="K504" s="173"/>
      <c r="L504" s="173"/>
      <c r="M504" s="72"/>
      <c r="N504" s="67"/>
      <c r="O504" s="76"/>
      <c r="P504" s="218"/>
      <c r="Q504" s="218"/>
      <c r="R504" s="218"/>
    </row>
    <row r="505" spans="1:18" x14ac:dyDescent="0.25">
      <c r="A505" s="227"/>
      <c r="B505" s="173"/>
      <c r="C505" s="173"/>
      <c r="D505" s="173"/>
      <c r="E505" s="173"/>
      <c r="F505" s="173"/>
      <c r="G505" s="173"/>
      <c r="H505" s="173"/>
      <c r="I505" s="173"/>
      <c r="J505" s="173"/>
      <c r="K505" s="173"/>
      <c r="L505" s="173"/>
      <c r="M505" s="72"/>
      <c r="N505" s="67"/>
      <c r="O505" s="76"/>
      <c r="P505" s="218"/>
      <c r="Q505" s="218"/>
      <c r="R505" s="218"/>
    </row>
    <row r="506" spans="1:18" x14ac:dyDescent="0.25">
      <c r="A506" s="227"/>
      <c r="B506" s="173"/>
      <c r="C506" s="173"/>
      <c r="D506" s="173"/>
      <c r="E506" s="173"/>
      <c r="F506" s="173"/>
      <c r="G506" s="173"/>
      <c r="H506" s="173"/>
      <c r="I506" s="173"/>
      <c r="J506" s="173"/>
      <c r="K506" s="173"/>
      <c r="L506" s="173"/>
      <c r="M506" s="72"/>
      <c r="N506" s="67"/>
      <c r="O506" s="76"/>
      <c r="P506" s="218"/>
      <c r="Q506" s="218"/>
      <c r="R506" s="218"/>
    </row>
    <row r="507" spans="1:18" x14ac:dyDescent="0.25">
      <c r="A507" s="227"/>
      <c r="B507" s="173"/>
      <c r="C507" s="173"/>
      <c r="D507" s="173"/>
      <c r="E507" s="173"/>
      <c r="F507" s="173"/>
      <c r="G507" s="173"/>
      <c r="H507" s="173"/>
      <c r="I507" s="173"/>
      <c r="J507" s="173"/>
      <c r="K507" s="173"/>
      <c r="L507" s="173"/>
      <c r="M507" s="72"/>
      <c r="N507" s="67"/>
      <c r="O507" s="76"/>
      <c r="P507" s="218"/>
      <c r="Q507" s="218"/>
      <c r="R507" s="218"/>
    </row>
    <row r="508" spans="1:18" x14ac:dyDescent="0.25">
      <c r="A508" s="227"/>
      <c r="B508" s="173"/>
      <c r="C508" s="173"/>
      <c r="D508" s="173"/>
      <c r="E508" s="173"/>
      <c r="F508" s="173"/>
      <c r="G508" s="173"/>
      <c r="H508" s="173"/>
      <c r="I508" s="173"/>
      <c r="J508" s="173"/>
      <c r="K508" s="173"/>
      <c r="L508" s="173"/>
      <c r="M508" s="72"/>
      <c r="N508" s="67"/>
      <c r="O508" s="76"/>
      <c r="P508" s="218"/>
      <c r="Q508" s="218"/>
      <c r="R508" s="218"/>
    </row>
    <row r="509" spans="1:18" x14ac:dyDescent="0.25">
      <c r="A509" s="227"/>
      <c r="B509" s="173"/>
      <c r="C509" s="173"/>
      <c r="D509" s="173"/>
      <c r="E509" s="173"/>
      <c r="F509" s="173"/>
      <c r="G509" s="173"/>
      <c r="H509" s="173"/>
      <c r="I509" s="173"/>
      <c r="J509" s="173"/>
      <c r="K509" s="173"/>
      <c r="L509" s="173"/>
      <c r="M509" s="72"/>
      <c r="N509" s="67"/>
      <c r="O509" s="76"/>
      <c r="P509" s="218"/>
      <c r="Q509" s="218"/>
      <c r="R509" s="218"/>
    </row>
    <row r="510" spans="1:18" x14ac:dyDescent="0.25">
      <c r="A510" s="227"/>
      <c r="B510" s="173"/>
      <c r="C510" s="173"/>
      <c r="D510" s="173"/>
      <c r="E510" s="173"/>
      <c r="F510" s="173"/>
      <c r="G510" s="173"/>
      <c r="H510" s="173"/>
      <c r="I510" s="173"/>
      <c r="J510" s="173"/>
      <c r="K510" s="173"/>
      <c r="L510" s="173"/>
      <c r="M510" s="72"/>
      <c r="N510" s="67"/>
      <c r="O510" s="76"/>
      <c r="P510" s="218"/>
      <c r="Q510" s="218"/>
      <c r="R510" s="218"/>
    </row>
    <row r="511" spans="1:18" x14ac:dyDescent="0.25">
      <c r="A511" s="227"/>
      <c r="B511" s="173"/>
      <c r="C511" s="173"/>
      <c r="D511" s="173"/>
      <c r="E511" s="173"/>
      <c r="F511" s="173"/>
      <c r="G511" s="173"/>
      <c r="H511" s="173"/>
      <c r="I511" s="173"/>
      <c r="J511" s="173"/>
      <c r="K511" s="173"/>
      <c r="L511" s="173"/>
      <c r="M511" s="72"/>
      <c r="N511" s="67"/>
      <c r="O511" s="76"/>
      <c r="P511" s="218"/>
      <c r="Q511" s="218"/>
      <c r="R511" s="218"/>
    </row>
    <row r="512" spans="1:18" x14ac:dyDescent="0.25">
      <c r="A512" s="227"/>
      <c r="B512" s="173"/>
      <c r="C512" s="173"/>
      <c r="D512" s="173"/>
      <c r="E512" s="173"/>
      <c r="F512" s="173"/>
      <c r="G512" s="173"/>
      <c r="H512" s="173"/>
      <c r="I512" s="173"/>
      <c r="J512" s="173"/>
      <c r="K512" s="173"/>
      <c r="L512" s="173"/>
      <c r="M512" s="72"/>
      <c r="N512" s="67"/>
      <c r="O512" s="76"/>
      <c r="P512" s="218"/>
      <c r="Q512" s="218"/>
      <c r="R512" s="218"/>
    </row>
    <row r="513" spans="1:18" x14ac:dyDescent="0.25">
      <c r="A513" s="227"/>
      <c r="B513" s="173"/>
      <c r="C513" s="173"/>
      <c r="D513" s="173"/>
      <c r="E513" s="173"/>
      <c r="F513" s="173"/>
      <c r="G513" s="173"/>
      <c r="H513" s="173"/>
      <c r="I513" s="173"/>
      <c r="J513" s="173"/>
      <c r="K513" s="173"/>
      <c r="L513" s="173"/>
      <c r="M513" s="72"/>
      <c r="N513" s="67"/>
      <c r="O513" s="76"/>
      <c r="P513" s="218"/>
      <c r="Q513" s="218"/>
      <c r="R513" s="218"/>
    </row>
    <row r="514" spans="1:18" x14ac:dyDescent="0.25">
      <c r="A514" s="227"/>
      <c r="B514" s="173"/>
      <c r="C514" s="173"/>
      <c r="D514" s="173"/>
      <c r="E514" s="173"/>
      <c r="F514" s="173"/>
      <c r="G514" s="173"/>
      <c r="H514" s="173"/>
      <c r="I514" s="173"/>
      <c r="J514" s="173"/>
      <c r="K514" s="173"/>
      <c r="L514" s="173"/>
      <c r="M514" s="72"/>
      <c r="N514" s="67"/>
      <c r="O514" s="76"/>
      <c r="P514" s="218"/>
      <c r="Q514" s="218"/>
      <c r="R514" s="218"/>
    </row>
    <row r="515" spans="1:18" x14ac:dyDescent="0.25">
      <c r="A515" s="227"/>
      <c r="B515" s="173"/>
      <c r="C515" s="173"/>
      <c r="D515" s="173"/>
      <c r="E515" s="173"/>
      <c r="F515" s="173"/>
      <c r="G515" s="173"/>
      <c r="H515" s="173"/>
      <c r="I515" s="173"/>
      <c r="J515" s="173"/>
      <c r="K515" s="173"/>
      <c r="L515" s="173"/>
      <c r="M515" s="72"/>
      <c r="N515" s="67"/>
      <c r="O515" s="76"/>
      <c r="P515" s="218"/>
      <c r="Q515" s="218"/>
      <c r="R515" s="218"/>
    </row>
    <row r="516" spans="1:18" x14ac:dyDescent="0.25">
      <c r="A516" s="227"/>
      <c r="B516" s="173"/>
      <c r="C516" s="173"/>
      <c r="D516" s="173"/>
      <c r="E516" s="173"/>
      <c r="F516" s="173"/>
      <c r="G516" s="173"/>
      <c r="H516" s="173"/>
      <c r="I516" s="173"/>
      <c r="J516" s="173"/>
      <c r="K516" s="173"/>
      <c r="L516" s="173"/>
      <c r="M516" s="72"/>
      <c r="N516" s="67"/>
      <c r="O516" s="76"/>
      <c r="P516" s="218"/>
      <c r="Q516" s="218"/>
      <c r="R516" s="218"/>
    </row>
    <row r="517" spans="1:18" x14ac:dyDescent="0.25">
      <c r="A517" s="227"/>
      <c r="B517" s="173"/>
      <c r="C517" s="173"/>
      <c r="D517" s="173"/>
      <c r="E517" s="173"/>
      <c r="F517" s="173"/>
      <c r="G517" s="173"/>
      <c r="H517" s="173"/>
      <c r="I517" s="173"/>
      <c r="J517" s="173"/>
      <c r="K517" s="173"/>
      <c r="L517" s="173"/>
      <c r="M517" s="72"/>
      <c r="N517" s="67"/>
      <c r="O517" s="76"/>
      <c r="P517" s="218"/>
      <c r="Q517" s="218"/>
      <c r="R517" s="218"/>
    </row>
    <row r="518" spans="1:18" x14ac:dyDescent="0.25">
      <c r="A518" s="227"/>
      <c r="B518" s="173"/>
      <c r="C518" s="173"/>
      <c r="D518" s="173"/>
      <c r="E518" s="173"/>
      <c r="F518" s="173"/>
      <c r="G518" s="173"/>
      <c r="H518" s="173"/>
      <c r="I518" s="173"/>
      <c r="J518" s="173"/>
      <c r="K518" s="173"/>
      <c r="L518" s="173"/>
      <c r="M518" s="72"/>
      <c r="N518" s="67"/>
      <c r="O518" s="76"/>
      <c r="P518" s="218"/>
      <c r="Q518" s="218"/>
      <c r="R518" s="218"/>
    </row>
    <row r="519" spans="1:18" x14ac:dyDescent="0.25">
      <c r="A519" s="227"/>
      <c r="B519" s="173"/>
      <c r="C519" s="173"/>
      <c r="D519" s="173"/>
      <c r="E519" s="173"/>
      <c r="F519" s="173"/>
      <c r="G519" s="173"/>
      <c r="H519" s="173"/>
      <c r="I519" s="173"/>
      <c r="J519" s="173"/>
      <c r="K519" s="173"/>
      <c r="L519" s="173"/>
      <c r="M519" s="72"/>
      <c r="N519" s="67"/>
      <c r="O519" s="76"/>
      <c r="P519" s="218"/>
      <c r="Q519" s="218"/>
      <c r="R519" s="218"/>
    </row>
    <row r="520" spans="1:18" x14ac:dyDescent="0.25">
      <c r="A520" s="227"/>
      <c r="B520" s="173"/>
      <c r="C520" s="173"/>
      <c r="D520" s="173"/>
      <c r="E520" s="173"/>
      <c r="F520" s="173"/>
      <c r="G520" s="173"/>
      <c r="H520" s="173"/>
      <c r="I520" s="173"/>
      <c r="J520" s="173"/>
      <c r="K520" s="173"/>
      <c r="L520" s="173"/>
      <c r="M520" s="72"/>
      <c r="N520" s="67"/>
      <c r="O520" s="76"/>
      <c r="P520" s="218"/>
      <c r="Q520" s="218"/>
      <c r="R520" s="218"/>
    </row>
    <row r="521" spans="1:18" x14ac:dyDescent="0.25">
      <c r="A521" s="227"/>
      <c r="B521" s="173"/>
      <c r="C521" s="173"/>
      <c r="D521" s="173"/>
      <c r="E521" s="173"/>
      <c r="F521" s="173"/>
      <c r="G521" s="173"/>
      <c r="H521" s="173"/>
      <c r="I521" s="173"/>
      <c r="J521" s="173"/>
      <c r="K521" s="173"/>
      <c r="L521" s="173"/>
      <c r="M521" s="72"/>
      <c r="N521" s="67"/>
      <c r="O521" s="76"/>
      <c r="P521" s="218"/>
      <c r="Q521" s="218"/>
      <c r="R521" s="218"/>
    </row>
    <row r="522" spans="1:18" x14ac:dyDescent="0.25">
      <c r="A522" s="227"/>
      <c r="B522" s="173"/>
      <c r="C522" s="173"/>
      <c r="D522" s="173"/>
      <c r="E522" s="173"/>
      <c r="F522" s="173"/>
      <c r="G522" s="173"/>
      <c r="H522" s="173"/>
      <c r="I522" s="173"/>
      <c r="J522" s="173"/>
      <c r="K522" s="173"/>
      <c r="L522" s="173"/>
      <c r="M522" s="72"/>
      <c r="N522" s="67"/>
      <c r="O522" s="76"/>
      <c r="P522" s="218"/>
      <c r="Q522" s="218"/>
      <c r="R522" s="218"/>
    </row>
    <row r="523" spans="1:18" x14ac:dyDescent="0.25">
      <c r="A523" s="227"/>
      <c r="B523" s="173"/>
      <c r="C523" s="173"/>
      <c r="D523" s="173"/>
      <c r="E523" s="173"/>
      <c r="F523" s="173"/>
      <c r="G523" s="173"/>
      <c r="H523" s="173"/>
      <c r="I523" s="173"/>
      <c r="J523" s="173"/>
      <c r="K523" s="173"/>
      <c r="L523" s="173"/>
      <c r="M523" s="72"/>
      <c r="N523" s="67"/>
      <c r="O523" s="76"/>
      <c r="P523" s="218"/>
      <c r="Q523" s="218"/>
      <c r="R523" s="218"/>
    </row>
    <row r="524" spans="1:18" x14ac:dyDescent="0.25">
      <c r="A524" s="227"/>
      <c r="B524" s="173"/>
      <c r="C524" s="173"/>
      <c r="D524" s="173"/>
      <c r="E524" s="173"/>
      <c r="F524" s="173"/>
      <c r="G524" s="173"/>
      <c r="H524" s="173"/>
      <c r="I524" s="173"/>
      <c r="J524" s="173"/>
      <c r="K524" s="173"/>
      <c r="L524" s="173"/>
      <c r="M524" s="72"/>
      <c r="N524" s="67"/>
      <c r="O524" s="76"/>
      <c r="P524" s="218"/>
      <c r="Q524" s="218"/>
      <c r="R524" s="218"/>
    </row>
    <row r="525" spans="1:18" x14ac:dyDescent="0.25">
      <c r="A525" s="227"/>
      <c r="B525" s="173"/>
      <c r="C525" s="173"/>
      <c r="D525" s="173"/>
      <c r="E525" s="173"/>
      <c r="F525" s="173"/>
      <c r="G525" s="173"/>
      <c r="H525" s="173"/>
      <c r="I525" s="173"/>
      <c r="J525" s="173"/>
      <c r="K525" s="173"/>
      <c r="L525" s="173"/>
      <c r="M525" s="72"/>
      <c r="N525" s="67"/>
      <c r="O525" s="76"/>
      <c r="P525" s="218"/>
      <c r="Q525" s="218"/>
      <c r="R525" s="218"/>
    </row>
    <row r="526" spans="1:18" x14ac:dyDescent="0.25">
      <c r="A526" s="227"/>
      <c r="B526" s="173"/>
      <c r="C526" s="173"/>
      <c r="D526" s="173"/>
      <c r="E526" s="173"/>
      <c r="F526" s="173"/>
      <c r="G526" s="173"/>
      <c r="H526" s="173"/>
      <c r="I526" s="173"/>
      <c r="J526" s="173"/>
      <c r="K526" s="173"/>
      <c r="L526" s="173"/>
      <c r="M526" s="72"/>
      <c r="N526" s="67"/>
      <c r="O526" s="76"/>
      <c r="P526" s="218"/>
      <c r="Q526" s="218"/>
      <c r="R526" s="218"/>
    </row>
    <row r="527" spans="1:18" x14ac:dyDescent="0.25">
      <c r="A527" s="227"/>
      <c r="B527" s="173"/>
      <c r="C527" s="173"/>
      <c r="D527" s="173"/>
      <c r="E527" s="173"/>
      <c r="F527" s="173"/>
      <c r="G527" s="173"/>
      <c r="H527" s="173"/>
      <c r="I527" s="173"/>
      <c r="J527" s="173"/>
      <c r="K527" s="173"/>
      <c r="L527" s="173"/>
      <c r="M527" s="72"/>
      <c r="N527" s="67"/>
      <c r="O527" s="76"/>
      <c r="P527" s="218"/>
      <c r="Q527" s="218"/>
      <c r="R527" s="218"/>
    </row>
    <row r="528" spans="1:18" x14ac:dyDescent="0.25">
      <c r="A528" s="227"/>
      <c r="B528" s="173"/>
      <c r="C528" s="173"/>
      <c r="D528" s="173"/>
      <c r="E528" s="173"/>
      <c r="F528" s="173"/>
      <c r="G528" s="173"/>
      <c r="H528" s="173"/>
      <c r="I528" s="173"/>
      <c r="J528" s="173"/>
      <c r="K528" s="173"/>
      <c r="L528" s="173"/>
      <c r="M528" s="72"/>
      <c r="N528" s="67"/>
      <c r="O528" s="76"/>
      <c r="P528" s="218"/>
      <c r="Q528" s="218"/>
      <c r="R528" s="218"/>
    </row>
    <row r="529" spans="1:18" x14ac:dyDescent="0.25">
      <c r="A529" s="227"/>
      <c r="B529" s="173"/>
      <c r="C529" s="173"/>
      <c r="D529" s="173"/>
      <c r="E529" s="173"/>
      <c r="F529" s="173"/>
      <c r="G529" s="173"/>
      <c r="H529" s="173"/>
      <c r="I529" s="173"/>
      <c r="J529" s="173"/>
      <c r="K529" s="173"/>
      <c r="L529" s="173"/>
      <c r="M529" s="72"/>
      <c r="N529" s="67"/>
      <c r="O529" s="76"/>
      <c r="P529" s="218"/>
      <c r="Q529" s="218"/>
      <c r="R529" s="218"/>
    </row>
    <row r="530" spans="1:18" x14ac:dyDescent="0.25">
      <c r="A530" s="227"/>
      <c r="B530" s="173"/>
      <c r="C530" s="173"/>
      <c r="D530" s="173"/>
      <c r="E530" s="173"/>
      <c r="F530" s="173"/>
      <c r="G530" s="173"/>
      <c r="H530" s="173"/>
      <c r="I530" s="173"/>
      <c r="J530" s="173"/>
      <c r="K530" s="173"/>
      <c r="L530" s="173"/>
      <c r="M530" s="72"/>
      <c r="N530" s="67"/>
      <c r="O530" s="76"/>
      <c r="P530" s="218"/>
      <c r="Q530" s="218"/>
      <c r="R530" s="218"/>
    </row>
    <row r="531" spans="1:18" x14ac:dyDescent="0.25">
      <c r="A531" s="227"/>
      <c r="B531" s="173"/>
      <c r="C531" s="173"/>
      <c r="D531" s="173"/>
      <c r="E531" s="173"/>
      <c r="F531" s="173"/>
      <c r="G531" s="173"/>
      <c r="H531" s="173"/>
      <c r="I531" s="173"/>
      <c r="J531" s="173"/>
      <c r="K531" s="173"/>
      <c r="L531" s="173"/>
      <c r="M531" s="72"/>
      <c r="N531" s="67"/>
      <c r="O531" s="76"/>
      <c r="P531" s="218"/>
      <c r="Q531" s="218"/>
      <c r="R531" s="218"/>
    </row>
    <row r="532" spans="1:18" x14ac:dyDescent="0.25">
      <c r="A532" s="227"/>
      <c r="B532" s="173"/>
      <c r="C532" s="173"/>
      <c r="D532" s="173"/>
      <c r="E532" s="173"/>
      <c r="F532" s="173"/>
      <c r="G532" s="173"/>
      <c r="H532" s="173"/>
      <c r="I532" s="173"/>
      <c r="J532" s="173"/>
      <c r="K532" s="173"/>
      <c r="L532" s="173"/>
      <c r="M532" s="72"/>
      <c r="N532" s="67"/>
      <c r="O532" s="76"/>
      <c r="P532" s="218"/>
      <c r="Q532" s="218"/>
      <c r="R532" s="218"/>
    </row>
    <row r="533" spans="1:18" x14ac:dyDescent="0.25">
      <c r="A533" s="227"/>
      <c r="B533" s="173"/>
      <c r="C533" s="173"/>
      <c r="D533" s="173"/>
      <c r="E533" s="173"/>
      <c r="F533" s="173"/>
      <c r="G533" s="173"/>
      <c r="H533" s="173"/>
      <c r="I533" s="173"/>
      <c r="J533" s="173"/>
      <c r="K533" s="173"/>
      <c r="L533" s="173"/>
      <c r="M533" s="72"/>
      <c r="N533" s="67"/>
      <c r="O533" s="76"/>
      <c r="P533" s="218"/>
      <c r="Q533" s="218"/>
      <c r="R533" s="218"/>
    </row>
    <row r="534" spans="1:18" x14ac:dyDescent="0.25">
      <c r="A534" s="227"/>
      <c r="B534" s="173"/>
      <c r="C534" s="173"/>
      <c r="D534" s="173"/>
      <c r="E534" s="173"/>
      <c r="F534" s="173"/>
      <c r="G534" s="173"/>
      <c r="H534" s="173"/>
      <c r="I534" s="173"/>
      <c r="J534" s="173"/>
      <c r="K534" s="173"/>
      <c r="L534" s="173"/>
      <c r="M534" s="72"/>
      <c r="N534" s="67"/>
      <c r="O534" s="76"/>
      <c r="P534" s="218"/>
      <c r="Q534" s="218"/>
      <c r="R534" s="218"/>
    </row>
    <row r="535" spans="1:18" x14ac:dyDescent="0.25">
      <c r="A535" s="227"/>
      <c r="B535" s="173"/>
      <c r="C535" s="173"/>
      <c r="D535" s="173"/>
      <c r="E535" s="173"/>
      <c r="F535" s="173"/>
      <c r="G535" s="173"/>
      <c r="H535" s="173"/>
      <c r="I535" s="173"/>
      <c r="J535" s="173"/>
      <c r="K535" s="173"/>
      <c r="L535" s="173"/>
      <c r="M535" s="72"/>
      <c r="N535" s="67"/>
      <c r="O535" s="76"/>
      <c r="P535" s="218"/>
      <c r="Q535" s="218"/>
      <c r="R535" s="218"/>
    </row>
    <row r="536" spans="1:18" x14ac:dyDescent="0.25">
      <c r="A536" s="227"/>
      <c r="B536" s="173"/>
      <c r="C536" s="173"/>
      <c r="D536" s="173"/>
      <c r="E536" s="173"/>
      <c r="F536" s="173"/>
      <c r="G536" s="173"/>
      <c r="H536" s="173"/>
      <c r="I536" s="173"/>
      <c r="J536" s="173"/>
      <c r="K536" s="173"/>
      <c r="L536" s="173"/>
      <c r="M536" s="72"/>
      <c r="N536" s="67"/>
      <c r="O536" s="76"/>
      <c r="P536" s="218"/>
      <c r="Q536" s="218"/>
      <c r="R536" s="218"/>
    </row>
    <row r="537" spans="1:18" x14ac:dyDescent="0.25">
      <c r="A537" s="227"/>
      <c r="B537" s="173"/>
      <c r="C537" s="173"/>
      <c r="D537" s="173"/>
      <c r="E537" s="173"/>
      <c r="F537" s="173"/>
      <c r="G537" s="173"/>
      <c r="H537" s="173"/>
      <c r="I537" s="173"/>
      <c r="J537" s="173"/>
      <c r="K537" s="173"/>
      <c r="L537" s="173"/>
      <c r="M537" s="72"/>
      <c r="N537" s="67"/>
      <c r="O537" s="76"/>
      <c r="P537" s="218"/>
      <c r="Q537" s="218"/>
      <c r="R537" s="218"/>
    </row>
    <row r="538" spans="1:18" x14ac:dyDescent="0.25">
      <c r="A538" s="227"/>
      <c r="B538" s="173"/>
      <c r="C538" s="173"/>
      <c r="D538" s="173"/>
      <c r="E538" s="173"/>
      <c r="F538" s="173"/>
      <c r="G538" s="173"/>
      <c r="H538" s="173"/>
      <c r="I538" s="173"/>
      <c r="J538" s="173"/>
      <c r="K538" s="173"/>
      <c r="L538" s="173"/>
      <c r="M538" s="72"/>
      <c r="N538" s="67"/>
      <c r="O538" s="76"/>
      <c r="P538" s="218"/>
      <c r="Q538" s="218"/>
      <c r="R538" s="218"/>
    </row>
    <row r="539" spans="1:18" x14ac:dyDescent="0.25">
      <c r="A539" s="227"/>
      <c r="B539" s="173"/>
      <c r="C539" s="173"/>
      <c r="D539" s="173"/>
      <c r="E539" s="173"/>
      <c r="F539" s="173"/>
      <c r="G539" s="173"/>
      <c r="H539" s="173"/>
      <c r="I539" s="173"/>
      <c r="J539" s="173"/>
      <c r="K539" s="173"/>
      <c r="L539" s="173"/>
      <c r="M539" s="72"/>
      <c r="N539" s="67"/>
      <c r="O539" s="76"/>
      <c r="P539" s="218"/>
      <c r="Q539" s="218"/>
      <c r="R539" s="218"/>
    </row>
    <row r="540" spans="1:18" x14ac:dyDescent="0.25">
      <c r="A540" s="227"/>
      <c r="B540" s="173"/>
      <c r="C540" s="173"/>
      <c r="D540" s="173"/>
      <c r="E540" s="173"/>
      <c r="F540" s="173"/>
      <c r="G540" s="173"/>
      <c r="H540" s="173"/>
      <c r="I540" s="173"/>
      <c r="J540" s="173"/>
      <c r="K540" s="173"/>
      <c r="L540" s="173"/>
      <c r="M540" s="72"/>
      <c r="N540" s="67"/>
      <c r="O540" s="76"/>
      <c r="P540" s="218"/>
      <c r="Q540" s="218"/>
      <c r="R540" s="218"/>
    </row>
    <row r="541" spans="1:18" x14ac:dyDescent="0.25">
      <c r="A541" s="227"/>
      <c r="B541" s="173"/>
      <c r="C541" s="173"/>
      <c r="D541" s="173"/>
      <c r="E541" s="173"/>
      <c r="F541" s="173"/>
      <c r="G541" s="173"/>
      <c r="H541" s="173"/>
      <c r="I541" s="173"/>
      <c r="J541" s="173"/>
      <c r="K541" s="173"/>
      <c r="L541" s="173"/>
      <c r="M541" s="72"/>
      <c r="N541" s="67"/>
      <c r="O541" s="76"/>
      <c r="P541" s="218"/>
      <c r="Q541" s="218"/>
      <c r="R541" s="218"/>
    </row>
    <row r="542" spans="1:18" x14ac:dyDescent="0.25">
      <c r="A542" s="227"/>
      <c r="B542" s="173"/>
      <c r="C542" s="173"/>
      <c r="D542" s="173"/>
      <c r="E542" s="173"/>
      <c r="F542" s="173"/>
      <c r="G542" s="173"/>
      <c r="H542" s="173"/>
      <c r="I542" s="173"/>
      <c r="J542" s="173"/>
      <c r="K542" s="173"/>
      <c r="L542" s="173"/>
      <c r="M542" s="72"/>
      <c r="N542" s="67"/>
      <c r="O542" s="76"/>
      <c r="P542" s="218"/>
      <c r="Q542" s="218"/>
      <c r="R542" s="218"/>
    </row>
    <row r="543" spans="1:18" x14ac:dyDescent="0.25">
      <c r="A543" s="227"/>
      <c r="B543" s="173"/>
      <c r="C543" s="173"/>
      <c r="D543" s="173"/>
      <c r="E543" s="173"/>
      <c r="F543" s="173"/>
      <c r="G543" s="173"/>
      <c r="H543" s="173"/>
      <c r="I543" s="173"/>
      <c r="J543" s="173"/>
      <c r="K543" s="173"/>
      <c r="L543" s="173"/>
      <c r="M543" s="72"/>
      <c r="N543" s="67"/>
      <c r="O543" s="76"/>
      <c r="P543" s="218"/>
      <c r="Q543" s="218"/>
      <c r="R543" s="218"/>
    </row>
    <row r="544" spans="1:18" x14ac:dyDescent="0.25">
      <c r="A544" s="227"/>
      <c r="B544" s="173"/>
      <c r="C544" s="173"/>
      <c r="D544" s="173"/>
      <c r="E544" s="173"/>
      <c r="F544" s="173"/>
      <c r="G544" s="173"/>
      <c r="H544" s="173"/>
      <c r="I544" s="173"/>
      <c r="J544" s="173"/>
      <c r="K544" s="173"/>
      <c r="L544" s="173"/>
      <c r="M544" s="72"/>
      <c r="N544" s="67"/>
      <c r="O544" s="76"/>
      <c r="P544" s="218"/>
      <c r="Q544" s="218"/>
      <c r="R544" s="218"/>
    </row>
    <row r="545" spans="1:18" x14ac:dyDescent="0.25">
      <c r="A545" s="227"/>
      <c r="B545" s="173"/>
      <c r="C545" s="173"/>
      <c r="D545" s="173"/>
      <c r="E545" s="173"/>
      <c r="F545" s="173"/>
      <c r="G545" s="173"/>
      <c r="H545" s="173"/>
      <c r="I545" s="173"/>
      <c r="J545" s="173"/>
      <c r="K545" s="173"/>
      <c r="L545" s="173"/>
      <c r="M545" s="72"/>
      <c r="N545" s="67"/>
      <c r="O545" s="76"/>
      <c r="P545" s="218"/>
      <c r="Q545" s="218"/>
      <c r="R545" s="218"/>
    </row>
    <row r="546" spans="1:18" x14ac:dyDescent="0.25">
      <c r="A546" s="227"/>
      <c r="B546" s="173"/>
      <c r="C546" s="173"/>
      <c r="D546" s="173"/>
      <c r="E546" s="173"/>
      <c r="F546" s="173"/>
      <c r="G546" s="173"/>
      <c r="H546" s="173"/>
      <c r="I546" s="173"/>
      <c r="J546" s="173"/>
      <c r="K546" s="173"/>
      <c r="L546" s="173"/>
      <c r="M546" s="72"/>
      <c r="N546" s="67"/>
      <c r="O546" s="76"/>
      <c r="P546" s="218"/>
      <c r="Q546" s="218"/>
      <c r="R546" s="218"/>
    </row>
    <row r="547" spans="1:18" x14ac:dyDescent="0.25">
      <c r="A547" s="227"/>
      <c r="B547" s="173"/>
      <c r="C547" s="173"/>
      <c r="D547" s="173"/>
      <c r="E547" s="173"/>
      <c r="F547" s="173"/>
      <c r="G547" s="173"/>
      <c r="H547" s="173"/>
      <c r="I547" s="173"/>
      <c r="J547" s="173"/>
      <c r="K547" s="173"/>
      <c r="L547" s="173"/>
      <c r="M547" s="72"/>
      <c r="N547" s="67"/>
      <c r="O547" s="76"/>
      <c r="P547" s="218"/>
      <c r="Q547" s="218"/>
      <c r="R547" s="218"/>
    </row>
    <row r="548" spans="1:18" x14ac:dyDescent="0.25">
      <c r="A548" s="227"/>
      <c r="B548" s="173"/>
      <c r="C548" s="173"/>
      <c r="D548" s="173"/>
      <c r="E548" s="173"/>
      <c r="F548" s="173"/>
      <c r="G548" s="173"/>
      <c r="H548" s="173"/>
      <c r="I548" s="173"/>
      <c r="J548" s="173"/>
      <c r="K548" s="173"/>
      <c r="L548" s="173"/>
      <c r="M548" s="72"/>
      <c r="N548" s="67"/>
      <c r="O548" s="76"/>
      <c r="P548" s="218"/>
      <c r="Q548" s="218"/>
      <c r="R548" s="218"/>
    </row>
    <row r="549" spans="1:18" x14ac:dyDescent="0.25">
      <c r="A549" s="227"/>
      <c r="B549" s="173"/>
      <c r="C549" s="173"/>
      <c r="D549" s="173"/>
      <c r="E549" s="173"/>
      <c r="F549" s="173"/>
      <c r="G549" s="173"/>
      <c r="H549" s="173"/>
      <c r="I549" s="173"/>
      <c r="J549" s="173"/>
      <c r="K549" s="173"/>
      <c r="L549" s="173"/>
      <c r="M549" s="72"/>
      <c r="N549" s="67"/>
      <c r="O549" s="76"/>
      <c r="P549" s="218"/>
      <c r="Q549" s="218"/>
      <c r="R549" s="218"/>
    </row>
    <row r="550" spans="1:18" x14ac:dyDescent="0.25">
      <c r="A550" s="227"/>
      <c r="B550" s="173"/>
      <c r="C550" s="173"/>
      <c r="D550" s="173"/>
      <c r="E550" s="173"/>
      <c r="F550" s="173"/>
      <c r="G550" s="173"/>
      <c r="H550" s="173"/>
      <c r="I550" s="173"/>
      <c r="J550" s="173"/>
      <c r="K550" s="173"/>
      <c r="L550" s="173"/>
      <c r="M550" s="72"/>
      <c r="N550" s="67"/>
      <c r="O550" s="76"/>
      <c r="P550" s="218"/>
      <c r="Q550" s="218"/>
      <c r="R550" s="218"/>
    </row>
    <row r="551" spans="1:18" x14ac:dyDescent="0.25">
      <c r="A551" s="227"/>
      <c r="B551" s="173"/>
      <c r="C551" s="173"/>
      <c r="D551" s="173"/>
      <c r="E551" s="173"/>
      <c r="F551" s="173"/>
      <c r="G551" s="173"/>
      <c r="H551" s="173"/>
      <c r="I551" s="173"/>
      <c r="J551" s="173"/>
      <c r="K551" s="173"/>
      <c r="L551" s="173"/>
      <c r="M551" s="72"/>
      <c r="N551" s="67"/>
      <c r="O551" s="76"/>
      <c r="P551" s="218"/>
      <c r="Q551" s="218"/>
      <c r="R551" s="218"/>
    </row>
    <row r="552" spans="1:18" x14ac:dyDescent="0.25">
      <c r="A552" s="227"/>
      <c r="B552" s="173"/>
      <c r="C552" s="173"/>
      <c r="D552" s="173"/>
      <c r="E552" s="173"/>
      <c r="F552" s="173"/>
      <c r="G552" s="173"/>
      <c r="H552" s="173"/>
      <c r="I552" s="173"/>
      <c r="J552" s="173"/>
      <c r="K552" s="173"/>
      <c r="L552" s="173"/>
      <c r="M552" s="72"/>
      <c r="N552" s="67"/>
      <c r="O552" s="76"/>
      <c r="P552" s="218"/>
      <c r="Q552" s="218"/>
      <c r="R552" s="218"/>
    </row>
    <row r="553" spans="1:18" x14ac:dyDescent="0.25">
      <c r="A553" s="227"/>
      <c r="B553" s="173"/>
      <c r="C553" s="173"/>
      <c r="D553" s="173"/>
      <c r="E553" s="173"/>
      <c r="F553" s="173"/>
      <c r="G553" s="173"/>
      <c r="H553" s="173"/>
      <c r="I553" s="173"/>
      <c r="J553" s="173"/>
      <c r="K553" s="173"/>
      <c r="L553" s="173"/>
      <c r="M553" s="72"/>
      <c r="N553" s="67"/>
      <c r="O553" s="76"/>
      <c r="P553" s="218"/>
      <c r="Q553" s="218"/>
      <c r="R553" s="218"/>
    </row>
    <row r="554" spans="1:18" x14ac:dyDescent="0.25">
      <c r="A554" s="227"/>
      <c r="B554" s="173"/>
      <c r="C554" s="173"/>
      <c r="D554" s="173"/>
      <c r="E554" s="173"/>
      <c r="F554" s="173"/>
      <c r="G554" s="173"/>
      <c r="H554" s="173"/>
      <c r="I554" s="173"/>
      <c r="J554" s="173"/>
      <c r="K554" s="173"/>
      <c r="L554" s="173"/>
      <c r="M554" s="72"/>
      <c r="N554" s="67"/>
      <c r="O554" s="76"/>
      <c r="P554" s="218"/>
      <c r="Q554" s="218"/>
      <c r="R554" s="218"/>
    </row>
    <row r="555" spans="1:18" x14ac:dyDescent="0.25">
      <c r="A555" s="227"/>
      <c r="B555" s="173"/>
      <c r="C555" s="173"/>
      <c r="D555" s="173"/>
      <c r="E555" s="173"/>
      <c r="F555" s="173"/>
      <c r="G555" s="173"/>
      <c r="H555" s="173"/>
      <c r="I555" s="173"/>
      <c r="J555" s="173"/>
      <c r="K555" s="173"/>
      <c r="L555" s="173"/>
      <c r="M555" s="72"/>
      <c r="N555" s="67"/>
      <c r="O555" s="76"/>
      <c r="P555" s="218"/>
      <c r="Q555" s="218"/>
      <c r="R555" s="218"/>
    </row>
    <row r="556" spans="1:18" x14ac:dyDescent="0.25">
      <c r="A556" s="227"/>
      <c r="B556" s="173"/>
      <c r="C556" s="173"/>
      <c r="D556" s="173"/>
      <c r="E556" s="173"/>
      <c r="F556" s="173"/>
      <c r="G556" s="173"/>
      <c r="H556" s="173"/>
      <c r="I556" s="173"/>
      <c r="J556" s="173"/>
      <c r="K556" s="173"/>
      <c r="L556" s="173"/>
      <c r="M556" s="72"/>
      <c r="N556" s="67"/>
      <c r="O556" s="76"/>
      <c r="P556" s="218"/>
      <c r="Q556" s="218"/>
      <c r="R556" s="218"/>
    </row>
    <row r="557" spans="1:18" x14ac:dyDescent="0.25">
      <c r="A557" s="227"/>
      <c r="B557" s="173"/>
      <c r="C557" s="173"/>
      <c r="D557" s="173"/>
      <c r="E557" s="173"/>
      <c r="F557" s="173"/>
      <c r="G557" s="173"/>
      <c r="H557" s="173"/>
      <c r="I557" s="173"/>
      <c r="J557" s="173"/>
      <c r="K557" s="173"/>
      <c r="L557" s="173"/>
      <c r="M557" s="72"/>
      <c r="N557" s="67"/>
      <c r="O557" s="76"/>
      <c r="P557" s="218"/>
      <c r="Q557" s="218"/>
      <c r="R557" s="218"/>
    </row>
    <row r="558" spans="1:18" x14ac:dyDescent="0.25">
      <c r="A558" s="227"/>
      <c r="B558" s="173"/>
      <c r="C558" s="173"/>
      <c r="D558" s="173"/>
      <c r="E558" s="173"/>
      <c r="F558" s="173"/>
      <c r="G558" s="173"/>
      <c r="H558" s="173"/>
      <c r="I558" s="173"/>
      <c r="J558" s="173"/>
      <c r="K558" s="173"/>
      <c r="L558" s="173"/>
      <c r="M558" s="72"/>
      <c r="N558" s="67"/>
      <c r="O558" s="76"/>
      <c r="P558" s="218"/>
      <c r="Q558" s="218"/>
      <c r="R558" s="218"/>
    </row>
    <row r="559" spans="1:18" x14ac:dyDescent="0.25">
      <c r="A559" s="227"/>
      <c r="B559" s="173"/>
      <c r="C559" s="173"/>
      <c r="D559" s="173"/>
      <c r="E559" s="173"/>
      <c r="F559" s="173"/>
      <c r="G559" s="173"/>
      <c r="H559" s="173"/>
      <c r="I559" s="173"/>
      <c r="J559" s="173"/>
      <c r="K559" s="173"/>
      <c r="L559" s="173"/>
      <c r="M559" s="72"/>
      <c r="N559" s="67"/>
      <c r="O559" s="76"/>
      <c r="P559" s="218"/>
      <c r="Q559" s="218"/>
      <c r="R559" s="218"/>
    </row>
    <row r="560" spans="1:18" x14ac:dyDescent="0.25">
      <c r="A560" s="227"/>
      <c r="B560" s="173"/>
      <c r="C560" s="173"/>
      <c r="D560" s="173"/>
      <c r="E560" s="173"/>
      <c r="F560" s="173"/>
      <c r="G560" s="173"/>
      <c r="H560" s="173"/>
      <c r="I560" s="173"/>
      <c r="J560" s="173"/>
      <c r="K560" s="173"/>
      <c r="L560" s="173"/>
      <c r="M560" s="72"/>
      <c r="N560" s="67"/>
      <c r="O560" s="76"/>
      <c r="P560" s="218"/>
      <c r="Q560" s="218"/>
      <c r="R560" s="218"/>
    </row>
    <row r="561" spans="1:18" x14ac:dyDescent="0.25">
      <c r="A561" s="227"/>
      <c r="B561" s="173"/>
      <c r="C561" s="173"/>
      <c r="D561" s="173"/>
      <c r="E561" s="173"/>
      <c r="F561" s="173"/>
      <c r="G561" s="173"/>
      <c r="H561" s="173"/>
      <c r="I561" s="173"/>
      <c r="J561" s="173"/>
      <c r="K561" s="173"/>
      <c r="L561" s="173"/>
      <c r="M561" s="72"/>
      <c r="N561" s="67"/>
      <c r="O561" s="76"/>
      <c r="P561" s="218"/>
      <c r="Q561" s="218"/>
      <c r="R561" s="218"/>
    </row>
    <row r="562" spans="1:18" x14ac:dyDescent="0.25">
      <c r="A562" s="227"/>
      <c r="B562" s="173"/>
      <c r="C562" s="173"/>
      <c r="D562" s="173"/>
      <c r="E562" s="173"/>
      <c r="F562" s="173"/>
      <c r="G562" s="173"/>
      <c r="H562" s="173"/>
      <c r="I562" s="173"/>
      <c r="J562" s="173"/>
      <c r="K562" s="173"/>
      <c r="L562" s="173"/>
      <c r="M562" s="72"/>
      <c r="N562" s="67"/>
      <c r="O562" s="76"/>
      <c r="P562" s="218"/>
      <c r="Q562" s="218"/>
      <c r="R562" s="218"/>
    </row>
    <row r="563" spans="1:18" x14ac:dyDescent="0.25">
      <c r="A563" s="227"/>
      <c r="B563" s="173"/>
      <c r="C563" s="173"/>
      <c r="D563" s="173"/>
      <c r="E563" s="173"/>
      <c r="F563" s="173"/>
      <c r="G563" s="173"/>
      <c r="H563" s="173"/>
      <c r="I563" s="173"/>
      <c r="J563" s="173"/>
      <c r="K563" s="173"/>
      <c r="L563" s="173"/>
      <c r="M563" s="72"/>
      <c r="N563" s="67"/>
      <c r="O563" s="76"/>
      <c r="P563" s="218"/>
      <c r="Q563" s="218"/>
      <c r="R563" s="218"/>
    </row>
    <row r="564" spans="1:18" x14ac:dyDescent="0.25">
      <c r="A564" s="227"/>
      <c r="B564" s="173"/>
      <c r="C564" s="173"/>
      <c r="D564" s="173"/>
      <c r="E564" s="173"/>
      <c r="F564" s="173"/>
      <c r="G564" s="173"/>
      <c r="H564" s="173"/>
      <c r="I564" s="173"/>
      <c r="J564" s="173"/>
      <c r="K564" s="173"/>
      <c r="L564" s="173"/>
      <c r="M564" s="72"/>
      <c r="N564" s="67"/>
      <c r="O564" s="76"/>
      <c r="P564" s="218"/>
      <c r="Q564" s="218"/>
      <c r="R564" s="218"/>
    </row>
    <row r="565" spans="1:18" x14ac:dyDescent="0.25">
      <c r="A565" s="227"/>
      <c r="B565" s="173"/>
      <c r="C565" s="173"/>
      <c r="D565" s="173"/>
      <c r="E565" s="173"/>
      <c r="F565" s="173"/>
      <c r="G565" s="173"/>
      <c r="H565" s="173"/>
      <c r="I565" s="173"/>
      <c r="J565" s="173"/>
      <c r="K565" s="173"/>
      <c r="L565" s="173"/>
      <c r="M565" s="72"/>
      <c r="N565" s="67"/>
      <c r="O565" s="76"/>
      <c r="P565" s="218"/>
      <c r="Q565" s="218"/>
      <c r="R565" s="218"/>
    </row>
    <row r="566" spans="1:18" x14ac:dyDescent="0.25">
      <c r="A566" s="227"/>
      <c r="B566" s="173"/>
      <c r="C566" s="173"/>
      <c r="D566" s="173"/>
      <c r="E566" s="173"/>
      <c r="F566" s="173"/>
      <c r="G566" s="173"/>
      <c r="H566" s="173"/>
      <c r="I566" s="173"/>
      <c r="J566" s="173"/>
      <c r="K566" s="173"/>
      <c r="L566" s="173"/>
      <c r="M566" s="72"/>
      <c r="N566" s="67"/>
      <c r="O566" s="76"/>
      <c r="P566" s="218"/>
      <c r="Q566" s="218"/>
      <c r="R566" s="218"/>
    </row>
    <row r="567" spans="1:18" x14ac:dyDescent="0.25">
      <c r="A567" s="227"/>
      <c r="B567" s="173"/>
      <c r="C567" s="173"/>
      <c r="D567" s="173"/>
      <c r="E567" s="173"/>
      <c r="F567" s="173"/>
      <c r="G567" s="173"/>
      <c r="H567" s="173"/>
      <c r="I567" s="173"/>
      <c r="J567" s="173"/>
      <c r="K567" s="173"/>
      <c r="L567" s="173"/>
      <c r="M567" s="72"/>
      <c r="N567" s="67"/>
      <c r="O567" s="76"/>
      <c r="P567" s="218"/>
      <c r="Q567" s="218"/>
      <c r="R567" s="218"/>
    </row>
    <row r="568" spans="1:18" x14ac:dyDescent="0.25">
      <c r="A568" s="227"/>
      <c r="B568" s="173"/>
      <c r="C568" s="173"/>
      <c r="D568" s="173"/>
      <c r="E568" s="173"/>
      <c r="F568" s="173"/>
      <c r="G568" s="173"/>
      <c r="H568" s="173"/>
      <c r="I568" s="173"/>
      <c r="J568" s="173"/>
      <c r="K568" s="173"/>
      <c r="L568" s="173"/>
      <c r="M568" s="72"/>
      <c r="N568" s="67"/>
      <c r="O568" s="76"/>
      <c r="P568" s="218"/>
      <c r="Q568" s="218"/>
      <c r="R568" s="218"/>
    </row>
    <row r="569" spans="1:18" x14ac:dyDescent="0.25">
      <c r="A569" s="227"/>
      <c r="B569" s="173"/>
      <c r="C569" s="173"/>
      <c r="D569" s="173"/>
      <c r="E569" s="173"/>
      <c r="F569" s="173"/>
      <c r="G569" s="173"/>
      <c r="H569" s="173"/>
      <c r="I569" s="173"/>
      <c r="J569" s="173"/>
      <c r="K569" s="173"/>
      <c r="L569" s="173"/>
      <c r="M569" s="72"/>
      <c r="N569" s="67"/>
      <c r="O569" s="76"/>
      <c r="P569" s="218"/>
      <c r="Q569" s="218"/>
      <c r="R569" s="218"/>
    </row>
    <row r="570" spans="1:18" x14ac:dyDescent="0.25">
      <c r="A570" s="227"/>
      <c r="B570" s="173"/>
      <c r="C570" s="173"/>
      <c r="D570" s="173"/>
      <c r="E570" s="173"/>
      <c r="F570" s="173"/>
      <c r="G570" s="173"/>
      <c r="H570" s="173"/>
      <c r="I570" s="173"/>
      <c r="J570" s="173"/>
      <c r="K570" s="173"/>
      <c r="L570" s="173"/>
      <c r="M570" s="72"/>
      <c r="N570" s="67"/>
      <c r="O570" s="76"/>
      <c r="P570" s="218"/>
      <c r="Q570" s="218"/>
      <c r="R570" s="218"/>
    </row>
    <row r="571" spans="1:18" x14ac:dyDescent="0.25">
      <c r="A571" s="227"/>
      <c r="B571" s="173"/>
      <c r="C571" s="173"/>
      <c r="D571" s="173"/>
      <c r="E571" s="173"/>
      <c r="F571" s="173"/>
      <c r="G571" s="173"/>
      <c r="H571" s="173"/>
      <c r="I571" s="173"/>
      <c r="J571" s="173"/>
      <c r="K571" s="173"/>
      <c r="L571" s="173"/>
      <c r="M571" s="72"/>
      <c r="N571" s="67"/>
      <c r="O571" s="76"/>
      <c r="P571" s="218"/>
      <c r="Q571" s="218"/>
      <c r="R571" s="218"/>
    </row>
    <row r="572" spans="1:18" x14ac:dyDescent="0.25">
      <c r="A572" s="227"/>
      <c r="B572" s="173"/>
      <c r="C572" s="173"/>
      <c r="D572" s="173"/>
      <c r="E572" s="173"/>
      <c r="F572" s="173"/>
      <c r="G572" s="173"/>
      <c r="H572" s="173"/>
      <c r="I572" s="173"/>
      <c r="J572" s="173"/>
      <c r="K572" s="173"/>
      <c r="L572" s="173"/>
      <c r="M572" s="72"/>
      <c r="N572" s="67"/>
      <c r="O572" s="76"/>
      <c r="P572" s="218"/>
      <c r="Q572" s="218"/>
      <c r="R572" s="218"/>
    </row>
    <row r="573" spans="1:18" x14ac:dyDescent="0.25">
      <c r="A573" s="227"/>
      <c r="B573" s="173"/>
      <c r="C573" s="173"/>
      <c r="D573" s="173"/>
      <c r="E573" s="173"/>
      <c r="F573" s="173"/>
      <c r="G573" s="173"/>
      <c r="H573" s="173"/>
      <c r="I573" s="173"/>
      <c r="J573" s="173"/>
      <c r="K573" s="173"/>
      <c r="L573" s="173"/>
      <c r="M573" s="72"/>
      <c r="N573" s="67"/>
      <c r="O573" s="76"/>
      <c r="P573" s="218"/>
      <c r="Q573" s="218"/>
      <c r="R573" s="218"/>
    </row>
    <row r="574" spans="1:18" x14ac:dyDescent="0.25">
      <c r="A574" s="227"/>
      <c r="B574" s="173"/>
      <c r="C574" s="173"/>
      <c r="D574" s="173"/>
      <c r="E574" s="173"/>
      <c r="F574" s="173"/>
      <c r="G574" s="173"/>
      <c r="H574" s="173"/>
      <c r="I574" s="173"/>
      <c r="J574" s="173"/>
      <c r="K574" s="173"/>
      <c r="L574" s="173"/>
      <c r="M574" s="72"/>
      <c r="N574" s="67"/>
      <c r="O574" s="76"/>
      <c r="P574" s="218"/>
      <c r="Q574" s="218"/>
      <c r="R574" s="218"/>
    </row>
    <row r="575" spans="1:18" x14ac:dyDescent="0.25">
      <c r="A575" s="227"/>
      <c r="B575" s="173"/>
      <c r="C575" s="173"/>
      <c r="D575" s="173"/>
      <c r="E575" s="173"/>
      <c r="F575" s="173"/>
      <c r="G575" s="173"/>
      <c r="H575" s="173"/>
      <c r="I575" s="173"/>
      <c r="J575" s="173"/>
      <c r="K575" s="173"/>
      <c r="L575" s="173"/>
      <c r="M575" s="72"/>
      <c r="N575" s="67"/>
      <c r="O575" s="76"/>
      <c r="P575" s="218"/>
      <c r="Q575" s="218"/>
      <c r="R575" s="218"/>
    </row>
    <row r="576" spans="1:18" x14ac:dyDescent="0.25">
      <c r="A576" s="227"/>
      <c r="B576" s="173"/>
      <c r="C576" s="173"/>
      <c r="D576" s="173"/>
      <c r="E576" s="173"/>
      <c r="F576" s="173"/>
      <c r="G576" s="173"/>
      <c r="H576" s="173"/>
      <c r="I576" s="173"/>
      <c r="J576" s="173"/>
      <c r="K576" s="173"/>
      <c r="L576" s="173"/>
      <c r="M576" s="72"/>
      <c r="N576" s="67"/>
      <c r="O576" s="76"/>
      <c r="P576" s="218"/>
      <c r="Q576" s="218"/>
      <c r="R576" s="218"/>
    </row>
    <row r="577" spans="1:18" x14ac:dyDescent="0.25">
      <c r="A577" s="227"/>
      <c r="B577" s="173"/>
      <c r="C577" s="173"/>
      <c r="D577" s="173"/>
      <c r="E577" s="173"/>
      <c r="F577" s="173"/>
      <c r="G577" s="173"/>
      <c r="H577" s="173"/>
      <c r="I577" s="173"/>
      <c r="J577" s="173"/>
      <c r="K577" s="173"/>
      <c r="L577" s="173"/>
      <c r="M577" s="72"/>
      <c r="N577" s="67"/>
      <c r="O577" s="76"/>
      <c r="P577" s="218"/>
      <c r="Q577" s="218"/>
      <c r="R577" s="218"/>
    </row>
    <row r="578" spans="1:18" x14ac:dyDescent="0.25">
      <c r="A578" s="227"/>
      <c r="B578" s="173"/>
      <c r="C578" s="173"/>
      <c r="D578" s="173"/>
      <c r="E578" s="173"/>
      <c r="F578" s="173"/>
      <c r="G578" s="173"/>
      <c r="H578" s="173"/>
      <c r="I578" s="173"/>
      <c r="J578" s="173"/>
      <c r="K578" s="173"/>
      <c r="L578" s="173"/>
      <c r="M578" s="72"/>
      <c r="N578" s="67"/>
      <c r="O578" s="76"/>
      <c r="P578" s="218"/>
      <c r="Q578" s="218"/>
      <c r="R578" s="218"/>
    </row>
    <row r="579" spans="1:18" x14ac:dyDescent="0.25">
      <c r="A579" s="227"/>
      <c r="B579" s="173"/>
      <c r="C579" s="173"/>
      <c r="D579" s="173"/>
      <c r="E579" s="173"/>
      <c r="F579" s="173"/>
      <c r="G579" s="173"/>
      <c r="H579" s="173"/>
      <c r="I579" s="173"/>
      <c r="J579" s="173"/>
      <c r="K579" s="173"/>
      <c r="L579" s="173"/>
      <c r="M579" s="72"/>
      <c r="N579" s="67"/>
      <c r="O579" s="76"/>
      <c r="P579" s="218"/>
      <c r="Q579" s="218"/>
      <c r="R579" s="218"/>
    </row>
    <row r="580" spans="1:18" x14ac:dyDescent="0.25">
      <c r="A580" s="227"/>
      <c r="B580" s="173"/>
      <c r="C580" s="173"/>
      <c r="D580" s="173"/>
      <c r="E580" s="173"/>
      <c r="F580" s="173"/>
      <c r="G580" s="173"/>
      <c r="H580" s="173"/>
      <c r="I580" s="173"/>
      <c r="J580" s="173"/>
      <c r="K580" s="173"/>
      <c r="L580" s="173"/>
      <c r="M580" s="72"/>
      <c r="N580" s="67"/>
      <c r="O580" s="76"/>
      <c r="P580" s="218"/>
      <c r="Q580" s="218"/>
      <c r="R580" s="218"/>
    </row>
    <row r="581" spans="1:18" x14ac:dyDescent="0.25">
      <c r="A581" s="227"/>
      <c r="B581" s="173"/>
      <c r="C581" s="173"/>
      <c r="D581" s="173"/>
      <c r="E581" s="173"/>
      <c r="F581" s="173"/>
      <c r="G581" s="173"/>
      <c r="H581" s="173"/>
      <c r="I581" s="173"/>
      <c r="J581" s="173"/>
      <c r="K581" s="173"/>
      <c r="L581" s="173"/>
      <c r="M581" s="72"/>
      <c r="N581" s="67"/>
      <c r="O581" s="76"/>
      <c r="P581" s="218"/>
      <c r="Q581" s="218"/>
      <c r="R581" s="218"/>
    </row>
    <row r="582" spans="1:18" x14ac:dyDescent="0.25">
      <c r="A582" s="227"/>
      <c r="B582" s="173"/>
      <c r="C582" s="173"/>
      <c r="D582" s="173"/>
      <c r="E582" s="173"/>
      <c r="F582" s="173"/>
      <c r="G582" s="173"/>
      <c r="H582" s="173"/>
      <c r="I582" s="173"/>
      <c r="J582" s="173"/>
      <c r="K582" s="173"/>
      <c r="L582" s="173"/>
      <c r="M582" s="72"/>
      <c r="N582" s="67"/>
      <c r="O582" s="76"/>
      <c r="P582" s="218"/>
      <c r="Q582" s="218"/>
      <c r="R582" s="218"/>
    </row>
    <row r="583" spans="1:18" x14ac:dyDescent="0.25">
      <c r="A583" s="227"/>
      <c r="B583" s="173"/>
      <c r="C583" s="173"/>
      <c r="D583" s="173"/>
      <c r="E583" s="173"/>
      <c r="F583" s="173"/>
      <c r="G583" s="173"/>
      <c r="H583" s="173"/>
      <c r="I583" s="173"/>
      <c r="J583" s="173"/>
      <c r="K583" s="173"/>
      <c r="L583" s="173"/>
      <c r="M583" s="72"/>
      <c r="N583" s="67"/>
      <c r="O583" s="76"/>
      <c r="P583" s="218"/>
      <c r="Q583" s="218"/>
      <c r="R583" s="218"/>
    </row>
    <row r="584" spans="1:18" x14ac:dyDescent="0.25">
      <c r="A584" s="227"/>
      <c r="B584" s="173"/>
      <c r="C584" s="173"/>
      <c r="D584" s="173"/>
      <c r="E584" s="173"/>
      <c r="F584" s="173"/>
      <c r="G584" s="173"/>
      <c r="H584" s="173"/>
      <c r="I584" s="173"/>
      <c r="J584" s="173"/>
      <c r="K584" s="173"/>
      <c r="L584" s="173"/>
      <c r="M584" s="72"/>
      <c r="N584" s="67"/>
      <c r="O584" s="76"/>
      <c r="P584" s="218"/>
      <c r="Q584" s="218"/>
      <c r="R584" s="218"/>
    </row>
    <row r="585" spans="1:18" x14ac:dyDescent="0.25">
      <c r="A585" s="227"/>
      <c r="B585" s="173"/>
      <c r="C585" s="173"/>
      <c r="D585" s="173"/>
      <c r="E585" s="173"/>
      <c r="F585" s="173"/>
      <c r="G585" s="173"/>
      <c r="H585" s="173"/>
      <c r="I585" s="173"/>
      <c r="J585" s="173"/>
      <c r="K585" s="173"/>
      <c r="L585" s="173"/>
      <c r="M585" s="72"/>
      <c r="N585" s="67"/>
      <c r="O585" s="76"/>
      <c r="P585" s="218"/>
      <c r="Q585" s="218"/>
      <c r="R585" s="218"/>
    </row>
    <row r="586" spans="1:18" x14ac:dyDescent="0.25">
      <c r="A586" s="227"/>
      <c r="B586" s="173"/>
      <c r="C586" s="173"/>
      <c r="D586" s="173"/>
      <c r="E586" s="173"/>
      <c r="F586" s="173"/>
      <c r="G586" s="173"/>
      <c r="H586" s="173"/>
      <c r="I586" s="173"/>
      <c r="J586" s="173"/>
      <c r="K586" s="173"/>
      <c r="L586" s="173"/>
      <c r="M586" s="72"/>
      <c r="N586" s="67"/>
      <c r="O586" s="76"/>
      <c r="P586" s="218"/>
      <c r="Q586" s="218"/>
      <c r="R586" s="218"/>
    </row>
    <row r="587" spans="1:18" x14ac:dyDescent="0.25">
      <c r="A587" s="227"/>
      <c r="B587" s="173"/>
      <c r="C587" s="173"/>
      <c r="D587" s="173"/>
      <c r="E587" s="173"/>
      <c r="F587" s="173"/>
      <c r="G587" s="173"/>
      <c r="H587" s="173"/>
      <c r="I587" s="173"/>
      <c r="J587" s="173"/>
      <c r="K587" s="173"/>
      <c r="L587" s="173"/>
      <c r="M587" s="72"/>
      <c r="N587" s="67"/>
      <c r="O587" s="76"/>
      <c r="P587" s="218"/>
      <c r="Q587" s="218"/>
      <c r="R587" s="218"/>
    </row>
    <row r="588" spans="1:18" x14ac:dyDescent="0.25">
      <c r="A588" s="227"/>
      <c r="B588" s="173"/>
      <c r="C588" s="173"/>
      <c r="D588" s="173"/>
      <c r="E588" s="173"/>
      <c r="F588" s="173"/>
      <c r="G588" s="173"/>
      <c r="H588" s="173"/>
      <c r="I588" s="173"/>
      <c r="J588" s="173"/>
      <c r="K588" s="173"/>
      <c r="L588" s="173"/>
      <c r="M588" s="72"/>
      <c r="N588" s="67"/>
      <c r="O588" s="76"/>
      <c r="P588" s="218"/>
      <c r="Q588" s="218"/>
      <c r="R588" s="218"/>
    </row>
    <row r="589" spans="1:18" x14ac:dyDescent="0.25">
      <c r="A589" s="227"/>
      <c r="B589" s="173"/>
      <c r="C589" s="173"/>
      <c r="D589" s="173"/>
      <c r="E589" s="173"/>
      <c r="F589" s="173"/>
      <c r="G589" s="173"/>
      <c r="H589" s="173"/>
      <c r="I589" s="173"/>
      <c r="J589" s="173"/>
      <c r="K589" s="173"/>
      <c r="L589" s="173"/>
      <c r="M589" s="72"/>
      <c r="N589" s="67"/>
      <c r="O589" s="76"/>
      <c r="P589" s="218"/>
      <c r="Q589" s="218"/>
      <c r="R589" s="218"/>
    </row>
    <row r="590" spans="1:18" x14ac:dyDescent="0.25">
      <c r="A590" s="227"/>
      <c r="B590" s="173"/>
      <c r="C590" s="173"/>
      <c r="D590" s="173"/>
      <c r="E590" s="173"/>
      <c r="F590" s="173"/>
      <c r="G590" s="173"/>
      <c r="H590" s="173"/>
      <c r="I590" s="173"/>
      <c r="J590" s="173"/>
      <c r="K590" s="173"/>
      <c r="L590" s="173"/>
      <c r="M590" s="72"/>
      <c r="N590" s="67"/>
      <c r="O590" s="76"/>
      <c r="P590" s="218"/>
      <c r="Q590" s="218"/>
      <c r="R590" s="218"/>
    </row>
    <row r="591" spans="1:18" x14ac:dyDescent="0.25">
      <c r="A591" s="227"/>
      <c r="B591" s="173"/>
      <c r="C591" s="173"/>
      <c r="D591" s="173"/>
      <c r="E591" s="173"/>
      <c r="F591" s="173"/>
      <c r="G591" s="173"/>
      <c r="H591" s="173"/>
      <c r="I591" s="173"/>
      <c r="J591" s="173"/>
      <c r="K591" s="173"/>
      <c r="L591" s="173"/>
      <c r="M591" s="72"/>
      <c r="N591" s="67"/>
      <c r="O591" s="76"/>
      <c r="P591" s="218"/>
      <c r="Q591" s="218"/>
      <c r="R591" s="218"/>
    </row>
    <row r="592" spans="1:18" x14ac:dyDescent="0.25">
      <c r="A592" s="227"/>
      <c r="B592" s="173"/>
      <c r="C592" s="173"/>
      <c r="D592" s="173"/>
      <c r="E592" s="173"/>
      <c r="F592" s="173"/>
      <c r="G592" s="173"/>
      <c r="H592" s="173"/>
      <c r="I592" s="173"/>
      <c r="J592" s="173"/>
      <c r="K592" s="173"/>
      <c r="L592" s="173"/>
      <c r="M592" s="72"/>
      <c r="N592" s="67"/>
      <c r="O592" s="76"/>
      <c r="P592" s="218"/>
      <c r="Q592" s="218"/>
      <c r="R592" s="218"/>
    </row>
    <row r="593" spans="1:18" x14ac:dyDescent="0.25">
      <c r="A593" s="227"/>
      <c r="B593" s="173"/>
      <c r="C593" s="173"/>
      <c r="D593" s="173"/>
      <c r="E593" s="173"/>
      <c r="F593" s="173"/>
      <c r="G593" s="173"/>
      <c r="H593" s="173"/>
      <c r="I593" s="173"/>
      <c r="J593" s="173"/>
      <c r="K593" s="173"/>
      <c r="L593" s="173"/>
      <c r="M593" s="72"/>
      <c r="N593" s="67"/>
      <c r="O593" s="76"/>
      <c r="P593" s="218"/>
      <c r="Q593" s="218"/>
      <c r="R593" s="218"/>
    </row>
    <row r="594" spans="1:18" x14ac:dyDescent="0.25">
      <c r="A594" s="227"/>
      <c r="B594" s="173"/>
      <c r="C594" s="173"/>
      <c r="D594" s="173"/>
      <c r="E594" s="173"/>
      <c r="F594" s="173"/>
      <c r="G594" s="173"/>
      <c r="H594" s="173"/>
      <c r="I594" s="173"/>
      <c r="J594" s="173"/>
      <c r="K594" s="173"/>
      <c r="L594" s="173"/>
      <c r="M594" s="72"/>
      <c r="N594" s="67"/>
      <c r="O594" s="76"/>
      <c r="P594" s="218"/>
      <c r="Q594" s="218"/>
      <c r="R594" s="218"/>
    </row>
    <row r="595" spans="1:18" x14ac:dyDescent="0.25">
      <c r="A595" s="227"/>
      <c r="B595" s="173"/>
      <c r="C595" s="173"/>
      <c r="D595" s="173"/>
      <c r="E595" s="173"/>
      <c r="F595" s="173"/>
      <c r="G595" s="173"/>
      <c r="H595" s="173"/>
      <c r="I595" s="173"/>
      <c r="J595" s="173"/>
      <c r="K595" s="173"/>
      <c r="L595" s="173"/>
      <c r="M595" s="72"/>
      <c r="N595" s="67"/>
      <c r="O595" s="76"/>
      <c r="P595" s="218"/>
      <c r="Q595" s="218"/>
      <c r="R595" s="218"/>
    </row>
    <row r="596" spans="1:18" x14ac:dyDescent="0.25">
      <c r="A596" s="227"/>
      <c r="B596" s="173"/>
      <c r="C596" s="173"/>
      <c r="D596" s="173"/>
      <c r="E596" s="173"/>
      <c r="F596" s="173"/>
      <c r="G596" s="173"/>
      <c r="H596" s="173"/>
      <c r="I596" s="173"/>
      <c r="J596" s="173"/>
      <c r="K596" s="173"/>
      <c r="L596" s="173"/>
      <c r="M596" s="72"/>
      <c r="N596" s="67"/>
      <c r="O596" s="76"/>
      <c r="P596" s="218"/>
      <c r="Q596" s="218"/>
      <c r="R596" s="218"/>
    </row>
    <row r="597" spans="1:18" x14ac:dyDescent="0.25">
      <c r="A597" s="227"/>
      <c r="B597" s="173"/>
      <c r="C597" s="173"/>
      <c r="D597" s="173"/>
      <c r="E597" s="173"/>
      <c r="F597" s="173"/>
      <c r="G597" s="173"/>
      <c r="H597" s="173"/>
      <c r="I597" s="173"/>
      <c r="J597" s="173"/>
      <c r="K597" s="173"/>
      <c r="L597" s="173"/>
      <c r="M597" s="72"/>
      <c r="N597" s="67"/>
      <c r="O597" s="76"/>
      <c r="P597" s="218"/>
      <c r="Q597" s="218"/>
      <c r="R597" s="218"/>
    </row>
    <row r="598" spans="1:18" x14ac:dyDescent="0.25">
      <c r="A598" s="227"/>
      <c r="B598" s="173"/>
      <c r="C598" s="173"/>
      <c r="D598" s="173"/>
      <c r="E598" s="173"/>
      <c r="F598" s="173"/>
      <c r="G598" s="173"/>
      <c r="H598" s="173"/>
      <c r="I598" s="173"/>
      <c r="J598" s="173"/>
      <c r="K598" s="173"/>
      <c r="L598" s="173"/>
      <c r="M598" s="72"/>
      <c r="N598" s="67"/>
      <c r="O598" s="76"/>
      <c r="P598" s="218"/>
      <c r="Q598" s="218"/>
      <c r="R598" s="218"/>
    </row>
    <row r="599" spans="1:18" x14ac:dyDescent="0.25">
      <c r="A599" s="227"/>
      <c r="B599" s="173"/>
      <c r="C599" s="173"/>
      <c r="D599" s="173"/>
      <c r="E599" s="173"/>
      <c r="F599" s="173"/>
      <c r="G599" s="173"/>
      <c r="H599" s="173"/>
      <c r="I599" s="173"/>
      <c r="J599" s="173"/>
      <c r="K599" s="173"/>
      <c r="L599" s="173"/>
      <c r="M599" s="72"/>
      <c r="N599" s="67"/>
      <c r="O599" s="76"/>
      <c r="P599" s="218"/>
      <c r="Q599" s="218"/>
      <c r="R599" s="218"/>
    </row>
    <row r="600" spans="1:18" x14ac:dyDescent="0.25">
      <c r="A600" s="227"/>
      <c r="B600" s="173"/>
      <c r="C600" s="173"/>
      <c r="D600" s="173"/>
      <c r="E600" s="173"/>
      <c r="F600" s="173"/>
      <c r="G600" s="173"/>
      <c r="H600" s="173"/>
      <c r="I600" s="173"/>
      <c r="J600" s="173"/>
      <c r="K600" s="173"/>
      <c r="L600" s="173"/>
      <c r="M600" s="72"/>
      <c r="N600" s="67"/>
      <c r="O600" s="76"/>
      <c r="P600" s="218"/>
      <c r="Q600" s="218"/>
      <c r="R600" s="218"/>
    </row>
    <row r="601" spans="1:18" x14ac:dyDescent="0.25">
      <c r="A601" s="227"/>
      <c r="B601" s="173"/>
      <c r="C601" s="173"/>
      <c r="D601" s="173"/>
      <c r="E601" s="173"/>
      <c r="F601" s="173"/>
      <c r="G601" s="173"/>
      <c r="H601" s="173"/>
      <c r="I601" s="173"/>
      <c r="J601" s="173"/>
      <c r="K601" s="173"/>
      <c r="L601" s="173"/>
      <c r="M601" s="72"/>
      <c r="N601" s="67"/>
      <c r="O601" s="76"/>
      <c r="P601" s="218"/>
      <c r="Q601" s="218"/>
      <c r="R601" s="218"/>
    </row>
    <row r="602" spans="1:18" x14ac:dyDescent="0.25">
      <c r="A602" s="227"/>
      <c r="B602" s="173"/>
      <c r="C602" s="173"/>
      <c r="D602" s="173"/>
      <c r="E602" s="173"/>
      <c r="F602" s="173"/>
      <c r="G602" s="173"/>
      <c r="H602" s="173"/>
      <c r="I602" s="173"/>
      <c r="J602" s="173"/>
      <c r="K602" s="173"/>
      <c r="L602" s="173"/>
      <c r="M602" s="72"/>
      <c r="N602" s="67"/>
      <c r="O602" s="76"/>
      <c r="P602" s="218"/>
      <c r="Q602" s="218"/>
      <c r="R602" s="218"/>
    </row>
    <row r="603" spans="1:18" x14ac:dyDescent="0.25">
      <c r="A603" s="227"/>
      <c r="B603" s="173"/>
      <c r="C603" s="173"/>
      <c r="D603" s="173"/>
      <c r="E603" s="173"/>
      <c r="F603" s="173"/>
      <c r="G603" s="173"/>
      <c r="H603" s="173"/>
      <c r="I603" s="173"/>
      <c r="J603" s="173"/>
      <c r="K603" s="173"/>
      <c r="L603" s="173"/>
      <c r="M603" s="72"/>
      <c r="N603" s="67"/>
      <c r="O603" s="76"/>
      <c r="P603" s="218"/>
      <c r="Q603" s="218"/>
      <c r="R603" s="218"/>
    </row>
    <row r="604" spans="1:18" x14ac:dyDescent="0.25">
      <c r="A604" s="227"/>
      <c r="B604" s="173"/>
      <c r="C604" s="173"/>
      <c r="D604" s="173"/>
      <c r="E604" s="173"/>
      <c r="F604" s="173"/>
      <c r="G604" s="173"/>
      <c r="H604" s="173"/>
      <c r="I604" s="173"/>
      <c r="J604" s="173"/>
      <c r="K604" s="173"/>
      <c r="L604" s="173"/>
      <c r="M604" s="72"/>
      <c r="N604" s="67"/>
      <c r="O604" s="76"/>
      <c r="P604" s="218"/>
      <c r="Q604" s="218"/>
      <c r="R604" s="218"/>
    </row>
    <row r="605" spans="1:18" x14ac:dyDescent="0.25">
      <c r="A605" s="227"/>
      <c r="B605" s="173"/>
      <c r="C605" s="173"/>
      <c r="D605" s="173"/>
      <c r="E605" s="173"/>
      <c r="F605" s="173"/>
      <c r="G605" s="173"/>
      <c r="H605" s="173"/>
      <c r="I605" s="173"/>
      <c r="J605" s="173"/>
      <c r="K605" s="173"/>
      <c r="L605" s="173"/>
      <c r="M605" s="72"/>
      <c r="N605" s="67"/>
      <c r="O605" s="76"/>
      <c r="P605" s="218"/>
      <c r="Q605" s="218"/>
      <c r="R605" s="218"/>
    </row>
    <row r="606" spans="1:18" x14ac:dyDescent="0.25">
      <c r="A606" s="227"/>
      <c r="B606" s="173"/>
      <c r="C606" s="173"/>
      <c r="D606" s="173"/>
      <c r="E606" s="173"/>
      <c r="F606" s="173"/>
      <c r="G606" s="173"/>
      <c r="H606" s="173"/>
      <c r="I606" s="173"/>
      <c r="J606" s="173"/>
      <c r="K606" s="173"/>
      <c r="L606" s="173"/>
      <c r="M606" s="72"/>
      <c r="N606" s="67"/>
      <c r="O606" s="76"/>
      <c r="P606" s="218"/>
      <c r="Q606" s="218"/>
      <c r="R606" s="218"/>
    </row>
    <row r="607" spans="1:18" x14ac:dyDescent="0.25">
      <c r="A607" s="227"/>
      <c r="B607" s="173"/>
      <c r="C607" s="173"/>
      <c r="D607" s="173"/>
      <c r="E607" s="173"/>
      <c r="F607" s="173"/>
      <c r="G607" s="173"/>
      <c r="H607" s="173"/>
      <c r="I607" s="173"/>
      <c r="J607" s="173"/>
      <c r="K607" s="173"/>
      <c r="L607" s="173"/>
      <c r="M607" s="72"/>
      <c r="N607" s="67"/>
      <c r="O607" s="76"/>
      <c r="P607" s="218"/>
      <c r="Q607" s="218"/>
      <c r="R607" s="218"/>
    </row>
    <row r="608" spans="1:18" x14ac:dyDescent="0.25">
      <c r="A608" s="227"/>
      <c r="B608" s="173"/>
      <c r="C608" s="173"/>
      <c r="D608" s="173"/>
      <c r="E608" s="173"/>
      <c r="F608" s="173"/>
      <c r="G608" s="173"/>
      <c r="H608" s="173"/>
      <c r="I608" s="173"/>
      <c r="J608" s="173"/>
      <c r="K608" s="173"/>
      <c r="L608" s="173"/>
      <c r="M608" s="72"/>
      <c r="N608" s="67"/>
      <c r="O608" s="76"/>
      <c r="P608" s="218"/>
      <c r="Q608" s="218"/>
      <c r="R608" s="218"/>
    </row>
    <row r="609" spans="1:18" x14ac:dyDescent="0.25">
      <c r="A609" s="227"/>
      <c r="B609" s="173"/>
      <c r="C609" s="173"/>
      <c r="D609" s="173"/>
      <c r="E609" s="173"/>
      <c r="F609" s="173"/>
      <c r="G609" s="173"/>
      <c r="H609" s="173"/>
      <c r="I609" s="173"/>
      <c r="J609" s="173"/>
      <c r="K609" s="173"/>
      <c r="L609" s="173"/>
      <c r="M609" s="72"/>
      <c r="N609" s="67"/>
      <c r="O609" s="76"/>
      <c r="P609" s="218"/>
      <c r="Q609" s="218"/>
      <c r="R609" s="218"/>
    </row>
    <row r="610" spans="1:18" x14ac:dyDescent="0.25">
      <c r="A610" s="227"/>
      <c r="B610" s="173"/>
      <c r="C610" s="173"/>
      <c r="D610" s="173"/>
      <c r="E610" s="173"/>
      <c r="F610" s="173"/>
      <c r="G610" s="173"/>
      <c r="H610" s="173"/>
      <c r="I610" s="173"/>
      <c r="J610" s="173"/>
      <c r="K610" s="173"/>
      <c r="L610" s="173"/>
      <c r="M610" s="72"/>
      <c r="N610" s="67"/>
      <c r="O610" s="76"/>
      <c r="P610" s="218"/>
      <c r="Q610" s="218"/>
      <c r="R610" s="218"/>
    </row>
    <row r="611" spans="1:18" x14ac:dyDescent="0.25">
      <c r="A611" s="227"/>
      <c r="B611" s="173"/>
      <c r="C611" s="173"/>
      <c r="D611" s="173"/>
      <c r="E611" s="173"/>
      <c r="F611" s="173"/>
      <c r="G611" s="173"/>
      <c r="H611" s="173"/>
      <c r="I611" s="173"/>
      <c r="J611" s="173"/>
      <c r="K611" s="173"/>
      <c r="L611" s="173"/>
      <c r="M611" s="72"/>
      <c r="N611" s="67"/>
      <c r="O611" s="76"/>
      <c r="P611" s="218"/>
      <c r="Q611" s="218"/>
      <c r="R611" s="218"/>
    </row>
    <row r="612" spans="1:18" x14ac:dyDescent="0.25">
      <c r="A612" s="227"/>
      <c r="B612" s="173"/>
      <c r="C612" s="173"/>
      <c r="D612" s="173"/>
      <c r="E612" s="173"/>
      <c r="F612" s="173"/>
      <c r="G612" s="173"/>
      <c r="H612" s="173"/>
      <c r="I612" s="173"/>
      <c r="J612" s="173"/>
      <c r="K612" s="173"/>
      <c r="L612" s="173"/>
      <c r="M612" s="72"/>
      <c r="N612" s="67"/>
      <c r="O612" s="76"/>
      <c r="P612" s="218"/>
      <c r="Q612" s="218"/>
      <c r="R612" s="218"/>
    </row>
    <row r="613" spans="1:18" x14ac:dyDescent="0.25">
      <c r="A613" s="227"/>
      <c r="B613" s="173"/>
      <c r="C613" s="173"/>
      <c r="D613" s="173"/>
      <c r="E613" s="173"/>
      <c r="F613" s="173"/>
      <c r="G613" s="173"/>
      <c r="H613" s="173"/>
      <c r="I613" s="173"/>
      <c r="J613" s="173"/>
      <c r="K613" s="173"/>
      <c r="L613" s="173"/>
      <c r="M613" s="72"/>
      <c r="N613" s="67"/>
      <c r="O613" s="76"/>
      <c r="P613" s="218"/>
      <c r="Q613" s="218"/>
      <c r="R613" s="218"/>
    </row>
    <row r="614" spans="1:18" x14ac:dyDescent="0.25">
      <c r="A614" s="227"/>
      <c r="B614" s="173"/>
      <c r="C614" s="173"/>
      <c r="D614" s="173"/>
      <c r="E614" s="173"/>
      <c r="F614" s="173"/>
      <c r="G614" s="173"/>
      <c r="H614" s="173"/>
      <c r="I614" s="173"/>
      <c r="J614" s="173"/>
      <c r="K614" s="173"/>
      <c r="L614" s="173"/>
      <c r="M614" s="72"/>
      <c r="N614" s="67"/>
      <c r="O614" s="76"/>
      <c r="P614" s="218"/>
      <c r="Q614" s="218"/>
      <c r="R614" s="218"/>
    </row>
    <row r="615" spans="1:18" x14ac:dyDescent="0.25">
      <c r="A615" s="227"/>
      <c r="B615" s="173"/>
      <c r="C615" s="173"/>
      <c r="D615" s="173"/>
      <c r="E615" s="173"/>
      <c r="F615" s="173"/>
      <c r="G615" s="173"/>
      <c r="H615" s="173"/>
      <c r="I615" s="173"/>
      <c r="J615" s="173"/>
      <c r="K615" s="173"/>
      <c r="L615" s="173"/>
      <c r="M615" s="72"/>
      <c r="N615" s="67"/>
      <c r="O615" s="76"/>
      <c r="P615" s="218"/>
      <c r="Q615" s="218"/>
      <c r="R615" s="218"/>
    </row>
    <row r="616" spans="1:18" x14ac:dyDescent="0.25">
      <c r="A616" s="227"/>
      <c r="B616" s="173"/>
      <c r="C616" s="173"/>
      <c r="D616" s="173"/>
      <c r="E616" s="173"/>
      <c r="F616" s="173"/>
      <c r="G616" s="173"/>
      <c r="H616" s="173"/>
      <c r="I616" s="173"/>
      <c r="J616" s="173"/>
      <c r="K616" s="173"/>
      <c r="L616" s="173"/>
      <c r="M616" s="72"/>
      <c r="N616" s="67"/>
      <c r="O616" s="76"/>
      <c r="P616" s="218"/>
      <c r="Q616" s="218"/>
      <c r="R616" s="218"/>
    </row>
    <row r="617" spans="1:18" x14ac:dyDescent="0.25">
      <c r="A617" s="227"/>
      <c r="B617" s="173"/>
      <c r="C617" s="173"/>
      <c r="D617" s="173"/>
      <c r="E617" s="173"/>
      <c r="F617" s="173"/>
      <c r="G617" s="173"/>
      <c r="H617" s="173"/>
      <c r="I617" s="173"/>
      <c r="J617" s="173"/>
      <c r="K617" s="173"/>
      <c r="L617" s="173"/>
      <c r="M617" s="72"/>
      <c r="N617" s="67"/>
      <c r="O617" s="76"/>
      <c r="P617" s="218"/>
      <c r="Q617" s="218"/>
      <c r="R617" s="218"/>
    </row>
    <row r="618" spans="1:18" x14ac:dyDescent="0.25">
      <c r="A618" s="227"/>
      <c r="B618" s="173"/>
      <c r="C618" s="173"/>
      <c r="D618" s="173"/>
      <c r="E618" s="173"/>
      <c r="F618" s="173"/>
      <c r="G618" s="173"/>
      <c r="H618" s="173"/>
      <c r="I618" s="173"/>
      <c r="J618" s="173"/>
      <c r="K618" s="173"/>
      <c r="L618" s="173"/>
      <c r="M618" s="72"/>
      <c r="N618" s="67"/>
      <c r="O618" s="76"/>
      <c r="P618" s="218"/>
      <c r="Q618" s="218"/>
      <c r="R618" s="218"/>
    </row>
    <row r="619" spans="1:18" x14ac:dyDescent="0.25">
      <c r="A619" s="227"/>
      <c r="B619" s="173"/>
      <c r="C619" s="173"/>
      <c r="D619" s="173"/>
      <c r="E619" s="173"/>
      <c r="F619" s="173"/>
      <c r="G619" s="173"/>
      <c r="H619" s="173"/>
      <c r="I619" s="173"/>
      <c r="J619" s="173"/>
      <c r="K619" s="173"/>
      <c r="L619" s="173"/>
      <c r="M619" s="72"/>
      <c r="N619" s="67"/>
      <c r="O619" s="76"/>
      <c r="P619" s="218"/>
      <c r="Q619" s="218"/>
      <c r="R619" s="218"/>
    </row>
    <row r="620" spans="1:18" x14ac:dyDescent="0.25">
      <c r="A620" s="227"/>
      <c r="B620" s="173"/>
      <c r="C620" s="173"/>
      <c r="D620" s="173"/>
      <c r="E620" s="173"/>
      <c r="F620" s="173"/>
      <c r="G620" s="173"/>
      <c r="H620" s="173"/>
      <c r="I620" s="173"/>
      <c r="J620" s="173"/>
      <c r="K620" s="173"/>
      <c r="L620" s="173"/>
      <c r="M620" s="72"/>
      <c r="N620" s="67"/>
      <c r="O620" s="76"/>
      <c r="P620" s="218"/>
      <c r="Q620" s="218"/>
      <c r="R620" s="218"/>
    </row>
    <row r="621" spans="1:18" x14ac:dyDescent="0.25">
      <c r="A621" s="227"/>
      <c r="B621" s="173"/>
      <c r="C621" s="173"/>
      <c r="D621" s="173"/>
      <c r="E621" s="173"/>
      <c r="F621" s="173"/>
      <c r="G621" s="173"/>
      <c r="H621" s="173"/>
      <c r="I621" s="173"/>
      <c r="J621" s="173"/>
      <c r="K621" s="173"/>
      <c r="L621" s="173"/>
      <c r="M621" s="72"/>
      <c r="N621" s="67"/>
      <c r="O621" s="76"/>
      <c r="P621" s="218"/>
      <c r="Q621" s="218"/>
      <c r="R621" s="218"/>
    </row>
    <row r="622" spans="1:18" x14ac:dyDescent="0.25">
      <c r="A622" s="227"/>
      <c r="B622" s="173"/>
      <c r="C622" s="173"/>
      <c r="D622" s="173"/>
      <c r="E622" s="173"/>
      <c r="F622" s="173"/>
      <c r="G622" s="173"/>
      <c r="H622" s="173"/>
      <c r="I622" s="173"/>
      <c r="J622" s="173"/>
      <c r="K622" s="173"/>
      <c r="L622" s="173"/>
      <c r="M622" s="72"/>
      <c r="N622" s="67"/>
      <c r="O622" s="76"/>
      <c r="P622" s="218"/>
      <c r="Q622" s="218"/>
      <c r="R622" s="218"/>
    </row>
    <row r="623" spans="1:18" x14ac:dyDescent="0.25">
      <c r="A623" s="227"/>
      <c r="B623" s="173"/>
      <c r="C623" s="173"/>
      <c r="D623" s="173"/>
      <c r="E623" s="173"/>
      <c r="F623" s="173"/>
      <c r="G623" s="173"/>
      <c r="H623" s="173"/>
      <c r="I623" s="173"/>
      <c r="J623" s="173"/>
      <c r="K623" s="173"/>
      <c r="L623" s="173"/>
      <c r="M623" s="72"/>
      <c r="N623" s="67"/>
      <c r="O623" s="76"/>
      <c r="P623" s="218"/>
      <c r="Q623" s="218"/>
      <c r="R623" s="218"/>
    </row>
    <row r="624" spans="1:18" x14ac:dyDescent="0.25">
      <c r="A624" s="227"/>
      <c r="B624" s="173"/>
      <c r="C624" s="173"/>
      <c r="D624" s="173"/>
      <c r="E624" s="173"/>
      <c r="F624" s="173"/>
      <c r="G624" s="173"/>
      <c r="H624" s="173"/>
      <c r="I624" s="173"/>
      <c r="J624" s="173"/>
      <c r="K624" s="173"/>
      <c r="L624" s="173"/>
      <c r="M624" s="72"/>
      <c r="N624" s="67"/>
      <c r="O624" s="76"/>
      <c r="P624" s="218"/>
      <c r="Q624" s="218"/>
      <c r="R624" s="218"/>
    </row>
    <row r="625" spans="1:18" x14ac:dyDescent="0.25">
      <c r="A625" s="227"/>
      <c r="B625" s="173"/>
      <c r="C625" s="173"/>
      <c r="D625" s="173"/>
      <c r="E625" s="173"/>
      <c r="F625" s="173"/>
      <c r="G625" s="173"/>
      <c r="H625" s="173"/>
      <c r="I625" s="173"/>
      <c r="J625" s="173"/>
      <c r="K625" s="173"/>
      <c r="L625" s="173"/>
      <c r="M625" s="72"/>
      <c r="N625" s="67"/>
      <c r="O625" s="76"/>
      <c r="P625" s="218"/>
      <c r="Q625" s="218"/>
      <c r="R625" s="218"/>
    </row>
    <row r="626" spans="1:18" x14ac:dyDescent="0.25">
      <c r="A626" s="227"/>
      <c r="B626" s="173"/>
      <c r="C626" s="173"/>
      <c r="D626" s="173"/>
      <c r="E626" s="173"/>
      <c r="F626" s="173"/>
      <c r="G626" s="173"/>
      <c r="H626" s="173"/>
      <c r="I626" s="173"/>
      <c r="J626" s="173"/>
      <c r="K626" s="173"/>
      <c r="L626" s="173"/>
      <c r="M626" s="72"/>
      <c r="N626" s="67"/>
      <c r="O626" s="76"/>
      <c r="P626" s="218"/>
      <c r="Q626" s="218"/>
      <c r="R626" s="218"/>
    </row>
    <row r="627" spans="1:18" x14ac:dyDescent="0.25">
      <c r="A627" s="227"/>
      <c r="B627" s="173"/>
      <c r="C627" s="173"/>
      <c r="D627" s="173"/>
      <c r="E627" s="173"/>
      <c r="F627" s="173"/>
      <c r="G627" s="173"/>
      <c r="H627" s="173"/>
      <c r="I627" s="173"/>
      <c r="J627" s="173"/>
      <c r="K627" s="173"/>
      <c r="L627" s="173"/>
      <c r="M627" s="72"/>
      <c r="N627" s="67"/>
      <c r="O627" s="76"/>
      <c r="P627" s="218"/>
      <c r="Q627" s="218"/>
      <c r="R627" s="218"/>
    </row>
    <row r="628" spans="1:18" x14ac:dyDescent="0.25">
      <c r="A628" s="227"/>
      <c r="B628" s="173"/>
      <c r="C628" s="173"/>
      <c r="D628" s="173"/>
      <c r="E628" s="173"/>
      <c r="F628" s="173"/>
      <c r="G628" s="173"/>
      <c r="H628" s="173"/>
      <c r="I628" s="173"/>
      <c r="J628" s="173"/>
      <c r="K628" s="173"/>
      <c r="L628" s="173"/>
      <c r="M628" s="72"/>
      <c r="N628" s="67"/>
      <c r="O628" s="76"/>
      <c r="P628" s="218"/>
      <c r="Q628" s="218"/>
      <c r="R628" s="218"/>
    </row>
    <row r="629" spans="1:18" x14ac:dyDescent="0.25">
      <c r="A629" s="227"/>
      <c r="B629" s="173"/>
      <c r="C629" s="173"/>
      <c r="D629" s="173"/>
      <c r="E629" s="173"/>
      <c r="F629" s="173"/>
      <c r="G629" s="173"/>
      <c r="H629" s="173"/>
      <c r="I629" s="173"/>
      <c r="J629" s="173"/>
      <c r="K629" s="173"/>
      <c r="L629" s="173"/>
      <c r="M629" s="72"/>
      <c r="N629" s="67"/>
      <c r="O629" s="76"/>
      <c r="P629" s="218"/>
      <c r="Q629" s="218"/>
      <c r="R629" s="218"/>
    </row>
    <row r="630" spans="1:18" x14ac:dyDescent="0.25">
      <c r="A630" s="227"/>
      <c r="B630" s="173"/>
      <c r="C630" s="173"/>
      <c r="D630" s="173"/>
      <c r="E630" s="173"/>
      <c r="F630" s="173"/>
      <c r="G630" s="173"/>
      <c r="H630" s="173"/>
      <c r="I630" s="173"/>
      <c r="J630" s="173"/>
      <c r="K630" s="173"/>
      <c r="L630" s="173"/>
      <c r="M630" s="72"/>
      <c r="N630" s="67"/>
      <c r="O630" s="76"/>
      <c r="P630" s="218"/>
      <c r="Q630" s="218"/>
      <c r="R630" s="218"/>
    </row>
    <row r="631" spans="1:18" x14ac:dyDescent="0.25">
      <c r="A631" s="227"/>
      <c r="B631" s="173"/>
      <c r="C631" s="173"/>
      <c r="D631" s="173"/>
      <c r="E631" s="173"/>
      <c r="F631" s="173"/>
      <c r="G631" s="173"/>
      <c r="H631" s="173"/>
      <c r="I631" s="173"/>
      <c r="J631" s="173"/>
      <c r="K631" s="173"/>
      <c r="L631" s="173"/>
      <c r="M631" s="72"/>
      <c r="N631" s="67"/>
      <c r="O631" s="76"/>
      <c r="P631" s="218"/>
      <c r="Q631" s="218"/>
      <c r="R631" s="218"/>
    </row>
    <row r="632" spans="1:18" x14ac:dyDescent="0.25">
      <c r="A632" s="227"/>
      <c r="B632" s="173"/>
      <c r="C632" s="173"/>
      <c r="D632" s="173"/>
      <c r="E632" s="173"/>
      <c r="F632" s="173"/>
      <c r="G632" s="173"/>
      <c r="H632" s="173"/>
      <c r="I632" s="173"/>
      <c r="J632" s="173"/>
      <c r="K632" s="173"/>
      <c r="L632" s="173"/>
      <c r="M632" s="72"/>
      <c r="N632" s="67"/>
      <c r="O632" s="76"/>
      <c r="P632" s="218"/>
      <c r="Q632" s="218"/>
      <c r="R632" s="218"/>
    </row>
    <row r="633" spans="1:18" x14ac:dyDescent="0.25">
      <c r="A633" s="227"/>
      <c r="B633" s="173"/>
      <c r="C633" s="173"/>
      <c r="D633" s="173"/>
      <c r="E633" s="173"/>
      <c r="F633" s="173"/>
      <c r="G633" s="173"/>
      <c r="H633" s="173"/>
      <c r="I633" s="173"/>
      <c r="J633" s="173"/>
      <c r="K633" s="173"/>
      <c r="L633" s="173"/>
      <c r="M633" s="72"/>
      <c r="N633" s="67"/>
      <c r="O633" s="76"/>
      <c r="P633" s="218"/>
      <c r="Q633" s="218"/>
      <c r="R633" s="218"/>
    </row>
    <row r="634" spans="1:18" x14ac:dyDescent="0.25">
      <c r="A634" s="227"/>
      <c r="B634" s="173"/>
      <c r="C634" s="173"/>
      <c r="D634" s="173"/>
      <c r="E634" s="173"/>
      <c r="F634" s="173"/>
      <c r="G634" s="173"/>
      <c r="H634" s="173"/>
      <c r="I634" s="173"/>
      <c r="J634" s="173"/>
      <c r="K634" s="173"/>
      <c r="L634" s="173"/>
      <c r="M634" s="72"/>
      <c r="N634" s="67"/>
      <c r="O634" s="76"/>
      <c r="P634" s="218"/>
      <c r="Q634" s="218"/>
      <c r="R634" s="218"/>
    </row>
    <row r="635" spans="1:18" x14ac:dyDescent="0.25">
      <c r="A635" s="227"/>
      <c r="B635" s="173"/>
      <c r="C635" s="173"/>
      <c r="D635" s="173"/>
      <c r="E635" s="173"/>
      <c r="F635" s="173"/>
      <c r="G635" s="173"/>
      <c r="H635" s="173"/>
      <c r="I635" s="173"/>
      <c r="J635" s="173"/>
      <c r="K635" s="173"/>
      <c r="L635" s="173"/>
      <c r="M635" s="72"/>
      <c r="N635" s="67"/>
      <c r="O635" s="76"/>
      <c r="P635" s="218"/>
      <c r="Q635" s="218"/>
      <c r="R635" s="218"/>
    </row>
    <row r="636" spans="1:18" x14ac:dyDescent="0.25">
      <c r="A636" s="227"/>
      <c r="B636" s="173"/>
      <c r="C636" s="173"/>
      <c r="D636" s="173"/>
      <c r="E636" s="173"/>
      <c r="F636" s="173"/>
      <c r="G636" s="173"/>
      <c r="H636" s="173"/>
      <c r="I636" s="173"/>
      <c r="J636" s="173"/>
      <c r="K636" s="173"/>
      <c r="L636" s="173"/>
      <c r="M636" s="72"/>
      <c r="N636" s="67"/>
      <c r="O636" s="76"/>
      <c r="P636" s="218"/>
      <c r="Q636" s="218"/>
      <c r="R636" s="218"/>
    </row>
    <row r="637" spans="1:18" x14ac:dyDescent="0.25">
      <c r="A637" s="227"/>
      <c r="B637" s="173"/>
      <c r="C637" s="173"/>
      <c r="D637" s="173"/>
      <c r="E637" s="173"/>
      <c r="F637" s="173"/>
      <c r="G637" s="173"/>
      <c r="H637" s="173"/>
      <c r="I637" s="173"/>
      <c r="J637" s="173"/>
      <c r="K637" s="173"/>
      <c r="L637" s="173"/>
      <c r="M637" s="72"/>
      <c r="N637" s="67"/>
      <c r="O637" s="76"/>
      <c r="P637" s="218"/>
      <c r="Q637" s="218"/>
      <c r="R637" s="218"/>
    </row>
    <row r="638" spans="1:18" x14ac:dyDescent="0.25">
      <c r="A638" s="227"/>
      <c r="B638" s="173"/>
      <c r="C638" s="173"/>
      <c r="D638" s="173"/>
      <c r="E638" s="173"/>
      <c r="F638" s="173"/>
      <c r="G638" s="173"/>
      <c r="H638" s="173"/>
      <c r="I638" s="173"/>
      <c r="J638" s="173"/>
      <c r="K638" s="173"/>
      <c r="L638" s="173"/>
      <c r="M638" s="72"/>
      <c r="N638" s="67"/>
      <c r="O638" s="76"/>
      <c r="P638" s="218"/>
      <c r="Q638" s="218"/>
      <c r="R638" s="218"/>
    </row>
    <row r="639" spans="1:18" x14ac:dyDescent="0.25">
      <c r="A639" s="227"/>
      <c r="B639" s="173"/>
      <c r="C639" s="173"/>
      <c r="D639" s="173"/>
      <c r="E639" s="173"/>
      <c r="F639" s="173"/>
      <c r="G639" s="173"/>
      <c r="H639" s="173"/>
      <c r="I639" s="173"/>
      <c r="J639" s="173"/>
      <c r="K639" s="173"/>
      <c r="L639" s="173"/>
      <c r="M639" s="72"/>
      <c r="N639" s="67"/>
      <c r="O639" s="76"/>
      <c r="P639" s="218"/>
      <c r="Q639" s="218"/>
      <c r="R639" s="218"/>
    </row>
    <row r="640" spans="1:18" x14ac:dyDescent="0.25">
      <c r="A640" s="227"/>
      <c r="B640" s="173"/>
      <c r="C640" s="173"/>
      <c r="D640" s="173"/>
      <c r="E640" s="173"/>
      <c r="F640" s="173"/>
      <c r="G640" s="173"/>
      <c r="H640" s="173"/>
      <c r="I640" s="173"/>
      <c r="J640" s="173"/>
      <c r="K640" s="173"/>
      <c r="L640" s="173"/>
      <c r="M640" s="72"/>
      <c r="N640" s="67"/>
      <c r="O640" s="76"/>
      <c r="P640" s="218"/>
      <c r="Q640" s="218"/>
      <c r="R640" s="218"/>
    </row>
    <row r="641" spans="1:18" x14ac:dyDescent="0.25">
      <c r="A641" s="227"/>
      <c r="B641" s="173"/>
      <c r="C641" s="173"/>
      <c r="D641" s="173"/>
      <c r="E641" s="173"/>
      <c r="F641" s="173"/>
      <c r="G641" s="173"/>
      <c r="H641" s="173"/>
      <c r="I641" s="173"/>
      <c r="J641" s="173"/>
      <c r="K641" s="173"/>
      <c r="L641" s="173"/>
      <c r="M641" s="72"/>
      <c r="N641" s="67"/>
      <c r="O641" s="76"/>
      <c r="P641" s="218"/>
      <c r="Q641" s="218"/>
      <c r="R641" s="218"/>
    </row>
    <row r="642" spans="1:18" x14ac:dyDescent="0.25">
      <c r="A642" s="227"/>
      <c r="B642" s="173"/>
      <c r="C642" s="173"/>
      <c r="D642" s="173"/>
      <c r="E642" s="173"/>
      <c r="F642" s="173"/>
      <c r="G642" s="173"/>
      <c r="H642" s="173"/>
      <c r="I642" s="173"/>
      <c r="J642" s="173"/>
      <c r="K642" s="173"/>
      <c r="L642" s="173"/>
      <c r="M642" s="72"/>
      <c r="N642" s="67"/>
      <c r="O642" s="76"/>
      <c r="P642" s="218"/>
      <c r="Q642" s="218"/>
      <c r="R642" s="218"/>
    </row>
    <row r="643" spans="1:18" x14ac:dyDescent="0.25">
      <c r="A643" s="227"/>
      <c r="B643" s="173"/>
      <c r="C643" s="173"/>
      <c r="D643" s="173"/>
      <c r="E643" s="173"/>
      <c r="F643" s="173"/>
      <c r="G643" s="173"/>
      <c r="H643" s="173"/>
      <c r="I643" s="173"/>
      <c r="J643" s="173"/>
      <c r="K643" s="173"/>
      <c r="L643" s="173"/>
      <c r="M643" s="72"/>
      <c r="N643" s="67"/>
      <c r="O643" s="76"/>
      <c r="P643" s="218"/>
      <c r="Q643" s="218"/>
      <c r="R643" s="218"/>
    </row>
    <row r="644" spans="1:18" x14ac:dyDescent="0.25">
      <c r="A644" s="227"/>
      <c r="B644" s="173"/>
      <c r="C644" s="173"/>
      <c r="D644" s="173"/>
      <c r="E644" s="173"/>
      <c r="F644" s="173"/>
      <c r="G644" s="173"/>
      <c r="H644" s="173"/>
      <c r="I644" s="173"/>
      <c r="J644" s="173"/>
      <c r="K644" s="173"/>
      <c r="L644" s="173"/>
      <c r="M644" s="72"/>
      <c r="N644" s="67"/>
      <c r="O644" s="76"/>
      <c r="P644" s="218"/>
      <c r="Q644" s="218"/>
      <c r="R644" s="218"/>
    </row>
    <row r="645" spans="1:18" x14ac:dyDescent="0.25">
      <c r="A645" s="227"/>
      <c r="B645" s="173"/>
      <c r="C645" s="173"/>
      <c r="D645" s="173"/>
      <c r="E645" s="173"/>
      <c r="F645" s="173"/>
      <c r="G645" s="173"/>
      <c r="H645" s="173"/>
      <c r="I645" s="173"/>
      <c r="J645" s="173"/>
      <c r="K645" s="173"/>
      <c r="L645" s="173"/>
      <c r="M645" s="72"/>
      <c r="N645" s="67"/>
      <c r="O645" s="76"/>
      <c r="P645" s="218"/>
      <c r="Q645" s="218"/>
      <c r="R645" s="218"/>
    </row>
    <row r="646" spans="1:18" x14ac:dyDescent="0.25">
      <c r="A646" s="227"/>
      <c r="B646" s="173"/>
      <c r="C646" s="173"/>
      <c r="D646" s="173"/>
      <c r="E646" s="173"/>
      <c r="F646" s="173"/>
      <c r="G646" s="173"/>
      <c r="H646" s="173"/>
      <c r="I646" s="173"/>
      <c r="J646" s="173"/>
      <c r="K646" s="173"/>
      <c r="L646" s="173"/>
      <c r="M646" s="72"/>
      <c r="N646" s="67"/>
      <c r="O646" s="76"/>
      <c r="P646" s="218"/>
      <c r="Q646" s="218"/>
      <c r="R646" s="218"/>
    </row>
    <row r="647" spans="1:18" x14ac:dyDescent="0.25">
      <c r="A647" s="227"/>
      <c r="B647" s="173"/>
      <c r="C647" s="173"/>
      <c r="D647" s="173"/>
      <c r="E647" s="173"/>
      <c r="F647" s="173"/>
      <c r="G647" s="173"/>
      <c r="H647" s="173"/>
      <c r="I647" s="173"/>
      <c r="J647" s="173"/>
      <c r="K647" s="173"/>
      <c r="L647" s="173"/>
      <c r="M647" s="72"/>
      <c r="N647" s="67"/>
      <c r="O647" s="76"/>
      <c r="P647" s="218"/>
      <c r="Q647" s="218"/>
      <c r="R647" s="218"/>
    </row>
    <row r="648" spans="1:18" x14ac:dyDescent="0.25">
      <c r="A648" s="227"/>
      <c r="B648" s="173"/>
      <c r="C648" s="173"/>
      <c r="D648" s="173"/>
      <c r="E648" s="173"/>
      <c r="F648" s="173"/>
      <c r="G648" s="173"/>
      <c r="H648" s="173"/>
      <c r="I648" s="173"/>
      <c r="J648" s="173"/>
      <c r="K648" s="173"/>
      <c r="L648" s="173"/>
      <c r="M648" s="72"/>
      <c r="N648" s="67"/>
      <c r="O648" s="76"/>
      <c r="P648" s="218"/>
      <c r="Q648" s="218"/>
      <c r="R648" s="218"/>
    </row>
    <row r="649" spans="1:18" x14ac:dyDescent="0.25">
      <c r="A649" s="227"/>
      <c r="B649" s="173"/>
      <c r="C649" s="173"/>
      <c r="D649" s="173"/>
      <c r="E649" s="173"/>
      <c r="F649" s="173"/>
      <c r="G649" s="173"/>
      <c r="H649" s="173"/>
      <c r="I649" s="173"/>
      <c r="J649" s="173"/>
      <c r="K649" s="173"/>
      <c r="L649" s="173"/>
      <c r="M649" s="72"/>
      <c r="N649" s="67"/>
      <c r="O649" s="76"/>
      <c r="P649" s="218"/>
      <c r="Q649" s="218"/>
      <c r="R649" s="218"/>
    </row>
    <row r="650" spans="1:18" x14ac:dyDescent="0.25">
      <c r="A650" s="227"/>
      <c r="B650" s="173"/>
      <c r="C650" s="173"/>
      <c r="D650" s="173"/>
      <c r="E650" s="173"/>
      <c r="F650" s="173"/>
      <c r="G650" s="173"/>
      <c r="H650" s="173"/>
      <c r="I650" s="173"/>
      <c r="J650" s="173"/>
      <c r="K650" s="173"/>
      <c r="L650" s="173"/>
      <c r="M650" s="72"/>
      <c r="N650" s="67"/>
      <c r="O650" s="76"/>
      <c r="P650" s="218"/>
      <c r="Q650" s="218"/>
      <c r="R650" s="218"/>
    </row>
    <row r="651" spans="1:18" x14ac:dyDescent="0.25">
      <c r="A651" s="227"/>
      <c r="B651" s="173"/>
      <c r="C651" s="173"/>
      <c r="D651" s="173"/>
      <c r="E651" s="173"/>
      <c r="F651" s="173"/>
      <c r="G651" s="173"/>
      <c r="H651" s="173"/>
      <c r="I651" s="173"/>
      <c r="J651" s="173"/>
      <c r="K651" s="173"/>
      <c r="L651" s="173"/>
      <c r="M651" s="72"/>
      <c r="N651" s="67"/>
      <c r="O651" s="76"/>
      <c r="P651" s="218"/>
      <c r="Q651" s="218"/>
      <c r="R651" s="218"/>
    </row>
    <row r="652" spans="1:18" x14ac:dyDescent="0.25">
      <c r="A652" s="227"/>
      <c r="B652" s="173"/>
      <c r="C652" s="173"/>
      <c r="D652" s="173"/>
      <c r="E652" s="173"/>
      <c r="F652" s="173"/>
      <c r="G652" s="173"/>
      <c r="H652" s="173"/>
      <c r="I652" s="173"/>
      <c r="J652" s="173"/>
      <c r="K652" s="173"/>
      <c r="L652" s="173"/>
      <c r="M652" s="72"/>
      <c r="N652" s="67"/>
      <c r="O652" s="76"/>
      <c r="P652" s="218"/>
      <c r="Q652" s="218"/>
      <c r="R652" s="218"/>
    </row>
    <row r="653" spans="1:18" x14ac:dyDescent="0.25">
      <c r="A653" s="227"/>
      <c r="B653" s="173"/>
      <c r="C653" s="173"/>
      <c r="D653" s="173"/>
      <c r="E653" s="173"/>
      <c r="F653" s="173"/>
      <c r="G653" s="173"/>
      <c r="H653" s="173"/>
      <c r="I653" s="173"/>
      <c r="J653" s="173"/>
      <c r="K653" s="173"/>
      <c r="L653" s="173"/>
      <c r="M653" s="72"/>
      <c r="N653" s="67"/>
      <c r="O653" s="76"/>
      <c r="P653" s="218"/>
      <c r="Q653" s="218"/>
      <c r="R653" s="218"/>
    </row>
    <row r="654" spans="1:18" x14ac:dyDescent="0.25">
      <c r="A654" s="227"/>
      <c r="B654" s="173"/>
      <c r="C654" s="173"/>
      <c r="D654" s="173"/>
      <c r="E654" s="173"/>
      <c r="F654" s="173"/>
      <c r="G654" s="173"/>
      <c r="H654" s="173"/>
      <c r="I654" s="173"/>
      <c r="J654" s="173"/>
      <c r="K654" s="173"/>
      <c r="L654" s="173"/>
      <c r="M654" s="72"/>
      <c r="N654" s="67"/>
      <c r="O654" s="76"/>
      <c r="P654" s="218"/>
      <c r="Q654" s="218"/>
      <c r="R654" s="218"/>
    </row>
    <row r="655" spans="1:18" x14ac:dyDescent="0.25">
      <c r="A655" s="227"/>
      <c r="B655" s="173"/>
      <c r="C655" s="173"/>
      <c r="D655" s="173"/>
      <c r="E655" s="173"/>
      <c r="F655" s="173"/>
      <c r="G655" s="173"/>
      <c r="H655" s="173"/>
      <c r="I655" s="173"/>
      <c r="J655" s="173"/>
      <c r="K655" s="173"/>
      <c r="L655" s="173"/>
      <c r="M655" s="72"/>
      <c r="N655" s="67"/>
      <c r="O655" s="76"/>
      <c r="P655" s="218"/>
      <c r="Q655" s="218"/>
      <c r="R655" s="218"/>
    </row>
    <row r="656" spans="1:18" x14ac:dyDescent="0.25">
      <c r="A656" s="227"/>
      <c r="B656" s="173"/>
      <c r="C656" s="173"/>
      <c r="D656" s="173"/>
      <c r="E656" s="173"/>
      <c r="F656" s="173"/>
      <c r="G656" s="173"/>
      <c r="H656" s="173"/>
      <c r="I656" s="173"/>
      <c r="J656" s="173"/>
      <c r="K656" s="173"/>
      <c r="L656" s="173"/>
      <c r="M656" s="72"/>
      <c r="N656" s="67"/>
      <c r="O656" s="76"/>
      <c r="P656" s="218"/>
      <c r="Q656" s="218"/>
      <c r="R656" s="218"/>
    </row>
    <row r="657" spans="1:18" x14ac:dyDescent="0.25">
      <c r="A657" s="227"/>
      <c r="B657" s="173"/>
      <c r="C657" s="173"/>
      <c r="D657" s="173"/>
      <c r="E657" s="173"/>
      <c r="F657" s="173"/>
      <c r="G657" s="173"/>
      <c r="H657" s="173"/>
      <c r="I657" s="173"/>
      <c r="J657" s="173"/>
      <c r="K657" s="173"/>
      <c r="L657" s="173"/>
      <c r="M657" s="72"/>
      <c r="N657" s="67"/>
      <c r="O657" s="76"/>
      <c r="P657" s="218"/>
      <c r="Q657" s="218"/>
      <c r="R657" s="218"/>
    </row>
    <row r="658" spans="1:18" x14ac:dyDescent="0.25">
      <c r="A658" s="227"/>
      <c r="B658" s="173"/>
      <c r="C658" s="173"/>
      <c r="D658" s="173"/>
      <c r="E658" s="173"/>
      <c r="F658" s="173"/>
      <c r="G658" s="173"/>
      <c r="H658" s="173"/>
      <c r="I658" s="173"/>
      <c r="J658" s="173"/>
      <c r="K658" s="173"/>
      <c r="L658" s="173"/>
      <c r="M658" s="72"/>
      <c r="N658" s="67"/>
      <c r="O658" s="76"/>
      <c r="P658" s="218"/>
      <c r="Q658" s="218"/>
      <c r="R658" s="218"/>
    </row>
    <row r="659" spans="1:18" x14ac:dyDescent="0.25">
      <c r="A659" s="227"/>
      <c r="B659" s="173"/>
      <c r="C659" s="173"/>
      <c r="D659" s="173"/>
      <c r="E659" s="173"/>
      <c r="F659" s="173"/>
      <c r="G659" s="173"/>
      <c r="H659" s="173"/>
      <c r="I659" s="173"/>
      <c r="J659" s="173"/>
      <c r="K659" s="173"/>
      <c r="L659" s="173"/>
      <c r="M659" s="72"/>
      <c r="N659" s="67"/>
      <c r="O659" s="76"/>
      <c r="P659" s="218"/>
      <c r="Q659" s="218"/>
      <c r="R659" s="218"/>
    </row>
    <row r="660" spans="1:18" x14ac:dyDescent="0.25">
      <c r="A660" s="227"/>
      <c r="B660" s="173"/>
      <c r="C660" s="173"/>
      <c r="D660" s="173"/>
      <c r="E660" s="173"/>
      <c r="F660" s="173"/>
      <c r="G660" s="173"/>
      <c r="H660" s="173"/>
      <c r="I660" s="173"/>
      <c r="J660" s="173"/>
      <c r="K660" s="173"/>
      <c r="L660" s="173"/>
      <c r="M660" s="72"/>
      <c r="N660" s="67"/>
      <c r="O660" s="76"/>
      <c r="P660" s="218"/>
      <c r="Q660" s="218"/>
      <c r="R660" s="218"/>
    </row>
    <row r="661" spans="1:18" x14ac:dyDescent="0.25">
      <c r="A661" s="227"/>
      <c r="B661" s="173"/>
      <c r="C661" s="173"/>
      <c r="D661" s="173"/>
      <c r="E661" s="173"/>
      <c r="F661" s="173"/>
      <c r="G661" s="173"/>
      <c r="H661" s="173"/>
      <c r="I661" s="173"/>
      <c r="J661" s="173"/>
      <c r="K661" s="173"/>
      <c r="L661" s="173"/>
      <c r="M661" s="72"/>
      <c r="N661" s="67"/>
      <c r="O661" s="76"/>
      <c r="P661" s="218"/>
      <c r="Q661" s="218"/>
      <c r="R661" s="218"/>
    </row>
    <row r="662" spans="1:18" x14ac:dyDescent="0.25">
      <c r="A662" s="227"/>
      <c r="B662" s="173"/>
      <c r="C662" s="173"/>
      <c r="D662" s="173"/>
      <c r="E662" s="173"/>
      <c r="F662" s="173"/>
      <c r="G662" s="173"/>
      <c r="H662" s="173"/>
      <c r="I662" s="173"/>
      <c r="J662" s="173"/>
      <c r="K662" s="173"/>
      <c r="L662" s="173"/>
      <c r="M662" s="72"/>
      <c r="N662" s="67"/>
      <c r="O662" s="76"/>
      <c r="P662" s="218"/>
      <c r="Q662" s="218"/>
      <c r="R662" s="218"/>
    </row>
    <row r="663" spans="1:18" x14ac:dyDescent="0.25">
      <c r="A663" s="227"/>
      <c r="B663" s="173"/>
      <c r="C663" s="173"/>
      <c r="D663" s="173"/>
      <c r="E663" s="173"/>
      <c r="F663" s="173"/>
      <c r="G663" s="173"/>
      <c r="H663" s="173"/>
      <c r="I663" s="173"/>
      <c r="J663" s="173"/>
      <c r="K663" s="173"/>
      <c r="L663" s="173"/>
      <c r="M663" s="72"/>
      <c r="N663" s="67"/>
      <c r="O663" s="76"/>
      <c r="P663" s="218"/>
      <c r="Q663" s="218"/>
      <c r="R663" s="218"/>
    </row>
    <row r="664" spans="1:18" x14ac:dyDescent="0.25">
      <c r="A664" s="227"/>
      <c r="B664" s="173"/>
      <c r="C664" s="173"/>
      <c r="D664" s="173"/>
      <c r="E664" s="173"/>
      <c r="F664" s="173"/>
      <c r="G664" s="173"/>
      <c r="H664" s="173"/>
      <c r="I664" s="173"/>
      <c r="J664" s="173"/>
      <c r="K664" s="173"/>
      <c r="L664" s="173"/>
      <c r="M664" s="72"/>
      <c r="N664" s="67"/>
      <c r="O664" s="76"/>
      <c r="P664" s="218"/>
      <c r="Q664" s="218"/>
      <c r="R664" s="218"/>
    </row>
    <row r="665" spans="1:18" x14ac:dyDescent="0.25">
      <c r="A665" s="227"/>
      <c r="B665" s="173"/>
      <c r="C665" s="173"/>
      <c r="D665" s="173"/>
      <c r="E665" s="173"/>
      <c r="F665" s="173"/>
      <c r="G665" s="173"/>
      <c r="H665" s="173"/>
      <c r="I665" s="173"/>
      <c r="J665" s="173"/>
      <c r="K665" s="173"/>
      <c r="L665" s="173"/>
      <c r="M665" s="72"/>
      <c r="N665" s="67"/>
      <c r="O665" s="76"/>
      <c r="P665" s="218"/>
      <c r="Q665" s="218"/>
      <c r="R665" s="218"/>
    </row>
    <row r="666" spans="1:18" x14ac:dyDescent="0.25">
      <c r="A666" s="227"/>
      <c r="B666" s="173"/>
      <c r="C666" s="173"/>
      <c r="D666" s="173"/>
      <c r="E666" s="173"/>
      <c r="F666" s="173"/>
      <c r="G666" s="173"/>
      <c r="H666" s="173"/>
      <c r="I666" s="173"/>
      <c r="J666" s="173"/>
      <c r="K666" s="173"/>
      <c r="L666" s="173"/>
      <c r="M666" s="72"/>
      <c r="N666" s="67"/>
      <c r="O666" s="76"/>
      <c r="P666" s="218"/>
      <c r="Q666" s="218"/>
      <c r="R666" s="218"/>
    </row>
    <row r="667" spans="1:18" x14ac:dyDescent="0.25">
      <c r="A667" s="227"/>
      <c r="B667" s="173"/>
      <c r="C667" s="173"/>
      <c r="D667" s="173"/>
      <c r="E667" s="173"/>
      <c r="F667" s="173"/>
      <c r="G667" s="173"/>
      <c r="H667" s="173"/>
      <c r="I667" s="173"/>
      <c r="J667" s="173"/>
      <c r="K667" s="173"/>
      <c r="L667" s="173"/>
      <c r="M667" s="72"/>
      <c r="N667" s="67"/>
      <c r="O667" s="76"/>
      <c r="P667" s="218"/>
      <c r="Q667" s="218"/>
      <c r="R667" s="218"/>
    </row>
    <row r="668" spans="1:18" x14ac:dyDescent="0.25">
      <c r="A668" s="227"/>
      <c r="B668" s="173"/>
      <c r="C668" s="173"/>
      <c r="D668" s="173"/>
      <c r="E668" s="173"/>
      <c r="F668" s="173"/>
      <c r="G668" s="173"/>
      <c r="H668" s="173"/>
      <c r="I668" s="173"/>
      <c r="J668" s="173"/>
      <c r="K668" s="173"/>
      <c r="L668" s="173"/>
      <c r="M668" s="72"/>
      <c r="N668" s="67"/>
      <c r="O668" s="76"/>
      <c r="P668" s="218"/>
      <c r="Q668" s="218"/>
      <c r="R668" s="218"/>
    </row>
    <row r="669" spans="1:18" x14ac:dyDescent="0.25">
      <c r="A669" s="227"/>
      <c r="B669" s="173"/>
      <c r="C669" s="173"/>
      <c r="D669" s="173"/>
      <c r="E669" s="173"/>
      <c r="F669" s="173"/>
      <c r="G669" s="173"/>
      <c r="H669" s="173"/>
      <c r="I669" s="173"/>
      <c r="J669" s="173"/>
      <c r="K669" s="173"/>
      <c r="L669" s="173"/>
      <c r="M669" s="72"/>
      <c r="N669" s="67"/>
      <c r="O669" s="76"/>
      <c r="P669" s="218"/>
      <c r="Q669" s="218"/>
      <c r="R669" s="218"/>
    </row>
    <row r="670" spans="1:18" x14ac:dyDescent="0.25">
      <c r="A670" s="227"/>
      <c r="B670" s="173"/>
      <c r="C670" s="173"/>
      <c r="D670" s="173"/>
      <c r="E670" s="173"/>
      <c r="F670" s="173"/>
      <c r="G670" s="173"/>
      <c r="H670" s="173"/>
      <c r="I670" s="173"/>
      <c r="J670" s="173"/>
      <c r="K670" s="173"/>
      <c r="L670" s="173"/>
      <c r="M670" s="72"/>
      <c r="N670" s="67"/>
      <c r="O670" s="76"/>
      <c r="P670" s="218"/>
      <c r="Q670" s="218"/>
      <c r="R670" s="218"/>
    </row>
    <row r="671" spans="1:18" x14ac:dyDescent="0.25">
      <c r="A671" s="227"/>
      <c r="B671" s="173"/>
      <c r="C671" s="173"/>
      <c r="D671" s="173"/>
      <c r="E671" s="173"/>
      <c r="F671" s="173"/>
      <c r="G671" s="173"/>
      <c r="H671" s="173"/>
      <c r="I671" s="173"/>
      <c r="J671" s="173"/>
      <c r="K671" s="173"/>
      <c r="L671" s="173"/>
      <c r="M671" s="72"/>
      <c r="N671" s="67"/>
      <c r="O671" s="76"/>
      <c r="P671" s="218"/>
      <c r="Q671" s="218"/>
      <c r="R671" s="218"/>
    </row>
    <row r="672" spans="1:18" x14ac:dyDescent="0.25">
      <c r="A672" s="227"/>
      <c r="B672" s="173"/>
      <c r="C672" s="173"/>
      <c r="D672" s="173"/>
      <c r="E672" s="173"/>
      <c r="F672" s="173"/>
      <c r="G672" s="173"/>
      <c r="H672" s="173"/>
      <c r="I672" s="173"/>
      <c r="J672" s="173"/>
      <c r="K672" s="173"/>
      <c r="L672" s="173"/>
      <c r="M672" s="72"/>
      <c r="N672" s="67"/>
      <c r="O672" s="76"/>
      <c r="P672" s="218"/>
      <c r="Q672" s="218"/>
      <c r="R672" s="218"/>
    </row>
    <row r="673" spans="1:18" x14ac:dyDescent="0.25">
      <c r="A673" s="227"/>
      <c r="B673" s="173"/>
      <c r="C673" s="173"/>
      <c r="D673" s="173"/>
      <c r="E673" s="173"/>
      <c r="F673" s="173"/>
      <c r="G673" s="173"/>
      <c r="H673" s="173"/>
      <c r="I673" s="173"/>
      <c r="J673" s="173"/>
      <c r="K673" s="173"/>
      <c r="L673" s="173"/>
      <c r="M673" s="72"/>
      <c r="N673" s="67"/>
      <c r="O673" s="76"/>
      <c r="P673" s="218"/>
      <c r="Q673" s="218"/>
      <c r="R673" s="218"/>
    </row>
    <row r="674" spans="1:18" x14ac:dyDescent="0.25">
      <c r="A674" s="227"/>
      <c r="B674" s="173"/>
      <c r="C674" s="173"/>
      <c r="D674" s="173"/>
      <c r="E674" s="173"/>
      <c r="F674" s="173"/>
      <c r="G674" s="173"/>
      <c r="H674" s="173"/>
      <c r="I674" s="173"/>
      <c r="J674" s="173"/>
      <c r="K674" s="173"/>
      <c r="L674" s="173"/>
      <c r="M674" s="72"/>
      <c r="N674" s="67"/>
      <c r="O674" s="76"/>
      <c r="P674" s="218"/>
      <c r="Q674" s="218"/>
      <c r="R674" s="218"/>
    </row>
    <row r="675" spans="1:18" x14ac:dyDescent="0.25">
      <c r="A675" s="227"/>
      <c r="B675" s="173"/>
      <c r="C675" s="173"/>
      <c r="D675" s="173"/>
      <c r="E675" s="173"/>
      <c r="F675" s="173"/>
      <c r="G675" s="173"/>
      <c r="H675" s="173"/>
      <c r="I675" s="173"/>
      <c r="J675" s="173"/>
      <c r="K675" s="173"/>
      <c r="L675" s="173"/>
      <c r="M675" s="72"/>
      <c r="N675" s="67"/>
      <c r="O675" s="76"/>
      <c r="P675" s="218"/>
      <c r="Q675" s="218"/>
      <c r="R675" s="218"/>
    </row>
    <row r="676" spans="1:18" x14ac:dyDescent="0.25">
      <c r="A676" s="227"/>
      <c r="B676" s="173"/>
      <c r="C676" s="173"/>
      <c r="D676" s="173"/>
      <c r="E676" s="173"/>
      <c r="F676" s="173"/>
      <c r="G676" s="173"/>
      <c r="H676" s="173"/>
      <c r="I676" s="173"/>
      <c r="J676" s="173"/>
      <c r="K676" s="173"/>
      <c r="L676" s="173"/>
      <c r="M676" s="72"/>
      <c r="N676" s="67"/>
      <c r="O676" s="76"/>
      <c r="P676" s="218"/>
      <c r="Q676" s="218"/>
      <c r="R676" s="218"/>
    </row>
    <row r="677" spans="1:18" x14ac:dyDescent="0.25">
      <c r="A677" s="227"/>
      <c r="B677" s="173"/>
      <c r="C677" s="173"/>
      <c r="D677" s="173"/>
      <c r="E677" s="173"/>
      <c r="F677" s="173"/>
      <c r="G677" s="173"/>
      <c r="H677" s="173"/>
      <c r="I677" s="173"/>
      <c r="J677" s="173"/>
      <c r="K677" s="173"/>
      <c r="L677" s="173"/>
      <c r="M677" s="72"/>
      <c r="N677" s="67"/>
      <c r="O677" s="76"/>
      <c r="P677" s="218"/>
      <c r="Q677" s="218"/>
      <c r="R677" s="218"/>
    </row>
    <row r="678" spans="1:18" x14ac:dyDescent="0.25">
      <c r="A678" s="227"/>
      <c r="B678" s="173"/>
      <c r="C678" s="173"/>
      <c r="D678" s="173"/>
      <c r="E678" s="173"/>
      <c r="F678" s="173"/>
      <c r="G678" s="173"/>
      <c r="H678" s="173"/>
      <c r="I678" s="173"/>
      <c r="J678" s="173"/>
      <c r="K678" s="173"/>
      <c r="L678" s="173"/>
      <c r="M678" s="72"/>
      <c r="N678" s="67"/>
      <c r="O678" s="76"/>
      <c r="P678" s="218"/>
      <c r="Q678" s="218"/>
      <c r="R678" s="218"/>
    </row>
    <row r="679" spans="1:18" x14ac:dyDescent="0.25">
      <c r="A679" s="227"/>
      <c r="B679" s="173"/>
      <c r="C679" s="173"/>
      <c r="D679" s="173"/>
      <c r="E679" s="173"/>
      <c r="F679" s="173"/>
      <c r="G679" s="173"/>
      <c r="H679" s="173"/>
      <c r="I679" s="173"/>
      <c r="J679" s="173"/>
      <c r="K679" s="173"/>
      <c r="L679" s="173"/>
      <c r="M679" s="72"/>
      <c r="N679" s="67"/>
      <c r="O679" s="76"/>
      <c r="P679" s="218"/>
      <c r="Q679" s="218"/>
      <c r="R679" s="218"/>
    </row>
    <row r="680" spans="1:18" x14ac:dyDescent="0.25">
      <c r="A680" s="227"/>
      <c r="B680" s="173"/>
      <c r="C680" s="173"/>
      <c r="D680" s="173"/>
      <c r="E680" s="173"/>
      <c r="F680" s="173"/>
      <c r="G680" s="173"/>
      <c r="H680" s="173"/>
      <c r="I680" s="173"/>
      <c r="J680" s="173"/>
      <c r="K680" s="173"/>
      <c r="L680" s="173"/>
      <c r="M680" s="72"/>
      <c r="N680" s="67"/>
      <c r="O680" s="76"/>
      <c r="P680" s="218"/>
      <c r="Q680" s="218"/>
      <c r="R680" s="218"/>
    </row>
    <row r="681" spans="1:18" x14ac:dyDescent="0.25">
      <c r="A681" s="227"/>
      <c r="B681" s="173"/>
      <c r="C681" s="173"/>
      <c r="D681" s="173"/>
      <c r="E681" s="173"/>
      <c r="F681" s="173"/>
      <c r="G681" s="173"/>
      <c r="H681" s="173"/>
      <c r="I681" s="173"/>
      <c r="J681" s="173"/>
      <c r="K681" s="173"/>
      <c r="L681" s="173"/>
      <c r="M681" s="72"/>
      <c r="N681" s="67"/>
      <c r="O681" s="76"/>
      <c r="P681" s="218"/>
      <c r="Q681" s="218"/>
      <c r="R681" s="218"/>
    </row>
    <row r="682" spans="1:18" x14ac:dyDescent="0.25">
      <c r="A682" s="227"/>
      <c r="B682" s="173"/>
      <c r="C682" s="173"/>
      <c r="D682" s="173"/>
      <c r="E682" s="173"/>
      <c r="F682" s="173"/>
      <c r="G682" s="173"/>
      <c r="H682" s="173"/>
      <c r="I682" s="173"/>
      <c r="J682" s="173"/>
      <c r="K682" s="173"/>
      <c r="L682" s="173"/>
      <c r="M682" s="72"/>
      <c r="N682" s="67"/>
      <c r="O682" s="76"/>
      <c r="P682" s="218"/>
      <c r="Q682" s="218"/>
      <c r="R682" s="218"/>
    </row>
    <row r="683" spans="1:18" x14ac:dyDescent="0.25">
      <c r="A683" s="227"/>
      <c r="B683" s="173"/>
      <c r="C683" s="173"/>
      <c r="D683" s="173"/>
      <c r="E683" s="173"/>
      <c r="F683" s="173"/>
      <c r="G683" s="173"/>
      <c r="H683" s="173"/>
      <c r="I683" s="173"/>
      <c r="J683" s="173"/>
      <c r="K683" s="173"/>
      <c r="L683" s="173"/>
      <c r="M683" s="72"/>
      <c r="N683" s="67"/>
      <c r="O683" s="76"/>
      <c r="P683" s="218"/>
      <c r="Q683" s="218"/>
      <c r="R683" s="218"/>
    </row>
    <row r="684" spans="1:18" x14ac:dyDescent="0.25">
      <c r="A684" s="227"/>
      <c r="B684" s="173"/>
      <c r="C684" s="173"/>
      <c r="D684" s="173"/>
      <c r="E684" s="173"/>
      <c r="F684" s="173"/>
      <c r="G684" s="173"/>
      <c r="H684" s="173"/>
      <c r="I684" s="173"/>
      <c r="J684" s="173"/>
      <c r="K684" s="173"/>
      <c r="L684" s="173"/>
      <c r="M684" s="72"/>
      <c r="N684" s="67"/>
      <c r="O684" s="76"/>
      <c r="P684" s="218"/>
      <c r="Q684" s="218"/>
      <c r="R684" s="218"/>
    </row>
    <row r="685" spans="1:18" x14ac:dyDescent="0.25">
      <c r="A685" s="227"/>
      <c r="B685" s="173"/>
      <c r="C685" s="173"/>
      <c r="D685" s="173"/>
      <c r="E685" s="173"/>
      <c r="F685" s="173"/>
      <c r="G685" s="173"/>
      <c r="H685" s="173"/>
      <c r="I685" s="173"/>
      <c r="J685" s="173"/>
      <c r="K685" s="173"/>
      <c r="L685" s="173"/>
      <c r="M685" s="72"/>
      <c r="N685" s="67"/>
      <c r="O685" s="76"/>
      <c r="P685" s="218"/>
      <c r="Q685" s="218"/>
      <c r="R685" s="218"/>
    </row>
    <row r="686" spans="1:18" x14ac:dyDescent="0.25">
      <c r="A686" s="227"/>
      <c r="B686" s="173"/>
      <c r="C686" s="173"/>
      <c r="D686" s="173"/>
      <c r="E686" s="173"/>
      <c r="F686" s="173"/>
      <c r="G686" s="173"/>
      <c r="H686" s="173"/>
      <c r="I686" s="173"/>
      <c r="J686" s="173"/>
      <c r="K686" s="173"/>
      <c r="L686" s="173"/>
      <c r="M686" s="72"/>
      <c r="N686" s="67"/>
      <c r="O686" s="76"/>
      <c r="P686" s="218"/>
      <c r="Q686" s="218"/>
      <c r="R686" s="218"/>
    </row>
    <row r="687" spans="1:18" x14ac:dyDescent="0.25">
      <c r="A687" s="227"/>
      <c r="B687" s="173"/>
      <c r="C687" s="173"/>
      <c r="D687" s="173"/>
      <c r="E687" s="173"/>
      <c r="F687" s="173"/>
      <c r="G687" s="173"/>
      <c r="H687" s="173"/>
      <c r="I687" s="173"/>
      <c r="J687" s="173"/>
      <c r="K687" s="173"/>
      <c r="L687" s="173"/>
      <c r="M687" s="72"/>
      <c r="N687" s="67"/>
      <c r="O687" s="76"/>
      <c r="P687" s="218"/>
      <c r="Q687" s="218"/>
      <c r="R687" s="218"/>
    </row>
    <row r="688" spans="1:18" x14ac:dyDescent="0.25">
      <c r="A688" s="227"/>
      <c r="B688" s="173"/>
      <c r="C688" s="173"/>
      <c r="D688" s="173"/>
      <c r="E688" s="173"/>
      <c r="F688" s="173"/>
      <c r="G688" s="173"/>
      <c r="H688" s="173"/>
      <c r="I688" s="173"/>
      <c r="J688" s="173"/>
      <c r="K688" s="173"/>
      <c r="L688" s="173"/>
      <c r="M688" s="72"/>
      <c r="N688" s="67"/>
      <c r="O688" s="76"/>
      <c r="P688" s="218"/>
      <c r="Q688" s="218"/>
      <c r="R688" s="218"/>
    </row>
    <row r="689" spans="1:18" x14ac:dyDescent="0.25">
      <c r="A689" s="227"/>
      <c r="B689" s="173"/>
      <c r="C689" s="173"/>
      <c r="D689" s="173"/>
      <c r="E689" s="173"/>
      <c r="F689" s="173"/>
      <c r="G689" s="173"/>
      <c r="H689" s="173"/>
      <c r="I689" s="173"/>
      <c r="J689" s="173"/>
      <c r="K689" s="173"/>
      <c r="L689" s="173"/>
      <c r="M689" s="72"/>
      <c r="N689" s="67"/>
      <c r="O689" s="76"/>
      <c r="P689" s="218"/>
      <c r="Q689" s="218"/>
      <c r="R689" s="218"/>
    </row>
    <row r="690" spans="1:18" x14ac:dyDescent="0.25">
      <c r="A690" s="227"/>
      <c r="B690" s="173"/>
      <c r="C690" s="173"/>
      <c r="D690" s="173"/>
      <c r="E690" s="173"/>
      <c r="F690" s="173"/>
      <c r="G690" s="173"/>
      <c r="H690" s="173"/>
      <c r="I690" s="173"/>
      <c r="J690" s="173"/>
      <c r="K690" s="173"/>
      <c r="L690" s="173"/>
      <c r="M690" s="72"/>
      <c r="N690" s="67"/>
      <c r="O690" s="76"/>
      <c r="P690" s="218"/>
      <c r="Q690" s="218"/>
      <c r="R690" s="218"/>
    </row>
    <row r="691" spans="1:18" x14ac:dyDescent="0.25">
      <c r="A691" s="227"/>
      <c r="B691" s="173"/>
      <c r="C691" s="173"/>
      <c r="D691" s="173"/>
      <c r="E691" s="173"/>
      <c r="F691" s="173"/>
      <c r="G691" s="173"/>
      <c r="H691" s="173"/>
      <c r="I691" s="173"/>
      <c r="J691" s="173"/>
      <c r="K691" s="173"/>
      <c r="L691" s="173"/>
      <c r="M691" s="72"/>
      <c r="N691" s="67"/>
      <c r="O691" s="76"/>
      <c r="P691" s="218"/>
      <c r="Q691" s="218"/>
      <c r="R691" s="218"/>
    </row>
    <row r="692" spans="1:18" x14ac:dyDescent="0.25">
      <c r="A692" s="227"/>
      <c r="B692" s="173"/>
      <c r="C692" s="173"/>
      <c r="D692" s="173"/>
      <c r="E692" s="173"/>
      <c r="F692" s="173"/>
      <c r="G692" s="173"/>
      <c r="H692" s="173"/>
      <c r="I692" s="173"/>
      <c r="J692" s="173"/>
      <c r="K692" s="173"/>
      <c r="L692" s="173"/>
      <c r="M692" s="72"/>
      <c r="N692" s="67"/>
      <c r="O692" s="76"/>
      <c r="P692" s="218"/>
      <c r="Q692" s="218"/>
      <c r="R692" s="218"/>
    </row>
    <row r="693" spans="1:18" x14ac:dyDescent="0.25">
      <c r="A693" s="227"/>
      <c r="B693" s="173"/>
      <c r="C693" s="173"/>
      <c r="D693" s="173"/>
      <c r="E693" s="173"/>
      <c r="F693" s="173"/>
      <c r="G693" s="173"/>
      <c r="H693" s="173"/>
      <c r="I693" s="173"/>
      <c r="J693" s="173"/>
      <c r="K693" s="173"/>
      <c r="L693" s="173"/>
      <c r="M693" s="72"/>
      <c r="N693" s="67"/>
      <c r="O693" s="76"/>
      <c r="P693" s="218"/>
      <c r="Q693" s="218"/>
      <c r="R693" s="218"/>
    </row>
    <row r="694" spans="1:18" x14ac:dyDescent="0.25">
      <c r="A694" s="227"/>
      <c r="B694" s="173"/>
      <c r="C694" s="173"/>
      <c r="D694" s="173"/>
      <c r="E694" s="173"/>
      <c r="F694" s="173"/>
      <c r="G694" s="173"/>
      <c r="H694" s="173"/>
      <c r="I694" s="173"/>
      <c r="J694" s="173"/>
      <c r="K694" s="173"/>
      <c r="L694" s="173"/>
      <c r="M694" s="72"/>
      <c r="N694" s="67"/>
      <c r="O694" s="76"/>
      <c r="P694" s="218"/>
      <c r="Q694" s="218"/>
      <c r="R694" s="218"/>
    </row>
    <row r="695" spans="1:18" x14ac:dyDescent="0.25">
      <c r="A695" s="227"/>
      <c r="B695" s="173"/>
      <c r="C695" s="173"/>
      <c r="D695" s="173"/>
      <c r="E695" s="173"/>
      <c r="F695" s="173"/>
      <c r="G695" s="173"/>
      <c r="H695" s="173"/>
      <c r="I695" s="173"/>
      <c r="J695" s="173"/>
      <c r="K695" s="173"/>
      <c r="L695" s="173"/>
      <c r="M695" s="72"/>
      <c r="N695" s="67"/>
      <c r="O695" s="76"/>
      <c r="P695" s="218"/>
      <c r="Q695" s="218"/>
      <c r="R695" s="218"/>
    </row>
    <row r="696" spans="1:18" x14ac:dyDescent="0.25">
      <c r="A696" s="227"/>
      <c r="B696" s="173"/>
      <c r="C696" s="173"/>
      <c r="D696" s="173"/>
      <c r="E696" s="173"/>
      <c r="F696" s="173"/>
      <c r="G696" s="173"/>
      <c r="H696" s="173"/>
      <c r="I696" s="173"/>
      <c r="J696" s="173"/>
      <c r="K696" s="173"/>
      <c r="L696" s="173"/>
      <c r="M696" s="72"/>
      <c r="N696" s="67"/>
      <c r="O696" s="76"/>
      <c r="P696" s="218"/>
      <c r="Q696" s="218"/>
      <c r="R696" s="218"/>
    </row>
    <row r="697" spans="1:18" x14ac:dyDescent="0.25">
      <c r="A697" s="227"/>
      <c r="B697" s="173"/>
      <c r="C697" s="173"/>
      <c r="D697" s="173"/>
      <c r="E697" s="173"/>
      <c r="F697" s="173"/>
      <c r="G697" s="173"/>
      <c r="H697" s="173"/>
      <c r="I697" s="173"/>
      <c r="J697" s="173"/>
      <c r="K697" s="173"/>
      <c r="L697" s="173"/>
      <c r="M697" s="72"/>
      <c r="N697" s="67"/>
      <c r="O697" s="76"/>
      <c r="P697" s="218"/>
      <c r="Q697" s="218"/>
      <c r="R697" s="218"/>
    </row>
    <row r="698" spans="1:18" x14ac:dyDescent="0.25">
      <c r="A698" s="227"/>
      <c r="B698" s="173"/>
      <c r="C698" s="173"/>
      <c r="D698" s="173"/>
      <c r="E698" s="173"/>
      <c r="F698" s="173"/>
      <c r="G698" s="173"/>
      <c r="H698" s="173"/>
      <c r="I698" s="173"/>
      <c r="J698" s="173"/>
      <c r="K698" s="173"/>
      <c r="L698" s="173"/>
      <c r="M698" s="72"/>
      <c r="N698" s="67"/>
      <c r="O698" s="76"/>
      <c r="P698" s="218"/>
      <c r="Q698" s="218"/>
      <c r="R698" s="218"/>
    </row>
    <row r="699" spans="1:18" x14ac:dyDescent="0.25">
      <c r="A699" s="227"/>
      <c r="B699" s="173"/>
      <c r="C699" s="173"/>
      <c r="D699" s="173"/>
      <c r="E699" s="173"/>
      <c r="F699" s="173"/>
      <c r="G699" s="173"/>
      <c r="H699" s="173"/>
      <c r="I699" s="173"/>
      <c r="J699" s="173"/>
      <c r="K699" s="173"/>
      <c r="L699" s="173"/>
      <c r="M699" s="72"/>
      <c r="N699" s="67"/>
      <c r="O699" s="76"/>
      <c r="P699" s="218"/>
      <c r="Q699" s="218"/>
      <c r="R699" s="218"/>
    </row>
    <row r="700" spans="1:18" x14ac:dyDescent="0.25">
      <c r="A700" s="227"/>
      <c r="B700" s="173"/>
      <c r="C700" s="173"/>
      <c r="D700" s="173"/>
      <c r="E700" s="173"/>
      <c r="F700" s="173"/>
      <c r="G700" s="173"/>
      <c r="H700" s="173"/>
      <c r="I700" s="173"/>
      <c r="J700" s="173"/>
      <c r="K700" s="173"/>
      <c r="L700" s="173"/>
      <c r="M700" s="72"/>
      <c r="N700" s="67"/>
      <c r="O700" s="76"/>
      <c r="P700" s="218"/>
      <c r="Q700" s="218"/>
      <c r="R700" s="218"/>
    </row>
    <row r="701" spans="1:18" x14ac:dyDescent="0.25">
      <c r="A701" s="227"/>
      <c r="B701" s="173"/>
      <c r="C701" s="173"/>
      <c r="D701" s="173"/>
      <c r="E701" s="173"/>
      <c r="F701" s="173"/>
      <c r="G701" s="173"/>
      <c r="H701" s="173"/>
      <c r="I701" s="173"/>
      <c r="J701" s="173"/>
      <c r="K701" s="173"/>
      <c r="L701" s="173"/>
      <c r="M701" s="72"/>
      <c r="N701" s="67"/>
      <c r="O701" s="76"/>
      <c r="P701" s="218"/>
      <c r="Q701" s="218"/>
      <c r="R701" s="218"/>
    </row>
    <row r="702" spans="1:18" x14ac:dyDescent="0.25">
      <c r="A702" s="227"/>
      <c r="B702" s="173"/>
      <c r="C702" s="173"/>
      <c r="D702" s="173"/>
      <c r="E702" s="173"/>
      <c r="F702" s="173"/>
      <c r="G702" s="173"/>
      <c r="H702" s="173"/>
      <c r="I702" s="173"/>
      <c r="J702" s="173"/>
      <c r="K702" s="173"/>
      <c r="L702" s="173"/>
      <c r="M702" s="72"/>
      <c r="N702" s="67"/>
      <c r="O702" s="76"/>
      <c r="P702" s="218"/>
      <c r="Q702" s="218"/>
      <c r="R702" s="218"/>
    </row>
    <row r="703" spans="1:18" x14ac:dyDescent="0.25">
      <c r="A703" s="227"/>
      <c r="B703" s="173"/>
      <c r="C703" s="173"/>
      <c r="D703" s="173"/>
      <c r="E703" s="173"/>
      <c r="F703" s="173"/>
      <c r="G703" s="173"/>
      <c r="H703" s="173"/>
      <c r="I703" s="173"/>
      <c r="J703" s="173"/>
      <c r="K703" s="173"/>
      <c r="L703" s="173"/>
      <c r="M703" s="72"/>
      <c r="N703" s="67"/>
      <c r="O703" s="76"/>
      <c r="P703" s="218"/>
      <c r="Q703" s="218"/>
      <c r="R703" s="218"/>
    </row>
    <row r="704" spans="1:18" x14ac:dyDescent="0.25">
      <c r="A704" s="227"/>
      <c r="B704" s="173"/>
      <c r="C704" s="173"/>
      <c r="D704" s="173"/>
      <c r="E704" s="173"/>
      <c r="F704" s="173"/>
      <c r="G704" s="173"/>
      <c r="H704" s="173"/>
      <c r="I704" s="173"/>
      <c r="J704" s="173"/>
      <c r="K704" s="173"/>
      <c r="L704" s="173"/>
      <c r="M704" s="72"/>
      <c r="N704" s="67"/>
      <c r="O704" s="76"/>
      <c r="P704" s="218"/>
      <c r="Q704" s="218"/>
      <c r="R704" s="218"/>
    </row>
    <row r="705" spans="1:18" x14ac:dyDescent="0.25">
      <c r="A705" s="227"/>
      <c r="B705" s="173"/>
      <c r="C705" s="173"/>
      <c r="D705" s="173"/>
      <c r="E705" s="173"/>
      <c r="F705" s="173"/>
      <c r="G705" s="173"/>
      <c r="H705" s="173"/>
      <c r="I705" s="173"/>
      <c r="J705" s="173"/>
      <c r="K705" s="173"/>
      <c r="L705" s="173"/>
      <c r="M705" s="72"/>
      <c r="N705" s="67"/>
      <c r="O705" s="76"/>
      <c r="P705" s="218"/>
      <c r="Q705" s="218"/>
      <c r="R705" s="218"/>
    </row>
    <row r="706" spans="1:18" x14ac:dyDescent="0.25">
      <c r="A706" s="227"/>
      <c r="B706" s="173"/>
      <c r="C706" s="173"/>
      <c r="D706" s="173"/>
      <c r="E706" s="173"/>
      <c r="F706" s="173"/>
      <c r="G706" s="173"/>
      <c r="H706" s="173"/>
      <c r="I706" s="173"/>
      <c r="J706" s="173"/>
      <c r="K706" s="173"/>
      <c r="L706" s="173"/>
      <c r="M706" s="72"/>
      <c r="N706" s="67"/>
      <c r="O706" s="76"/>
      <c r="P706" s="218"/>
      <c r="Q706" s="218"/>
      <c r="R706" s="218"/>
    </row>
    <row r="707" spans="1:18" x14ac:dyDescent="0.25">
      <c r="A707" s="227"/>
      <c r="B707" s="173"/>
      <c r="C707" s="173"/>
      <c r="D707" s="173"/>
      <c r="E707" s="173"/>
      <c r="F707" s="173"/>
      <c r="G707" s="173"/>
      <c r="H707" s="173"/>
      <c r="I707" s="173"/>
      <c r="J707" s="173"/>
      <c r="K707" s="173"/>
      <c r="L707" s="173"/>
      <c r="M707" s="72"/>
      <c r="N707" s="67"/>
      <c r="O707" s="76"/>
      <c r="P707" s="218"/>
      <c r="Q707" s="218"/>
      <c r="R707" s="218"/>
    </row>
    <row r="708" spans="1:18" x14ac:dyDescent="0.25">
      <c r="A708" s="227"/>
      <c r="B708" s="173"/>
      <c r="C708" s="173"/>
      <c r="D708" s="173"/>
      <c r="E708" s="173"/>
      <c r="F708" s="173"/>
      <c r="G708" s="173"/>
      <c r="H708" s="173"/>
      <c r="I708" s="173"/>
      <c r="J708" s="173"/>
      <c r="K708" s="173"/>
      <c r="L708" s="173"/>
      <c r="M708" s="72"/>
      <c r="N708" s="67"/>
      <c r="O708" s="76"/>
      <c r="P708" s="218"/>
      <c r="Q708" s="218"/>
      <c r="R708" s="218"/>
    </row>
    <row r="709" spans="1:18" x14ac:dyDescent="0.25">
      <c r="A709" s="227"/>
      <c r="B709" s="173"/>
      <c r="C709" s="173"/>
      <c r="D709" s="173"/>
      <c r="E709" s="173"/>
      <c r="F709" s="173"/>
      <c r="G709" s="173"/>
      <c r="H709" s="173"/>
      <c r="I709" s="173"/>
      <c r="J709" s="173"/>
      <c r="K709" s="173"/>
      <c r="L709" s="173"/>
      <c r="M709" s="72"/>
      <c r="N709" s="67"/>
      <c r="O709" s="76"/>
      <c r="P709" s="218"/>
      <c r="Q709" s="218"/>
      <c r="R709" s="218"/>
    </row>
    <row r="710" spans="1:18" x14ac:dyDescent="0.25">
      <c r="A710" s="227"/>
      <c r="B710" s="173"/>
      <c r="C710" s="173"/>
      <c r="D710" s="173"/>
      <c r="E710" s="173"/>
      <c r="F710" s="173"/>
      <c r="G710" s="173"/>
      <c r="H710" s="173"/>
      <c r="I710" s="173"/>
      <c r="J710" s="173"/>
      <c r="K710" s="173"/>
      <c r="L710" s="173"/>
      <c r="M710" s="72"/>
      <c r="N710" s="67"/>
      <c r="O710" s="76"/>
      <c r="P710" s="218"/>
      <c r="Q710" s="218"/>
      <c r="R710" s="218"/>
    </row>
    <row r="711" spans="1:18" x14ac:dyDescent="0.25">
      <c r="A711" s="227"/>
      <c r="B711" s="173"/>
      <c r="C711" s="173"/>
      <c r="D711" s="173"/>
      <c r="E711" s="173"/>
      <c r="F711" s="173"/>
      <c r="G711" s="173"/>
      <c r="H711" s="173"/>
      <c r="I711" s="173"/>
      <c r="J711" s="173"/>
      <c r="K711" s="173"/>
      <c r="L711" s="173"/>
      <c r="M711" s="72"/>
      <c r="N711" s="67"/>
      <c r="O711" s="76"/>
      <c r="P711" s="218"/>
      <c r="Q711" s="218"/>
      <c r="R711" s="218"/>
    </row>
    <row r="712" spans="1:18" x14ac:dyDescent="0.25">
      <c r="A712" s="227"/>
      <c r="B712" s="173"/>
      <c r="C712" s="173"/>
      <c r="D712" s="173"/>
      <c r="E712" s="173"/>
      <c r="F712" s="173"/>
      <c r="G712" s="173"/>
      <c r="H712" s="173"/>
      <c r="I712" s="173"/>
      <c r="J712" s="173"/>
      <c r="K712" s="173"/>
      <c r="L712" s="173"/>
      <c r="M712" s="72"/>
      <c r="N712" s="67"/>
      <c r="O712" s="76"/>
      <c r="P712" s="218"/>
      <c r="Q712" s="218"/>
      <c r="R712" s="218"/>
    </row>
    <row r="713" spans="1:18" x14ac:dyDescent="0.25">
      <c r="A713" s="227"/>
      <c r="B713" s="173"/>
      <c r="C713" s="173"/>
      <c r="D713" s="173"/>
      <c r="E713" s="173"/>
      <c r="F713" s="173"/>
      <c r="G713" s="173"/>
      <c r="H713" s="173"/>
      <c r="I713" s="173"/>
      <c r="J713" s="173"/>
      <c r="K713" s="173"/>
      <c r="L713" s="173"/>
      <c r="M713" s="72"/>
      <c r="N713" s="67"/>
      <c r="O713" s="76"/>
      <c r="P713" s="218"/>
      <c r="Q713" s="218"/>
      <c r="R713" s="218"/>
    </row>
    <row r="714" spans="1:18" x14ac:dyDescent="0.25">
      <c r="A714" s="227"/>
      <c r="B714" s="173"/>
      <c r="C714" s="173"/>
      <c r="D714" s="173"/>
      <c r="E714" s="173"/>
      <c r="F714" s="173"/>
      <c r="G714" s="173"/>
      <c r="H714" s="173"/>
      <c r="I714" s="173"/>
      <c r="J714" s="173"/>
      <c r="K714" s="173"/>
      <c r="L714" s="173"/>
      <c r="M714" s="72"/>
      <c r="N714" s="67"/>
      <c r="O714" s="76"/>
      <c r="P714" s="218"/>
      <c r="Q714" s="218"/>
      <c r="R714" s="218"/>
    </row>
    <row r="715" spans="1:18" x14ac:dyDescent="0.25">
      <c r="A715" s="227"/>
      <c r="B715" s="173"/>
      <c r="C715" s="173"/>
      <c r="D715" s="173"/>
      <c r="E715" s="173"/>
      <c r="F715" s="173"/>
      <c r="G715" s="173"/>
      <c r="H715" s="173"/>
      <c r="I715" s="173"/>
      <c r="J715" s="173"/>
      <c r="K715" s="173"/>
      <c r="L715" s="173"/>
      <c r="M715" s="72"/>
      <c r="N715" s="67"/>
      <c r="O715" s="76"/>
      <c r="P715" s="218"/>
      <c r="Q715" s="218"/>
      <c r="R715" s="218"/>
    </row>
    <row r="716" spans="1:18" x14ac:dyDescent="0.25">
      <c r="A716" s="227"/>
      <c r="B716" s="173"/>
      <c r="C716" s="173"/>
      <c r="D716" s="173"/>
      <c r="E716" s="173"/>
      <c r="F716" s="173"/>
      <c r="G716" s="173"/>
      <c r="H716" s="173"/>
      <c r="I716" s="173"/>
      <c r="J716" s="173"/>
      <c r="K716" s="173"/>
      <c r="L716" s="173"/>
      <c r="M716" s="72"/>
      <c r="N716" s="67"/>
      <c r="O716" s="76"/>
      <c r="P716" s="218"/>
      <c r="Q716" s="218"/>
      <c r="R716" s="218"/>
    </row>
    <row r="717" spans="1:18" x14ac:dyDescent="0.25">
      <c r="A717" s="227"/>
      <c r="B717" s="173"/>
      <c r="C717" s="173"/>
      <c r="D717" s="173"/>
      <c r="E717" s="173"/>
      <c r="F717" s="173"/>
      <c r="G717" s="173"/>
      <c r="H717" s="173"/>
      <c r="I717" s="173"/>
      <c r="J717" s="173"/>
      <c r="K717" s="173"/>
      <c r="L717" s="173"/>
      <c r="M717" s="72"/>
      <c r="N717" s="67"/>
      <c r="O717" s="76"/>
      <c r="P717" s="218"/>
      <c r="Q717" s="218"/>
      <c r="R717" s="218"/>
    </row>
    <row r="718" spans="1:18" x14ac:dyDescent="0.25">
      <c r="A718" s="227"/>
      <c r="B718" s="173"/>
      <c r="C718" s="173"/>
      <c r="D718" s="173"/>
      <c r="E718" s="173"/>
      <c r="F718" s="173"/>
      <c r="G718" s="173"/>
      <c r="H718" s="173"/>
      <c r="I718" s="173"/>
      <c r="J718" s="173"/>
      <c r="K718" s="173"/>
      <c r="L718" s="173"/>
      <c r="M718" s="72"/>
      <c r="N718" s="67"/>
      <c r="O718" s="76"/>
      <c r="P718" s="218"/>
      <c r="Q718" s="218"/>
      <c r="R718" s="218"/>
    </row>
    <row r="719" spans="1:18" x14ac:dyDescent="0.25">
      <c r="A719" s="227"/>
      <c r="B719" s="173"/>
      <c r="C719" s="173"/>
      <c r="D719" s="173"/>
      <c r="E719" s="173"/>
      <c r="F719" s="173"/>
      <c r="G719" s="173"/>
      <c r="H719" s="173"/>
      <c r="I719" s="173"/>
      <c r="J719" s="173"/>
      <c r="K719" s="173"/>
      <c r="L719" s="173"/>
      <c r="M719" s="72"/>
      <c r="N719" s="67"/>
      <c r="O719" s="76"/>
      <c r="P719" s="218"/>
      <c r="Q719" s="218"/>
      <c r="R719" s="218"/>
    </row>
    <row r="720" spans="1:18" x14ac:dyDescent="0.25">
      <c r="A720" s="227"/>
      <c r="B720" s="173"/>
      <c r="C720" s="173"/>
      <c r="D720" s="173"/>
      <c r="E720" s="173"/>
      <c r="F720" s="173"/>
      <c r="G720" s="173"/>
      <c r="H720" s="173"/>
      <c r="I720" s="173"/>
      <c r="J720" s="173"/>
      <c r="K720" s="173"/>
      <c r="L720" s="173"/>
      <c r="M720" s="72"/>
      <c r="N720" s="67"/>
      <c r="O720" s="76"/>
      <c r="P720" s="218"/>
      <c r="Q720" s="218"/>
      <c r="R720" s="218"/>
    </row>
    <row r="721" spans="1:18" x14ac:dyDescent="0.25">
      <c r="A721" s="227"/>
      <c r="B721" s="173"/>
      <c r="C721" s="173"/>
      <c r="D721" s="173"/>
      <c r="E721" s="173"/>
      <c r="F721" s="173"/>
      <c r="G721" s="173"/>
      <c r="H721" s="173"/>
      <c r="I721" s="173"/>
      <c r="J721" s="173"/>
      <c r="K721" s="173"/>
      <c r="L721" s="173"/>
      <c r="M721" s="72"/>
      <c r="N721" s="67"/>
      <c r="O721" s="76"/>
      <c r="P721" s="218"/>
      <c r="Q721" s="218"/>
      <c r="R721" s="218"/>
    </row>
    <row r="722" spans="1:18" x14ac:dyDescent="0.25">
      <c r="A722" s="227"/>
      <c r="B722" s="173"/>
      <c r="C722" s="173"/>
      <c r="D722" s="173"/>
      <c r="E722" s="173"/>
      <c r="F722" s="173"/>
      <c r="G722" s="173"/>
      <c r="H722" s="173"/>
      <c r="I722" s="173"/>
      <c r="J722" s="173"/>
      <c r="K722" s="173"/>
      <c r="L722" s="173"/>
      <c r="M722" s="72"/>
      <c r="N722" s="67"/>
      <c r="O722" s="76"/>
      <c r="P722" s="218"/>
      <c r="Q722" s="218"/>
      <c r="R722" s="218"/>
    </row>
    <row r="723" spans="1:18" x14ac:dyDescent="0.25">
      <c r="A723" s="227"/>
      <c r="B723" s="173"/>
      <c r="C723" s="173"/>
      <c r="D723" s="173"/>
      <c r="E723" s="173"/>
      <c r="F723" s="173"/>
      <c r="G723" s="173"/>
      <c r="H723" s="173"/>
      <c r="I723" s="173"/>
      <c r="J723" s="173"/>
      <c r="K723" s="173"/>
      <c r="L723" s="173"/>
      <c r="M723" s="72"/>
      <c r="N723" s="67"/>
      <c r="O723" s="76"/>
      <c r="P723" s="218"/>
      <c r="Q723" s="218"/>
      <c r="R723" s="218"/>
    </row>
    <row r="724" spans="1:18" x14ac:dyDescent="0.25">
      <c r="A724" s="227"/>
      <c r="B724" s="173"/>
      <c r="C724" s="173"/>
      <c r="D724" s="173"/>
      <c r="E724" s="173"/>
      <c r="F724" s="173"/>
      <c r="G724" s="173"/>
      <c r="H724" s="173"/>
      <c r="I724" s="173"/>
      <c r="J724" s="173"/>
      <c r="K724" s="173"/>
      <c r="L724" s="173"/>
      <c r="M724" s="72"/>
      <c r="N724" s="67"/>
      <c r="O724" s="76"/>
      <c r="P724" s="218"/>
      <c r="Q724" s="218"/>
      <c r="R724" s="218"/>
    </row>
    <row r="725" spans="1:18" x14ac:dyDescent="0.25">
      <c r="A725" s="227"/>
      <c r="B725" s="173"/>
      <c r="C725" s="173"/>
      <c r="D725" s="173"/>
      <c r="E725" s="173"/>
      <c r="F725" s="173"/>
      <c r="G725" s="173"/>
      <c r="H725" s="173"/>
      <c r="I725" s="173"/>
      <c r="J725" s="173"/>
      <c r="K725" s="173"/>
      <c r="L725" s="173"/>
      <c r="M725" s="72"/>
      <c r="N725" s="67"/>
      <c r="O725" s="76"/>
      <c r="P725" s="218"/>
      <c r="Q725" s="218"/>
      <c r="R725" s="218"/>
    </row>
    <row r="726" spans="1:18" x14ac:dyDescent="0.25">
      <c r="A726" s="227"/>
      <c r="B726" s="173"/>
      <c r="C726" s="173"/>
      <c r="D726" s="173"/>
      <c r="E726" s="173"/>
      <c r="F726" s="173"/>
      <c r="G726" s="173"/>
      <c r="H726" s="173"/>
      <c r="I726" s="173"/>
      <c r="J726" s="173"/>
      <c r="K726" s="173"/>
      <c r="L726" s="173"/>
      <c r="M726" s="72"/>
      <c r="N726" s="67"/>
      <c r="O726" s="76"/>
      <c r="P726" s="218"/>
      <c r="Q726" s="218"/>
      <c r="R726" s="218"/>
    </row>
    <row r="727" spans="1:18" x14ac:dyDescent="0.25">
      <c r="A727" s="227"/>
      <c r="B727" s="173"/>
      <c r="C727" s="173"/>
      <c r="D727" s="173"/>
      <c r="E727" s="173"/>
      <c r="F727" s="173"/>
      <c r="G727" s="173"/>
      <c r="H727" s="173"/>
      <c r="I727" s="173"/>
      <c r="J727" s="173"/>
      <c r="K727" s="173"/>
      <c r="L727" s="173"/>
      <c r="M727" s="72"/>
      <c r="N727" s="67"/>
      <c r="O727" s="76"/>
      <c r="P727" s="218"/>
      <c r="Q727" s="218"/>
      <c r="R727" s="218"/>
    </row>
    <row r="728" spans="1:18" x14ac:dyDescent="0.25">
      <c r="A728" s="227"/>
      <c r="B728" s="173"/>
      <c r="C728" s="173"/>
      <c r="D728" s="173"/>
      <c r="E728" s="173"/>
      <c r="F728" s="173"/>
      <c r="G728" s="173"/>
      <c r="H728" s="173"/>
      <c r="I728" s="173"/>
      <c r="J728" s="173"/>
      <c r="K728" s="173"/>
      <c r="L728" s="173"/>
      <c r="M728" s="72"/>
      <c r="N728" s="67"/>
      <c r="O728" s="76"/>
      <c r="P728" s="218"/>
      <c r="Q728" s="218"/>
      <c r="R728" s="218"/>
    </row>
    <row r="729" spans="1:18" x14ac:dyDescent="0.25">
      <c r="A729" s="227"/>
      <c r="B729" s="173"/>
      <c r="C729" s="173"/>
      <c r="D729" s="173"/>
      <c r="E729" s="173"/>
      <c r="F729" s="173"/>
      <c r="G729" s="173"/>
      <c r="H729" s="173"/>
      <c r="I729" s="173"/>
      <c r="J729" s="173"/>
      <c r="K729" s="173"/>
      <c r="L729" s="173"/>
      <c r="M729" s="72"/>
      <c r="N729" s="67"/>
      <c r="O729" s="76"/>
      <c r="P729" s="218"/>
      <c r="Q729" s="218"/>
      <c r="R729" s="218"/>
    </row>
    <row r="730" spans="1:18" x14ac:dyDescent="0.25">
      <c r="A730" s="227"/>
      <c r="B730" s="173"/>
      <c r="C730" s="173"/>
      <c r="D730" s="173"/>
      <c r="E730" s="173"/>
      <c r="F730" s="173"/>
      <c r="G730" s="173"/>
      <c r="H730" s="173"/>
      <c r="I730" s="173"/>
      <c r="J730" s="173"/>
      <c r="K730" s="173"/>
      <c r="L730" s="173"/>
      <c r="M730" s="72"/>
      <c r="N730" s="67"/>
      <c r="O730" s="76"/>
      <c r="P730" s="218"/>
      <c r="Q730" s="218"/>
      <c r="R730" s="218"/>
    </row>
    <row r="731" spans="1:18" x14ac:dyDescent="0.25">
      <c r="A731" s="227"/>
      <c r="B731" s="173"/>
      <c r="C731" s="173"/>
      <c r="D731" s="173"/>
      <c r="E731" s="173"/>
      <c r="F731" s="173"/>
      <c r="G731" s="173"/>
      <c r="H731" s="173"/>
      <c r="I731" s="173"/>
      <c r="J731" s="173"/>
      <c r="K731" s="173"/>
      <c r="L731" s="173"/>
      <c r="M731" s="72"/>
      <c r="N731" s="67"/>
      <c r="O731" s="76"/>
      <c r="P731" s="218"/>
      <c r="Q731" s="218"/>
      <c r="R731" s="218"/>
    </row>
    <row r="732" spans="1:18" x14ac:dyDescent="0.25">
      <c r="A732" s="227"/>
      <c r="B732" s="173"/>
      <c r="C732" s="173"/>
      <c r="D732" s="173"/>
      <c r="E732" s="173"/>
      <c r="F732" s="173"/>
      <c r="G732" s="173"/>
      <c r="H732" s="173"/>
      <c r="I732" s="173"/>
      <c r="J732" s="173"/>
      <c r="K732" s="173"/>
      <c r="L732" s="173"/>
      <c r="M732" s="72"/>
      <c r="N732" s="67"/>
      <c r="O732" s="76"/>
      <c r="P732" s="218"/>
      <c r="Q732" s="218"/>
      <c r="R732" s="218"/>
    </row>
    <row r="733" spans="1:18" x14ac:dyDescent="0.25">
      <c r="A733" s="227"/>
      <c r="B733" s="173"/>
      <c r="C733" s="173"/>
      <c r="D733" s="173"/>
      <c r="E733" s="173"/>
      <c r="F733" s="173"/>
      <c r="G733" s="173"/>
      <c r="H733" s="173"/>
      <c r="I733" s="173"/>
      <c r="J733" s="173"/>
      <c r="K733" s="173"/>
      <c r="L733" s="173"/>
      <c r="M733" s="72"/>
      <c r="N733" s="67"/>
      <c r="O733" s="76"/>
      <c r="P733" s="218"/>
      <c r="Q733" s="218"/>
      <c r="R733" s="218"/>
    </row>
    <row r="734" spans="1:18" x14ac:dyDescent="0.25">
      <c r="A734" s="227"/>
      <c r="B734" s="173"/>
      <c r="C734" s="173"/>
      <c r="D734" s="173"/>
      <c r="E734" s="173"/>
      <c r="F734" s="173"/>
      <c r="G734" s="173"/>
      <c r="H734" s="173"/>
      <c r="I734" s="173"/>
      <c r="J734" s="173"/>
      <c r="K734" s="173"/>
      <c r="L734" s="173"/>
      <c r="M734" s="72"/>
      <c r="N734" s="67"/>
      <c r="O734" s="76"/>
      <c r="P734" s="218"/>
      <c r="Q734" s="218"/>
      <c r="R734" s="218"/>
    </row>
    <row r="735" spans="1:18" x14ac:dyDescent="0.25">
      <c r="A735" s="227"/>
      <c r="B735" s="173"/>
      <c r="C735" s="173"/>
      <c r="D735" s="173"/>
      <c r="E735" s="173"/>
      <c r="F735" s="173"/>
      <c r="G735" s="173"/>
      <c r="H735" s="173"/>
      <c r="I735" s="173"/>
      <c r="J735" s="173"/>
      <c r="K735" s="173"/>
      <c r="L735" s="173"/>
      <c r="M735" s="72"/>
      <c r="N735" s="67"/>
      <c r="O735" s="76"/>
      <c r="P735" s="218"/>
      <c r="Q735" s="218"/>
      <c r="R735" s="218"/>
    </row>
    <row r="736" spans="1:18" x14ac:dyDescent="0.25">
      <c r="A736" s="227"/>
      <c r="B736" s="173"/>
      <c r="C736" s="173"/>
      <c r="D736" s="173"/>
      <c r="E736" s="173"/>
      <c r="F736" s="173"/>
      <c r="G736" s="173"/>
      <c r="H736" s="173"/>
      <c r="I736" s="173"/>
      <c r="J736" s="173"/>
      <c r="K736" s="173"/>
      <c r="L736" s="173"/>
      <c r="M736" s="72"/>
      <c r="N736" s="67"/>
      <c r="O736" s="76"/>
      <c r="P736" s="218"/>
      <c r="Q736" s="218"/>
      <c r="R736" s="218"/>
    </row>
    <row r="737" spans="1:18" x14ac:dyDescent="0.25">
      <c r="A737" s="227"/>
      <c r="B737" s="173"/>
      <c r="C737" s="173"/>
      <c r="D737" s="173"/>
      <c r="E737" s="173"/>
      <c r="F737" s="173"/>
      <c r="G737" s="173"/>
      <c r="H737" s="173"/>
      <c r="I737" s="173"/>
      <c r="J737" s="173"/>
      <c r="K737" s="173"/>
      <c r="L737" s="173"/>
      <c r="M737" s="72"/>
      <c r="N737" s="67"/>
      <c r="O737" s="76"/>
      <c r="P737" s="218"/>
      <c r="Q737" s="218"/>
      <c r="R737" s="218"/>
    </row>
    <row r="738" spans="1:18" x14ac:dyDescent="0.25">
      <c r="A738" s="227"/>
      <c r="B738" s="173"/>
      <c r="C738" s="173"/>
      <c r="D738" s="173"/>
      <c r="E738" s="173"/>
      <c r="F738" s="173"/>
      <c r="G738" s="173"/>
      <c r="H738" s="173"/>
      <c r="I738" s="173"/>
      <c r="J738" s="173"/>
      <c r="K738" s="173"/>
      <c r="L738" s="173"/>
      <c r="M738" s="72"/>
      <c r="N738" s="67"/>
      <c r="O738" s="76"/>
      <c r="P738" s="218"/>
      <c r="Q738" s="218"/>
      <c r="R738" s="218"/>
    </row>
    <row r="739" spans="1:18" x14ac:dyDescent="0.25">
      <c r="A739" s="227"/>
      <c r="B739" s="173"/>
      <c r="C739" s="173"/>
      <c r="D739" s="173"/>
      <c r="E739" s="173"/>
      <c r="F739" s="173"/>
      <c r="G739" s="173"/>
      <c r="H739" s="173"/>
      <c r="I739" s="173"/>
      <c r="J739" s="173"/>
      <c r="K739" s="173"/>
      <c r="L739" s="173"/>
      <c r="M739" s="72"/>
      <c r="N739" s="67"/>
      <c r="O739" s="76"/>
      <c r="P739" s="218"/>
      <c r="Q739" s="218"/>
      <c r="R739" s="218"/>
    </row>
    <row r="740" spans="1:18" x14ac:dyDescent="0.25">
      <c r="A740" s="227"/>
      <c r="B740" s="173"/>
      <c r="C740" s="173"/>
      <c r="D740" s="173"/>
      <c r="E740" s="173"/>
      <c r="F740" s="173"/>
      <c r="G740" s="173"/>
      <c r="H740" s="173"/>
      <c r="I740" s="173"/>
      <c r="J740" s="173"/>
      <c r="K740" s="173"/>
      <c r="L740" s="173"/>
      <c r="M740" s="72"/>
      <c r="N740" s="67"/>
      <c r="O740" s="76"/>
      <c r="P740" s="218"/>
      <c r="Q740" s="218"/>
      <c r="R740" s="218"/>
    </row>
    <row r="741" spans="1:18" x14ac:dyDescent="0.25">
      <c r="A741" s="227"/>
      <c r="B741" s="173"/>
      <c r="C741" s="173"/>
      <c r="D741" s="173"/>
      <c r="E741" s="173"/>
      <c r="F741" s="173"/>
      <c r="G741" s="173"/>
      <c r="H741" s="173"/>
      <c r="I741" s="173"/>
      <c r="J741" s="173"/>
      <c r="K741" s="173"/>
      <c r="L741" s="173"/>
      <c r="M741" s="72"/>
      <c r="N741" s="67"/>
      <c r="O741" s="76"/>
      <c r="P741" s="218"/>
      <c r="Q741" s="218"/>
      <c r="R741" s="218"/>
    </row>
    <row r="742" spans="1:18" x14ac:dyDescent="0.25">
      <c r="A742" s="227"/>
      <c r="B742" s="173"/>
      <c r="C742" s="173"/>
      <c r="D742" s="173"/>
      <c r="E742" s="173"/>
      <c r="F742" s="173"/>
      <c r="G742" s="173"/>
      <c r="H742" s="173"/>
      <c r="I742" s="173"/>
      <c r="J742" s="173"/>
      <c r="K742" s="173"/>
      <c r="L742" s="173"/>
      <c r="M742" s="72"/>
      <c r="N742" s="67"/>
      <c r="O742" s="76"/>
      <c r="P742" s="218"/>
      <c r="Q742" s="218"/>
      <c r="R742" s="218"/>
    </row>
    <row r="743" spans="1:18" x14ac:dyDescent="0.25">
      <c r="A743" s="227"/>
      <c r="B743" s="173"/>
      <c r="C743" s="173"/>
      <c r="D743" s="173"/>
      <c r="E743" s="173"/>
      <c r="F743" s="173"/>
      <c r="G743" s="173"/>
      <c r="H743" s="173"/>
      <c r="I743" s="173"/>
      <c r="J743" s="173"/>
      <c r="K743" s="173"/>
      <c r="L743" s="173"/>
      <c r="M743" s="72"/>
      <c r="N743" s="67"/>
      <c r="O743" s="76"/>
      <c r="P743" s="218"/>
      <c r="Q743" s="218"/>
      <c r="R743" s="218"/>
    </row>
    <row r="744" spans="1:18" x14ac:dyDescent="0.25">
      <c r="A744" s="227"/>
      <c r="B744" s="173"/>
      <c r="C744" s="173"/>
      <c r="D744" s="173"/>
      <c r="E744" s="173"/>
      <c r="F744" s="173"/>
      <c r="G744" s="173"/>
      <c r="H744" s="173"/>
      <c r="I744" s="173"/>
      <c r="J744" s="173"/>
      <c r="K744" s="173"/>
      <c r="L744" s="173"/>
      <c r="M744" s="72"/>
      <c r="N744" s="67"/>
      <c r="O744" s="76"/>
      <c r="P744" s="218"/>
      <c r="Q744" s="218"/>
      <c r="R744" s="218"/>
    </row>
    <row r="745" spans="1:18" x14ac:dyDescent="0.25">
      <c r="A745" s="227"/>
      <c r="B745" s="173"/>
      <c r="C745" s="173"/>
      <c r="D745" s="173"/>
      <c r="E745" s="173"/>
      <c r="F745" s="173"/>
      <c r="G745" s="173"/>
      <c r="H745" s="173"/>
      <c r="I745" s="173"/>
      <c r="J745" s="173"/>
      <c r="K745" s="173"/>
      <c r="L745" s="173"/>
      <c r="M745" s="72"/>
      <c r="N745" s="67"/>
      <c r="O745" s="76"/>
      <c r="P745" s="218"/>
      <c r="Q745" s="218"/>
      <c r="R745" s="218"/>
    </row>
    <row r="746" spans="1:18" x14ac:dyDescent="0.25">
      <c r="A746" s="227"/>
      <c r="B746" s="173"/>
      <c r="C746" s="173"/>
      <c r="D746" s="173"/>
      <c r="E746" s="173"/>
      <c r="F746" s="173"/>
      <c r="G746" s="173"/>
      <c r="H746" s="173"/>
      <c r="I746" s="173"/>
      <c r="J746" s="173"/>
      <c r="K746" s="173"/>
      <c r="L746" s="173"/>
      <c r="M746" s="72"/>
      <c r="N746" s="67"/>
      <c r="O746" s="76"/>
      <c r="P746" s="218"/>
      <c r="Q746" s="218"/>
      <c r="R746" s="218"/>
    </row>
    <row r="747" spans="1:18" x14ac:dyDescent="0.25">
      <c r="A747" s="227"/>
      <c r="B747" s="173"/>
      <c r="C747" s="173"/>
      <c r="D747" s="173"/>
      <c r="E747" s="173"/>
      <c r="F747" s="173"/>
      <c r="G747" s="173"/>
      <c r="H747" s="173"/>
      <c r="I747" s="173"/>
      <c r="J747" s="173"/>
      <c r="K747" s="173"/>
      <c r="L747" s="173"/>
      <c r="M747" s="72"/>
      <c r="N747" s="67"/>
      <c r="O747" s="76"/>
      <c r="P747" s="218"/>
      <c r="Q747" s="218"/>
      <c r="R747" s="218"/>
    </row>
    <row r="748" spans="1:18" x14ac:dyDescent="0.25">
      <c r="A748" s="227"/>
      <c r="B748" s="173"/>
      <c r="C748" s="173"/>
      <c r="D748" s="173"/>
      <c r="E748" s="173"/>
      <c r="F748" s="173"/>
      <c r="G748" s="173"/>
      <c r="H748" s="173"/>
      <c r="I748" s="173"/>
      <c r="J748" s="173"/>
      <c r="K748" s="173"/>
      <c r="L748" s="173"/>
      <c r="M748" s="72"/>
      <c r="N748" s="67"/>
      <c r="O748" s="76"/>
      <c r="P748" s="218"/>
      <c r="Q748" s="218"/>
      <c r="R748" s="218"/>
    </row>
    <row r="749" spans="1:18" x14ac:dyDescent="0.25">
      <c r="A749" s="227"/>
      <c r="B749" s="173"/>
      <c r="C749" s="173"/>
      <c r="D749" s="173"/>
      <c r="E749" s="173"/>
      <c r="F749" s="173"/>
      <c r="G749" s="173"/>
      <c r="H749" s="173"/>
      <c r="I749" s="173"/>
      <c r="J749" s="173"/>
      <c r="K749" s="173"/>
      <c r="L749" s="173"/>
      <c r="M749" s="72"/>
      <c r="N749" s="67"/>
      <c r="O749" s="76"/>
      <c r="P749" s="218"/>
      <c r="Q749" s="218"/>
      <c r="R749" s="218"/>
    </row>
    <row r="750" spans="1:18" x14ac:dyDescent="0.25">
      <c r="A750" s="227"/>
      <c r="B750" s="173"/>
      <c r="C750" s="173"/>
      <c r="D750" s="173"/>
      <c r="E750" s="173"/>
      <c r="F750" s="173"/>
      <c r="G750" s="173"/>
      <c r="H750" s="173"/>
      <c r="I750" s="173"/>
      <c r="J750" s="173"/>
      <c r="K750" s="173"/>
      <c r="L750" s="173"/>
      <c r="M750" s="72"/>
      <c r="N750" s="67"/>
      <c r="O750" s="76"/>
      <c r="P750" s="218"/>
      <c r="Q750" s="218"/>
      <c r="R750" s="218"/>
    </row>
    <row r="751" spans="1:18" x14ac:dyDescent="0.25">
      <c r="A751" s="227"/>
      <c r="B751" s="173"/>
      <c r="C751" s="173"/>
      <c r="D751" s="173"/>
      <c r="E751" s="173"/>
      <c r="F751" s="173"/>
      <c r="G751" s="173"/>
      <c r="H751" s="173"/>
      <c r="I751" s="173"/>
      <c r="J751" s="173"/>
      <c r="K751" s="173"/>
      <c r="L751" s="173"/>
      <c r="M751" s="72"/>
      <c r="N751" s="67"/>
      <c r="O751" s="76"/>
      <c r="P751" s="218"/>
      <c r="Q751" s="218"/>
      <c r="R751" s="218"/>
    </row>
    <row r="752" spans="1:18" x14ac:dyDescent="0.25">
      <c r="A752" s="227"/>
      <c r="B752" s="173"/>
      <c r="C752" s="173"/>
      <c r="D752" s="173"/>
      <c r="E752" s="173"/>
      <c r="F752" s="173"/>
      <c r="G752" s="173"/>
      <c r="H752" s="173"/>
      <c r="I752" s="173"/>
      <c r="J752" s="173"/>
      <c r="K752" s="173"/>
      <c r="L752" s="173"/>
      <c r="M752" s="72"/>
      <c r="N752" s="67"/>
      <c r="O752" s="76"/>
      <c r="P752" s="218"/>
      <c r="Q752" s="218"/>
      <c r="R752" s="218"/>
    </row>
    <row r="753" spans="1:18" x14ac:dyDescent="0.25">
      <c r="A753" s="227"/>
      <c r="B753" s="173"/>
      <c r="C753" s="173"/>
      <c r="D753" s="173"/>
      <c r="E753" s="173"/>
      <c r="F753" s="173"/>
      <c r="G753" s="173"/>
      <c r="H753" s="173"/>
      <c r="I753" s="173"/>
      <c r="J753" s="173"/>
      <c r="K753" s="173"/>
      <c r="L753" s="173"/>
      <c r="M753" s="72"/>
      <c r="N753" s="67"/>
      <c r="O753" s="76"/>
      <c r="P753" s="218"/>
      <c r="Q753" s="218"/>
      <c r="R753" s="218"/>
    </row>
    <row r="754" spans="1:18" x14ac:dyDescent="0.25">
      <c r="A754" s="227"/>
      <c r="B754" s="173"/>
      <c r="C754" s="173"/>
      <c r="D754" s="173"/>
      <c r="E754" s="173"/>
      <c r="F754" s="173"/>
      <c r="G754" s="173"/>
      <c r="H754" s="173"/>
      <c r="I754" s="173"/>
      <c r="J754" s="173"/>
      <c r="K754" s="173"/>
      <c r="L754" s="173"/>
      <c r="M754" s="72"/>
      <c r="N754" s="67"/>
      <c r="O754" s="76"/>
      <c r="P754" s="218"/>
      <c r="Q754" s="218"/>
      <c r="R754" s="218"/>
    </row>
    <row r="755" spans="1:18" x14ac:dyDescent="0.25">
      <c r="A755" s="227"/>
      <c r="B755" s="173"/>
      <c r="C755" s="173"/>
      <c r="D755" s="173"/>
      <c r="E755" s="173"/>
      <c r="F755" s="173"/>
      <c r="G755" s="173"/>
      <c r="H755" s="173"/>
      <c r="I755" s="173"/>
      <c r="J755" s="173"/>
      <c r="K755" s="173"/>
      <c r="L755" s="173"/>
      <c r="M755" s="72"/>
      <c r="N755" s="67"/>
      <c r="O755" s="76"/>
      <c r="P755" s="218"/>
      <c r="Q755" s="218"/>
      <c r="R755" s="218"/>
    </row>
    <row r="756" spans="1:18" x14ac:dyDescent="0.25">
      <c r="A756" s="227"/>
      <c r="B756" s="173"/>
      <c r="C756" s="173"/>
      <c r="D756" s="173"/>
      <c r="E756" s="173"/>
      <c r="F756" s="173"/>
      <c r="G756" s="173"/>
      <c r="H756" s="173"/>
      <c r="I756" s="173"/>
      <c r="J756" s="173"/>
      <c r="K756" s="173"/>
      <c r="L756" s="173"/>
      <c r="M756" s="72"/>
      <c r="N756" s="67"/>
      <c r="O756" s="76"/>
      <c r="P756" s="218"/>
      <c r="Q756" s="218"/>
      <c r="R756" s="218"/>
    </row>
    <row r="757" spans="1:18" x14ac:dyDescent="0.25">
      <c r="A757" s="227"/>
      <c r="B757" s="173"/>
      <c r="C757" s="173"/>
      <c r="D757" s="173"/>
      <c r="E757" s="173"/>
      <c r="F757" s="173"/>
      <c r="G757" s="173"/>
      <c r="H757" s="173"/>
      <c r="I757" s="173"/>
      <c r="J757" s="173"/>
      <c r="K757" s="173"/>
      <c r="L757" s="173"/>
      <c r="M757" s="72"/>
      <c r="N757" s="67"/>
      <c r="O757" s="76"/>
      <c r="P757" s="218"/>
      <c r="Q757" s="218"/>
      <c r="R757" s="218"/>
    </row>
    <row r="758" spans="1:18" x14ac:dyDescent="0.25">
      <c r="A758" s="227"/>
      <c r="B758" s="173"/>
      <c r="C758" s="173"/>
      <c r="D758" s="173"/>
      <c r="E758" s="173"/>
      <c r="F758" s="173"/>
      <c r="G758" s="173"/>
      <c r="H758" s="173"/>
      <c r="I758" s="173"/>
      <c r="J758" s="173"/>
      <c r="K758" s="173"/>
      <c r="L758" s="173"/>
      <c r="M758" s="72"/>
      <c r="N758" s="67"/>
      <c r="O758" s="76"/>
      <c r="P758" s="218"/>
      <c r="Q758" s="218"/>
      <c r="R758" s="218"/>
    </row>
    <row r="759" spans="1:18" x14ac:dyDescent="0.25">
      <c r="A759" s="227"/>
      <c r="B759" s="173"/>
      <c r="C759" s="173"/>
      <c r="D759" s="173"/>
      <c r="E759" s="173"/>
      <c r="F759" s="173"/>
      <c r="G759" s="173"/>
      <c r="H759" s="173"/>
      <c r="I759" s="173"/>
      <c r="J759" s="173"/>
      <c r="K759" s="173"/>
      <c r="L759" s="173"/>
      <c r="M759" s="72"/>
      <c r="N759" s="67"/>
      <c r="O759" s="76"/>
      <c r="P759" s="218"/>
      <c r="Q759" s="218"/>
      <c r="R759" s="218"/>
    </row>
    <row r="760" spans="1:18" x14ac:dyDescent="0.25">
      <c r="A760" s="227"/>
      <c r="B760" s="173"/>
      <c r="C760" s="173"/>
      <c r="D760" s="173"/>
      <c r="E760" s="173"/>
      <c r="F760" s="173"/>
      <c r="G760" s="173"/>
      <c r="H760" s="173"/>
      <c r="I760" s="173"/>
      <c r="J760" s="173"/>
      <c r="K760" s="173"/>
      <c r="L760" s="173"/>
      <c r="M760" s="72"/>
      <c r="N760" s="67"/>
      <c r="O760" s="76"/>
      <c r="P760" s="218"/>
      <c r="Q760" s="218"/>
      <c r="R760" s="218"/>
    </row>
    <row r="761" spans="1:18" x14ac:dyDescent="0.25">
      <c r="A761" s="227"/>
      <c r="B761" s="173"/>
      <c r="C761" s="173"/>
      <c r="D761" s="173"/>
      <c r="E761" s="173"/>
      <c r="F761" s="173"/>
      <c r="G761" s="173"/>
      <c r="H761" s="173"/>
      <c r="I761" s="173"/>
      <c r="J761" s="173"/>
      <c r="K761" s="173"/>
      <c r="L761" s="173"/>
      <c r="M761" s="72"/>
      <c r="N761" s="67"/>
      <c r="O761" s="76"/>
      <c r="P761" s="218"/>
      <c r="Q761" s="218"/>
      <c r="R761" s="218"/>
    </row>
    <row r="762" spans="1:18" x14ac:dyDescent="0.25">
      <c r="A762" s="227"/>
      <c r="B762" s="173"/>
      <c r="C762" s="173"/>
      <c r="D762" s="173"/>
      <c r="E762" s="173"/>
      <c r="F762" s="173"/>
      <c r="G762" s="173"/>
      <c r="H762" s="173"/>
      <c r="I762" s="173"/>
      <c r="J762" s="173"/>
      <c r="K762" s="173"/>
      <c r="L762" s="173"/>
      <c r="M762" s="72"/>
      <c r="N762" s="67"/>
      <c r="O762" s="76"/>
      <c r="P762" s="218"/>
      <c r="Q762" s="218"/>
      <c r="R762" s="218"/>
    </row>
    <row r="763" spans="1:18" x14ac:dyDescent="0.25">
      <c r="A763" s="227"/>
      <c r="B763" s="173"/>
      <c r="C763" s="173"/>
      <c r="D763" s="173"/>
      <c r="E763" s="173"/>
      <c r="F763" s="173"/>
      <c r="G763" s="173"/>
      <c r="H763" s="173"/>
      <c r="I763" s="173"/>
      <c r="J763" s="173"/>
      <c r="K763" s="173"/>
      <c r="L763" s="173"/>
      <c r="M763" s="72"/>
      <c r="N763" s="67"/>
      <c r="O763" s="76"/>
      <c r="P763" s="218"/>
      <c r="Q763" s="218"/>
      <c r="R763" s="218"/>
    </row>
    <row r="764" spans="1:18" x14ac:dyDescent="0.25">
      <c r="A764" s="227"/>
      <c r="B764" s="173"/>
      <c r="C764" s="173"/>
      <c r="D764" s="173"/>
      <c r="E764" s="173"/>
      <c r="F764" s="173"/>
      <c r="G764" s="173"/>
      <c r="H764" s="173"/>
      <c r="I764" s="173"/>
      <c r="J764" s="173"/>
      <c r="K764" s="173"/>
      <c r="L764" s="173"/>
      <c r="M764" s="72"/>
      <c r="N764" s="67"/>
      <c r="O764" s="76"/>
      <c r="P764" s="218"/>
      <c r="Q764" s="218"/>
      <c r="R764" s="218"/>
    </row>
    <row r="765" spans="1:18" x14ac:dyDescent="0.25">
      <c r="A765" s="227"/>
      <c r="B765" s="173"/>
      <c r="C765" s="173"/>
      <c r="D765" s="173"/>
      <c r="E765" s="173"/>
      <c r="F765" s="173"/>
      <c r="G765" s="173"/>
      <c r="H765" s="173"/>
      <c r="I765" s="173"/>
      <c r="J765" s="173"/>
      <c r="K765" s="173"/>
      <c r="L765" s="173"/>
      <c r="M765" s="72"/>
      <c r="N765" s="67"/>
      <c r="O765" s="76"/>
      <c r="P765" s="218"/>
      <c r="Q765" s="218"/>
      <c r="R765" s="218"/>
    </row>
    <row r="766" spans="1:18" x14ac:dyDescent="0.25">
      <c r="A766" s="227"/>
      <c r="B766" s="173"/>
      <c r="C766" s="173"/>
      <c r="D766" s="173"/>
      <c r="E766" s="173"/>
      <c r="F766" s="173"/>
      <c r="G766" s="173"/>
      <c r="H766" s="173"/>
      <c r="I766" s="173"/>
      <c r="J766" s="173"/>
      <c r="K766" s="173"/>
      <c r="L766" s="173"/>
      <c r="M766" s="72"/>
      <c r="N766" s="67"/>
      <c r="O766" s="76"/>
      <c r="P766" s="218"/>
      <c r="Q766" s="218"/>
      <c r="R766" s="218"/>
    </row>
    <row r="767" spans="1:18" x14ac:dyDescent="0.25">
      <c r="A767" s="227"/>
      <c r="B767" s="173"/>
      <c r="C767" s="173"/>
      <c r="D767" s="173"/>
      <c r="E767" s="173"/>
      <c r="F767" s="173"/>
      <c r="G767" s="173"/>
      <c r="H767" s="173"/>
      <c r="I767" s="173"/>
      <c r="J767" s="173"/>
      <c r="K767" s="173"/>
      <c r="L767" s="173"/>
      <c r="M767" s="72"/>
      <c r="N767" s="67"/>
      <c r="O767" s="76"/>
      <c r="P767" s="218"/>
      <c r="Q767" s="218"/>
      <c r="R767" s="218"/>
    </row>
    <row r="768" spans="1:18" x14ac:dyDescent="0.25">
      <c r="A768" s="227"/>
      <c r="B768" s="173"/>
      <c r="C768" s="173"/>
      <c r="D768" s="173"/>
      <c r="E768" s="173"/>
      <c r="F768" s="173"/>
      <c r="G768" s="173"/>
      <c r="H768" s="173"/>
      <c r="I768" s="173"/>
      <c r="J768" s="173"/>
      <c r="K768" s="173"/>
      <c r="L768" s="173"/>
      <c r="M768" s="72"/>
      <c r="N768" s="67"/>
      <c r="O768" s="76"/>
      <c r="P768" s="218"/>
      <c r="Q768" s="218"/>
      <c r="R768" s="218"/>
    </row>
    <row r="769" spans="1:18" x14ac:dyDescent="0.25">
      <c r="A769" s="227"/>
      <c r="B769" s="173"/>
      <c r="C769" s="173"/>
      <c r="D769" s="173"/>
      <c r="E769" s="173"/>
      <c r="F769" s="173"/>
      <c r="G769" s="173"/>
      <c r="H769" s="173"/>
      <c r="I769" s="173"/>
      <c r="J769" s="173"/>
      <c r="K769" s="173"/>
      <c r="L769" s="173"/>
      <c r="M769" s="72"/>
      <c r="N769" s="67"/>
      <c r="O769" s="76"/>
      <c r="P769" s="218"/>
      <c r="Q769" s="218"/>
      <c r="R769" s="218"/>
    </row>
    <row r="770" spans="1:18" x14ac:dyDescent="0.25">
      <c r="A770" s="227"/>
      <c r="B770" s="173"/>
      <c r="C770" s="173"/>
      <c r="D770" s="173"/>
      <c r="E770" s="173"/>
      <c r="F770" s="173"/>
      <c r="G770" s="173"/>
      <c r="H770" s="173"/>
      <c r="I770" s="173"/>
      <c r="J770" s="173"/>
      <c r="K770" s="173"/>
      <c r="L770" s="173"/>
      <c r="M770" s="72"/>
      <c r="N770" s="67"/>
      <c r="O770" s="76"/>
      <c r="P770" s="218"/>
      <c r="Q770" s="218"/>
      <c r="R770" s="218"/>
    </row>
    <row r="771" spans="1:18" x14ac:dyDescent="0.25">
      <c r="A771" s="227"/>
      <c r="B771" s="173"/>
      <c r="C771" s="173"/>
      <c r="D771" s="173"/>
      <c r="E771" s="173"/>
      <c r="F771" s="173"/>
      <c r="G771" s="173"/>
      <c r="H771" s="173"/>
      <c r="I771" s="173"/>
      <c r="J771" s="173"/>
      <c r="K771" s="173"/>
      <c r="L771" s="173"/>
      <c r="M771" s="72"/>
      <c r="N771" s="67"/>
      <c r="O771" s="76"/>
      <c r="P771" s="218"/>
      <c r="Q771" s="218"/>
      <c r="R771" s="218"/>
    </row>
    <row r="772" spans="1:18" x14ac:dyDescent="0.25">
      <c r="A772" s="227"/>
      <c r="B772" s="173"/>
      <c r="C772" s="173"/>
      <c r="D772" s="173"/>
      <c r="E772" s="173"/>
      <c r="F772" s="173"/>
      <c r="G772" s="173"/>
      <c r="H772" s="173"/>
      <c r="I772" s="173"/>
      <c r="J772" s="173"/>
      <c r="K772" s="173"/>
      <c r="L772" s="173"/>
      <c r="M772" s="72"/>
      <c r="N772" s="67"/>
      <c r="O772" s="76"/>
      <c r="P772" s="218"/>
      <c r="Q772" s="218"/>
      <c r="R772" s="218"/>
    </row>
    <row r="773" spans="1:18" x14ac:dyDescent="0.25">
      <c r="A773" s="227"/>
      <c r="B773" s="173"/>
      <c r="C773" s="173"/>
      <c r="D773" s="173"/>
      <c r="E773" s="173"/>
      <c r="F773" s="173"/>
      <c r="G773" s="173"/>
      <c r="H773" s="173"/>
      <c r="I773" s="173"/>
      <c r="J773" s="173"/>
      <c r="K773" s="173"/>
      <c r="L773" s="173"/>
      <c r="M773" s="72"/>
      <c r="N773" s="67"/>
      <c r="O773" s="76"/>
      <c r="P773" s="218"/>
      <c r="Q773" s="218"/>
      <c r="R773" s="218"/>
    </row>
    <row r="774" spans="1:18" x14ac:dyDescent="0.25">
      <c r="A774" s="227"/>
      <c r="B774" s="173"/>
      <c r="C774" s="173"/>
      <c r="D774" s="173"/>
      <c r="E774" s="173"/>
      <c r="F774" s="173"/>
      <c r="G774" s="173"/>
      <c r="H774" s="173"/>
      <c r="I774" s="173"/>
      <c r="J774" s="173"/>
      <c r="K774" s="173"/>
      <c r="L774" s="173"/>
      <c r="M774" s="72"/>
      <c r="N774" s="67"/>
      <c r="O774" s="76"/>
      <c r="P774" s="218"/>
      <c r="Q774" s="218"/>
      <c r="R774" s="218"/>
    </row>
    <row r="775" spans="1:18" x14ac:dyDescent="0.25">
      <c r="A775" s="227"/>
      <c r="B775" s="173"/>
      <c r="C775" s="173"/>
      <c r="D775" s="173"/>
      <c r="E775" s="173"/>
      <c r="F775" s="173"/>
      <c r="G775" s="173"/>
      <c r="H775" s="173"/>
      <c r="I775" s="173"/>
      <c r="J775" s="173"/>
      <c r="K775" s="173"/>
      <c r="L775" s="173"/>
      <c r="M775" s="72"/>
      <c r="N775" s="67"/>
      <c r="O775" s="76"/>
      <c r="P775" s="218"/>
      <c r="Q775" s="218"/>
      <c r="R775" s="218"/>
    </row>
    <row r="776" spans="1:18" x14ac:dyDescent="0.25">
      <c r="A776" s="227"/>
      <c r="B776" s="173"/>
      <c r="C776" s="173"/>
      <c r="D776" s="173"/>
      <c r="E776" s="173"/>
      <c r="F776" s="173"/>
      <c r="G776" s="173"/>
      <c r="H776" s="173"/>
      <c r="I776" s="173"/>
      <c r="J776" s="173"/>
      <c r="K776" s="173"/>
      <c r="L776" s="173"/>
      <c r="M776" s="72"/>
      <c r="N776" s="67"/>
      <c r="O776" s="76"/>
      <c r="P776" s="218"/>
      <c r="Q776" s="218"/>
      <c r="R776" s="218"/>
    </row>
    <row r="777" spans="1:18" x14ac:dyDescent="0.25">
      <c r="A777" s="227"/>
      <c r="B777" s="173"/>
      <c r="C777" s="173"/>
      <c r="D777" s="173"/>
      <c r="E777" s="173"/>
      <c r="F777" s="173"/>
      <c r="G777" s="173"/>
      <c r="H777" s="173"/>
      <c r="I777" s="173"/>
      <c r="J777" s="173"/>
      <c r="K777" s="173"/>
      <c r="L777" s="173"/>
      <c r="M777" s="72"/>
      <c r="N777" s="67"/>
      <c r="O777" s="76"/>
      <c r="P777" s="218"/>
      <c r="Q777" s="218"/>
      <c r="R777" s="218"/>
    </row>
    <row r="778" spans="1:18" x14ac:dyDescent="0.25">
      <c r="A778" s="227"/>
      <c r="B778" s="173"/>
      <c r="C778" s="173"/>
      <c r="D778" s="173"/>
      <c r="E778" s="173"/>
      <c r="F778" s="173"/>
      <c r="G778" s="173"/>
      <c r="H778" s="173"/>
      <c r="I778" s="173"/>
      <c r="J778" s="173"/>
      <c r="K778" s="173"/>
      <c r="L778" s="173"/>
      <c r="M778" s="72"/>
      <c r="N778" s="67"/>
      <c r="O778" s="76"/>
      <c r="P778" s="218"/>
      <c r="Q778" s="218"/>
      <c r="R778" s="218"/>
    </row>
    <row r="779" spans="1:18" x14ac:dyDescent="0.25">
      <c r="A779" s="227"/>
      <c r="B779" s="173"/>
      <c r="C779" s="173"/>
      <c r="D779" s="173"/>
      <c r="E779" s="173"/>
      <c r="F779" s="173"/>
      <c r="G779" s="173"/>
      <c r="H779" s="173"/>
      <c r="I779" s="173"/>
      <c r="J779" s="173"/>
      <c r="K779" s="173"/>
      <c r="L779" s="173"/>
      <c r="M779" s="72"/>
      <c r="N779" s="67"/>
      <c r="O779" s="76"/>
      <c r="P779" s="218"/>
      <c r="Q779" s="218"/>
      <c r="R779" s="218"/>
    </row>
    <row r="780" spans="1:18" x14ac:dyDescent="0.25">
      <c r="A780" s="227"/>
      <c r="B780" s="173"/>
      <c r="C780" s="173"/>
      <c r="D780" s="173"/>
      <c r="E780" s="173"/>
      <c r="F780" s="173"/>
      <c r="G780" s="173"/>
      <c r="H780" s="173"/>
      <c r="I780" s="173"/>
      <c r="J780" s="173"/>
      <c r="K780" s="173"/>
      <c r="L780" s="173"/>
      <c r="M780" s="72"/>
      <c r="N780" s="67"/>
      <c r="O780" s="76"/>
      <c r="P780" s="218"/>
      <c r="Q780" s="218"/>
      <c r="R780" s="218"/>
    </row>
    <row r="781" spans="1:18" x14ac:dyDescent="0.25">
      <c r="A781" s="227"/>
      <c r="B781" s="173"/>
      <c r="C781" s="173"/>
      <c r="D781" s="173"/>
      <c r="E781" s="173"/>
      <c r="F781" s="173"/>
      <c r="G781" s="173"/>
      <c r="H781" s="173"/>
      <c r="I781" s="173"/>
      <c r="J781" s="173"/>
      <c r="K781" s="173"/>
      <c r="L781" s="173"/>
      <c r="M781" s="72"/>
      <c r="N781" s="67"/>
      <c r="O781" s="76"/>
      <c r="P781" s="218"/>
      <c r="Q781" s="218"/>
      <c r="R781" s="218"/>
    </row>
    <row r="782" spans="1:18" x14ac:dyDescent="0.25">
      <c r="A782" s="227"/>
      <c r="B782" s="173"/>
      <c r="C782" s="173"/>
      <c r="D782" s="173"/>
      <c r="E782" s="173"/>
      <c r="F782" s="173"/>
      <c r="G782" s="173"/>
      <c r="H782" s="173"/>
      <c r="I782" s="173"/>
      <c r="J782" s="173"/>
      <c r="K782" s="173"/>
      <c r="L782" s="173"/>
      <c r="M782" s="72"/>
      <c r="N782" s="67"/>
      <c r="O782" s="76"/>
      <c r="P782" s="218"/>
      <c r="Q782" s="218"/>
      <c r="R782" s="218"/>
    </row>
    <row r="783" spans="1:18" x14ac:dyDescent="0.25">
      <c r="A783" s="227"/>
      <c r="B783" s="173"/>
      <c r="C783" s="173"/>
      <c r="D783" s="173"/>
      <c r="E783" s="173"/>
      <c r="F783" s="173"/>
      <c r="G783" s="173"/>
      <c r="H783" s="173"/>
      <c r="I783" s="173"/>
      <c r="J783" s="173"/>
      <c r="K783" s="173"/>
      <c r="L783" s="173"/>
      <c r="M783" s="72"/>
      <c r="N783" s="67"/>
      <c r="O783" s="76"/>
      <c r="P783" s="218"/>
      <c r="Q783" s="218"/>
      <c r="R783" s="218"/>
    </row>
    <row r="784" spans="1:18" x14ac:dyDescent="0.25">
      <c r="A784" s="227"/>
      <c r="B784" s="173"/>
      <c r="C784" s="173"/>
      <c r="D784" s="173"/>
      <c r="E784" s="173"/>
      <c r="F784" s="173"/>
      <c r="G784" s="173"/>
      <c r="H784" s="173"/>
      <c r="I784" s="173"/>
      <c r="J784" s="173"/>
      <c r="K784" s="173"/>
      <c r="L784" s="173"/>
      <c r="M784" s="72"/>
      <c r="N784" s="67"/>
      <c r="O784" s="76"/>
      <c r="P784" s="218"/>
      <c r="Q784" s="218"/>
      <c r="R784" s="218"/>
    </row>
    <row r="785" spans="1:18" x14ac:dyDescent="0.25">
      <c r="A785" s="227"/>
      <c r="B785" s="173"/>
      <c r="C785" s="173"/>
      <c r="D785" s="173"/>
      <c r="E785" s="173"/>
      <c r="F785" s="173"/>
      <c r="G785" s="173"/>
      <c r="H785" s="173"/>
      <c r="I785" s="173"/>
      <c r="J785" s="173"/>
      <c r="K785" s="173"/>
      <c r="L785" s="173"/>
      <c r="M785" s="72"/>
      <c r="N785" s="67"/>
      <c r="O785" s="76"/>
      <c r="P785" s="218"/>
      <c r="Q785" s="218"/>
      <c r="R785" s="218"/>
    </row>
    <row r="786" spans="1:18" x14ac:dyDescent="0.25">
      <c r="A786" s="227"/>
      <c r="B786" s="173"/>
      <c r="C786" s="173"/>
      <c r="D786" s="173"/>
      <c r="E786" s="173"/>
      <c r="F786" s="173"/>
      <c r="G786" s="173"/>
      <c r="H786" s="173"/>
      <c r="I786" s="173"/>
      <c r="J786" s="173"/>
      <c r="K786" s="173"/>
      <c r="L786" s="173"/>
      <c r="M786" s="72"/>
      <c r="N786" s="67"/>
      <c r="O786" s="76"/>
      <c r="P786" s="218"/>
      <c r="Q786" s="218"/>
      <c r="R786" s="218"/>
    </row>
    <row r="787" spans="1:18" x14ac:dyDescent="0.25">
      <c r="A787" s="227"/>
      <c r="B787" s="173"/>
      <c r="C787" s="173"/>
      <c r="D787" s="173"/>
      <c r="E787" s="173"/>
      <c r="F787" s="173"/>
      <c r="G787" s="173"/>
      <c r="H787" s="173"/>
      <c r="I787" s="173"/>
      <c r="J787" s="173"/>
      <c r="K787" s="173"/>
      <c r="L787" s="173"/>
      <c r="M787" s="72"/>
      <c r="N787" s="67"/>
      <c r="O787" s="76"/>
      <c r="P787" s="218"/>
      <c r="Q787" s="218"/>
      <c r="R787" s="218"/>
    </row>
    <row r="788" spans="1:18" x14ac:dyDescent="0.25">
      <c r="A788" s="227"/>
      <c r="B788" s="173"/>
      <c r="C788" s="173"/>
      <c r="D788" s="173"/>
      <c r="E788" s="173"/>
      <c r="F788" s="173"/>
      <c r="G788" s="173"/>
      <c r="H788" s="173"/>
      <c r="I788" s="173"/>
      <c r="J788" s="173"/>
      <c r="K788" s="173"/>
      <c r="L788" s="173"/>
      <c r="M788" s="72"/>
      <c r="N788" s="67"/>
      <c r="O788" s="76"/>
      <c r="P788" s="218"/>
      <c r="Q788" s="218"/>
      <c r="R788" s="218"/>
    </row>
    <row r="789" spans="1:18" x14ac:dyDescent="0.25">
      <c r="A789" s="227"/>
      <c r="B789" s="173"/>
      <c r="C789" s="173"/>
      <c r="D789" s="173"/>
      <c r="E789" s="173"/>
      <c r="F789" s="173"/>
      <c r="G789" s="173"/>
      <c r="H789" s="173"/>
      <c r="I789" s="173"/>
      <c r="J789" s="173"/>
      <c r="K789" s="173"/>
      <c r="L789" s="173"/>
      <c r="M789" s="72"/>
      <c r="N789" s="67"/>
      <c r="O789" s="76"/>
      <c r="P789" s="218"/>
      <c r="Q789" s="218"/>
      <c r="R789" s="218"/>
    </row>
    <row r="790" spans="1:18" x14ac:dyDescent="0.25">
      <c r="A790" s="227"/>
      <c r="B790" s="173"/>
      <c r="C790" s="173"/>
      <c r="D790" s="173"/>
      <c r="E790" s="173"/>
      <c r="F790" s="173"/>
      <c r="G790" s="173"/>
      <c r="H790" s="173"/>
      <c r="I790" s="173"/>
      <c r="J790" s="173"/>
      <c r="K790" s="173"/>
      <c r="L790" s="173"/>
      <c r="M790" s="72"/>
      <c r="N790" s="67"/>
      <c r="O790" s="76"/>
      <c r="P790" s="218"/>
      <c r="Q790" s="218"/>
      <c r="R790" s="218"/>
    </row>
    <row r="791" spans="1:18" x14ac:dyDescent="0.25">
      <c r="A791" s="227"/>
      <c r="B791" s="173"/>
      <c r="C791" s="173"/>
      <c r="D791" s="173"/>
      <c r="E791" s="173"/>
      <c r="F791" s="173"/>
      <c r="G791" s="173"/>
      <c r="H791" s="173"/>
      <c r="I791" s="173"/>
      <c r="J791" s="173"/>
      <c r="K791" s="173"/>
      <c r="L791" s="173"/>
      <c r="M791" s="72"/>
      <c r="N791" s="67"/>
      <c r="O791" s="76"/>
      <c r="P791" s="218"/>
      <c r="Q791" s="218"/>
      <c r="R791" s="218"/>
    </row>
    <row r="792" spans="1:18" x14ac:dyDescent="0.25">
      <c r="A792" s="227"/>
      <c r="B792" s="173"/>
      <c r="C792" s="173"/>
      <c r="D792" s="173"/>
      <c r="E792" s="173"/>
      <c r="F792" s="173"/>
      <c r="G792" s="173"/>
      <c r="H792" s="173"/>
      <c r="I792" s="173"/>
      <c r="J792" s="173"/>
      <c r="K792" s="173"/>
      <c r="L792" s="173"/>
      <c r="M792" s="72"/>
      <c r="N792" s="67"/>
      <c r="O792" s="76"/>
      <c r="P792" s="218"/>
      <c r="Q792" s="218"/>
      <c r="R792" s="218"/>
    </row>
    <row r="793" spans="1:18" x14ac:dyDescent="0.25">
      <c r="A793" s="227"/>
      <c r="B793" s="173"/>
      <c r="C793" s="173"/>
      <c r="D793" s="173"/>
      <c r="E793" s="173"/>
      <c r="F793" s="173"/>
      <c r="G793" s="173"/>
      <c r="H793" s="173"/>
      <c r="I793" s="173"/>
      <c r="J793" s="173"/>
      <c r="K793" s="173"/>
      <c r="L793" s="173"/>
      <c r="M793" s="72"/>
      <c r="N793" s="67"/>
      <c r="O793" s="76"/>
      <c r="P793" s="218"/>
      <c r="Q793" s="218"/>
      <c r="R793" s="218"/>
    </row>
    <row r="794" spans="1:18" x14ac:dyDescent="0.25">
      <c r="A794" s="227"/>
      <c r="B794" s="173"/>
      <c r="C794" s="173"/>
      <c r="D794" s="173"/>
      <c r="E794" s="173"/>
      <c r="F794" s="173"/>
      <c r="G794" s="173"/>
      <c r="H794" s="173"/>
      <c r="I794" s="173"/>
      <c r="J794" s="173"/>
      <c r="K794" s="173"/>
      <c r="L794" s="173"/>
      <c r="M794" s="72"/>
      <c r="N794" s="67"/>
      <c r="O794" s="76"/>
      <c r="P794" s="218"/>
      <c r="Q794" s="218"/>
      <c r="R794" s="218"/>
    </row>
    <row r="795" spans="1:18" x14ac:dyDescent="0.25">
      <c r="A795" s="227"/>
      <c r="B795" s="173"/>
      <c r="C795" s="173"/>
      <c r="D795" s="173"/>
      <c r="E795" s="173"/>
      <c r="F795" s="173"/>
      <c r="G795" s="173"/>
      <c r="H795" s="173"/>
      <c r="I795" s="173"/>
      <c r="J795" s="173"/>
      <c r="K795" s="173"/>
      <c r="L795" s="173"/>
      <c r="M795" s="72"/>
      <c r="N795" s="67"/>
      <c r="O795" s="76"/>
      <c r="P795" s="218"/>
      <c r="Q795" s="218"/>
      <c r="R795" s="218"/>
    </row>
    <row r="796" spans="1:18" x14ac:dyDescent="0.25">
      <c r="A796" s="227"/>
      <c r="B796" s="173"/>
      <c r="C796" s="173"/>
      <c r="D796" s="173"/>
      <c r="E796" s="173"/>
      <c r="F796" s="173"/>
      <c r="G796" s="173"/>
      <c r="H796" s="173"/>
      <c r="I796" s="173"/>
      <c r="J796" s="173"/>
      <c r="K796" s="173"/>
      <c r="L796" s="173"/>
      <c r="M796" s="72"/>
      <c r="N796" s="67"/>
      <c r="O796" s="76"/>
      <c r="P796" s="218"/>
      <c r="Q796" s="218"/>
      <c r="R796" s="218"/>
    </row>
    <row r="797" spans="1:18" x14ac:dyDescent="0.25">
      <c r="A797" s="227"/>
      <c r="B797" s="173"/>
      <c r="C797" s="173"/>
      <c r="D797" s="173"/>
      <c r="E797" s="173"/>
      <c r="F797" s="173"/>
      <c r="G797" s="173"/>
      <c r="H797" s="173"/>
      <c r="I797" s="173"/>
      <c r="J797" s="173"/>
      <c r="K797" s="173"/>
      <c r="L797" s="173"/>
      <c r="M797" s="72"/>
      <c r="N797" s="67"/>
      <c r="O797" s="76"/>
      <c r="P797" s="218"/>
      <c r="Q797" s="218"/>
      <c r="R797" s="218"/>
    </row>
    <row r="798" spans="1:18" x14ac:dyDescent="0.25">
      <c r="A798" s="227"/>
      <c r="B798" s="173"/>
      <c r="C798" s="173"/>
      <c r="D798" s="173"/>
      <c r="E798" s="173"/>
      <c r="F798" s="173"/>
      <c r="G798" s="173"/>
      <c r="H798" s="173"/>
      <c r="I798" s="173"/>
      <c r="J798" s="173"/>
      <c r="K798" s="173"/>
      <c r="L798" s="173"/>
      <c r="M798" s="72"/>
      <c r="N798" s="67"/>
      <c r="O798" s="76"/>
      <c r="P798" s="218"/>
      <c r="Q798" s="218"/>
      <c r="R798" s="218"/>
    </row>
    <row r="799" spans="1:18" x14ac:dyDescent="0.25">
      <c r="A799" s="227"/>
      <c r="B799" s="173"/>
      <c r="C799" s="173"/>
      <c r="D799" s="173"/>
      <c r="E799" s="173"/>
      <c r="F799" s="173"/>
      <c r="G799" s="173"/>
      <c r="H799" s="173"/>
      <c r="I799" s="173"/>
      <c r="J799" s="173"/>
      <c r="K799" s="173"/>
      <c r="L799" s="173"/>
      <c r="M799" s="72"/>
      <c r="N799" s="67"/>
      <c r="O799" s="76"/>
      <c r="P799" s="218"/>
      <c r="Q799" s="218"/>
      <c r="R799" s="218"/>
    </row>
    <row r="800" spans="1:18" x14ac:dyDescent="0.25">
      <c r="A800" s="227"/>
      <c r="B800" s="173"/>
      <c r="C800" s="173"/>
      <c r="D800" s="173"/>
      <c r="E800" s="173"/>
      <c r="F800" s="173"/>
      <c r="G800" s="173"/>
      <c r="H800" s="173"/>
      <c r="I800" s="173"/>
      <c r="J800" s="173"/>
      <c r="K800" s="173"/>
      <c r="L800" s="173"/>
      <c r="M800" s="72"/>
      <c r="N800" s="67"/>
      <c r="O800" s="76"/>
      <c r="P800" s="218"/>
      <c r="Q800" s="218"/>
      <c r="R800" s="218"/>
    </row>
    <row r="801" spans="1:18" x14ac:dyDescent="0.25">
      <c r="A801" s="227"/>
      <c r="B801" s="173"/>
      <c r="C801" s="173"/>
      <c r="D801" s="173"/>
      <c r="E801" s="173"/>
      <c r="F801" s="173"/>
      <c r="G801" s="173"/>
      <c r="H801" s="173"/>
      <c r="I801" s="173"/>
      <c r="J801" s="173"/>
      <c r="K801" s="173"/>
      <c r="L801" s="173"/>
      <c r="M801" s="72"/>
      <c r="N801" s="67"/>
      <c r="O801" s="76"/>
      <c r="P801" s="218"/>
      <c r="Q801" s="218"/>
      <c r="R801" s="218"/>
    </row>
    <row r="802" spans="1:18" x14ac:dyDescent="0.25">
      <c r="A802" s="227"/>
      <c r="B802" s="173"/>
      <c r="C802" s="173"/>
      <c r="D802" s="173"/>
      <c r="E802" s="173"/>
      <c r="F802" s="173"/>
      <c r="G802" s="173"/>
      <c r="H802" s="173"/>
      <c r="I802" s="173"/>
      <c r="J802" s="173"/>
      <c r="K802" s="173"/>
      <c r="L802" s="173"/>
      <c r="M802" s="72"/>
      <c r="N802" s="67"/>
      <c r="O802" s="76"/>
      <c r="P802" s="218"/>
      <c r="Q802" s="218"/>
      <c r="R802" s="218"/>
    </row>
    <row r="803" spans="1:18" x14ac:dyDescent="0.25">
      <c r="A803" s="227"/>
      <c r="B803" s="173"/>
      <c r="C803" s="173"/>
      <c r="D803" s="173"/>
      <c r="E803" s="173"/>
      <c r="F803" s="173"/>
      <c r="G803" s="173"/>
      <c r="H803" s="173"/>
      <c r="I803" s="173"/>
      <c r="J803" s="173"/>
      <c r="K803" s="173"/>
      <c r="L803" s="173"/>
      <c r="M803" s="72"/>
      <c r="N803" s="67"/>
      <c r="O803" s="76"/>
      <c r="P803" s="218"/>
      <c r="Q803" s="218"/>
      <c r="R803" s="218"/>
    </row>
    <row r="804" spans="1:18" x14ac:dyDescent="0.25">
      <c r="A804" s="227"/>
      <c r="B804" s="173"/>
      <c r="C804" s="173"/>
      <c r="D804" s="173"/>
      <c r="E804" s="173"/>
      <c r="F804" s="173"/>
      <c r="G804" s="173"/>
      <c r="H804" s="173"/>
      <c r="I804" s="173"/>
      <c r="J804" s="173"/>
      <c r="K804" s="173"/>
      <c r="L804" s="173"/>
      <c r="M804" s="72"/>
      <c r="N804" s="67"/>
      <c r="O804" s="76"/>
      <c r="P804" s="218"/>
      <c r="Q804" s="218"/>
      <c r="R804" s="218"/>
    </row>
    <row r="805" spans="1:18" x14ac:dyDescent="0.25">
      <c r="A805" s="227"/>
      <c r="B805" s="173"/>
      <c r="C805" s="173"/>
      <c r="D805" s="173"/>
      <c r="E805" s="173"/>
      <c r="F805" s="173"/>
      <c r="G805" s="173"/>
      <c r="H805" s="173"/>
      <c r="I805" s="173"/>
      <c r="J805" s="173"/>
      <c r="K805" s="173"/>
      <c r="L805" s="173"/>
      <c r="M805" s="72"/>
      <c r="N805" s="67"/>
      <c r="O805" s="76"/>
      <c r="P805" s="218"/>
      <c r="Q805" s="218"/>
      <c r="R805" s="218"/>
    </row>
    <row r="806" spans="1:18" x14ac:dyDescent="0.25">
      <c r="A806" s="227"/>
      <c r="B806" s="173"/>
      <c r="C806" s="173"/>
      <c r="D806" s="173"/>
      <c r="E806" s="173"/>
      <c r="F806" s="173"/>
      <c r="G806" s="173"/>
      <c r="H806" s="173"/>
      <c r="I806" s="173"/>
      <c r="J806" s="173"/>
      <c r="K806" s="173"/>
      <c r="L806" s="173"/>
      <c r="M806" s="72"/>
      <c r="N806" s="67"/>
      <c r="O806" s="76"/>
      <c r="P806" s="218"/>
      <c r="Q806" s="218"/>
      <c r="R806" s="218"/>
    </row>
    <row r="807" spans="1:18" x14ac:dyDescent="0.25">
      <c r="A807" s="227"/>
      <c r="B807" s="173"/>
      <c r="C807" s="173"/>
      <c r="D807" s="173"/>
      <c r="E807" s="173"/>
      <c r="F807" s="173"/>
      <c r="G807" s="173"/>
      <c r="H807" s="173"/>
      <c r="I807" s="173"/>
      <c r="J807" s="173"/>
      <c r="K807" s="173"/>
      <c r="L807" s="173"/>
      <c r="M807" s="72"/>
      <c r="N807" s="67"/>
      <c r="O807" s="76"/>
      <c r="P807" s="218"/>
      <c r="Q807" s="218"/>
      <c r="R807" s="218"/>
    </row>
    <row r="808" spans="1:18" x14ac:dyDescent="0.25">
      <c r="A808" s="227"/>
      <c r="B808" s="173"/>
      <c r="C808" s="173"/>
      <c r="D808" s="173"/>
      <c r="E808" s="173"/>
      <c r="F808" s="173"/>
      <c r="G808" s="173"/>
      <c r="H808" s="173"/>
      <c r="I808" s="173"/>
      <c r="J808" s="173"/>
      <c r="K808" s="173"/>
      <c r="L808" s="173"/>
      <c r="M808" s="72"/>
      <c r="N808" s="67"/>
      <c r="O808" s="76"/>
      <c r="P808" s="218"/>
      <c r="Q808" s="218"/>
      <c r="R808" s="218"/>
    </row>
    <row r="809" spans="1:18" x14ac:dyDescent="0.25">
      <c r="A809" s="227"/>
      <c r="B809" s="173"/>
      <c r="C809" s="173"/>
      <c r="D809" s="173"/>
      <c r="E809" s="173"/>
      <c r="F809" s="173"/>
      <c r="G809" s="173"/>
      <c r="H809" s="173"/>
      <c r="I809" s="173"/>
      <c r="J809" s="173"/>
      <c r="K809" s="173"/>
      <c r="L809" s="173"/>
      <c r="M809" s="72"/>
      <c r="N809" s="67"/>
      <c r="O809" s="76"/>
      <c r="P809" s="218"/>
      <c r="Q809" s="218"/>
      <c r="R809" s="218"/>
    </row>
    <row r="810" spans="1:18" x14ac:dyDescent="0.25">
      <c r="A810" s="227"/>
      <c r="B810" s="173"/>
      <c r="C810" s="173"/>
      <c r="D810" s="173"/>
      <c r="E810" s="173"/>
      <c r="F810" s="173"/>
      <c r="G810" s="173"/>
      <c r="H810" s="173"/>
      <c r="I810" s="173"/>
      <c r="J810" s="173"/>
      <c r="K810" s="173"/>
      <c r="L810" s="173"/>
      <c r="M810" s="72"/>
      <c r="N810" s="67"/>
      <c r="O810" s="76"/>
      <c r="P810" s="218"/>
      <c r="Q810" s="218"/>
      <c r="R810" s="218"/>
    </row>
    <row r="811" spans="1:18" x14ac:dyDescent="0.25">
      <c r="A811" s="227"/>
      <c r="B811" s="173"/>
      <c r="C811" s="173"/>
      <c r="D811" s="173"/>
      <c r="E811" s="173"/>
      <c r="F811" s="173"/>
      <c r="G811" s="173"/>
      <c r="H811" s="173"/>
      <c r="I811" s="173"/>
      <c r="J811" s="173"/>
      <c r="K811" s="173"/>
      <c r="L811" s="173"/>
      <c r="M811" s="72"/>
      <c r="N811" s="67"/>
      <c r="O811" s="76"/>
      <c r="P811" s="218"/>
      <c r="Q811" s="218"/>
      <c r="R811" s="218"/>
    </row>
    <row r="812" spans="1:18" x14ac:dyDescent="0.25">
      <c r="A812" s="227"/>
      <c r="B812" s="173"/>
      <c r="C812" s="173"/>
      <c r="D812" s="173"/>
      <c r="E812" s="173"/>
      <c r="F812" s="173"/>
      <c r="G812" s="173"/>
      <c r="H812" s="173"/>
      <c r="I812" s="173"/>
      <c r="J812" s="173"/>
      <c r="K812" s="173"/>
      <c r="L812" s="173"/>
      <c r="M812" s="72"/>
      <c r="N812" s="67"/>
      <c r="O812" s="76"/>
      <c r="P812" s="218"/>
      <c r="Q812" s="218"/>
      <c r="R812" s="218"/>
    </row>
    <row r="813" spans="1:18" x14ac:dyDescent="0.25">
      <c r="A813" s="227"/>
      <c r="B813" s="173"/>
      <c r="C813" s="173"/>
      <c r="D813" s="173"/>
      <c r="E813" s="173"/>
      <c r="F813" s="173"/>
      <c r="G813" s="173"/>
      <c r="H813" s="173"/>
      <c r="I813" s="173"/>
      <c r="J813" s="173"/>
      <c r="K813" s="173"/>
      <c r="L813" s="173"/>
      <c r="M813" s="72"/>
      <c r="N813" s="67"/>
      <c r="O813" s="76"/>
      <c r="P813" s="218"/>
      <c r="Q813" s="218"/>
      <c r="R813" s="218"/>
    </row>
    <row r="814" spans="1:18" x14ac:dyDescent="0.25">
      <c r="A814" s="227"/>
      <c r="B814" s="173"/>
      <c r="C814" s="173"/>
      <c r="D814" s="173"/>
      <c r="E814" s="173"/>
      <c r="F814" s="173"/>
      <c r="G814" s="173"/>
      <c r="H814" s="173"/>
      <c r="I814" s="173"/>
      <c r="J814" s="173"/>
      <c r="K814" s="173"/>
      <c r="L814" s="173"/>
      <c r="M814" s="72"/>
      <c r="N814" s="67"/>
      <c r="O814" s="76"/>
      <c r="P814" s="218"/>
      <c r="Q814" s="218"/>
      <c r="R814" s="218"/>
    </row>
    <row r="815" spans="1:18" x14ac:dyDescent="0.25">
      <c r="A815" s="227"/>
      <c r="B815" s="173"/>
      <c r="C815" s="173"/>
      <c r="D815" s="173"/>
      <c r="E815" s="173"/>
      <c r="F815" s="173"/>
      <c r="G815" s="173"/>
      <c r="H815" s="173"/>
      <c r="I815" s="173"/>
      <c r="J815" s="173"/>
      <c r="K815" s="173"/>
      <c r="L815" s="173"/>
      <c r="M815" s="72"/>
      <c r="N815" s="67"/>
      <c r="O815" s="76"/>
      <c r="P815" s="218"/>
      <c r="Q815" s="218"/>
      <c r="R815" s="218"/>
    </row>
    <row r="816" spans="1:18" x14ac:dyDescent="0.25">
      <c r="A816" s="227"/>
      <c r="B816" s="173"/>
      <c r="C816" s="173"/>
      <c r="D816" s="173"/>
      <c r="E816" s="173"/>
      <c r="F816" s="173"/>
      <c r="G816" s="173"/>
      <c r="H816" s="173"/>
      <c r="I816" s="173"/>
      <c r="J816" s="173"/>
      <c r="K816" s="173"/>
      <c r="L816" s="173"/>
      <c r="M816" s="72"/>
      <c r="N816" s="67"/>
      <c r="O816" s="76"/>
      <c r="P816" s="218"/>
      <c r="Q816" s="218"/>
      <c r="R816" s="218"/>
    </row>
    <row r="817" spans="1:18" x14ac:dyDescent="0.25">
      <c r="A817" s="227"/>
      <c r="B817" s="173"/>
      <c r="C817" s="173"/>
      <c r="D817" s="173"/>
      <c r="E817" s="173"/>
      <c r="F817" s="173"/>
      <c r="G817" s="173"/>
      <c r="H817" s="173"/>
      <c r="I817" s="173"/>
      <c r="J817" s="173"/>
      <c r="K817" s="173"/>
      <c r="L817" s="173"/>
      <c r="M817" s="72"/>
      <c r="N817" s="67"/>
      <c r="O817" s="76"/>
      <c r="P817" s="218"/>
      <c r="Q817" s="218"/>
      <c r="R817" s="218"/>
    </row>
    <row r="818" spans="1:18" x14ac:dyDescent="0.25">
      <c r="A818" s="227"/>
      <c r="B818" s="173"/>
      <c r="C818" s="173"/>
      <c r="D818" s="173"/>
      <c r="E818" s="173"/>
      <c r="F818" s="173"/>
      <c r="G818" s="173"/>
      <c r="H818" s="173"/>
      <c r="I818" s="173"/>
      <c r="J818" s="173"/>
      <c r="K818" s="173"/>
      <c r="L818" s="173"/>
      <c r="M818" s="72"/>
      <c r="N818" s="67"/>
      <c r="O818" s="76"/>
      <c r="P818" s="218"/>
      <c r="Q818" s="218"/>
      <c r="R818" s="218"/>
    </row>
    <row r="819" spans="1:18" x14ac:dyDescent="0.25">
      <c r="A819" s="227"/>
      <c r="B819" s="173"/>
      <c r="C819" s="173"/>
      <c r="D819" s="173"/>
      <c r="E819" s="173"/>
      <c r="F819" s="173"/>
      <c r="G819" s="173"/>
      <c r="H819" s="173"/>
      <c r="I819" s="173"/>
      <c r="J819" s="173"/>
      <c r="K819" s="173"/>
      <c r="L819" s="173"/>
      <c r="M819" s="72"/>
      <c r="N819" s="67"/>
      <c r="O819" s="76"/>
      <c r="P819" s="218"/>
      <c r="Q819" s="218"/>
      <c r="R819" s="218"/>
    </row>
    <row r="820" spans="1:18" x14ac:dyDescent="0.25">
      <c r="A820" s="227"/>
      <c r="B820" s="173"/>
      <c r="C820" s="173"/>
      <c r="D820" s="173"/>
      <c r="E820" s="173"/>
      <c r="F820" s="173"/>
      <c r="G820" s="173"/>
      <c r="H820" s="173"/>
      <c r="I820" s="173"/>
      <c r="J820" s="173"/>
      <c r="K820" s="173"/>
      <c r="L820" s="173"/>
      <c r="M820" s="72"/>
      <c r="N820" s="67"/>
      <c r="O820" s="76"/>
      <c r="P820" s="218"/>
      <c r="Q820" s="218"/>
      <c r="R820" s="218"/>
    </row>
    <row r="821" spans="1:18" x14ac:dyDescent="0.25">
      <c r="A821" s="227"/>
      <c r="B821" s="173"/>
      <c r="C821" s="173"/>
      <c r="D821" s="173"/>
      <c r="E821" s="173"/>
      <c r="F821" s="173"/>
      <c r="G821" s="173"/>
      <c r="H821" s="173"/>
      <c r="I821" s="173"/>
      <c r="J821" s="173"/>
      <c r="K821" s="173"/>
      <c r="L821" s="173"/>
      <c r="M821" s="72"/>
      <c r="N821" s="67"/>
      <c r="O821" s="76"/>
      <c r="P821" s="218"/>
      <c r="Q821" s="218"/>
      <c r="R821" s="218"/>
    </row>
    <row r="822" spans="1:18" x14ac:dyDescent="0.25">
      <c r="A822" s="227"/>
      <c r="B822" s="173"/>
      <c r="C822" s="173"/>
      <c r="D822" s="173"/>
      <c r="E822" s="173"/>
      <c r="F822" s="173"/>
      <c r="G822" s="173"/>
      <c r="H822" s="173"/>
      <c r="I822" s="173"/>
      <c r="J822" s="173"/>
      <c r="K822" s="173"/>
      <c r="L822" s="173"/>
      <c r="M822" s="72"/>
      <c r="N822" s="67"/>
      <c r="O822" s="76"/>
      <c r="P822" s="218"/>
      <c r="Q822" s="218"/>
      <c r="R822" s="218"/>
    </row>
    <row r="823" spans="1:18" x14ac:dyDescent="0.25">
      <c r="A823" s="227"/>
      <c r="B823" s="173"/>
      <c r="C823" s="173"/>
      <c r="D823" s="173"/>
      <c r="E823" s="173"/>
      <c r="F823" s="173"/>
      <c r="G823" s="173"/>
      <c r="H823" s="173"/>
      <c r="I823" s="173"/>
      <c r="J823" s="173"/>
      <c r="K823" s="173"/>
      <c r="L823" s="173"/>
      <c r="M823" s="72"/>
      <c r="N823" s="67"/>
      <c r="O823" s="76"/>
      <c r="P823" s="218"/>
      <c r="Q823" s="218"/>
      <c r="R823" s="218"/>
    </row>
    <row r="824" spans="1:18" x14ac:dyDescent="0.25">
      <c r="A824" s="227"/>
      <c r="B824" s="173"/>
      <c r="C824" s="173"/>
      <c r="D824" s="173"/>
      <c r="E824" s="173"/>
      <c r="F824" s="173"/>
      <c r="G824" s="173"/>
      <c r="H824" s="173"/>
      <c r="I824" s="173"/>
      <c r="J824" s="173"/>
      <c r="K824" s="173"/>
      <c r="L824" s="173"/>
      <c r="M824" s="72"/>
      <c r="N824" s="67"/>
      <c r="O824" s="76"/>
      <c r="P824" s="218"/>
      <c r="Q824" s="218"/>
      <c r="R824" s="218"/>
    </row>
    <row r="825" spans="1:18" x14ac:dyDescent="0.25">
      <c r="A825" s="227"/>
      <c r="B825" s="173"/>
      <c r="C825" s="173"/>
      <c r="D825" s="173"/>
      <c r="E825" s="173"/>
      <c r="F825" s="173"/>
      <c r="G825" s="173"/>
      <c r="H825" s="173"/>
      <c r="I825" s="173"/>
      <c r="J825" s="173"/>
      <c r="K825" s="173"/>
      <c r="L825" s="173"/>
      <c r="M825" s="72"/>
      <c r="N825" s="67"/>
      <c r="O825" s="76"/>
      <c r="P825" s="218"/>
      <c r="Q825" s="218"/>
      <c r="R825" s="218"/>
    </row>
    <row r="826" spans="1:18" x14ac:dyDescent="0.25">
      <c r="A826" s="227"/>
      <c r="B826" s="173"/>
      <c r="C826" s="173"/>
      <c r="D826" s="173"/>
      <c r="E826" s="173"/>
      <c r="F826" s="173"/>
      <c r="G826" s="173"/>
      <c r="H826" s="173"/>
      <c r="I826" s="173"/>
      <c r="J826" s="173"/>
      <c r="K826" s="173"/>
      <c r="L826" s="173"/>
      <c r="M826" s="72"/>
      <c r="N826" s="67"/>
      <c r="O826" s="76"/>
      <c r="P826" s="218"/>
      <c r="Q826" s="218"/>
      <c r="R826" s="218"/>
    </row>
    <row r="827" spans="1:18" x14ac:dyDescent="0.25">
      <c r="A827" s="227"/>
      <c r="B827" s="173"/>
      <c r="C827" s="173"/>
      <c r="D827" s="173"/>
      <c r="E827" s="173"/>
      <c r="F827" s="173"/>
      <c r="G827" s="173"/>
      <c r="H827" s="173"/>
      <c r="I827" s="173"/>
      <c r="J827" s="173"/>
      <c r="K827" s="173"/>
      <c r="L827" s="173"/>
      <c r="M827" s="72"/>
      <c r="N827" s="67"/>
      <c r="O827" s="76"/>
      <c r="P827" s="218"/>
      <c r="Q827" s="218"/>
      <c r="R827" s="218"/>
    </row>
    <row r="828" spans="1:18" x14ac:dyDescent="0.25">
      <c r="A828" s="227"/>
      <c r="B828" s="173"/>
      <c r="C828" s="173"/>
      <c r="D828" s="173"/>
      <c r="E828" s="173"/>
      <c r="F828" s="173"/>
      <c r="G828" s="173"/>
      <c r="H828" s="173"/>
      <c r="I828" s="173"/>
      <c r="J828" s="173"/>
      <c r="K828" s="173"/>
      <c r="L828" s="173"/>
      <c r="M828" s="72"/>
      <c r="N828" s="67"/>
      <c r="O828" s="76"/>
      <c r="P828" s="218"/>
      <c r="Q828" s="218"/>
      <c r="R828" s="218"/>
    </row>
    <row r="829" spans="1:18" x14ac:dyDescent="0.25">
      <c r="A829" s="227"/>
      <c r="B829" s="173"/>
      <c r="C829" s="173"/>
      <c r="D829" s="173"/>
      <c r="E829" s="173"/>
      <c r="F829" s="173"/>
      <c r="G829" s="173"/>
      <c r="H829" s="173"/>
      <c r="I829" s="173"/>
      <c r="J829" s="173"/>
      <c r="K829" s="173"/>
      <c r="L829" s="173"/>
      <c r="M829" s="72"/>
      <c r="N829" s="67"/>
      <c r="O829" s="76"/>
      <c r="P829" s="218"/>
      <c r="Q829" s="218"/>
      <c r="R829" s="218"/>
    </row>
    <row r="830" spans="1:18" x14ac:dyDescent="0.25">
      <c r="A830" s="227"/>
      <c r="B830" s="173"/>
      <c r="C830" s="173"/>
      <c r="D830" s="173"/>
      <c r="E830" s="173"/>
      <c r="F830" s="173"/>
      <c r="G830" s="173"/>
      <c r="H830" s="173"/>
      <c r="I830" s="173"/>
      <c r="J830" s="173"/>
      <c r="K830" s="173"/>
      <c r="L830" s="173"/>
      <c r="M830" s="72"/>
      <c r="N830" s="67"/>
      <c r="O830" s="76"/>
      <c r="P830" s="218"/>
      <c r="Q830" s="218"/>
      <c r="R830" s="218"/>
    </row>
    <row r="831" spans="1:18" x14ac:dyDescent="0.25">
      <c r="A831" s="227"/>
      <c r="B831" s="173"/>
      <c r="C831" s="173"/>
      <c r="D831" s="173"/>
      <c r="E831" s="173"/>
      <c r="F831" s="173"/>
      <c r="G831" s="173"/>
      <c r="H831" s="173"/>
      <c r="I831" s="173"/>
      <c r="J831" s="173"/>
      <c r="K831" s="173"/>
      <c r="L831" s="173"/>
      <c r="M831" s="72"/>
      <c r="N831" s="67"/>
      <c r="O831" s="76"/>
      <c r="P831" s="218"/>
      <c r="Q831" s="218"/>
      <c r="R831" s="218"/>
    </row>
    <row r="832" spans="1:18" x14ac:dyDescent="0.25">
      <c r="A832" s="227"/>
      <c r="B832" s="173"/>
      <c r="C832" s="173"/>
      <c r="D832" s="173"/>
      <c r="E832" s="173"/>
      <c r="F832" s="173"/>
      <c r="G832" s="173"/>
      <c r="H832" s="173"/>
      <c r="I832" s="173"/>
      <c r="J832" s="173"/>
      <c r="K832" s="173"/>
      <c r="L832" s="173"/>
      <c r="M832" s="72"/>
      <c r="N832" s="67"/>
      <c r="O832" s="76"/>
      <c r="P832" s="218"/>
      <c r="Q832" s="218"/>
      <c r="R832" s="218"/>
    </row>
    <row r="833" spans="1:18" x14ac:dyDescent="0.25">
      <c r="A833" s="227"/>
      <c r="B833" s="173"/>
      <c r="C833" s="173"/>
      <c r="D833" s="173"/>
      <c r="E833" s="173"/>
      <c r="F833" s="173"/>
      <c r="G833" s="173"/>
      <c r="H833" s="173"/>
      <c r="I833" s="173"/>
      <c r="J833" s="173"/>
      <c r="K833" s="173"/>
      <c r="L833" s="173"/>
      <c r="M833" s="72"/>
      <c r="N833" s="67"/>
      <c r="O833" s="76"/>
      <c r="P833" s="218"/>
      <c r="Q833" s="218"/>
      <c r="R833" s="218"/>
    </row>
    <row r="834" spans="1:18" x14ac:dyDescent="0.25">
      <c r="A834" s="227"/>
      <c r="B834" s="173"/>
      <c r="C834" s="173"/>
      <c r="D834" s="173"/>
      <c r="E834" s="173"/>
      <c r="F834" s="173"/>
      <c r="G834" s="173"/>
      <c r="H834" s="173"/>
      <c r="I834" s="173"/>
      <c r="J834" s="173"/>
      <c r="K834" s="173"/>
      <c r="L834" s="173"/>
      <c r="M834" s="72"/>
      <c r="N834" s="67"/>
      <c r="O834" s="76"/>
      <c r="P834" s="218"/>
      <c r="Q834" s="218"/>
      <c r="R834" s="218"/>
    </row>
    <row r="835" spans="1:18" x14ac:dyDescent="0.25">
      <c r="A835" s="227"/>
      <c r="B835" s="173"/>
      <c r="C835" s="173"/>
      <c r="D835" s="173"/>
      <c r="E835" s="173"/>
      <c r="F835" s="173"/>
      <c r="G835" s="173"/>
      <c r="H835" s="173"/>
      <c r="I835" s="173"/>
      <c r="J835" s="173"/>
      <c r="K835" s="173"/>
      <c r="L835" s="173"/>
      <c r="M835" s="72"/>
      <c r="N835" s="67"/>
      <c r="O835" s="76"/>
      <c r="P835" s="218"/>
      <c r="Q835" s="218"/>
      <c r="R835" s="218"/>
    </row>
    <row r="836" spans="1:18" x14ac:dyDescent="0.25">
      <c r="A836" s="227"/>
      <c r="B836" s="173"/>
      <c r="C836" s="173"/>
      <c r="D836" s="173"/>
      <c r="E836" s="173"/>
      <c r="F836" s="173"/>
      <c r="G836" s="173"/>
      <c r="H836" s="173"/>
      <c r="I836" s="173"/>
      <c r="J836" s="173"/>
      <c r="K836" s="173"/>
      <c r="L836" s="173"/>
      <c r="M836" s="72"/>
      <c r="N836" s="67"/>
      <c r="O836" s="76"/>
      <c r="P836" s="218"/>
      <c r="Q836" s="218"/>
      <c r="R836" s="218"/>
    </row>
    <row r="837" spans="1:18" x14ac:dyDescent="0.25">
      <c r="A837" s="227"/>
      <c r="B837" s="173"/>
      <c r="C837" s="173"/>
      <c r="D837" s="173"/>
      <c r="E837" s="173"/>
      <c r="F837" s="173"/>
      <c r="G837" s="173"/>
      <c r="H837" s="173"/>
      <c r="I837" s="173"/>
      <c r="J837" s="173"/>
      <c r="K837" s="173"/>
      <c r="L837" s="173"/>
      <c r="M837" s="72"/>
      <c r="N837" s="67"/>
      <c r="O837" s="76"/>
      <c r="P837" s="218"/>
      <c r="Q837" s="218"/>
      <c r="R837" s="218"/>
    </row>
    <row r="838" spans="1:18" x14ac:dyDescent="0.25">
      <c r="A838" s="227"/>
      <c r="B838" s="173"/>
      <c r="C838" s="173"/>
      <c r="D838" s="173"/>
      <c r="E838" s="173"/>
      <c r="F838" s="173"/>
      <c r="G838" s="173"/>
      <c r="H838" s="173"/>
      <c r="I838" s="173"/>
      <c r="J838" s="173"/>
      <c r="K838" s="173"/>
      <c r="L838" s="173"/>
      <c r="M838" s="72"/>
      <c r="N838" s="67"/>
      <c r="O838" s="76"/>
      <c r="P838" s="218"/>
      <c r="Q838" s="218"/>
      <c r="R838" s="218"/>
    </row>
    <row r="839" spans="1:18" x14ac:dyDescent="0.25">
      <c r="A839" s="227"/>
      <c r="B839" s="173"/>
      <c r="C839" s="173"/>
      <c r="D839" s="173"/>
      <c r="E839" s="173"/>
      <c r="F839" s="173"/>
      <c r="G839" s="173"/>
      <c r="H839" s="173"/>
      <c r="I839" s="173"/>
      <c r="J839" s="173"/>
      <c r="K839" s="173"/>
      <c r="L839" s="173"/>
      <c r="M839" s="72"/>
      <c r="N839" s="67"/>
      <c r="O839" s="76"/>
      <c r="P839" s="218"/>
      <c r="Q839" s="218"/>
      <c r="R839" s="218"/>
    </row>
    <row r="840" spans="1:18" x14ac:dyDescent="0.25">
      <c r="A840" s="227"/>
      <c r="B840" s="173"/>
      <c r="C840" s="173"/>
      <c r="D840" s="173"/>
      <c r="E840" s="173"/>
      <c r="F840" s="173"/>
      <c r="G840" s="173"/>
      <c r="H840" s="173"/>
      <c r="I840" s="173"/>
      <c r="J840" s="173"/>
      <c r="K840" s="173"/>
      <c r="L840" s="173"/>
      <c r="M840" s="72"/>
      <c r="N840" s="67"/>
      <c r="O840" s="76"/>
      <c r="P840" s="218"/>
      <c r="Q840" s="218"/>
      <c r="R840" s="218"/>
    </row>
    <row r="841" spans="1:18" x14ac:dyDescent="0.25">
      <c r="A841" s="227"/>
      <c r="B841" s="173"/>
      <c r="C841" s="173"/>
      <c r="D841" s="173"/>
      <c r="E841" s="173"/>
      <c r="F841" s="173"/>
      <c r="G841" s="173"/>
      <c r="H841" s="173"/>
      <c r="I841" s="173"/>
      <c r="J841" s="173"/>
      <c r="K841" s="173"/>
      <c r="L841" s="173"/>
      <c r="M841" s="72"/>
      <c r="N841" s="67"/>
      <c r="O841" s="76"/>
      <c r="P841" s="218"/>
      <c r="Q841" s="218"/>
      <c r="R841" s="218"/>
    </row>
    <row r="842" spans="1:18" x14ac:dyDescent="0.25">
      <c r="A842" s="227"/>
      <c r="B842" s="173"/>
      <c r="C842" s="173"/>
      <c r="D842" s="173"/>
      <c r="E842" s="173"/>
      <c r="F842" s="173"/>
      <c r="G842" s="173"/>
      <c r="H842" s="173"/>
      <c r="I842" s="173"/>
      <c r="J842" s="173"/>
      <c r="K842" s="173"/>
      <c r="L842" s="173"/>
      <c r="M842" s="72"/>
      <c r="N842" s="67"/>
      <c r="O842" s="76"/>
      <c r="P842" s="218"/>
      <c r="Q842" s="218"/>
      <c r="R842" s="218"/>
    </row>
    <row r="843" spans="1:18" x14ac:dyDescent="0.25">
      <c r="A843" s="227"/>
      <c r="B843" s="173"/>
      <c r="C843" s="173"/>
      <c r="D843" s="173"/>
      <c r="E843" s="173"/>
      <c r="F843" s="173"/>
      <c r="G843" s="173"/>
      <c r="H843" s="173"/>
      <c r="I843" s="173"/>
      <c r="J843" s="173"/>
      <c r="K843" s="173"/>
      <c r="L843" s="173"/>
      <c r="M843" s="72"/>
      <c r="N843" s="67"/>
      <c r="O843" s="76"/>
      <c r="P843" s="218"/>
      <c r="Q843" s="218"/>
      <c r="R843" s="218"/>
    </row>
    <row r="844" spans="1:18" x14ac:dyDescent="0.25">
      <c r="A844" s="227"/>
      <c r="B844" s="173"/>
      <c r="C844" s="173"/>
      <c r="D844" s="173"/>
      <c r="E844" s="173"/>
      <c r="F844" s="173"/>
      <c r="G844" s="173"/>
      <c r="H844" s="173"/>
      <c r="I844" s="173"/>
      <c r="J844" s="173"/>
      <c r="K844" s="173"/>
      <c r="L844" s="173"/>
      <c r="M844" s="72"/>
      <c r="N844" s="67"/>
      <c r="O844" s="76"/>
      <c r="P844" s="218"/>
      <c r="Q844" s="218"/>
      <c r="R844" s="218"/>
    </row>
    <row r="845" spans="1:18" x14ac:dyDescent="0.25">
      <c r="A845" s="227"/>
      <c r="B845" s="173"/>
      <c r="C845" s="173"/>
      <c r="D845" s="173"/>
      <c r="E845" s="173"/>
      <c r="F845" s="173"/>
      <c r="G845" s="173"/>
      <c r="H845" s="173"/>
      <c r="I845" s="173"/>
      <c r="J845" s="173"/>
      <c r="K845" s="173"/>
      <c r="L845" s="173"/>
      <c r="M845" s="72"/>
      <c r="N845" s="67"/>
      <c r="O845" s="76"/>
      <c r="P845" s="218"/>
      <c r="Q845" s="218"/>
      <c r="R845" s="218"/>
    </row>
    <row r="846" spans="1:18" x14ac:dyDescent="0.25">
      <c r="A846" s="227"/>
      <c r="B846" s="173"/>
      <c r="C846" s="173"/>
      <c r="D846" s="173"/>
      <c r="E846" s="173"/>
      <c r="F846" s="173"/>
      <c r="G846" s="173"/>
      <c r="H846" s="173"/>
      <c r="I846" s="173"/>
      <c r="J846" s="173"/>
      <c r="K846" s="173"/>
      <c r="L846" s="173"/>
      <c r="M846" s="72"/>
      <c r="N846" s="67"/>
      <c r="O846" s="76"/>
      <c r="P846" s="218"/>
      <c r="Q846" s="218"/>
      <c r="R846" s="218"/>
    </row>
    <row r="847" spans="1:18" x14ac:dyDescent="0.25">
      <c r="A847" s="227"/>
      <c r="B847" s="173"/>
      <c r="C847" s="173"/>
      <c r="D847" s="173"/>
      <c r="E847" s="173"/>
      <c r="F847" s="173"/>
      <c r="G847" s="173"/>
      <c r="H847" s="173"/>
      <c r="I847" s="173"/>
      <c r="J847" s="173"/>
      <c r="K847" s="173"/>
      <c r="L847" s="173"/>
      <c r="M847" s="72"/>
      <c r="N847" s="67"/>
      <c r="O847" s="76"/>
      <c r="P847" s="218"/>
      <c r="Q847" s="218"/>
      <c r="R847" s="218"/>
    </row>
    <row r="848" spans="1:18" x14ac:dyDescent="0.25">
      <c r="A848" s="227"/>
      <c r="B848" s="173"/>
      <c r="C848" s="173"/>
      <c r="D848" s="173"/>
      <c r="E848" s="173"/>
      <c r="F848" s="173"/>
      <c r="G848" s="173"/>
      <c r="H848" s="173"/>
      <c r="I848" s="173"/>
      <c r="J848" s="173"/>
      <c r="K848" s="173"/>
      <c r="L848" s="173"/>
      <c r="M848" s="72"/>
      <c r="N848" s="67"/>
      <c r="O848" s="76"/>
      <c r="P848" s="218"/>
      <c r="Q848" s="218"/>
      <c r="R848" s="218"/>
    </row>
    <row r="849" spans="1:18" x14ac:dyDescent="0.25">
      <c r="A849" s="227"/>
      <c r="B849" s="173"/>
      <c r="C849" s="173"/>
      <c r="D849" s="173"/>
      <c r="E849" s="173"/>
      <c r="F849" s="173"/>
      <c r="G849" s="173"/>
      <c r="H849" s="173"/>
      <c r="I849" s="173"/>
      <c r="J849" s="173"/>
      <c r="K849" s="173"/>
      <c r="L849" s="173"/>
      <c r="M849" s="72"/>
      <c r="N849" s="67"/>
      <c r="O849" s="76"/>
      <c r="P849" s="218"/>
      <c r="Q849" s="218"/>
      <c r="R849" s="218"/>
    </row>
    <row r="850" spans="1:18" x14ac:dyDescent="0.25">
      <c r="A850" s="227"/>
      <c r="B850" s="173"/>
      <c r="C850" s="173"/>
      <c r="D850" s="173"/>
      <c r="E850" s="173"/>
      <c r="F850" s="173"/>
      <c r="G850" s="173"/>
      <c r="H850" s="173"/>
      <c r="I850" s="173"/>
      <c r="J850" s="173"/>
      <c r="K850" s="173"/>
      <c r="L850" s="173"/>
      <c r="M850" s="72"/>
      <c r="N850" s="67"/>
      <c r="O850" s="76"/>
      <c r="P850" s="218"/>
      <c r="Q850" s="218"/>
      <c r="R850" s="218"/>
    </row>
    <row r="851" spans="1:18" x14ac:dyDescent="0.25">
      <c r="A851" s="227"/>
      <c r="B851" s="173"/>
      <c r="C851" s="173"/>
      <c r="D851" s="173"/>
      <c r="E851" s="173"/>
      <c r="F851" s="173"/>
      <c r="G851" s="173"/>
      <c r="H851" s="173"/>
      <c r="I851" s="173"/>
      <c r="J851" s="173"/>
      <c r="K851" s="173"/>
      <c r="L851" s="173"/>
      <c r="M851" s="72"/>
      <c r="N851" s="67"/>
      <c r="O851" s="76"/>
      <c r="P851" s="218"/>
      <c r="Q851" s="218"/>
      <c r="R851" s="218"/>
    </row>
    <row r="852" spans="1:18" x14ac:dyDescent="0.25">
      <c r="A852" s="227"/>
      <c r="B852" s="173"/>
      <c r="C852" s="173"/>
      <c r="D852" s="173"/>
      <c r="E852" s="173"/>
      <c r="F852" s="173"/>
      <c r="G852" s="173"/>
      <c r="H852" s="173"/>
      <c r="I852" s="173"/>
      <c r="J852" s="173"/>
      <c r="K852" s="173"/>
      <c r="L852" s="173"/>
      <c r="M852" s="72"/>
      <c r="N852" s="67"/>
      <c r="O852" s="76"/>
      <c r="P852" s="218"/>
      <c r="Q852" s="218"/>
      <c r="R852" s="218"/>
    </row>
    <row r="853" spans="1:18" x14ac:dyDescent="0.25">
      <c r="A853" s="227"/>
      <c r="B853" s="173"/>
      <c r="C853" s="173"/>
      <c r="D853" s="173"/>
      <c r="E853" s="173"/>
      <c r="F853" s="173"/>
      <c r="G853" s="173"/>
      <c r="H853" s="173"/>
      <c r="I853" s="173"/>
      <c r="J853" s="173"/>
      <c r="K853" s="173"/>
      <c r="L853" s="173"/>
      <c r="M853" s="72"/>
      <c r="N853" s="67"/>
      <c r="O853" s="76"/>
      <c r="P853" s="218"/>
      <c r="Q853" s="218"/>
      <c r="R853" s="218"/>
    </row>
    <row r="854" spans="1:18" x14ac:dyDescent="0.25">
      <c r="A854" s="227"/>
      <c r="B854" s="173"/>
      <c r="C854" s="173"/>
      <c r="D854" s="173"/>
      <c r="E854" s="173"/>
      <c r="F854" s="173"/>
      <c r="G854" s="173"/>
      <c r="H854" s="173"/>
      <c r="I854" s="173"/>
      <c r="J854" s="173"/>
      <c r="K854" s="173"/>
      <c r="L854" s="173"/>
      <c r="M854" s="72"/>
      <c r="N854" s="67"/>
      <c r="O854" s="76"/>
      <c r="P854" s="218"/>
      <c r="Q854" s="218"/>
      <c r="R854" s="218"/>
    </row>
    <row r="855" spans="1:18" x14ac:dyDescent="0.25">
      <c r="A855" s="227"/>
      <c r="B855" s="173"/>
      <c r="C855" s="173"/>
      <c r="D855" s="173"/>
      <c r="E855" s="173"/>
      <c r="F855" s="173"/>
      <c r="G855" s="173"/>
      <c r="H855" s="173"/>
      <c r="I855" s="173"/>
      <c r="J855" s="173"/>
      <c r="K855" s="173"/>
      <c r="L855" s="173"/>
      <c r="M855" s="72"/>
      <c r="N855" s="67"/>
      <c r="O855" s="76"/>
      <c r="P855" s="218"/>
      <c r="Q855" s="218"/>
      <c r="R855" s="218"/>
    </row>
    <row r="856" spans="1:18" x14ac:dyDescent="0.25">
      <c r="A856" s="227"/>
      <c r="B856" s="173"/>
      <c r="C856" s="173"/>
      <c r="D856" s="173"/>
      <c r="E856" s="173"/>
      <c r="F856" s="173"/>
      <c r="G856" s="173"/>
      <c r="H856" s="173"/>
      <c r="I856" s="173"/>
      <c r="J856" s="173"/>
      <c r="K856" s="173"/>
      <c r="L856" s="173"/>
      <c r="M856" s="72"/>
      <c r="N856" s="67"/>
      <c r="O856" s="76"/>
      <c r="P856" s="218"/>
      <c r="Q856" s="218"/>
      <c r="R856" s="218"/>
    </row>
    <row r="857" spans="1:18" x14ac:dyDescent="0.25">
      <c r="A857" s="227"/>
      <c r="B857" s="173"/>
      <c r="C857" s="173"/>
      <c r="D857" s="173"/>
      <c r="E857" s="173"/>
      <c r="F857" s="173"/>
      <c r="G857" s="173"/>
      <c r="H857" s="173"/>
      <c r="I857" s="173"/>
      <c r="J857" s="173"/>
      <c r="K857" s="173"/>
      <c r="L857" s="173"/>
      <c r="M857" s="72"/>
      <c r="N857" s="67"/>
      <c r="O857" s="76"/>
      <c r="P857" s="218"/>
      <c r="Q857" s="218"/>
      <c r="R857" s="218"/>
    </row>
    <row r="858" spans="1:18" x14ac:dyDescent="0.25">
      <c r="A858" s="227"/>
      <c r="B858" s="173"/>
      <c r="C858" s="173"/>
      <c r="D858" s="173"/>
      <c r="E858" s="173"/>
      <c r="F858" s="173"/>
      <c r="G858" s="173"/>
      <c r="H858" s="173"/>
      <c r="I858" s="173"/>
      <c r="J858" s="173"/>
      <c r="K858" s="173"/>
      <c r="L858" s="173"/>
      <c r="M858" s="72"/>
      <c r="N858" s="67"/>
      <c r="O858" s="76"/>
      <c r="P858" s="218"/>
      <c r="Q858" s="218"/>
      <c r="R858" s="218"/>
    </row>
    <row r="859" spans="1:18" x14ac:dyDescent="0.25">
      <c r="A859" s="227"/>
      <c r="B859" s="173"/>
      <c r="C859" s="173"/>
      <c r="D859" s="173"/>
      <c r="E859" s="173"/>
      <c r="F859" s="173"/>
      <c r="G859" s="173"/>
      <c r="H859" s="173"/>
      <c r="I859" s="173"/>
      <c r="J859" s="173"/>
      <c r="K859" s="173"/>
      <c r="L859" s="173"/>
      <c r="M859" s="72"/>
      <c r="N859" s="67"/>
      <c r="O859" s="76"/>
      <c r="P859" s="218"/>
      <c r="Q859" s="218"/>
      <c r="R859" s="218"/>
    </row>
    <row r="860" spans="1:18" x14ac:dyDescent="0.25">
      <c r="A860" s="227"/>
      <c r="B860" s="173"/>
      <c r="C860" s="173"/>
      <c r="D860" s="173"/>
      <c r="E860" s="173"/>
      <c r="F860" s="173"/>
      <c r="G860" s="173"/>
      <c r="H860" s="173"/>
      <c r="I860" s="173"/>
      <c r="J860" s="173"/>
      <c r="K860" s="173"/>
      <c r="L860" s="173"/>
      <c r="M860" s="72"/>
      <c r="N860" s="67"/>
      <c r="O860" s="76"/>
      <c r="P860" s="218"/>
      <c r="Q860" s="218"/>
      <c r="R860" s="218"/>
    </row>
    <row r="861" spans="1:18" x14ac:dyDescent="0.25">
      <c r="A861" s="227"/>
      <c r="B861" s="173"/>
      <c r="C861" s="173"/>
      <c r="D861" s="173"/>
      <c r="E861" s="173"/>
      <c r="F861" s="173"/>
      <c r="G861" s="173"/>
      <c r="H861" s="173"/>
      <c r="I861" s="173"/>
      <c r="J861" s="173"/>
      <c r="K861" s="173"/>
      <c r="L861" s="173"/>
      <c r="M861" s="72"/>
      <c r="N861" s="67"/>
      <c r="O861" s="76"/>
      <c r="P861" s="218"/>
      <c r="Q861" s="218"/>
      <c r="R861" s="218"/>
    </row>
    <row r="862" spans="1:18" x14ac:dyDescent="0.25">
      <c r="A862" s="227"/>
      <c r="B862" s="173"/>
      <c r="C862" s="173"/>
      <c r="D862" s="173"/>
      <c r="E862" s="173"/>
      <c r="F862" s="173"/>
      <c r="G862" s="173"/>
      <c r="H862" s="173"/>
      <c r="I862" s="173"/>
      <c r="J862" s="173"/>
      <c r="K862" s="173"/>
      <c r="L862" s="173"/>
      <c r="M862" s="72"/>
      <c r="N862" s="67"/>
      <c r="O862" s="76"/>
      <c r="P862" s="218"/>
      <c r="Q862" s="218"/>
      <c r="R862" s="218"/>
    </row>
    <row r="863" spans="1:18" x14ac:dyDescent="0.25">
      <c r="A863" s="227"/>
      <c r="B863" s="173"/>
      <c r="C863" s="173"/>
      <c r="D863" s="173"/>
      <c r="E863" s="173"/>
      <c r="F863" s="173"/>
      <c r="G863" s="173"/>
      <c r="H863" s="173"/>
      <c r="I863" s="173"/>
      <c r="J863" s="173"/>
      <c r="K863" s="173"/>
      <c r="L863" s="173"/>
      <c r="M863" s="72"/>
      <c r="N863" s="67"/>
      <c r="O863" s="76"/>
      <c r="P863" s="218"/>
      <c r="Q863" s="218"/>
      <c r="R863" s="218"/>
    </row>
    <row r="864" spans="1:18" x14ac:dyDescent="0.25">
      <c r="A864" s="227"/>
      <c r="B864" s="173"/>
      <c r="C864" s="173"/>
      <c r="D864" s="173"/>
      <c r="E864" s="173"/>
      <c r="F864" s="173"/>
      <c r="G864" s="173"/>
      <c r="H864" s="173"/>
      <c r="I864" s="173"/>
      <c r="J864" s="173"/>
      <c r="K864" s="173"/>
      <c r="L864" s="173"/>
      <c r="M864" s="72"/>
      <c r="N864" s="67"/>
      <c r="O864" s="76"/>
      <c r="P864" s="218"/>
      <c r="Q864" s="218"/>
      <c r="R864" s="218"/>
    </row>
    <row r="865" spans="1:18" x14ac:dyDescent="0.25">
      <c r="A865" s="227"/>
      <c r="B865" s="173"/>
      <c r="C865" s="173"/>
      <c r="D865" s="173"/>
      <c r="E865" s="173"/>
      <c r="F865" s="173"/>
      <c r="G865" s="173"/>
      <c r="H865" s="173"/>
      <c r="I865" s="173"/>
      <c r="J865" s="173"/>
      <c r="K865" s="173"/>
      <c r="L865" s="173"/>
      <c r="M865" s="72"/>
      <c r="N865" s="67"/>
      <c r="O865" s="76"/>
      <c r="P865" s="218"/>
      <c r="Q865" s="218"/>
      <c r="R865" s="218"/>
    </row>
    <row r="866" spans="1:18" x14ac:dyDescent="0.25">
      <c r="A866" s="227"/>
      <c r="B866" s="173"/>
      <c r="C866" s="173"/>
      <c r="D866" s="173"/>
      <c r="E866" s="173"/>
      <c r="F866" s="173"/>
      <c r="G866" s="173"/>
      <c r="H866" s="173"/>
      <c r="I866" s="173"/>
      <c r="J866" s="173"/>
      <c r="K866" s="173"/>
      <c r="L866" s="173"/>
      <c r="M866" s="72"/>
      <c r="N866" s="67"/>
      <c r="O866" s="76"/>
      <c r="P866" s="218"/>
      <c r="Q866" s="218"/>
      <c r="R866" s="218"/>
    </row>
    <row r="867" spans="1:18" x14ac:dyDescent="0.25">
      <c r="A867" s="227"/>
      <c r="B867" s="173"/>
      <c r="C867" s="173"/>
      <c r="D867" s="173"/>
      <c r="E867" s="173"/>
      <c r="F867" s="173"/>
      <c r="G867" s="173"/>
      <c r="H867" s="173"/>
      <c r="I867" s="173"/>
      <c r="J867" s="173"/>
      <c r="K867" s="173"/>
      <c r="L867" s="173"/>
      <c r="M867" s="72"/>
      <c r="N867" s="67"/>
      <c r="O867" s="76"/>
      <c r="P867" s="218"/>
      <c r="Q867" s="218"/>
      <c r="R867" s="218"/>
    </row>
    <row r="868" spans="1:18" x14ac:dyDescent="0.25">
      <c r="A868" s="227"/>
      <c r="B868" s="173"/>
      <c r="C868" s="173"/>
      <c r="D868" s="173"/>
      <c r="E868" s="173"/>
      <c r="F868" s="173"/>
      <c r="G868" s="173"/>
      <c r="H868" s="173"/>
      <c r="I868" s="173"/>
      <c r="J868" s="173"/>
      <c r="K868" s="173"/>
      <c r="L868" s="173"/>
      <c r="M868" s="72"/>
      <c r="N868" s="67"/>
      <c r="O868" s="76"/>
      <c r="P868" s="218"/>
      <c r="Q868" s="218"/>
      <c r="R868" s="218"/>
    </row>
    <row r="869" spans="1:18" x14ac:dyDescent="0.25">
      <c r="A869" s="227"/>
      <c r="B869" s="173"/>
      <c r="C869" s="173"/>
      <c r="D869" s="173"/>
      <c r="E869" s="173"/>
      <c r="F869" s="173"/>
      <c r="G869" s="173"/>
      <c r="H869" s="173"/>
      <c r="I869" s="173"/>
      <c r="J869" s="173"/>
      <c r="K869" s="173"/>
      <c r="L869" s="173"/>
      <c r="M869" s="72"/>
      <c r="N869" s="67"/>
      <c r="O869" s="76"/>
      <c r="P869" s="218"/>
      <c r="Q869" s="218"/>
      <c r="R869" s="218"/>
    </row>
    <row r="870" spans="1:18" x14ac:dyDescent="0.25">
      <c r="A870" s="227"/>
      <c r="B870" s="173"/>
      <c r="C870" s="173"/>
      <c r="D870" s="173"/>
      <c r="E870" s="173"/>
      <c r="F870" s="173"/>
      <c r="G870" s="173"/>
      <c r="H870" s="173"/>
      <c r="I870" s="173"/>
      <c r="J870" s="173"/>
      <c r="K870" s="173"/>
      <c r="L870" s="173"/>
      <c r="M870" s="72"/>
      <c r="N870" s="67"/>
      <c r="O870" s="76"/>
      <c r="P870" s="218"/>
      <c r="Q870" s="218"/>
      <c r="R870" s="218"/>
    </row>
    <row r="871" spans="1:18" x14ac:dyDescent="0.25">
      <c r="A871" s="227"/>
      <c r="B871" s="173"/>
      <c r="C871" s="173"/>
      <c r="D871" s="173"/>
      <c r="E871" s="173"/>
      <c r="F871" s="173"/>
      <c r="G871" s="173"/>
      <c r="H871" s="173"/>
      <c r="I871" s="173"/>
      <c r="J871" s="173"/>
      <c r="K871" s="173"/>
      <c r="L871" s="173"/>
      <c r="M871" s="72"/>
      <c r="N871" s="67"/>
      <c r="O871" s="76"/>
      <c r="P871" s="218"/>
      <c r="Q871" s="218"/>
      <c r="R871" s="218"/>
    </row>
    <row r="872" spans="1:18" x14ac:dyDescent="0.25">
      <c r="A872" s="227"/>
      <c r="B872" s="173"/>
      <c r="C872" s="173"/>
      <c r="D872" s="173"/>
      <c r="E872" s="173"/>
      <c r="F872" s="173"/>
      <c r="G872" s="173"/>
      <c r="H872" s="173"/>
      <c r="I872" s="173"/>
      <c r="J872" s="173"/>
      <c r="K872" s="173"/>
      <c r="L872" s="173"/>
      <c r="M872" s="72"/>
      <c r="N872" s="67"/>
      <c r="O872" s="76"/>
      <c r="P872" s="218"/>
      <c r="Q872" s="218"/>
      <c r="R872" s="218"/>
    </row>
    <row r="873" spans="1:18" x14ac:dyDescent="0.25">
      <c r="A873" s="227"/>
      <c r="B873" s="173"/>
      <c r="C873" s="173"/>
      <c r="D873" s="173"/>
      <c r="E873" s="173"/>
      <c r="F873" s="173"/>
      <c r="G873" s="173"/>
      <c r="H873" s="173"/>
      <c r="I873" s="173"/>
      <c r="J873" s="173"/>
      <c r="K873" s="173"/>
      <c r="L873" s="173"/>
      <c r="M873" s="72"/>
      <c r="N873" s="67"/>
      <c r="O873" s="76"/>
      <c r="P873" s="218"/>
      <c r="Q873" s="218"/>
      <c r="R873" s="218"/>
    </row>
    <row r="874" spans="1:18" x14ac:dyDescent="0.25">
      <c r="A874" s="227"/>
      <c r="B874" s="173"/>
      <c r="C874" s="173"/>
      <c r="D874" s="173"/>
      <c r="E874" s="173"/>
      <c r="F874" s="173"/>
      <c r="G874" s="173"/>
      <c r="H874" s="173"/>
      <c r="I874" s="173"/>
      <c r="J874" s="173"/>
      <c r="K874" s="173"/>
      <c r="L874" s="173"/>
      <c r="M874" s="72"/>
      <c r="N874" s="67"/>
      <c r="O874" s="76"/>
      <c r="P874" s="218"/>
      <c r="Q874" s="218"/>
      <c r="R874" s="218"/>
    </row>
    <row r="875" spans="1:18" x14ac:dyDescent="0.25">
      <c r="A875" s="227"/>
      <c r="B875" s="173"/>
      <c r="C875" s="173"/>
      <c r="D875" s="173"/>
      <c r="E875" s="173"/>
      <c r="F875" s="173"/>
      <c r="G875" s="173"/>
      <c r="H875" s="173"/>
      <c r="I875" s="173"/>
      <c r="J875" s="173"/>
      <c r="K875" s="173"/>
      <c r="L875" s="173"/>
      <c r="M875" s="72"/>
      <c r="N875" s="67"/>
      <c r="O875" s="76"/>
      <c r="P875" s="218"/>
      <c r="Q875" s="218"/>
      <c r="R875" s="218"/>
    </row>
    <row r="876" spans="1:18" x14ac:dyDescent="0.25">
      <c r="A876" s="227"/>
      <c r="B876" s="173"/>
      <c r="C876" s="173"/>
      <c r="D876" s="173"/>
      <c r="E876" s="173"/>
      <c r="F876" s="173"/>
      <c r="G876" s="173"/>
      <c r="H876" s="173"/>
      <c r="I876" s="173"/>
      <c r="J876" s="173"/>
      <c r="K876" s="173"/>
      <c r="L876" s="173"/>
      <c r="M876" s="72"/>
      <c r="N876" s="67"/>
      <c r="O876" s="76"/>
      <c r="P876" s="218"/>
      <c r="Q876" s="218"/>
      <c r="R876" s="218"/>
    </row>
    <row r="877" spans="1:18" x14ac:dyDescent="0.25">
      <c r="A877" s="227"/>
      <c r="B877" s="173"/>
      <c r="C877" s="173"/>
      <c r="D877" s="173"/>
      <c r="E877" s="173"/>
      <c r="F877" s="173"/>
      <c r="G877" s="173"/>
      <c r="H877" s="173"/>
      <c r="I877" s="173"/>
      <c r="J877" s="173"/>
      <c r="K877" s="173"/>
      <c r="L877" s="173"/>
      <c r="M877" s="72"/>
      <c r="N877" s="67"/>
      <c r="O877" s="76"/>
      <c r="P877" s="218"/>
      <c r="Q877" s="218"/>
      <c r="R877" s="218"/>
    </row>
    <row r="878" spans="1:18" x14ac:dyDescent="0.25">
      <c r="A878" s="227"/>
      <c r="B878" s="173"/>
      <c r="C878" s="173"/>
      <c r="D878" s="173"/>
      <c r="E878" s="173"/>
      <c r="F878" s="173"/>
      <c r="G878" s="173"/>
      <c r="H878" s="173"/>
      <c r="I878" s="173"/>
      <c r="J878" s="173"/>
      <c r="K878" s="173"/>
      <c r="L878" s="173"/>
      <c r="M878" s="72"/>
      <c r="N878" s="67"/>
      <c r="O878" s="76"/>
      <c r="P878" s="218"/>
      <c r="Q878" s="218"/>
      <c r="R878" s="218"/>
    </row>
    <row r="879" spans="1:18" x14ac:dyDescent="0.25">
      <c r="A879" s="227"/>
      <c r="B879" s="173"/>
      <c r="C879" s="173"/>
      <c r="D879" s="173"/>
      <c r="E879" s="173"/>
      <c r="F879" s="173"/>
      <c r="G879" s="173"/>
      <c r="H879" s="173"/>
      <c r="I879" s="173"/>
      <c r="J879" s="173"/>
      <c r="K879" s="173"/>
      <c r="L879" s="173"/>
      <c r="M879" s="72"/>
      <c r="N879" s="67"/>
      <c r="O879" s="76"/>
      <c r="P879" s="218"/>
      <c r="Q879" s="218"/>
      <c r="R879" s="218"/>
    </row>
    <row r="880" spans="1:18" x14ac:dyDescent="0.25">
      <c r="A880" s="227"/>
      <c r="B880" s="173"/>
      <c r="C880" s="173"/>
      <c r="D880" s="173"/>
      <c r="E880" s="173"/>
      <c r="F880" s="173"/>
      <c r="G880" s="173"/>
      <c r="H880" s="173"/>
      <c r="I880" s="173"/>
      <c r="J880" s="173"/>
      <c r="K880" s="173"/>
      <c r="L880" s="173"/>
      <c r="M880" s="72"/>
      <c r="N880" s="67"/>
      <c r="O880" s="76"/>
      <c r="P880" s="218"/>
      <c r="Q880" s="218"/>
      <c r="R880" s="218"/>
    </row>
    <row r="881" spans="1:18" x14ac:dyDescent="0.25">
      <c r="A881" s="227"/>
      <c r="B881" s="173"/>
      <c r="C881" s="173"/>
      <c r="D881" s="173"/>
      <c r="E881" s="173"/>
      <c r="F881" s="173"/>
      <c r="G881" s="173"/>
      <c r="H881" s="173"/>
      <c r="I881" s="173"/>
      <c r="J881" s="173"/>
      <c r="K881" s="173"/>
      <c r="L881" s="173"/>
      <c r="M881" s="72"/>
      <c r="N881" s="67"/>
      <c r="O881" s="76"/>
      <c r="P881" s="218"/>
      <c r="Q881" s="218"/>
      <c r="R881" s="218"/>
    </row>
    <row r="882" spans="1:18" x14ac:dyDescent="0.25">
      <c r="A882" s="227"/>
      <c r="B882" s="173"/>
      <c r="C882" s="173"/>
      <c r="D882" s="173"/>
      <c r="E882" s="173"/>
      <c r="F882" s="173"/>
      <c r="G882" s="173"/>
      <c r="H882" s="173"/>
      <c r="I882" s="173"/>
      <c r="J882" s="173"/>
      <c r="K882" s="173"/>
      <c r="L882" s="173"/>
      <c r="M882" s="72"/>
      <c r="N882" s="67"/>
      <c r="O882" s="76"/>
      <c r="P882" s="218"/>
      <c r="Q882" s="218"/>
      <c r="R882" s="218"/>
    </row>
    <row r="883" spans="1:18" x14ac:dyDescent="0.25">
      <c r="A883" s="227"/>
      <c r="B883" s="173"/>
      <c r="C883" s="173"/>
      <c r="D883" s="173"/>
      <c r="E883" s="173"/>
      <c r="F883" s="173"/>
      <c r="G883" s="173"/>
      <c r="H883" s="173"/>
      <c r="I883" s="173"/>
      <c r="J883" s="173"/>
      <c r="K883" s="173"/>
      <c r="L883" s="173"/>
      <c r="M883" s="72"/>
      <c r="N883" s="67"/>
      <c r="O883" s="76"/>
      <c r="P883" s="218"/>
      <c r="Q883" s="218"/>
      <c r="R883" s="218"/>
    </row>
    <row r="884" spans="1:18" x14ac:dyDescent="0.25">
      <c r="A884" s="227"/>
      <c r="B884" s="173"/>
      <c r="C884" s="173"/>
      <c r="D884" s="173"/>
      <c r="E884" s="173"/>
      <c r="F884" s="173"/>
      <c r="G884" s="173"/>
      <c r="H884" s="173"/>
      <c r="I884" s="173"/>
      <c r="J884" s="173"/>
      <c r="K884" s="173"/>
      <c r="L884" s="173"/>
      <c r="M884" s="72"/>
      <c r="N884" s="67"/>
      <c r="O884" s="76"/>
      <c r="P884" s="218"/>
      <c r="Q884" s="218"/>
      <c r="R884" s="218"/>
    </row>
    <row r="885" spans="1:18" x14ac:dyDescent="0.25">
      <c r="A885" s="227"/>
      <c r="B885" s="173"/>
      <c r="C885" s="173"/>
      <c r="D885" s="173"/>
      <c r="E885" s="173"/>
      <c r="F885" s="173"/>
      <c r="G885" s="173"/>
      <c r="H885" s="173"/>
      <c r="I885" s="173"/>
      <c r="J885" s="173"/>
      <c r="K885" s="173"/>
      <c r="L885" s="173"/>
      <c r="M885" s="72"/>
      <c r="N885" s="67"/>
      <c r="O885" s="76"/>
      <c r="P885" s="218"/>
      <c r="Q885" s="218"/>
      <c r="R885" s="218"/>
    </row>
    <row r="886" spans="1:18" x14ac:dyDescent="0.25">
      <c r="A886" s="227"/>
      <c r="B886" s="173"/>
      <c r="C886" s="173"/>
      <c r="D886" s="173"/>
      <c r="E886" s="173"/>
      <c r="F886" s="173"/>
      <c r="G886" s="173"/>
      <c r="H886" s="173"/>
      <c r="I886" s="173"/>
      <c r="J886" s="173"/>
      <c r="K886" s="173"/>
      <c r="L886" s="173"/>
      <c r="M886" s="72"/>
      <c r="N886" s="67"/>
      <c r="O886" s="76"/>
      <c r="P886" s="218"/>
      <c r="Q886" s="218"/>
      <c r="R886" s="218"/>
    </row>
    <row r="887" spans="1:18" x14ac:dyDescent="0.25">
      <c r="A887" s="227"/>
      <c r="B887" s="173"/>
      <c r="C887" s="173"/>
      <c r="D887" s="173"/>
      <c r="E887" s="173"/>
      <c r="F887" s="173"/>
      <c r="G887" s="173"/>
      <c r="H887" s="173"/>
      <c r="I887" s="173"/>
      <c r="J887" s="173"/>
      <c r="K887" s="173"/>
      <c r="L887" s="173"/>
      <c r="M887" s="72"/>
      <c r="N887" s="67"/>
      <c r="O887" s="76"/>
      <c r="P887" s="218"/>
      <c r="Q887" s="218"/>
      <c r="R887" s="218"/>
    </row>
    <row r="888" spans="1:18" x14ac:dyDescent="0.25">
      <c r="A888" s="227"/>
      <c r="B888" s="173"/>
      <c r="C888" s="173"/>
      <c r="D888" s="173"/>
      <c r="E888" s="173"/>
      <c r="F888" s="173"/>
      <c r="G888" s="173"/>
      <c r="H888" s="173"/>
      <c r="I888" s="173"/>
      <c r="J888" s="173"/>
      <c r="K888" s="173"/>
      <c r="L888" s="173"/>
      <c r="M888" s="72"/>
      <c r="N888" s="67"/>
      <c r="O888" s="76"/>
      <c r="P888" s="218"/>
      <c r="Q888" s="218"/>
      <c r="R888" s="218"/>
    </row>
    <row r="889" spans="1:18" x14ac:dyDescent="0.25">
      <c r="A889" s="227"/>
      <c r="B889" s="173"/>
      <c r="C889" s="173"/>
      <c r="D889" s="173"/>
      <c r="E889" s="173"/>
      <c r="F889" s="173"/>
      <c r="G889" s="173"/>
      <c r="H889" s="173"/>
      <c r="I889" s="173"/>
      <c r="J889" s="173"/>
      <c r="K889" s="173"/>
      <c r="L889" s="173"/>
      <c r="M889" s="72"/>
      <c r="N889" s="67"/>
      <c r="O889" s="76"/>
      <c r="P889" s="218"/>
      <c r="Q889" s="218"/>
      <c r="R889" s="218"/>
    </row>
    <row r="890" spans="1:18" x14ac:dyDescent="0.25">
      <c r="A890" s="227"/>
      <c r="B890" s="173"/>
      <c r="C890" s="173"/>
      <c r="D890" s="173"/>
      <c r="E890" s="173"/>
      <c r="F890" s="173"/>
      <c r="G890" s="173"/>
      <c r="H890" s="173"/>
      <c r="I890" s="173"/>
      <c r="J890" s="173"/>
      <c r="K890" s="173"/>
      <c r="L890" s="173"/>
      <c r="M890" s="72"/>
      <c r="N890" s="67"/>
      <c r="O890" s="76"/>
      <c r="P890" s="218"/>
      <c r="Q890" s="218"/>
      <c r="R890" s="218"/>
    </row>
    <row r="891" spans="1:18" x14ac:dyDescent="0.25">
      <c r="A891" s="227"/>
      <c r="B891" s="173"/>
      <c r="C891" s="173"/>
      <c r="D891" s="173"/>
      <c r="E891" s="173"/>
      <c r="F891" s="173"/>
      <c r="G891" s="173"/>
      <c r="H891" s="173"/>
      <c r="I891" s="173"/>
      <c r="J891" s="173"/>
      <c r="K891" s="173"/>
      <c r="L891" s="173"/>
      <c r="M891" s="72"/>
      <c r="N891" s="67"/>
      <c r="O891" s="76"/>
      <c r="P891" s="218"/>
      <c r="Q891" s="218"/>
      <c r="R891" s="218"/>
    </row>
    <row r="892" spans="1:18" x14ac:dyDescent="0.25">
      <c r="A892" s="227"/>
      <c r="B892" s="173"/>
      <c r="C892" s="173"/>
      <c r="D892" s="173"/>
      <c r="E892" s="173"/>
      <c r="F892" s="173"/>
      <c r="G892" s="173"/>
      <c r="H892" s="173"/>
      <c r="I892" s="173"/>
      <c r="J892" s="173"/>
      <c r="K892" s="173"/>
      <c r="L892" s="173"/>
      <c r="M892" s="72"/>
      <c r="N892" s="67"/>
      <c r="O892" s="76"/>
      <c r="P892" s="218"/>
      <c r="Q892" s="218"/>
      <c r="R892" s="218"/>
    </row>
    <row r="893" spans="1:18" x14ac:dyDescent="0.25">
      <c r="A893" s="227"/>
      <c r="B893" s="173"/>
      <c r="C893" s="173"/>
      <c r="D893" s="173"/>
      <c r="E893" s="173"/>
      <c r="F893" s="173"/>
      <c r="G893" s="173"/>
      <c r="H893" s="173"/>
      <c r="I893" s="173"/>
      <c r="J893" s="173"/>
      <c r="K893" s="173"/>
      <c r="L893" s="173"/>
      <c r="M893" s="72"/>
      <c r="N893" s="67"/>
      <c r="O893" s="76"/>
      <c r="P893" s="218"/>
      <c r="Q893" s="218"/>
      <c r="R893" s="218"/>
    </row>
    <row r="894" spans="1:18" x14ac:dyDescent="0.25">
      <c r="A894" s="227"/>
      <c r="B894" s="173"/>
      <c r="C894" s="173"/>
      <c r="D894" s="173"/>
      <c r="E894" s="173"/>
      <c r="F894" s="173"/>
      <c r="G894" s="173"/>
      <c r="H894" s="173"/>
      <c r="I894" s="173"/>
      <c r="J894" s="173"/>
      <c r="K894" s="173"/>
      <c r="L894" s="173"/>
      <c r="M894" s="72"/>
      <c r="N894" s="67"/>
      <c r="O894" s="76"/>
      <c r="P894" s="218"/>
      <c r="Q894" s="218"/>
      <c r="R894" s="218"/>
    </row>
    <row r="895" spans="1:18" x14ac:dyDescent="0.25">
      <c r="A895" s="227"/>
      <c r="B895" s="173"/>
      <c r="C895" s="173"/>
      <c r="D895" s="173"/>
      <c r="E895" s="173"/>
      <c r="F895" s="173"/>
      <c r="G895" s="173"/>
      <c r="H895" s="173"/>
      <c r="I895" s="173"/>
      <c r="J895" s="173"/>
      <c r="K895" s="173"/>
      <c r="L895" s="173"/>
      <c r="M895" s="72"/>
      <c r="N895" s="67"/>
      <c r="O895" s="76"/>
      <c r="P895" s="218"/>
      <c r="Q895" s="218"/>
      <c r="R895" s="218"/>
    </row>
    <row r="896" spans="1:18" x14ac:dyDescent="0.25">
      <c r="A896" s="227"/>
      <c r="B896" s="173"/>
      <c r="C896" s="173"/>
      <c r="D896" s="173"/>
      <c r="E896" s="173"/>
      <c r="F896" s="173"/>
      <c r="G896" s="173"/>
      <c r="H896" s="173"/>
      <c r="I896" s="173"/>
      <c r="J896" s="173"/>
      <c r="K896" s="173"/>
      <c r="L896" s="173"/>
      <c r="M896" s="72"/>
      <c r="N896" s="67"/>
      <c r="O896" s="76"/>
      <c r="P896" s="218"/>
      <c r="Q896" s="218"/>
      <c r="R896" s="218"/>
    </row>
    <row r="897" spans="1:18" x14ac:dyDescent="0.25">
      <c r="A897" s="227"/>
      <c r="B897" s="173"/>
      <c r="C897" s="173"/>
      <c r="D897" s="173"/>
      <c r="E897" s="173"/>
      <c r="F897" s="173"/>
      <c r="G897" s="173"/>
      <c r="H897" s="173"/>
      <c r="I897" s="173"/>
      <c r="J897" s="173"/>
      <c r="K897" s="173"/>
      <c r="L897" s="173"/>
      <c r="M897" s="72"/>
      <c r="N897" s="67"/>
      <c r="O897" s="76"/>
      <c r="P897" s="218"/>
      <c r="Q897" s="218"/>
      <c r="R897" s="218"/>
    </row>
    <row r="898" spans="1:18" x14ac:dyDescent="0.25">
      <c r="A898" s="227"/>
      <c r="B898" s="173"/>
      <c r="C898" s="173"/>
      <c r="D898" s="173"/>
      <c r="E898" s="173"/>
      <c r="F898" s="173"/>
      <c r="G898" s="173"/>
      <c r="H898" s="173"/>
      <c r="I898" s="173"/>
      <c r="J898" s="173"/>
      <c r="K898" s="173"/>
      <c r="L898" s="173"/>
      <c r="M898" s="72"/>
      <c r="N898" s="67"/>
      <c r="O898" s="76"/>
      <c r="P898" s="218"/>
      <c r="Q898" s="218"/>
      <c r="R898" s="218"/>
    </row>
    <row r="899" spans="1:18" x14ac:dyDescent="0.25">
      <c r="A899" s="227"/>
      <c r="B899" s="173"/>
      <c r="C899" s="173"/>
      <c r="D899" s="173"/>
      <c r="E899" s="173"/>
      <c r="F899" s="173"/>
      <c r="G899" s="173"/>
      <c r="H899" s="173"/>
      <c r="I899" s="173"/>
      <c r="J899" s="173"/>
      <c r="K899" s="173"/>
      <c r="L899" s="173"/>
      <c r="M899" s="72"/>
      <c r="N899" s="67"/>
      <c r="O899" s="76"/>
      <c r="P899" s="218"/>
      <c r="Q899" s="218"/>
      <c r="R899" s="218"/>
    </row>
    <row r="900" spans="1:18" x14ac:dyDescent="0.25">
      <c r="A900" s="227"/>
      <c r="B900" s="173"/>
      <c r="C900" s="173"/>
      <c r="D900" s="173"/>
      <c r="E900" s="173"/>
      <c r="F900" s="173"/>
      <c r="G900" s="173"/>
      <c r="H900" s="173"/>
      <c r="I900" s="173"/>
      <c r="J900" s="173"/>
      <c r="K900" s="173"/>
      <c r="L900" s="173"/>
      <c r="M900" s="72"/>
      <c r="N900" s="67"/>
      <c r="O900" s="76"/>
      <c r="P900" s="218"/>
      <c r="Q900" s="218"/>
      <c r="R900" s="218"/>
    </row>
    <row r="901" spans="1:18" x14ac:dyDescent="0.25">
      <c r="A901" s="227"/>
      <c r="B901" s="173"/>
      <c r="C901" s="173"/>
      <c r="D901" s="173"/>
      <c r="E901" s="173"/>
      <c r="F901" s="173"/>
      <c r="G901" s="173"/>
      <c r="H901" s="173"/>
      <c r="I901" s="173"/>
      <c r="J901" s="173"/>
      <c r="K901" s="173"/>
      <c r="L901" s="173"/>
      <c r="M901" s="72"/>
      <c r="N901" s="67"/>
      <c r="O901" s="76"/>
      <c r="P901" s="218"/>
      <c r="Q901" s="218"/>
      <c r="R901" s="218"/>
    </row>
    <row r="902" spans="1:18" x14ac:dyDescent="0.25">
      <c r="A902" s="227"/>
      <c r="B902" s="173"/>
      <c r="C902" s="173"/>
      <c r="D902" s="173"/>
      <c r="E902" s="173"/>
      <c r="F902" s="173"/>
      <c r="G902" s="173"/>
      <c r="H902" s="173"/>
      <c r="I902" s="173"/>
      <c r="J902" s="173"/>
      <c r="K902" s="173"/>
      <c r="L902" s="173"/>
      <c r="M902" s="72"/>
      <c r="N902" s="67"/>
      <c r="O902" s="76"/>
      <c r="P902" s="218"/>
      <c r="Q902" s="218"/>
      <c r="R902" s="218"/>
    </row>
    <row r="903" spans="1:18" x14ac:dyDescent="0.25">
      <c r="A903" s="227"/>
      <c r="B903" s="173"/>
      <c r="C903" s="173"/>
      <c r="D903" s="173"/>
      <c r="E903" s="173"/>
      <c r="F903" s="173"/>
      <c r="G903" s="173"/>
      <c r="H903" s="173"/>
      <c r="I903" s="173"/>
      <c r="J903" s="173"/>
      <c r="K903" s="173"/>
      <c r="L903" s="173"/>
      <c r="M903" s="72"/>
      <c r="N903" s="67"/>
      <c r="O903" s="76"/>
      <c r="P903" s="218"/>
      <c r="Q903" s="218"/>
      <c r="R903" s="218"/>
    </row>
    <row r="904" spans="1:18" x14ac:dyDescent="0.25">
      <c r="A904" s="227"/>
      <c r="B904" s="173"/>
      <c r="C904" s="173"/>
      <c r="D904" s="173"/>
      <c r="E904" s="173"/>
      <c r="F904" s="173"/>
      <c r="G904" s="173"/>
      <c r="H904" s="173"/>
      <c r="I904" s="173"/>
      <c r="J904" s="173"/>
      <c r="K904" s="173"/>
      <c r="L904" s="173"/>
      <c r="M904" s="72"/>
      <c r="N904" s="67"/>
      <c r="O904" s="76"/>
      <c r="P904" s="218"/>
      <c r="Q904" s="218"/>
      <c r="R904" s="218"/>
    </row>
    <row r="905" spans="1:18" x14ac:dyDescent="0.25">
      <c r="A905" s="227"/>
      <c r="B905" s="173"/>
      <c r="C905" s="173"/>
      <c r="D905" s="173"/>
      <c r="E905" s="173"/>
      <c r="F905" s="173"/>
      <c r="G905" s="173"/>
      <c r="H905" s="173"/>
      <c r="I905" s="173"/>
      <c r="J905" s="173"/>
      <c r="K905" s="173"/>
      <c r="L905" s="173"/>
      <c r="M905" s="72"/>
      <c r="N905" s="67"/>
      <c r="O905" s="76"/>
      <c r="P905" s="218"/>
      <c r="Q905" s="218"/>
      <c r="R905" s="218"/>
    </row>
    <row r="906" spans="1:18" x14ac:dyDescent="0.25">
      <c r="A906" s="227"/>
      <c r="B906" s="173"/>
      <c r="C906" s="173"/>
      <c r="D906" s="173"/>
      <c r="E906" s="173"/>
      <c r="F906" s="173"/>
      <c r="G906" s="173"/>
      <c r="H906" s="173"/>
      <c r="I906" s="173"/>
      <c r="J906" s="173"/>
      <c r="K906" s="173"/>
      <c r="L906" s="173"/>
      <c r="M906" s="72"/>
      <c r="N906" s="67"/>
      <c r="O906" s="76"/>
      <c r="P906" s="218"/>
      <c r="Q906" s="218"/>
      <c r="R906" s="218"/>
    </row>
    <row r="907" spans="1:18" x14ac:dyDescent="0.25">
      <c r="A907" s="227"/>
      <c r="B907" s="173"/>
      <c r="C907" s="173"/>
      <c r="D907" s="173"/>
      <c r="E907" s="173"/>
      <c r="F907" s="173"/>
      <c r="G907" s="173"/>
      <c r="H907" s="173"/>
      <c r="I907" s="173"/>
      <c r="J907" s="173"/>
      <c r="K907" s="173"/>
      <c r="L907" s="173"/>
      <c r="M907" s="72"/>
      <c r="N907" s="67"/>
      <c r="O907" s="76"/>
      <c r="P907" s="218"/>
      <c r="Q907" s="218"/>
      <c r="R907" s="218"/>
    </row>
    <row r="908" spans="1:18" x14ac:dyDescent="0.25">
      <c r="A908" s="227"/>
      <c r="B908" s="173"/>
      <c r="C908" s="173"/>
      <c r="D908" s="173"/>
      <c r="E908" s="173"/>
      <c r="F908" s="173"/>
      <c r="G908" s="173"/>
      <c r="H908" s="173"/>
      <c r="I908" s="173"/>
      <c r="J908" s="173"/>
      <c r="K908" s="173"/>
      <c r="L908" s="173"/>
      <c r="M908" s="72"/>
      <c r="N908" s="67"/>
      <c r="O908" s="76"/>
      <c r="P908" s="218"/>
      <c r="Q908" s="218"/>
      <c r="R908" s="218"/>
    </row>
    <row r="909" spans="1:18" x14ac:dyDescent="0.25">
      <c r="A909" s="227"/>
      <c r="B909" s="173"/>
      <c r="C909" s="173"/>
      <c r="D909" s="173"/>
      <c r="E909" s="173"/>
      <c r="F909" s="173"/>
      <c r="G909" s="173"/>
      <c r="H909" s="173"/>
      <c r="I909" s="173"/>
      <c r="J909" s="173"/>
      <c r="K909" s="173"/>
      <c r="L909" s="173"/>
      <c r="M909" s="72"/>
      <c r="N909" s="67"/>
      <c r="O909" s="76"/>
      <c r="P909" s="218"/>
      <c r="Q909" s="218"/>
      <c r="R909" s="218"/>
    </row>
    <row r="910" spans="1:18" x14ac:dyDescent="0.25">
      <c r="A910" s="227"/>
      <c r="B910" s="173"/>
      <c r="C910" s="173"/>
      <c r="D910" s="173"/>
      <c r="E910" s="173"/>
      <c r="F910" s="173"/>
      <c r="G910" s="173"/>
      <c r="H910" s="173"/>
      <c r="I910" s="173"/>
      <c r="J910" s="173"/>
      <c r="K910" s="173"/>
      <c r="L910" s="173"/>
      <c r="M910" s="72"/>
      <c r="N910" s="67"/>
      <c r="O910" s="76"/>
      <c r="P910" s="218"/>
      <c r="Q910" s="218"/>
      <c r="R910" s="218"/>
    </row>
    <row r="911" spans="1:18" x14ac:dyDescent="0.25">
      <c r="A911" s="227"/>
      <c r="B911" s="173"/>
      <c r="C911" s="173"/>
      <c r="D911" s="173"/>
      <c r="E911" s="173"/>
      <c r="F911" s="173"/>
      <c r="G911" s="173"/>
      <c r="H911" s="173"/>
      <c r="I911" s="173"/>
      <c r="J911" s="173"/>
      <c r="K911" s="173"/>
      <c r="L911" s="173"/>
      <c r="M911" s="72"/>
      <c r="N911" s="67"/>
      <c r="O911" s="76"/>
      <c r="P911" s="218"/>
      <c r="Q911" s="218"/>
      <c r="R911" s="218"/>
    </row>
    <row r="912" spans="1:18" x14ac:dyDescent="0.25">
      <c r="A912" s="227"/>
      <c r="B912" s="173"/>
      <c r="C912" s="173"/>
      <c r="D912" s="173"/>
      <c r="E912" s="173"/>
      <c r="F912" s="173"/>
      <c r="G912" s="173"/>
      <c r="H912" s="173"/>
      <c r="I912" s="173"/>
      <c r="J912" s="173"/>
      <c r="K912" s="173"/>
      <c r="L912" s="173"/>
      <c r="M912" s="72"/>
      <c r="N912" s="67"/>
      <c r="O912" s="76"/>
      <c r="P912" s="218"/>
      <c r="Q912" s="218"/>
      <c r="R912" s="218"/>
    </row>
    <row r="913" spans="1:18" x14ac:dyDescent="0.25">
      <c r="A913" s="227"/>
      <c r="B913" s="173"/>
      <c r="C913" s="173"/>
      <c r="D913" s="173"/>
      <c r="E913" s="173"/>
      <c r="F913" s="173"/>
      <c r="G913" s="173"/>
      <c r="H913" s="173"/>
      <c r="I913" s="173"/>
      <c r="J913" s="173"/>
      <c r="K913" s="173"/>
      <c r="L913" s="173"/>
      <c r="M913" s="72"/>
      <c r="N913" s="67"/>
      <c r="O913" s="76"/>
      <c r="P913" s="218"/>
      <c r="Q913" s="218"/>
      <c r="R913" s="218"/>
    </row>
    <row r="914" spans="1:18" x14ac:dyDescent="0.25">
      <c r="A914" s="227"/>
      <c r="B914" s="173"/>
      <c r="C914" s="173"/>
      <c r="D914" s="173"/>
      <c r="E914" s="173"/>
      <c r="F914" s="173"/>
      <c r="G914" s="173"/>
      <c r="H914" s="173"/>
      <c r="I914" s="173"/>
      <c r="J914" s="173"/>
      <c r="K914" s="173"/>
      <c r="L914" s="173"/>
      <c r="M914" s="72"/>
      <c r="N914" s="67"/>
      <c r="O914" s="76"/>
      <c r="P914" s="218"/>
      <c r="Q914" s="218"/>
      <c r="R914" s="218"/>
    </row>
    <row r="915" spans="1:18" x14ac:dyDescent="0.25">
      <c r="A915" s="227"/>
      <c r="B915" s="173"/>
      <c r="C915" s="173"/>
      <c r="D915" s="173"/>
      <c r="E915" s="173"/>
      <c r="F915" s="173"/>
      <c r="G915" s="173"/>
      <c r="H915" s="173"/>
      <c r="I915" s="173"/>
      <c r="J915" s="173"/>
      <c r="K915" s="173"/>
      <c r="L915" s="173"/>
      <c r="M915" s="72"/>
      <c r="N915" s="67"/>
      <c r="O915" s="76"/>
      <c r="P915" s="218"/>
      <c r="Q915" s="218"/>
      <c r="R915" s="218"/>
    </row>
    <row r="916" spans="1:18" x14ac:dyDescent="0.25">
      <c r="A916" s="227"/>
      <c r="B916" s="173"/>
      <c r="C916" s="173"/>
      <c r="D916" s="173"/>
      <c r="E916" s="173"/>
      <c r="F916" s="173"/>
      <c r="G916" s="173"/>
      <c r="H916" s="173"/>
      <c r="I916" s="173"/>
      <c r="J916" s="173"/>
      <c r="K916" s="173"/>
      <c r="L916" s="173"/>
      <c r="M916" s="72"/>
      <c r="N916" s="67"/>
      <c r="O916" s="76"/>
      <c r="P916" s="218"/>
      <c r="Q916" s="218"/>
      <c r="R916" s="218"/>
    </row>
    <row r="917" spans="1:18" x14ac:dyDescent="0.25">
      <c r="A917" s="227"/>
      <c r="B917" s="173"/>
      <c r="C917" s="173"/>
      <c r="D917" s="173"/>
      <c r="E917" s="173"/>
      <c r="F917" s="173"/>
      <c r="G917" s="173"/>
      <c r="H917" s="173"/>
      <c r="I917" s="173"/>
      <c r="J917" s="173"/>
      <c r="K917" s="173"/>
      <c r="L917" s="173"/>
      <c r="M917" s="72"/>
      <c r="N917" s="67"/>
      <c r="O917" s="76"/>
      <c r="P917" s="218"/>
      <c r="Q917" s="218"/>
      <c r="R917" s="218"/>
    </row>
    <row r="918" spans="1:18" x14ac:dyDescent="0.25">
      <c r="A918" s="227"/>
      <c r="B918" s="173"/>
      <c r="C918" s="173"/>
      <c r="D918" s="173"/>
      <c r="E918" s="173"/>
      <c r="F918" s="173"/>
      <c r="G918" s="173"/>
      <c r="H918" s="173"/>
      <c r="I918" s="173"/>
      <c r="J918" s="173"/>
      <c r="K918" s="173"/>
      <c r="L918" s="173"/>
      <c r="M918" s="72"/>
      <c r="N918" s="67"/>
      <c r="O918" s="76"/>
      <c r="P918" s="218"/>
      <c r="Q918" s="218"/>
      <c r="R918" s="218"/>
    </row>
    <row r="919" spans="1:18" x14ac:dyDescent="0.25">
      <c r="A919" s="227"/>
      <c r="B919" s="173"/>
      <c r="C919" s="173"/>
      <c r="D919" s="173"/>
      <c r="E919" s="173"/>
      <c r="F919" s="173"/>
      <c r="G919" s="173"/>
      <c r="H919" s="173"/>
      <c r="I919" s="173"/>
      <c r="J919" s="173"/>
      <c r="K919" s="173"/>
      <c r="L919" s="173"/>
      <c r="M919" s="72"/>
      <c r="N919" s="67"/>
      <c r="O919" s="76"/>
      <c r="P919" s="218"/>
      <c r="Q919" s="218"/>
      <c r="R919" s="218"/>
    </row>
    <row r="920" spans="1:18" x14ac:dyDescent="0.25">
      <c r="A920" s="227"/>
      <c r="B920" s="173"/>
      <c r="C920" s="173"/>
      <c r="D920" s="173"/>
      <c r="E920" s="173"/>
      <c r="F920" s="173"/>
      <c r="G920" s="173"/>
      <c r="H920" s="173"/>
      <c r="I920" s="173"/>
      <c r="J920" s="173"/>
      <c r="K920" s="173"/>
      <c r="L920" s="173"/>
      <c r="M920" s="72"/>
      <c r="N920" s="67"/>
      <c r="O920" s="76"/>
      <c r="P920" s="218"/>
      <c r="Q920" s="218"/>
      <c r="R920" s="218"/>
    </row>
    <row r="921" spans="1:18" x14ac:dyDescent="0.25">
      <c r="A921" s="227"/>
      <c r="B921" s="173"/>
      <c r="C921" s="173"/>
      <c r="D921" s="173"/>
      <c r="E921" s="173"/>
      <c r="F921" s="173"/>
      <c r="G921" s="173"/>
      <c r="H921" s="173"/>
      <c r="I921" s="173"/>
      <c r="J921" s="173"/>
      <c r="K921" s="173"/>
      <c r="L921" s="173"/>
      <c r="M921" s="72"/>
      <c r="N921" s="67"/>
      <c r="O921" s="76"/>
      <c r="P921" s="218"/>
      <c r="Q921" s="218"/>
      <c r="R921" s="218"/>
    </row>
    <row r="922" spans="1:18" x14ac:dyDescent="0.25">
      <c r="A922" s="227"/>
      <c r="B922" s="173"/>
      <c r="C922" s="173"/>
      <c r="D922" s="173"/>
      <c r="E922" s="173"/>
      <c r="F922" s="173"/>
      <c r="G922" s="173"/>
      <c r="H922" s="173"/>
      <c r="I922" s="173"/>
      <c r="J922" s="173"/>
      <c r="K922" s="173"/>
      <c r="L922" s="173"/>
      <c r="M922" s="72"/>
      <c r="N922" s="67"/>
      <c r="O922" s="76"/>
      <c r="P922" s="218"/>
      <c r="Q922" s="218"/>
      <c r="R922" s="218"/>
    </row>
    <row r="923" spans="1:18" x14ac:dyDescent="0.25">
      <c r="A923" s="227"/>
      <c r="B923" s="173"/>
      <c r="C923" s="173"/>
      <c r="D923" s="173"/>
      <c r="E923" s="173"/>
      <c r="F923" s="173"/>
      <c r="G923" s="173"/>
      <c r="H923" s="173"/>
      <c r="I923" s="173"/>
      <c r="J923" s="173"/>
      <c r="K923" s="173"/>
      <c r="L923" s="173"/>
      <c r="M923" s="72"/>
      <c r="N923" s="67"/>
      <c r="O923" s="76"/>
      <c r="P923" s="218"/>
      <c r="Q923" s="218"/>
      <c r="R923" s="218"/>
    </row>
    <row r="924" spans="1:18" x14ac:dyDescent="0.25">
      <c r="A924" s="227"/>
      <c r="B924" s="173"/>
      <c r="C924" s="173"/>
      <c r="D924" s="173"/>
      <c r="E924" s="173"/>
      <c r="F924" s="173"/>
      <c r="G924" s="173"/>
      <c r="H924" s="173"/>
      <c r="I924" s="173"/>
      <c r="J924" s="173"/>
      <c r="K924" s="173"/>
      <c r="L924" s="173"/>
      <c r="M924" s="72"/>
      <c r="N924" s="67"/>
      <c r="O924" s="76"/>
      <c r="P924" s="218"/>
      <c r="Q924" s="218"/>
      <c r="R924" s="218"/>
    </row>
    <row r="925" spans="1:18" x14ac:dyDescent="0.25">
      <c r="A925" s="227"/>
      <c r="B925" s="173"/>
      <c r="C925" s="173"/>
      <c r="D925" s="173"/>
      <c r="E925" s="173"/>
      <c r="F925" s="173"/>
      <c r="G925" s="173"/>
      <c r="H925" s="173"/>
      <c r="I925" s="173"/>
      <c r="J925" s="173"/>
      <c r="K925" s="173"/>
      <c r="L925" s="173"/>
      <c r="M925" s="72"/>
      <c r="N925" s="67"/>
      <c r="O925" s="76"/>
      <c r="P925" s="218"/>
      <c r="Q925" s="218"/>
      <c r="R925" s="218"/>
    </row>
    <row r="926" spans="1:18" x14ac:dyDescent="0.25">
      <c r="A926" s="227"/>
      <c r="B926" s="173"/>
      <c r="C926" s="173"/>
      <c r="D926" s="173"/>
      <c r="E926" s="173"/>
      <c r="F926" s="173"/>
      <c r="G926" s="173"/>
      <c r="H926" s="173"/>
      <c r="I926" s="173"/>
      <c r="J926" s="173"/>
      <c r="K926" s="173"/>
      <c r="L926" s="173"/>
      <c r="M926" s="72"/>
      <c r="N926" s="67"/>
      <c r="O926" s="76"/>
      <c r="P926" s="218"/>
      <c r="Q926" s="218"/>
      <c r="R926" s="218"/>
    </row>
    <row r="927" spans="1:18" x14ac:dyDescent="0.25">
      <c r="A927" s="227"/>
      <c r="B927" s="173"/>
      <c r="C927" s="173"/>
      <c r="D927" s="173"/>
      <c r="E927" s="173"/>
      <c r="F927" s="173"/>
      <c r="G927" s="173"/>
      <c r="H927" s="173"/>
      <c r="I927" s="173"/>
      <c r="J927" s="173"/>
      <c r="K927" s="173"/>
      <c r="L927" s="173"/>
      <c r="M927" s="72"/>
      <c r="N927" s="67"/>
      <c r="O927" s="76"/>
      <c r="P927" s="218"/>
      <c r="Q927" s="218"/>
      <c r="R927" s="218"/>
    </row>
    <row r="928" spans="1:18" x14ac:dyDescent="0.25">
      <c r="A928" s="227"/>
      <c r="B928" s="173"/>
      <c r="C928" s="173"/>
      <c r="D928" s="173"/>
      <c r="E928" s="173"/>
      <c r="F928" s="173"/>
      <c r="G928" s="173"/>
      <c r="H928" s="173"/>
      <c r="I928" s="173"/>
      <c r="J928" s="173"/>
      <c r="K928" s="173"/>
      <c r="L928" s="173"/>
      <c r="M928" s="72"/>
      <c r="N928" s="67"/>
      <c r="O928" s="76"/>
      <c r="P928" s="218"/>
      <c r="Q928" s="218"/>
      <c r="R928" s="218"/>
    </row>
    <row r="929" spans="1:18" x14ac:dyDescent="0.25">
      <c r="A929" s="227"/>
      <c r="B929" s="173"/>
      <c r="C929" s="173"/>
      <c r="D929" s="173"/>
      <c r="E929" s="173"/>
      <c r="F929" s="173"/>
      <c r="G929" s="173"/>
      <c r="H929" s="173"/>
      <c r="I929" s="173"/>
      <c r="J929" s="173"/>
      <c r="K929" s="173"/>
      <c r="L929" s="173"/>
      <c r="M929" s="72"/>
      <c r="N929" s="67"/>
      <c r="O929" s="76"/>
      <c r="P929" s="218"/>
      <c r="Q929" s="218"/>
      <c r="R929" s="218"/>
    </row>
    <row r="930" spans="1:18" x14ac:dyDescent="0.25">
      <c r="A930" s="227"/>
      <c r="B930" s="173"/>
      <c r="C930" s="173"/>
      <c r="D930" s="173"/>
      <c r="E930" s="173"/>
      <c r="F930" s="173"/>
      <c r="G930" s="173"/>
      <c r="H930" s="173"/>
      <c r="I930" s="173"/>
      <c r="J930" s="173"/>
      <c r="K930" s="173"/>
      <c r="L930" s="173"/>
      <c r="M930" s="72"/>
      <c r="N930" s="67"/>
      <c r="O930" s="76"/>
      <c r="P930" s="218"/>
      <c r="Q930" s="218"/>
      <c r="R930" s="218"/>
    </row>
    <row r="931" spans="1:18" x14ac:dyDescent="0.25">
      <c r="A931" s="227"/>
      <c r="B931" s="173"/>
      <c r="C931" s="173"/>
      <c r="D931" s="173"/>
      <c r="E931" s="173"/>
      <c r="F931" s="173"/>
      <c r="G931" s="173"/>
      <c r="H931" s="173"/>
      <c r="I931" s="173"/>
      <c r="J931" s="173"/>
      <c r="K931" s="173"/>
      <c r="L931" s="173"/>
      <c r="M931" s="72"/>
      <c r="N931" s="67"/>
      <c r="O931" s="76"/>
      <c r="P931" s="218"/>
      <c r="Q931" s="218"/>
      <c r="R931" s="218"/>
    </row>
    <row r="932" spans="1:18" x14ac:dyDescent="0.25">
      <c r="A932" s="227"/>
      <c r="B932" s="173"/>
      <c r="C932" s="173"/>
      <c r="D932" s="173"/>
      <c r="E932" s="173"/>
      <c r="F932" s="173"/>
      <c r="G932" s="173"/>
      <c r="H932" s="173"/>
      <c r="I932" s="173"/>
      <c r="J932" s="173"/>
      <c r="K932" s="173"/>
      <c r="L932" s="173"/>
      <c r="M932" s="72"/>
      <c r="N932" s="67"/>
      <c r="O932" s="76"/>
      <c r="P932" s="218"/>
      <c r="Q932" s="218"/>
      <c r="R932" s="218"/>
    </row>
    <row r="933" spans="1:18" x14ac:dyDescent="0.25">
      <c r="A933" s="227"/>
      <c r="B933" s="173"/>
      <c r="C933" s="173"/>
      <c r="D933" s="173"/>
      <c r="E933" s="173"/>
      <c r="F933" s="173"/>
      <c r="G933" s="173"/>
      <c r="H933" s="173"/>
      <c r="I933" s="173"/>
      <c r="J933" s="173"/>
      <c r="K933" s="173"/>
      <c r="L933" s="173"/>
      <c r="M933" s="72"/>
      <c r="N933" s="67"/>
      <c r="O933" s="76"/>
      <c r="P933" s="218"/>
      <c r="Q933" s="218"/>
      <c r="R933" s="218"/>
    </row>
    <row r="934" spans="1:18" x14ac:dyDescent="0.25">
      <c r="A934" s="227"/>
      <c r="B934" s="173"/>
      <c r="C934" s="173"/>
      <c r="D934" s="173"/>
      <c r="E934" s="173"/>
      <c r="F934" s="173"/>
      <c r="G934" s="173"/>
      <c r="H934" s="173"/>
      <c r="I934" s="173"/>
      <c r="J934" s="173"/>
      <c r="K934" s="173"/>
      <c r="L934" s="173"/>
      <c r="M934" s="72"/>
      <c r="N934" s="67"/>
      <c r="O934" s="76"/>
      <c r="P934" s="218"/>
      <c r="Q934" s="218"/>
      <c r="R934" s="218"/>
    </row>
    <row r="935" spans="1:18" x14ac:dyDescent="0.25">
      <c r="A935" s="227"/>
      <c r="B935" s="173"/>
      <c r="C935" s="173"/>
      <c r="D935" s="173"/>
      <c r="E935" s="173"/>
      <c r="F935" s="173"/>
      <c r="G935" s="173"/>
      <c r="H935" s="173"/>
      <c r="I935" s="173"/>
      <c r="J935" s="173"/>
      <c r="K935" s="173"/>
      <c r="L935" s="173"/>
      <c r="M935" s="72"/>
      <c r="N935" s="67"/>
      <c r="O935" s="76"/>
      <c r="P935" s="218"/>
      <c r="Q935" s="218"/>
      <c r="R935" s="218"/>
    </row>
    <row r="936" spans="1:18" x14ac:dyDescent="0.25">
      <c r="A936" s="227"/>
      <c r="B936" s="173"/>
      <c r="C936" s="173"/>
      <c r="D936" s="173"/>
      <c r="E936" s="173"/>
      <c r="F936" s="173"/>
      <c r="G936" s="173"/>
      <c r="H936" s="173"/>
      <c r="I936" s="173"/>
      <c r="J936" s="173"/>
      <c r="K936" s="173"/>
      <c r="L936" s="173"/>
      <c r="M936" s="72"/>
      <c r="N936" s="67"/>
      <c r="O936" s="76"/>
      <c r="P936" s="218"/>
      <c r="Q936" s="218"/>
      <c r="R936" s="218"/>
    </row>
    <row r="937" spans="1:18" x14ac:dyDescent="0.25">
      <c r="A937" s="227"/>
      <c r="B937" s="173"/>
      <c r="C937" s="173"/>
      <c r="D937" s="173"/>
      <c r="E937" s="173"/>
      <c r="F937" s="173"/>
      <c r="G937" s="173"/>
      <c r="H937" s="173"/>
      <c r="I937" s="173"/>
      <c r="J937" s="173"/>
      <c r="K937" s="173"/>
      <c r="L937" s="173"/>
      <c r="M937" s="72"/>
      <c r="N937" s="67"/>
      <c r="O937" s="76"/>
      <c r="P937" s="218"/>
      <c r="Q937" s="218"/>
      <c r="R937" s="218"/>
    </row>
    <row r="938" spans="1:18" x14ac:dyDescent="0.25">
      <c r="A938" s="227"/>
      <c r="B938" s="173"/>
      <c r="C938" s="173"/>
      <c r="D938" s="173"/>
      <c r="E938" s="173"/>
      <c r="F938" s="173"/>
      <c r="G938" s="173"/>
      <c r="H938" s="173"/>
      <c r="I938" s="173"/>
      <c r="J938" s="173"/>
      <c r="K938" s="173"/>
      <c r="L938" s="173"/>
      <c r="M938" s="72"/>
      <c r="N938" s="67"/>
      <c r="O938" s="76"/>
      <c r="P938" s="218"/>
      <c r="Q938" s="218"/>
      <c r="R938" s="218"/>
    </row>
    <row r="939" spans="1:18" x14ac:dyDescent="0.25">
      <c r="A939" s="227"/>
      <c r="B939" s="173"/>
      <c r="C939" s="173"/>
      <c r="D939" s="173"/>
      <c r="E939" s="173"/>
      <c r="F939" s="173"/>
      <c r="G939" s="173"/>
      <c r="H939" s="173"/>
      <c r="I939" s="173"/>
      <c r="J939" s="173"/>
      <c r="K939" s="173"/>
      <c r="L939" s="173"/>
      <c r="M939" s="72"/>
      <c r="N939" s="67"/>
      <c r="O939" s="76"/>
      <c r="P939" s="218"/>
      <c r="Q939" s="218"/>
      <c r="R939" s="218"/>
    </row>
    <row r="940" spans="1:18" x14ac:dyDescent="0.25">
      <c r="A940" s="227"/>
      <c r="B940" s="173"/>
      <c r="C940" s="173"/>
      <c r="D940" s="173"/>
      <c r="E940" s="173"/>
      <c r="F940" s="173"/>
      <c r="G940" s="173"/>
      <c r="H940" s="173"/>
      <c r="I940" s="173"/>
      <c r="J940" s="173"/>
      <c r="K940" s="173"/>
      <c r="L940" s="173"/>
      <c r="M940" s="72"/>
      <c r="N940" s="67"/>
      <c r="O940" s="76"/>
      <c r="P940" s="218"/>
      <c r="Q940" s="218"/>
      <c r="R940" s="218"/>
    </row>
    <row r="941" spans="1:18" x14ac:dyDescent="0.25">
      <c r="A941" s="227"/>
      <c r="B941" s="173"/>
      <c r="C941" s="173"/>
      <c r="D941" s="173"/>
      <c r="E941" s="173"/>
      <c r="F941" s="173"/>
      <c r="G941" s="173"/>
      <c r="H941" s="173"/>
      <c r="I941" s="173"/>
      <c r="J941" s="173"/>
      <c r="K941" s="173"/>
      <c r="L941" s="173"/>
      <c r="M941" s="72"/>
      <c r="N941" s="67"/>
      <c r="O941" s="76"/>
      <c r="P941" s="218"/>
      <c r="Q941" s="218"/>
      <c r="R941" s="218"/>
    </row>
    <row r="942" spans="1:18" x14ac:dyDescent="0.25">
      <c r="A942" s="227"/>
      <c r="B942" s="173"/>
      <c r="C942" s="173"/>
      <c r="D942" s="173"/>
      <c r="E942" s="173"/>
      <c r="F942" s="173"/>
      <c r="G942" s="173"/>
      <c r="H942" s="173"/>
      <c r="I942" s="173"/>
      <c r="J942" s="173"/>
      <c r="K942" s="173"/>
      <c r="L942" s="173"/>
      <c r="M942" s="72"/>
      <c r="N942" s="67"/>
      <c r="O942" s="76"/>
      <c r="P942" s="218"/>
      <c r="Q942" s="218"/>
      <c r="R942" s="218"/>
    </row>
    <row r="943" spans="1:18" x14ac:dyDescent="0.25">
      <c r="A943" s="227"/>
      <c r="B943" s="173"/>
      <c r="C943" s="173"/>
      <c r="D943" s="173"/>
      <c r="E943" s="173"/>
      <c r="F943" s="173"/>
      <c r="G943" s="173"/>
      <c r="H943" s="173"/>
      <c r="I943" s="173"/>
      <c r="J943" s="173"/>
      <c r="K943" s="173"/>
      <c r="L943" s="173"/>
      <c r="M943" s="72"/>
      <c r="N943" s="67"/>
      <c r="O943" s="76"/>
      <c r="P943" s="218"/>
      <c r="Q943" s="218"/>
      <c r="R943" s="218"/>
    </row>
    <row r="944" spans="1:18" x14ac:dyDescent="0.25">
      <c r="A944" s="227"/>
      <c r="B944" s="173"/>
      <c r="C944" s="173"/>
      <c r="D944" s="173"/>
      <c r="E944" s="173"/>
      <c r="F944" s="173"/>
      <c r="G944" s="173"/>
      <c r="H944" s="173"/>
      <c r="I944" s="173"/>
      <c r="J944" s="173"/>
      <c r="K944" s="173"/>
      <c r="L944" s="173"/>
      <c r="M944" s="72"/>
      <c r="N944" s="67"/>
      <c r="O944" s="76"/>
      <c r="P944" s="218"/>
      <c r="Q944" s="218"/>
      <c r="R944" s="218"/>
    </row>
    <row r="945" spans="1:18" x14ac:dyDescent="0.25">
      <c r="A945" s="227"/>
      <c r="B945" s="173"/>
      <c r="C945" s="173"/>
      <c r="D945" s="173"/>
      <c r="E945" s="173"/>
      <c r="F945" s="173"/>
      <c r="G945" s="173"/>
      <c r="H945" s="173"/>
      <c r="I945" s="173"/>
      <c r="J945" s="173"/>
      <c r="K945" s="173"/>
      <c r="L945" s="173"/>
      <c r="M945" s="72"/>
      <c r="N945" s="67"/>
      <c r="O945" s="76"/>
      <c r="P945" s="218"/>
      <c r="Q945" s="218"/>
      <c r="R945" s="218"/>
    </row>
    <row r="946" spans="1:18" x14ac:dyDescent="0.25">
      <c r="A946" s="227"/>
      <c r="B946" s="173"/>
      <c r="C946" s="173"/>
      <c r="D946" s="173"/>
      <c r="E946" s="173"/>
      <c r="F946" s="173"/>
      <c r="G946" s="173"/>
      <c r="H946" s="173"/>
      <c r="I946" s="173"/>
      <c r="J946" s="173"/>
      <c r="K946" s="173"/>
      <c r="L946" s="173"/>
      <c r="M946" s="72"/>
      <c r="N946" s="67"/>
      <c r="O946" s="76"/>
      <c r="P946" s="218"/>
      <c r="Q946" s="218"/>
      <c r="R946" s="218"/>
    </row>
    <row r="947" spans="1:18" x14ac:dyDescent="0.25">
      <c r="A947" s="227"/>
      <c r="B947" s="173"/>
      <c r="C947" s="173"/>
      <c r="D947" s="173"/>
      <c r="E947" s="173"/>
      <c r="F947" s="173"/>
      <c r="G947" s="173"/>
      <c r="H947" s="173"/>
      <c r="I947" s="173"/>
      <c r="J947" s="173"/>
      <c r="K947" s="173"/>
      <c r="L947" s="173"/>
      <c r="M947" s="72"/>
      <c r="N947" s="67"/>
      <c r="O947" s="76"/>
      <c r="P947" s="218"/>
      <c r="Q947" s="218"/>
      <c r="R947" s="218"/>
    </row>
    <row r="948" spans="1:18" x14ac:dyDescent="0.25">
      <c r="A948" s="227"/>
      <c r="B948" s="173"/>
      <c r="C948" s="173"/>
      <c r="D948" s="173"/>
      <c r="E948" s="173"/>
      <c r="F948" s="173"/>
      <c r="G948" s="173"/>
      <c r="H948" s="173"/>
      <c r="I948" s="173"/>
      <c r="J948" s="173"/>
      <c r="K948" s="173"/>
      <c r="L948" s="173"/>
      <c r="M948" s="72"/>
      <c r="N948" s="67"/>
      <c r="O948" s="76"/>
      <c r="P948" s="218"/>
      <c r="Q948" s="218"/>
      <c r="R948" s="218"/>
    </row>
    <row r="949" spans="1:18" x14ac:dyDescent="0.25">
      <c r="A949" s="227"/>
      <c r="B949" s="173"/>
      <c r="C949" s="173"/>
      <c r="D949" s="173"/>
      <c r="E949" s="173"/>
      <c r="F949" s="173"/>
      <c r="G949" s="173"/>
      <c r="H949" s="173"/>
      <c r="I949" s="173"/>
      <c r="J949" s="173"/>
      <c r="K949" s="173"/>
      <c r="L949" s="173"/>
      <c r="M949" s="72"/>
      <c r="N949" s="67"/>
      <c r="O949" s="76"/>
      <c r="P949" s="218"/>
      <c r="Q949" s="218"/>
      <c r="R949" s="218"/>
    </row>
    <row r="950" spans="1:18" x14ac:dyDescent="0.25">
      <c r="A950" s="227"/>
      <c r="B950" s="173"/>
      <c r="C950" s="173"/>
      <c r="D950" s="173"/>
      <c r="E950" s="173"/>
      <c r="F950" s="173"/>
      <c r="G950" s="173"/>
      <c r="H950" s="173"/>
      <c r="I950" s="173"/>
      <c r="J950" s="173"/>
      <c r="K950" s="173"/>
      <c r="L950" s="173"/>
      <c r="M950" s="72"/>
      <c r="N950" s="67"/>
      <c r="O950" s="76"/>
      <c r="P950" s="218"/>
      <c r="Q950" s="218"/>
      <c r="R950" s="218"/>
    </row>
    <row r="951" spans="1:18" x14ac:dyDescent="0.25">
      <c r="A951" s="227"/>
      <c r="B951" s="173"/>
      <c r="C951" s="173"/>
      <c r="D951" s="173"/>
      <c r="E951" s="173"/>
      <c r="F951" s="173"/>
      <c r="G951" s="173"/>
      <c r="H951" s="173"/>
      <c r="I951" s="173"/>
      <c r="J951" s="173"/>
      <c r="K951" s="173"/>
      <c r="L951" s="173"/>
      <c r="M951" s="72"/>
      <c r="N951" s="67"/>
      <c r="O951" s="76"/>
      <c r="P951" s="218"/>
      <c r="Q951" s="218"/>
      <c r="R951" s="218"/>
    </row>
    <row r="952" spans="1:18" x14ac:dyDescent="0.25">
      <c r="A952" s="227"/>
      <c r="B952" s="173"/>
      <c r="C952" s="173"/>
      <c r="D952" s="173"/>
      <c r="E952" s="173"/>
      <c r="F952" s="173"/>
      <c r="G952" s="173"/>
      <c r="H952" s="173"/>
      <c r="I952" s="173"/>
      <c r="J952" s="173"/>
      <c r="K952" s="173"/>
      <c r="L952" s="173"/>
      <c r="M952" s="72"/>
      <c r="N952" s="67"/>
      <c r="O952" s="76"/>
      <c r="P952" s="218"/>
      <c r="Q952" s="218"/>
      <c r="R952" s="218"/>
    </row>
    <row r="953" spans="1:18" x14ac:dyDescent="0.25">
      <c r="A953" s="227"/>
      <c r="B953" s="173"/>
      <c r="C953" s="173"/>
      <c r="D953" s="173"/>
      <c r="E953" s="173"/>
      <c r="F953" s="173"/>
      <c r="G953" s="173"/>
      <c r="H953" s="173"/>
      <c r="I953" s="173"/>
      <c r="J953" s="173"/>
      <c r="K953" s="173"/>
      <c r="L953" s="173"/>
      <c r="M953" s="72"/>
      <c r="N953" s="67"/>
      <c r="O953" s="76"/>
      <c r="P953" s="218"/>
      <c r="Q953" s="218"/>
      <c r="R953" s="218"/>
    </row>
    <row r="954" spans="1:18" x14ac:dyDescent="0.25">
      <c r="A954" s="227"/>
      <c r="B954" s="173"/>
      <c r="C954" s="173"/>
      <c r="D954" s="173"/>
      <c r="E954" s="173"/>
      <c r="F954" s="173"/>
      <c r="G954" s="173"/>
      <c r="H954" s="173"/>
      <c r="I954" s="173"/>
      <c r="J954" s="173"/>
      <c r="K954" s="173"/>
      <c r="L954" s="173"/>
      <c r="M954" s="72"/>
      <c r="N954" s="67"/>
      <c r="O954" s="76"/>
      <c r="P954" s="218"/>
      <c r="Q954" s="218"/>
      <c r="R954" s="218"/>
    </row>
    <row r="955" spans="1:18" x14ac:dyDescent="0.25">
      <c r="A955" s="227"/>
      <c r="B955" s="173"/>
      <c r="C955" s="173"/>
      <c r="D955" s="173"/>
      <c r="E955" s="173"/>
      <c r="F955" s="173"/>
      <c r="G955" s="173"/>
      <c r="H955" s="173"/>
      <c r="I955" s="173"/>
      <c r="J955" s="173"/>
      <c r="K955" s="173"/>
      <c r="L955" s="173"/>
      <c r="M955" s="72"/>
      <c r="N955" s="67"/>
      <c r="O955" s="76"/>
      <c r="P955" s="218"/>
      <c r="Q955" s="218"/>
      <c r="R955" s="218"/>
    </row>
    <row r="956" spans="1:18" x14ac:dyDescent="0.25">
      <c r="A956" s="227"/>
      <c r="B956" s="173"/>
      <c r="C956" s="173"/>
      <c r="D956" s="173"/>
      <c r="E956" s="173"/>
      <c r="F956" s="173"/>
      <c r="G956" s="173"/>
      <c r="H956" s="173"/>
      <c r="I956" s="173"/>
      <c r="J956" s="173"/>
      <c r="K956" s="173"/>
      <c r="L956" s="173"/>
      <c r="M956" s="72"/>
      <c r="N956" s="67"/>
      <c r="O956" s="76"/>
      <c r="P956" s="218"/>
      <c r="Q956" s="218"/>
      <c r="R956" s="218"/>
    </row>
    <row r="957" spans="1:18" x14ac:dyDescent="0.25">
      <c r="A957" s="227"/>
      <c r="B957" s="173"/>
      <c r="C957" s="173"/>
      <c r="D957" s="173"/>
      <c r="E957" s="173"/>
      <c r="F957" s="173"/>
      <c r="G957" s="173"/>
      <c r="H957" s="173"/>
      <c r="I957" s="173"/>
      <c r="J957" s="173"/>
      <c r="K957" s="173"/>
      <c r="L957" s="173"/>
      <c r="M957" s="72"/>
      <c r="N957" s="67"/>
      <c r="O957" s="76"/>
      <c r="P957" s="218"/>
      <c r="Q957" s="218"/>
      <c r="R957" s="218"/>
    </row>
    <row r="958" spans="1:18" x14ac:dyDescent="0.25">
      <c r="A958" s="227"/>
      <c r="B958" s="173"/>
      <c r="C958" s="173"/>
      <c r="D958" s="173"/>
      <c r="E958" s="173"/>
      <c r="F958" s="173"/>
      <c r="G958" s="173"/>
      <c r="H958" s="173"/>
      <c r="I958" s="173"/>
      <c r="J958" s="173"/>
      <c r="K958" s="173"/>
      <c r="L958" s="173"/>
      <c r="M958" s="72"/>
      <c r="N958" s="67"/>
      <c r="O958" s="76"/>
      <c r="P958" s="218"/>
      <c r="Q958" s="218"/>
      <c r="R958" s="218"/>
    </row>
    <row r="959" spans="1:18" x14ac:dyDescent="0.25">
      <c r="A959" s="227"/>
      <c r="B959" s="173"/>
      <c r="C959" s="173"/>
      <c r="D959" s="173"/>
      <c r="E959" s="173"/>
      <c r="F959" s="173"/>
      <c r="G959" s="173"/>
      <c r="H959" s="173"/>
      <c r="I959" s="173"/>
      <c r="J959" s="173"/>
      <c r="K959" s="173"/>
      <c r="L959" s="173"/>
      <c r="M959" s="72"/>
      <c r="N959" s="67"/>
      <c r="O959" s="76"/>
      <c r="P959" s="218"/>
      <c r="Q959" s="218"/>
      <c r="R959" s="218"/>
    </row>
    <row r="960" spans="1:18" x14ac:dyDescent="0.25">
      <c r="A960" s="227"/>
      <c r="B960" s="173"/>
      <c r="C960" s="173"/>
      <c r="D960" s="173"/>
      <c r="E960" s="173"/>
      <c r="F960" s="173"/>
      <c r="G960" s="173"/>
      <c r="H960" s="173"/>
      <c r="I960" s="173"/>
      <c r="J960" s="173"/>
      <c r="K960" s="173"/>
      <c r="L960" s="173"/>
      <c r="M960" s="72"/>
      <c r="N960" s="67"/>
      <c r="O960" s="76"/>
      <c r="P960" s="218"/>
      <c r="Q960" s="218"/>
      <c r="R960" s="218"/>
    </row>
    <row r="961" spans="1:18" x14ac:dyDescent="0.25">
      <c r="A961" s="227"/>
      <c r="B961" s="173"/>
      <c r="C961" s="173"/>
      <c r="D961" s="173"/>
      <c r="E961" s="173"/>
      <c r="F961" s="173"/>
      <c r="G961" s="173"/>
      <c r="H961" s="173"/>
      <c r="I961" s="173"/>
      <c r="J961" s="173"/>
      <c r="K961" s="173"/>
      <c r="L961" s="173"/>
      <c r="M961" s="72"/>
      <c r="N961" s="67"/>
      <c r="O961" s="76"/>
      <c r="P961" s="218"/>
      <c r="Q961" s="218"/>
      <c r="R961" s="218"/>
    </row>
    <row r="962" spans="1:18" x14ac:dyDescent="0.25">
      <c r="A962" s="227"/>
      <c r="B962" s="173"/>
      <c r="C962" s="173"/>
      <c r="D962" s="173"/>
      <c r="E962" s="173"/>
      <c r="F962" s="173"/>
      <c r="G962" s="173"/>
      <c r="H962" s="173"/>
      <c r="I962" s="173"/>
      <c r="J962" s="173"/>
      <c r="K962" s="173"/>
      <c r="L962" s="173"/>
      <c r="M962" s="72"/>
      <c r="N962" s="67"/>
      <c r="O962" s="76"/>
      <c r="P962" s="218"/>
      <c r="Q962" s="218"/>
      <c r="R962" s="218"/>
    </row>
    <row r="963" spans="1:18" x14ac:dyDescent="0.25">
      <c r="A963" s="227"/>
      <c r="B963" s="173"/>
      <c r="C963" s="173"/>
      <c r="D963" s="173"/>
      <c r="E963" s="173"/>
      <c r="F963" s="173"/>
      <c r="G963" s="173"/>
      <c r="H963" s="173"/>
      <c r="I963" s="173"/>
      <c r="J963" s="173"/>
      <c r="K963" s="173"/>
      <c r="L963" s="173"/>
      <c r="M963" s="72"/>
      <c r="N963" s="67"/>
      <c r="O963" s="76"/>
      <c r="P963" s="218"/>
      <c r="Q963" s="218"/>
      <c r="R963" s="218"/>
    </row>
    <row r="964" spans="1:18" x14ac:dyDescent="0.25">
      <c r="A964" s="227"/>
      <c r="B964" s="173"/>
      <c r="C964" s="173"/>
      <c r="D964" s="173"/>
      <c r="E964" s="173"/>
      <c r="F964" s="173"/>
      <c r="G964" s="173"/>
      <c r="H964" s="173"/>
      <c r="I964" s="173"/>
      <c r="J964" s="173"/>
      <c r="K964" s="173"/>
      <c r="L964" s="173"/>
      <c r="M964" s="72"/>
      <c r="N964" s="67"/>
      <c r="O964" s="76"/>
      <c r="P964" s="218"/>
      <c r="Q964" s="218"/>
      <c r="R964" s="218"/>
    </row>
    <row r="965" spans="1:18" x14ac:dyDescent="0.25">
      <c r="A965" s="227"/>
      <c r="B965" s="173"/>
      <c r="C965" s="173"/>
      <c r="D965" s="173"/>
      <c r="E965" s="173"/>
      <c r="F965" s="173"/>
      <c r="G965" s="173"/>
      <c r="H965" s="173"/>
      <c r="I965" s="173"/>
      <c r="J965" s="173"/>
      <c r="K965" s="173"/>
      <c r="L965" s="173"/>
      <c r="M965" s="72"/>
      <c r="N965" s="67"/>
      <c r="O965" s="76"/>
      <c r="P965" s="218"/>
      <c r="Q965" s="218"/>
      <c r="R965" s="218"/>
    </row>
    <row r="966" spans="1:18" x14ac:dyDescent="0.25">
      <c r="A966" s="227"/>
      <c r="B966" s="173"/>
      <c r="C966" s="173"/>
      <c r="D966" s="173"/>
      <c r="E966" s="173"/>
      <c r="F966" s="173"/>
      <c r="G966" s="173"/>
      <c r="H966" s="173"/>
      <c r="I966" s="173"/>
      <c r="J966" s="173"/>
      <c r="K966" s="173"/>
      <c r="L966" s="173"/>
      <c r="M966" s="72"/>
      <c r="N966" s="67"/>
      <c r="O966" s="76"/>
      <c r="P966" s="218"/>
      <c r="Q966" s="218"/>
      <c r="R966" s="218"/>
    </row>
    <row r="967" spans="1:18" x14ac:dyDescent="0.25">
      <c r="A967" s="227"/>
      <c r="B967" s="173"/>
      <c r="C967" s="173"/>
      <c r="D967" s="173"/>
      <c r="E967" s="173"/>
      <c r="F967" s="173"/>
      <c r="G967" s="173"/>
      <c r="H967" s="173"/>
      <c r="I967" s="173"/>
      <c r="J967" s="173"/>
      <c r="K967" s="173"/>
      <c r="L967" s="173"/>
      <c r="M967" s="72"/>
      <c r="N967" s="67"/>
      <c r="O967" s="76"/>
      <c r="P967" s="218"/>
      <c r="Q967" s="218"/>
      <c r="R967" s="218"/>
    </row>
    <row r="968" spans="1:18" x14ac:dyDescent="0.25">
      <c r="A968" s="227"/>
      <c r="B968" s="173"/>
      <c r="C968" s="173"/>
      <c r="D968" s="173"/>
      <c r="E968" s="173"/>
      <c r="F968" s="173"/>
      <c r="G968" s="173"/>
      <c r="H968" s="173"/>
      <c r="I968" s="173"/>
      <c r="J968" s="173"/>
      <c r="K968" s="173"/>
      <c r="L968" s="173"/>
      <c r="M968" s="72"/>
      <c r="N968" s="67"/>
      <c r="O968" s="76"/>
      <c r="P968" s="218"/>
      <c r="Q968" s="218"/>
      <c r="R968" s="218"/>
    </row>
    <row r="969" spans="1:18" x14ac:dyDescent="0.25">
      <c r="A969" s="227"/>
      <c r="B969" s="173"/>
      <c r="C969" s="173"/>
      <c r="D969" s="173"/>
      <c r="E969" s="173"/>
      <c r="F969" s="173"/>
      <c r="G969" s="173"/>
      <c r="H969" s="173"/>
      <c r="I969" s="173"/>
      <c r="J969" s="173"/>
      <c r="K969" s="173"/>
      <c r="L969" s="173"/>
      <c r="M969" s="72"/>
      <c r="N969" s="67"/>
      <c r="O969" s="76"/>
      <c r="P969" s="218"/>
      <c r="Q969" s="218"/>
      <c r="R969" s="218"/>
    </row>
    <row r="970" spans="1:18" x14ac:dyDescent="0.25">
      <c r="A970" s="227"/>
      <c r="B970" s="173"/>
      <c r="C970" s="173"/>
      <c r="D970" s="173"/>
      <c r="E970" s="173"/>
      <c r="F970" s="173"/>
      <c r="G970" s="173"/>
      <c r="H970" s="173"/>
      <c r="I970" s="173"/>
      <c r="J970" s="173"/>
      <c r="K970" s="173"/>
      <c r="L970" s="173"/>
      <c r="M970" s="72"/>
      <c r="N970" s="67"/>
      <c r="O970" s="76"/>
      <c r="P970" s="218"/>
      <c r="Q970" s="218"/>
      <c r="R970" s="218"/>
    </row>
    <row r="971" spans="1:18" x14ac:dyDescent="0.25">
      <c r="A971" s="227"/>
      <c r="B971" s="173"/>
      <c r="C971" s="173"/>
      <c r="D971" s="173"/>
      <c r="E971" s="173"/>
      <c r="F971" s="173"/>
      <c r="G971" s="173"/>
      <c r="H971" s="173"/>
      <c r="I971" s="173"/>
      <c r="J971" s="173"/>
      <c r="K971" s="173"/>
      <c r="L971" s="173"/>
      <c r="M971" s="72"/>
      <c r="N971" s="67"/>
      <c r="O971" s="76"/>
      <c r="P971" s="218"/>
      <c r="Q971" s="218"/>
      <c r="R971" s="218"/>
    </row>
    <row r="972" spans="1:18" x14ac:dyDescent="0.25">
      <c r="A972" s="227"/>
      <c r="B972" s="173"/>
      <c r="C972" s="173"/>
      <c r="D972" s="173"/>
      <c r="E972" s="173"/>
      <c r="F972" s="173"/>
      <c r="G972" s="173"/>
      <c r="H972" s="173"/>
      <c r="I972" s="173"/>
      <c r="J972" s="173"/>
      <c r="K972" s="173"/>
      <c r="L972" s="173"/>
      <c r="M972" s="72"/>
      <c r="N972" s="67"/>
      <c r="O972" s="76"/>
      <c r="P972" s="218"/>
      <c r="Q972" s="218"/>
      <c r="R972" s="218"/>
    </row>
    <row r="973" spans="1:18" x14ac:dyDescent="0.25">
      <c r="A973" s="227"/>
      <c r="B973" s="173"/>
      <c r="C973" s="173"/>
      <c r="D973" s="173"/>
      <c r="E973" s="173"/>
      <c r="F973" s="173"/>
      <c r="G973" s="173"/>
      <c r="H973" s="173"/>
      <c r="I973" s="173"/>
      <c r="J973" s="173"/>
      <c r="K973" s="173"/>
      <c r="L973" s="173"/>
      <c r="M973" s="72"/>
      <c r="N973" s="67"/>
      <c r="O973" s="76"/>
      <c r="P973" s="218"/>
      <c r="Q973" s="218"/>
      <c r="R973" s="218"/>
    </row>
    <row r="974" spans="1:18" x14ac:dyDescent="0.25">
      <c r="A974" s="227"/>
      <c r="B974" s="173"/>
      <c r="C974" s="173"/>
      <c r="D974" s="173"/>
      <c r="E974" s="173"/>
      <c r="F974" s="173"/>
      <c r="G974" s="173"/>
      <c r="H974" s="173"/>
      <c r="I974" s="173"/>
      <c r="J974" s="173"/>
      <c r="K974" s="173"/>
      <c r="L974" s="173"/>
      <c r="M974" s="72"/>
      <c r="N974" s="67"/>
      <c r="O974" s="76"/>
      <c r="P974" s="218"/>
      <c r="Q974" s="218"/>
      <c r="R974" s="218"/>
    </row>
    <row r="975" spans="1:18" x14ac:dyDescent="0.25">
      <c r="A975" s="227"/>
      <c r="B975" s="173"/>
      <c r="C975" s="173"/>
      <c r="D975" s="173"/>
      <c r="E975" s="173"/>
      <c r="F975" s="173"/>
      <c r="G975" s="173"/>
      <c r="H975" s="173"/>
      <c r="I975" s="173"/>
      <c r="J975" s="173"/>
      <c r="K975" s="173"/>
      <c r="L975" s="173"/>
      <c r="M975" s="72"/>
      <c r="N975" s="67"/>
      <c r="O975" s="76"/>
      <c r="P975" s="218"/>
      <c r="Q975" s="218"/>
      <c r="R975" s="218"/>
    </row>
    <row r="976" spans="1:18" x14ac:dyDescent="0.25">
      <c r="A976" s="227"/>
      <c r="B976" s="173"/>
      <c r="C976" s="173"/>
      <c r="D976" s="173"/>
      <c r="E976" s="173"/>
      <c r="F976" s="173"/>
      <c r="G976" s="173"/>
      <c r="H976" s="173"/>
      <c r="I976" s="173"/>
      <c r="J976" s="173"/>
      <c r="K976" s="173"/>
      <c r="L976" s="173"/>
      <c r="M976" s="72"/>
      <c r="N976" s="67"/>
      <c r="O976" s="76"/>
      <c r="P976" s="218"/>
      <c r="Q976" s="218"/>
      <c r="R976" s="218"/>
    </row>
    <row r="977" spans="1:18" x14ac:dyDescent="0.25">
      <c r="A977" s="227"/>
      <c r="B977" s="173"/>
      <c r="C977" s="173"/>
      <c r="D977" s="173"/>
      <c r="E977" s="173"/>
      <c r="F977" s="173"/>
      <c r="G977" s="173"/>
      <c r="H977" s="173"/>
      <c r="I977" s="173"/>
      <c r="J977" s="173"/>
      <c r="K977" s="173"/>
      <c r="L977" s="173"/>
      <c r="M977" s="72"/>
      <c r="N977" s="67"/>
      <c r="O977" s="76"/>
      <c r="P977" s="218"/>
      <c r="Q977" s="218"/>
      <c r="R977" s="218"/>
    </row>
    <row r="978" spans="1:18" x14ac:dyDescent="0.25">
      <c r="A978" s="227"/>
      <c r="B978" s="173"/>
      <c r="C978" s="173"/>
      <c r="D978" s="173"/>
      <c r="E978" s="173"/>
      <c r="F978" s="173"/>
      <c r="G978" s="173"/>
      <c r="H978" s="173"/>
      <c r="I978" s="173"/>
      <c r="J978" s="173"/>
      <c r="K978" s="173"/>
      <c r="L978" s="173"/>
      <c r="M978" s="72"/>
      <c r="N978" s="67"/>
      <c r="O978" s="76"/>
      <c r="P978" s="218"/>
      <c r="Q978" s="218"/>
      <c r="R978" s="218"/>
    </row>
    <row r="979" spans="1:18" x14ac:dyDescent="0.25">
      <c r="A979" s="227"/>
      <c r="B979" s="173"/>
      <c r="C979" s="173"/>
      <c r="D979" s="173"/>
      <c r="E979" s="173"/>
      <c r="F979" s="173"/>
      <c r="G979" s="173"/>
      <c r="H979" s="173"/>
      <c r="I979" s="173"/>
      <c r="J979" s="173"/>
      <c r="K979" s="173"/>
      <c r="L979" s="173"/>
      <c r="M979" s="72"/>
      <c r="N979" s="67"/>
      <c r="O979" s="76"/>
      <c r="P979" s="218"/>
      <c r="Q979" s="218"/>
      <c r="R979" s="218"/>
    </row>
    <row r="980" spans="1:18" x14ac:dyDescent="0.25">
      <c r="A980" s="227"/>
      <c r="B980" s="173"/>
      <c r="C980" s="173"/>
      <c r="D980" s="173"/>
      <c r="E980" s="173"/>
      <c r="F980" s="173"/>
      <c r="G980" s="173"/>
      <c r="H980" s="173"/>
      <c r="I980" s="173"/>
      <c r="J980" s="173"/>
      <c r="K980" s="173"/>
      <c r="L980" s="173"/>
      <c r="M980" s="72"/>
      <c r="N980" s="67"/>
      <c r="O980" s="76"/>
      <c r="P980" s="218"/>
      <c r="Q980" s="218"/>
      <c r="R980" s="218"/>
    </row>
    <row r="981" spans="1:18" x14ac:dyDescent="0.25">
      <c r="A981" s="227"/>
      <c r="B981" s="173"/>
      <c r="C981" s="173"/>
      <c r="D981" s="173"/>
      <c r="E981" s="173"/>
      <c r="F981" s="173"/>
      <c r="G981" s="173"/>
      <c r="H981" s="173"/>
      <c r="I981" s="173"/>
      <c r="J981" s="173"/>
      <c r="K981" s="173"/>
      <c r="L981" s="173"/>
      <c r="M981" s="72"/>
      <c r="N981" s="67"/>
      <c r="O981" s="76"/>
      <c r="P981" s="218"/>
      <c r="Q981" s="218"/>
      <c r="R981" s="218"/>
    </row>
    <row r="982" spans="1:18" x14ac:dyDescent="0.25">
      <c r="A982" s="227"/>
      <c r="B982" s="173"/>
      <c r="C982" s="173"/>
      <c r="D982" s="173"/>
      <c r="E982" s="173"/>
      <c r="F982" s="173"/>
      <c r="G982" s="173"/>
      <c r="H982" s="173"/>
      <c r="I982" s="173"/>
      <c r="J982" s="173"/>
      <c r="K982" s="173"/>
      <c r="L982" s="173"/>
      <c r="M982" s="72"/>
      <c r="N982" s="67"/>
      <c r="O982" s="76"/>
      <c r="P982" s="218"/>
      <c r="Q982" s="218"/>
      <c r="R982" s="218"/>
    </row>
    <row r="983" spans="1:18" x14ac:dyDescent="0.25">
      <c r="A983" s="227"/>
      <c r="B983" s="173"/>
      <c r="C983" s="173"/>
      <c r="D983" s="173"/>
      <c r="E983" s="173"/>
      <c r="F983" s="173"/>
      <c r="G983" s="173"/>
      <c r="H983" s="173"/>
      <c r="I983" s="173"/>
      <c r="J983" s="173"/>
      <c r="K983" s="173"/>
      <c r="L983" s="173"/>
      <c r="M983" s="72"/>
      <c r="N983" s="67"/>
      <c r="O983" s="76"/>
      <c r="P983" s="218"/>
      <c r="Q983" s="218"/>
      <c r="R983" s="218"/>
    </row>
    <row r="984" spans="1:18" x14ac:dyDescent="0.25">
      <c r="A984" s="227"/>
      <c r="B984" s="173"/>
      <c r="C984" s="173"/>
      <c r="D984" s="173"/>
      <c r="E984" s="173"/>
      <c r="F984" s="173"/>
      <c r="G984" s="173"/>
      <c r="H984" s="173"/>
      <c r="I984" s="173"/>
      <c r="J984" s="173"/>
      <c r="K984" s="173"/>
      <c r="L984" s="173"/>
      <c r="M984" s="72"/>
      <c r="N984" s="67"/>
      <c r="O984" s="76"/>
      <c r="P984" s="218"/>
      <c r="Q984" s="218"/>
      <c r="R984" s="218"/>
    </row>
    <row r="985" spans="1:18" x14ac:dyDescent="0.25">
      <c r="A985" s="227"/>
      <c r="B985" s="173"/>
      <c r="C985" s="173"/>
      <c r="D985" s="173"/>
      <c r="E985" s="173"/>
      <c r="F985" s="173"/>
      <c r="G985" s="173"/>
      <c r="H985" s="173"/>
      <c r="I985" s="173"/>
      <c r="J985" s="173"/>
      <c r="K985" s="173"/>
      <c r="L985" s="173"/>
      <c r="M985" s="72"/>
      <c r="N985" s="67"/>
      <c r="O985" s="76"/>
      <c r="P985" s="218"/>
      <c r="Q985" s="218"/>
      <c r="R985" s="218"/>
    </row>
    <row r="986" spans="1:18" x14ac:dyDescent="0.25">
      <c r="A986" s="227"/>
      <c r="B986" s="173"/>
      <c r="C986" s="173"/>
      <c r="D986" s="173"/>
      <c r="E986" s="173"/>
      <c r="F986" s="173"/>
      <c r="G986" s="173"/>
      <c r="H986" s="173"/>
      <c r="I986" s="173"/>
      <c r="J986" s="173"/>
      <c r="K986" s="173"/>
      <c r="L986" s="173"/>
      <c r="M986" s="72"/>
      <c r="N986" s="67"/>
      <c r="O986" s="76"/>
      <c r="P986" s="218"/>
      <c r="Q986" s="218"/>
      <c r="R986" s="218"/>
    </row>
    <row r="987" spans="1:18" x14ac:dyDescent="0.25">
      <c r="A987" s="227"/>
      <c r="B987" s="173"/>
      <c r="C987" s="173"/>
      <c r="D987" s="173"/>
      <c r="E987" s="173"/>
      <c r="F987" s="173"/>
      <c r="G987" s="173"/>
      <c r="H987" s="173"/>
      <c r="I987" s="173"/>
      <c r="J987" s="173"/>
      <c r="K987" s="173"/>
      <c r="L987" s="173"/>
      <c r="M987" s="72"/>
      <c r="N987" s="67"/>
      <c r="O987" s="76"/>
      <c r="P987" s="218"/>
      <c r="Q987" s="218"/>
      <c r="R987" s="218"/>
    </row>
    <row r="988" spans="1:18" x14ac:dyDescent="0.25">
      <c r="A988" s="227"/>
      <c r="B988" s="173"/>
      <c r="C988" s="173"/>
      <c r="D988" s="173"/>
      <c r="E988" s="173"/>
      <c r="F988" s="173"/>
      <c r="G988" s="173"/>
      <c r="H988" s="173"/>
      <c r="I988" s="173"/>
      <c r="J988" s="173"/>
      <c r="K988" s="173"/>
      <c r="L988" s="173"/>
      <c r="M988" s="72"/>
      <c r="N988" s="67"/>
      <c r="O988" s="76"/>
      <c r="P988" s="218"/>
      <c r="Q988" s="218"/>
      <c r="R988" s="218"/>
    </row>
    <row r="989" spans="1:18" x14ac:dyDescent="0.25">
      <c r="A989" s="227"/>
      <c r="B989" s="173"/>
      <c r="C989" s="173"/>
      <c r="D989" s="173"/>
      <c r="E989" s="173"/>
      <c r="F989" s="173"/>
      <c r="G989" s="173"/>
      <c r="H989" s="173"/>
      <c r="I989" s="173"/>
      <c r="J989" s="173"/>
      <c r="K989" s="173"/>
      <c r="L989" s="173"/>
      <c r="M989" s="72"/>
      <c r="N989" s="67"/>
      <c r="O989" s="76"/>
      <c r="P989" s="218"/>
      <c r="Q989" s="218"/>
      <c r="R989" s="218"/>
    </row>
    <row r="990" spans="1:18" x14ac:dyDescent="0.25">
      <c r="A990" s="227"/>
      <c r="B990" s="173"/>
      <c r="C990" s="173"/>
      <c r="D990" s="173"/>
      <c r="E990" s="173"/>
      <c r="F990" s="173"/>
      <c r="G990" s="173"/>
      <c r="H990" s="173"/>
      <c r="I990" s="173"/>
      <c r="J990" s="173"/>
      <c r="K990" s="173"/>
      <c r="L990" s="173"/>
      <c r="M990" s="72"/>
      <c r="N990" s="67"/>
      <c r="O990" s="76"/>
      <c r="P990" s="218"/>
      <c r="Q990" s="218"/>
      <c r="R990" s="218"/>
    </row>
    <row r="991" spans="1:18" x14ac:dyDescent="0.25">
      <c r="A991" s="227"/>
      <c r="B991" s="173"/>
      <c r="C991" s="173"/>
      <c r="D991" s="173"/>
      <c r="E991" s="173"/>
      <c r="F991" s="173"/>
      <c r="G991" s="173"/>
      <c r="H991" s="173"/>
      <c r="I991" s="173"/>
      <c r="J991" s="173"/>
      <c r="K991" s="173"/>
      <c r="L991" s="173"/>
      <c r="M991" s="72"/>
      <c r="N991" s="67"/>
      <c r="O991" s="76"/>
      <c r="P991" s="218"/>
      <c r="Q991" s="218"/>
      <c r="R991" s="218"/>
    </row>
    <row r="992" spans="1:18" x14ac:dyDescent="0.25">
      <c r="A992" s="227"/>
      <c r="B992" s="173"/>
      <c r="C992" s="173"/>
      <c r="D992" s="173"/>
      <c r="E992" s="173"/>
      <c r="F992" s="173"/>
      <c r="G992" s="173"/>
      <c r="H992" s="173"/>
      <c r="I992" s="173"/>
      <c r="J992" s="173"/>
      <c r="K992" s="173"/>
      <c r="L992" s="173"/>
      <c r="M992" s="72"/>
      <c r="N992" s="67"/>
      <c r="O992" s="76"/>
      <c r="P992" s="218"/>
      <c r="Q992" s="218"/>
      <c r="R992" s="218"/>
    </row>
    <row r="993" spans="1:18" x14ac:dyDescent="0.25">
      <c r="A993" s="227"/>
      <c r="B993" s="173"/>
      <c r="C993" s="173"/>
      <c r="D993" s="173"/>
      <c r="E993" s="173"/>
      <c r="F993" s="173"/>
      <c r="G993" s="173"/>
      <c r="H993" s="173"/>
      <c r="I993" s="173"/>
      <c r="J993" s="173"/>
      <c r="K993" s="173"/>
      <c r="L993" s="173"/>
      <c r="M993" s="72"/>
      <c r="N993" s="67"/>
      <c r="O993" s="76"/>
      <c r="P993" s="218"/>
      <c r="Q993" s="218"/>
      <c r="R993" s="218"/>
    </row>
    <row r="994" spans="1:18" x14ac:dyDescent="0.25">
      <c r="A994" s="227"/>
      <c r="B994" s="173"/>
      <c r="C994" s="173"/>
      <c r="D994" s="173"/>
      <c r="E994" s="173"/>
      <c r="F994" s="173"/>
      <c r="G994" s="173"/>
      <c r="H994" s="173"/>
      <c r="I994" s="173"/>
      <c r="J994" s="173"/>
      <c r="K994" s="173"/>
      <c r="L994" s="173"/>
      <c r="M994" s="72"/>
      <c r="N994" s="67"/>
      <c r="O994" s="76"/>
      <c r="P994" s="218"/>
      <c r="Q994" s="218"/>
      <c r="R994" s="218"/>
    </row>
    <row r="995" spans="1:18" x14ac:dyDescent="0.25">
      <c r="A995" s="227"/>
      <c r="B995" s="173"/>
      <c r="C995" s="173"/>
      <c r="D995" s="173"/>
      <c r="E995" s="173"/>
      <c r="F995" s="173"/>
      <c r="G995" s="173"/>
      <c r="H995" s="173"/>
      <c r="I995" s="173"/>
      <c r="J995" s="173"/>
      <c r="K995" s="173"/>
      <c r="L995" s="173"/>
      <c r="M995" s="72"/>
      <c r="N995" s="67"/>
      <c r="O995" s="76"/>
      <c r="P995" s="218"/>
      <c r="Q995" s="218"/>
      <c r="R995" s="218"/>
    </row>
    <row r="996" spans="1:18" x14ac:dyDescent="0.25">
      <c r="A996" s="227"/>
      <c r="B996" s="173"/>
      <c r="C996" s="173"/>
      <c r="D996" s="173"/>
      <c r="E996" s="173"/>
      <c r="F996" s="173"/>
      <c r="G996" s="173"/>
      <c r="H996" s="173"/>
      <c r="I996" s="173"/>
      <c r="J996" s="173"/>
      <c r="K996" s="173"/>
      <c r="L996" s="173"/>
      <c r="M996" s="72"/>
      <c r="N996" s="67"/>
      <c r="O996" s="76"/>
      <c r="P996" s="218"/>
      <c r="Q996" s="218"/>
      <c r="R996" s="218"/>
    </row>
    <row r="997" spans="1:18" x14ac:dyDescent="0.25">
      <c r="A997" s="227"/>
      <c r="B997" s="173"/>
      <c r="C997" s="173"/>
      <c r="D997" s="173"/>
      <c r="E997" s="173"/>
      <c r="F997" s="173"/>
      <c r="G997" s="173"/>
      <c r="H997" s="173"/>
      <c r="I997" s="173"/>
      <c r="J997" s="173"/>
      <c r="K997" s="173"/>
      <c r="L997" s="173"/>
      <c r="M997" s="72"/>
      <c r="N997" s="67"/>
      <c r="O997" s="76"/>
      <c r="P997" s="218"/>
      <c r="Q997" s="218"/>
      <c r="R997" s="218"/>
    </row>
    <row r="998" spans="1:18" x14ac:dyDescent="0.25">
      <c r="A998" s="227"/>
      <c r="B998" s="173"/>
      <c r="C998" s="173"/>
      <c r="D998" s="173"/>
      <c r="E998" s="173"/>
      <c r="F998" s="173"/>
      <c r="G998" s="173"/>
      <c r="H998" s="173"/>
      <c r="I998" s="173"/>
      <c r="J998" s="173"/>
      <c r="K998" s="173"/>
      <c r="L998" s="173"/>
      <c r="M998" s="72"/>
      <c r="N998" s="67"/>
      <c r="O998" s="76"/>
      <c r="P998" s="218"/>
      <c r="Q998" s="218"/>
      <c r="R998" s="218"/>
    </row>
    <row r="999" spans="1:18" x14ac:dyDescent="0.25">
      <c r="A999" s="227"/>
      <c r="B999" s="173"/>
      <c r="C999" s="173"/>
      <c r="D999" s="173"/>
      <c r="E999" s="173"/>
      <c r="F999" s="173"/>
      <c r="G999" s="173"/>
      <c r="H999" s="173"/>
      <c r="I999" s="173"/>
      <c r="J999" s="173"/>
      <c r="K999" s="173"/>
      <c r="L999" s="173"/>
      <c r="M999" s="72"/>
      <c r="N999" s="67"/>
      <c r="O999" s="76"/>
      <c r="P999" s="218"/>
      <c r="Q999" s="218"/>
      <c r="R999" s="218"/>
    </row>
    <row r="1000" spans="1:18" x14ac:dyDescent="0.25">
      <c r="A1000" s="227"/>
      <c r="B1000" s="173"/>
      <c r="C1000" s="173"/>
      <c r="D1000" s="173"/>
      <c r="E1000" s="173"/>
      <c r="F1000" s="173"/>
      <c r="G1000" s="173"/>
      <c r="H1000" s="173"/>
      <c r="I1000" s="173"/>
      <c r="J1000" s="173"/>
      <c r="K1000" s="173"/>
      <c r="L1000" s="173"/>
      <c r="M1000" s="72"/>
      <c r="N1000" s="67"/>
      <c r="O1000" s="76"/>
      <c r="P1000" s="218"/>
      <c r="Q1000" s="218"/>
      <c r="R1000" s="218"/>
    </row>
    <row r="1001" spans="1:18" x14ac:dyDescent="0.25">
      <c r="A1001" s="227"/>
      <c r="B1001" s="173"/>
      <c r="C1001" s="173"/>
      <c r="D1001" s="173"/>
      <c r="E1001" s="173"/>
      <c r="F1001" s="173"/>
      <c r="G1001" s="173"/>
      <c r="H1001" s="173"/>
      <c r="I1001" s="173"/>
      <c r="J1001" s="173"/>
      <c r="K1001" s="173"/>
      <c r="L1001" s="173"/>
      <c r="M1001" s="72"/>
      <c r="N1001" s="67"/>
      <c r="O1001" s="76"/>
      <c r="P1001" s="218"/>
      <c r="Q1001" s="218"/>
      <c r="R1001" s="218"/>
    </row>
    <row r="1002" spans="1:18" x14ac:dyDescent="0.25">
      <c r="A1002" s="227"/>
      <c r="B1002" s="173"/>
      <c r="C1002" s="173"/>
      <c r="D1002" s="173"/>
      <c r="E1002" s="173"/>
      <c r="F1002" s="173"/>
      <c r="G1002" s="173"/>
      <c r="H1002" s="173"/>
      <c r="I1002" s="173"/>
      <c r="J1002" s="173"/>
      <c r="K1002" s="173"/>
      <c r="L1002" s="173"/>
      <c r="M1002" s="72"/>
      <c r="N1002" s="67"/>
      <c r="O1002" s="76"/>
      <c r="P1002" s="218"/>
      <c r="Q1002" s="218"/>
      <c r="R1002" s="218"/>
    </row>
    <row r="1003" spans="1:18" x14ac:dyDescent="0.25">
      <c r="A1003" s="227"/>
      <c r="B1003" s="173"/>
      <c r="C1003" s="173"/>
      <c r="D1003" s="173"/>
      <c r="E1003" s="173"/>
      <c r="F1003" s="173"/>
      <c r="G1003" s="173"/>
      <c r="H1003" s="173"/>
      <c r="I1003" s="173"/>
      <c r="J1003" s="173"/>
      <c r="K1003" s="173"/>
      <c r="L1003" s="173"/>
      <c r="M1003" s="72"/>
      <c r="N1003" s="67"/>
      <c r="O1003" s="76"/>
      <c r="P1003" s="218"/>
      <c r="Q1003" s="218"/>
      <c r="R1003" s="218"/>
    </row>
    <row r="1004" spans="1:18" x14ac:dyDescent="0.25">
      <c r="A1004" s="227"/>
      <c r="B1004" s="173"/>
      <c r="C1004" s="173"/>
      <c r="D1004" s="173"/>
      <c r="E1004" s="173"/>
      <c r="F1004" s="173"/>
      <c r="G1004" s="173"/>
      <c r="H1004" s="173"/>
      <c r="I1004" s="173"/>
      <c r="J1004" s="173"/>
      <c r="K1004" s="173"/>
      <c r="L1004" s="173"/>
      <c r="M1004" s="72"/>
      <c r="N1004" s="67"/>
      <c r="O1004" s="76"/>
      <c r="P1004" s="218"/>
      <c r="Q1004" s="218"/>
      <c r="R1004" s="218"/>
    </row>
    <row r="1005" spans="1:18" x14ac:dyDescent="0.25">
      <c r="A1005" s="227"/>
      <c r="B1005" s="173"/>
      <c r="C1005" s="173"/>
      <c r="D1005" s="173"/>
      <c r="E1005" s="173"/>
      <c r="F1005" s="173"/>
      <c r="G1005" s="173"/>
      <c r="H1005" s="173"/>
      <c r="I1005" s="173"/>
      <c r="J1005" s="173"/>
      <c r="K1005" s="173"/>
      <c r="L1005" s="173"/>
      <c r="M1005" s="72"/>
      <c r="N1005" s="67"/>
      <c r="O1005" s="76"/>
      <c r="P1005" s="218"/>
      <c r="Q1005" s="218"/>
      <c r="R1005" s="218"/>
    </row>
    <row r="1006" spans="1:18" x14ac:dyDescent="0.25">
      <c r="A1006" s="227"/>
      <c r="B1006" s="173"/>
      <c r="C1006" s="173"/>
      <c r="D1006" s="173"/>
      <c r="E1006" s="173"/>
      <c r="F1006" s="173"/>
      <c r="G1006" s="173"/>
      <c r="H1006" s="173"/>
      <c r="I1006" s="173"/>
      <c r="J1006" s="173"/>
      <c r="K1006" s="173"/>
      <c r="L1006" s="173"/>
      <c r="M1006" s="72"/>
      <c r="N1006" s="67"/>
      <c r="O1006" s="76"/>
      <c r="P1006" s="218"/>
      <c r="Q1006" s="218"/>
      <c r="R1006" s="218"/>
    </row>
    <row r="1007" spans="1:18" x14ac:dyDescent="0.25">
      <c r="A1007" s="227"/>
      <c r="B1007" s="173"/>
      <c r="C1007" s="173"/>
      <c r="D1007" s="173"/>
      <c r="E1007" s="173"/>
      <c r="F1007" s="173"/>
      <c r="G1007" s="173"/>
      <c r="H1007" s="173"/>
      <c r="I1007" s="173"/>
      <c r="J1007" s="173"/>
      <c r="K1007" s="173"/>
      <c r="L1007" s="173"/>
      <c r="M1007" s="72"/>
      <c r="N1007" s="67"/>
      <c r="O1007" s="76"/>
      <c r="P1007" s="218"/>
      <c r="Q1007" s="218"/>
      <c r="R1007" s="218"/>
    </row>
    <row r="1008" spans="1:18" x14ac:dyDescent="0.25">
      <c r="A1008" s="227"/>
      <c r="B1008" s="173"/>
      <c r="C1008" s="173"/>
      <c r="D1008" s="173"/>
      <c r="E1008" s="173"/>
      <c r="F1008" s="173"/>
      <c r="G1008" s="173"/>
      <c r="H1008" s="173"/>
      <c r="I1008" s="173"/>
      <c r="J1008" s="173"/>
      <c r="K1008" s="173"/>
      <c r="L1008" s="173"/>
      <c r="M1008" s="72"/>
      <c r="N1008" s="67"/>
      <c r="O1008" s="76"/>
      <c r="P1008" s="218"/>
      <c r="Q1008" s="218"/>
      <c r="R1008" s="218"/>
    </row>
    <row r="1009" spans="1:18" x14ac:dyDescent="0.25">
      <c r="A1009" s="227"/>
      <c r="B1009" s="173"/>
      <c r="C1009" s="173"/>
      <c r="D1009" s="173"/>
      <c r="E1009" s="173"/>
      <c r="F1009" s="173"/>
      <c r="G1009" s="173"/>
      <c r="H1009" s="173"/>
      <c r="I1009" s="173"/>
      <c r="J1009" s="173"/>
      <c r="K1009" s="173"/>
      <c r="L1009" s="173"/>
      <c r="M1009" s="72"/>
      <c r="N1009" s="67"/>
      <c r="O1009" s="76"/>
      <c r="P1009" s="218"/>
      <c r="Q1009" s="218"/>
      <c r="R1009" s="218"/>
    </row>
    <row r="1010" spans="1:18" x14ac:dyDescent="0.25">
      <c r="A1010" s="227"/>
      <c r="B1010" s="173"/>
      <c r="C1010" s="173"/>
      <c r="D1010" s="173"/>
      <c r="E1010" s="173"/>
      <c r="F1010" s="173"/>
      <c r="G1010" s="173"/>
      <c r="H1010" s="173"/>
      <c r="I1010" s="173"/>
      <c r="J1010" s="173"/>
      <c r="K1010" s="173"/>
      <c r="L1010" s="173"/>
      <c r="M1010" s="72"/>
      <c r="N1010" s="67"/>
      <c r="O1010" s="76"/>
      <c r="P1010" s="218"/>
      <c r="Q1010" s="218"/>
      <c r="R1010" s="218"/>
    </row>
    <row r="1011" spans="1:18" x14ac:dyDescent="0.25">
      <c r="A1011" s="227"/>
      <c r="B1011" s="173"/>
      <c r="C1011" s="173"/>
      <c r="D1011" s="173"/>
      <c r="E1011" s="173"/>
      <c r="F1011" s="173"/>
      <c r="G1011" s="173"/>
      <c r="H1011" s="173"/>
      <c r="I1011" s="173"/>
      <c r="J1011" s="173"/>
      <c r="K1011" s="173"/>
      <c r="L1011" s="173"/>
      <c r="M1011" s="72"/>
      <c r="N1011" s="67"/>
      <c r="O1011" s="76"/>
      <c r="P1011" s="218"/>
      <c r="Q1011" s="218"/>
      <c r="R1011" s="218"/>
    </row>
    <row r="1012" spans="1:18" x14ac:dyDescent="0.25">
      <c r="A1012" s="227"/>
      <c r="B1012" s="173"/>
      <c r="C1012" s="173"/>
      <c r="D1012" s="173"/>
      <c r="E1012" s="173"/>
      <c r="F1012" s="173"/>
      <c r="G1012" s="173"/>
      <c r="H1012" s="173"/>
      <c r="I1012" s="173"/>
      <c r="J1012" s="173"/>
      <c r="K1012" s="173"/>
      <c r="L1012" s="173"/>
      <c r="M1012" s="72"/>
      <c r="N1012" s="67"/>
      <c r="O1012" s="76"/>
      <c r="P1012" s="218"/>
      <c r="Q1012" s="218"/>
      <c r="R1012" s="218"/>
    </row>
    <row r="1013" spans="1:18" x14ac:dyDescent="0.25">
      <c r="A1013" s="227"/>
      <c r="B1013" s="173"/>
      <c r="C1013" s="173"/>
      <c r="D1013" s="173"/>
      <c r="E1013" s="173"/>
      <c r="F1013" s="173"/>
      <c r="G1013" s="173"/>
      <c r="H1013" s="173"/>
      <c r="I1013" s="173"/>
      <c r="J1013" s="173"/>
      <c r="K1013" s="173"/>
      <c r="L1013" s="173"/>
      <c r="M1013" s="72"/>
      <c r="N1013" s="67"/>
      <c r="O1013" s="76"/>
      <c r="P1013" s="218"/>
      <c r="Q1013" s="218"/>
      <c r="R1013" s="218"/>
    </row>
    <row r="1014" spans="1:18" x14ac:dyDescent="0.25">
      <c r="A1014" s="227"/>
      <c r="B1014" s="173"/>
      <c r="C1014" s="173"/>
      <c r="D1014" s="173"/>
      <c r="E1014" s="173"/>
      <c r="F1014" s="173"/>
      <c r="G1014" s="173"/>
      <c r="H1014" s="173"/>
      <c r="I1014" s="173"/>
      <c r="J1014" s="173"/>
      <c r="K1014" s="173"/>
      <c r="L1014" s="173"/>
      <c r="M1014" s="72"/>
      <c r="N1014" s="67"/>
      <c r="O1014" s="76"/>
      <c r="P1014" s="218"/>
      <c r="Q1014" s="218"/>
      <c r="R1014" s="218"/>
    </row>
    <row r="1015" spans="1:18" x14ac:dyDescent="0.25">
      <c r="A1015" s="227"/>
      <c r="B1015" s="173"/>
      <c r="C1015" s="173"/>
      <c r="D1015" s="173"/>
      <c r="E1015" s="173"/>
      <c r="F1015" s="173"/>
      <c r="G1015" s="173"/>
      <c r="H1015" s="173"/>
      <c r="I1015" s="173"/>
      <c r="J1015" s="173"/>
      <c r="K1015" s="173"/>
      <c r="L1015" s="173"/>
      <c r="M1015" s="72"/>
      <c r="N1015" s="67"/>
      <c r="O1015" s="76"/>
      <c r="P1015" s="218"/>
      <c r="Q1015" s="218"/>
      <c r="R1015" s="218"/>
    </row>
    <row r="1016" spans="1:18" x14ac:dyDescent="0.25">
      <c r="A1016" s="227"/>
      <c r="B1016" s="173"/>
      <c r="C1016" s="173"/>
      <c r="D1016" s="173"/>
      <c r="E1016" s="173"/>
      <c r="F1016" s="173"/>
      <c r="G1016" s="173"/>
      <c r="H1016" s="173"/>
      <c r="I1016" s="173"/>
      <c r="J1016" s="173"/>
      <c r="K1016" s="173"/>
      <c r="L1016" s="173"/>
      <c r="M1016" s="72"/>
      <c r="N1016" s="67"/>
      <c r="O1016" s="76"/>
      <c r="P1016" s="218"/>
      <c r="Q1016" s="218"/>
      <c r="R1016" s="218"/>
    </row>
    <row r="1017" spans="1:18" x14ac:dyDescent="0.25">
      <c r="A1017" s="227"/>
      <c r="B1017" s="173"/>
      <c r="C1017" s="173"/>
      <c r="D1017" s="173"/>
      <c r="E1017" s="173"/>
      <c r="F1017" s="173"/>
      <c r="G1017" s="173"/>
      <c r="H1017" s="173"/>
      <c r="I1017" s="173"/>
      <c r="J1017" s="173"/>
      <c r="K1017" s="173"/>
      <c r="L1017" s="173"/>
      <c r="M1017" s="72"/>
      <c r="N1017" s="67"/>
      <c r="O1017" s="76"/>
      <c r="P1017" s="218"/>
      <c r="Q1017" s="218"/>
      <c r="R1017" s="218"/>
    </row>
    <row r="1018" spans="1:18" x14ac:dyDescent="0.25">
      <c r="A1018" s="227"/>
      <c r="B1018" s="173"/>
      <c r="C1018" s="173"/>
      <c r="D1018" s="173"/>
      <c r="E1018" s="173"/>
      <c r="F1018" s="173"/>
      <c r="G1018" s="173"/>
      <c r="H1018" s="173"/>
      <c r="I1018" s="173"/>
      <c r="J1018" s="173"/>
      <c r="K1018" s="173"/>
      <c r="L1018" s="173"/>
      <c r="M1018" s="72"/>
      <c r="N1018" s="67"/>
      <c r="O1018" s="76"/>
      <c r="P1018" s="218"/>
      <c r="Q1018" s="218"/>
      <c r="R1018" s="218"/>
    </row>
    <row r="1019" spans="1:18" x14ac:dyDescent="0.25">
      <c r="A1019" s="227"/>
      <c r="B1019" s="173"/>
      <c r="C1019" s="173"/>
      <c r="D1019" s="173"/>
      <c r="E1019" s="173"/>
      <c r="F1019" s="173"/>
      <c r="G1019" s="173"/>
      <c r="H1019" s="173"/>
      <c r="I1019" s="173"/>
      <c r="J1019" s="173"/>
      <c r="K1019" s="173"/>
      <c r="L1019" s="173"/>
      <c r="M1019" s="72"/>
      <c r="N1019" s="67"/>
      <c r="O1019" s="76"/>
      <c r="P1019" s="218"/>
      <c r="Q1019" s="218"/>
      <c r="R1019" s="218"/>
    </row>
    <row r="1020" spans="1:18" x14ac:dyDescent="0.25">
      <c r="A1020" s="227"/>
      <c r="B1020" s="173"/>
      <c r="C1020" s="173"/>
      <c r="D1020" s="173"/>
      <c r="E1020" s="173"/>
      <c r="F1020" s="173"/>
      <c r="G1020" s="173"/>
      <c r="H1020" s="173"/>
      <c r="I1020" s="173"/>
      <c r="J1020" s="173"/>
      <c r="K1020" s="173"/>
      <c r="L1020" s="173"/>
      <c r="M1020" s="72"/>
      <c r="N1020" s="67"/>
      <c r="O1020" s="76"/>
      <c r="P1020" s="218"/>
      <c r="Q1020" s="218"/>
      <c r="R1020" s="218"/>
    </row>
    <row r="1021" spans="1:18" x14ac:dyDescent="0.25">
      <c r="A1021" s="227"/>
      <c r="B1021" s="173"/>
      <c r="C1021" s="173"/>
      <c r="D1021" s="173"/>
      <c r="E1021" s="173"/>
      <c r="F1021" s="173"/>
      <c r="G1021" s="173"/>
      <c r="H1021" s="173"/>
      <c r="I1021" s="173"/>
      <c r="J1021" s="173"/>
      <c r="K1021" s="173"/>
      <c r="L1021" s="173"/>
      <c r="M1021" s="72"/>
      <c r="N1021" s="67"/>
      <c r="O1021" s="76"/>
      <c r="P1021" s="218"/>
      <c r="Q1021" s="218"/>
      <c r="R1021" s="218"/>
    </row>
    <row r="1022" spans="1:18" x14ac:dyDescent="0.25">
      <c r="A1022" s="227"/>
      <c r="B1022" s="173"/>
      <c r="C1022" s="173"/>
      <c r="D1022" s="173"/>
      <c r="E1022" s="173"/>
      <c r="F1022" s="173"/>
      <c r="G1022" s="173"/>
      <c r="H1022" s="173"/>
      <c r="I1022" s="173"/>
      <c r="J1022" s="173"/>
      <c r="K1022" s="173"/>
      <c r="L1022" s="173"/>
      <c r="M1022" s="72"/>
      <c r="N1022" s="67"/>
      <c r="O1022" s="76"/>
      <c r="P1022" s="218"/>
      <c r="Q1022" s="218"/>
      <c r="R1022" s="218"/>
    </row>
    <row r="1023" spans="1:18" x14ac:dyDescent="0.25">
      <c r="A1023" s="227"/>
      <c r="B1023" s="173"/>
      <c r="C1023" s="173"/>
      <c r="D1023" s="173"/>
      <c r="E1023" s="173"/>
      <c r="F1023" s="173"/>
      <c r="G1023" s="173"/>
      <c r="H1023" s="173"/>
      <c r="I1023" s="173"/>
      <c r="J1023" s="173"/>
      <c r="K1023" s="173"/>
      <c r="L1023" s="173"/>
      <c r="M1023" s="72"/>
      <c r="N1023" s="67"/>
      <c r="O1023" s="76"/>
      <c r="P1023" s="218"/>
      <c r="Q1023" s="218"/>
      <c r="R1023" s="218"/>
    </row>
    <row r="1024" spans="1:18" x14ac:dyDescent="0.25">
      <c r="A1024" s="227"/>
      <c r="B1024" s="173"/>
      <c r="C1024" s="173"/>
      <c r="D1024" s="173"/>
      <c r="E1024" s="173"/>
      <c r="F1024" s="173"/>
      <c r="G1024" s="173"/>
      <c r="H1024" s="173"/>
      <c r="I1024" s="173"/>
      <c r="J1024" s="173"/>
      <c r="K1024" s="173"/>
      <c r="L1024" s="173"/>
      <c r="M1024" s="72"/>
      <c r="N1024" s="67"/>
      <c r="O1024" s="76"/>
      <c r="P1024" s="218"/>
      <c r="Q1024" s="218"/>
      <c r="R1024" s="218"/>
    </row>
    <row r="1025" spans="1:18" x14ac:dyDescent="0.25">
      <c r="A1025" s="227"/>
      <c r="B1025" s="173"/>
      <c r="C1025" s="173"/>
      <c r="D1025" s="173"/>
      <c r="E1025" s="173"/>
      <c r="F1025" s="173"/>
      <c r="G1025" s="173"/>
      <c r="H1025" s="173"/>
      <c r="I1025" s="173"/>
      <c r="J1025" s="173"/>
      <c r="K1025" s="173"/>
      <c r="L1025" s="173"/>
      <c r="M1025" s="72"/>
      <c r="N1025" s="67"/>
      <c r="O1025" s="76"/>
      <c r="P1025" s="218"/>
      <c r="Q1025" s="218"/>
      <c r="R1025" s="218"/>
    </row>
    <row r="1026" spans="1:18" x14ac:dyDescent="0.25">
      <c r="A1026" s="227"/>
      <c r="B1026" s="173"/>
      <c r="C1026" s="173"/>
      <c r="D1026" s="173"/>
      <c r="E1026" s="173"/>
      <c r="F1026" s="173"/>
      <c r="G1026" s="173"/>
      <c r="H1026" s="173"/>
      <c r="I1026" s="173"/>
      <c r="J1026" s="173"/>
      <c r="K1026" s="173"/>
      <c r="L1026" s="173"/>
      <c r="M1026" s="72"/>
      <c r="N1026" s="67"/>
      <c r="O1026" s="76"/>
      <c r="P1026" s="218"/>
      <c r="Q1026" s="218"/>
      <c r="R1026" s="218"/>
    </row>
    <row r="1027" spans="1:18" x14ac:dyDescent="0.25">
      <c r="A1027" s="227"/>
      <c r="B1027" s="173"/>
      <c r="C1027" s="173"/>
      <c r="D1027" s="173"/>
      <c r="E1027" s="173"/>
      <c r="F1027" s="173"/>
      <c r="G1027" s="173"/>
      <c r="H1027" s="173"/>
      <c r="I1027" s="173"/>
      <c r="J1027" s="173"/>
      <c r="K1027" s="173"/>
      <c r="L1027" s="173"/>
      <c r="M1027" s="72"/>
      <c r="N1027" s="67"/>
      <c r="O1027" s="76"/>
      <c r="P1027" s="218"/>
      <c r="Q1027" s="218"/>
      <c r="R1027" s="218"/>
    </row>
    <row r="1028" spans="1:18" x14ac:dyDescent="0.25">
      <c r="A1028" s="227"/>
      <c r="B1028" s="173"/>
      <c r="C1028" s="173"/>
      <c r="D1028" s="173"/>
      <c r="E1028" s="173"/>
      <c r="F1028" s="173"/>
      <c r="G1028" s="173"/>
      <c r="H1028" s="173"/>
      <c r="I1028" s="173"/>
      <c r="J1028" s="173"/>
      <c r="K1028" s="173"/>
      <c r="L1028" s="173"/>
      <c r="M1028" s="72"/>
      <c r="N1028" s="67"/>
      <c r="O1028" s="76"/>
      <c r="P1028" s="218"/>
      <c r="Q1028" s="218"/>
      <c r="R1028" s="218"/>
    </row>
    <row r="1029" spans="1:18" x14ac:dyDescent="0.25">
      <c r="A1029" s="227"/>
      <c r="B1029" s="173"/>
      <c r="C1029" s="173"/>
      <c r="D1029" s="173"/>
      <c r="E1029" s="173"/>
      <c r="F1029" s="173"/>
      <c r="G1029" s="173"/>
      <c r="H1029" s="173"/>
      <c r="I1029" s="173"/>
      <c r="J1029" s="173"/>
      <c r="K1029" s="173"/>
      <c r="L1029" s="173"/>
      <c r="M1029" s="72"/>
      <c r="N1029" s="67"/>
      <c r="O1029" s="76"/>
      <c r="P1029" s="218"/>
      <c r="Q1029" s="218"/>
      <c r="R1029" s="218"/>
    </row>
    <row r="1030" spans="1:18" x14ac:dyDescent="0.25">
      <c r="A1030" s="227"/>
      <c r="B1030" s="173"/>
      <c r="C1030" s="173"/>
      <c r="D1030" s="173"/>
      <c r="E1030" s="173"/>
      <c r="F1030" s="173"/>
      <c r="G1030" s="173"/>
      <c r="H1030" s="173"/>
      <c r="I1030" s="173"/>
      <c r="J1030" s="173"/>
      <c r="K1030" s="173"/>
      <c r="L1030" s="173"/>
      <c r="M1030" s="72"/>
      <c r="N1030" s="67"/>
      <c r="O1030" s="76"/>
      <c r="P1030" s="218"/>
      <c r="Q1030" s="218"/>
      <c r="R1030" s="218"/>
    </row>
    <row r="1031" spans="1:18" x14ac:dyDescent="0.25">
      <c r="A1031" s="227"/>
      <c r="B1031" s="173"/>
      <c r="C1031" s="173"/>
      <c r="D1031" s="173"/>
      <c r="E1031" s="173"/>
      <c r="F1031" s="173"/>
      <c r="G1031" s="173"/>
      <c r="H1031" s="173"/>
      <c r="I1031" s="173"/>
      <c r="J1031" s="173"/>
      <c r="K1031" s="173"/>
      <c r="L1031" s="173"/>
      <c r="M1031" s="72"/>
      <c r="N1031" s="67"/>
      <c r="O1031" s="76"/>
      <c r="P1031" s="218"/>
      <c r="Q1031" s="218"/>
      <c r="R1031" s="218"/>
    </row>
    <row r="1032" spans="1:18" x14ac:dyDescent="0.25">
      <c r="A1032" s="227"/>
      <c r="B1032" s="173"/>
      <c r="C1032" s="173"/>
      <c r="D1032" s="173"/>
      <c r="E1032" s="173"/>
      <c r="F1032" s="173"/>
      <c r="G1032" s="173"/>
      <c r="H1032" s="173"/>
      <c r="I1032" s="173"/>
      <c r="J1032" s="173"/>
      <c r="K1032" s="173"/>
      <c r="L1032" s="173"/>
      <c r="M1032" s="72"/>
      <c r="N1032" s="67"/>
      <c r="O1032" s="76"/>
      <c r="P1032" s="218"/>
      <c r="Q1032" s="218"/>
      <c r="R1032" s="218"/>
    </row>
    <row r="1033" spans="1:18" x14ac:dyDescent="0.25">
      <c r="A1033" s="227"/>
      <c r="B1033" s="173"/>
      <c r="C1033" s="173"/>
      <c r="D1033" s="173"/>
      <c r="E1033" s="173"/>
      <c r="F1033" s="173"/>
      <c r="G1033" s="173"/>
      <c r="H1033" s="173"/>
      <c r="I1033" s="173"/>
      <c r="J1033" s="173"/>
      <c r="K1033" s="173"/>
      <c r="L1033" s="173"/>
      <c r="M1033" s="72"/>
      <c r="N1033" s="67"/>
      <c r="O1033" s="76"/>
      <c r="P1033" s="218"/>
      <c r="Q1033" s="218"/>
      <c r="R1033" s="218"/>
    </row>
    <row r="1034" spans="1:18" x14ac:dyDescent="0.25">
      <c r="A1034" s="227"/>
      <c r="B1034" s="173"/>
      <c r="C1034" s="173"/>
      <c r="D1034" s="173"/>
      <c r="E1034" s="173"/>
      <c r="F1034" s="173"/>
      <c r="G1034" s="173"/>
      <c r="H1034" s="173"/>
      <c r="I1034" s="173"/>
      <c r="J1034" s="173"/>
      <c r="K1034" s="173"/>
      <c r="L1034" s="173"/>
      <c r="M1034" s="72"/>
      <c r="N1034" s="67"/>
      <c r="O1034" s="76"/>
      <c r="P1034" s="218"/>
      <c r="Q1034" s="218"/>
      <c r="R1034" s="218"/>
    </row>
    <row r="1035" spans="1:18" x14ac:dyDescent="0.25">
      <c r="A1035" s="227"/>
      <c r="B1035" s="173"/>
      <c r="C1035" s="173"/>
      <c r="D1035" s="173"/>
      <c r="E1035" s="173"/>
      <c r="F1035" s="173"/>
      <c r="G1035" s="173"/>
      <c r="H1035" s="173"/>
      <c r="I1035" s="173"/>
      <c r="J1035" s="173"/>
      <c r="K1035" s="173"/>
      <c r="L1035" s="173"/>
      <c r="M1035" s="72"/>
      <c r="N1035" s="67"/>
      <c r="O1035" s="76"/>
      <c r="P1035" s="218"/>
      <c r="Q1035" s="218"/>
      <c r="R1035" s="218"/>
    </row>
    <row r="1036" spans="1:18" x14ac:dyDescent="0.25">
      <c r="A1036" s="227"/>
      <c r="B1036" s="173"/>
      <c r="C1036" s="173"/>
      <c r="D1036" s="173"/>
      <c r="E1036" s="173"/>
      <c r="F1036" s="173"/>
      <c r="G1036" s="173"/>
      <c r="H1036" s="173"/>
      <c r="I1036" s="173"/>
      <c r="J1036" s="173"/>
      <c r="K1036" s="173"/>
      <c r="L1036" s="173"/>
      <c r="M1036" s="72"/>
      <c r="N1036" s="67"/>
      <c r="O1036" s="76"/>
      <c r="P1036" s="218"/>
      <c r="Q1036" s="218"/>
      <c r="R1036" s="218"/>
    </row>
    <row r="1037" spans="1:18" x14ac:dyDescent="0.25">
      <c r="A1037" s="227"/>
      <c r="B1037" s="173"/>
      <c r="C1037" s="173"/>
      <c r="D1037" s="173"/>
      <c r="E1037" s="173"/>
      <c r="F1037" s="173"/>
      <c r="G1037" s="173"/>
      <c r="H1037" s="173"/>
      <c r="I1037" s="173"/>
      <c r="J1037" s="173"/>
      <c r="K1037" s="173"/>
      <c r="L1037" s="173"/>
      <c r="M1037" s="72"/>
      <c r="N1037" s="67"/>
      <c r="O1037" s="76"/>
      <c r="P1037" s="218"/>
      <c r="Q1037" s="218"/>
      <c r="R1037" s="218"/>
    </row>
    <row r="1038" spans="1:18" x14ac:dyDescent="0.25">
      <c r="A1038" s="227"/>
      <c r="B1038" s="173"/>
      <c r="C1038" s="173"/>
      <c r="D1038" s="173"/>
      <c r="E1038" s="173"/>
      <c r="F1038" s="173"/>
      <c r="G1038" s="173"/>
      <c r="H1038" s="173"/>
      <c r="I1038" s="173"/>
      <c r="J1038" s="173"/>
      <c r="K1038" s="173"/>
      <c r="L1038" s="173"/>
      <c r="M1038" s="72"/>
      <c r="N1038" s="67"/>
      <c r="O1038" s="76"/>
      <c r="P1038" s="218"/>
      <c r="Q1038" s="218"/>
      <c r="R1038" s="218"/>
    </row>
    <row r="1039" spans="1:18" x14ac:dyDescent="0.25">
      <c r="A1039" s="227"/>
      <c r="B1039" s="173"/>
      <c r="C1039" s="173"/>
      <c r="D1039" s="173"/>
      <c r="E1039" s="173"/>
      <c r="F1039" s="173"/>
      <c r="G1039" s="173"/>
      <c r="H1039" s="173"/>
      <c r="I1039" s="173"/>
      <c r="J1039" s="173"/>
      <c r="K1039" s="173"/>
      <c r="L1039" s="173"/>
      <c r="M1039" s="72"/>
      <c r="N1039" s="67"/>
      <c r="O1039" s="76"/>
      <c r="P1039" s="218"/>
      <c r="Q1039" s="218"/>
      <c r="R1039" s="218"/>
    </row>
    <row r="1040" spans="1:18" x14ac:dyDescent="0.25">
      <c r="A1040" s="227"/>
      <c r="B1040" s="173"/>
      <c r="C1040" s="173"/>
      <c r="D1040" s="173"/>
      <c r="E1040" s="173"/>
      <c r="F1040" s="173"/>
      <c r="G1040" s="173"/>
      <c r="H1040" s="173"/>
      <c r="I1040" s="173"/>
      <c r="J1040" s="173"/>
      <c r="K1040" s="173"/>
      <c r="L1040" s="173"/>
      <c r="M1040" s="72"/>
      <c r="N1040" s="67"/>
      <c r="O1040" s="76"/>
      <c r="P1040" s="218"/>
      <c r="Q1040" s="218"/>
      <c r="R1040" s="218"/>
    </row>
    <row r="1041" spans="1:18" x14ac:dyDescent="0.25">
      <c r="A1041" s="227"/>
      <c r="B1041" s="173"/>
      <c r="C1041" s="173"/>
      <c r="D1041" s="173"/>
      <c r="E1041" s="173"/>
      <c r="F1041" s="173"/>
      <c r="G1041" s="173"/>
      <c r="H1041" s="173"/>
      <c r="I1041" s="173"/>
      <c r="J1041" s="173"/>
      <c r="K1041" s="173"/>
      <c r="L1041" s="173"/>
      <c r="M1041" s="72"/>
      <c r="N1041" s="67"/>
      <c r="O1041" s="76"/>
      <c r="P1041" s="218"/>
      <c r="Q1041" s="218"/>
      <c r="R1041" s="218"/>
    </row>
    <row r="1042" spans="1:18" x14ac:dyDescent="0.25">
      <c r="A1042" s="227"/>
      <c r="B1042" s="173"/>
      <c r="C1042" s="173"/>
      <c r="D1042" s="173"/>
      <c r="E1042" s="173"/>
      <c r="F1042" s="173"/>
      <c r="G1042" s="173"/>
      <c r="H1042" s="173"/>
      <c r="I1042" s="173"/>
      <c r="J1042" s="173"/>
      <c r="K1042" s="173"/>
      <c r="L1042" s="173"/>
      <c r="M1042" s="72"/>
      <c r="N1042" s="67"/>
      <c r="O1042" s="76"/>
      <c r="P1042" s="218"/>
      <c r="Q1042" s="218"/>
      <c r="R1042" s="218"/>
    </row>
    <row r="1043" spans="1:18" x14ac:dyDescent="0.25">
      <c r="A1043" s="227"/>
      <c r="B1043" s="173"/>
      <c r="C1043" s="173"/>
      <c r="D1043" s="173"/>
      <c r="E1043" s="173"/>
      <c r="F1043" s="173"/>
      <c r="G1043" s="173"/>
      <c r="H1043" s="173"/>
      <c r="I1043" s="173"/>
      <c r="J1043" s="173"/>
      <c r="K1043" s="173"/>
      <c r="L1043" s="173"/>
      <c r="M1043" s="72"/>
      <c r="N1043" s="67"/>
      <c r="O1043" s="76"/>
      <c r="P1043" s="218"/>
      <c r="Q1043" s="218"/>
      <c r="R1043" s="218"/>
    </row>
    <row r="1044" spans="1:18" x14ac:dyDescent="0.25">
      <c r="A1044" s="227"/>
      <c r="B1044" s="173"/>
      <c r="C1044" s="173"/>
      <c r="D1044" s="173"/>
      <c r="E1044" s="173"/>
      <c r="F1044" s="173"/>
      <c r="G1044" s="173"/>
      <c r="H1044" s="173"/>
      <c r="I1044" s="173"/>
      <c r="J1044" s="173"/>
      <c r="K1044" s="173"/>
      <c r="L1044" s="173"/>
      <c r="M1044" s="72"/>
      <c r="N1044" s="67"/>
      <c r="O1044" s="76"/>
      <c r="P1044" s="218"/>
      <c r="Q1044" s="218"/>
      <c r="R1044" s="218"/>
    </row>
    <row r="1045" spans="1:18" x14ac:dyDescent="0.25">
      <c r="A1045" s="227"/>
      <c r="B1045" s="173"/>
      <c r="C1045" s="173"/>
      <c r="D1045" s="173"/>
      <c r="E1045" s="173"/>
      <c r="F1045" s="173"/>
      <c r="G1045" s="173"/>
      <c r="H1045" s="173"/>
      <c r="I1045" s="173"/>
      <c r="J1045" s="173"/>
      <c r="K1045" s="173"/>
      <c r="L1045" s="173"/>
      <c r="M1045" s="72"/>
      <c r="N1045" s="67"/>
      <c r="O1045" s="76"/>
      <c r="P1045" s="218"/>
      <c r="Q1045" s="218"/>
      <c r="R1045" s="218"/>
    </row>
    <row r="1046" spans="1:18" x14ac:dyDescent="0.25">
      <c r="A1046" s="227"/>
      <c r="B1046" s="173"/>
      <c r="C1046" s="173"/>
      <c r="D1046" s="173"/>
      <c r="E1046" s="173"/>
      <c r="F1046" s="173"/>
      <c r="G1046" s="173"/>
      <c r="H1046" s="173"/>
      <c r="I1046" s="173"/>
      <c r="J1046" s="173"/>
      <c r="K1046" s="173"/>
      <c r="L1046" s="173"/>
      <c r="M1046" s="72"/>
      <c r="N1046" s="67"/>
      <c r="O1046" s="76"/>
      <c r="P1046" s="218"/>
      <c r="Q1046" s="218"/>
      <c r="R1046" s="218"/>
    </row>
    <row r="1047" spans="1:18" x14ac:dyDescent="0.25">
      <c r="A1047" s="227"/>
      <c r="B1047" s="173"/>
      <c r="C1047" s="173"/>
      <c r="D1047" s="173"/>
      <c r="E1047" s="173"/>
      <c r="F1047" s="173"/>
      <c r="G1047" s="173"/>
      <c r="H1047" s="173"/>
      <c r="I1047" s="173"/>
      <c r="J1047" s="173"/>
      <c r="K1047" s="173"/>
      <c r="L1047" s="173"/>
      <c r="M1047" s="72"/>
      <c r="N1047" s="67"/>
      <c r="O1047" s="76"/>
      <c r="P1047" s="218"/>
      <c r="Q1047" s="218"/>
      <c r="R1047" s="218"/>
    </row>
    <row r="1048" spans="1:18" x14ac:dyDescent="0.25">
      <c r="A1048" s="227"/>
      <c r="B1048" s="173"/>
      <c r="C1048" s="173"/>
      <c r="D1048" s="173"/>
      <c r="E1048" s="173"/>
      <c r="F1048" s="173"/>
      <c r="G1048" s="173"/>
      <c r="H1048" s="173"/>
      <c r="I1048" s="173"/>
      <c r="J1048" s="173"/>
      <c r="K1048" s="173"/>
      <c r="L1048" s="173"/>
      <c r="M1048" s="72"/>
      <c r="N1048" s="67"/>
      <c r="O1048" s="76"/>
      <c r="P1048" s="218"/>
      <c r="Q1048" s="218"/>
      <c r="R1048" s="218"/>
    </row>
    <row r="1049" spans="1:18" x14ac:dyDescent="0.25">
      <c r="A1049" s="227"/>
      <c r="B1049" s="173"/>
      <c r="C1049" s="173"/>
      <c r="D1049" s="173"/>
      <c r="E1049" s="173"/>
      <c r="F1049" s="173"/>
      <c r="G1049" s="173"/>
      <c r="H1049" s="173"/>
      <c r="I1049" s="173"/>
      <c r="J1049" s="173"/>
      <c r="K1049" s="173"/>
      <c r="L1049" s="173"/>
      <c r="M1049" s="72"/>
      <c r="N1049" s="67"/>
      <c r="O1049" s="76"/>
      <c r="P1049" s="218"/>
      <c r="Q1049" s="218"/>
      <c r="R1049" s="218"/>
    </row>
    <row r="1050" spans="1:18" x14ac:dyDescent="0.25">
      <c r="A1050" s="227"/>
      <c r="B1050" s="173"/>
      <c r="C1050" s="173"/>
      <c r="D1050" s="173"/>
      <c r="E1050" s="173"/>
      <c r="F1050" s="173"/>
      <c r="G1050" s="173"/>
      <c r="H1050" s="173"/>
      <c r="I1050" s="173"/>
      <c r="J1050" s="173"/>
      <c r="K1050" s="173"/>
      <c r="L1050" s="173"/>
      <c r="M1050" s="72"/>
      <c r="N1050" s="67"/>
      <c r="O1050" s="76"/>
      <c r="P1050" s="218"/>
      <c r="Q1050" s="218"/>
      <c r="R1050" s="218"/>
    </row>
    <row r="1051" spans="1:18" x14ac:dyDescent="0.25">
      <c r="A1051" s="227"/>
      <c r="B1051" s="173"/>
      <c r="C1051" s="173"/>
      <c r="D1051" s="173"/>
      <c r="E1051" s="173"/>
      <c r="F1051" s="173"/>
      <c r="G1051" s="173"/>
      <c r="H1051" s="173"/>
      <c r="I1051" s="173"/>
      <c r="J1051" s="173"/>
      <c r="K1051" s="173"/>
      <c r="L1051" s="173"/>
      <c r="M1051" s="72"/>
      <c r="N1051" s="67"/>
      <c r="O1051" s="76"/>
      <c r="P1051" s="218"/>
      <c r="Q1051" s="218"/>
      <c r="R1051" s="218"/>
    </row>
    <row r="1052" spans="1:18" x14ac:dyDescent="0.25">
      <c r="A1052" s="227"/>
      <c r="B1052" s="173"/>
      <c r="C1052" s="173"/>
      <c r="D1052" s="173"/>
      <c r="E1052" s="173"/>
      <c r="F1052" s="173"/>
      <c r="G1052" s="173"/>
      <c r="H1052" s="173"/>
      <c r="I1052" s="173"/>
      <c r="J1052" s="173"/>
      <c r="K1052" s="173"/>
      <c r="L1052" s="173"/>
      <c r="M1052" s="72"/>
      <c r="N1052" s="67"/>
      <c r="O1052" s="76"/>
      <c r="P1052" s="218"/>
      <c r="Q1052" s="218"/>
      <c r="R1052" s="218"/>
    </row>
    <row r="1053" spans="1:18" x14ac:dyDescent="0.25">
      <c r="A1053" s="227"/>
      <c r="B1053" s="173"/>
      <c r="C1053" s="173"/>
      <c r="D1053" s="173"/>
      <c r="E1053" s="173"/>
      <c r="F1053" s="173"/>
      <c r="G1053" s="173"/>
      <c r="H1053" s="173"/>
      <c r="I1053" s="173"/>
      <c r="J1053" s="173"/>
      <c r="K1053" s="173"/>
      <c r="L1053" s="173"/>
      <c r="M1053" s="72"/>
      <c r="N1053" s="67"/>
      <c r="O1053" s="76"/>
      <c r="P1053" s="218"/>
      <c r="Q1053" s="218"/>
      <c r="R1053" s="218"/>
    </row>
    <row r="1054" spans="1:18" x14ac:dyDescent="0.25">
      <c r="A1054" s="227"/>
      <c r="B1054" s="173"/>
      <c r="C1054" s="173"/>
      <c r="D1054" s="173"/>
      <c r="E1054" s="173"/>
      <c r="F1054" s="173"/>
      <c r="G1054" s="173"/>
      <c r="H1054" s="173"/>
      <c r="I1054" s="173"/>
      <c r="J1054" s="173"/>
      <c r="K1054" s="173"/>
      <c r="L1054" s="173"/>
      <c r="M1054" s="72"/>
      <c r="N1054" s="67"/>
      <c r="O1054" s="76"/>
      <c r="P1054" s="218"/>
      <c r="Q1054" s="218"/>
      <c r="R1054" s="218"/>
    </row>
    <row r="1055" spans="1:18" x14ac:dyDescent="0.25">
      <c r="A1055" s="227"/>
      <c r="B1055" s="173"/>
      <c r="C1055" s="173"/>
      <c r="D1055" s="173"/>
      <c r="E1055" s="173"/>
      <c r="F1055" s="173"/>
      <c r="G1055" s="173"/>
      <c r="H1055" s="173"/>
      <c r="I1055" s="173"/>
      <c r="J1055" s="173"/>
      <c r="K1055" s="173"/>
      <c r="L1055" s="173"/>
      <c r="M1055" s="72"/>
      <c r="N1055" s="67"/>
      <c r="O1055" s="76"/>
      <c r="P1055" s="218"/>
      <c r="Q1055" s="218"/>
      <c r="R1055" s="218"/>
    </row>
    <row r="1056" spans="1:18" x14ac:dyDescent="0.25">
      <c r="A1056" s="227"/>
      <c r="B1056" s="173"/>
      <c r="C1056" s="173"/>
      <c r="D1056" s="173"/>
      <c r="E1056" s="173"/>
      <c r="F1056" s="173"/>
      <c r="G1056" s="173"/>
      <c r="H1056" s="173"/>
      <c r="I1056" s="173"/>
      <c r="J1056" s="173"/>
      <c r="K1056" s="173"/>
      <c r="L1056" s="173"/>
      <c r="M1056" s="72"/>
      <c r="N1056" s="67"/>
      <c r="O1056" s="76"/>
      <c r="P1056" s="218"/>
      <c r="Q1056" s="218"/>
      <c r="R1056" s="218"/>
    </row>
    <row r="1057" spans="1:18" x14ac:dyDescent="0.25">
      <c r="A1057" s="227"/>
      <c r="B1057" s="173"/>
      <c r="C1057" s="173"/>
      <c r="D1057" s="173"/>
      <c r="E1057" s="173"/>
      <c r="F1057" s="173"/>
      <c r="G1057" s="173"/>
      <c r="H1057" s="173"/>
      <c r="I1057" s="173"/>
      <c r="J1057" s="173"/>
      <c r="K1057" s="173"/>
      <c r="L1057" s="173"/>
      <c r="M1057" s="72"/>
      <c r="N1057" s="67"/>
      <c r="O1057" s="76"/>
      <c r="P1057" s="218"/>
      <c r="Q1057" s="218"/>
      <c r="R1057" s="218"/>
    </row>
    <row r="1058" spans="1:18" x14ac:dyDescent="0.25">
      <c r="A1058" s="227"/>
      <c r="B1058" s="173"/>
      <c r="C1058" s="173"/>
      <c r="D1058" s="173"/>
      <c r="E1058" s="173"/>
      <c r="F1058" s="173"/>
      <c r="G1058" s="173"/>
      <c r="H1058" s="173"/>
      <c r="I1058" s="173"/>
      <c r="J1058" s="173"/>
      <c r="K1058" s="173"/>
      <c r="L1058" s="173"/>
      <c r="M1058" s="72"/>
      <c r="N1058" s="67"/>
      <c r="O1058" s="76"/>
      <c r="P1058" s="218"/>
      <c r="Q1058" s="218"/>
      <c r="R1058" s="218"/>
    </row>
    <row r="1059" spans="1:18" x14ac:dyDescent="0.25">
      <c r="A1059" s="227"/>
      <c r="B1059" s="173"/>
      <c r="C1059" s="173"/>
      <c r="D1059" s="173"/>
      <c r="E1059" s="173"/>
      <c r="F1059" s="173"/>
      <c r="G1059" s="173"/>
      <c r="H1059" s="173"/>
      <c r="I1059" s="173"/>
      <c r="J1059" s="173"/>
      <c r="K1059" s="173"/>
      <c r="L1059" s="173"/>
      <c r="M1059" s="72"/>
      <c r="N1059" s="67"/>
      <c r="O1059" s="76"/>
      <c r="P1059" s="218"/>
      <c r="Q1059" s="218"/>
      <c r="R1059" s="218"/>
    </row>
    <row r="1060" spans="1:18" x14ac:dyDescent="0.25">
      <c r="A1060" s="227"/>
      <c r="B1060" s="173"/>
      <c r="C1060" s="173"/>
      <c r="D1060" s="173"/>
      <c r="E1060" s="173"/>
      <c r="F1060" s="173"/>
      <c r="G1060" s="173"/>
      <c r="H1060" s="173"/>
      <c r="I1060" s="173"/>
      <c r="J1060" s="173"/>
      <c r="K1060" s="173"/>
      <c r="L1060" s="173"/>
      <c r="M1060" s="72"/>
      <c r="N1060" s="67"/>
      <c r="O1060" s="76"/>
      <c r="P1060" s="218"/>
      <c r="Q1060" s="218"/>
      <c r="R1060" s="218"/>
    </row>
    <row r="1061" spans="1:18" x14ac:dyDescent="0.25">
      <c r="A1061" s="227"/>
      <c r="B1061" s="173"/>
      <c r="C1061" s="173"/>
      <c r="D1061" s="173"/>
      <c r="E1061" s="173"/>
      <c r="F1061" s="173"/>
      <c r="G1061" s="173"/>
      <c r="H1061" s="173"/>
      <c r="I1061" s="173"/>
      <c r="J1061" s="173"/>
      <c r="K1061" s="173"/>
      <c r="L1061" s="173"/>
      <c r="M1061" s="72"/>
      <c r="N1061" s="67"/>
      <c r="O1061" s="76"/>
      <c r="P1061" s="218"/>
      <c r="Q1061" s="218"/>
      <c r="R1061" s="218"/>
    </row>
    <row r="1062" spans="1:18" x14ac:dyDescent="0.25">
      <c r="A1062" s="227"/>
      <c r="B1062" s="173"/>
      <c r="C1062" s="173"/>
      <c r="D1062" s="173"/>
      <c r="E1062" s="173"/>
      <c r="F1062" s="173"/>
      <c r="G1062" s="173"/>
      <c r="H1062" s="173"/>
      <c r="I1062" s="173"/>
      <c r="J1062" s="173"/>
      <c r="K1062" s="173"/>
      <c r="L1062" s="173"/>
      <c r="M1062" s="72"/>
      <c r="N1062" s="67"/>
      <c r="O1062" s="76"/>
      <c r="P1062" s="218"/>
      <c r="Q1062" s="218"/>
      <c r="R1062" s="218"/>
    </row>
    <row r="1063" spans="1:18" x14ac:dyDescent="0.25">
      <c r="A1063" s="227"/>
      <c r="B1063" s="173"/>
      <c r="C1063" s="173"/>
      <c r="D1063" s="173"/>
      <c r="E1063" s="173"/>
      <c r="F1063" s="173"/>
      <c r="G1063" s="173"/>
      <c r="H1063" s="173"/>
      <c r="I1063" s="173"/>
      <c r="J1063" s="173"/>
      <c r="K1063" s="173"/>
      <c r="L1063" s="173"/>
      <c r="M1063" s="72"/>
      <c r="N1063" s="67"/>
      <c r="O1063" s="76"/>
      <c r="P1063" s="218"/>
      <c r="Q1063" s="218"/>
      <c r="R1063" s="218"/>
    </row>
    <row r="1064" spans="1:18" x14ac:dyDescent="0.25">
      <c r="A1064" s="227"/>
      <c r="B1064" s="173"/>
      <c r="C1064" s="173"/>
      <c r="D1064" s="173"/>
      <c r="E1064" s="173"/>
      <c r="F1064" s="173"/>
      <c r="G1064" s="173"/>
      <c r="H1064" s="173"/>
      <c r="I1064" s="173"/>
      <c r="J1064" s="173"/>
      <c r="K1064" s="173"/>
      <c r="L1064" s="173"/>
      <c r="M1064" s="72"/>
      <c r="N1064" s="67"/>
      <c r="O1064" s="76"/>
      <c r="P1064" s="218"/>
      <c r="Q1064" s="218"/>
      <c r="R1064" s="218"/>
    </row>
    <row r="1065" spans="1:18" x14ac:dyDescent="0.25">
      <c r="A1065" s="227"/>
      <c r="B1065" s="173"/>
      <c r="C1065" s="173"/>
      <c r="D1065" s="173"/>
      <c r="E1065" s="173"/>
      <c r="F1065" s="173"/>
      <c r="G1065" s="173"/>
      <c r="H1065" s="173"/>
      <c r="I1065" s="173"/>
      <c r="J1065" s="173"/>
      <c r="K1065" s="173"/>
      <c r="L1065" s="173"/>
      <c r="M1065" s="72"/>
      <c r="N1065" s="67"/>
      <c r="O1065" s="76"/>
      <c r="P1065" s="218"/>
      <c r="Q1065" s="218"/>
      <c r="R1065" s="218"/>
    </row>
    <row r="1066" spans="1:18" x14ac:dyDescent="0.25">
      <c r="A1066" s="227"/>
      <c r="B1066" s="173"/>
      <c r="C1066" s="173"/>
      <c r="D1066" s="173"/>
      <c r="E1066" s="173"/>
      <c r="F1066" s="173"/>
      <c r="G1066" s="173"/>
      <c r="H1066" s="173"/>
      <c r="I1066" s="173"/>
      <c r="J1066" s="173"/>
      <c r="K1066" s="173"/>
      <c r="L1066" s="173"/>
      <c r="M1066" s="72"/>
      <c r="N1066" s="67"/>
      <c r="O1066" s="76"/>
      <c r="P1066" s="218"/>
      <c r="Q1066" s="218"/>
      <c r="R1066" s="218"/>
    </row>
    <row r="1067" spans="1:18" x14ac:dyDescent="0.25">
      <c r="A1067" s="227"/>
      <c r="B1067" s="173"/>
      <c r="C1067" s="173"/>
      <c r="D1067" s="173"/>
      <c r="E1067" s="173"/>
      <c r="F1067" s="173"/>
      <c r="G1067" s="173"/>
      <c r="H1067" s="173"/>
      <c r="I1067" s="173"/>
      <c r="J1067" s="173"/>
      <c r="K1067" s="173"/>
      <c r="L1067" s="173"/>
      <c r="M1067" s="72"/>
      <c r="N1067" s="67"/>
      <c r="O1067" s="76"/>
      <c r="P1067" s="218"/>
      <c r="Q1067" s="218"/>
      <c r="R1067" s="218"/>
    </row>
    <row r="1068" spans="1:18" x14ac:dyDescent="0.25">
      <c r="A1068" s="227"/>
      <c r="B1068" s="173"/>
      <c r="C1068" s="173"/>
      <c r="D1068" s="173"/>
      <c r="E1068" s="173"/>
      <c r="F1068" s="173"/>
      <c r="G1068" s="173"/>
      <c r="H1068" s="173"/>
      <c r="I1068" s="173"/>
      <c r="J1068" s="173"/>
      <c r="K1068" s="173"/>
      <c r="L1068" s="173"/>
      <c r="M1068" s="72"/>
      <c r="N1068" s="67"/>
      <c r="O1068" s="76"/>
      <c r="P1068" s="218"/>
      <c r="Q1068" s="218"/>
      <c r="R1068" s="218"/>
    </row>
    <row r="1069" spans="1:18" x14ac:dyDescent="0.25">
      <c r="A1069" s="227"/>
      <c r="B1069" s="173"/>
      <c r="C1069" s="173"/>
      <c r="D1069" s="173"/>
      <c r="E1069" s="173"/>
      <c r="F1069" s="173"/>
      <c r="G1069" s="173"/>
      <c r="H1069" s="173"/>
      <c r="I1069" s="173"/>
      <c r="J1069" s="173"/>
      <c r="K1069" s="173"/>
      <c r="L1069" s="173"/>
      <c r="M1069" s="72"/>
      <c r="N1069" s="67"/>
      <c r="O1069" s="76"/>
      <c r="P1069" s="218"/>
      <c r="Q1069" s="218"/>
      <c r="R1069" s="218"/>
    </row>
    <row r="1070" spans="1:18" x14ac:dyDescent="0.25">
      <c r="A1070" s="227"/>
      <c r="B1070" s="173"/>
      <c r="C1070" s="173"/>
      <c r="D1070" s="173"/>
      <c r="E1070" s="173"/>
      <c r="F1070" s="173"/>
      <c r="G1070" s="173"/>
      <c r="H1070" s="173"/>
      <c r="I1070" s="173"/>
      <c r="J1070" s="173"/>
      <c r="K1070" s="173"/>
      <c r="L1070" s="173"/>
      <c r="M1070" s="72"/>
      <c r="N1070" s="67"/>
      <c r="O1070" s="76"/>
      <c r="P1070" s="218"/>
      <c r="Q1070" s="218"/>
      <c r="R1070" s="218"/>
    </row>
    <row r="1071" spans="1:18" x14ac:dyDescent="0.25">
      <c r="A1071" s="227"/>
      <c r="B1071" s="173"/>
      <c r="C1071" s="173"/>
      <c r="D1071" s="173"/>
      <c r="E1071" s="173"/>
      <c r="F1071" s="173"/>
      <c r="G1071" s="173"/>
      <c r="H1071" s="173"/>
      <c r="I1071" s="173"/>
      <c r="J1071" s="173"/>
      <c r="K1071" s="173"/>
      <c r="L1071" s="173"/>
      <c r="M1071" s="72"/>
      <c r="N1071" s="67"/>
      <c r="O1071" s="76"/>
      <c r="P1071" s="218"/>
      <c r="Q1071" s="218"/>
      <c r="R1071" s="218"/>
    </row>
    <row r="1072" spans="1:18" x14ac:dyDescent="0.25">
      <c r="A1072" s="227"/>
      <c r="B1072" s="173"/>
      <c r="C1072" s="173"/>
      <c r="D1072" s="173"/>
      <c r="E1072" s="173"/>
      <c r="F1072" s="173"/>
      <c r="G1072" s="173"/>
      <c r="H1072" s="173"/>
      <c r="I1072" s="173"/>
      <c r="J1072" s="173"/>
      <c r="K1072" s="173"/>
      <c r="L1072" s="173"/>
      <c r="M1072" s="72"/>
      <c r="N1072" s="67"/>
      <c r="O1072" s="76"/>
      <c r="P1072" s="218"/>
      <c r="Q1072" s="218"/>
      <c r="R1072" s="218"/>
    </row>
    <row r="1073" spans="1:18" x14ac:dyDescent="0.25">
      <c r="A1073" s="227"/>
      <c r="B1073" s="173"/>
      <c r="C1073" s="173"/>
      <c r="D1073" s="173"/>
      <c r="E1073" s="173"/>
      <c r="F1073" s="173"/>
      <c r="G1073" s="173"/>
      <c r="H1073" s="173"/>
      <c r="I1073" s="173"/>
      <c r="J1073" s="173"/>
      <c r="K1073" s="173"/>
      <c r="L1073" s="173"/>
      <c r="M1073" s="72"/>
      <c r="N1073" s="67"/>
      <c r="O1073" s="76"/>
      <c r="P1073" s="218"/>
      <c r="Q1073" s="218"/>
      <c r="R1073" s="218"/>
    </row>
    <row r="1074" spans="1:18" x14ac:dyDescent="0.25">
      <c r="A1074" s="227"/>
      <c r="B1074" s="173"/>
      <c r="C1074" s="173"/>
      <c r="D1074" s="173"/>
      <c r="E1074" s="173"/>
      <c r="F1074" s="173"/>
      <c r="G1074" s="173"/>
      <c r="H1074" s="173"/>
      <c r="I1074" s="173"/>
      <c r="J1074" s="173"/>
      <c r="K1074" s="173"/>
      <c r="L1074" s="173"/>
      <c r="M1074" s="72"/>
      <c r="N1074" s="67"/>
      <c r="O1074" s="76"/>
      <c r="P1074" s="218"/>
      <c r="Q1074" s="218"/>
      <c r="R1074" s="218"/>
    </row>
    <row r="1075" spans="1:18" x14ac:dyDescent="0.25">
      <c r="A1075" s="227"/>
      <c r="B1075" s="173"/>
      <c r="C1075" s="173"/>
      <c r="D1075" s="173"/>
      <c r="E1075" s="173"/>
      <c r="F1075" s="173"/>
      <c r="G1075" s="173"/>
      <c r="H1075" s="173"/>
      <c r="I1075" s="173"/>
      <c r="J1075" s="173"/>
      <c r="K1075" s="173"/>
      <c r="L1075" s="173"/>
      <c r="M1075" s="72"/>
      <c r="N1075" s="67"/>
      <c r="O1075" s="76"/>
      <c r="P1075" s="218"/>
      <c r="Q1075" s="218"/>
      <c r="R1075" s="218"/>
    </row>
    <row r="1076" spans="1:18" x14ac:dyDescent="0.25">
      <c r="A1076" s="227"/>
      <c r="B1076" s="173"/>
      <c r="C1076" s="173"/>
      <c r="D1076" s="173"/>
      <c r="E1076" s="173"/>
      <c r="F1076" s="173"/>
      <c r="G1076" s="173"/>
      <c r="H1076" s="173"/>
      <c r="I1076" s="173"/>
      <c r="J1076" s="173"/>
      <c r="K1076" s="173"/>
      <c r="L1076" s="173"/>
      <c r="M1076" s="72"/>
      <c r="N1076" s="67"/>
      <c r="O1076" s="76"/>
      <c r="P1076" s="218"/>
      <c r="Q1076" s="218"/>
      <c r="R1076" s="218"/>
    </row>
    <row r="1077" spans="1:18" x14ac:dyDescent="0.25">
      <c r="A1077" s="227"/>
      <c r="B1077" s="173"/>
      <c r="C1077" s="173"/>
      <c r="D1077" s="173"/>
      <c r="E1077" s="173"/>
      <c r="F1077" s="173"/>
      <c r="G1077" s="173"/>
      <c r="H1077" s="173"/>
      <c r="I1077" s="173"/>
      <c r="J1077" s="173"/>
      <c r="K1077" s="173"/>
      <c r="L1077" s="173"/>
      <c r="M1077" s="72"/>
      <c r="N1077" s="67"/>
      <c r="O1077" s="76"/>
      <c r="P1077" s="218"/>
      <c r="Q1077" s="218"/>
      <c r="R1077" s="218"/>
    </row>
    <row r="1078" spans="1:18" x14ac:dyDescent="0.25">
      <c r="A1078" s="227"/>
      <c r="B1078" s="173"/>
      <c r="C1078" s="173"/>
      <c r="D1078" s="173"/>
      <c r="E1078" s="173"/>
      <c r="F1078" s="173"/>
      <c r="G1078" s="173"/>
      <c r="H1078" s="173"/>
      <c r="I1078" s="173"/>
      <c r="J1078" s="173"/>
      <c r="K1078" s="173"/>
      <c r="L1078" s="173"/>
      <c r="M1078" s="72"/>
      <c r="N1078" s="67"/>
      <c r="O1078" s="76"/>
      <c r="P1078" s="218"/>
      <c r="Q1078" s="218"/>
      <c r="R1078" s="218"/>
    </row>
    <row r="1079" spans="1:18" x14ac:dyDescent="0.25">
      <c r="A1079" s="227"/>
      <c r="B1079" s="173"/>
      <c r="C1079" s="173"/>
      <c r="D1079" s="173"/>
      <c r="E1079" s="173"/>
      <c r="F1079" s="173"/>
      <c r="G1079" s="173"/>
      <c r="H1079" s="173"/>
      <c r="I1079" s="173"/>
      <c r="J1079" s="173"/>
      <c r="K1079" s="173"/>
      <c r="L1079" s="173"/>
      <c r="M1079" s="72"/>
      <c r="N1079" s="67"/>
      <c r="O1079" s="76"/>
      <c r="P1079" s="218"/>
      <c r="Q1079" s="218"/>
      <c r="R1079" s="218"/>
    </row>
    <row r="1080" spans="1:18" x14ac:dyDescent="0.25">
      <c r="A1080" s="227"/>
      <c r="B1080" s="173"/>
      <c r="C1080" s="173"/>
      <c r="D1080" s="173"/>
      <c r="E1080" s="173"/>
      <c r="F1080" s="173"/>
      <c r="G1080" s="173"/>
      <c r="H1080" s="173"/>
      <c r="I1080" s="173"/>
      <c r="J1080" s="173"/>
      <c r="K1080" s="173"/>
      <c r="L1080" s="173"/>
      <c r="M1080" s="72"/>
      <c r="N1080" s="67"/>
      <c r="O1080" s="76"/>
      <c r="P1080" s="218"/>
      <c r="Q1080" s="218"/>
      <c r="R1080" s="218"/>
    </row>
    <row r="1081" spans="1:18" x14ac:dyDescent="0.25">
      <c r="A1081" s="227"/>
      <c r="B1081" s="173"/>
      <c r="C1081" s="173"/>
      <c r="D1081" s="173"/>
      <c r="E1081" s="173"/>
      <c r="F1081" s="173"/>
      <c r="G1081" s="173"/>
      <c r="H1081" s="173"/>
      <c r="I1081" s="173"/>
      <c r="J1081" s="173"/>
      <c r="K1081" s="173"/>
      <c r="L1081" s="173"/>
      <c r="M1081" s="72"/>
      <c r="N1081" s="67"/>
      <c r="O1081" s="76"/>
      <c r="P1081" s="218"/>
      <c r="Q1081" s="218"/>
      <c r="R1081" s="218"/>
    </row>
    <row r="1082" spans="1:18" x14ac:dyDescent="0.25">
      <c r="A1082" s="227"/>
      <c r="B1082" s="173"/>
      <c r="C1082" s="173"/>
      <c r="D1082" s="173"/>
      <c r="E1082" s="173"/>
      <c r="F1082" s="173"/>
      <c r="G1082" s="173"/>
      <c r="H1082" s="173"/>
      <c r="I1082" s="173"/>
      <c r="J1082" s="173"/>
      <c r="K1082" s="173"/>
      <c r="L1082" s="173"/>
      <c r="M1082" s="72"/>
      <c r="N1082" s="67"/>
      <c r="O1082" s="76"/>
      <c r="P1082" s="218"/>
      <c r="Q1082" s="218"/>
      <c r="R1082" s="218"/>
    </row>
    <row r="1083" spans="1:18" x14ac:dyDescent="0.25">
      <c r="A1083" s="227"/>
      <c r="B1083" s="173"/>
      <c r="C1083" s="173"/>
      <c r="D1083" s="173"/>
      <c r="E1083" s="173"/>
      <c r="F1083" s="173"/>
      <c r="G1083" s="173"/>
      <c r="H1083" s="173"/>
      <c r="I1083" s="173"/>
      <c r="J1083" s="173"/>
      <c r="K1083" s="173"/>
      <c r="L1083" s="173"/>
      <c r="M1083" s="72"/>
      <c r="N1083" s="67"/>
      <c r="O1083" s="76"/>
      <c r="P1083" s="218"/>
      <c r="Q1083" s="218"/>
      <c r="R1083" s="218"/>
    </row>
    <row r="1084" spans="1:18" x14ac:dyDescent="0.25">
      <c r="A1084" s="227"/>
      <c r="B1084" s="173"/>
      <c r="C1084" s="173"/>
      <c r="D1084" s="173"/>
      <c r="E1084" s="173"/>
      <c r="F1084" s="173"/>
      <c r="G1084" s="173"/>
      <c r="H1084" s="173"/>
      <c r="I1084" s="173"/>
      <c r="J1084" s="173"/>
      <c r="K1084" s="173"/>
      <c r="L1084" s="173"/>
      <c r="M1084" s="72"/>
      <c r="N1084" s="67"/>
      <c r="O1084" s="76"/>
      <c r="P1084" s="218"/>
      <c r="Q1084" s="218"/>
      <c r="R1084" s="218"/>
    </row>
    <row r="1085" spans="1:18" x14ac:dyDescent="0.25">
      <c r="A1085" s="227"/>
      <c r="B1085" s="173"/>
      <c r="C1085" s="173"/>
      <c r="D1085" s="173"/>
      <c r="E1085" s="173"/>
      <c r="F1085" s="173"/>
      <c r="G1085" s="173"/>
      <c r="H1085" s="173"/>
      <c r="I1085" s="173"/>
      <c r="J1085" s="173"/>
      <c r="K1085" s="173"/>
      <c r="L1085" s="173"/>
      <c r="M1085" s="72"/>
      <c r="N1085" s="67"/>
      <c r="O1085" s="76"/>
      <c r="P1085" s="218"/>
      <c r="Q1085" s="218"/>
      <c r="R1085" s="218"/>
    </row>
    <row r="1086" spans="1:18" x14ac:dyDescent="0.25">
      <c r="A1086" s="227"/>
      <c r="B1086" s="173"/>
      <c r="C1086" s="173"/>
      <c r="D1086" s="173"/>
      <c r="E1086" s="173"/>
      <c r="F1086" s="173"/>
      <c r="G1086" s="173"/>
      <c r="H1086" s="173"/>
      <c r="I1086" s="173"/>
      <c r="J1086" s="173"/>
      <c r="K1086" s="173"/>
      <c r="L1086" s="173"/>
      <c r="M1086" s="72"/>
      <c r="N1086" s="67"/>
      <c r="O1086" s="76"/>
      <c r="P1086" s="218"/>
      <c r="Q1086" s="218"/>
      <c r="R1086" s="218"/>
    </row>
    <row r="1087" spans="1:18" x14ac:dyDescent="0.25">
      <c r="A1087" s="227"/>
      <c r="B1087" s="173"/>
      <c r="C1087" s="173"/>
      <c r="D1087" s="173"/>
      <c r="E1087" s="173"/>
      <c r="F1087" s="173"/>
      <c r="G1087" s="173"/>
      <c r="H1087" s="173"/>
      <c r="I1087" s="173"/>
      <c r="J1087" s="173"/>
      <c r="K1087" s="173"/>
      <c r="L1087" s="173"/>
      <c r="M1087" s="72"/>
      <c r="N1087" s="67"/>
      <c r="O1087" s="76"/>
      <c r="P1087" s="218"/>
      <c r="Q1087" s="218"/>
      <c r="R1087" s="218"/>
    </row>
    <row r="1088" spans="1:18" x14ac:dyDescent="0.25">
      <c r="A1088" s="227"/>
      <c r="B1088" s="173"/>
      <c r="C1088" s="173"/>
      <c r="D1088" s="173"/>
      <c r="E1088" s="173"/>
      <c r="F1088" s="173"/>
      <c r="G1088" s="173"/>
      <c r="H1088" s="173"/>
      <c r="I1088" s="173"/>
      <c r="J1088" s="173"/>
      <c r="K1088" s="173"/>
      <c r="L1088" s="173"/>
      <c r="M1088" s="72"/>
      <c r="N1088" s="67"/>
      <c r="O1088" s="76"/>
      <c r="P1088" s="218"/>
      <c r="Q1088" s="218"/>
      <c r="R1088" s="218"/>
    </row>
    <row r="1089" spans="1:18" x14ac:dyDescent="0.25">
      <c r="A1089" s="227"/>
      <c r="B1089" s="173"/>
      <c r="C1089" s="173"/>
      <c r="D1089" s="173"/>
      <c r="E1089" s="173"/>
      <c r="F1089" s="173"/>
      <c r="G1089" s="173"/>
      <c r="H1089" s="173"/>
      <c r="I1089" s="173"/>
      <c r="J1089" s="173"/>
      <c r="K1089" s="173"/>
      <c r="L1089" s="173"/>
      <c r="M1089" s="72"/>
      <c r="N1089" s="67"/>
      <c r="O1089" s="76"/>
      <c r="P1089" s="218"/>
      <c r="Q1089" s="218"/>
      <c r="R1089" s="218"/>
    </row>
    <row r="1090" spans="1:18" x14ac:dyDescent="0.25">
      <c r="A1090" s="227"/>
      <c r="B1090" s="173"/>
      <c r="C1090" s="173"/>
      <c r="D1090" s="173"/>
      <c r="E1090" s="173"/>
      <c r="F1090" s="173"/>
      <c r="G1090" s="173"/>
      <c r="H1090" s="173"/>
      <c r="I1090" s="173"/>
      <c r="J1090" s="173"/>
      <c r="K1090" s="173"/>
      <c r="L1090" s="173"/>
      <c r="M1090" s="72"/>
      <c r="N1090" s="67"/>
      <c r="O1090" s="76"/>
      <c r="P1090" s="218"/>
      <c r="Q1090" s="218"/>
      <c r="R1090" s="218"/>
    </row>
    <row r="1091" spans="1:18" x14ac:dyDescent="0.25">
      <c r="A1091" s="227"/>
      <c r="B1091" s="173"/>
      <c r="C1091" s="173"/>
      <c r="D1091" s="173"/>
      <c r="E1091" s="173"/>
      <c r="F1091" s="173"/>
      <c r="G1091" s="173"/>
      <c r="H1091" s="173"/>
      <c r="I1091" s="173"/>
      <c r="J1091" s="173"/>
      <c r="K1091" s="173"/>
      <c r="L1091" s="173"/>
      <c r="M1091" s="72"/>
      <c r="N1091" s="67"/>
      <c r="O1091" s="76"/>
      <c r="P1091" s="218"/>
      <c r="Q1091" s="218"/>
      <c r="R1091" s="218"/>
    </row>
    <row r="1092" spans="1:18" x14ac:dyDescent="0.25">
      <c r="A1092" s="227"/>
      <c r="B1092" s="173"/>
      <c r="C1092" s="173"/>
      <c r="D1092" s="173"/>
      <c r="E1092" s="173"/>
      <c r="F1092" s="173"/>
      <c r="G1092" s="173"/>
      <c r="H1092" s="173"/>
      <c r="I1092" s="173"/>
      <c r="J1092" s="173"/>
      <c r="K1092" s="173"/>
      <c r="L1092" s="173"/>
      <c r="M1092" s="72"/>
      <c r="N1092" s="67"/>
      <c r="O1092" s="76"/>
      <c r="P1092" s="218"/>
      <c r="Q1092" s="218"/>
      <c r="R1092" s="218"/>
    </row>
    <row r="1093" spans="1:18" x14ac:dyDescent="0.25">
      <c r="A1093" s="227"/>
      <c r="B1093" s="173"/>
      <c r="C1093" s="173"/>
      <c r="D1093" s="173"/>
      <c r="E1093" s="173"/>
      <c r="F1093" s="173"/>
      <c r="G1093" s="173"/>
      <c r="H1093" s="173"/>
      <c r="I1093" s="173"/>
      <c r="J1093" s="173"/>
      <c r="K1093" s="173"/>
      <c r="L1093" s="173"/>
      <c r="M1093" s="72"/>
      <c r="N1093" s="67"/>
      <c r="O1093" s="76"/>
      <c r="P1093" s="218"/>
      <c r="Q1093" s="218"/>
      <c r="R1093" s="218"/>
    </row>
    <row r="1094" spans="1:18" x14ac:dyDescent="0.25">
      <c r="A1094" s="227"/>
      <c r="B1094" s="173"/>
      <c r="C1094" s="173"/>
      <c r="D1094" s="173"/>
      <c r="E1094" s="173"/>
      <c r="F1094" s="173"/>
      <c r="G1094" s="173"/>
      <c r="H1094" s="173"/>
      <c r="I1094" s="173"/>
      <c r="J1094" s="173"/>
      <c r="K1094" s="173"/>
      <c r="L1094" s="173"/>
      <c r="M1094" s="72"/>
      <c r="N1094" s="67"/>
      <c r="O1094" s="76"/>
      <c r="P1094" s="218"/>
      <c r="Q1094" s="218"/>
      <c r="R1094" s="218"/>
    </row>
    <row r="1095" spans="1:18" x14ac:dyDescent="0.25">
      <c r="A1095" s="227"/>
      <c r="B1095" s="173"/>
      <c r="C1095" s="173"/>
      <c r="D1095" s="173"/>
      <c r="E1095" s="173"/>
      <c r="F1095" s="173"/>
      <c r="G1095" s="173"/>
      <c r="H1095" s="173"/>
      <c r="I1095" s="173"/>
      <c r="J1095" s="173"/>
      <c r="K1095" s="173"/>
      <c r="L1095" s="173"/>
      <c r="M1095" s="72"/>
      <c r="N1095" s="67"/>
      <c r="O1095" s="76"/>
      <c r="P1095" s="218"/>
      <c r="Q1095" s="218"/>
      <c r="R1095" s="218"/>
    </row>
    <row r="1096" spans="1:18" x14ac:dyDescent="0.25">
      <c r="A1096" s="227"/>
      <c r="B1096" s="173"/>
      <c r="C1096" s="173"/>
      <c r="D1096" s="173"/>
      <c r="E1096" s="173"/>
      <c r="F1096" s="173"/>
      <c r="G1096" s="173"/>
      <c r="H1096" s="173"/>
      <c r="I1096" s="173"/>
      <c r="J1096" s="173"/>
      <c r="K1096" s="173"/>
      <c r="L1096" s="173"/>
      <c r="M1096" s="72"/>
      <c r="N1096" s="67"/>
      <c r="O1096" s="76"/>
      <c r="P1096" s="218"/>
      <c r="Q1096" s="218"/>
      <c r="R1096" s="218"/>
    </row>
    <row r="1097" spans="1:18" x14ac:dyDescent="0.25">
      <c r="A1097" s="227"/>
      <c r="B1097" s="173"/>
      <c r="C1097" s="173"/>
      <c r="D1097" s="173"/>
      <c r="E1097" s="173"/>
      <c r="F1097" s="173"/>
      <c r="G1097" s="173"/>
      <c r="H1097" s="173"/>
      <c r="I1097" s="173"/>
      <c r="J1097" s="173"/>
      <c r="K1097" s="173"/>
      <c r="L1097" s="173"/>
      <c r="M1097" s="72"/>
      <c r="N1097" s="67"/>
      <c r="O1097" s="76"/>
      <c r="P1097" s="218"/>
      <c r="Q1097" s="218"/>
      <c r="R1097" s="218"/>
    </row>
    <row r="1098" spans="1:18" x14ac:dyDescent="0.25">
      <c r="A1098" s="227"/>
      <c r="B1098" s="173"/>
      <c r="C1098" s="173"/>
      <c r="D1098" s="173"/>
      <c r="E1098" s="173"/>
      <c r="F1098" s="173"/>
      <c r="G1098" s="173"/>
      <c r="H1098" s="173"/>
      <c r="I1098" s="173"/>
      <c r="J1098" s="173"/>
      <c r="K1098" s="173"/>
      <c r="L1098" s="173"/>
      <c r="M1098" s="72"/>
      <c r="N1098" s="67"/>
      <c r="O1098" s="76"/>
      <c r="P1098" s="218"/>
      <c r="Q1098" s="218"/>
      <c r="R1098" s="218"/>
    </row>
    <row r="1099" spans="1:18" x14ac:dyDescent="0.25">
      <c r="A1099" s="227"/>
      <c r="B1099" s="173"/>
      <c r="C1099" s="173"/>
      <c r="D1099" s="173"/>
      <c r="E1099" s="173"/>
      <c r="F1099" s="173"/>
      <c r="G1099" s="173"/>
      <c r="H1099" s="173"/>
      <c r="I1099" s="173"/>
      <c r="J1099" s="173"/>
      <c r="K1099" s="173"/>
      <c r="L1099" s="173"/>
      <c r="M1099" s="72"/>
      <c r="N1099" s="67"/>
      <c r="O1099" s="76"/>
      <c r="P1099" s="218"/>
      <c r="Q1099" s="218"/>
      <c r="R1099" s="218"/>
    </row>
    <row r="1100" spans="1:18" x14ac:dyDescent="0.25">
      <c r="A1100" s="227"/>
      <c r="B1100" s="173"/>
      <c r="C1100" s="173"/>
      <c r="D1100" s="173"/>
      <c r="E1100" s="173"/>
      <c r="F1100" s="173"/>
      <c r="G1100" s="173"/>
      <c r="H1100" s="173"/>
      <c r="I1100" s="173"/>
      <c r="J1100" s="173"/>
      <c r="K1100" s="173"/>
      <c r="L1100" s="173"/>
      <c r="M1100" s="72"/>
      <c r="N1100" s="67"/>
      <c r="O1100" s="76"/>
      <c r="P1100" s="218"/>
      <c r="Q1100" s="218"/>
      <c r="R1100" s="218"/>
    </row>
    <row r="1101" spans="1:18" x14ac:dyDescent="0.25">
      <c r="A1101" s="227"/>
      <c r="B1101" s="173"/>
      <c r="C1101" s="173"/>
      <c r="D1101" s="173"/>
      <c r="E1101" s="173"/>
      <c r="F1101" s="173"/>
      <c r="G1101" s="173"/>
      <c r="H1101" s="173"/>
      <c r="I1101" s="173"/>
      <c r="J1101" s="173"/>
      <c r="K1101" s="173"/>
      <c r="L1101" s="173"/>
      <c r="M1101" s="72"/>
      <c r="N1101" s="67"/>
      <c r="O1101" s="76"/>
      <c r="P1101" s="218"/>
      <c r="Q1101" s="218"/>
      <c r="R1101" s="218"/>
    </row>
    <row r="1102" spans="1:18" x14ac:dyDescent="0.25">
      <c r="A1102" s="227"/>
      <c r="B1102" s="173"/>
      <c r="C1102" s="173"/>
      <c r="D1102" s="173"/>
      <c r="E1102" s="173"/>
      <c r="F1102" s="173"/>
      <c r="G1102" s="173"/>
      <c r="H1102" s="173"/>
      <c r="I1102" s="173"/>
      <c r="J1102" s="173"/>
      <c r="K1102" s="173"/>
      <c r="L1102" s="173"/>
      <c r="M1102" s="72"/>
      <c r="N1102" s="67"/>
      <c r="O1102" s="76"/>
      <c r="P1102" s="218"/>
      <c r="Q1102" s="218"/>
      <c r="R1102" s="218"/>
    </row>
    <row r="1103" spans="1:18" x14ac:dyDescent="0.25">
      <c r="A1103" s="227"/>
      <c r="B1103" s="173"/>
      <c r="C1103" s="173"/>
      <c r="D1103" s="173"/>
      <c r="E1103" s="173"/>
      <c r="F1103" s="173"/>
      <c r="G1103" s="173"/>
      <c r="H1103" s="173"/>
      <c r="I1103" s="173"/>
      <c r="J1103" s="173"/>
      <c r="K1103" s="173"/>
      <c r="L1103" s="173"/>
      <c r="M1103" s="72"/>
      <c r="N1103" s="67"/>
      <c r="O1103" s="76"/>
      <c r="P1103" s="218"/>
      <c r="Q1103" s="218"/>
      <c r="R1103" s="218"/>
    </row>
    <row r="1104" spans="1:18" x14ac:dyDescent="0.25">
      <c r="A1104" s="227"/>
      <c r="B1104" s="173"/>
      <c r="C1104" s="173"/>
      <c r="D1104" s="173"/>
      <c r="E1104" s="173"/>
      <c r="F1104" s="173"/>
      <c r="G1104" s="173"/>
      <c r="H1104" s="173"/>
      <c r="I1104" s="173"/>
      <c r="J1104" s="173"/>
      <c r="K1104" s="173"/>
      <c r="L1104" s="173"/>
      <c r="M1104" s="72"/>
      <c r="N1104" s="67"/>
      <c r="O1104" s="76"/>
      <c r="P1104" s="218"/>
      <c r="Q1104" s="218"/>
      <c r="R1104" s="218"/>
    </row>
    <row r="1105" spans="1:18" x14ac:dyDescent="0.25">
      <c r="A1105" s="227"/>
      <c r="B1105" s="173"/>
      <c r="C1105" s="173"/>
      <c r="D1105" s="173"/>
      <c r="E1105" s="173"/>
      <c r="F1105" s="173"/>
      <c r="G1105" s="173"/>
      <c r="H1105" s="173"/>
      <c r="I1105" s="173"/>
      <c r="J1105" s="173"/>
      <c r="K1105" s="173"/>
      <c r="L1105" s="173"/>
      <c r="M1105" s="72"/>
      <c r="N1105" s="67"/>
      <c r="O1105" s="76"/>
      <c r="P1105" s="218"/>
      <c r="Q1105" s="218"/>
      <c r="R1105" s="218"/>
    </row>
    <row r="1106" spans="1:18" x14ac:dyDescent="0.25">
      <c r="A1106" s="227"/>
      <c r="B1106" s="173"/>
      <c r="C1106" s="173"/>
      <c r="D1106" s="173"/>
      <c r="E1106" s="173"/>
      <c r="F1106" s="173"/>
      <c r="G1106" s="173"/>
      <c r="H1106" s="173"/>
      <c r="I1106" s="173"/>
      <c r="J1106" s="173"/>
      <c r="K1106" s="173"/>
      <c r="L1106" s="173"/>
      <c r="M1106" s="72"/>
      <c r="N1106" s="67"/>
      <c r="O1106" s="76"/>
      <c r="P1106" s="218"/>
      <c r="Q1106" s="218"/>
      <c r="R1106" s="218"/>
    </row>
    <row r="1107" spans="1:18" x14ac:dyDescent="0.25">
      <c r="A1107" s="227"/>
      <c r="B1107" s="173"/>
      <c r="C1107" s="173"/>
      <c r="D1107" s="173"/>
      <c r="E1107" s="173"/>
      <c r="F1107" s="173"/>
      <c r="G1107" s="173"/>
      <c r="H1107" s="173"/>
      <c r="I1107" s="173"/>
      <c r="J1107" s="173"/>
      <c r="K1107" s="173"/>
      <c r="L1107" s="173"/>
      <c r="M1107" s="72"/>
      <c r="N1107" s="67"/>
      <c r="O1107" s="76"/>
      <c r="P1107" s="218"/>
      <c r="Q1107" s="218"/>
      <c r="R1107" s="218"/>
    </row>
    <row r="1108" spans="1:18" x14ac:dyDescent="0.25">
      <c r="A1108" s="227"/>
      <c r="B1108" s="173"/>
      <c r="C1108" s="173"/>
      <c r="D1108" s="173"/>
      <c r="E1108" s="173"/>
      <c r="F1108" s="173"/>
      <c r="G1108" s="173"/>
      <c r="H1108" s="173"/>
      <c r="I1108" s="173"/>
      <c r="J1108" s="173"/>
      <c r="K1108" s="173"/>
      <c r="L1108" s="173"/>
      <c r="M1108" s="72"/>
      <c r="N1108" s="67"/>
      <c r="O1108" s="76"/>
      <c r="P1108" s="218"/>
      <c r="Q1108" s="218"/>
      <c r="R1108" s="218"/>
    </row>
    <row r="1109" spans="1:18" x14ac:dyDescent="0.25">
      <c r="A1109" s="227"/>
      <c r="B1109" s="173"/>
      <c r="C1109" s="173"/>
      <c r="D1109" s="173"/>
      <c r="E1109" s="173"/>
      <c r="F1109" s="173"/>
      <c r="G1109" s="173"/>
      <c r="H1109" s="173"/>
      <c r="I1109" s="173"/>
      <c r="J1109" s="173"/>
      <c r="K1109" s="173"/>
      <c r="L1109" s="173"/>
      <c r="M1109" s="72"/>
      <c r="N1109" s="67"/>
      <c r="O1109" s="76"/>
      <c r="P1109" s="218"/>
      <c r="Q1109" s="218"/>
      <c r="R1109" s="218"/>
    </row>
    <row r="1110" spans="1:18" x14ac:dyDescent="0.25">
      <c r="A1110" s="227"/>
      <c r="B1110" s="173"/>
      <c r="C1110" s="173"/>
      <c r="D1110" s="173"/>
      <c r="E1110" s="173"/>
      <c r="F1110" s="173"/>
      <c r="G1110" s="173"/>
      <c r="H1110" s="173"/>
      <c r="I1110" s="173"/>
      <c r="J1110" s="173"/>
      <c r="K1110" s="173"/>
      <c r="L1110" s="173"/>
      <c r="M1110" s="72"/>
      <c r="N1110" s="67"/>
      <c r="O1110" s="76"/>
      <c r="P1110" s="218"/>
      <c r="Q1110" s="218"/>
      <c r="R1110" s="218"/>
    </row>
    <row r="1111" spans="1:18" x14ac:dyDescent="0.25">
      <c r="A1111" s="227"/>
      <c r="B1111" s="173"/>
      <c r="C1111" s="173"/>
      <c r="D1111" s="173"/>
      <c r="E1111" s="173"/>
      <c r="F1111" s="173"/>
      <c r="G1111" s="173"/>
      <c r="H1111" s="173"/>
      <c r="I1111" s="173"/>
      <c r="J1111" s="173"/>
      <c r="K1111" s="173"/>
      <c r="L1111" s="173"/>
      <c r="M1111" s="72"/>
      <c r="N1111" s="67"/>
      <c r="O1111" s="76"/>
      <c r="P1111" s="218"/>
      <c r="Q1111" s="218"/>
      <c r="R1111" s="218"/>
    </row>
    <row r="1112" spans="1:18" x14ac:dyDescent="0.25">
      <c r="A1112" s="227"/>
      <c r="B1112" s="173"/>
      <c r="C1112" s="173"/>
      <c r="D1112" s="173"/>
      <c r="E1112" s="173"/>
      <c r="F1112" s="173"/>
      <c r="G1112" s="173"/>
      <c r="H1112" s="173"/>
      <c r="I1112" s="173"/>
      <c r="J1112" s="173"/>
      <c r="K1112" s="173"/>
      <c r="L1112" s="173"/>
      <c r="M1112" s="72"/>
      <c r="N1112" s="67"/>
      <c r="O1112" s="76"/>
      <c r="P1112" s="218"/>
      <c r="Q1112" s="218"/>
      <c r="R1112" s="218"/>
    </row>
    <row r="1113" spans="1:18" x14ac:dyDescent="0.25">
      <c r="A1113" s="227"/>
      <c r="B1113" s="173"/>
      <c r="C1113" s="173"/>
      <c r="D1113" s="173"/>
      <c r="E1113" s="173"/>
      <c r="F1113" s="173"/>
      <c r="G1113" s="173"/>
      <c r="H1113" s="173"/>
      <c r="I1113" s="173"/>
      <c r="J1113" s="173"/>
      <c r="K1113" s="173"/>
      <c r="L1113" s="173"/>
      <c r="M1113" s="72"/>
      <c r="N1113" s="67"/>
      <c r="O1113" s="76"/>
      <c r="P1113" s="218"/>
      <c r="Q1113" s="218"/>
      <c r="R1113" s="218"/>
    </row>
    <row r="1114" spans="1:18" x14ac:dyDescent="0.25">
      <c r="A1114" s="227"/>
      <c r="B1114" s="173"/>
      <c r="C1114" s="173"/>
      <c r="D1114" s="173"/>
      <c r="E1114" s="173"/>
      <c r="F1114" s="173"/>
      <c r="G1114" s="173"/>
      <c r="H1114" s="173"/>
      <c r="I1114" s="173"/>
      <c r="J1114" s="173"/>
      <c r="K1114" s="173"/>
      <c r="L1114" s="173"/>
      <c r="M1114" s="72"/>
      <c r="N1114" s="67"/>
      <c r="O1114" s="76"/>
      <c r="P1114" s="218"/>
      <c r="Q1114" s="218"/>
      <c r="R1114" s="218"/>
    </row>
    <row r="1115" spans="1:18" x14ac:dyDescent="0.25">
      <c r="A1115" s="227"/>
      <c r="B1115" s="173"/>
      <c r="C1115" s="173"/>
      <c r="D1115" s="173"/>
      <c r="E1115" s="173"/>
      <c r="F1115" s="173"/>
      <c r="G1115" s="173"/>
      <c r="H1115" s="173"/>
      <c r="I1115" s="173"/>
      <c r="J1115" s="173"/>
      <c r="K1115" s="173"/>
      <c r="L1115" s="173"/>
      <c r="M1115" s="72"/>
      <c r="N1115" s="67"/>
      <c r="O1115" s="76"/>
      <c r="P1115" s="218"/>
      <c r="Q1115" s="218"/>
      <c r="R1115" s="218"/>
    </row>
    <row r="1116" spans="1:18" x14ac:dyDescent="0.25">
      <c r="A1116" s="227"/>
      <c r="B1116" s="173"/>
      <c r="C1116" s="173"/>
      <c r="D1116" s="173"/>
      <c r="E1116" s="173"/>
      <c r="F1116" s="173"/>
      <c r="G1116" s="173"/>
      <c r="H1116" s="173"/>
      <c r="I1116" s="173"/>
      <c r="J1116" s="173"/>
      <c r="K1116" s="173"/>
      <c r="L1116" s="173"/>
      <c r="M1116" s="72"/>
      <c r="N1116" s="67"/>
      <c r="O1116" s="76"/>
      <c r="P1116" s="218"/>
      <c r="Q1116" s="218"/>
      <c r="R1116" s="218"/>
    </row>
    <row r="1117" spans="1:18" x14ac:dyDescent="0.25">
      <c r="A1117" s="227"/>
      <c r="B1117" s="173"/>
      <c r="C1117" s="173"/>
      <c r="D1117" s="173"/>
      <c r="E1117" s="173"/>
      <c r="F1117" s="173"/>
      <c r="G1117" s="173"/>
      <c r="H1117" s="173"/>
      <c r="I1117" s="173"/>
      <c r="J1117" s="173"/>
      <c r="K1117" s="173"/>
      <c r="L1117" s="173"/>
      <c r="M1117" s="72"/>
      <c r="N1117" s="67"/>
      <c r="O1117" s="76"/>
      <c r="P1117" s="218"/>
      <c r="Q1117" s="218"/>
      <c r="R1117" s="218"/>
    </row>
    <row r="1118" spans="1:18" x14ac:dyDescent="0.25">
      <c r="A1118" s="227"/>
      <c r="B1118" s="173"/>
      <c r="C1118" s="173"/>
      <c r="D1118" s="173"/>
      <c r="E1118" s="173"/>
      <c r="F1118" s="173"/>
      <c r="G1118" s="173"/>
      <c r="H1118" s="173"/>
      <c r="I1118" s="173"/>
      <c r="J1118" s="173"/>
      <c r="K1118" s="173"/>
      <c r="L1118" s="173"/>
      <c r="M1118" s="72"/>
      <c r="N1118" s="67"/>
      <c r="O1118" s="76"/>
      <c r="P1118" s="218"/>
      <c r="Q1118" s="218"/>
      <c r="R1118" s="218"/>
    </row>
    <row r="1119" spans="1:18" x14ac:dyDescent="0.25">
      <c r="A1119" s="227"/>
      <c r="B1119" s="173"/>
      <c r="C1119" s="173"/>
      <c r="D1119" s="173"/>
      <c r="E1119" s="173"/>
      <c r="F1119" s="173"/>
      <c r="G1119" s="173"/>
      <c r="H1119" s="173"/>
      <c r="I1119" s="173"/>
      <c r="J1119" s="173"/>
      <c r="K1119" s="173"/>
      <c r="L1119" s="173"/>
      <c r="M1119" s="72"/>
      <c r="N1119" s="67"/>
      <c r="O1119" s="76"/>
      <c r="P1119" s="218"/>
      <c r="Q1119" s="218"/>
      <c r="R1119" s="218"/>
    </row>
    <row r="1120" spans="1:18" x14ac:dyDescent="0.25">
      <c r="A1120" s="227"/>
      <c r="B1120" s="173"/>
      <c r="C1120" s="173"/>
      <c r="D1120" s="173"/>
      <c r="E1120" s="173"/>
      <c r="F1120" s="173"/>
      <c r="G1120" s="173"/>
      <c r="H1120" s="173"/>
      <c r="I1120" s="173"/>
      <c r="J1120" s="173"/>
      <c r="K1120" s="173"/>
      <c r="L1120" s="173"/>
      <c r="M1120" s="72"/>
      <c r="N1120" s="67"/>
      <c r="O1120" s="76"/>
      <c r="P1120" s="218"/>
      <c r="Q1120" s="218"/>
      <c r="R1120" s="218"/>
    </row>
    <row r="1121" spans="1:18" x14ac:dyDescent="0.25">
      <c r="A1121" s="227"/>
      <c r="B1121" s="173"/>
      <c r="C1121" s="173"/>
      <c r="D1121" s="173"/>
      <c r="E1121" s="173"/>
      <c r="F1121" s="173"/>
      <c r="G1121" s="173"/>
      <c r="H1121" s="173"/>
      <c r="I1121" s="173"/>
      <c r="J1121" s="173"/>
      <c r="K1121" s="173"/>
      <c r="L1121" s="173"/>
      <c r="M1121" s="72"/>
      <c r="N1121" s="67"/>
      <c r="O1121" s="76"/>
      <c r="P1121" s="218"/>
      <c r="Q1121" s="218"/>
      <c r="R1121" s="218"/>
    </row>
    <row r="1122" spans="1:18" x14ac:dyDescent="0.25">
      <c r="A1122" s="227"/>
      <c r="B1122" s="173"/>
      <c r="C1122" s="173"/>
      <c r="D1122" s="173"/>
      <c r="E1122" s="173"/>
      <c r="F1122" s="173"/>
      <c r="G1122" s="173"/>
      <c r="H1122" s="173"/>
      <c r="I1122" s="173"/>
      <c r="J1122" s="173"/>
      <c r="K1122" s="173"/>
      <c r="L1122" s="173"/>
      <c r="M1122" s="72"/>
      <c r="N1122" s="67"/>
      <c r="O1122" s="76"/>
      <c r="P1122" s="218"/>
      <c r="Q1122" s="218"/>
      <c r="R1122" s="218"/>
    </row>
    <row r="1123" spans="1:18" x14ac:dyDescent="0.25">
      <c r="A1123" s="227"/>
      <c r="B1123" s="173"/>
      <c r="C1123" s="173"/>
      <c r="D1123" s="173"/>
      <c r="E1123" s="173"/>
      <c r="F1123" s="173"/>
      <c r="G1123" s="173"/>
      <c r="H1123" s="173"/>
      <c r="I1123" s="173"/>
      <c r="J1123" s="173"/>
      <c r="K1123" s="173"/>
      <c r="L1123" s="173"/>
      <c r="M1123" s="72"/>
      <c r="N1123" s="67"/>
      <c r="O1123" s="76"/>
      <c r="P1123" s="218"/>
      <c r="Q1123" s="218"/>
      <c r="R1123" s="218"/>
    </row>
    <row r="1124" spans="1:18" x14ac:dyDescent="0.25">
      <c r="A1124" s="227"/>
      <c r="B1124" s="173"/>
      <c r="C1124" s="173"/>
      <c r="D1124" s="173"/>
      <c r="E1124" s="173"/>
      <c r="F1124" s="173"/>
      <c r="G1124" s="173"/>
      <c r="H1124" s="173"/>
      <c r="I1124" s="173"/>
      <c r="J1124" s="173"/>
      <c r="K1124" s="173"/>
      <c r="L1124" s="173"/>
      <c r="M1124" s="72"/>
      <c r="N1124" s="67"/>
      <c r="O1124" s="76"/>
      <c r="P1124" s="218"/>
      <c r="Q1124" s="218"/>
      <c r="R1124" s="218"/>
    </row>
    <row r="1125" spans="1:18" x14ac:dyDescent="0.25">
      <c r="A1125" s="227"/>
      <c r="B1125" s="173"/>
      <c r="C1125" s="173"/>
      <c r="D1125" s="173"/>
      <c r="E1125" s="173"/>
      <c r="F1125" s="173"/>
      <c r="G1125" s="173"/>
      <c r="H1125" s="173"/>
      <c r="I1125" s="173"/>
      <c r="J1125" s="173"/>
      <c r="K1125" s="173"/>
      <c r="L1125" s="173"/>
      <c r="M1125" s="72"/>
      <c r="N1125" s="67"/>
      <c r="O1125" s="76"/>
      <c r="P1125" s="218"/>
      <c r="Q1125" s="218"/>
      <c r="R1125" s="218"/>
    </row>
    <row r="1126" spans="1:18" x14ac:dyDescent="0.25">
      <c r="A1126" s="227"/>
      <c r="B1126" s="173"/>
      <c r="C1126" s="173"/>
      <c r="D1126" s="173"/>
      <c r="E1126" s="173"/>
      <c r="F1126" s="173"/>
      <c r="G1126" s="173"/>
      <c r="H1126" s="173"/>
      <c r="I1126" s="173"/>
      <c r="J1126" s="173"/>
      <c r="K1126" s="173"/>
      <c r="L1126" s="173"/>
      <c r="M1126" s="72"/>
      <c r="N1126" s="67"/>
      <c r="O1126" s="76"/>
      <c r="P1126" s="218"/>
      <c r="Q1126" s="218"/>
      <c r="R1126" s="218"/>
    </row>
    <row r="1127" spans="1:18" x14ac:dyDescent="0.25">
      <c r="A1127" s="227"/>
      <c r="B1127" s="173"/>
      <c r="C1127" s="173"/>
      <c r="D1127" s="173"/>
      <c r="E1127" s="173"/>
      <c r="F1127" s="173"/>
      <c r="G1127" s="173"/>
      <c r="H1127" s="173"/>
      <c r="I1127" s="173"/>
      <c r="J1127" s="173"/>
      <c r="K1127" s="173"/>
      <c r="L1127" s="173"/>
      <c r="M1127" s="72"/>
      <c r="N1127" s="67"/>
      <c r="O1127" s="76"/>
      <c r="P1127" s="218"/>
      <c r="Q1127" s="218"/>
      <c r="R1127" s="218"/>
    </row>
    <row r="1128" spans="1:18" x14ac:dyDescent="0.25">
      <c r="A1128" s="227"/>
      <c r="B1128" s="173"/>
      <c r="C1128" s="173"/>
      <c r="D1128" s="173"/>
      <c r="E1128" s="173"/>
      <c r="F1128" s="173"/>
      <c r="G1128" s="173"/>
      <c r="H1128" s="173"/>
      <c r="I1128" s="173"/>
      <c r="J1128" s="173"/>
      <c r="K1128" s="173"/>
      <c r="L1128" s="173"/>
      <c r="M1128" s="72"/>
      <c r="N1128" s="67"/>
      <c r="O1128" s="76"/>
      <c r="P1128" s="218"/>
      <c r="Q1128" s="218"/>
      <c r="R1128" s="218"/>
    </row>
    <row r="1129" spans="1:18" x14ac:dyDescent="0.25">
      <c r="A1129" s="227"/>
      <c r="B1129" s="173"/>
      <c r="C1129" s="173"/>
      <c r="D1129" s="173"/>
      <c r="E1129" s="173"/>
      <c r="F1129" s="173"/>
      <c r="G1129" s="173"/>
      <c r="H1129" s="173"/>
      <c r="I1129" s="173"/>
      <c r="J1129" s="173"/>
      <c r="K1129" s="173"/>
      <c r="L1129" s="173"/>
      <c r="M1129" s="72"/>
      <c r="N1129" s="67"/>
      <c r="O1129" s="76"/>
      <c r="P1129" s="218"/>
      <c r="Q1129" s="218"/>
      <c r="R1129" s="218"/>
    </row>
    <row r="1130" spans="1:18" x14ac:dyDescent="0.25">
      <c r="A1130" s="227"/>
      <c r="B1130" s="173"/>
      <c r="C1130" s="173"/>
      <c r="D1130" s="173"/>
      <c r="E1130" s="173"/>
      <c r="F1130" s="173"/>
      <c r="G1130" s="173"/>
      <c r="H1130" s="173"/>
      <c r="I1130" s="173"/>
      <c r="J1130" s="173"/>
      <c r="K1130" s="173"/>
      <c r="L1130" s="173"/>
      <c r="M1130" s="72"/>
      <c r="N1130" s="67"/>
      <c r="O1130" s="76"/>
      <c r="P1130" s="218"/>
      <c r="Q1130" s="218"/>
      <c r="R1130" s="218"/>
    </row>
    <row r="1131" spans="1:18" x14ac:dyDescent="0.25">
      <c r="A1131" s="227"/>
      <c r="B1131" s="173"/>
      <c r="C1131" s="173"/>
      <c r="D1131" s="173"/>
      <c r="E1131" s="173"/>
      <c r="F1131" s="173"/>
      <c r="G1131" s="173"/>
      <c r="H1131" s="173"/>
      <c r="I1131" s="173"/>
      <c r="J1131" s="173"/>
      <c r="K1131" s="173"/>
      <c r="L1131" s="173"/>
      <c r="M1131" s="72"/>
      <c r="N1131" s="67"/>
      <c r="O1131" s="76"/>
      <c r="P1131" s="218"/>
      <c r="Q1131" s="218"/>
      <c r="R1131" s="218"/>
    </row>
    <row r="1132" spans="1:18" x14ac:dyDescent="0.25">
      <c r="A1132" s="227"/>
      <c r="B1132" s="173"/>
      <c r="C1132" s="173"/>
      <c r="D1132" s="173"/>
      <c r="E1132" s="173"/>
      <c r="F1132" s="173"/>
      <c r="G1132" s="173"/>
      <c r="H1132" s="173"/>
      <c r="I1132" s="173"/>
      <c r="J1132" s="173"/>
      <c r="K1132" s="173"/>
      <c r="L1132" s="173"/>
      <c r="M1132" s="72"/>
      <c r="N1132" s="67"/>
      <c r="O1132" s="76"/>
      <c r="P1132" s="218"/>
      <c r="Q1132" s="218"/>
      <c r="R1132" s="218"/>
    </row>
    <row r="1133" spans="1:18" x14ac:dyDescent="0.25">
      <c r="A1133" s="227"/>
      <c r="B1133" s="173"/>
      <c r="C1133" s="173"/>
      <c r="D1133" s="173"/>
      <c r="E1133" s="173"/>
      <c r="F1133" s="173"/>
      <c r="G1133" s="173"/>
      <c r="H1133" s="173"/>
      <c r="I1133" s="173"/>
      <c r="J1133" s="173"/>
      <c r="K1133" s="173"/>
      <c r="L1133" s="173"/>
      <c r="M1133" s="72"/>
      <c r="N1133" s="67"/>
      <c r="O1133" s="76"/>
      <c r="P1133" s="218"/>
      <c r="Q1133" s="218"/>
      <c r="R1133" s="218"/>
    </row>
    <row r="1134" spans="1:18" x14ac:dyDescent="0.25">
      <c r="A1134" s="227"/>
      <c r="B1134" s="173"/>
      <c r="C1134" s="173"/>
      <c r="D1134" s="173"/>
      <c r="E1134" s="173"/>
      <c r="F1134" s="173"/>
      <c r="G1134" s="173"/>
      <c r="H1134" s="173"/>
      <c r="I1134" s="173"/>
      <c r="J1134" s="173"/>
      <c r="K1134" s="173"/>
      <c r="L1134" s="173"/>
      <c r="M1134" s="72"/>
      <c r="N1134" s="67"/>
      <c r="O1134" s="76"/>
      <c r="P1134" s="218"/>
      <c r="Q1134" s="218"/>
      <c r="R1134" s="218"/>
    </row>
    <row r="1135" spans="1:18" x14ac:dyDescent="0.25">
      <c r="A1135" s="227"/>
      <c r="B1135" s="173"/>
      <c r="C1135" s="173"/>
      <c r="D1135" s="173"/>
      <c r="E1135" s="173"/>
      <c r="F1135" s="173"/>
      <c r="G1135" s="173"/>
      <c r="H1135" s="173"/>
      <c r="I1135" s="173"/>
      <c r="J1135" s="173"/>
      <c r="K1135" s="173"/>
      <c r="L1135" s="173"/>
      <c r="M1135" s="72"/>
      <c r="N1135" s="67"/>
      <c r="O1135" s="76"/>
      <c r="P1135" s="218"/>
      <c r="Q1135" s="218"/>
      <c r="R1135" s="218"/>
    </row>
    <row r="1136" spans="1:18" x14ac:dyDescent="0.25">
      <c r="A1136" s="227"/>
      <c r="B1136" s="173"/>
      <c r="C1136" s="173"/>
      <c r="D1136" s="173"/>
      <c r="E1136" s="173"/>
      <c r="F1136" s="173"/>
      <c r="G1136" s="173"/>
      <c r="H1136" s="173"/>
      <c r="I1136" s="173"/>
      <c r="J1136" s="173"/>
      <c r="K1136" s="173"/>
      <c r="L1136" s="173"/>
      <c r="M1136" s="72"/>
      <c r="N1136" s="67"/>
      <c r="O1136" s="76"/>
      <c r="P1136" s="218"/>
      <c r="Q1136" s="218"/>
      <c r="R1136" s="218"/>
    </row>
    <row r="1137" spans="1:18" x14ac:dyDescent="0.25">
      <c r="A1137" s="227"/>
      <c r="B1137" s="173"/>
      <c r="C1137" s="173"/>
      <c r="D1137" s="173"/>
      <c r="E1137" s="173"/>
      <c r="F1137" s="173"/>
      <c r="G1137" s="173"/>
      <c r="H1137" s="173"/>
      <c r="I1137" s="173"/>
      <c r="J1137" s="173"/>
      <c r="K1137" s="173"/>
      <c r="L1137" s="173"/>
      <c r="M1137" s="72"/>
      <c r="N1137" s="67"/>
      <c r="O1137" s="76"/>
      <c r="P1137" s="218"/>
      <c r="Q1137" s="218"/>
      <c r="R1137" s="218"/>
    </row>
    <row r="1138" spans="1:18" x14ac:dyDescent="0.25">
      <c r="A1138" s="227"/>
      <c r="B1138" s="173"/>
      <c r="C1138" s="173"/>
      <c r="D1138" s="173"/>
      <c r="E1138" s="173"/>
      <c r="F1138" s="173"/>
      <c r="G1138" s="173"/>
      <c r="H1138" s="173"/>
      <c r="I1138" s="173"/>
      <c r="J1138" s="173"/>
      <c r="K1138" s="173"/>
      <c r="L1138" s="173"/>
      <c r="M1138" s="72"/>
      <c r="N1138" s="67"/>
      <c r="O1138" s="76"/>
      <c r="P1138" s="218"/>
      <c r="Q1138" s="218"/>
      <c r="R1138" s="218"/>
    </row>
    <row r="1139" spans="1:18" x14ac:dyDescent="0.25">
      <c r="A1139" s="227"/>
      <c r="B1139" s="173"/>
      <c r="C1139" s="173"/>
      <c r="D1139" s="173"/>
      <c r="E1139" s="173"/>
      <c r="F1139" s="173"/>
      <c r="G1139" s="173"/>
      <c r="H1139" s="173"/>
      <c r="I1139" s="173"/>
      <c r="J1139" s="173"/>
      <c r="K1139" s="173"/>
      <c r="L1139" s="173"/>
      <c r="M1139" s="72"/>
      <c r="N1139" s="67"/>
      <c r="O1139" s="76"/>
      <c r="P1139" s="218"/>
      <c r="Q1139" s="218"/>
      <c r="R1139" s="218"/>
    </row>
    <row r="1140" spans="1:18" x14ac:dyDescent="0.25">
      <c r="A1140" s="227"/>
      <c r="B1140" s="173"/>
      <c r="C1140" s="173"/>
      <c r="D1140" s="173"/>
      <c r="E1140" s="173"/>
      <c r="F1140" s="173"/>
      <c r="G1140" s="173"/>
      <c r="H1140" s="173"/>
      <c r="I1140" s="173"/>
      <c r="J1140" s="173"/>
      <c r="K1140" s="173"/>
      <c r="L1140" s="173"/>
      <c r="M1140" s="72"/>
      <c r="N1140" s="67"/>
      <c r="O1140" s="76"/>
      <c r="P1140" s="218"/>
      <c r="Q1140" s="218"/>
      <c r="R1140" s="218"/>
    </row>
    <row r="1141" spans="1:18" x14ac:dyDescent="0.25">
      <c r="A1141" s="227"/>
      <c r="B1141" s="173"/>
      <c r="C1141" s="173"/>
      <c r="D1141" s="173"/>
      <c r="E1141" s="173"/>
      <c r="F1141" s="173"/>
      <c r="G1141" s="173"/>
      <c r="H1141" s="173"/>
      <c r="I1141" s="173"/>
      <c r="J1141" s="173"/>
      <c r="K1141" s="173"/>
      <c r="L1141" s="173"/>
      <c r="M1141" s="72"/>
      <c r="N1141" s="67"/>
      <c r="O1141" s="76"/>
      <c r="P1141" s="218"/>
      <c r="Q1141" s="218"/>
      <c r="R1141" s="218"/>
    </row>
    <row r="1142" spans="1:18" x14ac:dyDescent="0.25">
      <c r="A1142" s="227"/>
      <c r="B1142" s="173"/>
      <c r="C1142" s="173"/>
      <c r="D1142" s="173"/>
      <c r="E1142" s="173"/>
      <c r="F1142" s="173"/>
      <c r="G1142" s="173"/>
      <c r="H1142" s="173"/>
      <c r="I1142" s="173"/>
      <c r="J1142" s="173"/>
      <c r="K1142" s="173"/>
      <c r="L1142" s="173"/>
      <c r="M1142" s="72"/>
      <c r="N1142" s="67"/>
      <c r="O1142" s="76"/>
      <c r="P1142" s="218"/>
      <c r="Q1142" s="218"/>
      <c r="R1142" s="218"/>
    </row>
    <row r="1143" spans="1:18" x14ac:dyDescent="0.25">
      <c r="A1143" s="227"/>
      <c r="B1143" s="173"/>
      <c r="C1143" s="173"/>
      <c r="D1143" s="173"/>
      <c r="E1143" s="173"/>
      <c r="F1143" s="173"/>
      <c r="G1143" s="173"/>
      <c r="H1143" s="173"/>
      <c r="I1143" s="173"/>
      <c r="J1143" s="173"/>
      <c r="K1143" s="173"/>
      <c r="L1143" s="173"/>
      <c r="M1143" s="72"/>
      <c r="N1143" s="67"/>
      <c r="O1143" s="76"/>
      <c r="P1143" s="218"/>
      <c r="Q1143" s="218"/>
      <c r="R1143" s="218"/>
    </row>
    <row r="1144" spans="1:18" x14ac:dyDescent="0.25">
      <c r="A1144" s="227"/>
      <c r="B1144" s="173"/>
      <c r="C1144" s="173"/>
      <c r="D1144" s="173"/>
      <c r="E1144" s="173"/>
      <c r="F1144" s="173"/>
      <c r="G1144" s="173"/>
      <c r="H1144" s="173"/>
      <c r="I1144" s="173"/>
      <c r="J1144" s="173"/>
      <c r="K1144" s="173"/>
      <c r="L1144" s="173"/>
      <c r="M1144" s="72"/>
      <c r="N1144" s="67"/>
      <c r="O1144" s="76"/>
      <c r="P1144" s="218"/>
      <c r="Q1144" s="218"/>
      <c r="R1144" s="218"/>
    </row>
    <row r="1145" spans="1:18" x14ac:dyDescent="0.25">
      <c r="A1145" s="227"/>
      <c r="B1145" s="173"/>
      <c r="C1145" s="173"/>
      <c r="D1145" s="173"/>
      <c r="E1145" s="173"/>
      <c r="F1145" s="173"/>
      <c r="G1145" s="173"/>
      <c r="H1145" s="173"/>
      <c r="I1145" s="173"/>
      <c r="J1145" s="173"/>
      <c r="K1145" s="173"/>
      <c r="L1145" s="173"/>
      <c r="M1145" s="72"/>
      <c r="N1145" s="67"/>
      <c r="O1145" s="76"/>
      <c r="P1145" s="218"/>
      <c r="Q1145" s="218"/>
      <c r="R1145" s="218"/>
    </row>
    <row r="1146" spans="1:18" x14ac:dyDescent="0.25">
      <c r="A1146" s="227"/>
      <c r="B1146" s="173"/>
      <c r="C1146" s="173"/>
      <c r="D1146" s="173"/>
      <c r="E1146" s="173"/>
      <c r="F1146" s="173"/>
      <c r="G1146" s="173"/>
      <c r="H1146" s="173"/>
      <c r="I1146" s="173"/>
      <c r="J1146" s="173"/>
      <c r="K1146" s="173"/>
      <c r="L1146" s="173"/>
      <c r="M1146" s="72"/>
      <c r="N1146" s="67"/>
      <c r="O1146" s="76"/>
      <c r="P1146" s="218"/>
      <c r="Q1146" s="218"/>
      <c r="R1146" s="218"/>
    </row>
    <row r="1147" spans="1:18" x14ac:dyDescent="0.25">
      <c r="A1147" s="227"/>
      <c r="B1147" s="173"/>
      <c r="C1147" s="173"/>
      <c r="D1147" s="173"/>
      <c r="E1147" s="173"/>
      <c r="F1147" s="173"/>
      <c r="G1147" s="173"/>
      <c r="H1147" s="173"/>
      <c r="I1147" s="173"/>
      <c r="J1147" s="173"/>
      <c r="K1147" s="173"/>
      <c r="L1147" s="173"/>
      <c r="M1147" s="72"/>
      <c r="N1147" s="67"/>
      <c r="O1147" s="76"/>
      <c r="P1147" s="218"/>
      <c r="Q1147" s="218"/>
      <c r="R1147" s="218"/>
    </row>
    <row r="1148" spans="1:18" x14ac:dyDescent="0.25">
      <c r="A1148" s="227"/>
      <c r="B1148" s="173"/>
      <c r="C1148" s="173"/>
      <c r="D1148" s="173"/>
      <c r="E1148" s="173"/>
      <c r="F1148" s="173"/>
      <c r="G1148" s="173"/>
      <c r="H1148" s="173"/>
      <c r="I1148" s="173"/>
      <c r="J1148" s="173"/>
      <c r="K1148" s="173"/>
      <c r="L1148" s="173"/>
      <c r="M1148" s="72"/>
      <c r="N1148" s="67"/>
      <c r="O1148" s="76"/>
      <c r="P1148" s="218"/>
      <c r="Q1148" s="218"/>
      <c r="R1148" s="218"/>
    </row>
    <row r="1149" spans="1:18" x14ac:dyDescent="0.25">
      <c r="A1149" s="227"/>
      <c r="B1149" s="173"/>
      <c r="C1149" s="173"/>
      <c r="D1149" s="173"/>
      <c r="E1149" s="173"/>
      <c r="F1149" s="173"/>
      <c r="G1149" s="173"/>
      <c r="H1149" s="173"/>
      <c r="I1149" s="173"/>
      <c r="J1149" s="173"/>
      <c r="K1149" s="173"/>
      <c r="L1149" s="173"/>
      <c r="M1149" s="72"/>
      <c r="N1149" s="67"/>
      <c r="O1149" s="76"/>
      <c r="P1149" s="218"/>
      <c r="Q1149" s="218"/>
      <c r="R1149" s="218"/>
    </row>
    <row r="1150" spans="1:18" x14ac:dyDescent="0.25">
      <c r="A1150" s="227"/>
      <c r="B1150" s="173"/>
      <c r="C1150" s="173"/>
      <c r="D1150" s="173"/>
      <c r="E1150" s="173"/>
      <c r="F1150" s="173"/>
      <c r="G1150" s="173"/>
      <c r="H1150" s="173"/>
      <c r="I1150" s="173"/>
      <c r="J1150" s="173"/>
      <c r="K1150" s="173"/>
      <c r="L1150" s="173"/>
      <c r="M1150" s="72"/>
      <c r="N1150" s="67"/>
      <c r="O1150" s="76"/>
      <c r="P1150" s="218"/>
      <c r="Q1150" s="218"/>
      <c r="R1150" s="218"/>
    </row>
    <row r="1151" spans="1:18" x14ac:dyDescent="0.25">
      <c r="A1151" s="227"/>
      <c r="B1151" s="173"/>
      <c r="C1151" s="173"/>
      <c r="D1151" s="173"/>
      <c r="E1151" s="173"/>
      <c r="F1151" s="173"/>
      <c r="G1151" s="173"/>
      <c r="H1151" s="173"/>
      <c r="I1151" s="173"/>
      <c r="J1151" s="173"/>
      <c r="K1151" s="173"/>
      <c r="L1151" s="173"/>
      <c r="M1151" s="72"/>
      <c r="N1151" s="67"/>
      <c r="O1151" s="76"/>
      <c r="P1151" s="218"/>
      <c r="Q1151" s="218"/>
      <c r="R1151" s="218"/>
    </row>
    <row r="1152" spans="1:18" x14ac:dyDescent="0.25">
      <c r="A1152" s="227"/>
      <c r="B1152" s="173"/>
      <c r="C1152" s="173"/>
      <c r="D1152" s="173"/>
      <c r="E1152" s="173"/>
      <c r="F1152" s="173"/>
      <c r="G1152" s="173"/>
      <c r="H1152" s="173"/>
      <c r="I1152" s="173"/>
      <c r="J1152" s="173"/>
      <c r="K1152" s="173"/>
      <c r="L1152" s="173"/>
      <c r="M1152" s="72"/>
      <c r="N1152" s="67"/>
      <c r="O1152" s="76"/>
      <c r="P1152" s="218"/>
      <c r="Q1152" s="218"/>
      <c r="R1152" s="218"/>
    </row>
    <row r="1153" spans="1:18" x14ac:dyDescent="0.25">
      <c r="A1153" s="227"/>
      <c r="B1153" s="173"/>
      <c r="C1153" s="173"/>
      <c r="D1153" s="173"/>
      <c r="E1153" s="173"/>
      <c r="F1153" s="173"/>
      <c r="G1153" s="173"/>
      <c r="H1153" s="173"/>
      <c r="I1153" s="173"/>
      <c r="J1153" s="173"/>
      <c r="K1153" s="173"/>
      <c r="L1153" s="173"/>
      <c r="M1153" s="72"/>
      <c r="N1153" s="67"/>
      <c r="O1153" s="76"/>
      <c r="P1153" s="218"/>
      <c r="Q1153" s="218"/>
      <c r="R1153" s="218"/>
    </row>
    <row r="1154" spans="1:18" x14ac:dyDescent="0.25">
      <c r="A1154" s="227"/>
      <c r="B1154" s="173"/>
      <c r="C1154" s="173"/>
      <c r="D1154" s="173"/>
      <c r="E1154" s="173"/>
      <c r="F1154" s="173"/>
      <c r="G1154" s="173"/>
      <c r="H1154" s="173"/>
      <c r="I1154" s="173"/>
      <c r="J1154" s="173"/>
      <c r="K1154" s="173"/>
      <c r="L1154" s="173"/>
      <c r="M1154" s="72"/>
      <c r="N1154" s="67"/>
      <c r="O1154" s="76"/>
      <c r="P1154" s="218"/>
      <c r="Q1154" s="218"/>
      <c r="R1154" s="218"/>
    </row>
    <row r="1155" spans="1:18" x14ac:dyDescent="0.25">
      <c r="A1155" s="227"/>
      <c r="B1155" s="173"/>
      <c r="C1155" s="173"/>
      <c r="D1155" s="173"/>
      <c r="E1155" s="173"/>
      <c r="F1155" s="173"/>
      <c r="G1155" s="173"/>
      <c r="H1155" s="173"/>
      <c r="I1155" s="173"/>
      <c r="J1155" s="173"/>
      <c r="K1155" s="173"/>
      <c r="L1155" s="173"/>
      <c r="M1155" s="72"/>
      <c r="N1155" s="67"/>
      <c r="O1155" s="76"/>
      <c r="P1155" s="218"/>
      <c r="Q1155" s="218"/>
      <c r="R1155" s="218"/>
    </row>
    <row r="1156" spans="1:18" x14ac:dyDescent="0.25">
      <c r="A1156" s="227"/>
      <c r="B1156" s="173"/>
      <c r="C1156" s="173"/>
      <c r="D1156" s="173"/>
      <c r="E1156" s="173"/>
      <c r="F1156" s="173"/>
      <c r="G1156" s="173"/>
      <c r="H1156" s="173"/>
      <c r="I1156" s="173"/>
      <c r="J1156" s="173"/>
      <c r="K1156" s="173"/>
      <c r="L1156" s="173"/>
      <c r="M1156" s="72"/>
      <c r="N1156" s="67"/>
      <c r="O1156" s="76"/>
      <c r="P1156" s="218"/>
      <c r="Q1156" s="218"/>
      <c r="R1156" s="218"/>
    </row>
    <row r="1157" spans="1:18" x14ac:dyDescent="0.25">
      <c r="A1157" s="227"/>
      <c r="B1157" s="173"/>
      <c r="C1157" s="173"/>
      <c r="D1157" s="173"/>
      <c r="E1157" s="173"/>
      <c r="F1157" s="173"/>
      <c r="G1157" s="173"/>
      <c r="H1157" s="173"/>
      <c r="I1157" s="173"/>
      <c r="J1157" s="173"/>
      <c r="K1157" s="173"/>
      <c r="L1157" s="173"/>
      <c r="M1157" s="72"/>
      <c r="N1157" s="67"/>
      <c r="O1157" s="76"/>
      <c r="P1157" s="218"/>
      <c r="Q1157" s="218"/>
      <c r="R1157" s="218"/>
    </row>
    <row r="1158" spans="1:18" x14ac:dyDescent="0.25">
      <c r="A1158" s="227"/>
      <c r="B1158" s="173"/>
      <c r="C1158" s="173"/>
      <c r="D1158" s="173"/>
      <c r="E1158" s="173"/>
      <c r="F1158" s="173"/>
      <c r="G1158" s="173"/>
      <c r="H1158" s="173"/>
      <c r="I1158" s="173"/>
      <c r="J1158" s="173"/>
      <c r="K1158" s="173"/>
      <c r="L1158" s="173"/>
      <c r="M1158" s="72"/>
      <c r="N1158" s="67"/>
      <c r="O1158" s="76"/>
      <c r="P1158" s="218"/>
      <c r="Q1158" s="218"/>
      <c r="R1158" s="218"/>
    </row>
    <row r="1159" spans="1:18" x14ac:dyDescent="0.25">
      <c r="A1159" s="227"/>
      <c r="B1159" s="173"/>
      <c r="C1159" s="173"/>
      <c r="D1159" s="173"/>
      <c r="E1159" s="173"/>
      <c r="F1159" s="173"/>
      <c r="G1159" s="173"/>
      <c r="H1159" s="173"/>
      <c r="I1159" s="173"/>
      <c r="J1159" s="173"/>
      <c r="K1159" s="173"/>
      <c r="L1159" s="173"/>
      <c r="M1159" s="72"/>
      <c r="N1159" s="67"/>
      <c r="O1159" s="76"/>
      <c r="P1159" s="218"/>
      <c r="Q1159" s="218"/>
      <c r="R1159" s="218"/>
    </row>
    <row r="1160" spans="1:18" x14ac:dyDescent="0.25">
      <c r="A1160" s="227"/>
      <c r="B1160" s="173"/>
      <c r="C1160" s="173"/>
      <c r="D1160" s="173"/>
      <c r="E1160" s="173"/>
      <c r="F1160" s="173"/>
      <c r="G1160" s="173"/>
      <c r="H1160" s="173"/>
      <c r="I1160" s="173"/>
      <c r="J1160" s="173"/>
      <c r="K1160" s="173"/>
      <c r="L1160" s="173"/>
      <c r="M1160" s="72"/>
      <c r="N1160" s="67"/>
      <c r="O1160" s="76"/>
      <c r="P1160" s="218"/>
      <c r="Q1160" s="218"/>
      <c r="R1160" s="218"/>
    </row>
    <row r="1161" spans="1:18" x14ac:dyDescent="0.25">
      <c r="A1161" s="227"/>
      <c r="B1161" s="173"/>
      <c r="C1161" s="173"/>
      <c r="D1161" s="173"/>
      <c r="E1161" s="173"/>
      <c r="F1161" s="173"/>
      <c r="G1161" s="173"/>
      <c r="H1161" s="173"/>
      <c r="I1161" s="173"/>
      <c r="J1161" s="173"/>
      <c r="K1161" s="173"/>
      <c r="L1161" s="173"/>
      <c r="M1161" s="72"/>
      <c r="N1161" s="67"/>
      <c r="O1161" s="76"/>
      <c r="P1161" s="218"/>
      <c r="Q1161" s="218"/>
      <c r="R1161" s="218"/>
    </row>
    <row r="1162" spans="1:18" x14ac:dyDescent="0.25">
      <c r="A1162" s="227"/>
      <c r="B1162" s="173"/>
      <c r="C1162" s="173"/>
      <c r="D1162" s="173"/>
      <c r="E1162" s="173"/>
      <c r="F1162" s="173"/>
      <c r="G1162" s="173"/>
      <c r="H1162" s="173"/>
      <c r="I1162" s="173"/>
      <c r="J1162" s="173"/>
      <c r="K1162" s="173"/>
      <c r="L1162" s="173"/>
      <c r="M1162" s="72"/>
      <c r="N1162" s="67"/>
      <c r="O1162" s="76"/>
      <c r="P1162" s="218"/>
      <c r="Q1162" s="218"/>
      <c r="R1162" s="218"/>
    </row>
    <row r="1163" spans="1:18" x14ac:dyDescent="0.25">
      <c r="A1163" s="227"/>
      <c r="B1163" s="173"/>
      <c r="C1163" s="173"/>
      <c r="D1163" s="173"/>
      <c r="E1163" s="173"/>
      <c r="F1163" s="173"/>
      <c r="G1163" s="173"/>
      <c r="H1163" s="173"/>
      <c r="I1163" s="173"/>
      <c r="J1163" s="173"/>
      <c r="K1163" s="173"/>
      <c r="L1163" s="173"/>
      <c r="M1163" s="72"/>
      <c r="N1163" s="67"/>
      <c r="O1163" s="76"/>
      <c r="P1163" s="218"/>
      <c r="Q1163" s="218"/>
      <c r="R1163" s="218"/>
    </row>
    <row r="1164" spans="1:18" x14ac:dyDescent="0.25">
      <c r="A1164" s="227"/>
      <c r="B1164" s="173"/>
      <c r="C1164" s="173"/>
      <c r="D1164" s="173"/>
      <c r="E1164" s="173"/>
      <c r="F1164" s="173"/>
      <c r="G1164" s="173"/>
      <c r="H1164" s="173"/>
      <c r="I1164" s="173"/>
      <c r="J1164" s="173"/>
      <c r="K1164" s="173"/>
      <c r="L1164" s="173"/>
      <c r="M1164" s="72"/>
      <c r="N1164" s="67"/>
      <c r="O1164" s="76"/>
      <c r="P1164" s="218"/>
      <c r="Q1164" s="218"/>
      <c r="R1164" s="218"/>
    </row>
    <row r="1165" spans="1:18" x14ac:dyDescent="0.25">
      <c r="A1165" s="227"/>
      <c r="B1165" s="173"/>
      <c r="C1165" s="173"/>
      <c r="D1165" s="173"/>
      <c r="E1165" s="173"/>
      <c r="F1165" s="173"/>
      <c r="G1165" s="173"/>
      <c r="H1165" s="173"/>
      <c r="I1165" s="173"/>
      <c r="J1165" s="173"/>
      <c r="K1165" s="173"/>
      <c r="L1165" s="173"/>
      <c r="M1165" s="72"/>
      <c r="N1165" s="67"/>
      <c r="O1165" s="76"/>
      <c r="P1165" s="218"/>
      <c r="Q1165" s="218"/>
      <c r="R1165" s="218"/>
    </row>
    <row r="1166" spans="1:18" x14ac:dyDescent="0.25">
      <c r="A1166" s="227"/>
      <c r="B1166" s="173"/>
      <c r="C1166" s="173"/>
      <c r="D1166" s="173"/>
      <c r="E1166" s="173"/>
      <c r="F1166" s="173"/>
      <c r="G1166" s="173"/>
      <c r="H1166" s="173"/>
      <c r="I1166" s="173"/>
      <c r="J1166" s="173"/>
      <c r="K1166" s="173"/>
      <c r="L1166" s="173"/>
      <c r="M1166" s="72"/>
      <c r="N1166" s="67"/>
      <c r="O1166" s="76"/>
      <c r="P1166" s="218"/>
      <c r="Q1166" s="218"/>
      <c r="R1166" s="218"/>
    </row>
    <row r="1167" spans="1:18" x14ac:dyDescent="0.25">
      <c r="A1167" s="227"/>
      <c r="B1167" s="173"/>
      <c r="C1167" s="173"/>
      <c r="D1167" s="173"/>
      <c r="E1167" s="173"/>
      <c r="F1167" s="173"/>
      <c r="G1167" s="173"/>
      <c r="H1167" s="173"/>
      <c r="I1167" s="173"/>
      <c r="J1167" s="173"/>
      <c r="K1167" s="173"/>
      <c r="L1167" s="173"/>
      <c r="M1167" s="72"/>
      <c r="N1167" s="67"/>
      <c r="O1167" s="76"/>
      <c r="P1167" s="218"/>
      <c r="Q1167" s="218"/>
      <c r="R1167" s="218"/>
    </row>
    <row r="1168" spans="1:18" x14ac:dyDescent="0.25">
      <c r="A1168" s="227"/>
      <c r="B1168" s="173"/>
      <c r="C1168" s="173"/>
      <c r="D1168" s="173"/>
      <c r="E1168" s="173"/>
      <c r="F1168" s="173"/>
      <c r="G1168" s="173"/>
      <c r="H1168" s="173"/>
      <c r="I1168" s="173"/>
      <c r="J1168" s="173"/>
      <c r="K1168" s="173"/>
      <c r="L1168" s="173"/>
      <c r="M1168" s="72"/>
      <c r="N1168" s="67"/>
      <c r="O1168" s="76"/>
      <c r="P1168" s="218"/>
      <c r="Q1168" s="218"/>
      <c r="R1168" s="218"/>
    </row>
    <row r="1169" spans="1:18" x14ac:dyDescent="0.25">
      <c r="A1169" s="227"/>
      <c r="B1169" s="173"/>
      <c r="C1169" s="173"/>
      <c r="D1169" s="173"/>
      <c r="E1169" s="173"/>
      <c r="F1169" s="173"/>
      <c r="G1169" s="173"/>
      <c r="H1169" s="173"/>
      <c r="I1169" s="173"/>
      <c r="J1169" s="173"/>
      <c r="K1169" s="173"/>
      <c r="L1169" s="173"/>
      <c r="M1169" s="72"/>
      <c r="N1169" s="67"/>
      <c r="O1169" s="76"/>
      <c r="P1169" s="218"/>
      <c r="Q1169" s="218"/>
      <c r="R1169" s="218"/>
    </row>
    <row r="1170" spans="1:18" x14ac:dyDescent="0.25">
      <c r="A1170" s="227"/>
      <c r="B1170" s="173"/>
      <c r="C1170" s="173"/>
      <c r="D1170" s="173"/>
      <c r="E1170" s="173"/>
      <c r="F1170" s="173"/>
      <c r="G1170" s="173"/>
      <c r="H1170" s="173"/>
      <c r="I1170" s="173"/>
      <c r="J1170" s="173"/>
      <c r="K1170" s="173"/>
      <c r="L1170" s="173"/>
      <c r="M1170" s="72"/>
      <c r="N1170" s="67"/>
      <c r="O1170" s="76"/>
      <c r="P1170" s="218"/>
      <c r="Q1170" s="218"/>
      <c r="R1170" s="218"/>
    </row>
    <row r="1171" spans="1:18" x14ac:dyDescent="0.25">
      <c r="A1171" s="227"/>
      <c r="B1171" s="173"/>
      <c r="C1171" s="173"/>
      <c r="D1171" s="173"/>
      <c r="E1171" s="173"/>
      <c r="F1171" s="173"/>
      <c r="G1171" s="173"/>
      <c r="H1171" s="173"/>
      <c r="I1171" s="173"/>
      <c r="J1171" s="173"/>
      <c r="K1171" s="173"/>
      <c r="L1171" s="173"/>
      <c r="M1171" s="72"/>
      <c r="N1171" s="67"/>
      <c r="O1171" s="76"/>
      <c r="P1171" s="218"/>
      <c r="Q1171" s="218"/>
      <c r="R1171" s="218"/>
    </row>
    <row r="1172" spans="1:18" x14ac:dyDescent="0.25">
      <c r="A1172" s="227"/>
      <c r="B1172" s="173"/>
      <c r="C1172" s="173"/>
      <c r="D1172" s="173"/>
      <c r="E1172" s="173"/>
      <c r="F1172" s="173"/>
      <c r="G1172" s="173"/>
      <c r="H1172" s="173"/>
      <c r="I1172" s="173"/>
      <c r="J1172" s="173"/>
      <c r="K1172" s="173"/>
      <c r="L1172" s="173"/>
      <c r="M1172" s="72"/>
      <c r="N1172" s="67"/>
      <c r="O1172" s="76"/>
      <c r="P1172" s="218"/>
      <c r="Q1172" s="218"/>
      <c r="R1172" s="218"/>
    </row>
    <row r="1173" spans="1:18" x14ac:dyDescent="0.25">
      <c r="A1173" s="227"/>
      <c r="B1173" s="173"/>
      <c r="C1173" s="173"/>
      <c r="D1173" s="173"/>
      <c r="E1173" s="173"/>
      <c r="F1173" s="173"/>
      <c r="G1173" s="173"/>
      <c r="H1173" s="173"/>
      <c r="I1173" s="173"/>
      <c r="J1173" s="173"/>
      <c r="K1173" s="173"/>
      <c r="L1173" s="173"/>
      <c r="M1173" s="72"/>
      <c r="N1173" s="67"/>
      <c r="O1173" s="76"/>
      <c r="P1173" s="218"/>
      <c r="Q1173" s="218"/>
      <c r="R1173" s="218"/>
    </row>
    <row r="1174" spans="1:18" x14ac:dyDescent="0.25">
      <c r="A1174" s="227"/>
      <c r="B1174" s="173"/>
      <c r="C1174" s="173"/>
      <c r="D1174" s="173"/>
      <c r="E1174" s="173"/>
      <c r="F1174" s="173"/>
      <c r="G1174" s="173"/>
      <c r="H1174" s="173"/>
      <c r="I1174" s="173"/>
      <c r="J1174" s="173"/>
      <c r="K1174" s="173"/>
      <c r="L1174" s="173"/>
      <c r="M1174" s="72"/>
      <c r="N1174" s="67"/>
      <c r="O1174" s="76"/>
      <c r="P1174" s="218"/>
      <c r="Q1174" s="218"/>
      <c r="R1174" s="218"/>
    </row>
    <row r="1175" spans="1:18" x14ac:dyDescent="0.25">
      <c r="A1175" s="227"/>
      <c r="B1175" s="173"/>
      <c r="C1175" s="173"/>
      <c r="D1175" s="173"/>
      <c r="E1175" s="173"/>
      <c r="F1175" s="173"/>
      <c r="G1175" s="173"/>
      <c r="H1175" s="173"/>
      <c r="I1175" s="173"/>
      <c r="J1175" s="173"/>
      <c r="K1175" s="173"/>
      <c r="L1175" s="173"/>
      <c r="M1175" s="72"/>
      <c r="N1175" s="67"/>
      <c r="O1175" s="76"/>
      <c r="P1175" s="218"/>
      <c r="Q1175" s="218"/>
      <c r="R1175" s="218"/>
    </row>
    <row r="1176" spans="1:18" x14ac:dyDescent="0.25">
      <c r="A1176" s="227"/>
      <c r="B1176" s="173"/>
      <c r="C1176" s="173"/>
      <c r="D1176" s="173"/>
      <c r="E1176" s="173"/>
      <c r="F1176" s="173"/>
      <c r="G1176" s="173"/>
      <c r="H1176" s="173"/>
      <c r="I1176" s="173"/>
      <c r="J1176" s="173"/>
      <c r="K1176" s="173"/>
      <c r="L1176" s="173"/>
      <c r="M1176" s="72"/>
      <c r="N1176" s="67"/>
      <c r="O1176" s="76"/>
      <c r="P1176" s="218"/>
      <c r="Q1176" s="218"/>
      <c r="R1176" s="218"/>
    </row>
    <row r="1177" spans="1:18" x14ac:dyDescent="0.25">
      <c r="A1177" s="227"/>
      <c r="B1177" s="173"/>
      <c r="C1177" s="173"/>
      <c r="D1177" s="173"/>
      <c r="E1177" s="173"/>
      <c r="F1177" s="173"/>
      <c r="G1177" s="173"/>
      <c r="H1177" s="173"/>
      <c r="I1177" s="173"/>
      <c r="J1177" s="173"/>
      <c r="K1177" s="173"/>
      <c r="L1177" s="173"/>
      <c r="M1177" s="72"/>
      <c r="N1177" s="67"/>
      <c r="O1177" s="76"/>
      <c r="P1177" s="218"/>
      <c r="Q1177" s="218"/>
      <c r="R1177" s="218"/>
    </row>
    <row r="1178" spans="1:18" x14ac:dyDescent="0.25">
      <c r="A1178" s="227"/>
      <c r="B1178" s="173"/>
      <c r="C1178" s="173"/>
      <c r="D1178" s="173"/>
      <c r="E1178" s="173"/>
      <c r="F1178" s="173"/>
      <c r="G1178" s="173"/>
      <c r="H1178" s="173"/>
      <c r="I1178" s="173"/>
      <c r="J1178" s="173"/>
      <c r="K1178" s="173"/>
      <c r="L1178" s="173"/>
      <c r="M1178" s="72"/>
      <c r="N1178" s="67"/>
      <c r="O1178" s="76"/>
      <c r="P1178" s="218"/>
      <c r="Q1178" s="218"/>
      <c r="R1178" s="218"/>
    </row>
    <row r="1179" spans="1:18" x14ac:dyDescent="0.25">
      <c r="A1179" s="227"/>
      <c r="B1179" s="173"/>
      <c r="C1179" s="173"/>
      <c r="D1179" s="173"/>
      <c r="E1179" s="173"/>
      <c r="F1179" s="173"/>
      <c r="G1179" s="173"/>
      <c r="H1179" s="173"/>
      <c r="I1179" s="173"/>
      <c r="J1179" s="173"/>
      <c r="K1179" s="173"/>
      <c r="L1179" s="173"/>
      <c r="M1179" s="72"/>
      <c r="N1179" s="67"/>
      <c r="O1179" s="76"/>
      <c r="P1179" s="218"/>
      <c r="Q1179" s="218"/>
      <c r="R1179" s="218"/>
    </row>
    <row r="1180" spans="1:18" x14ac:dyDescent="0.25">
      <c r="A1180" s="227"/>
      <c r="B1180" s="173"/>
      <c r="C1180" s="173"/>
      <c r="D1180" s="173"/>
      <c r="E1180" s="173"/>
      <c r="F1180" s="173"/>
      <c r="G1180" s="173"/>
      <c r="H1180" s="173"/>
      <c r="I1180" s="173"/>
      <c r="J1180" s="173"/>
      <c r="K1180" s="173"/>
      <c r="L1180" s="173"/>
      <c r="M1180" s="72"/>
      <c r="N1180" s="67"/>
      <c r="O1180" s="76"/>
      <c r="P1180" s="218"/>
      <c r="Q1180" s="218"/>
      <c r="R1180" s="218"/>
    </row>
    <row r="1181" spans="1:18" x14ac:dyDescent="0.25">
      <c r="A1181" s="227"/>
      <c r="B1181" s="173"/>
      <c r="C1181" s="173"/>
      <c r="D1181" s="173"/>
      <c r="E1181" s="173"/>
      <c r="F1181" s="173"/>
      <c r="G1181" s="173"/>
      <c r="H1181" s="173"/>
      <c r="I1181" s="173"/>
      <c r="J1181" s="173"/>
      <c r="K1181" s="173"/>
      <c r="L1181" s="173"/>
      <c r="M1181" s="72"/>
      <c r="N1181" s="67"/>
      <c r="O1181" s="76"/>
      <c r="P1181" s="218"/>
      <c r="Q1181" s="218"/>
      <c r="R1181" s="218"/>
    </row>
    <row r="1182" spans="1:18" x14ac:dyDescent="0.25">
      <c r="A1182" s="227"/>
      <c r="B1182" s="173"/>
      <c r="C1182" s="173"/>
      <c r="D1182" s="173"/>
      <c r="E1182" s="173"/>
      <c r="F1182" s="173"/>
      <c r="G1182" s="173"/>
      <c r="H1182" s="173"/>
      <c r="I1182" s="173"/>
      <c r="J1182" s="173"/>
      <c r="K1182" s="173"/>
      <c r="L1182" s="173"/>
      <c r="M1182" s="72"/>
      <c r="N1182" s="67"/>
      <c r="O1182" s="76"/>
      <c r="P1182" s="218"/>
      <c r="Q1182" s="218"/>
      <c r="R1182" s="218"/>
    </row>
    <row r="1183" spans="1:18" x14ac:dyDescent="0.25">
      <c r="A1183" s="227"/>
      <c r="B1183" s="173"/>
      <c r="C1183" s="173"/>
      <c r="D1183" s="173"/>
      <c r="E1183" s="173"/>
      <c r="F1183" s="173"/>
      <c r="G1183" s="173"/>
      <c r="H1183" s="173"/>
      <c r="I1183" s="173"/>
      <c r="J1183" s="173"/>
      <c r="K1183" s="173"/>
      <c r="L1183" s="173"/>
      <c r="M1183" s="72"/>
      <c r="N1183" s="67"/>
      <c r="O1183" s="76"/>
      <c r="P1183" s="218"/>
      <c r="Q1183" s="218"/>
      <c r="R1183" s="218"/>
    </row>
    <row r="1184" spans="1:18" x14ac:dyDescent="0.25">
      <c r="A1184" s="227"/>
      <c r="B1184" s="173"/>
      <c r="C1184" s="173"/>
      <c r="D1184" s="173"/>
      <c r="E1184" s="173"/>
      <c r="F1184" s="173"/>
      <c r="G1184" s="173"/>
      <c r="H1184" s="173"/>
      <c r="I1184" s="173"/>
      <c r="J1184" s="173"/>
      <c r="K1184" s="173"/>
      <c r="L1184" s="173"/>
      <c r="M1184" s="72"/>
      <c r="N1184" s="67"/>
      <c r="O1184" s="76"/>
      <c r="P1184" s="218"/>
      <c r="Q1184" s="218"/>
      <c r="R1184" s="218"/>
    </row>
    <row r="1185" spans="1:18" x14ac:dyDescent="0.25">
      <c r="A1185" s="227"/>
      <c r="B1185" s="173"/>
      <c r="C1185" s="173"/>
      <c r="D1185" s="173"/>
      <c r="E1185" s="173"/>
      <c r="F1185" s="173"/>
      <c r="G1185" s="173"/>
      <c r="H1185" s="173"/>
      <c r="I1185" s="173"/>
      <c r="J1185" s="173"/>
      <c r="K1185" s="173"/>
      <c r="L1185" s="173"/>
      <c r="M1185" s="72"/>
      <c r="N1185" s="67"/>
      <c r="O1185" s="76"/>
      <c r="P1185" s="218"/>
      <c r="Q1185" s="218"/>
      <c r="R1185" s="218"/>
    </row>
    <row r="1186" spans="1:18" x14ac:dyDescent="0.25">
      <c r="A1186" s="227"/>
      <c r="B1186" s="173"/>
      <c r="C1186" s="173"/>
      <c r="D1186" s="173"/>
      <c r="E1186" s="173"/>
      <c r="F1186" s="173"/>
      <c r="G1186" s="173"/>
      <c r="H1186" s="173"/>
      <c r="I1186" s="173"/>
      <c r="J1186" s="173"/>
      <c r="K1186" s="173"/>
      <c r="L1186" s="173"/>
      <c r="M1186" s="72"/>
      <c r="N1186" s="67"/>
      <c r="O1186" s="76"/>
      <c r="P1186" s="218"/>
      <c r="Q1186" s="218"/>
      <c r="R1186" s="218"/>
    </row>
    <row r="1187" spans="1:18" x14ac:dyDescent="0.25">
      <c r="A1187" s="227"/>
      <c r="B1187" s="173"/>
      <c r="C1187" s="173"/>
      <c r="D1187" s="173"/>
      <c r="E1187" s="173"/>
      <c r="F1187" s="173"/>
      <c r="G1187" s="173"/>
      <c r="H1187" s="173"/>
      <c r="I1187" s="173"/>
      <c r="J1187" s="173"/>
      <c r="K1187" s="173"/>
      <c r="L1187" s="173"/>
      <c r="M1187" s="72"/>
      <c r="N1187" s="67"/>
      <c r="O1187" s="76"/>
      <c r="P1187" s="218"/>
      <c r="Q1187" s="218"/>
      <c r="R1187" s="218"/>
    </row>
    <row r="1188" spans="1:18" x14ac:dyDescent="0.25">
      <c r="A1188" s="227"/>
      <c r="B1188" s="173"/>
      <c r="C1188" s="173"/>
      <c r="D1188" s="173"/>
      <c r="E1188" s="173"/>
      <c r="F1188" s="173"/>
      <c r="G1188" s="173"/>
      <c r="H1188" s="173"/>
      <c r="I1188" s="173"/>
      <c r="J1188" s="173"/>
      <c r="K1188" s="173"/>
      <c r="L1188" s="173"/>
      <c r="M1188" s="72"/>
      <c r="N1188" s="67"/>
      <c r="O1188" s="76"/>
      <c r="P1188" s="218"/>
      <c r="Q1188" s="218"/>
      <c r="R1188" s="218"/>
    </row>
    <row r="1189" spans="1:18" x14ac:dyDescent="0.25">
      <c r="A1189" s="227"/>
      <c r="B1189" s="173"/>
      <c r="C1189" s="173"/>
      <c r="D1189" s="173"/>
      <c r="E1189" s="173"/>
      <c r="F1189" s="173"/>
      <c r="G1189" s="173"/>
      <c r="H1189" s="173"/>
      <c r="I1189" s="173"/>
      <c r="J1189" s="173"/>
      <c r="K1189" s="173"/>
      <c r="L1189" s="173"/>
      <c r="M1189" s="72"/>
      <c r="N1189" s="67"/>
      <c r="O1189" s="76"/>
      <c r="P1189" s="218"/>
      <c r="Q1189" s="218"/>
      <c r="R1189" s="218"/>
    </row>
    <row r="1190" spans="1:18" x14ac:dyDescent="0.25">
      <c r="A1190" s="227"/>
      <c r="B1190" s="173"/>
      <c r="C1190" s="173"/>
      <c r="D1190" s="173"/>
      <c r="E1190" s="173"/>
      <c r="F1190" s="173"/>
      <c r="G1190" s="173"/>
      <c r="H1190" s="173"/>
      <c r="I1190" s="173"/>
      <c r="J1190" s="173"/>
      <c r="K1190" s="173"/>
      <c r="L1190" s="173"/>
      <c r="M1190" s="72"/>
      <c r="N1190" s="67"/>
      <c r="O1190" s="76"/>
      <c r="P1190" s="218"/>
      <c r="Q1190" s="218"/>
      <c r="R1190" s="218"/>
    </row>
    <row r="1191" spans="1:18" x14ac:dyDescent="0.25">
      <c r="A1191" s="227"/>
      <c r="B1191" s="173"/>
      <c r="C1191" s="173"/>
      <c r="D1191" s="173"/>
      <c r="E1191" s="173"/>
      <c r="F1191" s="173"/>
      <c r="G1191" s="173"/>
      <c r="H1191" s="173"/>
      <c r="I1191" s="173"/>
      <c r="J1191" s="173"/>
      <c r="K1191" s="173"/>
      <c r="L1191" s="173"/>
      <c r="M1191" s="72"/>
      <c r="N1191" s="67"/>
      <c r="O1191" s="76"/>
      <c r="P1191" s="218"/>
      <c r="Q1191" s="218"/>
      <c r="R1191" s="218"/>
    </row>
    <row r="1192" spans="1:18" x14ac:dyDescent="0.25">
      <c r="A1192" s="227"/>
      <c r="B1192" s="173"/>
      <c r="C1192" s="173"/>
      <c r="D1192" s="173"/>
      <c r="E1192" s="173"/>
      <c r="F1192" s="173"/>
      <c r="G1192" s="173"/>
      <c r="H1192" s="173"/>
      <c r="I1192" s="173"/>
      <c r="J1192" s="173"/>
      <c r="K1192" s="173"/>
      <c r="L1192" s="173"/>
      <c r="M1192" s="72"/>
      <c r="N1192" s="67"/>
      <c r="O1192" s="76"/>
      <c r="P1192" s="218"/>
      <c r="Q1192" s="218"/>
      <c r="R1192" s="218"/>
    </row>
    <row r="1193" spans="1:18" x14ac:dyDescent="0.25">
      <c r="A1193" s="227"/>
      <c r="B1193" s="173"/>
      <c r="C1193" s="173"/>
      <c r="D1193" s="173"/>
      <c r="E1193" s="173"/>
      <c r="F1193" s="173"/>
      <c r="G1193" s="173"/>
      <c r="H1193" s="173"/>
      <c r="I1193" s="173"/>
      <c r="J1193" s="173"/>
      <c r="K1193" s="173"/>
      <c r="L1193" s="173"/>
      <c r="M1193" s="72"/>
      <c r="N1193" s="67"/>
      <c r="O1193" s="76"/>
      <c r="P1193" s="218"/>
      <c r="Q1193" s="218"/>
      <c r="R1193" s="218"/>
    </row>
    <row r="1194" spans="1:18" x14ac:dyDescent="0.25">
      <c r="A1194" s="227"/>
      <c r="B1194" s="173"/>
      <c r="C1194" s="173"/>
      <c r="D1194" s="173"/>
      <c r="E1194" s="173"/>
      <c r="F1194" s="173"/>
      <c r="G1194" s="173"/>
      <c r="H1194" s="173"/>
      <c r="I1194" s="173"/>
      <c r="J1194" s="173"/>
      <c r="K1194" s="173"/>
      <c r="L1194" s="173"/>
      <c r="M1194" s="72"/>
      <c r="N1194" s="67"/>
      <c r="O1194" s="76"/>
      <c r="P1194" s="218"/>
      <c r="Q1194" s="218"/>
      <c r="R1194" s="218"/>
    </row>
    <row r="1195" spans="1:18" x14ac:dyDescent="0.25">
      <c r="A1195" s="227"/>
      <c r="B1195" s="173"/>
      <c r="C1195" s="173"/>
      <c r="D1195" s="173"/>
      <c r="E1195" s="173"/>
      <c r="F1195" s="173"/>
      <c r="G1195" s="173"/>
      <c r="H1195" s="173"/>
      <c r="I1195" s="173"/>
      <c r="J1195" s="173"/>
      <c r="K1195" s="173"/>
      <c r="L1195" s="173"/>
      <c r="M1195" s="72"/>
      <c r="N1195" s="67"/>
      <c r="O1195" s="76"/>
      <c r="P1195" s="218"/>
      <c r="Q1195" s="218"/>
      <c r="R1195" s="218"/>
    </row>
    <row r="1196" spans="1:18" x14ac:dyDescent="0.25">
      <c r="A1196" s="227"/>
      <c r="B1196" s="173"/>
      <c r="C1196" s="173"/>
      <c r="D1196" s="173"/>
      <c r="E1196" s="173"/>
      <c r="F1196" s="173"/>
      <c r="G1196" s="173"/>
      <c r="H1196" s="173"/>
      <c r="I1196" s="173"/>
      <c r="J1196" s="173"/>
      <c r="K1196" s="173"/>
      <c r="L1196" s="173"/>
      <c r="M1196" s="72"/>
      <c r="N1196" s="67"/>
      <c r="O1196" s="76"/>
      <c r="P1196" s="218"/>
      <c r="Q1196" s="218"/>
      <c r="R1196" s="218"/>
    </row>
    <row r="1197" spans="1:18" x14ac:dyDescent="0.25">
      <c r="A1197" s="227"/>
      <c r="B1197" s="173"/>
      <c r="C1197" s="173"/>
      <c r="D1197" s="173"/>
      <c r="E1197" s="173"/>
      <c r="F1197" s="173"/>
      <c r="G1197" s="173"/>
      <c r="H1197" s="173"/>
      <c r="I1197" s="173"/>
      <c r="J1197" s="173"/>
      <c r="K1197" s="173"/>
      <c r="L1197" s="173"/>
      <c r="M1197" s="72"/>
      <c r="N1197" s="67"/>
      <c r="O1197" s="76"/>
      <c r="P1197" s="218"/>
      <c r="Q1197" s="218"/>
      <c r="R1197" s="218"/>
    </row>
    <row r="1198" spans="1:18" x14ac:dyDescent="0.25">
      <c r="A1198" s="227"/>
      <c r="B1198" s="173"/>
      <c r="C1198" s="173"/>
      <c r="D1198" s="173"/>
      <c r="E1198" s="173"/>
      <c r="F1198" s="173"/>
      <c r="G1198" s="173"/>
      <c r="H1198" s="173"/>
      <c r="I1198" s="173"/>
      <c r="J1198" s="173"/>
      <c r="K1198" s="173"/>
      <c r="L1198" s="173"/>
      <c r="M1198" s="72"/>
      <c r="N1198" s="67"/>
      <c r="O1198" s="76"/>
      <c r="P1198" s="218"/>
      <c r="Q1198" s="218"/>
      <c r="R1198" s="218"/>
    </row>
    <row r="1199" spans="1:18" x14ac:dyDescent="0.25">
      <c r="A1199" s="227"/>
      <c r="B1199" s="173"/>
      <c r="C1199" s="173"/>
      <c r="D1199" s="173"/>
      <c r="E1199" s="173"/>
      <c r="F1199" s="173"/>
      <c r="G1199" s="173"/>
      <c r="H1199" s="173"/>
      <c r="I1199" s="173"/>
      <c r="J1199" s="173"/>
      <c r="K1199" s="173"/>
      <c r="L1199" s="173"/>
      <c r="M1199" s="72"/>
      <c r="N1199" s="67"/>
      <c r="O1199" s="76"/>
      <c r="P1199" s="218"/>
      <c r="Q1199" s="218"/>
      <c r="R1199" s="218"/>
    </row>
    <row r="1200" spans="1:18" x14ac:dyDescent="0.25">
      <c r="A1200" s="227"/>
      <c r="B1200" s="173"/>
      <c r="C1200" s="173"/>
      <c r="D1200" s="173"/>
      <c r="E1200" s="173"/>
      <c r="F1200" s="173"/>
      <c r="G1200" s="173"/>
      <c r="H1200" s="173"/>
      <c r="I1200" s="173"/>
      <c r="J1200" s="173"/>
      <c r="K1200" s="173"/>
      <c r="L1200" s="173"/>
      <c r="M1200" s="72"/>
      <c r="N1200" s="67"/>
      <c r="O1200" s="76"/>
      <c r="P1200" s="218"/>
      <c r="Q1200" s="218"/>
      <c r="R1200" s="218"/>
    </row>
    <row r="1201" spans="1:18" x14ac:dyDescent="0.25">
      <c r="A1201" s="227"/>
      <c r="B1201" s="173"/>
      <c r="C1201" s="173"/>
      <c r="D1201" s="173"/>
      <c r="E1201" s="173"/>
      <c r="F1201" s="173"/>
      <c r="G1201" s="173"/>
      <c r="H1201" s="173"/>
      <c r="I1201" s="173"/>
      <c r="J1201" s="173"/>
      <c r="K1201" s="173"/>
      <c r="L1201" s="173"/>
      <c r="M1201" s="72"/>
      <c r="N1201" s="67"/>
      <c r="O1201" s="76"/>
      <c r="P1201" s="218"/>
      <c r="Q1201" s="218"/>
      <c r="R1201" s="218"/>
    </row>
    <row r="1202" spans="1:18" x14ac:dyDescent="0.25">
      <c r="A1202" s="227"/>
      <c r="B1202" s="173"/>
      <c r="C1202" s="173"/>
      <c r="D1202" s="173"/>
      <c r="E1202" s="173"/>
      <c r="F1202" s="173"/>
      <c r="G1202" s="173"/>
      <c r="H1202" s="173"/>
      <c r="I1202" s="173"/>
      <c r="J1202" s="173"/>
      <c r="K1202" s="173"/>
      <c r="L1202" s="173"/>
      <c r="M1202" s="72"/>
      <c r="N1202" s="67"/>
      <c r="O1202" s="76"/>
      <c r="P1202" s="218"/>
      <c r="Q1202" s="218"/>
      <c r="R1202" s="218"/>
    </row>
    <row r="1203" spans="1:18" x14ac:dyDescent="0.25">
      <c r="A1203" s="227"/>
      <c r="B1203" s="173"/>
      <c r="C1203" s="173"/>
      <c r="D1203" s="173"/>
      <c r="E1203" s="173"/>
      <c r="F1203" s="173"/>
      <c r="G1203" s="173"/>
      <c r="H1203" s="173"/>
      <c r="I1203" s="173"/>
      <c r="J1203" s="173"/>
      <c r="K1203" s="173"/>
      <c r="L1203" s="173"/>
      <c r="M1203" s="72"/>
      <c r="N1203" s="67"/>
      <c r="O1203" s="76"/>
      <c r="P1203" s="218"/>
      <c r="Q1203" s="218"/>
      <c r="R1203" s="218"/>
    </row>
    <row r="1204" spans="1:18" x14ac:dyDescent="0.25">
      <c r="A1204" s="227"/>
      <c r="B1204" s="173"/>
      <c r="C1204" s="173"/>
      <c r="D1204" s="173"/>
      <c r="E1204" s="173"/>
      <c r="F1204" s="173"/>
      <c r="G1204" s="173"/>
      <c r="H1204" s="173"/>
      <c r="I1204" s="173"/>
      <c r="J1204" s="173"/>
      <c r="K1204" s="173"/>
      <c r="L1204" s="173"/>
      <c r="M1204" s="72"/>
      <c r="N1204" s="67"/>
      <c r="O1204" s="76"/>
      <c r="P1204" s="218"/>
      <c r="Q1204" s="218"/>
      <c r="R1204" s="218"/>
    </row>
    <row r="1205" spans="1:18" x14ac:dyDescent="0.25">
      <c r="A1205" s="227"/>
      <c r="B1205" s="173"/>
      <c r="C1205" s="173"/>
      <c r="D1205" s="173"/>
      <c r="E1205" s="173"/>
      <c r="F1205" s="173"/>
      <c r="G1205" s="173"/>
      <c r="H1205" s="173"/>
      <c r="I1205" s="173"/>
      <c r="J1205" s="173"/>
      <c r="K1205" s="173"/>
      <c r="L1205" s="173"/>
      <c r="M1205" s="72"/>
      <c r="N1205" s="67"/>
      <c r="O1205" s="76"/>
      <c r="P1205" s="218"/>
      <c r="Q1205" s="218"/>
      <c r="R1205" s="218"/>
    </row>
    <row r="1206" spans="1:18" x14ac:dyDescent="0.25">
      <c r="A1206" s="227"/>
      <c r="B1206" s="173"/>
      <c r="C1206" s="173"/>
      <c r="D1206" s="173"/>
      <c r="E1206" s="173"/>
      <c r="F1206" s="173"/>
      <c r="G1206" s="173"/>
      <c r="H1206" s="173"/>
      <c r="I1206" s="173"/>
      <c r="J1206" s="173"/>
      <c r="K1206" s="173"/>
      <c r="L1206" s="173"/>
      <c r="M1206" s="72"/>
      <c r="N1206" s="67"/>
      <c r="O1206" s="76"/>
      <c r="P1206" s="218"/>
      <c r="Q1206" s="218"/>
      <c r="R1206" s="218"/>
    </row>
    <row r="1207" spans="1:18" x14ac:dyDescent="0.25">
      <c r="A1207" s="227"/>
      <c r="B1207" s="173"/>
      <c r="C1207" s="173"/>
      <c r="D1207" s="173"/>
      <c r="E1207" s="173"/>
      <c r="F1207" s="173"/>
      <c r="G1207" s="173"/>
      <c r="H1207" s="173"/>
      <c r="I1207" s="173"/>
      <c r="J1207" s="173"/>
      <c r="K1207" s="173"/>
      <c r="L1207" s="173"/>
      <c r="M1207" s="72"/>
      <c r="N1207" s="67"/>
      <c r="O1207" s="76"/>
      <c r="P1207" s="218"/>
      <c r="Q1207" s="218"/>
      <c r="R1207" s="218"/>
    </row>
    <row r="1208" spans="1:18" x14ac:dyDescent="0.25">
      <c r="A1208" s="227"/>
      <c r="B1208" s="173"/>
      <c r="C1208" s="173"/>
      <c r="D1208" s="173"/>
      <c r="E1208" s="173"/>
      <c r="F1208" s="173"/>
      <c r="G1208" s="173"/>
      <c r="H1208" s="173"/>
      <c r="I1208" s="173"/>
      <c r="J1208" s="173"/>
      <c r="K1208" s="173"/>
      <c r="L1208" s="173"/>
      <c r="M1208" s="72"/>
      <c r="N1208" s="67"/>
      <c r="O1208" s="76"/>
      <c r="P1208" s="218"/>
      <c r="Q1208" s="218"/>
      <c r="R1208" s="218"/>
    </row>
    <row r="1209" spans="1:18" x14ac:dyDescent="0.25">
      <c r="A1209" s="227"/>
      <c r="B1209" s="173"/>
      <c r="C1209" s="173"/>
      <c r="D1209" s="173"/>
      <c r="E1209" s="173"/>
      <c r="F1209" s="173"/>
      <c r="G1209" s="173"/>
      <c r="H1209" s="173"/>
      <c r="I1209" s="173"/>
      <c r="J1209" s="173"/>
      <c r="K1209" s="173"/>
      <c r="L1209" s="173"/>
      <c r="M1209" s="72"/>
      <c r="N1209" s="67"/>
      <c r="O1209" s="76"/>
      <c r="P1209" s="218"/>
      <c r="Q1209" s="218"/>
      <c r="R1209" s="218"/>
    </row>
    <row r="1210" spans="1:18" x14ac:dyDescent="0.25">
      <c r="A1210" s="227"/>
      <c r="B1210" s="173"/>
      <c r="C1210" s="173"/>
      <c r="D1210" s="173"/>
      <c r="E1210" s="173"/>
      <c r="F1210" s="173"/>
      <c r="G1210" s="173"/>
      <c r="H1210" s="173"/>
      <c r="I1210" s="173"/>
      <c r="J1210" s="173"/>
      <c r="K1210" s="173"/>
      <c r="L1210" s="173"/>
      <c r="M1210" s="72"/>
      <c r="N1210" s="67"/>
      <c r="O1210" s="76"/>
      <c r="P1210" s="218"/>
      <c r="Q1210" s="218"/>
      <c r="R1210" s="218"/>
    </row>
    <row r="1211" spans="1:18" x14ac:dyDescent="0.25">
      <c r="A1211" s="227"/>
      <c r="B1211" s="173"/>
      <c r="C1211" s="173"/>
      <c r="D1211" s="173"/>
      <c r="E1211" s="173"/>
      <c r="F1211" s="173"/>
      <c r="G1211" s="173"/>
      <c r="H1211" s="173"/>
      <c r="I1211" s="173"/>
      <c r="J1211" s="173"/>
      <c r="K1211" s="173"/>
      <c r="L1211" s="173"/>
      <c r="M1211" s="72"/>
      <c r="N1211" s="67"/>
      <c r="O1211" s="76"/>
      <c r="P1211" s="218"/>
      <c r="Q1211" s="218"/>
      <c r="R1211" s="218"/>
    </row>
    <row r="1212" spans="1:18" x14ac:dyDescent="0.25">
      <c r="A1212" s="227"/>
      <c r="B1212" s="173"/>
      <c r="C1212" s="173"/>
      <c r="D1212" s="173"/>
      <c r="E1212" s="173"/>
      <c r="F1212" s="173"/>
      <c r="G1212" s="173"/>
      <c r="H1212" s="173"/>
      <c r="I1212" s="173"/>
      <c r="J1212" s="173"/>
      <c r="K1212" s="173"/>
      <c r="L1212" s="173"/>
      <c r="M1212" s="72"/>
      <c r="N1212" s="67"/>
      <c r="O1212" s="76"/>
      <c r="P1212" s="218"/>
      <c r="Q1212" s="218"/>
      <c r="R1212" s="218"/>
    </row>
    <row r="1213" spans="1:18" x14ac:dyDescent="0.25">
      <c r="A1213" s="227"/>
      <c r="B1213" s="173"/>
      <c r="C1213" s="173"/>
      <c r="D1213" s="173"/>
      <c r="E1213" s="173"/>
      <c r="F1213" s="173"/>
      <c r="G1213" s="173"/>
      <c r="H1213" s="173"/>
      <c r="I1213" s="173"/>
      <c r="J1213" s="173"/>
      <c r="K1213" s="173"/>
      <c r="L1213" s="173"/>
      <c r="M1213" s="72"/>
      <c r="N1213" s="67"/>
      <c r="O1213" s="76"/>
      <c r="P1213" s="218"/>
      <c r="Q1213" s="218"/>
      <c r="R1213" s="218"/>
    </row>
    <row r="1214" spans="1:18" x14ac:dyDescent="0.25">
      <c r="A1214" s="227"/>
      <c r="B1214" s="173"/>
      <c r="C1214" s="173"/>
      <c r="D1214" s="173"/>
      <c r="E1214" s="173"/>
      <c r="F1214" s="173"/>
      <c r="G1214" s="173"/>
      <c r="H1214" s="173"/>
      <c r="I1214" s="173"/>
      <c r="J1214" s="173"/>
      <c r="K1214" s="173"/>
      <c r="L1214" s="173"/>
      <c r="M1214" s="72"/>
      <c r="N1214" s="67"/>
      <c r="O1214" s="76"/>
      <c r="P1214" s="218"/>
      <c r="Q1214" s="218"/>
      <c r="R1214" s="218"/>
    </row>
    <row r="1215" spans="1:18" x14ac:dyDescent="0.25">
      <c r="A1215" s="227"/>
      <c r="B1215" s="173"/>
      <c r="C1215" s="173"/>
      <c r="D1215" s="173"/>
      <c r="E1215" s="173"/>
      <c r="F1215" s="173"/>
      <c r="G1215" s="173"/>
      <c r="H1215" s="173"/>
      <c r="I1215" s="173"/>
      <c r="J1215" s="173"/>
      <c r="K1215" s="173"/>
      <c r="L1215" s="173"/>
      <c r="M1215" s="72"/>
      <c r="N1215" s="67"/>
      <c r="O1215" s="76"/>
      <c r="P1215" s="218"/>
      <c r="Q1215" s="218"/>
      <c r="R1215" s="218"/>
    </row>
    <row r="1216" spans="1:18" x14ac:dyDescent="0.25">
      <c r="A1216" s="227"/>
      <c r="B1216" s="173"/>
      <c r="C1216" s="173"/>
      <c r="D1216" s="173"/>
      <c r="E1216" s="173"/>
      <c r="F1216" s="173"/>
      <c r="G1216" s="173"/>
      <c r="H1216" s="173"/>
      <c r="I1216" s="173"/>
      <c r="J1216" s="173"/>
      <c r="K1216" s="173"/>
      <c r="L1216" s="173"/>
      <c r="M1216" s="72"/>
      <c r="N1216" s="67"/>
      <c r="O1216" s="76"/>
      <c r="P1216" s="218"/>
      <c r="Q1216" s="218"/>
      <c r="R1216" s="218"/>
    </row>
    <row r="1217" spans="1:18" x14ac:dyDescent="0.25">
      <c r="A1217" s="227"/>
      <c r="B1217" s="173"/>
      <c r="C1217" s="173"/>
      <c r="D1217" s="173"/>
      <c r="E1217" s="173"/>
      <c r="F1217" s="173"/>
      <c r="G1217" s="173"/>
      <c r="H1217" s="173"/>
      <c r="I1217" s="173"/>
      <c r="J1217" s="173"/>
      <c r="K1217" s="173"/>
      <c r="L1217" s="173"/>
      <c r="M1217" s="72"/>
      <c r="N1217" s="67"/>
      <c r="O1217" s="76"/>
      <c r="P1217" s="218"/>
      <c r="Q1217" s="218"/>
      <c r="R1217" s="218"/>
    </row>
    <row r="1218" spans="1:18" x14ac:dyDescent="0.25">
      <c r="A1218" s="227"/>
      <c r="B1218" s="173"/>
      <c r="C1218" s="173"/>
      <c r="D1218" s="173"/>
      <c r="E1218" s="173"/>
      <c r="F1218" s="173"/>
      <c r="G1218" s="173"/>
      <c r="H1218" s="173"/>
      <c r="I1218" s="173"/>
      <c r="J1218" s="173"/>
      <c r="K1218" s="173"/>
      <c r="L1218" s="173"/>
      <c r="M1218" s="72"/>
      <c r="N1218" s="67"/>
      <c r="O1218" s="76"/>
      <c r="P1218" s="218"/>
      <c r="Q1218" s="218"/>
      <c r="R1218" s="218"/>
    </row>
    <row r="1219" spans="1:18" x14ac:dyDescent="0.25">
      <c r="A1219" s="227"/>
      <c r="B1219" s="173"/>
      <c r="C1219" s="173"/>
      <c r="D1219" s="173"/>
      <c r="E1219" s="173"/>
      <c r="F1219" s="173"/>
      <c r="G1219" s="173"/>
      <c r="H1219" s="173"/>
      <c r="I1219" s="173"/>
      <c r="J1219" s="173"/>
      <c r="K1219" s="173"/>
      <c r="L1219" s="173"/>
      <c r="M1219" s="72"/>
      <c r="N1219" s="67"/>
      <c r="O1219" s="76"/>
      <c r="P1219" s="218"/>
      <c r="Q1219" s="218"/>
      <c r="R1219" s="218"/>
    </row>
    <row r="1220" spans="1:18" x14ac:dyDescent="0.25">
      <c r="A1220" s="227"/>
      <c r="B1220" s="173"/>
      <c r="C1220" s="173"/>
      <c r="D1220" s="173"/>
      <c r="E1220" s="173"/>
      <c r="F1220" s="173"/>
      <c r="G1220" s="173"/>
      <c r="H1220" s="173"/>
      <c r="I1220" s="173"/>
      <c r="J1220" s="173"/>
      <c r="K1220" s="173"/>
      <c r="L1220" s="173"/>
      <c r="M1220" s="72"/>
      <c r="N1220" s="67"/>
      <c r="O1220" s="76"/>
      <c r="P1220" s="218"/>
      <c r="Q1220" s="218"/>
      <c r="R1220" s="218"/>
    </row>
    <row r="1221" spans="1:18" x14ac:dyDescent="0.25">
      <c r="A1221" s="227"/>
      <c r="B1221" s="173"/>
      <c r="C1221" s="173"/>
      <c r="D1221" s="173"/>
      <c r="E1221" s="173"/>
      <c r="F1221" s="173"/>
      <c r="G1221" s="173"/>
      <c r="H1221" s="173"/>
      <c r="I1221" s="173"/>
      <c r="J1221" s="173"/>
      <c r="K1221" s="173"/>
      <c r="L1221" s="173"/>
      <c r="M1221" s="72"/>
      <c r="N1221" s="67"/>
      <c r="O1221" s="76"/>
      <c r="P1221" s="218"/>
      <c r="Q1221" s="218"/>
      <c r="R1221" s="218"/>
    </row>
    <row r="1222" spans="1:18" x14ac:dyDescent="0.25">
      <c r="A1222" s="227"/>
      <c r="B1222" s="173"/>
      <c r="C1222" s="173"/>
      <c r="D1222" s="173"/>
      <c r="E1222" s="173"/>
      <c r="F1222" s="173"/>
      <c r="G1222" s="173"/>
      <c r="H1222" s="173"/>
      <c r="I1222" s="173"/>
      <c r="J1222" s="173"/>
      <c r="K1222" s="173"/>
      <c r="L1222" s="173"/>
      <c r="M1222" s="72"/>
      <c r="N1222" s="67"/>
      <c r="O1222" s="76"/>
      <c r="P1222" s="218"/>
      <c r="Q1222" s="218"/>
      <c r="R1222" s="218"/>
    </row>
    <row r="1223" spans="1:18" x14ac:dyDescent="0.25">
      <c r="A1223" s="227"/>
      <c r="B1223" s="173"/>
      <c r="C1223" s="173"/>
      <c r="D1223" s="173"/>
      <c r="E1223" s="173"/>
      <c r="F1223" s="173"/>
      <c r="G1223" s="173"/>
      <c r="H1223" s="173"/>
      <c r="I1223" s="173"/>
      <c r="J1223" s="173"/>
      <c r="K1223" s="173"/>
      <c r="L1223" s="173"/>
      <c r="M1223" s="72"/>
      <c r="N1223" s="67"/>
      <c r="O1223" s="76"/>
      <c r="P1223" s="218"/>
      <c r="Q1223" s="218"/>
      <c r="R1223" s="218"/>
    </row>
    <row r="1224" spans="1:18" x14ac:dyDescent="0.25">
      <c r="A1224" s="227"/>
      <c r="B1224" s="173"/>
      <c r="C1224" s="173"/>
      <c r="D1224" s="173"/>
      <c r="E1224" s="173"/>
      <c r="F1224" s="173"/>
      <c r="G1224" s="173"/>
      <c r="H1224" s="173"/>
      <c r="I1224" s="173"/>
      <c r="J1224" s="173"/>
      <c r="K1224" s="173"/>
      <c r="L1224" s="173"/>
      <c r="M1224" s="72"/>
      <c r="N1224" s="67"/>
      <c r="O1224" s="76"/>
      <c r="P1224" s="218"/>
      <c r="Q1224" s="218"/>
      <c r="R1224" s="218"/>
    </row>
    <row r="1225" spans="1:18" x14ac:dyDescent="0.25">
      <c r="A1225" s="227"/>
      <c r="B1225" s="173"/>
      <c r="C1225" s="173"/>
      <c r="D1225" s="173"/>
      <c r="E1225" s="173"/>
      <c r="F1225" s="173"/>
      <c r="G1225" s="173"/>
      <c r="H1225" s="173"/>
      <c r="I1225" s="173"/>
      <c r="J1225" s="173"/>
      <c r="K1225" s="173"/>
      <c r="L1225" s="173"/>
      <c r="M1225" s="72"/>
      <c r="N1225" s="67"/>
      <c r="O1225" s="76"/>
      <c r="P1225" s="218"/>
      <c r="Q1225" s="218"/>
      <c r="R1225" s="218"/>
    </row>
    <row r="1226" spans="1:18" x14ac:dyDescent="0.25">
      <c r="A1226" s="227"/>
      <c r="B1226" s="173"/>
      <c r="C1226" s="173"/>
      <c r="D1226" s="173"/>
      <c r="E1226" s="173"/>
      <c r="F1226" s="173"/>
      <c r="G1226" s="173"/>
      <c r="H1226" s="173"/>
      <c r="I1226" s="173"/>
      <c r="J1226" s="173"/>
      <c r="K1226" s="173"/>
      <c r="L1226" s="173"/>
      <c r="M1226" s="72"/>
      <c r="N1226" s="67"/>
      <c r="O1226" s="76"/>
      <c r="P1226" s="218"/>
      <c r="Q1226" s="218"/>
      <c r="R1226" s="218"/>
    </row>
    <row r="1227" spans="1:18" x14ac:dyDescent="0.25">
      <c r="A1227" s="227"/>
      <c r="B1227" s="173"/>
      <c r="C1227" s="173"/>
      <c r="D1227" s="173"/>
      <c r="E1227" s="173"/>
      <c r="F1227" s="173"/>
      <c r="G1227" s="173"/>
      <c r="H1227" s="173"/>
      <c r="I1227" s="173"/>
      <c r="J1227" s="173"/>
      <c r="K1227" s="173"/>
      <c r="L1227" s="173"/>
      <c r="M1227" s="72"/>
      <c r="N1227" s="67"/>
      <c r="O1227" s="76"/>
      <c r="P1227" s="218"/>
      <c r="Q1227" s="218"/>
      <c r="R1227" s="218"/>
    </row>
    <row r="1228" spans="1:18" x14ac:dyDescent="0.25">
      <c r="A1228" s="227"/>
      <c r="B1228" s="173"/>
      <c r="C1228" s="173"/>
      <c r="D1228" s="173"/>
      <c r="E1228" s="173"/>
      <c r="F1228" s="173"/>
      <c r="G1228" s="173"/>
      <c r="H1228" s="173"/>
      <c r="I1228" s="173"/>
      <c r="J1228" s="173"/>
      <c r="K1228" s="173"/>
      <c r="L1228" s="173"/>
      <c r="M1228" s="72"/>
      <c r="N1228" s="67"/>
      <c r="O1228" s="76"/>
      <c r="P1228" s="218"/>
      <c r="Q1228" s="218"/>
      <c r="R1228" s="218"/>
    </row>
    <row r="1229" spans="1:18" x14ac:dyDescent="0.25">
      <c r="A1229" s="227"/>
      <c r="B1229" s="173"/>
      <c r="C1229" s="173"/>
      <c r="D1229" s="173"/>
      <c r="E1229" s="173"/>
      <c r="F1229" s="173"/>
      <c r="G1229" s="173"/>
      <c r="H1229" s="173"/>
      <c r="I1229" s="173"/>
      <c r="J1229" s="173"/>
      <c r="K1229" s="173"/>
      <c r="L1229" s="173"/>
      <c r="M1229" s="72"/>
      <c r="N1229" s="67"/>
      <c r="O1229" s="76"/>
      <c r="P1229" s="218"/>
      <c r="Q1229" s="218"/>
      <c r="R1229" s="218"/>
    </row>
    <row r="1230" spans="1:18" x14ac:dyDescent="0.25">
      <c r="A1230" s="227"/>
      <c r="B1230" s="173"/>
      <c r="C1230" s="173"/>
      <c r="D1230" s="173"/>
      <c r="E1230" s="173"/>
      <c r="F1230" s="173"/>
      <c r="G1230" s="173"/>
      <c r="H1230" s="173"/>
      <c r="I1230" s="173"/>
      <c r="J1230" s="173"/>
      <c r="K1230" s="173"/>
      <c r="L1230" s="173"/>
      <c r="M1230" s="72"/>
      <c r="N1230" s="67"/>
      <c r="O1230" s="76"/>
      <c r="P1230" s="218"/>
      <c r="Q1230" s="218"/>
      <c r="R1230" s="218"/>
    </row>
    <row r="1231" spans="1:18" x14ac:dyDescent="0.25">
      <c r="A1231" s="227"/>
      <c r="B1231" s="173"/>
      <c r="C1231" s="173"/>
      <c r="D1231" s="173"/>
      <c r="E1231" s="173"/>
      <c r="F1231" s="173"/>
      <c r="G1231" s="173"/>
      <c r="H1231" s="173"/>
      <c r="I1231" s="173"/>
      <c r="J1231" s="173"/>
      <c r="K1231" s="173"/>
      <c r="L1231" s="173"/>
      <c r="M1231" s="72"/>
      <c r="N1231" s="67"/>
      <c r="O1231" s="76"/>
      <c r="P1231" s="218"/>
      <c r="Q1231" s="218"/>
      <c r="R1231" s="218"/>
    </row>
    <row r="1232" spans="1:18" x14ac:dyDescent="0.25">
      <c r="A1232" s="227"/>
      <c r="B1232" s="173"/>
      <c r="C1232" s="173"/>
      <c r="D1232" s="173"/>
      <c r="E1232" s="173"/>
      <c r="F1232" s="173"/>
      <c r="G1232" s="173"/>
      <c r="H1232" s="173"/>
      <c r="I1232" s="173"/>
      <c r="J1232" s="173"/>
      <c r="K1232" s="173"/>
      <c r="L1232" s="173"/>
      <c r="M1232" s="72"/>
      <c r="N1232" s="67"/>
      <c r="O1232" s="76"/>
      <c r="P1232" s="218"/>
      <c r="Q1232" s="218"/>
      <c r="R1232" s="218"/>
    </row>
    <row r="1233" spans="1:18" x14ac:dyDescent="0.25">
      <c r="A1233" s="227"/>
      <c r="B1233" s="173"/>
      <c r="C1233" s="173"/>
      <c r="D1233" s="173"/>
      <c r="E1233" s="173"/>
      <c r="F1233" s="173"/>
      <c r="G1233" s="173"/>
      <c r="H1233" s="173"/>
      <c r="I1233" s="173"/>
      <c r="J1233" s="173"/>
      <c r="K1233" s="173"/>
      <c r="L1233" s="173"/>
      <c r="M1233" s="72"/>
      <c r="N1233" s="67"/>
      <c r="O1233" s="76"/>
      <c r="P1233" s="218"/>
      <c r="Q1233" s="218"/>
      <c r="R1233" s="218"/>
    </row>
    <row r="1234" spans="1:18" x14ac:dyDescent="0.25">
      <c r="A1234" s="227"/>
      <c r="B1234" s="173"/>
      <c r="C1234" s="173"/>
      <c r="D1234" s="173"/>
      <c r="E1234" s="173"/>
      <c r="F1234" s="173"/>
      <c r="G1234" s="173"/>
      <c r="H1234" s="173"/>
      <c r="I1234" s="173"/>
      <c r="J1234" s="173"/>
      <c r="K1234" s="173"/>
      <c r="L1234" s="173"/>
      <c r="M1234" s="72"/>
      <c r="N1234" s="67"/>
      <c r="O1234" s="76"/>
      <c r="P1234" s="218"/>
      <c r="Q1234" s="218"/>
      <c r="R1234" s="218"/>
    </row>
    <row r="1235" spans="1:18" x14ac:dyDescent="0.25">
      <c r="A1235" s="227"/>
      <c r="B1235" s="173"/>
      <c r="C1235" s="173"/>
      <c r="D1235" s="173"/>
      <c r="E1235" s="173"/>
      <c r="F1235" s="173"/>
      <c r="G1235" s="173"/>
      <c r="H1235" s="173"/>
      <c r="I1235" s="173"/>
      <c r="J1235" s="173"/>
      <c r="K1235" s="173"/>
      <c r="L1235" s="173"/>
      <c r="M1235" s="72"/>
      <c r="N1235" s="67"/>
      <c r="O1235" s="76"/>
      <c r="P1235" s="218"/>
      <c r="Q1235" s="218"/>
      <c r="R1235" s="218"/>
    </row>
    <row r="1236" spans="1:18" x14ac:dyDescent="0.25">
      <c r="A1236" s="227"/>
      <c r="B1236" s="173"/>
      <c r="C1236" s="173"/>
      <c r="D1236" s="173"/>
      <c r="E1236" s="173"/>
      <c r="F1236" s="173"/>
      <c r="G1236" s="173"/>
      <c r="H1236" s="173"/>
      <c r="I1236" s="173"/>
      <c r="J1236" s="173"/>
      <c r="K1236" s="173"/>
      <c r="L1236" s="173"/>
      <c r="M1236" s="72"/>
      <c r="N1236" s="67"/>
      <c r="O1236" s="76"/>
      <c r="P1236" s="218"/>
      <c r="Q1236" s="218"/>
      <c r="R1236" s="218"/>
    </row>
    <row r="1237" spans="1:18" x14ac:dyDescent="0.25">
      <c r="A1237" s="227"/>
      <c r="B1237" s="173"/>
      <c r="C1237" s="173"/>
      <c r="D1237" s="173"/>
      <c r="E1237" s="173"/>
      <c r="F1237" s="173"/>
      <c r="G1237" s="173"/>
      <c r="H1237" s="173"/>
      <c r="I1237" s="173"/>
      <c r="J1237" s="173"/>
      <c r="K1237" s="173"/>
      <c r="L1237" s="173"/>
      <c r="M1237" s="72"/>
      <c r="N1237" s="67"/>
      <c r="O1237" s="76"/>
      <c r="P1237" s="218"/>
      <c r="Q1237" s="218"/>
      <c r="R1237" s="218"/>
    </row>
    <row r="1238" spans="1:18" x14ac:dyDescent="0.25">
      <c r="A1238" s="227"/>
      <c r="B1238" s="173"/>
      <c r="C1238" s="173"/>
      <c r="D1238" s="173"/>
      <c r="E1238" s="173"/>
      <c r="F1238" s="173"/>
      <c r="G1238" s="173"/>
      <c r="H1238" s="173"/>
      <c r="I1238" s="173"/>
      <c r="J1238" s="173"/>
      <c r="K1238" s="173"/>
      <c r="L1238" s="173"/>
      <c r="M1238" s="72"/>
      <c r="N1238" s="67"/>
      <c r="O1238" s="76"/>
      <c r="P1238" s="218"/>
      <c r="Q1238" s="218"/>
      <c r="R1238" s="218"/>
    </row>
    <row r="1239" spans="1:18" x14ac:dyDescent="0.25">
      <c r="A1239" s="227"/>
      <c r="B1239" s="173"/>
      <c r="C1239" s="173"/>
      <c r="D1239" s="173"/>
      <c r="E1239" s="173"/>
      <c r="F1239" s="173"/>
      <c r="G1239" s="173"/>
      <c r="H1239" s="173"/>
      <c r="I1239" s="173"/>
      <c r="J1239" s="173"/>
      <c r="K1239" s="173"/>
      <c r="L1239" s="173"/>
      <c r="M1239" s="72"/>
      <c r="N1239" s="67"/>
      <c r="O1239" s="76"/>
      <c r="P1239" s="218"/>
      <c r="Q1239" s="218"/>
      <c r="R1239" s="218"/>
    </row>
    <row r="1240" spans="1:18" x14ac:dyDescent="0.25">
      <c r="A1240" s="227"/>
      <c r="B1240" s="173"/>
      <c r="C1240" s="173"/>
      <c r="D1240" s="173"/>
      <c r="E1240" s="173"/>
      <c r="F1240" s="173"/>
      <c r="G1240" s="173"/>
      <c r="H1240" s="173"/>
      <c r="I1240" s="173"/>
      <c r="J1240" s="173"/>
      <c r="K1240" s="173"/>
      <c r="L1240" s="173"/>
      <c r="M1240" s="72"/>
      <c r="N1240" s="67"/>
      <c r="O1240" s="76"/>
      <c r="P1240" s="218"/>
      <c r="Q1240" s="218"/>
      <c r="R1240" s="218"/>
    </row>
    <row r="1241" spans="1:18" x14ac:dyDescent="0.25">
      <c r="A1241" s="227"/>
      <c r="B1241" s="173"/>
      <c r="C1241" s="173"/>
      <c r="D1241" s="173"/>
      <c r="E1241" s="173"/>
      <c r="F1241" s="173"/>
      <c r="G1241" s="173"/>
      <c r="H1241" s="173"/>
      <c r="I1241" s="173"/>
      <c r="J1241" s="173"/>
      <c r="K1241" s="173"/>
      <c r="L1241" s="173"/>
      <c r="M1241" s="72"/>
      <c r="N1241" s="67"/>
      <c r="O1241" s="76"/>
      <c r="P1241" s="218"/>
      <c r="Q1241" s="218"/>
      <c r="R1241" s="218"/>
    </row>
    <row r="1242" spans="1:18" x14ac:dyDescent="0.25">
      <c r="A1242" s="227"/>
      <c r="B1242" s="173"/>
      <c r="C1242" s="173"/>
      <c r="D1242" s="173"/>
      <c r="E1242" s="173"/>
      <c r="F1242" s="173"/>
      <c r="G1242" s="173"/>
      <c r="H1242" s="173"/>
      <c r="I1242" s="173"/>
      <c r="J1242" s="173"/>
      <c r="K1242" s="173"/>
      <c r="L1242" s="173"/>
      <c r="M1242" s="72"/>
      <c r="N1242" s="67"/>
      <c r="O1242" s="76"/>
      <c r="P1242" s="218"/>
      <c r="Q1242" s="218"/>
      <c r="R1242" s="218"/>
    </row>
    <row r="1243" spans="1:18" x14ac:dyDescent="0.25">
      <c r="A1243" s="227"/>
      <c r="B1243" s="173"/>
      <c r="C1243" s="173"/>
      <c r="D1243" s="173"/>
      <c r="E1243" s="173"/>
      <c r="F1243" s="173"/>
      <c r="G1243" s="173"/>
      <c r="H1243" s="173"/>
      <c r="I1243" s="173"/>
      <c r="J1243" s="173"/>
      <c r="K1243" s="173"/>
      <c r="L1243" s="173"/>
      <c r="M1243" s="72"/>
      <c r="N1243" s="67"/>
      <c r="O1243" s="76"/>
      <c r="P1243" s="218"/>
      <c r="Q1243" s="218"/>
      <c r="R1243" s="218"/>
    </row>
    <row r="1244" spans="1:18" x14ac:dyDescent="0.25">
      <c r="A1244" s="227"/>
      <c r="B1244" s="173"/>
      <c r="C1244" s="173"/>
      <c r="D1244" s="173"/>
      <c r="E1244" s="173"/>
      <c r="F1244" s="173"/>
      <c r="G1244" s="173"/>
      <c r="H1244" s="173"/>
      <c r="I1244" s="173"/>
      <c r="J1244" s="173"/>
      <c r="K1244" s="173"/>
      <c r="L1244" s="173"/>
      <c r="M1244" s="72"/>
      <c r="N1244" s="67"/>
      <c r="O1244" s="76"/>
      <c r="P1244" s="218"/>
      <c r="Q1244" s="218"/>
      <c r="R1244" s="218"/>
    </row>
    <row r="1245" spans="1:18" x14ac:dyDescent="0.25">
      <c r="A1245" s="227"/>
      <c r="B1245" s="173"/>
      <c r="C1245" s="173"/>
      <c r="D1245" s="173"/>
      <c r="E1245" s="173"/>
      <c r="F1245" s="173"/>
      <c r="G1245" s="173"/>
      <c r="H1245" s="173"/>
      <c r="I1245" s="173"/>
      <c r="J1245" s="173"/>
      <c r="K1245" s="173"/>
      <c r="L1245" s="173"/>
      <c r="M1245" s="72"/>
      <c r="N1245" s="67"/>
      <c r="O1245" s="76"/>
      <c r="P1245" s="218"/>
      <c r="Q1245" s="218"/>
      <c r="R1245" s="218"/>
    </row>
    <row r="1246" spans="1:18" x14ac:dyDescent="0.25">
      <c r="A1246" s="227"/>
      <c r="B1246" s="173"/>
      <c r="C1246" s="173"/>
      <c r="D1246" s="173"/>
      <c r="E1246" s="173"/>
      <c r="F1246" s="173"/>
      <c r="G1246" s="173"/>
      <c r="H1246" s="173"/>
      <c r="I1246" s="173"/>
      <c r="J1246" s="173"/>
      <c r="K1246" s="173"/>
      <c r="L1246" s="173"/>
      <c r="M1246" s="72"/>
      <c r="N1246" s="67"/>
      <c r="O1246" s="76"/>
      <c r="P1246" s="218"/>
      <c r="Q1246" s="218"/>
      <c r="R1246" s="218"/>
    </row>
    <row r="1247" spans="1:18" x14ac:dyDescent="0.25">
      <c r="A1247" s="227"/>
      <c r="B1247" s="173"/>
      <c r="C1247" s="173"/>
      <c r="D1247" s="173"/>
      <c r="E1247" s="173"/>
      <c r="F1247" s="173"/>
      <c r="G1247" s="173"/>
      <c r="H1247" s="173"/>
      <c r="I1247" s="173"/>
      <c r="J1247" s="173"/>
      <c r="K1247" s="173"/>
      <c r="L1247" s="173"/>
      <c r="M1247" s="72"/>
      <c r="N1247" s="67"/>
      <c r="O1247" s="76"/>
      <c r="P1247" s="218"/>
      <c r="Q1247" s="218"/>
      <c r="R1247" s="218"/>
    </row>
    <row r="1248" spans="1:18" x14ac:dyDescent="0.25">
      <c r="A1248" s="227"/>
      <c r="B1248" s="173"/>
      <c r="C1248" s="173"/>
      <c r="D1248" s="173"/>
      <c r="E1248" s="173"/>
      <c r="F1248" s="173"/>
      <c r="G1248" s="173"/>
      <c r="H1248" s="173"/>
      <c r="I1248" s="173"/>
      <c r="J1248" s="173"/>
      <c r="K1248" s="173"/>
      <c r="L1248" s="173"/>
      <c r="M1248" s="72"/>
      <c r="N1248" s="67"/>
      <c r="O1248" s="76"/>
      <c r="P1248" s="218"/>
      <c r="Q1248" s="218"/>
      <c r="R1248" s="218"/>
    </row>
    <row r="1249" spans="1:18" x14ac:dyDescent="0.25">
      <c r="A1249" s="227"/>
      <c r="B1249" s="173"/>
      <c r="C1249" s="173"/>
      <c r="D1249" s="173"/>
      <c r="E1249" s="173"/>
      <c r="F1249" s="173"/>
      <c r="G1249" s="173"/>
      <c r="H1249" s="173"/>
      <c r="I1249" s="173"/>
      <c r="J1249" s="173"/>
      <c r="K1249" s="173"/>
      <c r="L1249" s="173"/>
      <c r="M1249" s="72"/>
      <c r="N1249" s="67"/>
      <c r="O1249" s="76"/>
      <c r="P1249" s="218"/>
      <c r="Q1249" s="218"/>
      <c r="R1249" s="218"/>
    </row>
    <row r="1250" spans="1:18" x14ac:dyDescent="0.25">
      <c r="A1250" s="227"/>
      <c r="B1250" s="173"/>
      <c r="C1250" s="173"/>
      <c r="D1250" s="173"/>
      <c r="E1250" s="173"/>
      <c r="F1250" s="173"/>
      <c r="G1250" s="173"/>
      <c r="H1250" s="173"/>
      <c r="I1250" s="173"/>
      <c r="J1250" s="173"/>
      <c r="K1250" s="173"/>
      <c r="L1250" s="173"/>
      <c r="M1250" s="72"/>
      <c r="N1250" s="67"/>
      <c r="O1250" s="76"/>
      <c r="P1250" s="218"/>
      <c r="Q1250" s="218"/>
      <c r="R1250" s="218"/>
    </row>
    <row r="1251" spans="1:18" x14ac:dyDescent="0.25">
      <c r="A1251" s="227"/>
      <c r="B1251" s="173"/>
      <c r="C1251" s="173"/>
      <c r="D1251" s="173"/>
      <c r="E1251" s="173"/>
      <c r="F1251" s="173"/>
      <c r="G1251" s="173"/>
      <c r="H1251" s="173"/>
      <c r="I1251" s="173"/>
      <c r="J1251" s="173"/>
      <c r="K1251" s="173"/>
      <c r="L1251" s="173"/>
      <c r="M1251" s="72"/>
      <c r="N1251" s="67"/>
      <c r="O1251" s="76"/>
      <c r="P1251" s="218"/>
      <c r="Q1251" s="218"/>
      <c r="R1251" s="218"/>
    </row>
    <row r="1252" spans="1:18" x14ac:dyDescent="0.25">
      <c r="A1252" s="227"/>
      <c r="B1252" s="173"/>
      <c r="C1252" s="173"/>
      <c r="D1252" s="173"/>
      <c r="E1252" s="173"/>
      <c r="F1252" s="173"/>
      <c r="G1252" s="173"/>
      <c r="H1252" s="173"/>
      <c r="I1252" s="173"/>
      <c r="J1252" s="173"/>
      <c r="K1252" s="173"/>
      <c r="L1252" s="173"/>
      <c r="M1252" s="72"/>
      <c r="N1252" s="67"/>
      <c r="O1252" s="76"/>
      <c r="P1252" s="218"/>
      <c r="Q1252" s="218"/>
      <c r="R1252" s="218"/>
    </row>
    <row r="1253" spans="1:18" x14ac:dyDescent="0.25">
      <c r="A1253" s="227"/>
      <c r="B1253" s="173"/>
      <c r="C1253" s="173"/>
      <c r="D1253" s="173"/>
      <c r="E1253" s="173"/>
      <c r="F1253" s="173"/>
      <c r="G1253" s="173"/>
      <c r="H1253" s="173"/>
      <c r="I1253" s="173"/>
      <c r="J1253" s="173"/>
      <c r="K1253" s="173"/>
      <c r="L1253" s="173"/>
      <c r="M1253" s="72"/>
      <c r="N1253" s="67"/>
      <c r="O1253" s="76"/>
      <c r="P1253" s="218"/>
      <c r="Q1253" s="218"/>
      <c r="R1253" s="218"/>
    </row>
    <row r="1254" spans="1:18" x14ac:dyDescent="0.25">
      <c r="A1254" s="227"/>
      <c r="B1254" s="173"/>
      <c r="C1254" s="173"/>
      <c r="D1254" s="173"/>
      <c r="E1254" s="173"/>
      <c r="F1254" s="173"/>
      <c r="G1254" s="173"/>
      <c r="H1254" s="173"/>
      <c r="I1254" s="173"/>
      <c r="J1254" s="173"/>
      <c r="K1254" s="173"/>
      <c r="L1254" s="173"/>
      <c r="M1254" s="72"/>
      <c r="N1254" s="67"/>
      <c r="O1254" s="76"/>
      <c r="P1254" s="218"/>
      <c r="Q1254" s="218"/>
      <c r="R1254" s="218"/>
    </row>
    <row r="1255" spans="1:18" x14ac:dyDescent="0.25">
      <c r="A1255" s="227"/>
      <c r="B1255" s="173"/>
      <c r="C1255" s="173"/>
      <c r="D1255" s="173"/>
      <c r="E1255" s="173"/>
      <c r="F1255" s="173"/>
      <c r="G1255" s="173"/>
      <c r="H1255" s="173"/>
      <c r="I1255" s="173"/>
      <c r="J1255" s="173"/>
      <c r="K1255" s="173"/>
      <c r="L1255" s="173"/>
      <c r="M1255" s="72"/>
      <c r="N1255" s="67"/>
      <c r="O1255" s="76"/>
      <c r="P1255" s="218"/>
      <c r="Q1255" s="218"/>
      <c r="R1255" s="218"/>
    </row>
    <row r="1256" spans="1:18" x14ac:dyDescent="0.25">
      <c r="A1256" s="227"/>
      <c r="B1256" s="173"/>
      <c r="C1256" s="173"/>
      <c r="D1256" s="173"/>
      <c r="E1256" s="173"/>
      <c r="F1256" s="173"/>
      <c r="G1256" s="173"/>
      <c r="H1256" s="173"/>
      <c r="I1256" s="173"/>
      <c r="J1256" s="173"/>
      <c r="K1256" s="173"/>
      <c r="L1256" s="173"/>
      <c r="M1256" s="72"/>
      <c r="N1256" s="67"/>
      <c r="O1256" s="76"/>
      <c r="P1256" s="218"/>
      <c r="Q1256" s="218"/>
      <c r="R1256" s="218"/>
    </row>
    <row r="1257" spans="1:18" x14ac:dyDescent="0.25">
      <c r="A1257" s="227"/>
      <c r="B1257" s="173"/>
      <c r="C1257" s="173"/>
      <c r="D1257" s="173"/>
      <c r="E1257" s="173"/>
      <c r="F1257" s="173"/>
      <c r="G1257" s="173"/>
      <c r="H1257" s="173"/>
      <c r="I1257" s="173"/>
      <c r="J1257" s="173"/>
      <c r="K1257" s="173"/>
      <c r="L1257" s="173"/>
      <c r="M1257" s="72"/>
      <c r="N1257" s="67"/>
      <c r="O1257" s="76"/>
      <c r="P1257" s="218"/>
      <c r="Q1257" s="218"/>
      <c r="R1257" s="218"/>
    </row>
    <row r="1258" spans="1:18" x14ac:dyDescent="0.25">
      <c r="A1258" s="227"/>
      <c r="B1258" s="173"/>
      <c r="C1258" s="173"/>
      <c r="D1258" s="173"/>
      <c r="E1258" s="173"/>
      <c r="F1258" s="173"/>
      <c r="G1258" s="173"/>
      <c r="H1258" s="173"/>
      <c r="I1258" s="173"/>
      <c r="J1258" s="173"/>
      <c r="K1258" s="173"/>
      <c r="L1258" s="173"/>
      <c r="M1258" s="72"/>
      <c r="N1258" s="67"/>
      <c r="O1258" s="76"/>
      <c r="P1258" s="218"/>
      <c r="Q1258" s="218"/>
      <c r="R1258" s="218"/>
    </row>
    <row r="1259" spans="1:18" x14ac:dyDescent="0.25">
      <c r="A1259" s="227"/>
      <c r="B1259" s="173"/>
      <c r="C1259" s="173"/>
      <c r="D1259" s="173"/>
      <c r="E1259" s="173"/>
      <c r="F1259" s="173"/>
      <c r="G1259" s="173"/>
      <c r="H1259" s="173"/>
      <c r="I1259" s="173"/>
      <c r="J1259" s="173"/>
      <c r="K1259" s="173"/>
      <c r="L1259" s="173"/>
      <c r="M1259" s="72"/>
      <c r="N1259" s="67"/>
      <c r="O1259" s="76"/>
      <c r="P1259" s="218"/>
      <c r="Q1259" s="218"/>
      <c r="R1259" s="218"/>
    </row>
    <row r="1260" spans="1:18" x14ac:dyDescent="0.25">
      <c r="A1260" s="227"/>
      <c r="B1260" s="173"/>
      <c r="C1260" s="173"/>
      <c r="D1260" s="173"/>
      <c r="E1260" s="173"/>
      <c r="F1260" s="173"/>
      <c r="G1260" s="173"/>
      <c r="H1260" s="173"/>
      <c r="I1260" s="173"/>
      <c r="J1260" s="173"/>
      <c r="K1260" s="173"/>
      <c r="L1260" s="173"/>
      <c r="M1260" s="72"/>
      <c r="N1260" s="67"/>
      <c r="O1260" s="76"/>
      <c r="P1260" s="218"/>
      <c r="Q1260" s="218"/>
      <c r="R1260" s="218"/>
    </row>
    <row r="1261" spans="1:18" x14ac:dyDescent="0.25">
      <c r="A1261" s="227"/>
      <c r="B1261" s="173"/>
      <c r="C1261" s="173"/>
      <c r="D1261" s="173"/>
      <c r="E1261" s="173"/>
      <c r="F1261" s="173"/>
      <c r="G1261" s="173"/>
      <c r="H1261" s="173"/>
      <c r="I1261" s="173"/>
      <c r="J1261" s="173"/>
      <c r="K1261" s="173"/>
      <c r="L1261" s="173"/>
      <c r="M1261" s="72"/>
      <c r="N1261" s="67"/>
      <c r="O1261" s="76"/>
      <c r="P1261" s="218"/>
      <c r="Q1261" s="218"/>
      <c r="R1261" s="218"/>
    </row>
    <row r="1262" spans="1:18" x14ac:dyDescent="0.25">
      <c r="A1262" s="227"/>
      <c r="B1262" s="173"/>
      <c r="C1262" s="173"/>
      <c r="D1262" s="173"/>
      <c r="E1262" s="173"/>
      <c r="F1262" s="173"/>
      <c r="G1262" s="173"/>
      <c r="H1262" s="173"/>
      <c r="I1262" s="173"/>
      <c r="J1262" s="173"/>
      <c r="K1262" s="173"/>
      <c r="L1262" s="173"/>
      <c r="M1262" s="72"/>
      <c r="N1262" s="67"/>
      <c r="O1262" s="76"/>
      <c r="P1262" s="218"/>
      <c r="Q1262" s="218"/>
      <c r="R1262" s="218"/>
    </row>
    <row r="1263" spans="1:18" x14ac:dyDescent="0.25">
      <c r="A1263" s="227"/>
      <c r="B1263" s="173"/>
      <c r="C1263" s="173"/>
      <c r="D1263" s="173"/>
      <c r="E1263" s="173"/>
      <c r="F1263" s="173"/>
      <c r="G1263" s="173"/>
      <c r="H1263" s="173"/>
      <c r="I1263" s="173"/>
      <c r="J1263" s="173"/>
      <c r="K1263" s="173"/>
      <c r="L1263" s="173"/>
      <c r="M1263" s="72"/>
      <c r="N1263" s="67"/>
      <c r="O1263" s="76"/>
      <c r="P1263" s="218"/>
      <c r="Q1263" s="218"/>
      <c r="R1263" s="218"/>
    </row>
    <row r="1264" spans="1:18" x14ac:dyDescent="0.25">
      <c r="A1264" s="227"/>
      <c r="B1264" s="173"/>
      <c r="C1264" s="173"/>
      <c r="D1264" s="173"/>
      <c r="E1264" s="173"/>
      <c r="F1264" s="173"/>
      <c r="G1264" s="173"/>
      <c r="H1264" s="173"/>
      <c r="I1264" s="173"/>
      <c r="J1264" s="173"/>
      <c r="K1264" s="173"/>
      <c r="L1264" s="173"/>
      <c r="M1264" s="72"/>
      <c r="N1264" s="67"/>
      <c r="O1264" s="76"/>
      <c r="P1264" s="218"/>
      <c r="Q1264" s="218"/>
      <c r="R1264" s="218"/>
    </row>
    <row r="1265" spans="1:18" x14ac:dyDescent="0.25">
      <c r="A1265" s="227"/>
      <c r="B1265" s="173"/>
      <c r="C1265" s="173"/>
      <c r="D1265" s="173"/>
      <c r="E1265" s="173"/>
      <c r="F1265" s="173"/>
      <c r="G1265" s="173"/>
      <c r="H1265" s="173"/>
      <c r="I1265" s="173"/>
      <c r="J1265" s="173"/>
      <c r="K1265" s="173"/>
      <c r="L1265" s="173"/>
      <c r="M1265" s="72"/>
      <c r="N1265" s="67"/>
      <c r="O1265" s="76"/>
      <c r="P1265" s="218"/>
      <c r="Q1265" s="218"/>
      <c r="R1265" s="218"/>
    </row>
    <row r="1266" spans="1:18" x14ac:dyDescent="0.25">
      <c r="A1266" s="227"/>
      <c r="B1266" s="173"/>
      <c r="C1266" s="173"/>
      <c r="D1266" s="173"/>
      <c r="E1266" s="173"/>
      <c r="F1266" s="173"/>
      <c r="G1266" s="173"/>
      <c r="H1266" s="173"/>
      <c r="I1266" s="173"/>
      <c r="J1266" s="173"/>
      <c r="K1266" s="173"/>
      <c r="L1266" s="173"/>
      <c r="M1266" s="72"/>
      <c r="N1266" s="67"/>
      <c r="O1266" s="76"/>
      <c r="P1266" s="218"/>
      <c r="Q1266" s="218"/>
      <c r="R1266" s="218"/>
    </row>
    <row r="1267" spans="1:18" x14ac:dyDescent="0.25">
      <c r="A1267" s="227"/>
      <c r="B1267" s="173"/>
      <c r="C1267" s="173"/>
      <c r="D1267" s="173"/>
      <c r="E1267" s="173"/>
      <c r="F1267" s="173"/>
      <c r="G1267" s="173"/>
      <c r="H1267" s="173"/>
      <c r="I1267" s="173"/>
      <c r="J1267" s="173"/>
      <c r="K1267" s="173"/>
      <c r="L1267" s="173"/>
      <c r="M1267" s="72"/>
      <c r="N1267" s="67"/>
      <c r="O1267" s="76"/>
      <c r="P1267" s="218"/>
      <c r="Q1267" s="218"/>
      <c r="R1267" s="218"/>
    </row>
    <row r="1268" spans="1:18" x14ac:dyDescent="0.25">
      <c r="A1268" s="227"/>
      <c r="B1268" s="173"/>
      <c r="C1268" s="173"/>
      <c r="D1268" s="173"/>
      <c r="E1268" s="173"/>
      <c r="F1268" s="173"/>
      <c r="G1268" s="173"/>
      <c r="H1268" s="173"/>
      <c r="I1268" s="173"/>
      <c r="J1268" s="173"/>
      <c r="K1268" s="173"/>
      <c r="L1268" s="173"/>
      <c r="M1268" s="72"/>
      <c r="N1268" s="67"/>
      <c r="O1268" s="76"/>
      <c r="P1268" s="218"/>
      <c r="Q1268" s="218"/>
      <c r="R1268" s="218"/>
    </row>
    <row r="1269" spans="1:18" x14ac:dyDescent="0.25">
      <c r="A1269" s="227"/>
      <c r="B1269" s="173"/>
      <c r="C1269" s="173"/>
      <c r="D1269" s="173"/>
      <c r="E1269" s="173"/>
      <c r="F1269" s="173"/>
      <c r="G1269" s="173"/>
      <c r="H1269" s="173"/>
      <c r="I1269" s="173"/>
      <c r="J1269" s="173"/>
      <c r="K1269" s="173"/>
      <c r="L1269" s="173"/>
      <c r="M1269" s="72"/>
      <c r="N1269" s="67"/>
      <c r="O1269" s="76"/>
      <c r="P1269" s="218"/>
      <c r="Q1269" s="218"/>
      <c r="R1269" s="218"/>
    </row>
    <row r="1270" spans="1:18" x14ac:dyDescent="0.25">
      <c r="A1270" s="227"/>
      <c r="B1270" s="173"/>
      <c r="C1270" s="173"/>
      <c r="D1270" s="173"/>
      <c r="E1270" s="173"/>
      <c r="F1270" s="173"/>
      <c r="G1270" s="173"/>
      <c r="H1270" s="173"/>
      <c r="I1270" s="173"/>
      <c r="J1270" s="173"/>
      <c r="K1270" s="173"/>
      <c r="L1270" s="173"/>
      <c r="M1270" s="72"/>
      <c r="N1270" s="67"/>
      <c r="O1270" s="76"/>
      <c r="P1270" s="218"/>
      <c r="Q1270" s="218"/>
      <c r="R1270" s="218"/>
    </row>
    <row r="1271" spans="1:18" x14ac:dyDescent="0.25">
      <c r="A1271" s="227"/>
      <c r="B1271" s="173"/>
      <c r="C1271" s="173"/>
      <c r="D1271" s="173"/>
      <c r="E1271" s="173"/>
      <c r="F1271" s="173"/>
      <c r="G1271" s="173"/>
      <c r="H1271" s="173"/>
      <c r="I1271" s="173"/>
      <c r="J1271" s="173"/>
      <c r="K1271" s="173"/>
      <c r="L1271" s="173"/>
      <c r="M1271" s="72"/>
      <c r="N1271" s="67"/>
      <c r="O1271" s="76"/>
      <c r="P1271" s="218"/>
      <c r="Q1271" s="218"/>
      <c r="R1271" s="218"/>
    </row>
    <row r="1272" spans="1:18" x14ac:dyDescent="0.25">
      <c r="A1272" s="227"/>
      <c r="B1272" s="173"/>
      <c r="C1272" s="173"/>
      <c r="D1272" s="173"/>
      <c r="E1272" s="173"/>
      <c r="F1272" s="173"/>
      <c r="G1272" s="173"/>
      <c r="H1272" s="173"/>
      <c r="I1272" s="173"/>
      <c r="J1272" s="173"/>
      <c r="K1272" s="173"/>
      <c r="L1272" s="173"/>
      <c r="M1272" s="72"/>
      <c r="N1272" s="67"/>
      <c r="O1272" s="76"/>
      <c r="P1272" s="218"/>
      <c r="Q1272" s="218"/>
      <c r="R1272" s="218"/>
    </row>
    <row r="1273" spans="1:18" x14ac:dyDescent="0.25">
      <c r="A1273" s="227"/>
      <c r="B1273" s="173"/>
      <c r="C1273" s="173"/>
      <c r="D1273" s="173"/>
      <c r="E1273" s="173"/>
      <c r="F1273" s="173"/>
      <c r="G1273" s="173"/>
      <c r="H1273" s="173"/>
      <c r="I1273" s="173"/>
      <c r="J1273" s="173"/>
      <c r="K1273" s="173"/>
      <c r="L1273" s="173"/>
      <c r="M1273" s="72"/>
      <c r="N1273" s="67"/>
      <c r="O1273" s="76"/>
      <c r="P1273" s="218"/>
      <c r="Q1273" s="218"/>
      <c r="R1273" s="218"/>
    </row>
    <row r="1274" spans="1:18" x14ac:dyDescent="0.25">
      <c r="A1274" s="227"/>
      <c r="B1274" s="173"/>
      <c r="C1274" s="173"/>
      <c r="D1274" s="173"/>
      <c r="E1274" s="173"/>
      <c r="F1274" s="173"/>
      <c r="G1274" s="173"/>
      <c r="H1274" s="173"/>
      <c r="I1274" s="173"/>
      <c r="J1274" s="173"/>
      <c r="K1274" s="173"/>
      <c r="L1274" s="173"/>
      <c r="M1274" s="72"/>
      <c r="N1274" s="67"/>
      <c r="O1274" s="76"/>
      <c r="P1274" s="218"/>
      <c r="Q1274" s="218"/>
      <c r="R1274" s="218"/>
    </row>
    <row r="1275" spans="1:18" x14ac:dyDescent="0.25">
      <c r="A1275" s="227"/>
      <c r="B1275" s="173"/>
      <c r="C1275" s="173"/>
      <c r="D1275" s="173"/>
      <c r="E1275" s="173"/>
      <c r="F1275" s="173"/>
      <c r="G1275" s="173"/>
      <c r="H1275" s="173"/>
      <c r="I1275" s="173"/>
      <c r="J1275" s="173"/>
      <c r="K1275" s="173"/>
      <c r="L1275" s="173"/>
      <c r="M1275" s="72"/>
      <c r="N1275" s="67"/>
      <c r="O1275" s="76"/>
      <c r="P1275" s="218"/>
      <c r="Q1275" s="218"/>
      <c r="R1275" s="218"/>
    </row>
    <row r="1276" spans="1:18" x14ac:dyDescent="0.25">
      <c r="A1276" s="227"/>
      <c r="B1276" s="173"/>
      <c r="C1276" s="173"/>
      <c r="D1276" s="173"/>
      <c r="E1276" s="173"/>
      <c r="F1276" s="173"/>
      <c r="G1276" s="173"/>
      <c r="H1276" s="173"/>
      <c r="I1276" s="173"/>
      <c r="J1276" s="173"/>
      <c r="K1276" s="173"/>
      <c r="L1276" s="173"/>
      <c r="M1276" s="72"/>
      <c r="N1276" s="67"/>
      <c r="O1276" s="76"/>
      <c r="P1276" s="218"/>
      <c r="Q1276" s="218"/>
      <c r="R1276" s="218"/>
    </row>
    <row r="1277" spans="1:18" x14ac:dyDescent="0.25">
      <c r="A1277" s="227"/>
      <c r="B1277" s="173"/>
      <c r="C1277" s="173"/>
      <c r="D1277" s="173"/>
      <c r="E1277" s="173"/>
      <c r="F1277" s="173"/>
      <c r="G1277" s="173"/>
      <c r="H1277" s="173"/>
      <c r="I1277" s="173"/>
      <c r="J1277" s="173"/>
      <c r="K1277" s="173"/>
      <c r="L1277" s="173"/>
      <c r="M1277" s="72"/>
      <c r="N1277" s="67"/>
      <c r="O1277" s="76"/>
      <c r="P1277" s="218"/>
      <c r="Q1277" s="218"/>
      <c r="R1277" s="218"/>
    </row>
    <row r="1278" spans="1:18" x14ac:dyDescent="0.25">
      <c r="A1278" s="227"/>
      <c r="B1278" s="173"/>
      <c r="C1278" s="173"/>
      <c r="D1278" s="173"/>
      <c r="E1278" s="173"/>
      <c r="F1278" s="173"/>
      <c r="G1278" s="173"/>
      <c r="H1278" s="173"/>
      <c r="I1278" s="173"/>
      <c r="J1278" s="173"/>
      <c r="K1278" s="173"/>
      <c r="L1278" s="173"/>
      <c r="M1278" s="72"/>
      <c r="N1278" s="67"/>
      <c r="O1278" s="76"/>
      <c r="P1278" s="218"/>
      <c r="Q1278" s="218"/>
      <c r="R1278" s="218"/>
    </row>
    <row r="1279" spans="1:18" x14ac:dyDescent="0.25">
      <c r="A1279" s="227"/>
      <c r="B1279" s="173"/>
      <c r="C1279" s="173"/>
      <c r="D1279" s="173"/>
      <c r="E1279" s="173"/>
      <c r="F1279" s="173"/>
      <c r="G1279" s="173"/>
      <c r="H1279" s="173"/>
      <c r="I1279" s="173"/>
      <c r="J1279" s="173"/>
      <c r="K1279" s="173"/>
      <c r="L1279" s="173"/>
      <c r="M1279" s="72"/>
      <c r="N1279" s="67"/>
      <c r="O1279" s="76"/>
      <c r="P1279" s="218"/>
      <c r="Q1279" s="218"/>
      <c r="R1279" s="218"/>
    </row>
    <row r="1280" spans="1:18" x14ac:dyDescent="0.25">
      <c r="A1280" s="227"/>
      <c r="B1280" s="173"/>
      <c r="C1280" s="173"/>
      <c r="D1280" s="173"/>
      <c r="E1280" s="173"/>
      <c r="F1280" s="173"/>
      <c r="G1280" s="173"/>
      <c r="H1280" s="173"/>
      <c r="I1280" s="173"/>
      <c r="J1280" s="173"/>
      <c r="K1280" s="173"/>
      <c r="L1280" s="173"/>
      <c r="M1280" s="72"/>
      <c r="N1280" s="67"/>
      <c r="O1280" s="76"/>
      <c r="P1280" s="218"/>
      <c r="Q1280" s="218"/>
      <c r="R1280" s="218"/>
    </row>
    <row r="1281" spans="1:18" x14ac:dyDescent="0.25">
      <c r="A1281" s="227"/>
      <c r="B1281" s="173"/>
      <c r="C1281" s="173"/>
      <c r="D1281" s="173"/>
      <c r="E1281" s="173"/>
      <c r="F1281" s="173"/>
      <c r="G1281" s="173"/>
      <c r="H1281" s="173"/>
      <c r="I1281" s="173"/>
      <c r="J1281" s="173"/>
      <c r="K1281" s="173"/>
      <c r="L1281" s="173"/>
      <c r="M1281" s="72"/>
      <c r="N1281" s="67"/>
      <c r="O1281" s="76"/>
      <c r="P1281" s="218"/>
      <c r="Q1281" s="218"/>
      <c r="R1281" s="218"/>
    </row>
    <row r="1282" spans="1:18" x14ac:dyDescent="0.25">
      <c r="A1282" s="227"/>
      <c r="B1282" s="173"/>
      <c r="C1282" s="173"/>
      <c r="D1282" s="173"/>
      <c r="E1282" s="173"/>
      <c r="F1282" s="173"/>
      <c r="G1282" s="173"/>
      <c r="H1282" s="173"/>
      <c r="I1282" s="173"/>
      <c r="J1282" s="173"/>
      <c r="K1282" s="173"/>
      <c r="L1282" s="173"/>
      <c r="M1282" s="72"/>
      <c r="N1282" s="67"/>
      <c r="O1282" s="76"/>
      <c r="P1282" s="218"/>
      <c r="Q1282" s="218"/>
      <c r="R1282" s="218"/>
    </row>
    <row r="1283" spans="1:18" x14ac:dyDescent="0.25">
      <c r="A1283" s="227"/>
      <c r="B1283" s="173"/>
      <c r="C1283" s="173"/>
      <c r="D1283" s="173"/>
      <c r="E1283" s="173"/>
      <c r="F1283" s="173"/>
      <c r="G1283" s="173"/>
      <c r="H1283" s="173"/>
      <c r="I1283" s="173"/>
      <c r="J1283" s="173"/>
      <c r="K1283" s="173"/>
      <c r="L1283" s="173"/>
      <c r="M1283" s="72"/>
      <c r="N1283" s="67"/>
      <c r="O1283" s="76"/>
      <c r="P1283" s="218"/>
      <c r="Q1283" s="218"/>
      <c r="R1283" s="218"/>
    </row>
    <row r="1284" spans="1:18" x14ac:dyDescent="0.25">
      <c r="A1284" s="227"/>
      <c r="B1284" s="173"/>
      <c r="C1284" s="173"/>
      <c r="D1284" s="173"/>
      <c r="E1284" s="173"/>
      <c r="F1284" s="173"/>
      <c r="G1284" s="173"/>
      <c r="H1284" s="173"/>
      <c r="I1284" s="173"/>
      <c r="J1284" s="173"/>
      <c r="K1284" s="173"/>
      <c r="L1284" s="173"/>
      <c r="M1284" s="72"/>
      <c r="N1284" s="67"/>
      <c r="O1284" s="76"/>
      <c r="P1284" s="218"/>
      <c r="Q1284" s="218"/>
      <c r="R1284" s="218"/>
    </row>
    <row r="1285" spans="1:18" x14ac:dyDescent="0.25">
      <c r="A1285" s="227"/>
      <c r="B1285" s="173"/>
      <c r="C1285" s="173"/>
      <c r="D1285" s="173"/>
      <c r="E1285" s="173"/>
      <c r="F1285" s="173"/>
      <c r="G1285" s="173"/>
      <c r="H1285" s="173"/>
      <c r="I1285" s="173"/>
      <c r="J1285" s="173"/>
      <c r="K1285" s="173"/>
      <c r="L1285" s="173"/>
      <c r="M1285" s="72"/>
      <c r="N1285" s="67"/>
      <c r="O1285" s="76"/>
      <c r="P1285" s="218"/>
      <c r="Q1285" s="218"/>
      <c r="R1285" s="218"/>
    </row>
    <row r="1286" spans="1:18" x14ac:dyDescent="0.25">
      <c r="A1286" s="227"/>
      <c r="B1286" s="173"/>
      <c r="C1286" s="173"/>
      <c r="D1286" s="173"/>
      <c r="E1286" s="173"/>
      <c r="F1286" s="173"/>
      <c r="G1286" s="173"/>
      <c r="H1286" s="173"/>
      <c r="I1286" s="173"/>
      <c r="J1286" s="173"/>
      <c r="K1286" s="173"/>
      <c r="L1286" s="173"/>
      <c r="M1286" s="72"/>
      <c r="N1286" s="67"/>
      <c r="O1286" s="76"/>
      <c r="P1286" s="218"/>
      <c r="Q1286" s="218"/>
      <c r="R1286" s="218"/>
    </row>
    <row r="1287" spans="1:18" x14ac:dyDescent="0.25">
      <c r="A1287" s="227"/>
      <c r="B1287" s="173"/>
      <c r="C1287" s="173"/>
      <c r="D1287" s="173"/>
      <c r="E1287" s="173"/>
      <c r="F1287" s="173"/>
      <c r="G1287" s="173"/>
      <c r="H1287" s="173"/>
      <c r="I1287" s="173"/>
      <c r="J1287" s="173"/>
      <c r="K1287" s="173"/>
      <c r="L1287" s="173"/>
      <c r="M1287" s="72"/>
      <c r="N1287" s="67"/>
      <c r="O1287" s="76"/>
      <c r="P1287" s="218"/>
      <c r="Q1287" s="218"/>
      <c r="R1287" s="218"/>
    </row>
    <row r="1288" spans="1:18" x14ac:dyDescent="0.25">
      <c r="A1288" s="227"/>
      <c r="B1288" s="173"/>
      <c r="C1288" s="173"/>
      <c r="D1288" s="173"/>
      <c r="E1288" s="173"/>
      <c r="F1288" s="173"/>
      <c r="G1288" s="173"/>
      <c r="H1288" s="173"/>
      <c r="I1288" s="173"/>
      <c r="J1288" s="173"/>
      <c r="K1288" s="173"/>
      <c r="L1288" s="173"/>
      <c r="M1288" s="72"/>
      <c r="N1288" s="67"/>
      <c r="O1288" s="76"/>
      <c r="P1288" s="218"/>
      <c r="Q1288" s="218"/>
      <c r="R1288" s="218"/>
    </row>
    <row r="1289" spans="1:18" x14ac:dyDescent="0.25">
      <c r="A1289" s="227"/>
      <c r="B1289" s="173"/>
      <c r="C1289" s="173"/>
      <c r="D1289" s="173"/>
      <c r="E1289" s="173"/>
      <c r="F1289" s="173"/>
      <c r="G1289" s="173"/>
      <c r="H1289" s="173"/>
      <c r="I1289" s="173"/>
      <c r="J1289" s="173"/>
      <c r="K1289" s="173"/>
      <c r="L1289" s="173"/>
      <c r="M1289" s="72"/>
      <c r="N1289" s="67"/>
      <c r="O1289" s="76"/>
      <c r="P1289" s="218"/>
      <c r="Q1289" s="218"/>
      <c r="R1289" s="218"/>
    </row>
    <row r="1290" spans="1:18" x14ac:dyDescent="0.25">
      <c r="A1290" s="227"/>
      <c r="B1290" s="173"/>
      <c r="C1290" s="173"/>
      <c r="D1290" s="173"/>
      <c r="E1290" s="173"/>
      <c r="F1290" s="173"/>
      <c r="G1290" s="173"/>
      <c r="H1290" s="173"/>
      <c r="I1290" s="173"/>
      <c r="J1290" s="173"/>
      <c r="K1290" s="173"/>
      <c r="L1290" s="173"/>
      <c r="M1290" s="72"/>
      <c r="N1290" s="67"/>
      <c r="O1290" s="76"/>
      <c r="P1290" s="218"/>
      <c r="Q1290" s="218"/>
      <c r="R1290" s="218"/>
    </row>
    <row r="1291" spans="1:18" x14ac:dyDescent="0.25">
      <c r="A1291" s="227"/>
      <c r="B1291" s="173"/>
      <c r="C1291" s="173"/>
      <c r="D1291" s="173"/>
      <c r="E1291" s="173"/>
      <c r="F1291" s="173"/>
      <c r="G1291" s="173"/>
      <c r="H1291" s="173"/>
      <c r="I1291" s="173"/>
      <c r="J1291" s="173"/>
      <c r="K1291" s="173"/>
      <c r="L1291" s="173"/>
      <c r="M1291" s="72"/>
      <c r="N1291" s="67"/>
      <c r="O1291" s="76"/>
      <c r="P1291" s="218"/>
      <c r="Q1291" s="218"/>
      <c r="R1291" s="218"/>
    </row>
    <row r="1292" spans="1:18" x14ac:dyDescent="0.25">
      <c r="A1292" s="227"/>
      <c r="B1292" s="173"/>
      <c r="C1292" s="173"/>
      <c r="D1292" s="173"/>
      <c r="E1292" s="173"/>
      <c r="F1292" s="173"/>
      <c r="G1292" s="173"/>
      <c r="H1292" s="173"/>
      <c r="I1292" s="173"/>
      <c r="J1292" s="173"/>
      <c r="K1292" s="173"/>
      <c r="L1292" s="173"/>
      <c r="M1292" s="72"/>
      <c r="N1292" s="67"/>
      <c r="O1292" s="76"/>
      <c r="P1292" s="218"/>
      <c r="Q1292" s="218"/>
      <c r="R1292" s="218"/>
    </row>
    <row r="1293" spans="1:18" x14ac:dyDescent="0.25">
      <c r="A1293" s="227"/>
      <c r="B1293" s="173"/>
      <c r="C1293" s="173"/>
      <c r="D1293" s="173"/>
      <c r="E1293" s="173"/>
      <c r="F1293" s="173"/>
      <c r="G1293" s="173"/>
      <c r="H1293" s="173"/>
      <c r="I1293" s="173"/>
      <c r="J1293" s="173"/>
      <c r="K1293" s="173"/>
      <c r="L1293" s="173"/>
      <c r="M1293" s="72"/>
      <c r="N1293" s="67"/>
      <c r="O1293" s="76"/>
      <c r="P1293" s="218"/>
      <c r="Q1293" s="218"/>
      <c r="R1293" s="218"/>
    </row>
    <row r="1294" spans="1:18" x14ac:dyDescent="0.25">
      <c r="A1294" s="227"/>
      <c r="B1294" s="173"/>
      <c r="C1294" s="173"/>
      <c r="D1294" s="173"/>
      <c r="E1294" s="173"/>
      <c r="F1294" s="173"/>
      <c r="G1294" s="173"/>
      <c r="H1294" s="173"/>
      <c r="I1294" s="173"/>
      <c r="J1294" s="173"/>
      <c r="K1294" s="173"/>
      <c r="L1294" s="173"/>
      <c r="M1294" s="72"/>
      <c r="N1294" s="67"/>
      <c r="O1294" s="76"/>
      <c r="P1294" s="218"/>
      <c r="Q1294" s="218"/>
      <c r="R1294" s="218"/>
    </row>
    <row r="1295" spans="1:18" x14ac:dyDescent="0.25">
      <c r="A1295" s="227"/>
      <c r="B1295" s="173"/>
      <c r="C1295" s="173"/>
      <c r="D1295" s="173"/>
      <c r="E1295" s="173"/>
      <c r="F1295" s="173"/>
      <c r="G1295" s="173"/>
      <c r="H1295" s="173"/>
      <c r="I1295" s="173"/>
      <c r="J1295" s="173"/>
      <c r="K1295" s="173"/>
      <c r="L1295" s="173"/>
      <c r="M1295" s="72"/>
      <c r="N1295" s="67"/>
      <c r="O1295" s="76"/>
      <c r="P1295" s="218"/>
      <c r="Q1295" s="218"/>
      <c r="R1295" s="218"/>
    </row>
    <row r="1296" spans="1:18" x14ac:dyDescent="0.25">
      <c r="A1296" s="227"/>
      <c r="B1296" s="173"/>
      <c r="C1296" s="173"/>
      <c r="D1296" s="173"/>
      <c r="E1296" s="173"/>
      <c r="F1296" s="173"/>
      <c r="G1296" s="173"/>
      <c r="H1296" s="173"/>
      <c r="I1296" s="173"/>
      <c r="J1296" s="173"/>
      <c r="K1296" s="173"/>
      <c r="L1296" s="173"/>
      <c r="M1296" s="72"/>
      <c r="N1296" s="67"/>
      <c r="O1296" s="76"/>
      <c r="P1296" s="218"/>
      <c r="Q1296" s="218"/>
      <c r="R1296" s="218"/>
    </row>
    <row r="1297" spans="1:18" x14ac:dyDescent="0.25">
      <c r="A1297" s="227"/>
      <c r="B1297" s="173"/>
      <c r="C1297" s="173"/>
      <c r="D1297" s="173"/>
      <c r="E1297" s="173"/>
      <c r="F1297" s="173"/>
      <c r="G1297" s="173"/>
      <c r="H1297" s="173"/>
      <c r="I1297" s="173"/>
      <c r="J1297" s="173"/>
      <c r="K1297" s="173"/>
      <c r="L1297" s="173"/>
      <c r="M1297" s="72"/>
      <c r="N1297" s="67"/>
      <c r="O1297" s="76"/>
      <c r="P1297" s="218"/>
      <c r="Q1297" s="218"/>
      <c r="R1297" s="218"/>
    </row>
    <row r="1298" spans="1:18" x14ac:dyDescent="0.25">
      <c r="A1298" s="227"/>
      <c r="B1298" s="173"/>
      <c r="C1298" s="173"/>
      <c r="D1298" s="173"/>
      <c r="E1298" s="173"/>
      <c r="F1298" s="173"/>
      <c r="G1298" s="173"/>
      <c r="H1298" s="173"/>
      <c r="I1298" s="173"/>
      <c r="J1298" s="173"/>
      <c r="K1298" s="173"/>
      <c r="L1298" s="173"/>
      <c r="M1298" s="72"/>
      <c r="N1298" s="67"/>
      <c r="O1298" s="76"/>
      <c r="P1298" s="218"/>
      <c r="Q1298" s="218"/>
      <c r="R1298" s="218"/>
    </row>
    <row r="1299" spans="1:18" x14ac:dyDescent="0.25">
      <c r="A1299" s="227"/>
      <c r="B1299" s="173"/>
      <c r="C1299" s="173"/>
      <c r="D1299" s="173"/>
      <c r="E1299" s="173"/>
      <c r="F1299" s="173"/>
      <c r="G1299" s="173"/>
      <c r="H1299" s="173"/>
      <c r="I1299" s="173"/>
      <c r="J1299" s="173"/>
      <c r="K1299" s="173"/>
      <c r="L1299" s="173"/>
      <c r="M1299" s="72"/>
      <c r="N1299" s="67"/>
      <c r="O1299" s="76"/>
      <c r="P1299" s="218"/>
      <c r="Q1299" s="218"/>
      <c r="R1299" s="218"/>
    </row>
    <row r="1300" spans="1:18" x14ac:dyDescent="0.25">
      <c r="A1300" s="227"/>
      <c r="B1300" s="173"/>
      <c r="C1300" s="173"/>
      <c r="D1300" s="173"/>
      <c r="E1300" s="173"/>
      <c r="F1300" s="173"/>
      <c r="G1300" s="173"/>
      <c r="H1300" s="173"/>
      <c r="I1300" s="173"/>
      <c r="J1300" s="173"/>
      <c r="K1300" s="173"/>
      <c r="L1300" s="173"/>
      <c r="M1300" s="72"/>
      <c r="N1300" s="67"/>
      <c r="O1300" s="76"/>
      <c r="P1300" s="218"/>
      <c r="Q1300" s="218"/>
      <c r="R1300" s="218"/>
    </row>
    <row r="1301" spans="1:18" x14ac:dyDescent="0.25">
      <c r="A1301" s="227"/>
      <c r="B1301" s="173"/>
      <c r="C1301" s="173"/>
      <c r="D1301" s="173"/>
      <c r="E1301" s="173"/>
      <c r="F1301" s="173"/>
      <c r="G1301" s="173"/>
      <c r="H1301" s="173"/>
      <c r="I1301" s="173"/>
      <c r="J1301" s="173"/>
      <c r="K1301" s="173"/>
      <c r="L1301" s="173"/>
      <c r="M1301" s="72"/>
      <c r="N1301" s="67"/>
      <c r="O1301" s="76"/>
      <c r="P1301" s="218"/>
      <c r="Q1301" s="218"/>
      <c r="R1301" s="218"/>
    </row>
    <row r="1302" spans="1:18" x14ac:dyDescent="0.25">
      <c r="A1302" s="227"/>
      <c r="B1302" s="173"/>
      <c r="C1302" s="173"/>
      <c r="D1302" s="173"/>
      <c r="E1302" s="173"/>
      <c r="F1302" s="173"/>
      <c r="G1302" s="173"/>
      <c r="H1302" s="173"/>
      <c r="I1302" s="173"/>
      <c r="J1302" s="173"/>
      <c r="K1302" s="173"/>
      <c r="L1302" s="173"/>
      <c r="M1302" s="72"/>
      <c r="N1302" s="67"/>
      <c r="O1302" s="76"/>
      <c r="P1302" s="218"/>
      <c r="Q1302" s="218"/>
      <c r="R1302" s="218"/>
    </row>
    <row r="1303" spans="1:18" x14ac:dyDescent="0.25">
      <c r="A1303" s="227"/>
      <c r="B1303" s="173"/>
      <c r="C1303" s="173"/>
      <c r="D1303" s="173"/>
      <c r="E1303" s="173"/>
      <c r="F1303" s="173"/>
      <c r="G1303" s="173"/>
      <c r="H1303" s="173"/>
      <c r="I1303" s="173"/>
      <c r="J1303" s="173"/>
      <c r="K1303" s="173"/>
      <c r="L1303" s="173"/>
      <c r="M1303" s="72"/>
      <c r="N1303" s="67"/>
      <c r="O1303" s="76"/>
      <c r="P1303" s="218"/>
      <c r="Q1303" s="218"/>
      <c r="R1303" s="218"/>
    </row>
    <row r="1304" spans="1:18" x14ac:dyDescent="0.25">
      <c r="A1304" s="227"/>
      <c r="B1304" s="173"/>
      <c r="C1304" s="173"/>
      <c r="D1304" s="173"/>
      <c r="E1304" s="173"/>
      <c r="F1304" s="173"/>
      <c r="G1304" s="173"/>
      <c r="H1304" s="173"/>
      <c r="I1304" s="173"/>
      <c r="J1304" s="173"/>
      <c r="K1304" s="173"/>
      <c r="L1304" s="173"/>
      <c r="M1304" s="72"/>
      <c r="N1304" s="67"/>
      <c r="O1304" s="76"/>
      <c r="P1304" s="218"/>
      <c r="Q1304" s="218"/>
      <c r="R1304" s="218"/>
    </row>
    <row r="1305" spans="1:18" x14ac:dyDescent="0.25">
      <c r="A1305" s="227"/>
      <c r="B1305" s="173"/>
      <c r="C1305" s="173"/>
      <c r="D1305" s="173"/>
      <c r="E1305" s="173"/>
      <c r="F1305" s="173"/>
      <c r="G1305" s="173"/>
      <c r="H1305" s="173"/>
      <c r="I1305" s="173"/>
      <c r="J1305" s="173"/>
      <c r="K1305" s="173"/>
      <c r="L1305" s="173"/>
      <c r="M1305" s="72"/>
      <c r="N1305" s="67"/>
      <c r="O1305" s="76"/>
      <c r="P1305" s="218"/>
      <c r="Q1305" s="218"/>
      <c r="R1305" s="218"/>
    </row>
    <row r="1306" spans="1:18" x14ac:dyDescent="0.25">
      <c r="A1306" s="227"/>
      <c r="B1306" s="173"/>
      <c r="C1306" s="173"/>
      <c r="D1306" s="173"/>
      <c r="E1306" s="173"/>
      <c r="F1306" s="173"/>
      <c r="G1306" s="173"/>
      <c r="H1306" s="173"/>
      <c r="I1306" s="173"/>
      <c r="J1306" s="173"/>
      <c r="K1306" s="173"/>
      <c r="L1306" s="173"/>
      <c r="M1306" s="72"/>
      <c r="N1306" s="67"/>
      <c r="O1306" s="76"/>
      <c r="P1306" s="218"/>
      <c r="Q1306" s="218"/>
      <c r="R1306" s="218"/>
    </row>
    <row r="1307" spans="1:18" x14ac:dyDescent="0.25">
      <c r="A1307" s="227"/>
      <c r="B1307" s="173"/>
      <c r="C1307" s="173"/>
      <c r="D1307" s="173"/>
      <c r="E1307" s="173"/>
      <c r="F1307" s="173"/>
      <c r="G1307" s="173"/>
      <c r="H1307" s="173"/>
      <c r="I1307" s="173"/>
      <c r="J1307" s="173"/>
      <c r="K1307" s="173"/>
      <c r="L1307" s="173"/>
      <c r="M1307" s="72"/>
      <c r="N1307" s="67"/>
      <c r="O1307" s="76"/>
      <c r="P1307" s="218"/>
      <c r="Q1307" s="218"/>
      <c r="R1307" s="218"/>
    </row>
    <row r="1308" spans="1:18" x14ac:dyDescent="0.25">
      <c r="A1308" s="227"/>
      <c r="B1308" s="173"/>
      <c r="C1308" s="173"/>
      <c r="D1308" s="173"/>
      <c r="E1308" s="173"/>
      <c r="F1308" s="173"/>
      <c r="G1308" s="173"/>
      <c r="H1308" s="173"/>
      <c r="I1308" s="173"/>
      <c r="J1308" s="173"/>
      <c r="K1308" s="173"/>
      <c r="L1308" s="173"/>
      <c r="M1308" s="72"/>
      <c r="N1308" s="67"/>
      <c r="O1308" s="76"/>
      <c r="P1308" s="218"/>
      <c r="Q1308" s="218"/>
      <c r="R1308" s="218"/>
    </row>
    <row r="1309" spans="1:18" x14ac:dyDescent="0.25">
      <c r="A1309" s="227"/>
      <c r="B1309" s="173"/>
      <c r="C1309" s="173"/>
      <c r="D1309" s="173"/>
      <c r="E1309" s="173"/>
      <c r="F1309" s="173"/>
      <c r="G1309" s="173"/>
      <c r="H1309" s="173"/>
      <c r="I1309" s="173"/>
      <c r="J1309" s="173"/>
      <c r="K1309" s="173"/>
      <c r="L1309" s="173"/>
      <c r="M1309" s="72"/>
      <c r="N1309" s="67"/>
      <c r="O1309" s="76"/>
      <c r="P1309" s="218"/>
      <c r="Q1309" s="218"/>
      <c r="R1309" s="218"/>
    </row>
    <row r="1310" spans="1:18" x14ac:dyDescent="0.25">
      <c r="A1310" s="227"/>
      <c r="B1310" s="173"/>
      <c r="C1310" s="173"/>
      <c r="D1310" s="173"/>
      <c r="E1310" s="173"/>
      <c r="F1310" s="173"/>
      <c r="G1310" s="173"/>
      <c r="H1310" s="173"/>
      <c r="I1310" s="173"/>
      <c r="J1310" s="173"/>
      <c r="K1310" s="173"/>
      <c r="L1310" s="173"/>
      <c r="M1310" s="72"/>
      <c r="N1310" s="67"/>
      <c r="O1310" s="76"/>
      <c r="P1310" s="218"/>
      <c r="Q1310" s="218"/>
      <c r="R1310" s="218"/>
    </row>
    <row r="1311" spans="1:18" x14ac:dyDescent="0.25">
      <c r="A1311" s="227"/>
      <c r="B1311" s="173"/>
      <c r="C1311" s="173"/>
      <c r="D1311" s="173"/>
      <c r="E1311" s="173"/>
      <c r="F1311" s="173"/>
      <c r="G1311" s="173"/>
      <c r="H1311" s="173"/>
      <c r="I1311" s="173"/>
      <c r="J1311" s="173"/>
      <c r="K1311" s="173"/>
      <c r="L1311" s="173"/>
      <c r="M1311" s="72"/>
      <c r="N1311" s="67"/>
      <c r="O1311" s="76"/>
      <c r="P1311" s="218"/>
      <c r="Q1311" s="218"/>
      <c r="R1311" s="218"/>
    </row>
    <row r="1312" spans="1:18" x14ac:dyDescent="0.25">
      <c r="A1312" s="227"/>
      <c r="B1312" s="173"/>
      <c r="C1312" s="173"/>
      <c r="D1312" s="173"/>
      <c r="E1312" s="173"/>
      <c r="F1312" s="173"/>
      <c r="G1312" s="173"/>
      <c r="H1312" s="173"/>
      <c r="I1312" s="173"/>
      <c r="J1312" s="173"/>
      <c r="K1312" s="173"/>
      <c r="L1312" s="173"/>
      <c r="M1312" s="72"/>
      <c r="N1312" s="67"/>
      <c r="O1312" s="76"/>
      <c r="P1312" s="218"/>
      <c r="Q1312" s="218"/>
      <c r="R1312" s="218"/>
    </row>
    <row r="1313" spans="1:18" x14ac:dyDescent="0.25">
      <c r="A1313" s="227"/>
      <c r="B1313" s="173"/>
      <c r="C1313" s="173"/>
      <c r="D1313" s="173"/>
      <c r="E1313" s="173"/>
      <c r="F1313" s="173"/>
      <c r="G1313" s="173"/>
      <c r="H1313" s="173"/>
      <c r="I1313" s="173"/>
      <c r="J1313" s="173"/>
      <c r="K1313" s="173"/>
      <c r="L1313" s="173"/>
      <c r="M1313" s="72"/>
      <c r="N1313" s="67"/>
      <c r="O1313" s="76"/>
      <c r="P1313" s="218"/>
      <c r="Q1313" s="218"/>
      <c r="R1313" s="218"/>
    </row>
    <row r="1314" spans="1:18" x14ac:dyDescent="0.25">
      <c r="A1314" s="227"/>
      <c r="B1314" s="173"/>
      <c r="C1314" s="173"/>
      <c r="D1314" s="173"/>
      <c r="E1314" s="173"/>
      <c r="F1314" s="173"/>
      <c r="G1314" s="173"/>
      <c r="H1314" s="173"/>
      <c r="I1314" s="173"/>
      <c r="J1314" s="173"/>
      <c r="K1314" s="173"/>
      <c r="L1314" s="173"/>
      <c r="M1314" s="72"/>
      <c r="N1314" s="67"/>
      <c r="O1314" s="76"/>
      <c r="P1314" s="218"/>
      <c r="Q1314" s="218"/>
      <c r="R1314" s="218"/>
    </row>
    <row r="1315" spans="1:18" x14ac:dyDescent="0.25">
      <c r="A1315" s="227"/>
      <c r="B1315" s="173"/>
      <c r="C1315" s="173"/>
      <c r="D1315" s="173"/>
      <c r="E1315" s="173"/>
      <c r="F1315" s="173"/>
      <c r="G1315" s="173"/>
      <c r="H1315" s="173"/>
      <c r="I1315" s="173"/>
      <c r="J1315" s="173"/>
      <c r="K1315" s="173"/>
      <c r="L1315" s="173"/>
      <c r="M1315" s="72"/>
      <c r="N1315" s="67"/>
      <c r="O1315" s="76"/>
      <c r="P1315" s="218"/>
      <c r="Q1315" s="218"/>
      <c r="R1315" s="218"/>
    </row>
    <row r="1316" spans="1:18" x14ac:dyDescent="0.25">
      <c r="A1316" s="227"/>
      <c r="B1316" s="173"/>
      <c r="C1316" s="173"/>
      <c r="D1316" s="173"/>
      <c r="E1316" s="173"/>
      <c r="F1316" s="173"/>
      <c r="G1316" s="173"/>
      <c r="H1316" s="173"/>
      <c r="I1316" s="173"/>
      <c r="J1316" s="173"/>
      <c r="K1316" s="173"/>
      <c r="L1316" s="173"/>
      <c r="M1316" s="72"/>
      <c r="N1316" s="67"/>
      <c r="O1316" s="76"/>
      <c r="P1316" s="218"/>
      <c r="Q1316" s="218"/>
      <c r="R1316" s="218"/>
    </row>
    <row r="1317" spans="1:18" x14ac:dyDescent="0.25">
      <c r="A1317" s="227"/>
      <c r="B1317" s="173"/>
      <c r="C1317" s="173"/>
      <c r="D1317" s="173"/>
      <c r="E1317" s="173"/>
      <c r="F1317" s="173"/>
      <c r="G1317" s="173"/>
      <c r="H1317" s="173"/>
      <c r="I1317" s="173"/>
      <c r="J1317" s="173"/>
      <c r="K1317" s="173"/>
      <c r="L1317" s="173"/>
      <c r="M1317" s="72"/>
      <c r="N1317" s="67"/>
      <c r="O1317" s="76"/>
      <c r="P1317" s="218"/>
      <c r="Q1317" s="218"/>
      <c r="R1317" s="218"/>
    </row>
    <row r="1318" spans="1:18" x14ac:dyDescent="0.25">
      <c r="A1318" s="227"/>
      <c r="B1318" s="173"/>
      <c r="C1318" s="173"/>
      <c r="D1318" s="173"/>
      <c r="E1318" s="173"/>
      <c r="F1318" s="173"/>
      <c r="G1318" s="173"/>
      <c r="H1318" s="173"/>
      <c r="I1318" s="173"/>
      <c r="J1318" s="173"/>
      <c r="K1318" s="173"/>
      <c r="L1318" s="173"/>
      <c r="M1318" s="72"/>
      <c r="N1318" s="67"/>
      <c r="O1318" s="76"/>
      <c r="P1318" s="218"/>
      <c r="Q1318" s="218"/>
      <c r="R1318" s="218"/>
    </row>
    <row r="1319" spans="1:18" x14ac:dyDescent="0.25">
      <c r="A1319" s="227"/>
      <c r="B1319" s="173"/>
      <c r="C1319" s="173"/>
      <c r="D1319" s="173"/>
      <c r="E1319" s="173"/>
      <c r="F1319" s="173"/>
      <c r="G1319" s="173"/>
      <c r="H1319" s="173"/>
      <c r="I1319" s="173"/>
      <c r="J1319" s="173"/>
      <c r="K1319" s="173"/>
      <c r="L1319" s="173"/>
      <c r="M1319" s="72"/>
      <c r="N1319" s="67"/>
      <c r="O1319" s="76"/>
      <c r="P1319" s="218"/>
      <c r="Q1319" s="218"/>
      <c r="R1319" s="218"/>
    </row>
    <row r="1320" spans="1:18" x14ac:dyDescent="0.25">
      <c r="A1320" s="227"/>
      <c r="B1320" s="173"/>
      <c r="C1320" s="173"/>
      <c r="D1320" s="173"/>
      <c r="E1320" s="173"/>
      <c r="F1320" s="173"/>
      <c r="G1320" s="173"/>
      <c r="H1320" s="173"/>
      <c r="I1320" s="173"/>
      <c r="J1320" s="173"/>
      <c r="K1320" s="173"/>
      <c r="L1320" s="173"/>
      <c r="M1320" s="72"/>
      <c r="N1320" s="67"/>
      <c r="O1320" s="76"/>
      <c r="P1320" s="218"/>
      <c r="Q1320" s="218"/>
      <c r="R1320" s="218"/>
    </row>
    <row r="1321" spans="1:18" x14ac:dyDescent="0.25">
      <c r="A1321" s="227"/>
      <c r="B1321" s="173"/>
      <c r="C1321" s="173"/>
      <c r="D1321" s="173"/>
      <c r="E1321" s="173"/>
      <c r="F1321" s="173"/>
      <c r="G1321" s="173"/>
      <c r="H1321" s="173"/>
      <c r="I1321" s="173"/>
      <c r="J1321" s="173"/>
      <c r="K1321" s="173"/>
      <c r="L1321" s="173"/>
      <c r="M1321" s="72"/>
      <c r="N1321" s="67"/>
      <c r="O1321" s="76"/>
      <c r="P1321" s="218"/>
      <c r="Q1321" s="218"/>
      <c r="R1321" s="218"/>
    </row>
    <row r="1322" spans="1:18" x14ac:dyDescent="0.25">
      <c r="A1322" s="227"/>
      <c r="B1322" s="173"/>
      <c r="C1322" s="173"/>
      <c r="D1322" s="173"/>
      <c r="E1322" s="173"/>
      <c r="F1322" s="173"/>
      <c r="G1322" s="173"/>
      <c r="H1322" s="173"/>
      <c r="I1322" s="173"/>
      <c r="J1322" s="173"/>
      <c r="K1322" s="173"/>
      <c r="L1322" s="173"/>
      <c r="M1322" s="72"/>
      <c r="N1322" s="67"/>
      <c r="O1322" s="76"/>
      <c r="P1322" s="218"/>
      <c r="Q1322" s="218"/>
      <c r="R1322" s="218"/>
    </row>
    <row r="1323" spans="1:18" x14ac:dyDescent="0.25">
      <c r="A1323" s="227"/>
      <c r="B1323" s="173"/>
      <c r="C1323" s="173"/>
      <c r="D1323" s="173"/>
      <c r="E1323" s="173"/>
      <c r="F1323" s="173"/>
      <c r="G1323" s="173"/>
      <c r="H1323" s="173"/>
      <c r="I1323" s="173"/>
      <c r="J1323" s="173"/>
      <c r="K1323" s="173"/>
      <c r="L1323" s="173"/>
      <c r="M1323" s="72"/>
      <c r="N1323" s="67"/>
      <c r="O1323" s="76"/>
      <c r="P1323" s="218"/>
      <c r="Q1323" s="218"/>
      <c r="R1323" s="218"/>
    </row>
    <row r="1324" spans="1:18" x14ac:dyDescent="0.25">
      <c r="A1324" s="227"/>
      <c r="B1324" s="173"/>
      <c r="C1324" s="173"/>
      <c r="D1324" s="173"/>
      <c r="E1324" s="173"/>
      <c r="F1324" s="173"/>
      <c r="G1324" s="173"/>
      <c r="H1324" s="173"/>
      <c r="I1324" s="173"/>
      <c r="J1324" s="173"/>
      <c r="K1324" s="173"/>
      <c r="L1324" s="173"/>
      <c r="M1324" s="72"/>
      <c r="N1324" s="67"/>
      <c r="O1324" s="76"/>
      <c r="P1324" s="218"/>
      <c r="Q1324" s="218"/>
      <c r="R1324" s="218"/>
    </row>
    <row r="1325" spans="1:18" x14ac:dyDescent="0.25">
      <c r="A1325" s="227"/>
      <c r="B1325" s="173"/>
      <c r="C1325" s="173"/>
      <c r="D1325" s="173"/>
      <c r="E1325" s="173"/>
      <c r="F1325" s="173"/>
      <c r="G1325" s="173"/>
      <c r="H1325" s="173"/>
      <c r="I1325" s="173"/>
      <c r="J1325" s="173"/>
      <c r="K1325" s="173"/>
      <c r="L1325" s="173"/>
      <c r="M1325" s="72"/>
      <c r="N1325" s="67"/>
      <c r="O1325" s="76"/>
      <c r="P1325" s="218"/>
      <c r="Q1325" s="218"/>
      <c r="R1325" s="218"/>
    </row>
    <row r="1326" spans="1:18" x14ac:dyDescent="0.25">
      <c r="A1326" s="227"/>
      <c r="B1326" s="173"/>
      <c r="C1326" s="173"/>
      <c r="D1326" s="173"/>
      <c r="E1326" s="173"/>
      <c r="F1326" s="173"/>
      <c r="G1326" s="173"/>
      <c r="H1326" s="173"/>
      <c r="I1326" s="173"/>
      <c r="J1326" s="173"/>
      <c r="K1326" s="173"/>
      <c r="L1326" s="173"/>
      <c r="M1326" s="72"/>
      <c r="N1326" s="67"/>
      <c r="O1326" s="76"/>
      <c r="P1326" s="218"/>
      <c r="Q1326" s="218"/>
      <c r="R1326" s="218"/>
    </row>
    <row r="1327" spans="1:18" x14ac:dyDescent="0.25">
      <c r="A1327" s="227"/>
      <c r="B1327" s="173"/>
      <c r="C1327" s="173"/>
      <c r="D1327" s="173"/>
      <c r="E1327" s="173"/>
      <c r="F1327" s="173"/>
      <c r="G1327" s="173"/>
      <c r="H1327" s="173"/>
      <c r="I1327" s="173"/>
      <c r="J1327" s="173"/>
      <c r="K1327" s="173"/>
      <c r="L1327" s="173"/>
      <c r="M1327" s="72"/>
      <c r="N1327" s="67"/>
      <c r="O1327" s="76"/>
      <c r="P1327" s="218"/>
      <c r="Q1327" s="218"/>
      <c r="R1327" s="218"/>
    </row>
    <row r="1328" spans="1:18" x14ac:dyDescent="0.25">
      <c r="A1328" s="227"/>
      <c r="B1328" s="173"/>
      <c r="C1328" s="173"/>
      <c r="D1328" s="173"/>
      <c r="E1328" s="173"/>
      <c r="F1328" s="173"/>
      <c r="G1328" s="173"/>
      <c r="H1328" s="173"/>
      <c r="I1328" s="173"/>
      <c r="J1328" s="173"/>
      <c r="K1328" s="173"/>
      <c r="L1328" s="173"/>
      <c r="M1328" s="72"/>
      <c r="N1328" s="67"/>
      <c r="O1328" s="76"/>
      <c r="P1328" s="218"/>
      <c r="Q1328" s="218"/>
      <c r="R1328" s="218"/>
    </row>
    <row r="1329" spans="1:18" x14ac:dyDescent="0.25">
      <c r="A1329" s="227"/>
      <c r="B1329" s="173"/>
      <c r="C1329" s="173"/>
      <c r="D1329" s="173"/>
      <c r="E1329" s="173"/>
      <c r="F1329" s="173"/>
      <c r="G1329" s="173"/>
      <c r="H1329" s="173"/>
      <c r="I1329" s="173"/>
      <c r="J1329" s="173"/>
      <c r="K1329" s="173"/>
      <c r="L1329" s="173"/>
      <c r="M1329" s="72"/>
      <c r="N1329" s="67"/>
      <c r="O1329" s="76"/>
      <c r="P1329" s="218"/>
      <c r="Q1329" s="218"/>
      <c r="R1329" s="218"/>
    </row>
    <row r="1330" spans="1:18" x14ac:dyDescent="0.25">
      <c r="A1330" s="227"/>
      <c r="B1330" s="173"/>
      <c r="C1330" s="173"/>
      <c r="D1330" s="173"/>
      <c r="E1330" s="173"/>
      <c r="F1330" s="173"/>
      <c r="G1330" s="173"/>
      <c r="H1330" s="173"/>
      <c r="I1330" s="173"/>
      <c r="J1330" s="173"/>
      <c r="K1330" s="173"/>
      <c r="L1330" s="173"/>
      <c r="M1330" s="72"/>
      <c r="N1330" s="67"/>
      <c r="O1330" s="76"/>
      <c r="P1330" s="218"/>
      <c r="Q1330" s="218"/>
      <c r="R1330" s="218"/>
    </row>
    <row r="1331" spans="1:18" x14ac:dyDescent="0.25">
      <c r="A1331" s="227"/>
      <c r="B1331" s="173"/>
      <c r="C1331" s="173"/>
      <c r="D1331" s="173"/>
      <c r="E1331" s="173"/>
      <c r="F1331" s="173"/>
      <c r="G1331" s="173"/>
      <c r="H1331" s="173"/>
      <c r="I1331" s="173"/>
      <c r="J1331" s="173"/>
      <c r="K1331" s="173"/>
      <c r="L1331" s="173"/>
      <c r="M1331" s="72"/>
      <c r="N1331" s="67"/>
      <c r="O1331" s="76"/>
      <c r="P1331" s="218"/>
      <c r="Q1331" s="218"/>
      <c r="R1331" s="218"/>
    </row>
    <row r="1332" spans="1:18" x14ac:dyDescent="0.25">
      <c r="A1332" s="227"/>
      <c r="B1332" s="173"/>
      <c r="C1332" s="173"/>
      <c r="D1332" s="173"/>
      <c r="E1332" s="173"/>
      <c r="F1332" s="173"/>
      <c r="G1332" s="173"/>
      <c r="H1332" s="173"/>
      <c r="I1332" s="173"/>
      <c r="J1332" s="173"/>
      <c r="K1332" s="173"/>
      <c r="L1332" s="173"/>
      <c r="M1332" s="72"/>
      <c r="N1332" s="67"/>
      <c r="O1332" s="76"/>
      <c r="P1332" s="218"/>
      <c r="Q1332" s="218"/>
      <c r="R1332" s="218"/>
    </row>
    <row r="1333" spans="1:18" x14ac:dyDescent="0.25">
      <c r="A1333" s="227"/>
      <c r="B1333" s="173"/>
      <c r="C1333" s="173"/>
      <c r="D1333" s="173"/>
      <c r="E1333" s="173"/>
      <c r="F1333" s="173"/>
      <c r="G1333" s="173"/>
      <c r="H1333" s="173"/>
      <c r="I1333" s="173"/>
      <c r="J1333" s="173"/>
      <c r="K1333" s="173"/>
      <c r="L1333" s="173"/>
      <c r="M1333" s="72"/>
      <c r="N1333" s="67"/>
      <c r="O1333" s="76"/>
      <c r="P1333" s="218"/>
      <c r="Q1333" s="218"/>
      <c r="R1333" s="218"/>
    </row>
    <row r="1334" spans="1:18" x14ac:dyDescent="0.25">
      <c r="A1334" s="227"/>
      <c r="B1334" s="173"/>
      <c r="C1334" s="173"/>
      <c r="D1334" s="173"/>
      <c r="E1334" s="173"/>
      <c r="F1334" s="173"/>
      <c r="G1334" s="173"/>
      <c r="H1334" s="173"/>
      <c r="I1334" s="173"/>
      <c r="J1334" s="173"/>
      <c r="K1334" s="173"/>
      <c r="L1334" s="173"/>
      <c r="M1334" s="72"/>
      <c r="N1334" s="67"/>
      <c r="O1334" s="76"/>
      <c r="P1334" s="218"/>
      <c r="Q1334" s="218"/>
      <c r="R1334" s="218"/>
    </row>
    <row r="1335" spans="1:18" x14ac:dyDescent="0.25">
      <c r="A1335" s="227"/>
      <c r="B1335" s="173"/>
      <c r="C1335" s="173"/>
      <c r="D1335" s="173"/>
      <c r="E1335" s="173"/>
      <c r="F1335" s="173"/>
      <c r="G1335" s="173"/>
      <c r="H1335" s="173"/>
      <c r="I1335" s="173"/>
      <c r="J1335" s="173"/>
      <c r="K1335" s="173"/>
      <c r="L1335" s="173"/>
      <c r="M1335" s="72"/>
      <c r="N1335" s="67"/>
      <c r="O1335" s="76"/>
      <c r="P1335" s="218"/>
      <c r="Q1335" s="218"/>
      <c r="R1335" s="218"/>
    </row>
    <row r="1336" spans="1:18" x14ac:dyDescent="0.25">
      <c r="A1336" s="227"/>
      <c r="B1336" s="173"/>
      <c r="C1336" s="173"/>
      <c r="D1336" s="173"/>
      <c r="E1336" s="173"/>
      <c r="F1336" s="173"/>
      <c r="G1336" s="173"/>
      <c r="H1336" s="173"/>
      <c r="I1336" s="173"/>
      <c r="J1336" s="173"/>
      <c r="K1336" s="173"/>
      <c r="L1336" s="173"/>
      <c r="M1336" s="72"/>
      <c r="N1336" s="67"/>
      <c r="O1336" s="76"/>
      <c r="P1336" s="218"/>
      <c r="Q1336" s="218"/>
      <c r="R1336" s="218"/>
    </row>
    <row r="1337" spans="1:18" x14ac:dyDescent="0.25">
      <c r="A1337" s="227"/>
      <c r="B1337" s="173"/>
      <c r="C1337" s="173"/>
      <c r="D1337" s="173"/>
      <c r="E1337" s="173"/>
      <c r="F1337" s="173"/>
      <c r="G1337" s="173"/>
      <c r="H1337" s="173"/>
      <c r="I1337" s="173"/>
      <c r="J1337" s="173"/>
      <c r="K1337" s="173"/>
      <c r="L1337" s="173"/>
      <c r="M1337" s="72"/>
      <c r="N1337" s="67"/>
      <c r="O1337" s="76"/>
      <c r="P1337" s="218"/>
      <c r="Q1337" s="218"/>
      <c r="R1337" s="218"/>
    </row>
    <row r="1338" spans="1:18" x14ac:dyDescent="0.25">
      <c r="A1338" s="227"/>
      <c r="B1338" s="173"/>
      <c r="C1338" s="173"/>
      <c r="D1338" s="173"/>
      <c r="E1338" s="173"/>
      <c r="F1338" s="173"/>
      <c r="G1338" s="173"/>
      <c r="H1338" s="173"/>
      <c r="I1338" s="173"/>
      <c r="J1338" s="173"/>
      <c r="K1338" s="173"/>
      <c r="L1338" s="173"/>
      <c r="M1338" s="72"/>
      <c r="N1338" s="67"/>
      <c r="O1338" s="76"/>
      <c r="P1338" s="218"/>
      <c r="Q1338" s="218"/>
      <c r="R1338" s="218"/>
    </row>
    <row r="1339" spans="1:18" x14ac:dyDescent="0.25">
      <c r="A1339" s="227"/>
      <c r="B1339" s="173"/>
      <c r="C1339" s="173"/>
      <c r="D1339" s="173"/>
      <c r="E1339" s="173"/>
      <c r="F1339" s="173"/>
      <c r="G1339" s="173"/>
      <c r="H1339" s="173"/>
      <c r="I1339" s="173"/>
      <c r="J1339" s="173"/>
      <c r="K1339" s="173"/>
      <c r="L1339" s="173"/>
      <c r="M1339" s="72"/>
      <c r="N1339" s="67"/>
      <c r="O1339" s="76"/>
      <c r="P1339" s="218"/>
      <c r="Q1339" s="218"/>
      <c r="R1339" s="218"/>
    </row>
    <row r="1340" spans="1:18" x14ac:dyDescent="0.25">
      <c r="A1340" s="227"/>
      <c r="B1340" s="173"/>
      <c r="C1340" s="173"/>
      <c r="D1340" s="173"/>
      <c r="E1340" s="173"/>
      <c r="F1340" s="173"/>
      <c r="G1340" s="173"/>
      <c r="H1340" s="173"/>
      <c r="I1340" s="173"/>
      <c r="J1340" s="173"/>
      <c r="K1340" s="173"/>
      <c r="L1340" s="173"/>
      <c r="M1340" s="72"/>
      <c r="N1340" s="67"/>
      <c r="O1340" s="76"/>
      <c r="P1340" s="218"/>
      <c r="Q1340" s="218"/>
      <c r="R1340" s="218"/>
    </row>
    <row r="1341" spans="1:18" x14ac:dyDescent="0.25">
      <c r="A1341" s="227"/>
      <c r="B1341" s="173"/>
      <c r="C1341" s="173"/>
      <c r="D1341" s="173"/>
      <c r="E1341" s="173"/>
      <c r="F1341" s="173"/>
      <c r="G1341" s="173"/>
      <c r="H1341" s="173"/>
      <c r="I1341" s="173"/>
      <c r="J1341" s="173"/>
      <c r="K1341" s="173"/>
      <c r="L1341" s="173"/>
      <c r="M1341" s="72"/>
      <c r="N1341" s="67"/>
      <c r="O1341" s="76"/>
      <c r="P1341" s="218"/>
      <c r="Q1341" s="218"/>
      <c r="R1341" s="218"/>
    </row>
    <row r="1342" spans="1:18" x14ac:dyDescent="0.25">
      <c r="A1342" s="227"/>
      <c r="B1342" s="173"/>
      <c r="C1342" s="173"/>
      <c r="D1342" s="173"/>
      <c r="E1342" s="173"/>
      <c r="F1342" s="173"/>
      <c r="G1342" s="173"/>
      <c r="H1342" s="173"/>
      <c r="I1342" s="173"/>
      <c r="J1342" s="173"/>
      <c r="K1342" s="173"/>
      <c r="L1342" s="173"/>
      <c r="M1342" s="72"/>
      <c r="N1342" s="67"/>
      <c r="O1342" s="76"/>
      <c r="P1342" s="218"/>
      <c r="Q1342" s="218"/>
      <c r="R1342" s="218"/>
    </row>
    <row r="1343" spans="1:18" x14ac:dyDescent="0.25">
      <c r="A1343" s="227"/>
      <c r="B1343" s="173"/>
      <c r="C1343" s="173"/>
      <c r="D1343" s="173"/>
      <c r="E1343" s="173"/>
      <c r="F1343" s="173"/>
      <c r="G1343" s="173"/>
      <c r="H1343" s="173"/>
      <c r="I1343" s="173"/>
      <c r="J1343" s="173"/>
      <c r="K1343" s="173"/>
      <c r="L1343" s="173"/>
      <c r="M1343" s="72"/>
      <c r="N1343" s="67"/>
      <c r="O1343" s="76"/>
      <c r="P1343" s="218"/>
      <c r="Q1343" s="218"/>
      <c r="R1343" s="218"/>
    </row>
    <row r="1344" spans="1:18" x14ac:dyDescent="0.25">
      <c r="A1344" s="227"/>
      <c r="B1344" s="173"/>
      <c r="C1344" s="173"/>
      <c r="D1344" s="173"/>
      <c r="E1344" s="173"/>
      <c r="F1344" s="173"/>
      <c r="G1344" s="173"/>
      <c r="H1344" s="173"/>
      <c r="I1344" s="173"/>
      <c r="J1344" s="173"/>
      <c r="K1344" s="173"/>
      <c r="L1344" s="173"/>
      <c r="M1344" s="72"/>
      <c r="N1344" s="67"/>
      <c r="O1344" s="76"/>
      <c r="P1344" s="218"/>
      <c r="Q1344" s="218"/>
      <c r="R1344" s="218"/>
    </row>
    <row r="1345" spans="1:18" x14ac:dyDescent="0.25">
      <c r="A1345" s="227"/>
      <c r="B1345" s="173"/>
      <c r="C1345" s="173"/>
      <c r="D1345" s="173"/>
      <c r="E1345" s="173"/>
      <c r="F1345" s="173"/>
      <c r="G1345" s="173"/>
      <c r="H1345" s="173"/>
      <c r="I1345" s="173"/>
      <c r="J1345" s="173"/>
      <c r="K1345" s="173"/>
      <c r="L1345" s="173"/>
      <c r="M1345" s="72"/>
      <c r="N1345" s="67"/>
      <c r="O1345" s="76"/>
      <c r="P1345" s="218"/>
      <c r="Q1345" s="218"/>
      <c r="R1345" s="218"/>
    </row>
    <row r="1346" spans="1:18" x14ac:dyDescent="0.25">
      <c r="A1346" s="227"/>
      <c r="B1346" s="173"/>
      <c r="C1346" s="173"/>
      <c r="D1346" s="173"/>
      <c r="E1346" s="173"/>
      <c r="F1346" s="173"/>
      <c r="G1346" s="173"/>
      <c r="H1346" s="173"/>
      <c r="I1346" s="173"/>
      <c r="J1346" s="173"/>
      <c r="K1346" s="173"/>
      <c r="L1346" s="173"/>
      <c r="M1346" s="72"/>
      <c r="N1346" s="67"/>
      <c r="O1346" s="76"/>
      <c r="P1346" s="218"/>
      <c r="Q1346" s="218"/>
      <c r="R1346" s="218"/>
    </row>
    <row r="1347" spans="1:18" x14ac:dyDescent="0.25">
      <c r="A1347" s="227"/>
      <c r="B1347" s="173"/>
      <c r="C1347" s="173"/>
      <c r="D1347" s="173"/>
      <c r="E1347" s="173"/>
      <c r="F1347" s="173"/>
      <c r="G1347" s="173"/>
      <c r="H1347" s="173"/>
      <c r="I1347" s="173"/>
      <c r="J1347" s="173"/>
      <c r="K1347" s="173"/>
      <c r="L1347" s="173"/>
      <c r="M1347" s="72"/>
      <c r="N1347" s="67"/>
      <c r="O1347" s="76"/>
      <c r="P1347" s="218"/>
      <c r="Q1347" s="218"/>
      <c r="R1347" s="218"/>
    </row>
    <row r="1348" spans="1:18" x14ac:dyDescent="0.25">
      <c r="A1348" s="227"/>
      <c r="B1348" s="173"/>
      <c r="C1348" s="173"/>
      <c r="D1348" s="173"/>
      <c r="E1348" s="173"/>
      <c r="F1348" s="173"/>
      <c r="G1348" s="173"/>
      <c r="H1348" s="173"/>
      <c r="I1348" s="173"/>
      <c r="J1348" s="173"/>
      <c r="K1348" s="173"/>
      <c r="L1348" s="173"/>
      <c r="M1348" s="72"/>
      <c r="N1348" s="67"/>
      <c r="O1348" s="76"/>
      <c r="P1348" s="218"/>
      <c r="Q1348" s="218"/>
      <c r="R1348" s="218"/>
    </row>
    <row r="1349" spans="1:18" x14ac:dyDescent="0.25">
      <c r="A1349" s="227"/>
      <c r="B1349" s="173"/>
      <c r="C1349" s="173"/>
      <c r="D1349" s="173"/>
      <c r="E1349" s="173"/>
      <c r="F1349" s="173"/>
      <c r="G1349" s="173"/>
      <c r="H1349" s="173"/>
      <c r="I1349" s="173"/>
      <c r="J1349" s="173"/>
      <c r="K1349" s="173"/>
      <c r="L1349" s="173"/>
      <c r="M1349" s="72"/>
      <c r="N1349" s="67"/>
      <c r="O1349" s="76"/>
      <c r="P1349" s="218"/>
      <c r="Q1349" s="218"/>
      <c r="R1349" s="218"/>
    </row>
    <row r="1350" spans="1:18" x14ac:dyDescent="0.25">
      <c r="A1350" s="227"/>
      <c r="B1350" s="173"/>
      <c r="C1350" s="173"/>
      <c r="D1350" s="173"/>
      <c r="E1350" s="173"/>
      <c r="F1350" s="173"/>
      <c r="G1350" s="173"/>
      <c r="H1350" s="173"/>
      <c r="I1350" s="173"/>
      <c r="J1350" s="173"/>
      <c r="K1350" s="173"/>
      <c r="L1350" s="173"/>
      <c r="M1350" s="72"/>
      <c r="N1350" s="67"/>
      <c r="O1350" s="76"/>
      <c r="P1350" s="218"/>
      <c r="Q1350" s="218"/>
      <c r="R1350" s="218"/>
    </row>
    <row r="1351" spans="1:18" x14ac:dyDescent="0.25">
      <c r="A1351" s="227"/>
      <c r="B1351" s="173"/>
      <c r="C1351" s="173"/>
      <c r="D1351" s="173"/>
      <c r="E1351" s="173"/>
      <c r="F1351" s="173"/>
      <c r="G1351" s="173"/>
      <c r="H1351" s="173"/>
      <c r="I1351" s="173"/>
      <c r="J1351" s="173"/>
      <c r="K1351" s="173"/>
      <c r="L1351" s="173"/>
      <c r="M1351" s="72"/>
      <c r="N1351" s="67"/>
      <c r="O1351" s="76"/>
      <c r="P1351" s="218"/>
      <c r="Q1351" s="218"/>
      <c r="R1351" s="218"/>
    </row>
    <row r="1352" spans="1:18" x14ac:dyDescent="0.25">
      <c r="A1352" s="227"/>
      <c r="B1352" s="173"/>
      <c r="C1352" s="173"/>
      <c r="D1352" s="173"/>
      <c r="E1352" s="173"/>
      <c r="F1352" s="173"/>
      <c r="G1352" s="173"/>
      <c r="H1352" s="173"/>
      <c r="I1352" s="173"/>
      <c r="J1352" s="173"/>
      <c r="K1352" s="173"/>
      <c r="L1352" s="173"/>
      <c r="M1352" s="72"/>
      <c r="N1352" s="67"/>
      <c r="O1352" s="76"/>
      <c r="P1352" s="218"/>
      <c r="Q1352" s="218"/>
      <c r="R1352" s="218"/>
    </row>
    <row r="1353" spans="1:18" x14ac:dyDescent="0.25">
      <c r="A1353" s="227"/>
      <c r="B1353" s="173"/>
      <c r="C1353" s="173"/>
      <c r="D1353" s="173"/>
      <c r="E1353" s="173"/>
      <c r="F1353" s="173"/>
      <c r="G1353" s="173"/>
      <c r="H1353" s="173"/>
      <c r="I1353" s="173"/>
      <c r="J1353" s="173"/>
      <c r="K1353" s="173"/>
      <c r="L1353" s="173"/>
      <c r="M1353" s="72"/>
      <c r="N1353" s="67"/>
      <c r="O1353" s="76"/>
      <c r="P1353" s="218"/>
      <c r="Q1353" s="218"/>
      <c r="R1353" s="218"/>
    </row>
    <row r="1354" spans="1:18" x14ac:dyDescent="0.25">
      <c r="A1354" s="227"/>
      <c r="B1354" s="173"/>
      <c r="C1354" s="173"/>
      <c r="D1354" s="173"/>
      <c r="E1354" s="173"/>
      <c r="F1354" s="173"/>
      <c r="G1354" s="173"/>
      <c r="H1354" s="173"/>
      <c r="I1354" s="173"/>
      <c r="J1354" s="173"/>
      <c r="K1354" s="173"/>
      <c r="L1354" s="173"/>
      <c r="M1354" s="72"/>
      <c r="N1354" s="67"/>
      <c r="O1354" s="76"/>
      <c r="P1354" s="218"/>
      <c r="Q1354" s="218"/>
      <c r="R1354" s="218"/>
    </row>
    <row r="1355" spans="1:18" x14ac:dyDescent="0.25">
      <c r="A1355" s="227"/>
      <c r="B1355" s="173"/>
      <c r="C1355" s="173"/>
      <c r="D1355" s="173"/>
      <c r="E1355" s="173"/>
      <c r="F1355" s="173"/>
      <c r="G1355" s="173"/>
      <c r="H1355" s="173"/>
      <c r="I1355" s="173"/>
      <c r="J1355" s="173"/>
      <c r="K1355" s="173"/>
      <c r="L1355" s="173"/>
      <c r="M1355" s="72"/>
      <c r="N1355" s="67"/>
      <c r="O1355" s="76"/>
      <c r="P1355" s="218"/>
      <c r="Q1355" s="218"/>
      <c r="R1355" s="218"/>
    </row>
    <row r="1356" spans="1:18" x14ac:dyDescent="0.25">
      <c r="A1356" s="227"/>
      <c r="B1356" s="173"/>
      <c r="C1356" s="173"/>
      <c r="D1356" s="173"/>
      <c r="E1356" s="173"/>
      <c r="F1356" s="173"/>
      <c r="G1356" s="173"/>
      <c r="H1356" s="173"/>
      <c r="I1356" s="173"/>
      <c r="J1356" s="173"/>
      <c r="K1356" s="173"/>
      <c r="L1356" s="173"/>
      <c r="M1356" s="72"/>
      <c r="N1356" s="67"/>
      <c r="O1356" s="76"/>
      <c r="P1356" s="218"/>
      <c r="Q1356" s="218"/>
      <c r="R1356" s="218"/>
    </row>
    <row r="1357" spans="1:18" x14ac:dyDescent="0.25">
      <c r="A1357" s="227"/>
      <c r="B1357" s="173"/>
      <c r="C1357" s="173"/>
      <c r="D1357" s="173"/>
      <c r="E1357" s="173"/>
      <c r="F1357" s="173"/>
      <c r="G1357" s="173"/>
      <c r="H1357" s="173"/>
      <c r="I1357" s="173"/>
      <c r="J1357" s="173"/>
      <c r="K1357" s="173"/>
      <c r="L1357" s="173"/>
      <c r="M1357" s="72"/>
      <c r="N1357" s="67"/>
      <c r="O1357" s="76"/>
      <c r="P1357" s="218"/>
      <c r="Q1357" s="218"/>
      <c r="R1357" s="218"/>
    </row>
    <row r="1358" spans="1:18" x14ac:dyDescent="0.25">
      <c r="A1358" s="227"/>
      <c r="B1358" s="173"/>
      <c r="C1358" s="173"/>
      <c r="D1358" s="173"/>
      <c r="E1358" s="173"/>
      <c r="F1358" s="173"/>
      <c r="G1358" s="173"/>
      <c r="H1358" s="173"/>
      <c r="I1358" s="173"/>
      <c r="J1358" s="173"/>
      <c r="K1358" s="173"/>
      <c r="L1358" s="173"/>
      <c r="M1358" s="72"/>
      <c r="N1358" s="67"/>
      <c r="O1358" s="76"/>
      <c r="P1358" s="218"/>
      <c r="Q1358" s="218"/>
      <c r="R1358" s="218"/>
    </row>
    <row r="1359" spans="1:18" x14ac:dyDescent="0.25">
      <c r="A1359" s="227"/>
      <c r="B1359" s="173"/>
      <c r="C1359" s="173"/>
      <c r="D1359" s="173"/>
      <c r="E1359" s="173"/>
      <c r="F1359" s="173"/>
      <c r="G1359" s="173"/>
      <c r="H1359" s="173"/>
      <c r="I1359" s="173"/>
      <c r="J1359" s="173"/>
      <c r="K1359" s="173"/>
      <c r="L1359" s="173"/>
      <c r="M1359" s="72"/>
      <c r="N1359" s="67"/>
      <c r="O1359" s="76"/>
      <c r="P1359" s="218"/>
      <c r="Q1359" s="218"/>
      <c r="R1359" s="218"/>
    </row>
    <row r="1360" spans="1:18" x14ac:dyDescent="0.25">
      <c r="A1360" s="227"/>
      <c r="B1360" s="173"/>
      <c r="C1360" s="173"/>
      <c r="D1360" s="173"/>
      <c r="E1360" s="173"/>
      <c r="F1360" s="173"/>
      <c r="G1360" s="173"/>
      <c r="H1360" s="173"/>
      <c r="I1360" s="173"/>
      <c r="J1360" s="173"/>
      <c r="K1360" s="173"/>
      <c r="L1360" s="173"/>
      <c r="M1360" s="72"/>
      <c r="N1360" s="67"/>
      <c r="O1360" s="76"/>
      <c r="P1360" s="218"/>
      <c r="Q1360" s="218"/>
      <c r="R1360" s="218"/>
    </row>
    <row r="1361" spans="1:18" x14ac:dyDescent="0.25">
      <c r="A1361" s="227"/>
      <c r="B1361" s="173"/>
      <c r="C1361" s="173"/>
      <c r="D1361" s="173"/>
      <c r="E1361" s="173"/>
      <c r="F1361" s="173"/>
      <c r="G1361" s="173"/>
      <c r="H1361" s="173"/>
      <c r="I1361" s="173"/>
      <c r="J1361" s="173"/>
      <c r="K1361" s="173"/>
      <c r="L1361" s="173"/>
      <c r="M1361" s="72"/>
      <c r="N1361" s="67"/>
      <c r="O1361" s="76"/>
      <c r="P1361" s="218"/>
      <c r="Q1361" s="218"/>
      <c r="R1361" s="218"/>
    </row>
    <row r="1362" spans="1:18" x14ac:dyDescent="0.25">
      <c r="A1362" s="227"/>
      <c r="B1362" s="173"/>
      <c r="C1362" s="173"/>
      <c r="D1362" s="173"/>
      <c r="E1362" s="173"/>
      <c r="F1362" s="173"/>
      <c r="G1362" s="173"/>
      <c r="H1362" s="173"/>
      <c r="I1362" s="173"/>
      <c r="J1362" s="173"/>
      <c r="K1362" s="173"/>
      <c r="L1362" s="173"/>
      <c r="M1362" s="72"/>
      <c r="N1362" s="67"/>
      <c r="O1362" s="76"/>
      <c r="P1362" s="218"/>
      <c r="Q1362" s="218"/>
      <c r="R1362" s="218"/>
    </row>
    <row r="1363" spans="1:18" x14ac:dyDescent="0.25">
      <c r="A1363" s="227"/>
      <c r="B1363" s="173"/>
      <c r="C1363" s="173"/>
      <c r="D1363" s="173"/>
      <c r="E1363" s="173"/>
      <c r="F1363" s="173"/>
      <c r="G1363" s="173"/>
      <c r="H1363" s="173"/>
      <c r="I1363" s="173"/>
      <c r="J1363" s="173"/>
      <c r="K1363" s="173"/>
      <c r="L1363" s="173"/>
      <c r="M1363" s="72"/>
      <c r="N1363" s="67"/>
      <c r="O1363" s="76"/>
      <c r="P1363" s="218"/>
      <c r="Q1363" s="218"/>
      <c r="R1363" s="218"/>
    </row>
    <row r="1364" spans="1:18" x14ac:dyDescent="0.25">
      <c r="A1364" s="227"/>
      <c r="B1364" s="173"/>
      <c r="C1364" s="173"/>
      <c r="D1364" s="173"/>
      <c r="E1364" s="173"/>
      <c r="F1364" s="173"/>
      <c r="G1364" s="173"/>
      <c r="H1364" s="173"/>
      <c r="I1364" s="173"/>
      <c r="J1364" s="173"/>
      <c r="K1364" s="173"/>
      <c r="L1364" s="173"/>
      <c r="M1364" s="72"/>
      <c r="N1364" s="67"/>
      <c r="O1364" s="76"/>
      <c r="P1364" s="218"/>
      <c r="Q1364" s="218"/>
      <c r="R1364" s="218"/>
    </row>
    <row r="1365" spans="1:18" x14ac:dyDescent="0.25">
      <c r="A1365" s="227"/>
      <c r="B1365" s="173"/>
      <c r="C1365" s="173"/>
      <c r="D1365" s="173"/>
      <c r="E1365" s="173"/>
      <c r="F1365" s="173"/>
      <c r="G1365" s="173"/>
      <c r="H1365" s="173"/>
      <c r="I1365" s="173"/>
      <c r="J1365" s="173"/>
      <c r="K1365" s="173"/>
      <c r="L1365" s="173"/>
      <c r="M1365" s="72"/>
      <c r="N1365" s="67"/>
      <c r="O1365" s="76"/>
      <c r="P1365" s="218"/>
      <c r="Q1365" s="218"/>
      <c r="R1365" s="218"/>
    </row>
    <row r="1366" spans="1:18" x14ac:dyDescent="0.25">
      <c r="A1366" s="227"/>
      <c r="B1366" s="173"/>
      <c r="C1366" s="173"/>
      <c r="D1366" s="173"/>
      <c r="E1366" s="173"/>
      <c r="F1366" s="173"/>
      <c r="G1366" s="173"/>
      <c r="H1366" s="173"/>
      <c r="I1366" s="173"/>
      <c r="J1366" s="173"/>
      <c r="K1366" s="173"/>
      <c r="L1366" s="173"/>
      <c r="M1366" s="72"/>
      <c r="N1366" s="67"/>
      <c r="O1366" s="76"/>
      <c r="P1366" s="218"/>
      <c r="Q1366" s="218"/>
      <c r="R1366" s="218"/>
    </row>
    <row r="1367" spans="1:18" x14ac:dyDescent="0.25">
      <c r="A1367" s="227"/>
      <c r="B1367" s="173"/>
      <c r="C1367" s="173"/>
      <c r="D1367" s="173"/>
      <c r="E1367" s="173"/>
      <c r="F1367" s="173"/>
      <c r="G1367" s="173"/>
      <c r="H1367" s="173"/>
      <c r="I1367" s="173"/>
      <c r="J1367" s="173"/>
      <c r="K1367" s="173"/>
      <c r="L1367" s="173"/>
      <c r="M1367" s="72"/>
      <c r="N1367" s="67"/>
      <c r="O1367" s="76"/>
      <c r="P1367" s="218"/>
      <c r="Q1367" s="218"/>
      <c r="R1367" s="218"/>
    </row>
    <row r="1368" spans="1:18" x14ac:dyDescent="0.25">
      <c r="A1368" s="227"/>
      <c r="B1368" s="173"/>
      <c r="C1368" s="173"/>
      <c r="D1368" s="173"/>
      <c r="E1368" s="173"/>
      <c r="F1368" s="173"/>
      <c r="G1368" s="173"/>
      <c r="H1368" s="173"/>
      <c r="I1368" s="173"/>
      <c r="J1368" s="173"/>
      <c r="K1368" s="173"/>
      <c r="L1368" s="173"/>
      <c r="M1368" s="72"/>
      <c r="N1368" s="67"/>
      <c r="O1368" s="76"/>
      <c r="P1368" s="218"/>
      <c r="Q1368" s="218"/>
      <c r="R1368" s="218"/>
    </row>
    <row r="1369" spans="1:18" x14ac:dyDescent="0.25">
      <c r="A1369" s="227"/>
      <c r="B1369" s="173"/>
      <c r="C1369" s="173"/>
      <c r="D1369" s="173"/>
      <c r="E1369" s="173"/>
      <c r="F1369" s="173"/>
      <c r="G1369" s="173"/>
      <c r="H1369" s="173"/>
      <c r="I1369" s="173"/>
      <c r="J1369" s="173"/>
      <c r="K1369" s="173"/>
      <c r="L1369" s="173"/>
      <c r="M1369" s="72"/>
      <c r="N1369" s="67"/>
      <c r="O1369" s="76"/>
      <c r="P1369" s="218"/>
      <c r="Q1369" s="218"/>
      <c r="R1369" s="218"/>
    </row>
    <row r="1370" spans="1:18" x14ac:dyDescent="0.25">
      <c r="A1370" s="227"/>
      <c r="B1370" s="173"/>
      <c r="C1370" s="173"/>
      <c r="D1370" s="173"/>
      <c r="E1370" s="173"/>
      <c r="F1370" s="173"/>
      <c r="G1370" s="173"/>
      <c r="H1370" s="173"/>
      <c r="I1370" s="173"/>
      <c r="J1370" s="173"/>
      <c r="K1370" s="173"/>
      <c r="L1370" s="173"/>
      <c r="M1370" s="72"/>
      <c r="N1370" s="67"/>
      <c r="O1370" s="76"/>
      <c r="P1370" s="218"/>
      <c r="Q1370" s="218"/>
      <c r="R1370" s="218"/>
    </row>
    <row r="1371" spans="1:18" x14ac:dyDescent="0.25">
      <c r="A1371" s="227"/>
      <c r="B1371" s="173"/>
      <c r="C1371" s="173"/>
      <c r="D1371" s="173"/>
      <c r="E1371" s="173"/>
      <c r="F1371" s="173"/>
      <c r="G1371" s="173"/>
      <c r="H1371" s="173"/>
      <c r="I1371" s="173"/>
      <c r="J1371" s="173"/>
      <c r="K1371" s="173"/>
      <c r="L1371" s="173"/>
      <c r="M1371" s="72"/>
      <c r="N1371" s="67"/>
      <c r="O1371" s="76"/>
      <c r="P1371" s="218"/>
      <c r="Q1371" s="218"/>
      <c r="R1371" s="218"/>
    </row>
    <row r="1372" spans="1:18" x14ac:dyDescent="0.25">
      <c r="A1372" s="227"/>
      <c r="B1372" s="173"/>
      <c r="C1372" s="173"/>
      <c r="D1372" s="173"/>
      <c r="E1372" s="173"/>
      <c r="F1372" s="173"/>
      <c r="G1372" s="173"/>
      <c r="H1372" s="173"/>
      <c r="I1372" s="173"/>
      <c r="J1372" s="173"/>
      <c r="K1372" s="173"/>
      <c r="L1372" s="173"/>
      <c r="M1372" s="72"/>
      <c r="N1372" s="67"/>
      <c r="O1372" s="76"/>
      <c r="P1372" s="218"/>
      <c r="Q1372" s="218"/>
      <c r="R1372" s="218"/>
    </row>
    <row r="1373" spans="1:18" x14ac:dyDescent="0.25">
      <c r="A1373" s="227"/>
      <c r="B1373" s="173"/>
      <c r="C1373" s="173"/>
      <c r="D1373" s="173"/>
      <c r="E1373" s="173"/>
      <c r="F1373" s="173"/>
      <c r="G1373" s="173"/>
      <c r="H1373" s="173"/>
      <c r="I1373" s="173"/>
      <c r="J1373" s="173"/>
      <c r="K1373" s="173"/>
      <c r="L1373" s="173"/>
      <c r="M1373" s="72"/>
      <c r="N1373" s="67"/>
      <c r="O1373" s="76"/>
      <c r="P1373" s="218"/>
      <c r="Q1373" s="218"/>
      <c r="R1373" s="218"/>
    </row>
    <row r="1374" spans="1:18" x14ac:dyDescent="0.25">
      <c r="A1374" s="227"/>
      <c r="B1374" s="173"/>
      <c r="C1374" s="173"/>
      <c r="D1374" s="173"/>
      <c r="E1374" s="173"/>
      <c r="F1374" s="173"/>
      <c r="G1374" s="173"/>
      <c r="H1374" s="173"/>
      <c r="I1374" s="173"/>
      <c r="J1374" s="173"/>
      <c r="K1374" s="173"/>
      <c r="L1374" s="173"/>
      <c r="M1374" s="72"/>
      <c r="N1374" s="67"/>
      <c r="O1374" s="76"/>
      <c r="P1374" s="218"/>
      <c r="Q1374" s="218"/>
      <c r="R1374" s="218"/>
    </row>
    <row r="1375" spans="1:18" x14ac:dyDescent="0.25">
      <c r="A1375" s="227"/>
      <c r="B1375" s="173"/>
      <c r="C1375" s="173"/>
      <c r="D1375" s="173"/>
      <c r="E1375" s="173"/>
      <c r="F1375" s="173"/>
      <c r="G1375" s="173"/>
      <c r="H1375" s="173"/>
      <c r="I1375" s="173"/>
      <c r="J1375" s="173"/>
      <c r="K1375" s="173"/>
      <c r="L1375" s="173"/>
      <c r="M1375" s="72"/>
      <c r="N1375" s="67"/>
      <c r="O1375" s="76"/>
      <c r="P1375" s="218"/>
      <c r="Q1375" s="218"/>
      <c r="R1375" s="218"/>
    </row>
    <row r="1376" spans="1:18" x14ac:dyDescent="0.25">
      <c r="A1376" s="227"/>
      <c r="B1376" s="173"/>
      <c r="C1376" s="173"/>
      <c r="D1376" s="173"/>
      <c r="E1376" s="173"/>
      <c r="F1376" s="173"/>
      <c r="G1376" s="173"/>
      <c r="H1376" s="173"/>
      <c r="I1376" s="173"/>
      <c r="J1376" s="173"/>
      <c r="K1376" s="173"/>
      <c r="L1376" s="173"/>
      <c r="M1376" s="72"/>
      <c r="N1376" s="67"/>
      <c r="O1376" s="76"/>
      <c r="P1376" s="218"/>
      <c r="Q1376" s="218"/>
      <c r="R1376" s="218"/>
    </row>
    <row r="1377" spans="1:18" x14ac:dyDescent="0.25">
      <c r="A1377" s="227"/>
      <c r="B1377" s="173"/>
      <c r="C1377" s="173"/>
      <c r="D1377" s="173"/>
      <c r="E1377" s="173"/>
      <c r="F1377" s="173"/>
      <c r="G1377" s="173"/>
      <c r="H1377" s="173"/>
      <c r="I1377" s="173"/>
      <c r="J1377" s="173"/>
      <c r="K1377" s="173"/>
      <c r="L1377" s="173"/>
      <c r="M1377" s="72"/>
      <c r="N1377" s="67"/>
      <c r="O1377" s="76"/>
      <c r="P1377" s="218"/>
      <c r="Q1377" s="218"/>
      <c r="R1377" s="218"/>
    </row>
    <row r="1378" spans="1:18" x14ac:dyDescent="0.25">
      <c r="A1378" s="227"/>
      <c r="B1378" s="173"/>
      <c r="C1378" s="173"/>
      <c r="D1378" s="173"/>
      <c r="E1378" s="173"/>
      <c r="F1378" s="173"/>
      <c r="G1378" s="173"/>
      <c r="H1378" s="173"/>
      <c r="I1378" s="173"/>
      <c r="J1378" s="173"/>
      <c r="K1378" s="173"/>
      <c r="L1378" s="173"/>
      <c r="M1378" s="72"/>
      <c r="N1378" s="67"/>
      <c r="O1378" s="76"/>
      <c r="P1378" s="218"/>
      <c r="Q1378" s="218"/>
      <c r="R1378" s="218"/>
    </row>
    <row r="1379" spans="1:18" x14ac:dyDescent="0.25">
      <c r="A1379" s="227"/>
      <c r="B1379" s="173"/>
      <c r="C1379" s="173"/>
      <c r="D1379" s="173"/>
      <c r="E1379" s="173"/>
      <c r="F1379" s="173"/>
      <c r="G1379" s="173"/>
      <c r="H1379" s="173"/>
      <c r="I1379" s="173"/>
      <c r="J1379" s="173"/>
      <c r="K1379" s="173"/>
      <c r="L1379" s="173"/>
      <c r="M1379" s="72"/>
      <c r="N1379" s="67"/>
      <c r="O1379" s="76"/>
      <c r="P1379" s="218"/>
      <c r="Q1379" s="218"/>
      <c r="R1379" s="218"/>
    </row>
    <row r="1380" spans="1:18" x14ac:dyDescent="0.25">
      <c r="A1380" s="227"/>
      <c r="B1380" s="173"/>
      <c r="C1380" s="173"/>
      <c r="D1380" s="173"/>
      <c r="E1380" s="173"/>
      <c r="F1380" s="173"/>
      <c r="G1380" s="173"/>
      <c r="H1380" s="173"/>
      <c r="I1380" s="173"/>
      <c r="J1380" s="173"/>
      <c r="K1380" s="173"/>
      <c r="L1380" s="173"/>
      <c r="M1380" s="72"/>
      <c r="N1380" s="67"/>
      <c r="O1380" s="76"/>
      <c r="P1380" s="218"/>
      <c r="Q1380" s="218"/>
      <c r="R1380" s="218"/>
    </row>
    <row r="1381" spans="1:18" x14ac:dyDescent="0.25">
      <c r="A1381" s="227"/>
      <c r="B1381" s="173"/>
      <c r="C1381" s="173"/>
      <c r="D1381" s="173"/>
      <c r="E1381" s="173"/>
      <c r="F1381" s="173"/>
      <c r="G1381" s="173"/>
      <c r="H1381" s="173"/>
      <c r="I1381" s="173"/>
      <c r="J1381" s="173"/>
      <c r="K1381" s="173"/>
      <c r="L1381" s="173"/>
      <c r="M1381" s="72"/>
      <c r="N1381" s="67"/>
      <c r="O1381" s="76"/>
      <c r="P1381" s="218"/>
      <c r="Q1381" s="218"/>
      <c r="R1381" s="218"/>
    </row>
    <row r="1382" spans="1:18" x14ac:dyDescent="0.25">
      <c r="A1382" s="227"/>
      <c r="B1382" s="173"/>
      <c r="C1382" s="173"/>
      <c r="D1382" s="173"/>
      <c r="E1382" s="173"/>
      <c r="F1382" s="173"/>
      <c r="G1382" s="173"/>
      <c r="H1382" s="173"/>
      <c r="I1382" s="173"/>
      <c r="J1382" s="173"/>
      <c r="K1382" s="173"/>
      <c r="L1382" s="173"/>
      <c r="M1382" s="72"/>
      <c r="N1382" s="67"/>
      <c r="O1382" s="76"/>
      <c r="P1382" s="218"/>
      <c r="Q1382" s="218"/>
      <c r="R1382" s="218"/>
    </row>
    <row r="1383" spans="1:18" x14ac:dyDescent="0.25">
      <c r="A1383" s="227"/>
      <c r="B1383" s="173"/>
      <c r="C1383" s="173"/>
      <c r="D1383" s="173"/>
      <c r="E1383" s="173"/>
      <c r="F1383" s="173"/>
      <c r="G1383" s="173"/>
      <c r="H1383" s="173"/>
      <c r="I1383" s="173"/>
      <c r="J1383" s="173"/>
      <c r="K1383" s="173"/>
      <c r="L1383" s="173"/>
      <c r="M1383" s="72"/>
      <c r="N1383" s="67"/>
      <c r="O1383" s="76"/>
      <c r="P1383" s="218"/>
      <c r="Q1383" s="218"/>
      <c r="R1383" s="218"/>
    </row>
    <row r="1384" spans="1:18" x14ac:dyDescent="0.25">
      <c r="A1384" s="227"/>
      <c r="B1384" s="173"/>
      <c r="C1384" s="173"/>
      <c r="D1384" s="173"/>
      <c r="E1384" s="173"/>
      <c r="F1384" s="173"/>
      <c r="G1384" s="173"/>
      <c r="H1384" s="173"/>
      <c r="I1384" s="173"/>
      <c r="J1384" s="173"/>
      <c r="K1384" s="173"/>
      <c r="L1384" s="173"/>
      <c r="M1384" s="72"/>
      <c r="N1384" s="67"/>
      <c r="O1384" s="76"/>
      <c r="P1384" s="218"/>
      <c r="Q1384" s="218"/>
      <c r="R1384" s="218"/>
    </row>
    <row r="1385" spans="1:18" x14ac:dyDescent="0.25">
      <c r="A1385" s="227"/>
      <c r="B1385" s="173"/>
      <c r="C1385" s="173"/>
      <c r="D1385" s="173"/>
      <c r="E1385" s="173"/>
      <c r="F1385" s="173"/>
      <c r="G1385" s="173"/>
      <c r="H1385" s="173"/>
      <c r="I1385" s="173"/>
      <c r="J1385" s="173"/>
      <c r="K1385" s="173"/>
      <c r="L1385" s="173"/>
      <c r="M1385" s="72"/>
      <c r="N1385" s="67"/>
      <c r="O1385" s="76"/>
      <c r="P1385" s="218"/>
      <c r="Q1385" s="218"/>
      <c r="R1385" s="218"/>
    </row>
    <row r="1386" spans="1:18" x14ac:dyDescent="0.25">
      <c r="A1386" s="227"/>
      <c r="B1386" s="173"/>
      <c r="C1386" s="173"/>
      <c r="D1386" s="173"/>
      <c r="E1386" s="173"/>
      <c r="F1386" s="173"/>
      <c r="G1386" s="173"/>
      <c r="H1386" s="173"/>
      <c r="I1386" s="173"/>
      <c r="J1386" s="173"/>
      <c r="K1386" s="173"/>
      <c r="L1386" s="173"/>
      <c r="M1386" s="72"/>
      <c r="N1386" s="67"/>
      <c r="O1386" s="76"/>
      <c r="P1386" s="218"/>
      <c r="Q1386" s="218"/>
      <c r="R1386" s="218"/>
    </row>
    <row r="1387" spans="1:18" x14ac:dyDescent="0.25">
      <c r="A1387" s="227"/>
      <c r="B1387" s="173"/>
      <c r="C1387" s="173"/>
      <c r="D1387" s="173"/>
      <c r="E1387" s="173"/>
      <c r="F1387" s="173"/>
      <c r="G1387" s="173"/>
      <c r="H1387" s="173"/>
      <c r="I1387" s="173"/>
      <c r="J1387" s="173"/>
      <c r="K1387" s="173"/>
      <c r="L1387" s="173"/>
      <c r="M1387" s="72"/>
      <c r="N1387" s="67"/>
      <c r="O1387" s="76"/>
      <c r="P1387" s="218"/>
      <c r="Q1387" s="218"/>
      <c r="R1387" s="218"/>
    </row>
    <row r="1388" spans="1:18" x14ac:dyDescent="0.25">
      <c r="A1388" s="227"/>
      <c r="B1388" s="173"/>
      <c r="C1388" s="173"/>
      <c r="D1388" s="173"/>
      <c r="E1388" s="173"/>
      <c r="F1388" s="173"/>
      <c r="G1388" s="173"/>
      <c r="H1388" s="173"/>
      <c r="I1388" s="173"/>
      <c r="J1388" s="173"/>
      <c r="K1388" s="173"/>
      <c r="L1388" s="173"/>
      <c r="M1388" s="72"/>
      <c r="N1388" s="67"/>
      <c r="O1388" s="76"/>
      <c r="P1388" s="218"/>
      <c r="Q1388" s="218"/>
      <c r="R1388" s="218"/>
    </row>
    <row r="1389" spans="1:18" x14ac:dyDescent="0.25">
      <c r="A1389" s="227"/>
      <c r="B1389" s="173"/>
      <c r="C1389" s="173"/>
      <c r="D1389" s="173"/>
      <c r="E1389" s="173"/>
      <c r="F1389" s="173"/>
      <c r="G1389" s="173"/>
      <c r="H1389" s="173"/>
      <c r="I1389" s="173"/>
      <c r="J1389" s="173"/>
      <c r="K1389" s="173"/>
      <c r="L1389" s="173"/>
      <c r="M1389" s="72"/>
      <c r="N1389" s="67"/>
      <c r="O1389" s="76"/>
      <c r="P1389" s="218"/>
      <c r="Q1389" s="218"/>
      <c r="R1389" s="218"/>
    </row>
    <row r="1390" spans="1:18" x14ac:dyDescent="0.25">
      <c r="A1390" s="227"/>
      <c r="B1390" s="173"/>
      <c r="C1390" s="173"/>
      <c r="D1390" s="173"/>
      <c r="E1390" s="173"/>
      <c r="F1390" s="173"/>
      <c r="G1390" s="173"/>
      <c r="H1390" s="173"/>
      <c r="I1390" s="173"/>
      <c r="J1390" s="173"/>
      <c r="K1390" s="173"/>
      <c r="L1390" s="173"/>
      <c r="M1390" s="72"/>
      <c r="N1390" s="67"/>
      <c r="O1390" s="76"/>
      <c r="P1390" s="218"/>
      <c r="Q1390" s="218"/>
      <c r="R1390" s="218"/>
    </row>
    <row r="1391" spans="1:18" x14ac:dyDescent="0.25">
      <c r="A1391" s="227"/>
      <c r="B1391" s="173"/>
      <c r="C1391" s="173"/>
      <c r="D1391" s="173"/>
      <c r="E1391" s="173"/>
      <c r="F1391" s="173"/>
      <c r="G1391" s="173"/>
      <c r="H1391" s="173"/>
      <c r="I1391" s="173"/>
      <c r="J1391" s="173"/>
      <c r="K1391" s="173"/>
      <c r="L1391" s="173"/>
      <c r="M1391" s="72"/>
      <c r="N1391" s="67"/>
      <c r="O1391" s="76"/>
      <c r="P1391" s="218"/>
      <c r="Q1391" s="218"/>
      <c r="R1391" s="218"/>
    </row>
    <row r="1392" spans="1:18" x14ac:dyDescent="0.25">
      <c r="A1392" s="227"/>
      <c r="B1392" s="173"/>
      <c r="C1392" s="173"/>
      <c r="D1392" s="173"/>
      <c r="E1392" s="173"/>
      <c r="F1392" s="173"/>
      <c r="G1392" s="173"/>
      <c r="H1392" s="173"/>
      <c r="I1392" s="173"/>
      <c r="J1392" s="173"/>
      <c r="K1392" s="173"/>
      <c r="L1392" s="173"/>
      <c r="M1392" s="72"/>
      <c r="N1392" s="67"/>
      <c r="O1392" s="76"/>
      <c r="P1392" s="218"/>
      <c r="Q1392" s="218"/>
      <c r="R1392" s="218"/>
    </row>
    <row r="1393" spans="1:18" x14ac:dyDescent="0.25">
      <c r="A1393" s="227"/>
      <c r="B1393" s="173"/>
      <c r="C1393" s="173"/>
      <c r="D1393" s="173"/>
      <c r="E1393" s="173"/>
      <c r="F1393" s="173"/>
      <c r="G1393" s="173"/>
      <c r="H1393" s="173"/>
      <c r="I1393" s="173"/>
      <c r="J1393" s="173"/>
      <c r="K1393" s="173"/>
      <c r="L1393" s="173"/>
      <c r="M1393" s="72"/>
      <c r="N1393" s="67"/>
      <c r="O1393" s="76"/>
      <c r="P1393" s="218"/>
      <c r="Q1393" s="218"/>
      <c r="R1393" s="218"/>
    </row>
    <row r="1394" spans="1:18" x14ac:dyDescent="0.25">
      <c r="A1394" s="227"/>
      <c r="B1394" s="173"/>
      <c r="C1394" s="173"/>
      <c r="D1394" s="173"/>
      <c r="E1394" s="173"/>
      <c r="F1394" s="173"/>
      <c r="G1394" s="173"/>
      <c r="H1394" s="173"/>
      <c r="I1394" s="173"/>
      <c r="J1394" s="173"/>
      <c r="K1394" s="173"/>
      <c r="L1394" s="173"/>
      <c r="M1394" s="72"/>
      <c r="N1394" s="67"/>
      <c r="O1394" s="76"/>
      <c r="P1394" s="218"/>
      <c r="Q1394" s="218"/>
      <c r="R1394" s="218"/>
    </row>
    <row r="1395" spans="1:18" x14ac:dyDescent="0.25">
      <c r="A1395" s="227"/>
      <c r="B1395" s="173"/>
      <c r="C1395" s="173"/>
      <c r="D1395" s="173"/>
      <c r="E1395" s="173"/>
      <c r="F1395" s="173"/>
      <c r="G1395" s="173"/>
      <c r="H1395" s="173"/>
      <c r="I1395" s="173"/>
      <c r="J1395" s="173"/>
      <c r="K1395" s="173"/>
      <c r="L1395" s="173"/>
      <c r="M1395" s="72"/>
      <c r="N1395" s="67"/>
      <c r="O1395" s="76"/>
      <c r="P1395" s="218"/>
      <c r="Q1395" s="218"/>
      <c r="R1395" s="218"/>
    </row>
    <row r="1396" spans="1:18" x14ac:dyDescent="0.25">
      <c r="A1396" s="227"/>
      <c r="B1396" s="173"/>
      <c r="C1396" s="173"/>
      <c r="D1396" s="173"/>
      <c r="E1396" s="173"/>
      <c r="F1396" s="173"/>
      <c r="G1396" s="173"/>
      <c r="H1396" s="173"/>
      <c r="I1396" s="173"/>
      <c r="J1396" s="173"/>
      <c r="K1396" s="173"/>
      <c r="L1396" s="173"/>
      <c r="M1396" s="72"/>
      <c r="N1396" s="67"/>
      <c r="O1396" s="76"/>
      <c r="P1396" s="218"/>
      <c r="Q1396" s="218"/>
      <c r="R1396" s="218"/>
    </row>
    <row r="1397" spans="1:18" x14ac:dyDescent="0.25">
      <c r="A1397" s="227"/>
      <c r="B1397" s="173"/>
      <c r="C1397" s="173"/>
      <c r="D1397" s="173"/>
      <c r="E1397" s="173"/>
      <c r="F1397" s="173"/>
      <c r="G1397" s="173"/>
      <c r="H1397" s="173"/>
      <c r="I1397" s="173"/>
      <c r="J1397" s="173"/>
      <c r="K1397" s="173"/>
      <c r="L1397" s="173"/>
      <c r="M1397" s="72"/>
      <c r="N1397" s="67"/>
      <c r="O1397" s="76"/>
      <c r="P1397" s="218"/>
      <c r="Q1397" s="218"/>
      <c r="R1397" s="218"/>
    </row>
    <row r="1398" spans="1:18" x14ac:dyDescent="0.25">
      <c r="A1398" s="227"/>
      <c r="B1398" s="173"/>
      <c r="C1398" s="173"/>
      <c r="D1398" s="173"/>
      <c r="E1398" s="173"/>
      <c r="F1398" s="173"/>
      <c r="G1398" s="173"/>
      <c r="H1398" s="173"/>
      <c r="I1398" s="173"/>
      <c r="J1398" s="173"/>
      <c r="K1398" s="173"/>
      <c r="L1398" s="173"/>
      <c r="M1398" s="72"/>
      <c r="N1398" s="67"/>
      <c r="O1398" s="76"/>
      <c r="P1398" s="218"/>
      <c r="Q1398" s="218"/>
      <c r="R1398" s="218"/>
    </row>
    <row r="1399" spans="1:18" x14ac:dyDescent="0.25">
      <c r="A1399" s="227"/>
      <c r="B1399" s="173"/>
      <c r="C1399" s="173"/>
      <c r="D1399" s="173"/>
      <c r="E1399" s="173"/>
      <c r="F1399" s="173"/>
      <c r="G1399" s="173"/>
      <c r="H1399" s="173"/>
      <c r="I1399" s="173"/>
      <c r="J1399" s="173"/>
      <c r="K1399" s="173"/>
      <c r="L1399" s="173"/>
      <c r="M1399" s="72"/>
      <c r="N1399" s="67"/>
      <c r="O1399" s="76"/>
      <c r="P1399" s="218"/>
      <c r="Q1399" s="218"/>
      <c r="R1399" s="218"/>
    </row>
    <row r="1400" spans="1:18" x14ac:dyDescent="0.25">
      <c r="A1400" s="227"/>
      <c r="B1400" s="173"/>
      <c r="C1400" s="173"/>
      <c r="D1400" s="173"/>
      <c r="E1400" s="173"/>
      <c r="F1400" s="173"/>
      <c r="G1400" s="173"/>
      <c r="H1400" s="173"/>
      <c r="I1400" s="173"/>
      <c r="J1400" s="173"/>
      <c r="K1400" s="173"/>
      <c r="L1400" s="173"/>
      <c r="M1400" s="72"/>
      <c r="N1400" s="67"/>
      <c r="O1400" s="76"/>
      <c r="P1400" s="218"/>
      <c r="Q1400" s="218"/>
      <c r="R1400" s="218"/>
    </row>
    <row r="1401" spans="1:18" x14ac:dyDescent="0.25">
      <c r="A1401" s="227"/>
      <c r="B1401" s="173"/>
      <c r="C1401" s="173"/>
      <c r="D1401" s="173"/>
      <c r="E1401" s="173"/>
      <c r="F1401" s="173"/>
      <c r="G1401" s="173"/>
      <c r="H1401" s="173"/>
      <c r="I1401" s="173"/>
      <c r="J1401" s="173"/>
      <c r="K1401" s="173"/>
      <c r="L1401" s="173"/>
      <c r="M1401" s="72"/>
      <c r="N1401" s="67"/>
      <c r="O1401" s="76"/>
      <c r="P1401" s="218"/>
      <c r="Q1401" s="218"/>
      <c r="R1401" s="218"/>
    </row>
    <row r="1402" spans="1:18" x14ac:dyDescent="0.25">
      <c r="A1402" s="227"/>
      <c r="B1402" s="173"/>
      <c r="C1402" s="173"/>
      <c r="D1402" s="173"/>
      <c r="E1402" s="173"/>
      <c r="F1402" s="173"/>
      <c r="G1402" s="173"/>
      <c r="H1402" s="173"/>
      <c r="I1402" s="173"/>
      <c r="J1402" s="173"/>
      <c r="K1402" s="173"/>
      <c r="L1402" s="173"/>
      <c r="M1402" s="72"/>
      <c r="N1402" s="67"/>
      <c r="O1402" s="76"/>
      <c r="P1402" s="218"/>
      <c r="Q1402" s="218"/>
      <c r="R1402" s="218"/>
    </row>
    <row r="1403" spans="1:18" x14ac:dyDescent="0.25">
      <c r="A1403" s="227"/>
      <c r="B1403" s="173"/>
      <c r="C1403" s="173"/>
      <c r="D1403" s="173"/>
      <c r="E1403" s="173"/>
      <c r="F1403" s="173"/>
      <c r="G1403" s="173"/>
      <c r="H1403" s="173"/>
      <c r="I1403" s="173"/>
      <c r="J1403" s="173"/>
      <c r="K1403" s="173"/>
      <c r="L1403" s="173"/>
      <c r="M1403" s="72"/>
      <c r="N1403" s="67"/>
      <c r="O1403" s="76"/>
      <c r="P1403" s="218"/>
      <c r="Q1403" s="218"/>
      <c r="R1403" s="218"/>
    </row>
    <row r="1404" spans="1:18" x14ac:dyDescent="0.25">
      <c r="A1404" s="227"/>
      <c r="B1404" s="173"/>
      <c r="C1404" s="173"/>
      <c r="D1404" s="173"/>
      <c r="E1404" s="173"/>
      <c r="F1404" s="173"/>
      <c r="G1404" s="173"/>
      <c r="H1404" s="173"/>
      <c r="I1404" s="173"/>
      <c r="J1404" s="173"/>
      <c r="K1404" s="173"/>
      <c r="L1404" s="173"/>
      <c r="M1404" s="72"/>
      <c r="N1404" s="67"/>
      <c r="O1404" s="76"/>
      <c r="P1404" s="218"/>
      <c r="Q1404" s="218"/>
      <c r="R1404" s="218"/>
    </row>
    <row r="1405" spans="1:18" x14ac:dyDescent="0.25">
      <c r="A1405" s="227"/>
      <c r="B1405" s="173"/>
      <c r="C1405" s="173"/>
      <c r="D1405" s="173"/>
      <c r="E1405" s="173"/>
      <c r="F1405" s="173"/>
      <c r="G1405" s="173"/>
      <c r="H1405" s="173"/>
      <c r="I1405" s="173"/>
      <c r="J1405" s="173"/>
      <c r="K1405" s="173"/>
      <c r="L1405" s="173"/>
      <c r="M1405" s="72"/>
      <c r="N1405" s="67"/>
      <c r="O1405" s="76"/>
      <c r="P1405" s="218"/>
      <c r="Q1405" s="218"/>
      <c r="R1405" s="218"/>
    </row>
    <row r="1406" spans="1:18" x14ac:dyDescent="0.25">
      <c r="A1406" s="227"/>
      <c r="B1406" s="173"/>
      <c r="C1406" s="173"/>
      <c r="D1406" s="173"/>
      <c r="E1406" s="173"/>
      <c r="F1406" s="173"/>
      <c r="G1406" s="173"/>
      <c r="H1406" s="173"/>
      <c r="I1406" s="173"/>
      <c r="J1406" s="173"/>
      <c r="K1406" s="173"/>
      <c r="L1406" s="173"/>
      <c r="M1406" s="72"/>
      <c r="N1406" s="67"/>
      <c r="O1406" s="76"/>
      <c r="P1406" s="218"/>
      <c r="Q1406" s="218"/>
      <c r="R1406" s="218"/>
    </row>
    <row r="1407" spans="1:18" x14ac:dyDescent="0.25">
      <c r="A1407" s="227"/>
      <c r="B1407" s="173"/>
      <c r="C1407" s="173"/>
      <c r="D1407" s="173"/>
      <c r="E1407" s="173"/>
      <c r="F1407" s="173"/>
      <c r="G1407" s="173"/>
      <c r="H1407" s="173"/>
      <c r="I1407" s="173"/>
      <c r="J1407" s="173"/>
      <c r="K1407" s="173"/>
      <c r="L1407" s="173"/>
      <c r="M1407" s="72"/>
      <c r="N1407" s="67"/>
      <c r="O1407" s="76"/>
      <c r="P1407" s="218"/>
      <c r="Q1407" s="218"/>
      <c r="R1407" s="218"/>
    </row>
    <row r="1408" spans="1:18" x14ac:dyDescent="0.25">
      <c r="A1408" s="227"/>
      <c r="B1408" s="173"/>
      <c r="C1408" s="173"/>
      <c r="D1408" s="173"/>
      <c r="E1408" s="173"/>
      <c r="F1408" s="173"/>
      <c r="G1408" s="173"/>
      <c r="H1408" s="173"/>
      <c r="I1408" s="173"/>
      <c r="J1408" s="173"/>
      <c r="K1408" s="173"/>
      <c r="L1408" s="173"/>
      <c r="M1408" s="72"/>
      <c r="N1408" s="67"/>
      <c r="O1408" s="76"/>
      <c r="P1408" s="218"/>
      <c r="Q1408" s="218"/>
      <c r="R1408" s="218"/>
    </row>
    <row r="1409" spans="1:18" x14ac:dyDescent="0.25">
      <c r="A1409" s="227"/>
      <c r="B1409" s="173"/>
      <c r="C1409" s="173"/>
      <c r="D1409" s="173"/>
      <c r="E1409" s="173"/>
      <c r="F1409" s="173"/>
      <c r="G1409" s="173"/>
      <c r="H1409" s="173"/>
      <c r="I1409" s="173"/>
      <c r="J1409" s="173"/>
      <c r="K1409" s="173"/>
      <c r="L1409" s="173"/>
      <c r="M1409" s="72"/>
      <c r="N1409" s="67"/>
      <c r="O1409" s="76"/>
      <c r="P1409" s="218"/>
      <c r="Q1409" s="218"/>
      <c r="R1409" s="218"/>
    </row>
    <row r="1410" spans="1:18" x14ac:dyDescent="0.25">
      <c r="A1410" s="227"/>
      <c r="B1410" s="173"/>
      <c r="C1410" s="173"/>
      <c r="D1410" s="173"/>
      <c r="E1410" s="173"/>
      <c r="F1410" s="173"/>
      <c r="G1410" s="173"/>
      <c r="H1410" s="173"/>
      <c r="I1410" s="173"/>
      <c r="J1410" s="173"/>
      <c r="K1410" s="173"/>
      <c r="L1410" s="173"/>
      <c r="M1410" s="72"/>
      <c r="N1410" s="67"/>
      <c r="O1410" s="76"/>
      <c r="P1410" s="218"/>
      <c r="Q1410" s="218"/>
      <c r="R1410" s="218"/>
    </row>
    <row r="1411" spans="1:18" x14ac:dyDescent="0.25">
      <c r="A1411" s="227"/>
      <c r="B1411" s="173"/>
      <c r="C1411" s="173"/>
      <c r="D1411" s="173"/>
      <c r="E1411" s="173"/>
      <c r="F1411" s="173"/>
      <c r="G1411" s="173"/>
      <c r="H1411" s="173"/>
      <c r="I1411" s="173"/>
      <c r="J1411" s="173"/>
      <c r="K1411" s="173"/>
      <c r="L1411" s="173"/>
      <c r="M1411" s="72"/>
      <c r="N1411" s="67"/>
      <c r="O1411" s="76"/>
      <c r="P1411" s="218"/>
      <c r="Q1411" s="218"/>
      <c r="R1411" s="218"/>
    </row>
    <row r="1412" spans="1:18" x14ac:dyDescent="0.25">
      <c r="A1412" s="227"/>
      <c r="B1412" s="173"/>
      <c r="C1412" s="173"/>
      <c r="D1412" s="173"/>
      <c r="E1412" s="173"/>
      <c r="F1412" s="173"/>
      <c r="G1412" s="173"/>
      <c r="H1412" s="173"/>
      <c r="I1412" s="173"/>
      <c r="J1412" s="173"/>
      <c r="K1412" s="173"/>
      <c r="L1412" s="173"/>
      <c r="M1412" s="72"/>
      <c r="N1412" s="67"/>
      <c r="O1412" s="76"/>
      <c r="P1412" s="218"/>
      <c r="Q1412" s="218"/>
      <c r="R1412" s="218"/>
    </row>
    <row r="1413" spans="1:18" x14ac:dyDescent="0.25">
      <c r="A1413" s="227"/>
      <c r="B1413" s="173"/>
      <c r="C1413" s="173"/>
      <c r="D1413" s="173"/>
      <c r="E1413" s="173"/>
      <c r="F1413" s="173"/>
      <c r="G1413" s="173"/>
      <c r="H1413" s="173"/>
      <c r="I1413" s="173"/>
      <c r="J1413" s="173"/>
      <c r="K1413" s="173"/>
      <c r="L1413" s="173"/>
      <c r="M1413" s="72"/>
      <c r="N1413" s="67"/>
      <c r="O1413" s="76"/>
      <c r="P1413" s="218"/>
      <c r="Q1413" s="218"/>
      <c r="R1413" s="218"/>
    </row>
    <row r="1414" spans="1:18" x14ac:dyDescent="0.25">
      <c r="A1414" s="227"/>
      <c r="B1414" s="173"/>
      <c r="C1414" s="173"/>
      <c r="D1414" s="173"/>
      <c r="E1414" s="173"/>
      <c r="F1414" s="173"/>
      <c r="G1414" s="173"/>
      <c r="H1414" s="173"/>
      <c r="I1414" s="173"/>
      <c r="J1414" s="173"/>
      <c r="K1414" s="173"/>
      <c r="L1414" s="173"/>
      <c r="M1414" s="72"/>
      <c r="N1414" s="67"/>
      <c r="O1414" s="76"/>
      <c r="P1414" s="218"/>
      <c r="Q1414" s="218"/>
      <c r="R1414" s="218"/>
    </row>
    <row r="1415" spans="1:18" x14ac:dyDescent="0.25">
      <c r="A1415" s="227"/>
      <c r="B1415" s="173"/>
      <c r="C1415" s="173"/>
      <c r="D1415" s="173"/>
      <c r="E1415" s="173"/>
      <c r="F1415" s="173"/>
      <c r="G1415" s="173"/>
      <c r="H1415" s="173"/>
      <c r="I1415" s="173"/>
      <c r="J1415" s="173"/>
      <c r="K1415" s="173"/>
      <c r="L1415" s="173"/>
      <c r="M1415" s="72"/>
      <c r="N1415" s="67"/>
      <c r="O1415" s="76"/>
      <c r="P1415" s="218"/>
      <c r="Q1415" s="218"/>
      <c r="R1415" s="218"/>
    </row>
    <row r="1416" spans="1:18" x14ac:dyDescent="0.25">
      <c r="A1416" s="227"/>
      <c r="B1416" s="173"/>
      <c r="C1416" s="173"/>
      <c r="D1416" s="173"/>
      <c r="E1416" s="173"/>
      <c r="F1416" s="173"/>
      <c r="G1416" s="173"/>
      <c r="H1416" s="173"/>
      <c r="I1416" s="173"/>
      <c r="J1416" s="173"/>
      <c r="K1416" s="173"/>
      <c r="L1416" s="173"/>
      <c r="M1416" s="72"/>
      <c r="N1416" s="67"/>
      <c r="O1416" s="76"/>
      <c r="P1416" s="218"/>
      <c r="Q1416" s="218"/>
      <c r="R1416" s="218"/>
    </row>
    <row r="1417" spans="1:18" x14ac:dyDescent="0.25">
      <c r="A1417" s="227"/>
      <c r="B1417" s="173"/>
      <c r="C1417" s="173"/>
      <c r="D1417" s="173"/>
      <c r="E1417" s="173"/>
      <c r="F1417" s="173"/>
      <c r="G1417" s="173"/>
      <c r="H1417" s="173"/>
      <c r="I1417" s="173"/>
      <c r="J1417" s="173"/>
      <c r="K1417" s="173"/>
      <c r="L1417" s="173"/>
      <c r="M1417" s="72"/>
      <c r="N1417" s="67"/>
      <c r="O1417" s="76"/>
      <c r="P1417" s="218"/>
      <c r="Q1417" s="218"/>
      <c r="R1417" s="218"/>
    </row>
    <row r="1418" spans="1:18" x14ac:dyDescent="0.25">
      <c r="A1418" s="227"/>
      <c r="B1418" s="173"/>
      <c r="C1418" s="173"/>
      <c r="D1418" s="173"/>
      <c r="E1418" s="173"/>
      <c r="F1418" s="173"/>
      <c r="G1418" s="173"/>
      <c r="H1418" s="173"/>
      <c r="I1418" s="173"/>
      <c r="J1418" s="173"/>
      <c r="K1418" s="173"/>
      <c r="L1418" s="173"/>
      <c r="M1418" s="72"/>
      <c r="N1418" s="67"/>
      <c r="O1418" s="76"/>
      <c r="P1418" s="218"/>
      <c r="Q1418" s="218"/>
      <c r="R1418" s="218"/>
    </row>
    <row r="1419" spans="1:18" x14ac:dyDescent="0.25">
      <c r="A1419" s="227"/>
      <c r="B1419" s="173"/>
      <c r="C1419" s="173"/>
      <c r="D1419" s="173"/>
      <c r="E1419" s="173"/>
      <c r="F1419" s="173"/>
      <c r="G1419" s="173"/>
      <c r="H1419" s="173"/>
      <c r="I1419" s="173"/>
      <c r="J1419" s="173"/>
      <c r="K1419" s="173"/>
      <c r="L1419" s="173"/>
      <c r="M1419" s="72"/>
      <c r="N1419" s="67"/>
      <c r="O1419" s="76"/>
      <c r="P1419" s="218"/>
      <c r="Q1419" s="218"/>
      <c r="R1419" s="218"/>
    </row>
    <row r="1420" spans="1:18" x14ac:dyDescent="0.25">
      <c r="A1420" s="227"/>
      <c r="B1420" s="173"/>
      <c r="C1420" s="173"/>
      <c r="D1420" s="173"/>
      <c r="E1420" s="173"/>
      <c r="F1420" s="173"/>
      <c r="G1420" s="173"/>
      <c r="H1420" s="173"/>
      <c r="I1420" s="173"/>
      <c r="J1420" s="173"/>
      <c r="K1420" s="173"/>
      <c r="L1420" s="173"/>
      <c r="M1420" s="72"/>
      <c r="N1420" s="67"/>
      <c r="O1420" s="76"/>
      <c r="P1420" s="218"/>
      <c r="Q1420" s="218"/>
      <c r="R1420" s="218"/>
    </row>
    <row r="1421" spans="1:18" x14ac:dyDescent="0.25">
      <c r="A1421" s="227"/>
      <c r="B1421" s="173"/>
      <c r="C1421" s="173"/>
      <c r="D1421" s="173"/>
      <c r="E1421" s="173"/>
      <c r="F1421" s="173"/>
      <c r="G1421" s="173"/>
      <c r="H1421" s="173"/>
      <c r="I1421" s="173"/>
      <c r="J1421" s="173"/>
      <c r="K1421" s="173"/>
      <c r="L1421" s="173"/>
      <c r="M1421" s="72"/>
      <c r="N1421" s="67"/>
      <c r="O1421" s="76"/>
      <c r="P1421" s="218"/>
      <c r="Q1421" s="218"/>
      <c r="R1421" s="218"/>
    </row>
    <row r="1422" spans="1:18" x14ac:dyDescent="0.25">
      <c r="A1422" s="227"/>
      <c r="B1422" s="173"/>
      <c r="C1422" s="173"/>
      <c r="D1422" s="173"/>
      <c r="E1422" s="173"/>
      <c r="F1422" s="173"/>
      <c r="G1422" s="173"/>
      <c r="H1422" s="173"/>
      <c r="I1422" s="173"/>
      <c r="J1422" s="173"/>
      <c r="K1422" s="173"/>
      <c r="L1422" s="173"/>
      <c r="M1422" s="72"/>
      <c r="N1422" s="67"/>
      <c r="O1422" s="76"/>
      <c r="P1422" s="218"/>
      <c r="Q1422" s="218"/>
      <c r="R1422" s="218"/>
    </row>
    <row r="1423" spans="1:18" x14ac:dyDescent="0.25">
      <c r="A1423" s="227"/>
      <c r="B1423" s="173"/>
      <c r="C1423" s="173"/>
      <c r="D1423" s="173"/>
      <c r="E1423" s="173"/>
      <c r="F1423" s="173"/>
      <c r="G1423" s="173"/>
      <c r="H1423" s="173"/>
      <c r="I1423" s="173"/>
      <c r="J1423" s="173"/>
      <c r="K1423" s="173"/>
      <c r="L1423" s="173"/>
      <c r="M1423" s="72"/>
      <c r="N1423" s="67"/>
      <c r="O1423" s="76"/>
      <c r="P1423" s="218"/>
      <c r="Q1423" s="218"/>
      <c r="R1423" s="218"/>
    </row>
    <row r="1424" spans="1:18" x14ac:dyDescent="0.25">
      <c r="A1424" s="227"/>
      <c r="B1424" s="173"/>
      <c r="C1424" s="173"/>
      <c r="D1424" s="173"/>
      <c r="E1424" s="173"/>
      <c r="F1424" s="173"/>
      <c r="G1424" s="173"/>
      <c r="H1424" s="173"/>
      <c r="I1424" s="173"/>
      <c r="J1424" s="173"/>
      <c r="K1424" s="173"/>
      <c r="L1424" s="173"/>
      <c r="M1424" s="72"/>
      <c r="N1424" s="67"/>
      <c r="O1424" s="76"/>
      <c r="P1424" s="218"/>
      <c r="Q1424" s="218"/>
      <c r="R1424" s="218"/>
    </row>
    <row r="1425" spans="1:18" x14ac:dyDescent="0.25">
      <c r="A1425" s="227"/>
      <c r="B1425" s="173"/>
      <c r="C1425" s="173"/>
      <c r="D1425" s="173"/>
      <c r="E1425" s="173"/>
      <c r="F1425" s="173"/>
      <c r="G1425" s="173"/>
      <c r="H1425" s="173"/>
      <c r="I1425" s="173"/>
      <c r="J1425" s="173"/>
      <c r="K1425" s="173"/>
      <c r="L1425" s="173"/>
      <c r="M1425" s="72"/>
      <c r="N1425" s="67"/>
      <c r="O1425" s="76"/>
      <c r="P1425" s="218"/>
      <c r="Q1425" s="218"/>
      <c r="R1425" s="218"/>
    </row>
    <row r="1426" spans="1:18" x14ac:dyDescent="0.25">
      <c r="A1426" s="227"/>
      <c r="B1426" s="173"/>
      <c r="C1426" s="173"/>
      <c r="D1426" s="173"/>
      <c r="E1426" s="173"/>
      <c r="F1426" s="173"/>
      <c r="G1426" s="173"/>
      <c r="H1426" s="173"/>
      <c r="I1426" s="173"/>
      <c r="J1426" s="173"/>
      <c r="K1426" s="173"/>
      <c r="L1426" s="173"/>
      <c r="M1426" s="72"/>
      <c r="N1426" s="67"/>
      <c r="O1426" s="76"/>
      <c r="P1426" s="218"/>
      <c r="Q1426" s="218"/>
      <c r="R1426" s="218"/>
    </row>
    <row r="1427" spans="1:18" x14ac:dyDescent="0.25">
      <c r="A1427" s="227"/>
      <c r="B1427" s="173"/>
      <c r="C1427" s="173"/>
      <c r="D1427" s="173"/>
      <c r="E1427" s="173"/>
      <c r="F1427" s="173"/>
      <c r="G1427" s="173"/>
      <c r="H1427" s="173"/>
      <c r="I1427" s="173"/>
      <c r="J1427" s="173"/>
      <c r="K1427" s="173"/>
      <c r="L1427" s="173"/>
      <c r="M1427" s="72"/>
      <c r="N1427" s="67"/>
      <c r="O1427" s="76"/>
      <c r="P1427" s="218"/>
      <c r="Q1427" s="218"/>
      <c r="R1427" s="218"/>
    </row>
    <row r="1428" spans="1:18" x14ac:dyDescent="0.25">
      <c r="A1428" s="227"/>
      <c r="B1428" s="173"/>
      <c r="C1428" s="173"/>
      <c r="D1428" s="173"/>
      <c r="E1428" s="173"/>
      <c r="F1428" s="173"/>
      <c r="G1428" s="173"/>
      <c r="H1428" s="173"/>
      <c r="I1428" s="173"/>
      <c r="J1428" s="173"/>
      <c r="K1428" s="173"/>
      <c r="L1428" s="173"/>
      <c r="M1428" s="72"/>
      <c r="N1428" s="67"/>
      <c r="O1428" s="76"/>
      <c r="P1428" s="218"/>
      <c r="Q1428" s="218"/>
      <c r="R1428" s="218"/>
    </row>
    <row r="1429" spans="1:18" x14ac:dyDescent="0.25">
      <c r="A1429" s="227"/>
      <c r="B1429" s="173"/>
      <c r="C1429" s="173"/>
      <c r="D1429" s="173"/>
      <c r="E1429" s="173"/>
      <c r="F1429" s="173"/>
      <c r="G1429" s="173"/>
      <c r="H1429" s="173"/>
      <c r="I1429" s="173"/>
      <c r="J1429" s="173"/>
      <c r="K1429" s="173"/>
      <c r="L1429" s="173"/>
      <c r="M1429" s="72"/>
      <c r="N1429" s="67"/>
      <c r="O1429" s="76"/>
      <c r="P1429" s="218"/>
      <c r="Q1429" s="218"/>
      <c r="R1429" s="218"/>
    </row>
    <row r="1430" spans="1:18" x14ac:dyDescent="0.25">
      <c r="A1430" s="227"/>
      <c r="B1430" s="173"/>
      <c r="C1430" s="173"/>
      <c r="D1430" s="173"/>
      <c r="E1430" s="173"/>
      <c r="F1430" s="173"/>
      <c r="G1430" s="173"/>
      <c r="H1430" s="173"/>
      <c r="I1430" s="173"/>
      <c r="J1430" s="173"/>
      <c r="K1430" s="173"/>
      <c r="L1430" s="173"/>
      <c r="M1430" s="72"/>
      <c r="N1430" s="67"/>
      <c r="O1430" s="76"/>
      <c r="P1430" s="218"/>
      <c r="Q1430" s="218"/>
      <c r="R1430" s="218"/>
    </row>
    <row r="1431" spans="1:18" x14ac:dyDescent="0.25">
      <c r="A1431" s="227"/>
      <c r="B1431" s="173"/>
      <c r="C1431" s="173"/>
      <c r="D1431" s="173"/>
      <c r="E1431" s="173"/>
      <c r="F1431" s="173"/>
      <c r="G1431" s="173"/>
      <c r="H1431" s="173"/>
      <c r="I1431" s="173"/>
      <c r="J1431" s="173"/>
      <c r="K1431" s="173"/>
      <c r="L1431" s="173"/>
      <c r="M1431" s="72"/>
      <c r="N1431" s="67"/>
      <c r="O1431" s="76"/>
      <c r="P1431" s="218"/>
      <c r="Q1431" s="218"/>
      <c r="R1431" s="218"/>
    </row>
    <row r="1432" spans="1:18" x14ac:dyDescent="0.25">
      <c r="A1432" s="227"/>
      <c r="B1432" s="173"/>
      <c r="C1432" s="173"/>
      <c r="D1432" s="173"/>
      <c r="E1432" s="173"/>
      <c r="F1432" s="173"/>
      <c r="G1432" s="173"/>
      <c r="H1432" s="173"/>
      <c r="I1432" s="173"/>
      <c r="J1432" s="173"/>
      <c r="K1432" s="173"/>
      <c r="L1432" s="173"/>
      <c r="M1432" s="72"/>
      <c r="N1432" s="67"/>
      <c r="O1432" s="76"/>
      <c r="P1432" s="218"/>
      <c r="Q1432" s="218"/>
      <c r="R1432" s="218"/>
    </row>
    <row r="1433" spans="1:18" x14ac:dyDescent="0.25">
      <c r="A1433" s="227"/>
      <c r="B1433" s="173"/>
      <c r="C1433" s="173"/>
      <c r="D1433" s="173"/>
      <c r="E1433" s="173"/>
      <c r="F1433" s="173"/>
      <c r="G1433" s="173"/>
      <c r="H1433" s="173"/>
      <c r="I1433" s="173"/>
      <c r="J1433" s="173"/>
      <c r="K1433" s="173"/>
      <c r="L1433" s="173"/>
      <c r="M1433" s="72"/>
      <c r="N1433" s="67"/>
      <c r="O1433" s="76"/>
      <c r="P1433" s="218"/>
      <c r="Q1433" s="218"/>
      <c r="R1433" s="218"/>
    </row>
    <row r="1434" spans="1:18" x14ac:dyDescent="0.25">
      <c r="A1434" s="227"/>
      <c r="B1434" s="173"/>
      <c r="C1434" s="173"/>
      <c r="D1434" s="173"/>
      <c r="E1434" s="173"/>
      <c r="F1434" s="173"/>
      <c r="G1434" s="173"/>
      <c r="H1434" s="173"/>
      <c r="I1434" s="173"/>
      <c r="J1434" s="173"/>
      <c r="K1434" s="173"/>
      <c r="L1434" s="173"/>
      <c r="M1434" s="72"/>
      <c r="N1434" s="67"/>
      <c r="O1434" s="76"/>
      <c r="P1434" s="218"/>
      <c r="Q1434" s="218"/>
      <c r="R1434" s="218"/>
    </row>
    <row r="1435" spans="1:18" x14ac:dyDescent="0.25">
      <c r="A1435" s="227"/>
      <c r="B1435" s="173"/>
      <c r="C1435" s="173"/>
      <c r="D1435" s="173"/>
      <c r="E1435" s="173"/>
      <c r="F1435" s="173"/>
      <c r="G1435" s="173"/>
      <c r="H1435" s="173"/>
      <c r="I1435" s="173"/>
      <c r="J1435" s="173"/>
      <c r="K1435" s="173"/>
      <c r="L1435" s="173"/>
      <c r="M1435" s="72"/>
      <c r="N1435" s="67"/>
      <c r="O1435" s="76"/>
      <c r="P1435" s="218"/>
      <c r="Q1435" s="218"/>
      <c r="R1435" s="218"/>
    </row>
    <row r="1436" spans="1:18" x14ac:dyDescent="0.25">
      <c r="A1436" s="227"/>
      <c r="B1436" s="173"/>
      <c r="C1436" s="173"/>
      <c r="D1436" s="173"/>
      <c r="E1436" s="173"/>
      <c r="F1436" s="173"/>
      <c r="G1436" s="173"/>
      <c r="H1436" s="173"/>
      <c r="I1436" s="173"/>
      <c r="J1436" s="173"/>
      <c r="K1436" s="173"/>
      <c r="L1436" s="173"/>
      <c r="M1436" s="72"/>
      <c r="N1436" s="67"/>
      <c r="O1436" s="76"/>
      <c r="P1436" s="218"/>
      <c r="Q1436" s="218"/>
      <c r="R1436" s="218"/>
    </row>
    <row r="1437" spans="1:18" x14ac:dyDescent="0.25">
      <c r="A1437" s="227"/>
      <c r="B1437" s="173"/>
      <c r="C1437" s="173"/>
      <c r="D1437" s="173"/>
      <c r="E1437" s="173"/>
      <c r="F1437" s="173"/>
      <c r="G1437" s="173"/>
      <c r="H1437" s="173"/>
      <c r="I1437" s="173"/>
      <c r="J1437" s="173"/>
      <c r="K1437" s="173"/>
      <c r="L1437" s="173"/>
      <c r="M1437" s="72"/>
      <c r="N1437" s="67"/>
      <c r="O1437" s="76"/>
      <c r="P1437" s="218"/>
      <c r="Q1437" s="218"/>
      <c r="R1437" s="218"/>
    </row>
    <row r="1438" spans="1:18" x14ac:dyDescent="0.25">
      <c r="A1438" s="227"/>
      <c r="B1438" s="173"/>
      <c r="C1438" s="173"/>
      <c r="D1438" s="173"/>
      <c r="E1438" s="173"/>
      <c r="F1438" s="173"/>
      <c r="G1438" s="173"/>
      <c r="H1438" s="173"/>
      <c r="I1438" s="173"/>
      <c r="J1438" s="173"/>
      <c r="K1438" s="173"/>
      <c r="L1438" s="173"/>
      <c r="M1438" s="72"/>
      <c r="N1438" s="67"/>
      <c r="O1438" s="76"/>
      <c r="P1438" s="218"/>
      <c r="Q1438" s="218"/>
      <c r="R1438" s="218"/>
    </row>
    <row r="1439" spans="1:18" x14ac:dyDescent="0.25">
      <c r="A1439" s="227"/>
      <c r="B1439" s="173"/>
      <c r="C1439" s="173"/>
      <c r="D1439" s="173"/>
      <c r="E1439" s="173"/>
      <c r="F1439" s="173"/>
      <c r="G1439" s="173"/>
      <c r="H1439" s="173"/>
      <c r="I1439" s="173"/>
      <c r="J1439" s="173"/>
      <c r="K1439" s="173"/>
      <c r="L1439" s="173"/>
      <c r="M1439" s="72"/>
      <c r="N1439" s="67"/>
      <c r="O1439" s="76"/>
      <c r="P1439" s="218"/>
      <c r="Q1439" s="218"/>
      <c r="R1439" s="218"/>
    </row>
    <row r="1440" spans="1:18" x14ac:dyDescent="0.25">
      <c r="A1440" s="227"/>
      <c r="B1440" s="173"/>
      <c r="C1440" s="173"/>
      <c r="D1440" s="173"/>
      <c r="E1440" s="173"/>
      <c r="F1440" s="173"/>
      <c r="G1440" s="173"/>
      <c r="H1440" s="173"/>
      <c r="I1440" s="173"/>
      <c r="J1440" s="173"/>
      <c r="K1440" s="173"/>
      <c r="L1440" s="173"/>
      <c r="M1440" s="72"/>
      <c r="N1440" s="67"/>
      <c r="O1440" s="76"/>
      <c r="P1440" s="218"/>
      <c r="Q1440" s="218"/>
      <c r="R1440" s="218"/>
    </row>
    <row r="1441" spans="1:18" x14ac:dyDescent="0.25">
      <c r="A1441" s="227"/>
      <c r="B1441" s="173"/>
      <c r="C1441" s="173"/>
      <c r="D1441" s="173"/>
      <c r="E1441" s="173"/>
      <c r="F1441" s="173"/>
      <c r="G1441" s="173"/>
      <c r="H1441" s="173"/>
      <c r="I1441" s="173"/>
      <c r="J1441" s="173"/>
      <c r="K1441" s="173"/>
      <c r="L1441" s="173"/>
      <c r="M1441" s="72"/>
      <c r="N1441" s="67"/>
      <c r="O1441" s="76"/>
      <c r="P1441" s="218"/>
      <c r="Q1441" s="218"/>
      <c r="R1441" s="218"/>
    </row>
    <row r="1442" spans="1:18" x14ac:dyDescent="0.25">
      <c r="A1442" s="227"/>
      <c r="B1442" s="173"/>
      <c r="C1442" s="173"/>
      <c r="D1442" s="173"/>
      <c r="E1442" s="173"/>
      <c r="F1442" s="173"/>
      <c r="G1442" s="173"/>
      <c r="H1442" s="173"/>
      <c r="I1442" s="173"/>
      <c r="J1442" s="173"/>
      <c r="K1442" s="173"/>
      <c r="L1442" s="173"/>
      <c r="M1442" s="72"/>
      <c r="N1442" s="67"/>
      <c r="O1442" s="76"/>
      <c r="P1442" s="218"/>
      <c r="Q1442" s="218"/>
      <c r="R1442" s="218"/>
    </row>
    <row r="1443" spans="1:18" x14ac:dyDescent="0.25">
      <c r="A1443" s="227"/>
      <c r="B1443" s="173"/>
      <c r="C1443" s="173"/>
      <c r="D1443" s="173"/>
      <c r="E1443" s="173"/>
      <c r="F1443" s="173"/>
      <c r="G1443" s="173"/>
      <c r="H1443" s="173"/>
      <c r="I1443" s="173"/>
      <c r="J1443" s="173"/>
      <c r="K1443" s="173"/>
      <c r="L1443" s="173"/>
      <c r="M1443" s="72"/>
      <c r="N1443" s="67"/>
      <c r="O1443" s="76"/>
      <c r="P1443" s="218"/>
      <c r="Q1443" s="218"/>
      <c r="R1443" s="218"/>
    </row>
    <row r="1444" spans="1:18" x14ac:dyDescent="0.25">
      <c r="A1444" s="227"/>
      <c r="B1444" s="173"/>
      <c r="C1444" s="173"/>
      <c r="D1444" s="173"/>
      <c r="E1444" s="173"/>
      <c r="F1444" s="173"/>
      <c r="G1444" s="173"/>
      <c r="H1444" s="173"/>
      <c r="I1444" s="173"/>
      <c r="J1444" s="173"/>
      <c r="K1444" s="173"/>
      <c r="L1444" s="173"/>
      <c r="M1444" s="72"/>
      <c r="N1444" s="67"/>
      <c r="O1444" s="76"/>
      <c r="P1444" s="218"/>
      <c r="Q1444" s="218"/>
      <c r="R1444" s="218"/>
    </row>
    <row r="1445" spans="1:18" x14ac:dyDescent="0.25">
      <c r="A1445" s="227"/>
      <c r="B1445" s="173"/>
      <c r="C1445" s="173"/>
      <c r="D1445" s="173"/>
      <c r="E1445" s="173"/>
      <c r="F1445" s="173"/>
      <c r="G1445" s="173"/>
      <c r="H1445" s="173"/>
      <c r="I1445" s="173"/>
      <c r="J1445" s="173"/>
      <c r="K1445" s="173"/>
      <c r="L1445" s="173"/>
      <c r="M1445" s="72"/>
      <c r="N1445" s="67"/>
      <c r="O1445" s="76"/>
      <c r="P1445" s="218"/>
      <c r="Q1445" s="218"/>
      <c r="R1445" s="218"/>
    </row>
    <row r="1446" spans="1:18" x14ac:dyDescent="0.25">
      <c r="A1446" s="227"/>
      <c r="B1446" s="173"/>
      <c r="C1446" s="173"/>
      <c r="D1446" s="173"/>
      <c r="E1446" s="173"/>
      <c r="F1446" s="173"/>
      <c r="G1446" s="173"/>
      <c r="H1446" s="173"/>
      <c r="I1446" s="173"/>
      <c r="J1446" s="173"/>
      <c r="K1446" s="173"/>
      <c r="L1446" s="173"/>
      <c r="M1446" s="72"/>
      <c r="N1446" s="67"/>
      <c r="O1446" s="76"/>
      <c r="P1446" s="218"/>
      <c r="Q1446" s="218"/>
      <c r="R1446" s="218"/>
    </row>
    <row r="1447" spans="1:18" x14ac:dyDescent="0.25">
      <c r="A1447" s="227"/>
      <c r="B1447" s="173"/>
      <c r="C1447" s="173"/>
      <c r="D1447" s="173"/>
      <c r="E1447" s="173"/>
      <c r="F1447" s="173"/>
      <c r="G1447" s="173"/>
      <c r="H1447" s="173"/>
      <c r="I1447" s="173"/>
      <c r="J1447" s="173"/>
      <c r="K1447" s="173"/>
      <c r="L1447" s="173"/>
      <c r="M1447" s="72"/>
      <c r="N1447" s="67"/>
      <c r="O1447" s="76"/>
      <c r="P1447" s="218"/>
      <c r="Q1447" s="218"/>
      <c r="R1447" s="218"/>
    </row>
    <row r="1448" spans="1:18" x14ac:dyDescent="0.25">
      <c r="A1448" s="227"/>
      <c r="B1448" s="173"/>
      <c r="C1448" s="173"/>
      <c r="D1448" s="173"/>
      <c r="E1448" s="173"/>
      <c r="F1448" s="173"/>
      <c r="G1448" s="173"/>
      <c r="H1448" s="173"/>
      <c r="I1448" s="173"/>
      <c r="J1448" s="173"/>
      <c r="K1448" s="173"/>
      <c r="L1448" s="173"/>
      <c r="M1448" s="72"/>
      <c r="N1448" s="67"/>
      <c r="O1448" s="76"/>
      <c r="P1448" s="218"/>
      <c r="Q1448" s="218"/>
      <c r="R1448" s="218"/>
    </row>
    <row r="1449" spans="1:18" x14ac:dyDescent="0.25">
      <c r="A1449" s="227"/>
      <c r="B1449" s="173"/>
      <c r="C1449" s="173"/>
      <c r="D1449" s="173"/>
      <c r="E1449" s="173"/>
      <c r="F1449" s="173"/>
      <c r="G1449" s="173"/>
      <c r="H1449" s="173"/>
      <c r="I1449" s="173"/>
      <c r="J1449" s="173"/>
      <c r="K1449" s="173"/>
      <c r="L1449" s="173"/>
      <c r="M1449" s="72"/>
      <c r="N1449" s="67"/>
      <c r="O1449" s="76"/>
      <c r="P1449" s="218"/>
      <c r="Q1449" s="218"/>
      <c r="R1449" s="218"/>
    </row>
    <row r="1450" spans="1:18" x14ac:dyDescent="0.25">
      <c r="A1450" s="227"/>
      <c r="B1450" s="173"/>
      <c r="C1450" s="173"/>
      <c r="D1450" s="173"/>
      <c r="E1450" s="173"/>
      <c r="F1450" s="173"/>
      <c r="G1450" s="173"/>
      <c r="H1450" s="173"/>
      <c r="I1450" s="173"/>
      <c r="J1450" s="173"/>
      <c r="K1450" s="173"/>
      <c r="L1450" s="173"/>
      <c r="M1450" s="72"/>
      <c r="N1450" s="67"/>
      <c r="O1450" s="76"/>
      <c r="P1450" s="218"/>
      <c r="Q1450" s="218"/>
      <c r="R1450" s="218"/>
    </row>
    <row r="1451" spans="1:18" x14ac:dyDescent="0.25">
      <c r="A1451" s="227"/>
      <c r="B1451" s="173"/>
      <c r="C1451" s="173"/>
      <c r="D1451" s="173"/>
      <c r="E1451" s="173"/>
      <c r="F1451" s="173"/>
      <c r="G1451" s="173"/>
      <c r="H1451" s="173"/>
      <c r="I1451" s="173"/>
      <c r="J1451" s="173"/>
      <c r="K1451" s="173"/>
      <c r="L1451" s="173"/>
      <c r="M1451" s="72"/>
      <c r="N1451" s="67"/>
      <c r="O1451" s="76"/>
      <c r="P1451" s="218"/>
      <c r="Q1451" s="218"/>
      <c r="R1451" s="218"/>
    </row>
    <row r="1452" spans="1:18" x14ac:dyDescent="0.25">
      <c r="A1452" s="227"/>
      <c r="B1452" s="173"/>
      <c r="C1452" s="173"/>
      <c r="D1452" s="173"/>
      <c r="E1452" s="173"/>
      <c r="F1452" s="173"/>
      <c r="G1452" s="173"/>
      <c r="H1452" s="173"/>
      <c r="I1452" s="173"/>
      <c r="J1452" s="173"/>
      <c r="K1452" s="173"/>
      <c r="L1452" s="173"/>
      <c r="M1452" s="72"/>
      <c r="N1452" s="67"/>
      <c r="O1452" s="76"/>
      <c r="P1452" s="218"/>
      <c r="Q1452" s="218"/>
      <c r="R1452" s="218"/>
    </row>
    <row r="1453" spans="1:18" x14ac:dyDescent="0.25">
      <c r="A1453" s="227"/>
      <c r="B1453" s="173"/>
      <c r="C1453" s="173"/>
      <c r="D1453" s="173"/>
      <c r="E1453" s="173"/>
      <c r="F1453" s="173"/>
      <c r="G1453" s="173"/>
      <c r="H1453" s="173"/>
      <c r="I1453" s="173"/>
      <c r="J1453" s="173"/>
      <c r="K1453" s="173"/>
      <c r="L1453" s="173"/>
      <c r="M1453" s="72"/>
      <c r="N1453" s="67"/>
      <c r="O1453" s="76"/>
      <c r="P1453" s="218"/>
      <c r="Q1453" s="218"/>
      <c r="R1453" s="218"/>
    </row>
    <row r="1454" spans="1:18" x14ac:dyDescent="0.25">
      <c r="A1454" s="227"/>
      <c r="B1454" s="173"/>
      <c r="C1454" s="173"/>
      <c r="D1454" s="173"/>
      <c r="E1454" s="173"/>
      <c r="F1454" s="173"/>
      <c r="G1454" s="173"/>
      <c r="H1454" s="173"/>
      <c r="I1454" s="173"/>
      <c r="J1454" s="173"/>
      <c r="K1454" s="173"/>
      <c r="L1454" s="173"/>
      <c r="M1454" s="72"/>
      <c r="N1454" s="67"/>
      <c r="O1454" s="76"/>
      <c r="P1454" s="218"/>
      <c r="Q1454" s="218"/>
      <c r="R1454" s="218"/>
    </row>
    <row r="1455" spans="1:18" x14ac:dyDescent="0.25">
      <c r="A1455" s="227"/>
      <c r="B1455" s="173"/>
      <c r="C1455" s="173"/>
      <c r="D1455" s="173"/>
      <c r="E1455" s="173"/>
      <c r="F1455" s="173"/>
      <c r="G1455" s="173"/>
      <c r="H1455" s="173"/>
      <c r="I1455" s="173"/>
      <c r="J1455" s="173"/>
      <c r="K1455" s="173"/>
      <c r="L1455" s="173"/>
      <c r="M1455" s="72"/>
      <c r="N1455" s="67"/>
      <c r="O1455" s="76"/>
      <c r="P1455" s="218"/>
      <c r="Q1455" s="218"/>
      <c r="R1455" s="218"/>
    </row>
    <row r="1456" spans="1:18" x14ac:dyDescent="0.25">
      <c r="A1456" s="227"/>
      <c r="B1456" s="173"/>
      <c r="C1456" s="173"/>
      <c r="D1456" s="173"/>
      <c r="E1456" s="173"/>
      <c r="F1456" s="173"/>
      <c r="G1456" s="173"/>
      <c r="H1456" s="173"/>
      <c r="I1456" s="173"/>
      <c r="J1456" s="173"/>
      <c r="K1456" s="173"/>
      <c r="L1456" s="173"/>
      <c r="M1456" s="72"/>
      <c r="N1456" s="67"/>
      <c r="O1456" s="76"/>
      <c r="P1456" s="218"/>
      <c r="Q1456" s="218"/>
      <c r="R1456" s="218"/>
    </row>
    <row r="1457" spans="1:18" x14ac:dyDescent="0.25">
      <c r="A1457" s="227"/>
      <c r="B1457" s="173"/>
      <c r="C1457" s="173"/>
      <c r="D1457" s="173"/>
      <c r="E1457" s="173"/>
      <c r="F1457" s="173"/>
      <c r="G1457" s="173"/>
      <c r="H1457" s="173"/>
      <c r="I1457" s="173"/>
      <c r="J1457" s="173"/>
      <c r="K1457" s="173"/>
      <c r="L1457" s="173"/>
      <c r="M1457" s="72"/>
      <c r="N1457" s="67"/>
      <c r="O1457" s="76"/>
      <c r="P1457" s="218"/>
      <c r="Q1457" s="218"/>
      <c r="R1457" s="218"/>
    </row>
    <row r="1458" spans="1:18" x14ac:dyDescent="0.25">
      <c r="A1458" s="227"/>
      <c r="B1458" s="173"/>
      <c r="C1458" s="173"/>
      <c r="D1458" s="173"/>
      <c r="E1458" s="173"/>
      <c r="F1458" s="173"/>
      <c r="G1458" s="173"/>
      <c r="H1458" s="173"/>
      <c r="I1458" s="173"/>
      <c r="J1458" s="173"/>
      <c r="K1458" s="173"/>
      <c r="L1458" s="173"/>
      <c r="M1458" s="72"/>
      <c r="N1458" s="67"/>
      <c r="O1458" s="76"/>
      <c r="P1458" s="218"/>
      <c r="Q1458" s="218"/>
      <c r="R1458" s="218"/>
    </row>
    <row r="1459" spans="1:18" x14ac:dyDescent="0.25">
      <c r="A1459" s="227"/>
      <c r="B1459" s="173"/>
      <c r="C1459" s="173"/>
      <c r="D1459" s="173"/>
      <c r="E1459" s="173"/>
      <c r="F1459" s="173"/>
      <c r="G1459" s="173"/>
      <c r="H1459" s="173"/>
      <c r="I1459" s="173"/>
      <c r="J1459" s="173"/>
      <c r="K1459" s="173"/>
      <c r="L1459" s="173"/>
      <c r="M1459" s="72"/>
      <c r="N1459" s="67"/>
      <c r="O1459" s="76"/>
      <c r="P1459" s="218"/>
      <c r="Q1459" s="218"/>
      <c r="R1459" s="218"/>
    </row>
    <row r="1460" spans="1:18" x14ac:dyDescent="0.25">
      <c r="A1460" s="227"/>
      <c r="B1460" s="173"/>
      <c r="C1460" s="173"/>
      <c r="D1460" s="173"/>
      <c r="E1460" s="173"/>
      <c r="F1460" s="173"/>
      <c r="G1460" s="173"/>
      <c r="H1460" s="173"/>
      <c r="I1460" s="173"/>
      <c r="J1460" s="173"/>
      <c r="K1460" s="173"/>
      <c r="L1460" s="173"/>
      <c r="M1460" s="72"/>
      <c r="N1460" s="67"/>
      <c r="O1460" s="76"/>
      <c r="P1460" s="218"/>
      <c r="Q1460" s="218"/>
      <c r="R1460" s="218"/>
    </row>
    <row r="1461" spans="1:18" x14ac:dyDescent="0.25">
      <c r="A1461" s="227"/>
      <c r="B1461" s="173"/>
      <c r="C1461" s="173"/>
      <c r="D1461" s="173"/>
      <c r="E1461" s="173"/>
      <c r="F1461" s="173"/>
      <c r="G1461" s="173"/>
      <c r="H1461" s="173"/>
      <c r="I1461" s="173"/>
      <c r="J1461" s="173"/>
      <c r="K1461" s="173"/>
      <c r="L1461" s="173"/>
      <c r="M1461" s="72"/>
      <c r="N1461" s="67"/>
      <c r="O1461" s="76"/>
      <c r="P1461" s="218"/>
      <c r="Q1461" s="218"/>
      <c r="R1461" s="218"/>
    </row>
    <row r="1462" spans="1:18" x14ac:dyDescent="0.25">
      <c r="A1462" s="227"/>
      <c r="B1462" s="173"/>
      <c r="C1462" s="173"/>
      <c r="D1462" s="173"/>
      <c r="E1462" s="173"/>
      <c r="F1462" s="173"/>
      <c r="G1462" s="173"/>
      <c r="H1462" s="173"/>
      <c r="I1462" s="173"/>
      <c r="J1462" s="173"/>
      <c r="K1462" s="173"/>
      <c r="L1462" s="173"/>
      <c r="M1462" s="72"/>
      <c r="N1462" s="67"/>
      <c r="O1462" s="76"/>
      <c r="P1462" s="218"/>
      <c r="Q1462" s="218"/>
      <c r="R1462" s="218"/>
    </row>
    <row r="1463" spans="1:18" x14ac:dyDescent="0.25">
      <c r="A1463" s="227"/>
      <c r="B1463" s="173"/>
      <c r="C1463" s="173"/>
      <c r="D1463" s="173"/>
      <c r="E1463" s="173"/>
      <c r="F1463" s="173"/>
      <c r="G1463" s="173"/>
      <c r="H1463" s="173"/>
      <c r="I1463" s="173"/>
      <c r="J1463" s="173"/>
      <c r="K1463" s="173"/>
      <c r="L1463" s="173"/>
      <c r="M1463" s="72"/>
      <c r="N1463" s="67"/>
      <c r="O1463" s="76"/>
      <c r="P1463" s="218"/>
      <c r="Q1463" s="218"/>
      <c r="R1463" s="218"/>
    </row>
    <row r="1464" spans="1:18" x14ac:dyDescent="0.25">
      <c r="A1464" s="227"/>
      <c r="B1464" s="173"/>
      <c r="C1464" s="173"/>
      <c r="D1464" s="173"/>
      <c r="E1464" s="173"/>
      <c r="F1464" s="173"/>
      <c r="G1464" s="173"/>
      <c r="H1464" s="173"/>
      <c r="I1464" s="173"/>
      <c r="J1464" s="173"/>
      <c r="K1464" s="173"/>
      <c r="L1464" s="173"/>
      <c r="M1464" s="72"/>
      <c r="N1464" s="67"/>
      <c r="O1464" s="76"/>
      <c r="P1464" s="218"/>
      <c r="Q1464" s="218"/>
      <c r="R1464" s="218"/>
    </row>
    <row r="1465" spans="1:18" x14ac:dyDescent="0.25">
      <c r="A1465" s="227"/>
      <c r="B1465" s="173"/>
      <c r="C1465" s="173"/>
      <c r="D1465" s="173"/>
      <c r="E1465" s="173"/>
      <c r="F1465" s="173"/>
      <c r="G1465" s="173"/>
      <c r="H1465" s="173"/>
      <c r="I1465" s="173"/>
      <c r="J1465" s="173"/>
      <c r="K1465" s="173"/>
      <c r="L1465" s="173"/>
      <c r="M1465" s="72"/>
      <c r="N1465" s="67"/>
      <c r="O1465" s="76"/>
      <c r="P1465" s="218"/>
      <c r="Q1465" s="218"/>
      <c r="R1465" s="218"/>
    </row>
    <row r="1466" spans="1:18" x14ac:dyDescent="0.25">
      <c r="A1466" s="227"/>
      <c r="B1466" s="173"/>
      <c r="C1466" s="173"/>
      <c r="D1466" s="173"/>
      <c r="E1466" s="173"/>
      <c r="F1466" s="173"/>
      <c r="G1466" s="173"/>
      <c r="H1466" s="173"/>
      <c r="I1466" s="173"/>
      <c r="J1466" s="173"/>
      <c r="K1466" s="173"/>
      <c r="L1466" s="173"/>
      <c r="M1466" s="72"/>
      <c r="N1466" s="67"/>
      <c r="O1466" s="76"/>
      <c r="P1466" s="218"/>
      <c r="Q1466" s="218"/>
      <c r="R1466" s="218"/>
    </row>
    <row r="1467" spans="1:18" x14ac:dyDescent="0.25">
      <c r="A1467" s="227"/>
      <c r="B1467" s="173"/>
      <c r="C1467" s="173"/>
      <c r="D1467" s="173"/>
      <c r="E1467" s="173"/>
      <c r="F1467" s="173"/>
      <c r="G1467" s="173"/>
      <c r="H1467" s="173"/>
      <c r="I1467" s="173"/>
      <c r="J1467" s="173"/>
      <c r="K1467" s="173"/>
      <c r="L1467" s="173"/>
      <c r="M1467" s="72"/>
      <c r="N1467" s="67"/>
      <c r="O1467" s="76"/>
      <c r="P1467" s="218"/>
      <c r="Q1467" s="218"/>
      <c r="R1467" s="218"/>
    </row>
    <row r="1468" spans="1:18" x14ac:dyDescent="0.25">
      <c r="A1468" s="227"/>
      <c r="B1468" s="173"/>
      <c r="C1468" s="173"/>
      <c r="D1468" s="173"/>
      <c r="E1468" s="173"/>
      <c r="F1468" s="173"/>
      <c r="G1468" s="173"/>
      <c r="H1468" s="173"/>
      <c r="I1468" s="173"/>
      <c r="J1468" s="173"/>
      <c r="K1468" s="173"/>
      <c r="L1468" s="173"/>
      <c r="M1468" s="72"/>
      <c r="N1468" s="67"/>
      <c r="O1468" s="76"/>
      <c r="P1468" s="218"/>
      <c r="Q1468" s="218"/>
      <c r="R1468" s="218"/>
    </row>
    <row r="1469" spans="1:18" x14ac:dyDescent="0.25">
      <c r="A1469" s="227"/>
      <c r="B1469" s="173"/>
      <c r="C1469" s="173"/>
      <c r="D1469" s="173"/>
      <c r="E1469" s="173"/>
      <c r="F1469" s="173"/>
      <c r="G1469" s="173"/>
      <c r="H1469" s="173"/>
      <c r="I1469" s="173"/>
      <c r="J1469" s="173"/>
      <c r="K1469" s="173"/>
      <c r="L1469" s="173"/>
      <c r="M1469" s="72"/>
      <c r="N1469" s="67"/>
      <c r="O1469" s="76"/>
      <c r="P1469" s="218"/>
      <c r="Q1469" s="218"/>
      <c r="R1469" s="218"/>
    </row>
    <row r="1470" spans="1:18" x14ac:dyDescent="0.25">
      <c r="A1470" s="227"/>
      <c r="B1470" s="173"/>
      <c r="C1470" s="173"/>
      <c r="D1470" s="173"/>
      <c r="E1470" s="173"/>
      <c r="F1470" s="173"/>
      <c r="G1470" s="173"/>
      <c r="H1470" s="173"/>
      <c r="I1470" s="173"/>
      <c r="J1470" s="173"/>
      <c r="K1470" s="173"/>
      <c r="L1470" s="173"/>
      <c r="M1470" s="72"/>
      <c r="N1470" s="67"/>
      <c r="O1470" s="76"/>
      <c r="P1470" s="218"/>
      <c r="Q1470" s="218"/>
      <c r="R1470" s="218"/>
    </row>
    <row r="1471" spans="1:18" x14ac:dyDescent="0.25">
      <c r="A1471" s="227"/>
      <c r="B1471" s="173"/>
      <c r="C1471" s="173"/>
      <c r="D1471" s="173"/>
      <c r="E1471" s="173"/>
      <c r="F1471" s="173"/>
      <c r="G1471" s="173"/>
      <c r="H1471" s="173"/>
      <c r="I1471" s="173"/>
      <c r="J1471" s="173"/>
      <c r="K1471" s="173"/>
      <c r="L1471" s="173"/>
      <c r="M1471" s="72"/>
      <c r="N1471" s="67"/>
      <c r="O1471" s="76"/>
      <c r="P1471" s="218"/>
      <c r="Q1471" s="218"/>
      <c r="R1471" s="218"/>
    </row>
    <row r="1472" spans="1:18" x14ac:dyDescent="0.25">
      <c r="A1472" s="227"/>
      <c r="B1472" s="173"/>
      <c r="C1472" s="173"/>
      <c r="D1472" s="173"/>
      <c r="E1472" s="173"/>
      <c r="F1472" s="173"/>
      <c r="G1472" s="173"/>
      <c r="H1472" s="173"/>
      <c r="I1472" s="173"/>
      <c r="J1472" s="173"/>
      <c r="K1472" s="173"/>
      <c r="L1472" s="173"/>
      <c r="M1472" s="72"/>
      <c r="N1472" s="67"/>
      <c r="O1472" s="76"/>
      <c r="P1472" s="218"/>
      <c r="Q1472" s="218"/>
      <c r="R1472" s="218"/>
    </row>
    <row r="1473" spans="1:18" x14ac:dyDescent="0.25">
      <c r="A1473" s="227"/>
      <c r="B1473" s="173"/>
      <c r="C1473" s="173"/>
      <c r="D1473" s="173"/>
      <c r="E1473" s="173"/>
      <c r="F1473" s="173"/>
      <c r="G1473" s="173"/>
      <c r="H1473" s="173"/>
      <c r="I1473" s="173"/>
      <c r="J1473" s="173"/>
      <c r="K1473" s="173"/>
      <c r="L1473" s="173"/>
      <c r="M1473" s="72"/>
      <c r="N1473" s="67"/>
      <c r="O1473" s="76"/>
      <c r="P1473" s="218"/>
      <c r="Q1473" s="218"/>
      <c r="R1473" s="218"/>
    </row>
    <row r="1474" spans="1:18" x14ac:dyDescent="0.25">
      <c r="A1474" s="227"/>
      <c r="B1474" s="173"/>
      <c r="C1474" s="173"/>
      <c r="D1474" s="173"/>
      <c r="E1474" s="173"/>
      <c r="F1474" s="173"/>
      <c r="G1474" s="173"/>
      <c r="H1474" s="173"/>
      <c r="I1474" s="173"/>
      <c r="J1474" s="173"/>
      <c r="K1474" s="173"/>
      <c r="L1474" s="173"/>
      <c r="M1474" s="72"/>
      <c r="N1474" s="67"/>
      <c r="O1474" s="76"/>
      <c r="P1474" s="218"/>
      <c r="Q1474" s="218"/>
      <c r="R1474" s="218"/>
    </row>
    <row r="1475" spans="1:18" x14ac:dyDescent="0.25">
      <c r="A1475" s="227"/>
      <c r="B1475" s="173"/>
      <c r="C1475" s="173"/>
      <c r="D1475" s="173"/>
      <c r="E1475" s="173"/>
      <c r="F1475" s="173"/>
      <c r="G1475" s="173"/>
      <c r="H1475" s="173"/>
      <c r="I1475" s="173"/>
      <c r="J1475" s="173"/>
      <c r="K1475" s="173"/>
      <c r="L1475" s="173"/>
      <c r="M1475" s="72"/>
      <c r="N1475" s="67"/>
      <c r="O1475" s="76"/>
      <c r="P1475" s="218"/>
      <c r="Q1475" s="218"/>
      <c r="R1475" s="218"/>
    </row>
    <row r="1476" spans="1:18" x14ac:dyDescent="0.25">
      <c r="A1476" s="227"/>
      <c r="B1476" s="173"/>
      <c r="C1476" s="173"/>
      <c r="D1476" s="173"/>
      <c r="E1476" s="173"/>
      <c r="F1476" s="173"/>
      <c r="G1476" s="173"/>
      <c r="H1476" s="173"/>
      <c r="I1476" s="173"/>
      <c r="J1476" s="173"/>
      <c r="K1476" s="173"/>
      <c r="L1476" s="173"/>
      <c r="M1476" s="72"/>
      <c r="N1476" s="67"/>
      <c r="O1476" s="76"/>
      <c r="P1476" s="218"/>
      <c r="Q1476" s="218"/>
      <c r="R1476" s="218"/>
    </row>
    <row r="1477" spans="1:18" x14ac:dyDescent="0.25">
      <c r="A1477" s="227"/>
      <c r="B1477" s="173"/>
      <c r="C1477" s="173"/>
      <c r="D1477" s="173"/>
      <c r="E1477" s="173"/>
      <c r="F1477" s="173"/>
      <c r="G1477" s="173"/>
      <c r="H1477" s="173"/>
      <c r="I1477" s="173"/>
      <c r="J1477" s="173"/>
      <c r="K1477" s="173"/>
      <c r="L1477" s="173"/>
      <c r="M1477" s="72"/>
      <c r="N1477" s="67"/>
      <c r="O1477" s="76"/>
      <c r="P1477" s="218"/>
      <c r="Q1477" s="218"/>
      <c r="R1477" s="218"/>
    </row>
    <row r="1478" spans="1:18" x14ac:dyDescent="0.25">
      <c r="A1478" s="227"/>
      <c r="B1478" s="173"/>
      <c r="C1478" s="173"/>
      <c r="D1478" s="173"/>
      <c r="E1478" s="173"/>
      <c r="F1478" s="173"/>
      <c r="G1478" s="173"/>
      <c r="H1478" s="173"/>
      <c r="I1478" s="173"/>
      <c r="J1478" s="173"/>
      <c r="K1478" s="173"/>
      <c r="L1478" s="173"/>
      <c r="M1478" s="72"/>
      <c r="N1478" s="67"/>
      <c r="O1478" s="76"/>
      <c r="P1478" s="218"/>
      <c r="Q1478" s="218"/>
      <c r="R1478" s="218"/>
    </row>
    <row r="1479" spans="1:18" x14ac:dyDescent="0.25">
      <c r="A1479" s="227"/>
      <c r="B1479" s="173"/>
      <c r="C1479" s="173"/>
      <c r="D1479" s="173"/>
      <c r="E1479" s="173"/>
      <c r="F1479" s="173"/>
      <c r="G1479" s="173"/>
      <c r="H1479" s="173"/>
      <c r="I1479" s="173"/>
      <c r="J1479" s="173"/>
      <c r="K1479" s="173"/>
      <c r="L1479" s="173"/>
      <c r="M1479" s="72"/>
      <c r="N1479" s="67"/>
      <c r="O1479" s="76"/>
      <c r="P1479" s="218"/>
      <c r="Q1479" s="218"/>
      <c r="R1479" s="218"/>
    </row>
    <row r="1480" spans="1:18" x14ac:dyDescent="0.25">
      <c r="A1480" s="227"/>
      <c r="B1480" s="173"/>
      <c r="C1480" s="173"/>
      <c r="D1480" s="173"/>
      <c r="E1480" s="173"/>
      <c r="F1480" s="173"/>
      <c r="G1480" s="173"/>
      <c r="H1480" s="173"/>
      <c r="I1480" s="173"/>
      <c r="J1480" s="173"/>
      <c r="K1480" s="173"/>
      <c r="L1480" s="173"/>
      <c r="M1480" s="72"/>
      <c r="N1480" s="67"/>
      <c r="O1480" s="76"/>
      <c r="P1480" s="218"/>
      <c r="Q1480" s="218"/>
      <c r="R1480" s="218"/>
    </row>
    <row r="1481" spans="1:18" x14ac:dyDescent="0.25">
      <c r="A1481" s="227"/>
      <c r="B1481" s="173"/>
      <c r="C1481" s="173"/>
      <c r="D1481" s="173"/>
      <c r="E1481" s="173"/>
      <c r="F1481" s="173"/>
      <c r="G1481" s="173"/>
      <c r="H1481" s="173"/>
      <c r="I1481" s="173"/>
      <c r="J1481" s="173"/>
      <c r="K1481" s="173"/>
      <c r="L1481" s="173"/>
      <c r="M1481" s="72"/>
      <c r="N1481" s="67"/>
      <c r="O1481" s="76"/>
      <c r="P1481" s="218"/>
      <c r="Q1481" s="218"/>
      <c r="R1481" s="218"/>
    </row>
    <row r="1482" spans="1:18" x14ac:dyDescent="0.25">
      <c r="A1482" s="227"/>
      <c r="B1482" s="173"/>
      <c r="C1482" s="173"/>
      <c r="D1482" s="173"/>
      <c r="E1482" s="173"/>
      <c r="F1482" s="173"/>
      <c r="G1482" s="173"/>
      <c r="H1482" s="173"/>
      <c r="I1482" s="173"/>
      <c r="J1482" s="173"/>
      <c r="K1482" s="173"/>
      <c r="L1482" s="173"/>
      <c r="M1482" s="72"/>
      <c r="N1482" s="67"/>
      <c r="O1482" s="76"/>
      <c r="P1482" s="218"/>
      <c r="Q1482" s="218"/>
      <c r="R1482" s="218"/>
    </row>
    <row r="1483" spans="1:18" x14ac:dyDescent="0.25">
      <c r="A1483" s="227"/>
      <c r="B1483" s="173"/>
      <c r="C1483" s="173"/>
      <c r="D1483" s="173"/>
      <c r="E1483" s="173"/>
      <c r="F1483" s="173"/>
      <c r="G1483" s="173"/>
      <c r="H1483" s="173"/>
      <c r="I1483" s="173"/>
      <c r="J1483" s="173"/>
      <c r="K1483" s="173"/>
      <c r="L1483" s="173"/>
      <c r="M1483" s="72"/>
      <c r="N1483" s="67"/>
      <c r="O1483" s="76"/>
      <c r="P1483" s="218"/>
      <c r="Q1483" s="218"/>
      <c r="R1483" s="218"/>
    </row>
    <row r="1484" spans="1:18" x14ac:dyDescent="0.25">
      <c r="A1484" s="227"/>
      <c r="B1484" s="173"/>
      <c r="C1484" s="173"/>
      <c r="D1484" s="173"/>
      <c r="E1484" s="173"/>
      <c r="F1484" s="173"/>
      <c r="G1484" s="173"/>
      <c r="H1484" s="173"/>
      <c r="I1484" s="173"/>
      <c r="J1484" s="173"/>
      <c r="K1484" s="173"/>
      <c r="L1484" s="173"/>
      <c r="M1484" s="72"/>
      <c r="N1484" s="67"/>
      <c r="O1484" s="76"/>
      <c r="P1484" s="218"/>
      <c r="Q1484" s="218"/>
      <c r="R1484" s="218"/>
    </row>
    <row r="1485" spans="1:18" x14ac:dyDescent="0.25">
      <c r="A1485" s="227"/>
      <c r="B1485" s="173"/>
      <c r="C1485" s="173"/>
      <c r="D1485" s="173"/>
      <c r="E1485" s="173"/>
      <c r="F1485" s="173"/>
      <c r="G1485" s="173"/>
      <c r="H1485" s="173"/>
      <c r="I1485" s="173"/>
      <c r="J1485" s="173"/>
      <c r="K1485" s="173"/>
      <c r="L1485" s="173"/>
      <c r="M1485" s="72"/>
      <c r="N1485" s="67"/>
      <c r="O1485" s="76"/>
      <c r="P1485" s="218"/>
      <c r="Q1485" s="218"/>
      <c r="R1485" s="218"/>
    </row>
    <row r="1486" spans="1:18" x14ac:dyDescent="0.25">
      <c r="A1486" s="227"/>
      <c r="B1486" s="173"/>
      <c r="C1486" s="173"/>
      <c r="D1486" s="173"/>
      <c r="E1486" s="173"/>
      <c r="F1486" s="173"/>
      <c r="G1486" s="173"/>
      <c r="H1486" s="173"/>
      <c r="I1486" s="173"/>
      <c r="J1486" s="173"/>
      <c r="K1486" s="173"/>
      <c r="L1486" s="173"/>
      <c r="M1486" s="72"/>
      <c r="N1486" s="67"/>
      <c r="O1486" s="76"/>
      <c r="P1486" s="218"/>
      <c r="Q1486" s="218"/>
      <c r="R1486" s="218"/>
    </row>
    <row r="1487" spans="1:18" x14ac:dyDescent="0.25">
      <c r="A1487" s="227"/>
      <c r="B1487" s="173"/>
      <c r="C1487" s="173"/>
      <c r="D1487" s="173"/>
      <c r="E1487" s="173"/>
      <c r="F1487" s="173"/>
      <c r="G1487" s="173"/>
      <c r="H1487" s="173"/>
      <c r="I1487" s="173"/>
      <c r="J1487" s="173"/>
      <c r="K1487" s="173"/>
      <c r="L1487" s="173"/>
      <c r="M1487" s="72"/>
      <c r="N1487" s="67"/>
      <c r="O1487" s="76"/>
      <c r="P1487" s="218"/>
      <c r="Q1487" s="218"/>
      <c r="R1487" s="218"/>
    </row>
    <row r="1488" spans="1:18" x14ac:dyDescent="0.25">
      <c r="A1488" s="227"/>
      <c r="B1488" s="173"/>
      <c r="C1488" s="173"/>
      <c r="D1488" s="173"/>
      <c r="E1488" s="173"/>
      <c r="F1488" s="173"/>
      <c r="G1488" s="173"/>
      <c r="H1488" s="173"/>
      <c r="I1488" s="173"/>
      <c r="J1488" s="173"/>
      <c r="K1488" s="173"/>
      <c r="L1488" s="173"/>
      <c r="M1488" s="72"/>
      <c r="N1488" s="67"/>
      <c r="O1488" s="76"/>
      <c r="P1488" s="218"/>
      <c r="Q1488" s="218"/>
      <c r="R1488" s="218"/>
    </row>
    <row r="1489" spans="1:18" x14ac:dyDescent="0.25">
      <c r="A1489" s="227"/>
      <c r="B1489" s="173"/>
      <c r="C1489" s="173"/>
      <c r="D1489" s="173"/>
      <c r="E1489" s="173"/>
      <c r="F1489" s="173"/>
      <c r="G1489" s="173"/>
      <c r="H1489" s="173"/>
      <c r="I1489" s="173"/>
      <c r="J1489" s="173"/>
      <c r="K1489" s="173"/>
      <c r="L1489" s="173"/>
      <c r="M1489" s="72"/>
      <c r="N1489" s="67"/>
      <c r="O1489" s="76"/>
      <c r="P1489" s="218"/>
      <c r="Q1489" s="218"/>
      <c r="R1489" s="218"/>
    </row>
    <row r="1490" spans="1:18" x14ac:dyDescent="0.25">
      <c r="A1490" s="227"/>
      <c r="B1490" s="173"/>
      <c r="C1490" s="173"/>
      <c r="D1490" s="173"/>
      <c r="E1490" s="173"/>
      <c r="F1490" s="173"/>
      <c r="G1490" s="173"/>
      <c r="H1490" s="173"/>
      <c r="I1490" s="173"/>
      <c r="J1490" s="173"/>
      <c r="K1490" s="173"/>
      <c r="L1490" s="173"/>
      <c r="M1490" s="72"/>
      <c r="N1490" s="67"/>
      <c r="O1490" s="76"/>
      <c r="P1490" s="218"/>
      <c r="Q1490" s="218"/>
      <c r="R1490" s="218"/>
    </row>
    <row r="1491" spans="1:18" x14ac:dyDescent="0.25">
      <c r="A1491" s="227"/>
      <c r="B1491" s="173"/>
      <c r="C1491" s="173"/>
      <c r="D1491" s="173"/>
      <c r="E1491" s="173"/>
      <c r="F1491" s="173"/>
      <c r="G1491" s="173"/>
      <c r="H1491" s="173"/>
      <c r="I1491" s="173"/>
      <c r="J1491" s="173"/>
      <c r="K1491" s="173"/>
      <c r="L1491" s="173"/>
      <c r="M1491" s="72"/>
      <c r="N1491" s="67"/>
      <c r="O1491" s="76"/>
      <c r="P1491" s="218"/>
      <c r="Q1491" s="218"/>
      <c r="R1491" s="218"/>
    </row>
    <row r="1492" spans="1:18" x14ac:dyDescent="0.25">
      <c r="A1492" s="227"/>
      <c r="B1492" s="173"/>
      <c r="C1492" s="173"/>
      <c r="D1492" s="173"/>
      <c r="E1492" s="173"/>
      <c r="F1492" s="173"/>
      <c r="G1492" s="173"/>
      <c r="H1492" s="173"/>
      <c r="I1492" s="173"/>
      <c r="J1492" s="173"/>
      <c r="K1492" s="173"/>
      <c r="L1492" s="173"/>
      <c r="M1492" s="72"/>
      <c r="N1492" s="67"/>
      <c r="O1492" s="76"/>
      <c r="P1492" s="218"/>
      <c r="Q1492" s="218"/>
      <c r="R1492" s="218"/>
    </row>
    <row r="1493" spans="1:18" x14ac:dyDescent="0.25">
      <c r="A1493" s="227"/>
      <c r="B1493" s="173"/>
      <c r="C1493" s="173"/>
      <c r="D1493" s="173"/>
      <c r="E1493" s="173"/>
      <c r="F1493" s="173"/>
      <c r="G1493" s="173"/>
      <c r="H1493" s="173"/>
      <c r="I1493" s="173"/>
      <c r="J1493" s="173"/>
      <c r="K1493" s="173"/>
      <c r="L1493" s="173"/>
      <c r="M1493" s="72"/>
      <c r="N1493" s="67"/>
      <c r="O1493" s="76"/>
      <c r="P1493" s="218"/>
      <c r="Q1493" s="218"/>
      <c r="R1493" s="218"/>
    </row>
    <row r="1494" spans="1:18" x14ac:dyDescent="0.25">
      <c r="A1494" s="227"/>
      <c r="B1494" s="173"/>
      <c r="C1494" s="173"/>
      <c r="D1494" s="173"/>
      <c r="E1494" s="173"/>
      <c r="F1494" s="173"/>
      <c r="G1494" s="173"/>
      <c r="H1494" s="173"/>
      <c r="I1494" s="173"/>
      <c r="J1494" s="173"/>
      <c r="K1494" s="173"/>
      <c r="L1494" s="173"/>
      <c r="M1494" s="72"/>
      <c r="N1494" s="67"/>
      <c r="O1494" s="76"/>
      <c r="P1494" s="218"/>
      <c r="Q1494" s="218"/>
      <c r="R1494" s="218"/>
    </row>
    <row r="1495" spans="1:18" x14ac:dyDescent="0.25">
      <c r="A1495" s="227"/>
      <c r="B1495" s="173"/>
      <c r="C1495" s="173"/>
      <c r="D1495" s="173"/>
      <c r="E1495" s="173"/>
      <c r="F1495" s="173"/>
      <c r="G1495" s="173"/>
      <c r="H1495" s="173"/>
      <c r="I1495" s="173"/>
      <c r="J1495" s="173"/>
      <c r="K1495" s="173"/>
      <c r="L1495" s="173"/>
      <c r="M1495" s="72"/>
      <c r="N1495" s="67"/>
      <c r="O1495" s="76"/>
      <c r="P1495" s="218"/>
      <c r="Q1495" s="218"/>
      <c r="R1495" s="218"/>
    </row>
    <row r="1496" spans="1:18" x14ac:dyDescent="0.25">
      <c r="A1496" s="227"/>
      <c r="B1496" s="173"/>
      <c r="C1496" s="173"/>
      <c r="D1496" s="173"/>
      <c r="E1496" s="173"/>
      <c r="F1496" s="173"/>
      <c r="G1496" s="173"/>
      <c r="H1496" s="173"/>
      <c r="I1496" s="173"/>
      <c r="J1496" s="173"/>
      <c r="K1496" s="173"/>
      <c r="L1496" s="173"/>
      <c r="M1496" s="72"/>
      <c r="N1496" s="67"/>
      <c r="O1496" s="76"/>
      <c r="P1496" s="218"/>
      <c r="Q1496" s="218"/>
      <c r="R1496" s="218"/>
    </row>
    <row r="1497" spans="1:18" x14ac:dyDescent="0.25">
      <c r="A1497" s="227"/>
      <c r="B1497" s="173"/>
      <c r="C1497" s="173"/>
      <c r="D1497" s="173"/>
      <c r="E1497" s="173"/>
      <c r="F1497" s="173"/>
      <c r="G1497" s="173"/>
      <c r="H1497" s="173"/>
      <c r="I1497" s="173"/>
      <c r="J1497" s="173"/>
      <c r="K1497" s="173"/>
      <c r="L1497" s="173"/>
      <c r="M1497" s="72"/>
      <c r="N1497" s="67"/>
      <c r="O1497" s="76"/>
      <c r="P1497" s="218"/>
      <c r="Q1497" s="218"/>
      <c r="R1497" s="218"/>
    </row>
    <row r="1498" spans="1:18" x14ac:dyDescent="0.25">
      <c r="A1498" s="227"/>
      <c r="B1498" s="173"/>
      <c r="C1498" s="173"/>
      <c r="D1498" s="173"/>
      <c r="E1498" s="173"/>
      <c r="F1498" s="173"/>
      <c r="G1498" s="173"/>
      <c r="H1498" s="173"/>
      <c r="I1498" s="173"/>
      <c r="J1498" s="173"/>
      <c r="K1498" s="173"/>
      <c r="L1498" s="173"/>
      <c r="M1498" s="72"/>
      <c r="N1498" s="67"/>
      <c r="O1498" s="76"/>
      <c r="P1498" s="218"/>
      <c r="Q1498" s="218"/>
      <c r="R1498" s="218"/>
    </row>
    <row r="1499" spans="1:18" x14ac:dyDescent="0.25">
      <c r="A1499" s="227"/>
      <c r="B1499" s="173"/>
      <c r="C1499" s="173"/>
      <c r="D1499" s="173"/>
      <c r="E1499" s="173"/>
      <c r="F1499" s="173"/>
      <c r="G1499" s="173"/>
      <c r="H1499" s="173"/>
      <c r="I1499" s="173"/>
      <c r="J1499" s="173"/>
      <c r="K1499" s="173"/>
      <c r="L1499" s="173"/>
      <c r="M1499" s="72"/>
      <c r="N1499" s="67"/>
      <c r="O1499" s="76"/>
      <c r="P1499" s="218"/>
      <c r="Q1499" s="218"/>
      <c r="R1499" s="218"/>
    </row>
    <row r="1500" spans="1:18" x14ac:dyDescent="0.25">
      <c r="A1500" s="227"/>
      <c r="B1500" s="173"/>
      <c r="C1500" s="173"/>
      <c r="D1500" s="173"/>
      <c r="E1500" s="173"/>
      <c r="F1500" s="173"/>
      <c r="G1500" s="173"/>
      <c r="H1500" s="173"/>
      <c r="I1500" s="173"/>
      <c r="J1500" s="173"/>
      <c r="K1500" s="173"/>
      <c r="L1500" s="173"/>
      <c r="M1500" s="72"/>
      <c r="N1500" s="67"/>
      <c r="O1500" s="76"/>
      <c r="P1500" s="218"/>
      <c r="Q1500" s="218"/>
      <c r="R1500" s="218"/>
    </row>
    <row r="1501" spans="1:18" x14ac:dyDescent="0.25">
      <c r="A1501" s="227"/>
      <c r="B1501" s="173"/>
      <c r="C1501" s="173"/>
      <c r="D1501" s="173"/>
      <c r="E1501" s="173"/>
      <c r="F1501" s="173"/>
      <c r="G1501" s="173"/>
      <c r="H1501" s="173"/>
      <c r="I1501" s="173"/>
      <c r="J1501" s="173"/>
      <c r="K1501" s="173"/>
      <c r="L1501" s="173"/>
      <c r="M1501" s="72"/>
      <c r="N1501" s="67"/>
      <c r="O1501" s="76"/>
      <c r="P1501" s="218"/>
      <c r="Q1501" s="218"/>
      <c r="R1501" s="218"/>
    </row>
    <row r="1502" spans="1:18" x14ac:dyDescent="0.25">
      <c r="A1502" s="227"/>
      <c r="B1502" s="173"/>
      <c r="C1502" s="173"/>
      <c r="D1502" s="173"/>
      <c r="E1502" s="173"/>
      <c r="F1502" s="173"/>
      <c r="G1502" s="173"/>
      <c r="H1502" s="173"/>
      <c r="I1502" s="173"/>
      <c r="J1502" s="173"/>
      <c r="K1502" s="173"/>
      <c r="L1502" s="173"/>
      <c r="M1502" s="72"/>
      <c r="N1502" s="67"/>
      <c r="O1502" s="76"/>
      <c r="P1502" s="218"/>
      <c r="Q1502" s="218"/>
      <c r="R1502" s="218"/>
    </row>
    <row r="1503" spans="1:18" x14ac:dyDescent="0.25">
      <c r="A1503" s="227"/>
      <c r="B1503" s="173"/>
      <c r="C1503" s="173"/>
      <c r="D1503" s="173"/>
      <c r="E1503" s="173"/>
      <c r="F1503" s="173"/>
      <c r="G1503" s="173"/>
      <c r="H1503" s="173"/>
      <c r="I1503" s="173"/>
      <c r="J1503" s="173"/>
      <c r="K1503" s="173"/>
      <c r="L1503" s="173"/>
      <c r="M1503" s="72"/>
      <c r="N1503" s="67"/>
      <c r="O1503" s="76"/>
      <c r="P1503" s="218"/>
      <c r="Q1503" s="218"/>
      <c r="R1503" s="218"/>
    </row>
    <row r="1504" spans="1:18" x14ac:dyDescent="0.25">
      <c r="A1504" s="227"/>
      <c r="B1504" s="173"/>
      <c r="C1504" s="173"/>
      <c r="D1504" s="173"/>
      <c r="E1504" s="173"/>
      <c r="F1504" s="173"/>
      <c r="G1504" s="173"/>
      <c r="H1504" s="173"/>
      <c r="I1504" s="173"/>
      <c r="J1504" s="173"/>
      <c r="K1504" s="173"/>
      <c r="L1504" s="173"/>
      <c r="M1504" s="72"/>
      <c r="N1504" s="67"/>
      <c r="O1504" s="76"/>
      <c r="P1504" s="218"/>
      <c r="Q1504" s="218"/>
      <c r="R1504" s="218"/>
    </row>
    <row r="1505" spans="1:18" x14ac:dyDescent="0.25">
      <c r="A1505" s="227"/>
      <c r="B1505" s="173"/>
      <c r="C1505" s="173"/>
      <c r="D1505" s="173"/>
      <c r="E1505" s="173"/>
      <c r="F1505" s="173"/>
      <c r="G1505" s="173"/>
      <c r="H1505" s="173"/>
      <c r="I1505" s="173"/>
      <c r="J1505" s="173"/>
      <c r="K1505" s="173"/>
      <c r="L1505" s="173"/>
      <c r="M1505" s="72"/>
      <c r="N1505" s="67"/>
      <c r="O1505" s="76"/>
      <c r="P1505" s="218"/>
      <c r="Q1505" s="218"/>
      <c r="R1505" s="218"/>
    </row>
    <row r="1506" spans="1:18" x14ac:dyDescent="0.25">
      <c r="A1506" s="227"/>
      <c r="B1506" s="173"/>
      <c r="C1506" s="173"/>
      <c r="D1506" s="173"/>
      <c r="E1506" s="173"/>
      <c r="F1506" s="173"/>
      <c r="G1506" s="173"/>
      <c r="H1506" s="173"/>
      <c r="I1506" s="173"/>
      <c r="J1506" s="173"/>
      <c r="K1506" s="173"/>
      <c r="L1506" s="173"/>
      <c r="M1506" s="72"/>
      <c r="N1506" s="67"/>
      <c r="O1506" s="76"/>
      <c r="P1506" s="218"/>
      <c r="Q1506" s="218"/>
      <c r="R1506" s="218"/>
    </row>
    <row r="1507" spans="1:18" x14ac:dyDescent="0.25">
      <c r="A1507" s="227"/>
      <c r="B1507" s="173"/>
      <c r="C1507" s="173"/>
      <c r="D1507" s="173"/>
      <c r="E1507" s="173"/>
      <c r="F1507" s="173"/>
      <c r="G1507" s="173"/>
      <c r="H1507" s="173"/>
      <c r="I1507" s="173"/>
      <c r="J1507" s="173"/>
      <c r="K1507" s="173"/>
      <c r="L1507" s="173"/>
      <c r="M1507" s="72"/>
      <c r="N1507" s="67"/>
      <c r="O1507" s="76"/>
      <c r="P1507" s="218"/>
      <c r="Q1507" s="218"/>
      <c r="R1507" s="218"/>
    </row>
    <row r="1508" spans="1:18" x14ac:dyDescent="0.25">
      <c r="A1508" s="227"/>
      <c r="B1508" s="173"/>
      <c r="C1508" s="173"/>
      <c r="D1508" s="173"/>
      <c r="E1508" s="173"/>
      <c r="F1508" s="173"/>
      <c r="G1508" s="173"/>
      <c r="H1508" s="173"/>
      <c r="I1508" s="173"/>
      <c r="J1508" s="173"/>
      <c r="K1508" s="173"/>
      <c r="L1508" s="173"/>
      <c r="M1508" s="72"/>
      <c r="N1508" s="67"/>
      <c r="O1508" s="76"/>
      <c r="P1508" s="218"/>
      <c r="Q1508" s="218"/>
      <c r="R1508" s="218"/>
    </row>
    <row r="1509" spans="1:18" x14ac:dyDescent="0.25">
      <c r="A1509" s="227"/>
      <c r="B1509" s="173"/>
      <c r="C1509" s="173"/>
      <c r="D1509" s="173"/>
      <c r="E1509" s="173"/>
      <c r="F1509" s="173"/>
      <c r="G1509" s="173"/>
      <c r="H1509" s="173"/>
      <c r="I1509" s="173"/>
      <c r="J1509" s="173"/>
      <c r="K1509" s="173"/>
      <c r="L1509" s="173"/>
      <c r="M1509" s="72"/>
      <c r="N1509" s="67"/>
      <c r="O1509" s="76"/>
      <c r="P1509" s="218"/>
      <c r="Q1509" s="218"/>
      <c r="R1509" s="218"/>
    </row>
    <row r="1510" spans="1:18" x14ac:dyDescent="0.25">
      <c r="A1510" s="227"/>
      <c r="B1510" s="173"/>
      <c r="C1510" s="173"/>
      <c r="D1510" s="173"/>
      <c r="E1510" s="173"/>
      <c r="F1510" s="173"/>
      <c r="G1510" s="173"/>
      <c r="H1510" s="173"/>
      <c r="I1510" s="173"/>
      <c r="J1510" s="173"/>
      <c r="K1510" s="173"/>
      <c r="L1510" s="173"/>
      <c r="M1510" s="72"/>
      <c r="N1510" s="67"/>
      <c r="O1510" s="76"/>
      <c r="P1510" s="218"/>
      <c r="Q1510" s="218"/>
      <c r="R1510" s="218"/>
    </row>
    <row r="1511" spans="1:18" x14ac:dyDescent="0.25">
      <c r="A1511" s="227"/>
      <c r="B1511" s="173"/>
      <c r="C1511" s="173"/>
      <c r="D1511" s="173"/>
      <c r="E1511" s="173"/>
      <c r="F1511" s="173"/>
      <c r="G1511" s="173"/>
      <c r="H1511" s="173"/>
      <c r="I1511" s="173"/>
      <c r="J1511" s="173"/>
      <c r="K1511" s="173"/>
      <c r="L1511" s="173"/>
      <c r="M1511" s="72"/>
      <c r="N1511" s="67"/>
      <c r="O1511" s="76"/>
      <c r="P1511" s="218"/>
      <c r="Q1511" s="218"/>
      <c r="R1511" s="218"/>
    </row>
    <row r="1512" spans="1:18" x14ac:dyDescent="0.25">
      <c r="A1512" s="227"/>
      <c r="B1512" s="173"/>
      <c r="C1512" s="173"/>
      <c r="D1512" s="173"/>
      <c r="E1512" s="173"/>
      <c r="F1512" s="173"/>
      <c r="G1512" s="173"/>
      <c r="H1512" s="173"/>
      <c r="I1512" s="173"/>
      <c r="J1512" s="173"/>
      <c r="K1512" s="173"/>
      <c r="L1512" s="173"/>
      <c r="M1512" s="72"/>
      <c r="N1512" s="67"/>
      <c r="O1512" s="76"/>
      <c r="P1512" s="218"/>
      <c r="Q1512" s="218"/>
      <c r="R1512" s="218"/>
    </row>
    <row r="1513" spans="1:18" x14ac:dyDescent="0.25">
      <c r="A1513" s="227"/>
      <c r="B1513" s="173"/>
      <c r="C1513" s="173"/>
      <c r="D1513" s="173"/>
      <c r="E1513" s="173"/>
      <c r="F1513" s="173"/>
      <c r="G1513" s="173"/>
      <c r="H1513" s="173"/>
      <c r="I1513" s="173"/>
      <c r="J1513" s="173"/>
      <c r="K1513" s="173"/>
      <c r="L1513" s="173"/>
      <c r="M1513" s="72"/>
      <c r="N1513" s="67"/>
      <c r="O1513" s="76"/>
      <c r="P1513" s="218"/>
      <c r="Q1513" s="218"/>
      <c r="R1513" s="218"/>
    </row>
    <row r="1514" spans="1:18" x14ac:dyDescent="0.25">
      <c r="A1514" s="227"/>
      <c r="B1514" s="173"/>
      <c r="C1514" s="173"/>
      <c r="D1514" s="173"/>
      <c r="E1514" s="173"/>
      <c r="F1514" s="173"/>
      <c r="G1514" s="173"/>
      <c r="H1514" s="173"/>
      <c r="I1514" s="173"/>
      <c r="J1514" s="173"/>
      <c r="K1514" s="173"/>
      <c r="L1514" s="173"/>
      <c r="M1514" s="72"/>
      <c r="N1514" s="67"/>
      <c r="O1514" s="76"/>
      <c r="P1514" s="218"/>
      <c r="Q1514" s="218"/>
      <c r="R1514" s="218"/>
    </row>
    <row r="1515" spans="1:18" x14ac:dyDescent="0.25">
      <c r="A1515" s="227"/>
      <c r="B1515" s="173"/>
      <c r="C1515" s="173"/>
      <c r="D1515" s="173"/>
      <c r="E1515" s="173"/>
      <c r="F1515" s="173"/>
      <c r="G1515" s="173"/>
      <c r="H1515" s="173"/>
      <c r="I1515" s="173"/>
      <c r="J1515" s="173"/>
      <c r="K1515" s="173"/>
      <c r="L1515" s="173"/>
      <c r="M1515" s="72"/>
      <c r="N1515" s="67"/>
      <c r="O1515" s="76"/>
      <c r="P1515" s="218"/>
      <c r="Q1515" s="218"/>
      <c r="R1515" s="218"/>
    </row>
    <row r="1516" spans="1:18" x14ac:dyDescent="0.25">
      <c r="A1516" s="227"/>
      <c r="B1516" s="173"/>
      <c r="C1516" s="173"/>
      <c r="D1516" s="173"/>
      <c r="E1516" s="173"/>
      <c r="F1516" s="173"/>
      <c r="G1516" s="173"/>
      <c r="H1516" s="173"/>
      <c r="I1516" s="173"/>
      <c r="J1516" s="173"/>
      <c r="K1516" s="173"/>
      <c r="L1516" s="173"/>
      <c r="M1516" s="72"/>
      <c r="N1516" s="67"/>
      <c r="O1516" s="76"/>
      <c r="P1516" s="218"/>
      <c r="Q1516" s="218"/>
      <c r="R1516" s="218"/>
    </row>
    <row r="1517" spans="1:18" x14ac:dyDescent="0.25">
      <c r="A1517" s="227"/>
      <c r="B1517" s="173"/>
      <c r="C1517" s="173"/>
      <c r="D1517" s="173"/>
      <c r="E1517" s="173"/>
      <c r="F1517" s="173"/>
      <c r="G1517" s="173"/>
      <c r="H1517" s="173"/>
      <c r="I1517" s="173"/>
      <c r="J1517" s="173"/>
      <c r="K1517" s="173"/>
      <c r="L1517" s="173"/>
      <c r="M1517" s="72"/>
      <c r="N1517" s="67"/>
      <c r="O1517" s="76"/>
      <c r="P1517" s="218"/>
      <c r="Q1517" s="218"/>
      <c r="R1517" s="218"/>
    </row>
    <row r="1518" spans="1:18" x14ac:dyDescent="0.25">
      <c r="A1518" s="227"/>
      <c r="B1518" s="173"/>
      <c r="C1518" s="173"/>
      <c r="D1518" s="173"/>
      <c r="E1518" s="173"/>
      <c r="F1518" s="173"/>
      <c r="G1518" s="173"/>
      <c r="H1518" s="173"/>
      <c r="I1518" s="173"/>
      <c r="J1518" s="173"/>
      <c r="K1518" s="173"/>
      <c r="L1518" s="173"/>
      <c r="M1518" s="72"/>
      <c r="N1518" s="67"/>
      <c r="O1518" s="76"/>
      <c r="P1518" s="218"/>
      <c r="Q1518" s="218"/>
      <c r="R1518" s="218"/>
    </row>
    <row r="1519" spans="1:18" x14ac:dyDescent="0.25">
      <c r="A1519" s="227"/>
      <c r="B1519" s="173"/>
      <c r="C1519" s="173"/>
      <c r="D1519" s="173"/>
      <c r="E1519" s="173"/>
      <c r="F1519" s="173"/>
      <c r="G1519" s="173"/>
      <c r="H1519" s="173"/>
      <c r="I1519" s="173"/>
      <c r="J1519" s="173"/>
      <c r="K1519" s="173"/>
      <c r="L1519" s="173"/>
      <c r="M1519" s="72"/>
      <c r="N1519" s="67"/>
      <c r="O1519" s="76"/>
      <c r="P1519" s="218"/>
      <c r="Q1519" s="218"/>
      <c r="R1519" s="218"/>
    </row>
    <row r="1520" spans="1:18" x14ac:dyDescent="0.25">
      <c r="A1520" s="227"/>
      <c r="B1520" s="173"/>
      <c r="C1520" s="173"/>
      <c r="D1520" s="173"/>
      <c r="E1520" s="173"/>
      <c r="F1520" s="173"/>
      <c r="G1520" s="173"/>
      <c r="H1520" s="173"/>
      <c r="I1520" s="173"/>
      <c r="J1520" s="173"/>
      <c r="K1520" s="173"/>
      <c r="L1520" s="173"/>
      <c r="M1520" s="72"/>
      <c r="N1520" s="67"/>
      <c r="O1520" s="76"/>
      <c r="P1520" s="218"/>
      <c r="Q1520" s="218"/>
      <c r="R1520" s="218"/>
    </row>
    <row r="1521" spans="1:18" x14ac:dyDescent="0.25">
      <c r="A1521" s="227"/>
      <c r="B1521" s="173"/>
      <c r="C1521" s="173"/>
      <c r="D1521" s="173"/>
      <c r="E1521" s="173"/>
      <c r="F1521" s="173"/>
      <c r="G1521" s="173"/>
      <c r="H1521" s="173"/>
      <c r="I1521" s="173"/>
      <c r="J1521" s="173"/>
      <c r="K1521" s="173"/>
      <c r="L1521" s="173"/>
      <c r="M1521" s="72"/>
      <c r="N1521" s="67"/>
      <c r="O1521" s="76"/>
      <c r="P1521" s="218"/>
      <c r="Q1521" s="218"/>
      <c r="R1521" s="218"/>
    </row>
    <row r="1522" spans="1:18" x14ac:dyDescent="0.25">
      <c r="A1522" s="227"/>
      <c r="B1522" s="173"/>
      <c r="C1522" s="173"/>
      <c r="D1522" s="173"/>
      <c r="E1522" s="173"/>
      <c r="F1522" s="173"/>
      <c r="G1522" s="173"/>
      <c r="H1522" s="173"/>
      <c r="I1522" s="173"/>
      <c r="J1522" s="173"/>
      <c r="K1522" s="173"/>
      <c r="L1522" s="173"/>
      <c r="M1522" s="72"/>
      <c r="N1522" s="67"/>
      <c r="O1522" s="76"/>
      <c r="P1522" s="218"/>
      <c r="Q1522" s="218"/>
      <c r="R1522" s="218"/>
    </row>
    <row r="1523" spans="1:18" x14ac:dyDescent="0.25">
      <c r="A1523" s="227"/>
      <c r="B1523" s="173"/>
      <c r="C1523" s="173"/>
      <c r="D1523" s="173"/>
      <c r="E1523" s="173"/>
      <c r="F1523" s="173"/>
      <c r="G1523" s="173"/>
      <c r="H1523" s="173"/>
      <c r="I1523" s="173"/>
      <c r="J1523" s="173"/>
      <c r="K1523" s="173"/>
      <c r="L1523" s="173"/>
      <c r="M1523" s="72"/>
      <c r="N1523" s="67"/>
      <c r="O1523" s="76"/>
      <c r="P1523" s="218"/>
      <c r="Q1523" s="218"/>
      <c r="R1523" s="218"/>
    </row>
    <row r="1524" spans="1:18" x14ac:dyDescent="0.25">
      <c r="A1524" s="227"/>
      <c r="B1524" s="173"/>
      <c r="C1524" s="173"/>
      <c r="D1524" s="173"/>
      <c r="E1524" s="173"/>
      <c r="F1524" s="173"/>
      <c r="G1524" s="173"/>
      <c r="H1524" s="173"/>
      <c r="I1524" s="173"/>
      <c r="J1524" s="173"/>
      <c r="K1524" s="173"/>
      <c r="L1524" s="173"/>
      <c r="M1524" s="72"/>
      <c r="N1524" s="67"/>
      <c r="O1524" s="76"/>
      <c r="P1524" s="218"/>
      <c r="Q1524" s="218"/>
      <c r="R1524" s="218"/>
    </row>
    <row r="1525" spans="1:18" x14ac:dyDescent="0.25">
      <c r="A1525" s="227"/>
      <c r="B1525" s="173"/>
      <c r="C1525" s="173"/>
      <c r="D1525" s="173"/>
      <c r="E1525" s="173"/>
      <c r="F1525" s="173"/>
      <c r="G1525" s="173"/>
      <c r="H1525" s="173"/>
      <c r="I1525" s="173"/>
      <c r="J1525" s="173"/>
      <c r="K1525" s="173"/>
      <c r="L1525" s="173"/>
      <c r="M1525" s="72"/>
      <c r="N1525" s="67"/>
      <c r="O1525" s="76"/>
      <c r="P1525" s="218"/>
      <c r="Q1525" s="218"/>
      <c r="R1525" s="218"/>
    </row>
    <row r="1526" spans="1:18" x14ac:dyDescent="0.25">
      <c r="A1526" s="227"/>
      <c r="B1526" s="173"/>
      <c r="C1526" s="173"/>
      <c r="D1526" s="173"/>
      <c r="E1526" s="173"/>
      <c r="F1526" s="173"/>
      <c r="G1526" s="173"/>
      <c r="H1526" s="173"/>
      <c r="I1526" s="173"/>
      <c r="J1526" s="173"/>
      <c r="K1526" s="173"/>
      <c r="L1526" s="173"/>
      <c r="M1526" s="72"/>
      <c r="N1526" s="67"/>
      <c r="O1526" s="76"/>
      <c r="P1526" s="218"/>
      <c r="Q1526" s="218"/>
      <c r="R1526" s="218"/>
    </row>
    <row r="1527" spans="1:18" x14ac:dyDescent="0.25">
      <c r="A1527" s="227"/>
      <c r="B1527" s="173"/>
      <c r="C1527" s="173"/>
      <c r="D1527" s="173"/>
      <c r="E1527" s="173"/>
      <c r="F1527" s="173"/>
      <c r="G1527" s="173"/>
      <c r="H1527" s="173"/>
      <c r="I1527" s="173"/>
      <c r="J1527" s="173"/>
      <c r="K1527" s="173"/>
      <c r="L1527" s="173"/>
      <c r="M1527" s="72"/>
      <c r="N1527" s="67"/>
      <c r="O1527" s="76"/>
      <c r="P1527" s="218"/>
      <c r="Q1527" s="218"/>
      <c r="R1527" s="218"/>
    </row>
    <row r="1528" spans="1:18" x14ac:dyDescent="0.25">
      <c r="A1528" s="227"/>
      <c r="B1528" s="173"/>
      <c r="C1528" s="173"/>
      <c r="D1528" s="173"/>
      <c r="E1528" s="173"/>
      <c r="F1528" s="173"/>
      <c r="G1528" s="173"/>
      <c r="H1528" s="173"/>
      <c r="I1528" s="173"/>
      <c r="J1528" s="173"/>
      <c r="K1528" s="173"/>
      <c r="L1528" s="173"/>
      <c r="M1528" s="72"/>
      <c r="N1528" s="67"/>
      <c r="O1528" s="76"/>
      <c r="P1528" s="218"/>
      <c r="Q1528" s="218"/>
      <c r="R1528" s="218"/>
    </row>
    <row r="1529" spans="1:18" x14ac:dyDescent="0.25">
      <c r="A1529" s="227"/>
      <c r="B1529" s="173"/>
      <c r="C1529" s="173"/>
      <c r="D1529" s="173"/>
      <c r="E1529" s="173"/>
      <c r="F1529" s="173"/>
      <c r="G1529" s="173"/>
      <c r="H1529" s="173"/>
      <c r="I1529" s="173"/>
      <c r="J1529" s="173"/>
      <c r="K1529" s="173"/>
      <c r="L1529" s="173"/>
      <c r="M1529" s="72"/>
      <c r="N1529" s="67"/>
      <c r="O1529" s="76"/>
      <c r="P1529" s="218"/>
      <c r="Q1529" s="218"/>
      <c r="R1529" s="218"/>
    </row>
    <row r="1530" spans="1:18" x14ac:dyDescent="0.25">
      <c r="A1530" s="227"/>
      <c r="B1530" s="173"/>
      <c r="C1530" s="173"/>
      <c r="D1530" s="173"/>
      <c r="E1530" s="173"/>
      <c r="F1530" s="173"/>
      <c r="G1530" s="173"/>
      <c r="H1530" s="173"/>
      <c r="I1530" s="173"/>
      <c r="J1530" s="173"/>
      <c r="K1530" s="173"/>
      <c r="L1530" s="173"/>
      <c r="M1530" s="72"/>
      <c r="N1530" s="67"/>
      <c r="O1530" s="76"/>
      <c r="P1530" s="218"/>
      <c r="Q1530" s="218"/>
      <c r="R1530" s="218"/>
    </row>
    <row r="1531" spans="1:18" x14ac:dyDescent="0.25">
      <c r="A1531" s="227"/>
      <c r="B1531" s="173"/>
      <c r="C1531" s="173"/>
      <c r="D1531" s="173"/>
      <c r="E1531" s="173"/>
      <c r="F1531" s="173"/>
      <c r="G1531" s="173"/>
      <c r="H1531" s="173"/>
      <c r="I1531" s="173"/>
      <c r="J1531" s="173"/>
      <c r="K1531" s="173"/>
      <c r="L1531" s="173"/>
      <c r="M1531" s="72"/>
      <c r="N1531" s="67"/>
      <c r="O1531" s="76"/>
      <c r="P1531" s="218"/>
      <c r="Q1531" s="218"/>
      <c r="R1531" s="218"/>
    </row>
    <row r="1532" spans="1:18" x14ac:dyDescent="0.25">
      <c r="A1532" s="227"/>
      <c r="B1532" s="173"/>
      <c r="C1532" s="173"/>
      <c r="D1532" s="173"/>
      <c r="E1532" s="173"/>
      <c r="F1532" s="173"/>
      <c r="G1532" s="173"/>
      <c r="H1532" s="173"/>
      <c r="I1532" s="173"/>
      <c r="J1532" s="173"/>
      <c r="K1532" s="173"/>
      <c r="L1532" s="173"/>
      <c r="M1532" s="72"/>
      <c r="N1532" s="67"/>
      <c r="O1532" s="76"/>
      <c r="P1532" s="218"/>
      <c r="Q1532" s="218"/>
      <c r="R1532" s="218"/>
    </row>
    <row r="1533" spans="1:18" x14ac:dyDescent="0.25">
      <c r="A1533" s="227"/>
      <c r="B1533" s="173"/>
      <c r="C1533" s="173"/>
      <c r="D1533" s="173"/>
      <c r="E1533" s="173"/>
      <c r="F1533" s="173"/>
      <c r="G1533" s="173"/>
      <c r="H1533" s="173"/>
      <c r="I1533" s="173"/>
      <c r="J1533" s="173"/>
      <c r="K1533" s="173"/>
      <c r="L1533" s="173"/>
      <c r="M1533" s="72"/>
      <c r="N1533" s="67"/>
      <c r="O1533" s="76"/>
      <c r="P1533" s="218"/>
      <c r="Q1533" s="218"/>
      <c r="R1533" s="218"/>
    </row>
    <row r="1534" spans="1:18" x14ac:dyDescent="0.25">
      <c r="A1534" s="227"/>
      <c r="B1534" s="173"/>
      <c r="C1534" s="173"/>
      <c r="D1534" s="173"/>
      <c r="E1534" s="173"/>
      <c r="F1534" s="173"/>
      <c r="G1534" s="173"/>
      <c r="H1534" s="173"/>
      <c r="I1534" s="173"/>
      <c r="J1534" s="173"/>
      <c r="K1534" s="173"/>
      <c r="L1534" s="173"/>
      <c r="M1534" s="72"/>
      <c r="N1534" s="67"/>
      <c r="O1534" s="76"/>
      <c r="P1534" s="218"/>
      <c r="Q1534" s="218"/>
      <c r="R1534" s="218"/>
    </row>
    <row r="1535" spans="1:18" x14ac:dyDescent="0.25">
      <c r="A1535" s="227"/>
      <c r="B1535" s="173"/>
      <c r="C1535" s="173"/>
      <c r="D1535" s="173"/>
      <c r="E1535" s="173"/>
      <c r="F1535" s="173"/>
      <c r="G1535" s="173"/>
      <c r="H1535" s="173"/>
      <c r="I1535" s="173"/>
      <c r="J1535" s="173"/>
      <c r="K1535" s="173"/>
      <c r="L1535" s="173"/>
      <c r="M1535" s="72"/>
      <c r="N1535" s="67"/>
      <c r="O1535" s="76"/>
      <c r="P1535" s="218"/>
      <c r="Q1535" s="218"/>
      <c r="R1535" s="218"/>
    </row>
    <row r="1536" spans="1:18" x14ac:dyDescent="0.25">
      <c r="A1536" s="227"/>
      <c r="B1536" s="173"/>
      <c r="C1536" s="173"/>
      <c r="D1536" s="173"/>
      <c r="E1536" s="173"/>
      <c r="F1536" s="173"/>
      <c r="G1536" s="173"/>
      <c r="H1536" s="173"/>
      <c r="I1536" s="173"/>
      <c r="J1536" s="173"/>
      <c r="K1536" s="173"/>
      <c r="L1536" s="173"/>
      <c r="M1536" s="72"/>
      <c r="N1536" s="67"/>
      <c r="O1536" s="76"/>
      <c r="P1536" s="218"/>
      <c r="Q1536" s="218"/>
      <c r="R1536" s="218"/>
    </row>
    <row r="1537" spans="1:18" x14ac:dyDescent="0.25">
      <c r="A1537" s="227"/>
      <c r="B1537" s="173"/>
      <c r="C1537" s="173"/>
      <c r="D1537" s="173"/>
      <c r="E1537" s="173"/>
      <c r="F1537" s="173"/>
      <c r="G1537" s="173"/>
      <c r="H1537" s="173"/>
      <c r="I1537" s="173"/>
      <c r="J1537" s="173"/>
      <c r="K1537" s="173"/>
      <c r="L1537" s="173"/>
      <c r="M1537" s="72"/>
      <c r="N1537" s="67"/>
      <c r="O1537" s="76"/>
      <c r="P1537" s="218"/>
      <c r="Q1537" s="218"/>
      <c r="R1537" s="218"/>
    </row>
    <row r="1538" spans="1:18" x14ac:dyDescent="0.25">
      <c r="A1538" s="227"/>
      <c r="B1538" s="173"/>
      <c r="C1538" s="173"/>
      <c r="D1538" s="173"/>
      <c r="E1538" s="173"/>
      <c r="F1538" s="173"/>
      <c r="G1538" s="173"/>
      <c r="H1538" s="173"/>
      <c r="I1538" s="173"/>
      <c r="J1538" s="173"/>
      <c r="K1538" s="173"/>
      <c r="L1538" s="173"/>
      <c r="M1538" s="72"/>
      <c r="N1538" s="67"/>
      <c r="O1538" s="76"/>
      <c r="P1538" s="218"/>
      <c r="Q1538" s="218"/>
      <c r="R1538" s="218"/>
    </row>
    <row r="1539" spans="1:18" x14ac:dyDescent="0.25">
      <c r="A1539" s="227"/>
      <c r="B1539" s="173"/>
      <c r="C1539" s="173"/>
      <c r="D1539" s="173"/>
      <c r="E1539" s="173"/>
      <c r="F1539" s="173"/>
      <c r="G1539" s="173"/>
      <c r="H1539" s="173"/>
      <c r="I1539" s="173"/>
      <c r="J1539" s="173"/>
      <c r="K1539" s="173"/>
      <c r="L1539" s="173"/>
      <c r="M1539" s="72"/>
      <c r="N1539" s="67"/>
      <c r="O1539" s="76"/>
      <c r="P1539" s="218"/>
      <c r="Q1539" s="218"/>
      <c r="R1539" s="218"/>
    </row>
    <row r="1540" spans="1:18" x14ac:dyDescent="0.25">
      <c r="A1540" s="227"/>
      <c r="B1540" s="173"/>
      <c r="C1540" s="173"/>
      <c r="D1540" s="173"/>
      <c r="E1540" s="173"/>
      <c r="F1540" s="173"/>
      <c r="G1540" s="173"/>
      <c r="H1540" s="173"/>
      <c r="I1540" s="173"/>
      <c r="J1540" s="173"/>
      <c r="K1540" s="173"/>
      <c r="L1540" s="173"/>
      <c r="M1540" s="72"/>
      <c r="N1540" s="67"/>
      <c r="O1540" s="76"/>
      <c r="P1540" s="218"/>
      <c r="Q1540" s="218"/>
      <c r="R1540" s="218"/>
    </row>
    <row r="1541" spans="1:18" x14ac:dyDescent="0.25">
      <c r="A1541" s="227"/>
      <c r="B1541" s="173"/>
      <c r="C1541" s="173"/>
      <c r="D1541" s="173"/>
      <c r="E1541" s="173"/>
      <c r="F1541" s="173"/>
      <c r="G1541" s="173"/>
      <c r="H1541" s="173"/>
      <c r="I1541" s="173"/>
      <c r="J1541" s="173"/>
      <c r="K1541" s="173"/>
      <c r="L1541" s="173"/>
      <c r="M1541" s="72"/>
      <c r="N1541" s="67"/>
      <c r="O1541" s="76"/>
      <c r="P1541" s="218"/>
      <c r="Q1541" s="218"/>
      <c r="R1541" s="218"/>
    </row>
    <row r="1542" spans="1:18" x14ac:dyDescent="0.25">
      <c r="A1542" s="227"/>
      <c r="B1542" s="173"/>
      <c r="C1542" s="173"/>
      <c r="D1542" s="173"/>
      <c r="E1542" s="173"/>
      <c r="F1542" s="173"/>
      <c r="G1542" s="173"/>
      <c r="H1542" s="173"/>
      <c r="I1542" s="173"/>
      <c r="J1542" s="173"/>
      <c r="K1542" s="173"/>
      <c r="L1542" s="173"/>
      <c r="M1542" s="72"/>
      <c r="N1542" s="67"/>
      <c r="O1542" s="76"/>
      <c r="P1542" s="218"/>
      <c r="Q1542" s="218"/>
      <c r="R1542" s="218"/>
    </row>
    <row r="1543" spans="1:18" x14ac:dyDescent="0.25">
      <c r="A1543" s="227"/>
      <c r="B1543" s="173"/>
      <c r="C1543" s="173"/>
      <c r="D1543" s="173"/>
      <c r="E1543" s="173"/>
      <c r="F1543" s="173"/>
      <c r="G1543" s="173"/>
      <c r="H1543" s="173"/>
      <c r="I1543" s="173"/>
      <c r="J1543" s="173"/>
      <c r="K1543" s="173"/>
      <c r="L1543" s="173"/>
      <c r="M1543" s="72"/>
      <c r="N1543" s="67"/>
      <c r="O1543" s="76"/>
      <c r="P1543" s="218"/>
      <c r="Q1543" s="218"/>
      <c r="R1543" s="218"/>
    </row>
    <row r="1544" spans="1:18" x14ac:dyDescent="0.25">
      <c r="A1544" s="227"/>
      <c r="B1544" s="173"/>
      <c r="C1544" s="173"/>
      <c r="D1544" s="173"/>
      <c r="E1544" s="173"/>
      <c r="F1544" s="173"/>
      <c r="G1544" s="173"/>
      <c r="H1544" s="173"/>
      <c r="I1544" s="173"/>
      <c r="J1544" s="173"/>
      <c r="K1544" s="173"/>
      <c r="L1544" s="173"/>
      <c r="M1544" s="72"/>
      <c r="N1544" s="67"/>
      <c r="O1544" s="76"/>
      <c r="P1544" s="218"/>
      <c r="Q1544" s="218"/>
      <c r="R1544" s="218"/>
    </row>
    <row r="1545" spans="1:18" x14ac:dyDescent="0.25">
      <c r="A1545" s="227"/>
      <c r="B1545" s="173"/>
      <c r="C1545" s="173"/>
      <c r="D1545" s="173"/>
      <c r="E1545" s="173"/>
      <c r="F1545" s="173"/>
      <c r="G1545" s="173"/>
      <c r="H1545" s="173"/>
      <c r="I1545" s="173"/>
      <c r="J1545" s="173"/>
      <c r="K1545" s="173"/>
      <c r="L1545" s="173"/>
      <c r="M1545" s="72"/>
      <c r="N1545" s="67"/>
      <c r="O1545" s="76"/>
      <c r="P1545" s="218"/>
      <c r="Q1545" s="218"/>
      <c r="R1545" s="218"/>
    </row>
    <row r="1546" spans="1:18" x14ac:dyDescent="0.25">
      <c r="A1546" s="227"/>
      <c r="B1546" s="173"/>
      <c r="C1546" s="173"/>
      <c r="D1546" s="173"/>
      <c r="E1546" s="173"/>
      <c r="F1546" s="173"/>
      <c r="G1546" s="173"/>
      <c r="H1546" s="173"/>
      <c r="I1546" s="173"/>
      <c r="J1546" s="173"/>
      <c r="K1546" s="173"/>
      <c r="L1546" s="173"/>
      <c r="M1546" s="72"/>
      <c r="N1546" s="67"/>
      <c r="O1546" s="76"/>
      <c r="P1546" s="218"/>
      <c r="Q1546" s="218"/>
      <c r="R1546" s="218"/>
    </row>
    <row r="1547" spans="1:18" x14ac:dyDescent="0.25">
      <c r="A1547" s="227"/>
      <c r="B1547" s="173"/>
      <c r="C1547" s="173"/>
      <c r="D1547" s="173"/>
      <c r="E1547" s="173"/>
      <c r="F1547" s="173"/>
      <c r="G1547" s="173"/>
      <c r="H1547" s="173"/>
      <c r="I1547" s="173"/>
      <c r="J1547" s="173"/>
      <c r="K1547" s="173"/>
      <c r="L1547" s="173"/>
      <c r="M1547" s="72"/>
      <c r="N1547" s="67"/>
      <c r="O1547" s="76"/>
      <c r="P1547" s="218"/>
      <c r="Q1547" s="218"/>
      <c r="R1547" s="218"/>
    </row>
    <row r="1548" spans="1:18" x14ac:dyDescent="0.25">
      <c r="A1548" s="227"/>
      <c r="B1548" s="173"/>
      <c r="C1548" s="173"/>
      <c r="D1548" s="173"/>
      <c r="E1548" s="173"/>
      <c r="F1548" s="173"/>
      <c r="G1548" s="173"/>
      <c r="H1548" s="173"/>
      <c r="I1548" s="173"/>
      <c r="J1548" s="173"/>
      <c r="K1548" s="173"/>
      <c r="L1548" s="173"/>
      <c r="M1548" s="72"/>
      <c r="N1548" s="67"/>
      <c r="O1548" s="76"/>
      <c r="P1548" s="218"/>
      <c r="Q1548" s="218"/>
      <c r="R1548" s="218"/>
    </row>
    <row r="1549" spans="1:18" x14ac:dyDescent="0.25">
      <c r="A1549" s="227"/>
      <c r="B1549" s="173"/>
      <c r="C1549" s="173"/>
      <c r="D1549" s="173"/>
      <c r="E1549" s="173"/>
      <c r="F1549" s="173"/>
      <c r="G1549" s="173"/>
      <c r="H1549" s="173"/>
      <c r="I1549" s="173"/>
      <c r="J1549" s="173"/>
      <c r="K1549" s="173"/>
      <c r="L1549" s="173"/>
      <c r="M1549" s="72"/>
      <c r="N1549" s="67"/>
      <c r="O1549" s="76"/>
      <c r="P1549" s="218"/>
      <c r="Q1549" s="218"/>
      <c r="R1549" s="218"/>
    </row>
    <row r="1550" spans="1:18" x14ac:dyDescent="0.25">
      <c r="A1550" s="227"/>
      <c r="B1550" s="173"/>
      <c r="C1550" s="173"/>
      <c r="D1550" s="173"/>
      <c r="E1550" s="173"/>
      <c r="F1550" s="173"/>
      <c r="G1550" s="173"/>
      <c r="H1550" s="173"/>
      <c r="I1550" s="173"/>
      <c r="J1550" s="173"/>
      <c r="K1550" s="173"/>
      <c r="L1550" s="173"/>
      <c r="M1550" s="72"/>
      <c r="N1550" s="67"/>
      <c r="O1550" s="76"/>
      <c r="P1550" s="218"/>
      <c r="Q1550" s="218"/>
      <c r="R1550" s="218"/>
    </row>
    <row r="1551" spans="1:18" x14ac:dyDescent="0.25">
      <c r="A1551" s="227"/>
      <c r="B1551" s="173"/>
      <c r="C1551" s="173"/>
      <c r="D1551" s="173"/>
      <c r="E1551" s="173"/>
      <c r="F1551" s="173"/>
      <c r="G1551" s="173"/>
      <c r="H1551" s="173"/>
      <c r="I1551" s="173"/>
      <c r="J1551" s="173"/>
      <c r="K1551" s="173"/>
      <c r="L1551" s="173"/>
      <c r="M1551" s="72"/>
      <c r="N1551" s="67"/>
      <c r="O1551" s="76"/>
      <c r="P1551" s="218"/>
      <c r="Q1551" s="218"/>
      <c r="R1551" s="218"/>
    </row>
    <row r="1552" spans="1:18" x14ac:dyDescent="0.25">
      <c r="A1552" s="227"/>
      <c r="B1552" s="173"/>
      <c r="C1552" s="173"/>
      <c r="D1552" s="173"/>
      <c r="E1552" s="173"/>
      <c r="F1552" s="173"/>
      <c r="G1552" s="173"/>
      <c r="H1552" s="173"/>
      <c r="I1552" s="173"/>
      <c r="J1552" s="173"/>
      <c r="K1552" s="173"/>
      <c r="L1552" s="173"/>
      <c r="M1552" s="72"/>
      <c r="N1552" s="67"/>
      <c r="O1552" s="76"/>
      <c r="P1552" s="218"/>
      <c r="Q1552" s="218"/>
      <c r="R1552" s="218"/>
    </row>
    <row r="1553" spans="1:18" x14ac:dyDescent="0.25">
      <c r="A1553" s="227"/>
      <c r="B1553" s="173"/>
      <c r="C1553" s="173"/>
      <c r="D1553" s="173"/>
      <c r="E1553" s="173"/>
      <c r="F1553" s="173"/>
      <c r="G1553" s="173"/>
      <c r="H1553" s="173"/>
      <c r="I1553" s="173"/>
      <c r="J1553" s="173"/>
      <c r="K1553" s="173"/>
      <c r="L1553" s="173"/>
      <c r="M1553" s="72"/>
      <c r="N1553" s="67"/>
      <c r="O1553" s="76"/>
      <c r="P1553" s="218"/>
      <c r="Q1553" s="218"/>
      <c r="R1553" s="218"/>
    </row>
    <row r="1554" spans="1:18" x14ac:dyDescent="0.25">
      <c r="A1554" s="227"/>
      <c r="B1554" s="173"/>
      <c r="C1554" s="173"/>
      <c r="D1554" s="173"/>
      <c r="E1554" s="173"/>
      <c r="F1554" s="173"/>
      <c r="G1554" s="173"/>
      <c r="H1554" s="173"/>
      <c r="I1554" s="173"/>
      <c r="J1554" s="173"/>
      <c r="K1554" s="173"/>
      <c r="L1554" s="173"/>
      <c r="M1554" s="72"/>
      <c r="N1554" s="67"/>
      <c r="O1554" s="76"/>
      <c r="P1554" s="218"/>
      <c r="Q1554" s="218"/>
      <c r="R1554" s="218"/>
    </row>
    <row r="1555" spans="1:18" x14ac:dyDescent="0.25">
      <c r="A1555" s="227"/>
      <c r="B1555" s="173"/>
      <c r="C1555" s="173"/>
      <c r="D1555" s="173"/>
      <c r="E1555" s="173"/>
      <c r="F1555" s="173"/>
      <c r="G1555" s="173"/>
      <c r="H1555" s="173"/>
      <c r="I1555" s="173"/>
      <c r="J1555" s="173"/>
      <c r="K1555" s="173"/>
      <c r="L1555" s="173"/>
      <c r="M1555" s="72"/>
      <c r="N1555" s="67"/>
      <c r="O1555" s="76"/>
      <c r="P1555" s="218"/>
      <c r="Q1555" s="218"/>
      <c r="R1555" s="218"/>
    </row>
    <row r="1556" spans="1:18" x14ac:dyDescent="0.25">
      <c r="A1556" s="227"/>
      <c r="B1556" s="173"/>
      <c r="C1556" s="173"/>
      <c r="D1556" s="173"/>
      <c r="E1556" s="173"/>
      <c r="F1556" s="173"/>
      <c r="G1556" s="173"/>
      <c r="H1556" s="173"/>
      <c r="I1556" s="173"/>
      <c r="J1556" s="173"/>
      <c r="K1556" s="173"/>
      <c r="L1556" s="173"/>
      <c r="M1556" s="72"/>
      <c r="N1556" s="67"/>
      <c r="O1556" s="76"/>
      <c r="P1556" s="218"/>
      <c r="Q1556" s="218"/>
      <c r="R1556" s="218"/>
    </row>
    <row r="1557" spans="1:18" x14ac:dyDescent="0.25">
      <c r="A1557" s="227"/>
      <c r="B1557" s="173"/>
      <c r="C1557" s="173"/>
      <c r="D1557" s="173"/>
      <c r="E1557" s="173"/>
      <c r="F1557" s="173"/>
      <c r="G1557" s="173"/>
      <c r="H1557" s="173"/>
      <c r="I1557" s="173"/>
      <c r="J1557" s="173"/>
      <c r="K1557" s="173"/>
      <c r="L1557" s="173"/>
      <c r="M1557" s="72"/>
      <c r="N1557" s="67"/>
      <c r="O1557" s="76"/>
      <c r="P1557" s="218"/>
      <c r="Q1557" s="218"/>
      <c r="R1557" s="218"/>
    </row>
    <row r="1558" spans="1:18" x14ac:dyDescent="0.25">
      <c r="A1558" s="227"/>
      <c r="B1558" s="173"/>
      <c r="C1558" s="173"/>
      <c r="D1558" s="173"/>
      <c r="E1558" s="173"/>
      <c r="F1558" s="173"/>
      <c r="G1558" s="173"/>
      <c r="H1558" s="173"/>
      <c r="I1558" s="173"/>
      <c r="J1558" s="173"/>
      <c r="K1558" s="173"/>
      <c r="L1558" s="173"/>
      <c r="M1558" s="72"/>
      <c r="N1558" s="67"/>
      <c r="O1558" s="76"/>
      <c r="P1558" s="218"/>
      <c r="Q1558" s="218"/>
      <c r="R1558" s="218"/>
    </row>
    <row r="1559" spans="1:18" x14ac:dyDescent="0.25">
      <c r="A1559" s="227"/>
      <c r="B1559" s="173"/>
      <c r="C1559" s="173"/>
      <c r="D1559" s="173"/>
      <c r="E1559" s="173"/>
      <c r="F1559" s="173"/>
      <c r="G1559" s="173"/>
      <c r="H1559" s="173"/>
      <c r="I1559" s="173"/>
      <c r="J1559" s="173"/>
      <c r="K1559" s="173"/>
      <c r="L1559" s="173"/>
      <c r="M1559" s="72"/>
      <c r="N1559" s="67"/>
      <c r="O1559" s="76"/>
      <c r="P1559" s="218"/>
      <c r="Q1559" s="218"/>
      <c r="R1559" s="218"/>
    </row>
    <row r="1560" spans="1:18" x14ac:dyDescent="0.25">
      <c r="A1560" s="227"/>
      <c r="B1560" s="173"/>
      <c r="C1560" s="173"/>
      <c r="D1560" s="173"/>
      <c r="E1560" s="173"/>
      <c r="F1560" s="173"/>
      <c r="G1560" s="173"/>
      <c r="H1560" s="173"/>
      <c r="I1560" s="173"/>
      <c r="J1560" s="173"/>
      <c r="K1560" s="173"/>
      <c r="L1560" s="173"/>
      <c r="M1560" s="72"/>
      <c r="N1560" s="67"/>
      <c r="O1560" s="76"/>
      <c r="P1560" s="218"/>
      <c r="Q1560" s="218"/>
      <c r="R1560" s="218"/>
    </row>
    <row r="1561" spans="1:18" x14ac:dyDescent="0.25">
      <c r="A1561" s="227"/>
      <c r="B1561" s="173"/>
      <c r="C1561" s="173"/>
      <c r="D1561" s="173"/>
      <c r="E1561" s="173"/>
      <c r="F1561" s="173"/>
      <c r="G1561" s="173"/>
      <c r="H1561" s="173"/>
      <c r="I1561" s="173"/>
      <c r="J1561" s="173"/>
      <c r="K1561" s="173"/>
      <c r="L1561" s="173"/>
      <c r="M1561" s="72"/>
      <c r="N1561" s="67"/>
      <c r="O1561" s="76"/>
      <c r="P1561" s="218"/>
      <c r="Q1561" s="218"/>
      <c r="R1561" s="218"/>
    </row>
    <row r="1562" spans="1:18" x14ac:dyDescent="0.25">
      <c r="A1562" s="227"/>
      <c r="B1562" s="173"/>
      <c r="C1562" s="173"/>
      <c r="D1562" s="173"/>
      <c r="E1562" s="173"/>
      <c r="F1562" s="173"/>
      <c r="G1562" s="173"/>
      <c r="H1562" s="173"/>
      <c r="I1562" s="173"/>
      <c r="J1562" s="173"/>
      <c r="K1562" s="173"/>
      <c r="L1562" s="173"/>
      <c r="M1562" s="72"/>
      <c r="N1562" s="67"/>
      <c r="O1562" s="76"/>
      <c r="P1562" s="218"/>
      <c r="Q1562" s="218"/>
      <c r="R1562" s="218"/>
    </row>
    <row r="1563" spans="1:18" x14ac:dyDescent="0.25">
      <c r="A1563" s="227"/>
      <c r="B1563" s="173"/>
      <c r="C1563" s="173"/>
      <c r="D1563" s="173"/>
      <c r="E1563" s="173"/>
      <c r="F1563" s="173"/>
      <c r="G1563" s="173"/>
      <c r="H1563" s="173"/>
      <c r="I1563" s="173"/>
      <c r="J1563" s="173"/>
      <c r="K1563" s="173"/>
      <c r="L1563" s="173"/>
      <c r="M1563" s="72"/>
      <c r="N1563" s="67"/>
      <c r="O1563" s="76"/>
      <c r="P1563" s="218"/>
      <c r="Q1563" s="218"/>
      <c r="R1563" s="218"/>
    </row>
    <row r="1564" spans="1:18" x14ac:dyDescent="0.25">
      <c r="A1564" s="227"/>
      <c r="B1564" s="173"/>
      <c r="C1564" s="173"/>
      <c r="D1564" s="173"/>
      <c r="E1564" s="173"/>
      <c r="F1564" s="173"/>
      <c r="G1564" s="173"/>
      <c r="H1564" s="173"/>
      <c r="I1564" s="173"/>
      <c r="J1564" s="173"/>
      <c r="K1564" s="173"/>
      <c r="L1564" s="173"/>
      <c r="M1564" s="72"/>
      <c r="N1564" s="67"/>
      <c r="O1564" s="76"/>
      <c r="P1564" s="218"/>
      <c r="Q1564" s="218"/>
      <c r="R1564" s="218"/>
    </row>
    <row r="1565" spans="1:18" x14ac:dyDescent="0.25">
      <c r="A1565" s="227"/>
      <c r="B1565" s="173"/>
      <c r="C1565" s="173"/>
      <c r="D1565" s="173"/>
      <c r="E1565" s="173"/>
      <c r="F1565" s="173"/>
      <c r="G1565" s="173"/>
      <c r="H1565" s="173"/>
      <c r="I1565" s="173"/>
      <c r="J1565" s="173"/>
      <c r="K1565" s="173"/>
      <c r="L1565" s="173"/>
      <c r="M1565" s="72"/>
      <c r="N1565" s="67"/>
      <c r="O1565" s="76"/>
      <c r="P1565" s="218"/>
      <c r="Q1565" s="218"/>
      <c r="R1565" s="218"/>
    </row>
    <row r="1566" spans="1:18" x14ac:dyDescent="0.25">
      <c r="A1566" s="227"/>
      <c r="B1566" s="173"/>
      <c r="C1566" s="173"/>
      <c r="D1566" s="173"/>
      <c r="E1566" s="173"/>
      <c r="F1566" s="173"/>
      <c r="G1566" s="173"/>
      <c r="H1566" s="173"/>
      <c r="I1566" s="173"/>
      <c r="J1566" s="173"/>
      <c r="K1566" s="173"/>
      <c r="L1566" s="173"/>
      <c r="M1566" s="72"/>
      <c r="N1566" s="67"/>
      <c r="O1566" s="76"/>
      <c r="P1566" s="218"/>
      <c r="Q1566" s="218"/>
      <c r="R1566" s="218"/>
    </row>
    <row r="1567" spans="1:18" x14ac:dyDescent="0.25">
      <c r="A1567" s="227"/>
      <c r="B1567" s="173"/>
      <c r="C1567" s="173"/>
      <c r="D1567" s="173"/>
      <c r="E1567" s="173"/>
      <c r="F1567" s="173"/>
      <c r="G1567" s="173"/>
      <c r="H1567" s="173"/>
      <c r="I1567" s="173"/>
      <c r="J1567" s="173"/>
      <c r="K1567" s="173"/>
      <c r="L1567" s="173"/>
      <c r="M1567" s="72"/>
      <c r="N1567" s="67"/>
      <c r="O1567" s="76"/>
      <c r="P1567" s="218"/>
      <c r="Q1567" s="218"/>
      <c r="R1567" s="218"/>
    </row>
    <row r="1568" spans="1:18" x14ac:dyDescent="0.25">
      <c r="A1568" s="227"/>
      <c r="B1568" s="173"/>
      <c r="C1568" s="173"/>
      <c r="D1568" s="173"/>
      <c r="E1568" s="173"/>
      <c r="F1568" s="173"/>
      <c r="G1568" s="173"/>
      <c r="H1568" s="173"/>
      <c r="I1568" s="173"/>
      <c r="J1568" s="173"/>
      <c r="K1568" s="173"/>
      <c r="L1568" s="173"/>
      <c r="M1568" s="72"/>
      <c r="N1568" s="67"/>
      <c r="O1568" s="76"/>
      <c r="P1568" s="218"/>
      <c r="Q1568" s="218"/>
      <c r="R1568" s="218"/>
    </row>
    <row r="1569" spans="1:18" x14ac:dyDescent="0.25">
      <c r="A1569" s="227"/>
      <c r="B1569" s="173"/>
      <c r="C1569" s="173"/>
      <c r="D1569" s="173"/>
      <c r="E1569" s="173"/>
      <c r="F1569" s="173"/>
      <c r="G1569" s="173"/>
      <c r="H1569" s="173"/>
      <c r="I1569" s="173"/>
      <c r="J1569" s="173"/>
      <c r="K1569" s="173"/>
      <c r="L1569" s="173"/>
      <c r="M1569" s="72"/>
      <c r="N1569" s="67"/>
      <c r="O1569" s="76"/>
      <c r="P1569" s="218"/>
      <c r="Q1569" s="218"/>
      <c r="R1569" s="218"/>
    </row>
    <row r="1570" spans="1:18" x14ac:dyDescent="0.25">
      <c r="A1570" s="227"/>
      <c r="B1570" s="173"/>
      <c r="C1570" s="173"/>
      <c r="D1570" s="173"/>
      <c r="E1570" s="173"/>
      <c r="F1570" s="173"/>
      <c r="G1570" s="173"/>
      <c r="H1570" s="173"/>
      <c r="I1570" s="173"/>
      <c r="J1570" s="173"/>
      <c r="K1570" s="173"/>
      <c r="L1570" s="173"/>
      <c r="M1570" s="72"/>
      <c r="N1570" s="67"/>
      <c r="O1570" s="76"/>
      <c r="P1570" s="218"/>
      <c r="Q1570" s="218"/>
      <c r="R1570" s="218"/>
    </row>
    <row r="1571" spans="1:18" x14ac:dyDescent="0.25">
      <c r="A1571" s="227"/>
      <c r="B1571" s="173"/>
      <c r="C1571" s="173"/>
      <c r="D1571" s="173"/>
      <c r="E1571" s="173"/>
      <c r="F1571" s="173"/>
      <c r="G1571" s="173"/>
      <c r="H1571" s="173"/>
      <c r="I1571" s="173"/>
      <c r="J1571" s="173"/>
      <c r="K1571" s="173"/>
      <c r="L1571" s="173"/>
      <c r="M1571" s="72"/>
      <c r="N1571" s="67"/>
      <c r="O1571" s="76"/>
      <c r="P1571" s="218"/>
      <c r="Q1571" s="218"/>
      <c r="R1571" s="218"/>
    </row>
    <row r="1572" spans="1:18" x14ac:dyDescent="0.25">
      <c r="A1572" s="227"/>
      <c r="B1572" s="173"/>
      <c r="C1572" s="173"/>
      <c r="D1572" s="173"/>
      <c r="E1572" s="173"/>
      <c r="F1572" s="173"/>
      <c r="G1572" s="173"/>
      <c r="H1572" s="173"/>
      <c r="I1572" s="173"/>
      <c r="J1572" s="173"/>
      <c r="K1572" s="173"/>
      <c r="L1572" s="173"/>
      <c r="M1572" s="72"/>
      <c r="N1572" s="67"/>
      <c r="O1572" s="76"/>
      <c r="P1572" s="218"/>
      <c r="Q1572" s="218"/>
      <c r="R1572" s="218"/>
    </row>
    <row r="1573" spans="1:18" x14ac:dyDescent="0.25">
      <c r="A1573" s="227"/>
      <c r="B1573" s="173"/>
      <c r="C1573" s="173"/>
      <c r="D1573" s="173"/>
      <c r="E1573" s="173"/>
      <c r="F1573" s="173"/>
      <c r="G1573" s="173"/>
      <c r="H1573" s="173"/>
      <c r="I1573" s="173"/>
      <c r="J1573" s="173"/>
      <c r="K1573" s="173"/>
      <c r="L1573" s="173"/>
      <c r="M1573" s="72"/>
      <c r="N1573" s="67"/>
      <c r="O1573" s="76"/>
      <c r="P1573" s="218"/>
      <c r="Q1573" s="218"/>
      <c r="R1573" s="218"/>
    </row>
    <row r="1574" spans="1:18" x14ac:dyDescent="0.25">
      <c r="A1574" s="227"/>
      <c r="B1574" s="173"/>
      <c r="C1574" s="173"/>
      <c r="D1574" s="173"/>
      <c r="E1574" s="173"/>
      <c r="F1574" s="173"/>
      <c r="G1574" s="173"/>
      <c r="H1574" s="173"/>
      <c r="I1574" s="173"/>
      <c r="J1574" s="173"/>
      <c r="K1574" s="173"/>
      <c r="L1574" s="173"/>
      <c r="M1574" s="72"/>
      <c r="N1574" s="67"/>
      <c r="O1574" s="76"/>
      <c r="P1574" s="218"/>
      <c r="Q1574" s="218"/>
      <c r="R1574" s="218"/>
    </row>
    <row r="1575" spans="1:18" x14ac:dyDescent="0.25">
      <c r="A1575" s="227"/>
      <c r="B1575" s="173"/>
      <c r="C1575" s="173"/>
      <c r="D1575" s="173"/>
      <c r="E1575" s="173"/>
      <c r="F1575" s="173"/>
      <c r="G1575" s="173"/>
      <c r="H1575" s="173"/>
      <c r="I1575" s="173"/>
      <c r="J1575" s="173"/>
      <c r="K1575" s="173"/>
      <c r="L1575" s="173"/>
      <c r="M1575" s="72"/>
      <c r="N1575" s="67"/>
      <c r="O1575" s="76"/>
      <c r="P1575" s="218"/>
      <c r="Q1575" s="218"/>
      <c r="R1575" s="218"/>
    </row>
    <row r="1576" spans="1:18" x14ac:dyDescent="0.25">
      <c r="A1576" s="227"/>
      <c r="B1576" s="173"/>
      <c r="C1576" s="173"/>
      <c r="D1576" s="173"/>
      <c r="E1576" s="173"/>
      <c r="F1576" s="173"/>
      <c r="G1576" s="173"/>
      <c r="H1576" s="173"/>
      <c r="I1576" s="173"/>
      <c r="J1576" s="173"/>
      <c r="K1576" s="173"/>
      <c r="L1576" s="173"/>
      <c r="M1576" s="72"/>
      <c r="N1576" s="67"/>
      <c r="O1576" s="76"/>
      <c r="P1576" s="218"/>
      <c r="Q1576" s="218"/>
      <c r="R1576" s="218"/>
    </row>
    <row r="1577" spans="1:18" x14ac:dyDescent="0.25">
      <c r="A1577" s="227"/>
      <c r="B1577" s="173"/>
      <c r="C1577" s="173"/>
      <c r="D1577" s="173"/>
      <c r="E1577" s="173"/>
      <c r="F1577" s="173"/>
      <c r="G1577" s="173"/>
      <c r="H1577" s="173"/>
      <c r="I1577" s="173"/>
      <c r="J1577" s="173"/>
      <c r="K1577" s="173"/>
      <c r="L1577" s="173"/>
      <c r="M1577" s="72"/>
      <c r="N1577" s="67"/>
      <c r="O1577" s="76"/>
      <c r="P1577" s="218"/>
      <c r="Q1577" s="218"/>
      <c r="R1577" s="218"/>
    </row>
    <row r="1578" spans="1:18" x14ac:dyDescent="0.25">
      <c r="A1578" s="227"/>
      <c r="B1578" s="173"/>
      <c r="C1578" s="173"/>
      <c r="D1578" s="173"/>
      <c r="E1578" s="173"/>
      <c r="F1578" s="173"/>
      <c r="G1578" s="173"/>
      <c r="H1578" s="173"/>
      <c r="I1578" s="173"/>
      <c r="J1578" s="173"/>
      <c r="K1578" s="173"/>
      <c r="L1578" s="173"/>
      <c r="M1578" s="72"/>
      <c r="N1578" s="67"/>
      <c r="O1578" s="76"/>
      <c r="P1578" s="218"/>
      <c r="Q1578" s="218"/>
      <c r="R1578" s="218"/>
    </row>
    <row r="1579" spans="1:18" x14ac:dyDescent="0.25">
      <c r="A1579" s="227"/>
      <c r="B1579" s="173"/>
      <c r="C1579" s="173"/>
      <c r="D1579" s="173"/>
      <c r="E1579" s="173"/>
      <c r="F1579" s="173"/>
      <c r="G1579" s="173"/>
      <c r="H1579" s="173"/>
      <c r="I1579" s="173"/>
      <c r="J1579" s="173"/>
      <c r="K1579" s="173"/>
      <c r="L1579" s="173"/>
      <c r="M1579" s="72"/>
      <c r="N1579" s="67"/>
      <c r="O1579" s="76"/>
      <c r="P1579" s="218"/>
      <c r="Q1579" s="218"/>
      <c r="R1579" s="218"/>
    </row>
    <row r="1580" spans="1:18" x14ac:dyDescent="0.25">
      <c r="A1580" s="227"/>
      <c r="B1580" s="173"/>
      <c r="C1580" s="173"/>
      <c r="D1580" s="173"/>
      <c r="E1580" s="173"/>
      <c r="F1580" s="173"/>
      <c r="G1580" s="173"/>
      <c r="H1580" s="173"/>
      <c r="I1580" s="173"/>
      <c r="J1580" s="173"/>
      <c r="K1580" s="173"/>
      <c r="L1580" s="173"/>
      <c r="M1580" s="72"/>
      <c r="N1580" s="67"/>
      <c r="O1580" s="76"/>
      <c r="P1580" s="218"/>
      <c r="Q1580" s="218"/>
      <c r="R1580" s="218"/>
    </row>
    <row r="1581" spans="1:18" x14ac:dyDescent="0.25">
      <c r="A1581" s="227"/>
      <c r="B1581" s="173"/>
      <c r="C1581" s="173"/>
      <c r="D1581" s="173"/>
      <c r="E1581" s="173"/>
      <c r="F1581" s="173"/>
      <c r="G1581" s="173"/>
      <c r="H1581" s="173"/>
      <c r="I1581" s="173"/>
      <c r="J1581" s="173"/>
      <c r="K1581" s="173"/>
      <c r="L1581" s="173"/>
      <c r="M1581" s="72"/>
      <c r="N1581" s="67"/>
      <c r="O1581" s="76"/>
      <c r="P1581" s="218"/>
      <c r="Q1581" s="218"/>
      <c r="R1581" s="218"/>
    </row>
    <row r="1582" spans="1:18" x14ac:dyDescent="0.25">
      <c r="A1582" s="227"/>
      <c r="B1582" s="173"/>
      <c r="C1582" s="173"/>
      <c r="D1582" s="173"/>
      <c r="E1582" s="173"/>
      <c r="F1582" s="173"/>
      <c r="G1582" s="173"/>
      <c r="H1582" s="173"/>
      <c r="I1582" s="173"/>
      <c r="J1582" s="173"/>
      <c r="K1582" s="173"/>
      <c r="L1582" s="173"/>
      <c r="M1582" s="72"/>
      <c r="N1582" s="67"/>
      <c r="O1582" s="76"/>
      <c r="P1582" s="218"/>
      <c r="Q1582" s="218"/>
      <c r="R1582" s="218"/>
    </row>
    <row r="1583" spans="1:18" x14ac:dyDescent="0.25">
      <c r="A1583" s="227"/>
      <c r="B1583" s="173"/>
      <c r="C1583" s="173"/>
      <c r="D1583" s="173"/>
      <c r="E1583" s="173"/>
      <c r="F1583" s="173"/>
      <c r="G1583" s="173"/>
      <c r="H1583" s="173"/>
      <c r="I1583" s="173"/>
      <c r="J1583" s="173"/>
      <c r="K1583" s="173"/>
      <c r="L1583" s="173"/>
      <c r="M1583" s="72"/>
      <c r="N1583" s="67"/>
      <c r="O1583" s="76"/>
      <c r="P1583" s="218"/>
      <c r="Q1583" s="218"/>
      <c r="R1583" s="218"/>
    </row>
    <row r="1584" spans="1:18" x14ac:dyDescent="0.25">
      <c r="A1584" s="227"/>
      <c r="B1584" s="173"/>
      <c r="C1584" s="173"/>
      <c r="D1584" s="173"/>
      <c r="E1584" s="173"/>
      <c r="F1584" s="173"/>
      <c r="G1584" s="173"/>
      <c r="H1584" s="173"/>
      <c r="I1584" s="173"/>
      <c r="J1584" s="173"/>
      <c r="K1584" s="173"/>
      <c r="L1584" s="173"/>
      <c r="M1584" s="72"/>
      <c r="N1584" s="67"/>
      <c r="O1584" s="76"/>
      <c r="P1584" s="218"/>
      <c r="Q1584" s="218"/>
      <c r="R1584" s="218"/>
    </row>
    <row r="1585" spans="1:18" x14ac:dyDescent="0.25">
      <c r="A1585" s="227"/>
      <c r="B1585" s="173"/>
      <c r="C1585" s="173"/>
      <c r="D1585" s="173"/>
      <c r="E1585" s="173"/>
      <c r="F1585" s="173"/>
      <c r="G1585" s="173"/>
      <c r="H1585" s="173"/>
      <c r="I1585" s="173"/>
      <c r="J1585" s="173"/>
      <c r="K1585" s="173"/>
      <c r="L1585" s="173"/>
      <c r="M1585" s="72"/>
      <c r="N1585" s="67"/>
      <c r="O1585" s="76"/>
      <c r="P1585" s="218"/>
      <c r="Q1585" s="218"/>
      <c r="R1585" s="218"/>
    </row>
    <row r="1586" spans="1:18" x14ac:dyDescent="0.25">
      <c r="A1586" s="227"/>
      <c r="B1586" s="173"/>
      <c r="C1586" s="173"/>
      <c r="D1586" s="173"/>
      <c r="E1586" s="173"/>
      <c r="F1586" s="173"/>
      <c r="G1586" s="173"/>
      <c r="H1586" s="173"/>
      <c r="I1586" s="173"/>
      <c r="J1586" s="173"/>
      <c r="K1586" s="173"/>
      <c r="L1586" s="173"/>
      <c r="M1586" s="72"/>
      <c r="N1586" s="67"/>
      <c r="O1586" s="76"/>
      <c r="P1586" s="218"/>
      <c r="Q1586" s="218"/>
      <c r="R1586" s="218"/>
    </row>
    <row r="1587" spans="1:18" x14ac:dyDescent="0.25">
      <c r="A1587" s="227"/>
      <c r="B1587" s="173"/>
      <c r="C1587" s="173"/>
      <c r="D1587" s="173"/>
      <c r="E1587" s="173"/>
      <c r="F1587" s="173"/>
      <c r="G1587" s="173"/>
      <c r="H1587" s="173"/>
      <c r="I1587" s="173"/>
      <c r="J1587" s="173"/>
      <c r="K1587" s="173"/>
      <c r="L1587" s="173"/>
      <c r="M1587" s="72"/>
      <c r="N1587" s="67"/>
      <c r="O1587" s="76"/>
      <c r="P1587" s="218"/>
      <c r="Q1587" s="218"/>
      <c r="R1587" s="218"/>
    </row>
    <row r="1588" spans="1:18" x14ac:dyDescent="0.25">
      <c r="A1588" s="227"/>
      <c r="B1588" s="173"/>
      <c r="C1588" s="173"/>
      <c r="D1588" s="173"/>
      <c r="E1588" s="173"/>
      <c r="F1588" s="173"/>
      <c r="G1588" s="173"/>
      <c r="H1588" s="173"/>
      <c r="I1588" s="173"/>
      <c r="J1588" s="173"/>
      <c r="K1588" s="173"/>
      <c r="L1588" s="173"/>
      <c r="M1588" s="72"/>
      <c r="N1588" s="67"/>
      <c r="O1588" s="76"/>
      <c r="P1588" s="218"/>
      <c r="Q1588" s="218"/>
      <c r="R1588" s="218"/>
    </row>
    <row r="1589" spans="1:18" x14ac:dyDescent="0.25">
      <c r="A1589" s="227"/>
      <c r="B1589" s="173"/>
      <c r="C1589" s="173"/>
      <c r="D1589" s="173"/>
      <c r="E1589" s="173"/>
      <c r="F1589" s="173"/>
      <c r="G1589" s="173"/>
      <c r="H1589" s="173"/>
      <c r="I1589" s="173"/>
      <c r="J1589" s="173"/>
      <c r="K1589" s="173"/>
      <c r="L1589" s="173"/>
      <c r="M1589" s="72"/>
      <c r="N1589" s="67"/>
      <c r="O1589" s="76"/>
      <c r="P1589" s="218"/>
      <c r="Q1589" s="218"/>
      <c r="R1589" s="218"/>
    </row>
    <row r="1590" spans="1:18" x14ac:dyDescent="0.25">
      <c r="A1590" s="227"/>
      <c r="B1590" s="173"/>
      <c r="C1590" s="173"/>
      <c r="D1590" s="173"/>
      <c r="E1590" s="173"/>
      <c r="F1590" s="173"/>
      <c r="G1590" s="173"/>
      <c r="H1590" s="173"/>
      <c r="I1590" s="173"/>
      <c r="J1590" s="173"/>
      <c r="K1590" s="173"/>
      <c r="L1590" s="173"/>
      <c r="M1590" s="72"/>
      <c r="N1590" s="67"/>
      <c r="O1590" s="76"/>
      <c r="P1590" s="218"/>
      <c r="Q1590" s="218"/>
      <c r="R1590" s="218"/>
    </row>
    <row r="1591" spans="1:18" x14ac:dyDescent="0.25">
      <c r="A1591" s="227"/>
      <c r="B1591" s="173"/>
      <c r="C1591" s="173"/>
      <c r="D1591" s="173"/>
      <c r="E1591" s="173"/>
      <c r="F1591" s="173"/>
      <c r="G1591" s="173"/>
      <c r="H1591" s="173"/>
      <c r="I1591" s="173"/>
      <c r="J1591" s="173"/>
      <c r="K1591" s="173"/>
      <c r="L1591" s="173"/>
      <c r="M1591" s="72"/>
      <c r="N1591" s="67"/>
      <c r="O1591" s="76"/>
      <c r="P1591" s="218"/>
      <c r="Q1591" s="218"/>
      <c r="R1591" s="218"/>
    </row>
    <row r="1592" spans="1:18" x14ac:dyDescent="0.25">
      <c r="A1592" s="227"/>
      <c r="B1592" s="173"/>
      <c r="C1592" s="173"/>
      <c r="D1592" s="173"/>
      <c r="E1592" s="173"/>
      <c r="F1592" s="173"/>
      <c r="G1592" s="173"/>
      <c r="H1592" s="173"/>
      <c r="I1592" s="173"/>
      <c r="J1592" s="173"/>
      <c r="K1592" s="173"/>
      <c r="L1592" s="173"/>
      <c r="M1592" s="72"/>
      <c r="N1592" s="67"/>
      <c r="O1592" s="76"/>
      <c r="P1592" s="218"/>
      <c r="Q1592" s="218"/>
      <c r="R1592" s="218"/>
    </row>
    <row r="1593" spans="1:18" x14ac:dyDescent="0.25">
      <c r="A1593" s="227"/>
      <c r="B1593" s="173"/>
      <c r="C1593" s="173"/>
      <c r="D1593" s="173"/>
      <c r="E1593" s="173"/>
      <c r="F1593" s="173"/>
      <c r="G1593" s="173"/>
      <c r="H1593" s="173"/>
      <c r="I1593" s="173"/>
      <c r="J1593" s="173"/>
      <c r="K1593" s="173"/>
      <c r="L1593" s="173"/>
      <c r="M1593" s="72"/>
      <c r="N1593" s="67"/>
      <c r="O1593" s="76"/>
      <c r="P1593" s="218"/>
      <c r="Q1593" s="218"/>
      <c r="R1593" s="218"/>
    </row>
    <row r="1594" spans="1:18" x14ac:dyDescent="0.25">
      <c r="A1594" s="227"/>
      <c r="B1594" s="173"/>
      <c r="C1594" s="173"/>
      <c r="D1594" s="173"/>
      <c r="E1594" s="173"/>
      <c r="F1594" s="173"/>
      <c r="G1594" s="173"/>
      <c r="H1594" s="173"/>
      <c r="I1594" s="173"/>
      <c r="J1594" s="173"/>
      <c r="K1594" s="173"/>
      <c r="L1594" s="173"/>
      <c r="M1594" s="72"/>
      <c r="N1594" s="67"/>
      <c r="O1594" s="76"/>
      <c r="P1594" s="218"/>
      <c r="Q1594" s="218"/>
      <c r="R1594" s="218"/>
    </row>
    <row r="1595" spans="1:18" x14ac:dyDescent="0.25">
      <c r="A1595" s="227"/>
      <c r="B1595" s="173"/>
      <c r="C1595" s="173"/>
      <c r="D1595" s="173"/>
      <c r="E1595" s="173"/>
      <c r="F1595" s="173"/>
      <c r="G1595" s="173"/>
      <c r="H1595" s="173"/>
      <c r="I1595" s="173"/>
      <c r="J1595" s="173"/>
      <c r="K1595" s="173"/>
      <c r="L1595" s="173"/>
      <c r="M1595" s="72"/>
      <c r="N1595" s="67"/>
      <c r="O1595" s="76"/>
      <c r="P1595" s="218"/>
      <c r="Q1595" s="218"/>
      <c r="R1595" s="218"/>
    </row>
    <row r="1596" spans="1:18" x14ac:dyDescent="0.25">
      <c r="A1596" s="227"/>
      <c r="B1596" s="173"/>
      <c r="C1596" s="173"/>
      <c r="D1596" s="173"/>
      <c r="E1596" s="173"/>
      <c r="F1596" s="173"/>
      <c r="G1596" s="173"/>
      <c r="H1596" s="173"/>
      <c r="I1596" s="173"/>
      <c r="J1596" s="173"/>
      <c r="K1596" s="173"/>
      <c r="L1596" s="173"/>
      <c r="M1596" s="72"/>
      <c r="N1596" s="67"/>
      <c r="O1596" s="76"/>
      <c r="P1596" s="218"/>
      <c r="Q1596" s="218"/>
      <c r="R1596" s="218"/>
    </row>
    <row r="1597" spans="1:18" x14ac:dyDescent="0.25">
      <c r="A1597" s="227"/>
      <c r="B1597" s="173"/>
      <c r="C1597" s="173"/>
      <c r="D1597" s="173"/>
      <c r="E1597" s="173"/>
      <c r="F1597" s="173"/>
      <c r="G1597" s="173"/>
      <c r="H1597" s="173"/>
      <c r="I1597" s="173"/>
      <c r="J1597" s="173"/>
      <c r="K1597" s="173"/>
      <c r="L1597" s="173"/>
      <c r="M1597" s="72"/>
      <c r="N1597" s="67"/>
      <c r="O1597" s="76"/>
      <c r="P1597" s="218"/>
      <c r="Q1597" s="218"/>
      <c r="R1597" s="218"/>
    </row>
    <row r="1598" spans="1:18" x14ac:dyDescent="0.25">
      <c r="A1598" s="227"/>
      <c r="B1598" s="173"/>
      <c r="C1598" s="173"/>
      <c r="D1598" s="173"/>
      <c r="E1598" s="173"/>
      <c r="F1598" s="173"/>
      <c r="G1598" s="173"/>
      <c r="H1598" s="173"/>
      <c r="I1598" s="173"/>
      <c r="J1598" s="173"/>
      <c r="K1598" s="173"/>
      <c r="L1598" s="173"/>
      <c r="M1598" s="72"/>
      <c r="N1598" s="67"/>
      <c r="O1598" s="76"/>
      <c r="P1598" s="218"/>
      <c r="Q1598" s="218"/>
      <c r="R1598" s="218"/>
    </row>
    <row r="1599" spans="1:18" x14ac:dyDescent="0.25">
      <c r="A1599" s="227"/>
      <c r="B1599" s="173"/>
      <c r="C1599" s="173"/>
      <c r="D1599" s="173"/>
      <c r="E1599" s="173"/>
      <c r="F1599" s="173"/>
      <c r="G1599" s="173"/>
      <c r="H1599" s="173"/>
      <c r="I1599" s="173"/>
      <c r="J1599" s="173"/>
      <c r="K1599" s="173"/>
      <c r="L1599" s="173"/>
      <c r="M1599" s="72"/>
      <c r="N1599" s="67"/>
      <c r="O1599" s="76"/>
      <c r="P1599" s="218"/>
      <c r="Q1599" s="218"/>
      <c r="R1599" s="218"/>
    </row>
    <row r="1600" spans="1:18" x14ac:dyDescent="0.25">
      <c r="A1600" s="227"/>
      <c r="B1600" s="173"/>
      <c r="C1600" s="173"/>
      <c r="D1600" s="173"/>
      <c r="E1600" s="173"/>
      <c r="F1600" s="173"/>
      <c r="G1600" s="173"/>
      <c r="H1600" s="173"/>
      <c r="I1600" s="173"/>
      <c r="J1600" s="173"/>
      <c r="K1600" s="173"/>
      <c r="L1600" s="173"/>
      <c r="M1600" s="72"/>
      <c r="N1600" s="67"/>
      <c r="O1600" s="76"/>
      <c r="P1600" s="218"/>
      <c r="Q1600" s="218"/>
      <c r="R1600" s="218"/>
    </row>
    <row r="1601" spans="1:18" x14ac:dyDescent="0.25">
      <c r="A1601" s="227"/>
      <c r="B1601" s="173"/>
      <c r="C1601" s="173"/>
      <c r="D1601" s="173"/>
      <c r="E1601" s="173"/>
      <c r="F1601" s="173"/>
      <c r="G1601" s="173"/>
      <c r="H1601" s="173"/>
      <c r="I1601" s="173"/>
      <c r="J1601" s="173"/>
      <c r="K1601" s="173"/>
      <c r="L1601" s="173"/>
      <c r="M1601" s="72"/>
      <c r="N1601" s="67"/>
      <c r="O1601" s="76"/>
      <c r="P1601" s="218"/>
      <c r="Q1601" s="218"/>
      <c r="R1601" s="218"/>
    </row>
    <row r="1602" spans="1:18" x14ac:dyDescent="0.25">
      <c r="A1602" s="227"/>
      <c r="B1602" s="173"/>
      <c r="C1602" s="173"/>
      <c r="D1602" s="173"/>
      <c r="E1602" s="173"/>
      <c r="F1602" s="173"/>
      <c r="G1602" s="173"/>
      <c r="H1602" s="173"/>
      <c r="I1602" s="173"/>
      <c r="J1602" s="173"/>
      <c r="K1602" s="173"/>
      <c r="L1602" s="173"/>
      <c r="M1602" s="72"/>
      <c r="N1602" s="67"/>
      <c r="O1602" s="76"/>
      <c r="P1602" s="218"/>
      <c r="Q1602" s="218"/>
      <c r="R1602" s="218"/>
    </row>
    <row r="1603" spans="1:18" x14ac:dyDescent="0.25">
      <c r="A1603" s="227"/>
      <c r="B1603" s="173"/>
      <c r="C1603" s="173"/>
      <c r="D1603" s="173"/>
      <c r="E1603" s="173"/>
      <c r="F1603" s="173"/>
      <c r="G1603" s="173"/>
      <c r="H1603" s="173"/>
      <c r="I1603" s="173"/>
      <c r="J1603" s="173"/>
      <c r="K1603" s="173"/>
      <c r="L1603" s="173"/>
      <c r="M1603" s="72"/>
      <c r="N1603" s="67"/>
      <c r="O1603" s="76"/>
      <c r="P1603" s="218"/>
      <c r="Q1603" s="218"/>
      <c r="R1603" s="218"/>
    </row>
    <row r="1604" spans="1:18" x14ac:dyDescent="0.25">
      <c r="A1604" s="227"/>
      <c r="B1604" s="173"/>
      <c r="C1604" s="173"/>
      <c r="D1604" s="173"/>
      <c r="E1604" s="173"/>
      <c r="F1604" s="173"/>
      <c r="G1604" s="173"/>
      <c r="H1604" s="173"/>
      <c r="I1604" s="173"/>
      <c r="J1604" s="173"/>
      <c r="K1604" s="173"/>
      <c r="L1604" s="173"/>
      <c r="M1604" s="72"/>
      <c r="N1604" s="67"/>
      <c r="O1604" s="76"/>
      <c r="P1604" s="218"/>
      <c r="Q1604" s="218"/>
      <c r="R1604" s="218"/>
    </row>
    <row r="1605" spans="1:18" x14ac:dyDescent="0.25">
      <c r="A1605" s="227"/>
      <c r="B1605" s="173"/>
      <c r="C1605" s="173"/>
      <c r="D1605" s="173"/>
      <c r="E1605" s="173"/>
      <c r="F1605" s="173"/>
      <c r="G1605" s="173"/>
      <c r="H1605" s="173"/>
      <c r="I1605" s="173"/>
      <c r="J1605" s="173"/>
      <c r="K1605" s="173"/>
      <c r="L1605" s="173"/>
      <c r="M1605" s="72"/>
      <c r="N1605" s="67"/>
      <c r="O1605" s="76"/>
      <c r="P1605" s="218"/>
      <c r="Q1605" s="218"/>
      <c r="R1605" s="218"/>
    </row>
    <row r="1606" spans="1:18" x14ac:dyDescent="0.25">
      <c r="A1606" s="227"/>
      <c r="B1606" s="173"/>
      <c r="C1606" s="173"/>
      <c r="D1606" s="173"/>
      <c r="E1606" s="173"/>
      <c r="F1606" s="173"/>
      <c r="G1606" s="173"/>
      <c r="H1606" s="173"/>
      <c r="I1606" s="173"/>
      <c r="J1606" s="173"/>
      <c r="K1606" s="173"/>
      <c r="L1606" s="173"/>
      <c r="M1606" s="72"/>
      <c r="N1606" s="67"/>
      <c r="O1606" s="76"/>
      <c r="P1606" s="218"/>
      <c r="Q1606" s="218"/>
      <c r="R1606" s="218"/>
    </row>
    <row r="1607" spans="1:18" x14ac:dyDescent="0.25">
      <c r="A1607" s="227"/>
      <c r="B1607" s="173"/>
      <c r="C1607" s="173"/>
      <c r="D1607" s="173"/>
      <c r="E1607" s="173"/>
      <c r="F1607" s="173"/>
      <c r="G1607" s="173"/>
      <c r="H1607" s="173"/>
      <c r="I1607" s="173"/>
      <c r="J1607" s="173"/>
      <c r="K1607" s="173"/>
      <c r="L1607" s="173"/>
      <c r="M1607" s="72"/>
      <c r="N1607" s="67"/>
      <c r="O1607" s="76"/>
      <c r="P1607" s="218"/>
      <c r="Q1607" s="218"/>
      <c r="R1607" s="218"/>
    </row>
    <row r="1608" spans="1:18" x14ac:dyDescent="0.25">
      <c r="A1608" s="227"/>
      <c r="B1608" s="173"/>
      <c r="C1608" s="173"/>
      <c r="D1608" s="173"/>
      <c r="E1608" s="173"/>
      <c r="F1608" s="173"/>
      <c r="G1608" s="173"/>
      <c r="H1608" s="173"/>
      <c r="I1608" s="173"/>
      <c r="J1608" s="173"/>
      <c r="K1608" s="173"/>
      <c r="L1608" s="173"/>
      <c r="M1608" s="72"/>
      <c r="N1608" s="67"/>
      <c r="O1608" s="76"/>
      <c r="P1608" s="218"/>
      <c r="Q1608" s="218"/>
      <c r="R1608" s="218"/>
    </row>
    <row r="1609" spans="1:18" x14ac:dyDescent="0.25">
      <c r="A1609" s="227"/>
      <c r="B1609" s="173"/>
      <c r="C1609" s="173"/>
      <c r="D1609" s="173"/>
      <c r="E1609" s="173"/>
      <c r="F1609" s="173"/>
      <c r="G1609" s="173"/>
      <c r="H1609" s="173"/>
      <c r="I1609" s="173"/>
      <c r="J1609" s="173"/>
      <c r="K1609" s="173"/>
      <c r="L1609" s="173"/>
      <c r="M1609" s="72"/>
      <c r="N1609" s="67"/>
      <c r="O1609" s="76"/>
      <c r="P1609" s="218"/>
      <c r="Q1609" s="218"/>
      <c r="R1609" s="218"/>
    </row>
    <row r="1610" spans="1:18" x14ac:dyDescent="0.25">
      <c r="A1610" s="227"/>
      <c r="B1610" s="173"/>
      <c r="C1610" s="173"/>
      <c r="D1610" s="173"/>
      <c r="E1610" s="173"/>
      <c r="F1610" s="173"/>
      <c r="G1610" s="173"/>
      <c r="H1610" s="173"/>
      <c r="I1610" s="173"/>
      <c r="J1610" s="173"/>
      <c r="K1610" s="173"/>
      <c r="L1610" s="173"/>
      <c r="M1610" s="72"/>
      <c r="N1610" s="67"/>
      <c r="O1610" s="76"/>
      <c r="P1610" s="218"/>
      <c r="Q1610" s="218"/>
      <c r="R1610" s="218"/>
    </row>
    <row r="1611" spans="1:18" x14ac:dyDescent="0.25">
      <c r="A1611" s="227"/>
      <c r="B1611" s="173"/>
      <c r="C1611" s="173"/>
      <c r="D1611" s="173"/>
      <c r="E1611" s="173"/>
      <c r="F1611" s="173"/>
      <c r="G1611" s="173"/>
      <c r="H1611" s="173"/>
      <c r="I1611" s="173"/>
      <c r="J1611" s="173"/>
      <c r="K1611" s="173"/>
      <c r="L1611" s="173"/>
      <c r="M1611" s="72"/>
      <c r="N1611" s="67"/>
      <c r="O1611" s="76"/>
      <c r="P1611" s="218"/>
      <c r="Q1611" s="218"/>
      <c r="R1611" s="218"/>
    </row>
    <row r="1612" spans="1:18" x14ac:dyDescent="0.25">
      <c r="A1612" s="227"/>
      <c r="B1612" s="173"/>
      <c r="C1612" s="173"/>
      <c r="D1612" s="173"/>
      <c r="E1612" s="173"/>
      <c r="F1612" s="173"/>
      <c r="G1612" s="173"/>
      <c r="H1612" s="173"/>
      <c r="I1612" s="173"/>
      <c r="J1612" s="173"/>
      <c r="K1612" s="173"/>
      <c r="L1612" s="173"/>
      <c r="M1612" s="72"/>
      <c r="N1612" s="67"/>
      <c r="O1612" s="76"/>
      <c r="P1612" s="218"/>
      <c r="Q1612" s="218"/>
      <c r="R1612" s="218"/>
    </row>
    <row r="1613" spans="1:18" x14ac:dyDescent="0.25">
      <c r="A1613" s="227"/>
      <c r="B1613" s="173"/>
      <c r="C1613" s="173"/>
      <c r="D1613" s="173"/>
      <c r="E1613" s="173"/>
      <c r="F1613" s="173"/>
      <c r="G1613" s="173"/>
      <c r="H1613" s="173"/>
      <c r="I1613" s="173"/>
      <c r="J1613" s="173"/>
      <c r="K1613" s="173"/>
      <c r="L1613" s="173"/>
      <c r="M1613" s="72"/>
      <c r="N1613" s="67"/>
      <c r="O1613" s="76"/>
      <c r="P1613" s="218"/>
      <c r="Q1613" s="218"/>
      <c r="R1613" s="218"/>
    </row>
    <row r="1614" spans="1:18" x14ac:dyDescent="0.25">
      <c r="A1614" s="227"/>
      <c r="B1614" s="173"/>
      <c r="C1614" s="173"/>
      <c r="D1614" s="173"/>
      <c r="E1614" s="173"/>
      <c r="F1614" s="173"/>
      <c r="G1614" s="173"/>
      <c r="H1614" s="173"/>
      <c r="I1614" s="173"/>
      <c r="J1614" s="173"/>
      <c r="K1614" s="173"/>
      <c r="L1614" s="173"/>
      <c r="M1614" s="72"/>
      <c r="N1614" s="67"/>
      <c r="O1614" s="76"/>
      <c r="P1614" s="218"/>
      <c r="Q1614" s="218"/>
      <c r="R1614" s="218"/>
    </row>
    <row r="1615" spans="1:18" x14ac:dyDescent="0.25">
      <c r="A1615" s="227"/>
      <c r="B1615" s="173"/>
      <c r="C1615" s="173"/>
      <c r="D1615" s="173"/>
      <c r="E1615" s="173"/>
      <c r="F1615" s="173"/>
      <c r="G1615" s="173"/>
      <c r="H1615" s="173"/>
      <c r="I1615" s="173"/>
      <c r="J1615" s="173"/>
      <c r="K1615" s="173"/>
      <c r="L1615" s="173"/>
      <c r="M1615" s="72"/>
      <c r="N1615" s="67"/>
      <c r="O1615" s="76"/>
      <c r="P1615" s="218"/>
      <c r="Q1615" s="218"/>
      <c r="R1615" s="218"/>
    </row>
    <row r="1616" spans="1:18" x14ac:dyDescent="0.25">
      <c r="A1616" s="227"/>
      <c r="B1616" s="173"/>
      <c r="C1616" s="173"/>
      <c r="D1616" s="173"/>
      <c r="E1616" s="173"/>
      <c r="F1616" s="173"/>
      <c r="G1616" s="173"/>
      <c r="H1616" s="173"/>
      <c r="I1616" s="173"/>
      <c r="J1616" s="173"/>
      <c r="K1616" s="173"/>
      <c r="L1616" s="173"/>
      <c r="M1616" s="72"/>
      <c r="N1616" s="67"/>
      <c r="O1616" s="76"/>
      <c r="P1616" s="218"/>
      <c r="Q1616" s="218"/>
      <c r="R1616" s="218"/>
    </row>
    <row r="1617" spans="1:18" x14ac:dyDescent="0.25">
      <c r="A1617" s="227"/>
      <c r="B1617" s="173"/>
      <c r="C1617" s="173"/>
      <c r="D1617" s="173"/>
      <c r="E1617" s="173"/>
      <c r="F1617" s="173"/>
      <c r="G1617" s="173"/>
      <c r="H1617" s="173"/>
      <c r="I1617" s="173"/>
      <c r="J1617" s="173"/>
      <c r="K1617" s="173"/>
      <c r="L1617" s="173"/>
      <c r="M1617" s="72"/>
      <c r="N1617" s="67"/>
      <c r="O1617" s="76"/>
      <c r="P1617" s="218"/>
      <c r="Q1617" s="218"/>
      <c r="R1617" s="218"/>
    </row>
    <row r="1618" spans="1:18" x14ac:dyDescent="0.25">
      <c r="A1618" s="227"/>
      <c r="B1618" s="173"/>
      <c r="C1618" s="173"/>
      <c r="D1618" s="173"/>
      <c r="E1618" s="173"/>
      <c r="F1618" s="173"/>
      <c r="G1618" s="173"/>
      <c r="H1618" s="173"/>
      <c r="I1618" s="173"/>
      <c r="J1618" s="173"/>
      <c r="K1618" s="173"/>
      <c r="L1618" s="173"/>
      <c r="M1618" s="72"/>
      <c r="N1618" s="67"/>
      <c r="O1618" s="76"/>
      <c r="P1618" s="218"/>
      <c r="Q1618" s="218"/>
      <c r="R1618" s="218"/>
    </row>
    <row r="1619" spans="1:18" x14ac:dyDescent="0.25">
      <c r="A1619" s="227"/>
      <c r="B1619" s="173"/>
      <c r="C1619" s="173"/>
      <c r="D1619" s="173"/>
      <c r="E1619" s="173"/>
      <c r="F1619" s="173"/>
      <c r="G1619" s="173"/>
      <c r="H1619" s="173"/>
      <c r="I1619" s="173"/>
      <c r="J1619" s="173"/>
      <c r="K1619" s="173"/>
      <c r="L1619" s="173"/>
      <c r="M1619" s="72"/>
      <c r="N1619" s="67"/>
      <c r="O1619" s="76"/>
      <c r="P1619" s="218"/>
      <c r="Q1619" s="218"/>
      <c r="R1619" s="218"/>
    </row>
    <row r="1620" spans="1:18" x14ac:dyDescent="0.25">
      <c r="A1620" s="227"/>
      <c r="B1620" s="173"/>
      <c r="C1620" s="173"/>
      <c r="D1620" s="173"/>
      <c r="E1620" s="173"/>
      <c r="F1620" s="173"/>
      <c r="G1620" s="173"/>
      <c r="H1620" s="173"/>
      <c r="I1620" s="173"/>
      <c r="J1620" s="173"/>
      <c r="K1620" s="173"/>
      <c r="L1620" s="173"/>
      <c r="M1620" s="72"/>
      <c r="N1620" s="67"/>
      <c r="O1620" s="76"/>
      <c r="P1620" s="218"/>
      <c r="Q1620" s="218"/>
      <c r="R1620" s="218"/>
    </row>
    <row r="1621" spans="1:18" x14ac:dyDescent="0.25">
      <c r="A1621" s="227"/>
      <c r="B1621" s="173"/>
      <c r="C1621" s="173"/>
      <c r="D1621" s="173"/>
      <c r="E1621" s="173"/>
      <c r="F1621" s="173"/>
      <c r="G1621" s="173"/>
      <c r="H1621" s="173"/>
      <c r="I1621" s="173"/>
      <c r="J1621" s="173"/>
      <c r="K1621" s="173"/>
      <c r="L1621" s="173"/>
      <c r="M1621" s="72"/>
      <c r="N1621" s="67"/>
      <c r="O1621" s="76"/>
      <c r="P1621" s="218"/>
      <c r="Q1621" s="218"/>
      <c r="R1621" s="218"/>
    </row>
    <row r="1622" spans="1:18" x14ac:dyDescent="0.25">
      <c r="A1622" s="227"/>
      <c r="B1622" s="173"/>
      <c r="C1622" s="173"/>
      <c r="D1622" s="173"/>
      <c r="E1622" s="173"/>
      <c r="F1622" s="173"/>
      <c r="G1622" s="173"/>
      <c r="H1622" s="173"/>
      <c r="I1622" s="173"/>
      <c r="J1622" s="173"/>
      <c r="K1622" s="173"/>
      <c r="L1622" s="173"/>
      <c r="M1622" s="72"/>
      <c r="N1622" s="67"/>
      <c r="O1622" s="76"/>
      <c r="P1622" s="218"/>
      <c r="Q1622" s="218"/>
      <c r="R1622" s="218"/>
    </row>
    <row r="1623" spans="1:18" x14ac:dyDescent="0.25">
      <c r="A1623" s="227"/>
      <c r="B1623" s="173"/>
      <c r="C1623" s="173"/>
      <c r="D1623" s="173"/>
      <c r="E1623" s="173"/>
      <c r="F1623" s="173"/>
      <c r="G1623" s="173"/>
      <c r="H1623" s="173"/>
      <c r="I1623" s="173"/>
      <c r="J1623" s="173"/>
      <c r="K1623" s="173"/>
      <c r="L1623" s="173"/>
      <c r="M1623" s="72"/>
      <c r="N1623" s="67"/>
      <c r="O1623" s="76"/>
      <c r="P1623" s="218"/>
      <c r="Q1623" s="218"/>
      <c r="R1623" s="218"/>
    </row>
    <row r="1624" spans="1:18" x14ac:dyDescent="0.25">
      <c r="A1624" s="227"/>
      <c r="B1624" s="173"/>
      <c r="C1624" s="173"/>
      <c r="D1624" s="173"/>
      <c r="E1624" s="173"/>
      <c r="F1624" s="173"/>
      <c r="G1624" s="173"/>
      <c r="H1624" s="173"/>
      <c r="I1624" s="173"/>
      <c r="J1624" s="173"/>
      <c r="K1624" s="173"/>
      <c r="L1624" s="173"/>
      <c r="M1624" s="72"/>
      <c r="N1624" s="67"/>
      <c r="O1624" s="76"/>
      <c r="P1624" s="218"/>
      <c r="Q1624" s="218"/>
      <c r="R1624" s="218"/>
    </row>
    <row r="1625" spans="1:18" x14ac:dyDescent="0.25">
      <c r="A1625" s="227"/>
      <c r="B1625" s="173"/>
      <c r="C1625" s="173"/>
      <c r="D1625" s="173"/>
      <c r="E1625" s="173"/>
      <c r="F1625" s="173"/>
      <c r="G1625" s="173"/>
      <c r="H1625" s="173"/>
      <c r="I1625" s="173"/>
      <c r="J1625" s="173"/>
      <c r="K1625" s="173"/>
      <c r="L1625" s="173"/>
      <c r="M1625" s="72"/>
      <c r="N1625" s="67"/>
      <c r="O1625" s="76"/>
      <c r="P1625" s="218"/>
      <c r="Q1625" s="218"/>
      <c r="R1625" s="218"/>
    </row>
    <row r="1626" spans="1:18" x14ac:dyDescent="0.25">
      <c r="A1626" s="227"/>
      <c r="B1626" s="173"/>
      <c r="C1626" s="173"/>
      <c r="D1626" s="173"/>
      <c r="E1626" s="173"/>
      <c r="F1626" s="173"/>
      <c r="G1626" s="173"/>
      <c r="H1626" s="173"/>
      <c r="I1626" s="173"/>
      <c r="J1626" s="173"/>
      <c r="K1626" s="173"/>
      <c r="L1626" s="173"/>
      <c r="M1626" s="72"/>
      <c r="N1626" s="67"/>
      <c r="O1626" s="76"/>
      <c r="P1626" s="218"/>
      <c r="Q1626" s="218"/>
      <c r="R1626" s="218"/>
    </row>
    <row r="1627" spans="1:18" x14ac:dyDescent="0.25">
      <c r="A1627" s="227"/>
      <c r="B1627" s="173"/>
      <c r="C1627" s="173"/>
      <c r="D1627" s="173"/>
      <c r="E1627" s="173"/>
      <c r="F1627" s="173"/>
      <c r="G1627" s="173"/>
      <c r="H1627" s="173"/>
      <c r="I1627" s="173"/>
      <c r="J1627" s="173"/>
      <c r="K1627" s="173"/>
      <c r="L1627" s="173"/>
      <c r="M1627" s="72"/>
      <c r="N1627" s="67"/>
      <c r="O1627" s="76"/>
      <c r="P1627" s="218"/>
      <c r="Q1627" s="218"/>
      <c r="R1627" s="218"/>
    </row>
    <row r="1628" spans="1:18" x14ac:dyDescent="0.25">
      <c r="A1628" s="227"/>
      <c r="B1628" s="173"/>
      <c r="C1628" s="173"/>
      <c r="D1628" s="173"/>
      <c r="E1628" s="173"/>
      <c r="F1628" s="173"/>
      <c r="G1628" s="173"/>
      <c r="H1628" s="173"/>
      <c r="I1628" s="173"/>
      <c r="J1628" s="173"/>
      <c r="K1628" s="173"/>
      <c r="L1628" s="173"/>
      <c r="M1628" s="72"/>
      <c r="N1628" s="67"/>
      <c r="O1628" s="76"/>
      <c r="P1628" s="218"/>
      <c r="Q1628" s="218"/>
      <c r="R1628" s="218"/>
    </row>
    <row r="1629" spans="1:18" x14ac:dyDescent="0.25">
      <c r="A1629" s="227"/>
      <c r="B1629" s="173"/>
      <c r="C1629" s="173"/>
      <c r="D1629" s="173"/>
      <c r="E1629" s="173"/>
      <c r="F1629" s="173"/>
      <c r="G1629" s="173"/>
      <c r="H1629" s="173"/>
      <c r="I1629" s="173"/>
      <c r="J1629" s="173"/>
      <c r="K1629" s="173"/>
      <c r="L1629" s="173"/>
      <c r="M1629" s="72"/>
      <c r="N1629" s="67"/>
      <c r="O1629" s="76"/>
      <c r="P1629" s="218"/>
      <c r="Q1629" s="218"/>
      <c r="R1629" s="218"/>
    </row>
    <row r="1630" spans="1:18" x14ac:dyDescent="0.25">
      <c r="A1630" s="227"/>
      <c r="B1630" s="173"/>
      <c r="C1630" s="173"/>
      <c r="D1630" s="173"/>
      <c r="E1630" s="173"/>
      <c r="F1630" s="173"/>
      <c r="G1630" s="173"/>
      <c r="H1630" s="173"/>
      <c r="I1630" s="173"/>
      <c r="J1630" s="173"/>
      <c r="K1630" s="173"/>
      <c r="L1630" s="173"/>
      <c r="M1630" s="72"/>
      <c r="N1630" s="67"/>
      <c r="O1630" s="76"/>
      <c r="P1630" s="218"/>
      <c r="Q1630" s="218"/>
      <c r="R1630" s="218"/>
    </row>
    <row r="1631" spans="1:18" x14ac:dyDescent="0.25">
      <c r="A1631" s="227"/>
      <c r="B1631" s="173"/>
      <c r="C1631" s="173"/>
      <c r="D1631" s="173"/>
      <c r="E1631" s="173"/>
      <c r="F1631" s="173"/>
      <c r="G1631" s="173"/>
      <c r="H1631" s="173"/>
      <c r="I1631" s="173"/>
      <c r="J1631" s="173"/>
      <c r="K1631" s="173"/>
      <c r="L1631" s="173"/>
      <c r="M1631" s="72"/>
      <c r="N1631" s="67"/>
      <c r="O1631" s="76"/>
      <c r="P1631" s="218"/>
      <c r="Q1631" s="218"/>
      <c r="R1631" s="218"/>
    </row>
    <row r="1632" spans="1:18" x14ac:dyDescent="0.25">
      <c r="A1632" s="227"/>
      <c r="B1632" s="173"/>
      <c r="C1632" s="173"/>
      <c r="D1632" s="173"/>
      <c r="E1632" s="173"/>
      <c r="F1632" s="173"/>
      <c r="G1632" s="173"/>
      <c r="H1632" s="173"/>
      <c r="I1632" s="173"/>
      <c r="J1632" s="173"/>
      <c r="K1632" s="173"/>
      <c r="L1632" s="173"/>
      <c r="M1632" s="72"/>
      <c r="N1632" s="67"/>
      <c r="O1632" s="76"/>
      <c r="P1632" s="218"/>
      <c r="Q1632" s="218"/>
      <c r="R1632" s="218"/>
    </row>
    <row r="1633" spans="1:18" x14ac:dyDescent="0.25">
      <c r="A1633" s="227"/>
      <c r="B1633" s="173"/>
      <c r="C1633" s="173"/>
      <c r="D1633" s="173"/>
      <c r="E1633" s="173"/>
      <c r="F1633" s="173"/>
      <c r="G1633" s="173"/>
      <c r="H1633" s="173"/>
      <c r="I1633" s="173"/>
      <c r="J1633" s="173"/>
      <c r="K1633" s="173"/>
      <c r="L1633" s="173"/>
      <c r="M1633" s="72"/>
      <c r="N1633" s="67"/>
      <c r="O1633" s="76"/>
      <c r="P1633" s="218"/>
      <c r="Q1633" s="218"/>
      <c r="R1633" s="218"/>
    </row>
    <row r="1634" spans="1:18" x14ac:dyDescent="0.25">
      <c r="A1634" s="227"/>
      <c r="B1634" s="173"/>
      <c r="C1634" s="173"/>
      <c r="D1634" s="173"/>
      <c r="E1634" s="173"/>
      <c r="F1634" s="173"/>
      <c r="G1634" s="173"/>
      <c r="H1634" s="173"/>
      <c r="I1634" s="173"/>
      <c r="J1634" s="173"/>
      <c r="K1634" s="173"/>
      <c r="L1634" s="173"/>
      <c r="M1634" s="72"/>
      <c r="N1634" s="67"/>
      <c r="O1634" s="76"/>
      <c r="P1634" s="218"/>
      <c r="Q1634" s="218"/>
      <c r="R1634" s="218"/>
    </row>
    <row r="1635" spans="1:18" x14ac:dyDescent="0.25">
      <c r="A1635" s="227"/>
      <c r="B1635" s="173"/>
      <c r="C1635" s="173"/>
      <c r="D1635" s="173"/>
      <c r="E1635" s="173"/>
      <c r="F1635" s="173"/>
      <c r="G1635" s="173"/>
      <c r="H1635" s="173"/>
      <c r="I1635" s="173"/>
      <c r="J1635" s="173"/>
      <c r="K1635" s="173"/>
      <c r="L1635" s="173"/>
      <c r="M1635" s="72"/>
      <c r="N1635" s="67"/>
      <c r="O1635" s="76"/>
      <c r="P1635" s="218"/>
      <c r="Q1635" s="218"/>
      <c r="R1635" s="218"/>
    </row>
    <row r="1636" spans="1:18" x14ac:dyDescent="0.25">
      <c r="A1636" s="227"/>
      <c r="B1636" s="173"/>
      <c r="C1636" s="173"/>
      <c r="D1636" s="173"/>
      <c r="E1636" s="173"/>
      <c r="F1636" s="173"/>
      <c r="G1636" s="173"/>
      <c r="H1636" s="173"/>
      <c r="I1636" s="173"/>
      <c r="J1636" s="173"/>
      <c r="K1636" s="173"/>
      <c r="L1636" s="173"/>
      <c r="M1636" s="72"/>
      <c r="N1636" s="67"/>
      <c r="O1636" s="76"/>
      <c r="P1636" s="218"/>
      <c r="Q1636" s="218"/>
      <c r="R1636" s="218"/>
    </row>
    <row r="1637" spans="1:18" x14ac:dyDescent="0.25">
      <c r="A1637" s="227"/>
      <c r="B1637" s="173"/>
      <c r="C1637" s="173"/>
      <c r="D1637" s="173"/>
      <c r="E1637" s="173"/>
      <c r="F1637" s="173"/>
      <c r="G1637" s="173"/>
      <c r="H1637" s="173"/>
      <c r="I1637" s="173"/>
      <c r="J1637" s="173"/>
      <c r="K1637" s="173"/>
      <c r="L1637" s="173"/>
      <c r="M1637" s="72"/>
      <c r="N1637" s="67"/>
      <c r="O1637" s="76"/>
      <c r="P1637" s="218"/>
      <c r="Q1637" s="218"/>
      <c r="R1637" s="218"/>
    </row>
    <row r="1638" spans="1:18" x14ac:dyDescent="0.25">
      <c r="A1638" s="227"/>
      <c r="B1638" s="173"/>
      <c r="C1638" s="173"/>
      <c r="D1638" s="173"/>
      <c r="E1638" s="173"/>
      <c r="F1638" s="173"/>
      <c r="G1638" s="173"/>
      <c r="H1638" s="173"/>
      <c r="I1638" s="173"/>
      <c r="J1638" s="173"/>
      <c r="K1638" s="173"/>
      <c r="L1638" s="173"/>
      <c r="M1638" s="72"/>
      <c r="N1638" s="67"/>
      <c r="O1638" s="76"/>
      <c r="P1638" s="218"/>
      <c r="Q1638" s="218"/>
      <c r="R1638" s="218"/>
    </row>
    <row r="1639" spans="1:18" x14ac:dyDescent="0.25">
      <c r="A1639" s="227"/>
      <c r="B1639" s="173"/>
      <c r="C1639" s="173"/>
      <c r="D1639" s="173"/>
      <c r="E1639" s="173"/>
      <c r="F1639" s="173"/>
      <c r="G1639" s="173"/>
      <c r="H1639" s="173"/>
      <c r="I1639" s="173"/>
      <c r="J1639" s="173"/>
      <c r="K1639" s="173"/>
      <c r="L1639" s="173"/>
      <c r="M1639" s="72"/>
      <c r="N1639" s="67"/>
      <c r="O1639" s="76"/>
      <c r="P1639" s="218"/>
      <c r="Q1639" s="218"/>
      <c r="R1639" s="218"/>
    </row>
    <row r="1640" spans="1:18" x14ac:dyDescent="0.25">
      <c r="A1640" s="227"/>
      <c r="B1640" s="173"/>
      <c r="C1640" s="173"/>
      <c r="D1640" s="173"/>
      <c r="E1640" s="173"/>
      <c r="F1640" s="173"/>
      <c r="G1640" s="173"/>
      <c r="H1640" s="173"/>
      <c r="I1640" s="173"/>
      <c r="J1640" s="173"/>
      <c r="K1640" s="173"/>
      <c r="L1640" s="173"/>
      <c r="M1640" s="72"/>
      <c r="N1640" s="67"/>
      <c r="O1640" s="76"/>
      <c r="P1640" s="218"/>
      <c r="Q1640" s="218"/>
      <c r="R1640" s="218"/>
    </row>
    <row r="1641" spans="1:18" x14ac:dyDescent="0.25">
      <c r="A1641" s="227"/>
      <c r="B1641" s="173"/>
      <c r="C1641" s="173"/>
      <c r="D1641" s="173"/>
      <c r="E1641" s="173"/>
      <c r="F1641" s="173"/>
      <c r="G1641" s="173"/>
      <c r="H1641" s="173"/>
      <c r="I1641" s="173"/>
      <c r="J1641" s="173"/>
      <c r="K1641" s="173"/>
      <c r="L1641" s="173"/>
      <c r="M1641" s="72"/>
      <c r="N1641" s="67"/>
      <c r="O1641" s="76"/>
      <c r="P1641" s="218"/>
      <c r="Q1641" s="218"/>
      <c r="R1641" s="218"/>
    </row>
    <row r="1642" spans="1:18" x14ac:dyDescent="0.25">
      <c r="A1642" s="227"/>
      <c r="B1642" s="173"/>
      <c r="C1642" s="173"/>
      <c r="D1642" s="173"/>
      <c r="E1642" s="173"/>
      <c r="F1642" s="173"/>
      <c r="G1642" s="173"/>
      <c r="H1642" s="173"/>
      <c r="I1642" s="173"/>
      <c r="J1642" s="173"/>
      <c r="K1642" s="173"/>
      <c r="L1642" s="173"/>
      <c r="M1642" s="72"/>
      <c r="N1642" s="67"/>
      <c r="O1642" s="76"/>
      <c r="P1642" s="218"/>
      <c r="Q1642" s="218"/>
      <c r="R1642" s="218"/>
    </row>
    <row r="1643" spans="1:18" x14ac:dyDescent="0.25">
      <c r="A1643" s="227"/>
      <c r="B1643" s="173"/>
      <c r="C1643" s="173"/>
      <c r="D1643" s="173"/>
      <c r="E1643" s="173"/>
      <c r="F1643" s="173"/>
      <c r="G1643" s="173"/>
      <c r="H1643" s="173"/>
      <c r="I1643" s="173"/>
      <c r="J1643" s="173"/>
      <c r="K1643" s="173"/>
      <c r="L1643" s="173"/>
      <c r="M1643" s="72"/>
      <c r="N1643" s="67"/>
      <c r="O1643" s="76"/>
      <c r="P1643" s="218"/>
      <c r="Q1643" s="218"/>
      <c r="R1643" s="218"/>
    </row>
    <row r="1644" spans="1:18" x14ac:dyDescent="0.25">
      <c r="A1644" s="227"/>
      <c r="B1644" s="173"/>
      <c r="C1644" s="173"/>
      <c r="D1644" s="173"/>
      <c r="E1644" s="173"/>
      <c r="F1644" s="173"/>
      <c r="G1644" s="173"/>
      <c r="H1644" s="173"/>
      <c r="I1644" s="173"/>
      <c r="J1644" s="173"/>
      <c r="K1644" s="173"/>
      <c r="L1644" s="173"/>
      <c r="M1644" s="72"/>
      <c r="N1644" s="67"/>
      <c r="O1644" s="76"/>
      <c r="P1644" s="218"/>
      <c r="Q1644" s="218"/>
      <c r="R1644" s="218"/>
    </row>
    <row r="1645" spans="1:18" x14ac:dyDescent="0.25">
      <c r="A1645" s="227"/>
      <c r="B1645" s="173"/>
      <c r="C1645" s="173"/>
      <c r="D1645" s="173"/>
      <c r="E1645" s="173"/>
      <c r="F1645" s="173"/>
      <c r="G1645" s="173"/>
      <c r="H1645" s="173"/>
      <c r="I1645" s="173"/>
      <c r="J1645" s="173"/>
      <c r="K1645" s="173"/>
      <c r="L1645" s="173"/>
      <c r="M1645" s="72"/>
      <c r="N1645" s="67"/>
      <c r="O1645" s="76"/>
      <c r="P1645" s="218"/>
      <c r="Q1645" s="218"/>
      <c r="R1645" s="218"/>
    </row>
    <row r="1646" spans="1:18" x14ac:dyDescent="0.25">
      <c r="A1646" s="227"/>
      <c r="B1646" s="173"/>
      <c r="C1646" s="173"/>
      <c r="D1646" s="173"/>
      <c r="E1646" s="173"/>
      <c r="F1646" s="173"/>
      <c r="G1646" s="173"/>
      <c r="H1646" s="173"/>
      <c r="I1646" s="173"/>
      <c r="J1646" s="173"/>
      <c r="K1646" s="173"/>
      <c r="L1646" s="173"/>
      <c r="M1646" s="72"/>
      <c r="N1646" s="67"/>
      <c r="O1646" s="76"/>
      <c r="P1646" s="218"/>
      <c r="Q1646" s="218"/>
      <c r="R1646" s="218"/>
    </row>
    <row r="1647" spans="1:18" x14ac:dyDescent="0.25">
      <c r="A1647" s="227"/>
      <c r="B1647" s="173"/>
      <c r="C1647" s="173"/>
      <c r="D1647" s="173"/>
      <c r="E1647" s="173"/>
      <c r="F1647" s="173"/>
      <c r="G1647" s="173"/>
      <c r="H1647" s="173"/>
      <c r="I1647" s="173"/>
      <c r="J1647" s="173"/>
      <c r="K1647" s="173"/>
      <c r="L1647" s="173"/>
      <c r="M1647" s="72"/>
      <c r="N1647" s="67"/>
      <c r="O1647" s="76"/>
      <c r="P1647" s="218"/>
      <c r="Q1647" s="218"/>
      <c r="R1647" s="218"/>
    </row>
    <row r="1648" spans="1:18" x14ac:dyDescent="0.25">
      <c r="A1648" s="227"/>
      <c r="B1648" s="173"/>
      <c r="C1648" s="173"/>
      <c r="D1648" s="173"/>
      <c r="E1648" s="173"/>
      <c r="F1648" s="173"/>
      <c r="G1648" s="173"/>
      <c r="H1648" s="173"/>
      <c r="I1648" s="173"/>
      <c r="J1648" s="173"/>
      <c r="K1648" s="173"/>
      <c r="L1648" s="173"/>
      <c r="M1648" s="72"/>
      <c r="N1648" s="67"/>
      <c r="O1648" s="76"/>
      <c r="P1648" s="218"/>
      <c r="Q1648" s="218"/>
      <c r="R1648" s="218"/>
    </row>
    <row r="1649" spans="1:18" x14ac:dyDescent="0.25">
      <c r="A1649" s="227"/>
      <c r="B1649" s="173"/>
      <c r="C1649" s="173"/>
      <c r="D1649" s="173"/>
      <c r="E1649" s="173"/>
      <c r="F1649" s="173"/>
      <c r="G1649" s="173"/>
      <c r="H1649" s="173"/>
      <c r="I1649" s="173"/>
      <c r="J1649" s="173"/>
      <c r="K1649" s="173"/>
      <c r="L1649" s="173"/>
      <c r="M1649" s="72"/>
      <c r="N1649" s="67"/>
      <c r="O1649" s="76"/>
      <c r="P1649" s="218"/>
      <c r="Q1649" s="218"/>
      <c r="R1649" s="218"/>
    </row>
    <row r="1650" spans="1:18" x14ac:dyDescent="0.25">
      <c r="A1650" s="227"/>
      <c r="B1650" s="173"/>
      <c r="C1650" s="173"/>
      <c r="D1650" s="173"/>
      <c r="E1650" s="173"/>
      <c r="F1650" s="173"/>
      <c r="G1650" s="173"/>
      <c r="H1650" s="173"/>
      <c r="I1650" s="173"/>
      <c r="J1650" s="173"/>
      <c r="K1650" s="173"/>
      <c r="L1650" s="173"/>
      <c r="M1650" s="72"/>
      <c r="N1650" s="67"/>
      <c r="O1650" s="76"/>
      <c r="P1650" s="218"/>
      <c r="Q1650" s="218"/>
      <c r="R1650" s="218"/>
    </row>
    <row r="1651" spans="1:18" x14ac:dyDescent="0.25">
      <c r="A1651" s="227"/>
      <c r="B1651" s="173"/>
      <c r="C1651" s="173"/>
      <c r="D1651" s="173"/>
      <c r="E1651" s="173"/>
      <c r="F1651" s="173"/>
      <c r="G1651" s="173"/>
      <c r="H1651" s="173"/>
      <c r="I1651" s="173"/>
      <c r="J1651" s="173"/>
      <c r="K1651" s="173"/>
      <c r="L1651" s="173"/>
      <c r="M1651" s="72"/>
      <c r="N1651" s="67"/>
      <c r="O1651" s="76"/>
      <c r="P1651" s="218"/>
      <c r="Q1651" s="218"/>
      <c r="R1651" s="218"/>
    </row>
    <row r="1652" spans="1:18" x14ac:dyDescent="0.25">
      <c r="A1652" s="227"/>
      <c r="B1652" s="173"/>
      <c r="C1652" s="173"/>
      <c r="D1652" s="173"/>
      <c r="E1652" s="173"/>
      <c r="F1652" s="173"/>
      <c r="G1652" s="173"/>
      <c r="H1652" s="173"/>
      <c r="I1652" s="173"/>
      <c r="J1652" s="173"/>
      <c r="K1652" s="173"/>
      <c r="L1652" s="173"/>
      <c r="M1652" s="72"/>
      <c r="N1652" s="67"/>
      <c r="O1652" s="76"/>
      <c r="P1652" s="218"/>
      <c r="Q1652" s="218"/>
      <c r="R1652" s="218"/>
    </row>
    <row r="1653" spans="1:18" x14ac:dyDescent="0.25">
      <c r="A1653" s="227"/>
      <c r="B1653" s="173"/>
      <c r="C1653" s="173"/>
      <c r="D1653" s="173"/>
      <c r="E1653" s="173"/>
      <c r="F1653" s="173"/>
      <c r="G1653" s="173"/>
      <c r="H1653" s="173"/>
      <c r="I1653" s="173"/>
      <c r="J1653" s="173"/>
      <c r="K1653" s="173"/>
      <c r="L1653" s="173"/>
      <c r="M1653" s="72"/>
      <c r="N1653" s="67"/>
      <c r="O1653" s="76"/>
      <c r="P1653" s="218"/>
      <c r="Q1653" s="218"/>
      <c r="R1653" s="218"/>
    </row>
    <row r="1654" spans="1:18" x14ac:dyDescent="0.25">
      <c r="A1654" s="227"/>
      <c r="B1654" s="173"/>
      <c r="C1654" s="173"/>
      <c r="D1654" s="173"/>
      <c r="E1654" s="173"/>
      <c r="F1654" s="173"/>
      <c r="G1654" s="173"/>
      <c r="H1654" s="173"/>
      <c r="I1654" s="173"/>
      <c r="J1654" s="173"/>
      <c r="K1654" s="173"/>
      <c r="L1654" s="173"/>
      <c r="M1654" s="72"/>
      <c r="N1654" s="67"/>
      <c r="O1654" s="76"/>
      <c r="P1654" s="218"/>
      <c r="Q1654" s="218"/>
      <c r="R1654" s="218"/>
    </row>
    <row r="1655" spans="1:18" x14ac:dyDescent="0.25">
      <c r="A1655" s="227"/>
      <c r="B1655" s="173"/>
      <c r="C1655" s="173"/>
      <c r="D1655" s="173"/>
      <c r="E1655" s="173"/>
      <c r="F1655" s="173"/>
      <c r="G1655" s="173"/>
      <c r="H1655" s="173"/>
      <c r="I1655" s="173"/>
      <c r="J1655" s="173"/>
      <c r="K1655" s="173"/>
      <c r="L1655" s="173"/>
      <c r="M1655" s="72"/>
      <c r="N1655" s="67"/>
      <c r="O1655" s="76"/>
      <c r="P1655" s="218"/>
      <c r="Q1655" s="218"/>
      <c r="R1655" s="218"/>
    </row>
    <row r="1656" spans="1:18" x14ac:dyDescent="0.25">
      <c r="A1656" s="227"/>
      <c r="B1656" s="173"/>
      <c r="C1656" s="173"/>
      <c r="D1656" s="173"/>
      <c r="E1656" s="173"/>
      <c r="F1656" s="173"/>
      <c r="G1656" s="173"/>
      <c r="H1656" s="173"/>
      <c r="I1656" s="173"/>
      <c r="J1656" s="173"/>
      <c r="K1656" s="173"/>
      <c r="L1656" s="173"/>
      <c r="M1656" s="72"/>
      <c r="N1656" s="67"/>
      <c r="O1656" s="76"/>
      <c r="P1656" s="218"/>
      <c r="Q1656" s="218"/>
      <c r="R1656" s="218"/>
    </row>
    <row r="1657" spans="1:18" x14ac:dyDescent="0.25">
      <c r="A1657" s="227"/>
      <c r="B1657" s="173"/>
      <c r="C1657" s="173"/>
      <c r="D1657" s="173"/>
      <c r="E1657" s="173"/>
      <c r="F1657" s="173"/>
      <c r="G1657" s="173"/>
      <c r="H1657" s="173"/>
      <c r="I1657" s="173"/>
      <c r="J1657" s="173"/>
      <c r="K1657" s="173"/>
      <c r="L1657" s="173"/>
      <c r="M1657" s="72"/>
      <c r="N1657" s="67"/>
      <c r="O1657" s="76"/>
      <c r="P1657" s="218"/>
      <c r="Q1657" s="218"/>
      <c r="R1657" s="218"/>
    </row>
    <row r="1658" spans="1:18" x14ac:dyDescent="0.25">
      <c r="A1658" s="227"/>
      <c r="B1658" s="173"/>
      <c r="C1658" s="173"/>
      <c r="D1658" s="173"/>
      <c r="E1658" s="173"/>
      <c r="F1658" s="173"/>
      <c r="G1658" s="173"/>
      <c r="H1658" s="173"/>
      <c r="I1658" s="173"/>
      <c r="J1658" s="173"/>
      <c r="K1658" s="173"/>
      <c r="L1658" s="173"/>
      <c r="M1658" s="72"/>
      <c r="N1658" s="67"/>
      <c r="O1658" s="76"/>
      <c r="P1658" s="218"/>
      <c r="Q1658" s="218"/>
      <c r="R1658" s="218"/>
    </row>
    <row r="1659" spans="1:18" x14ac:dyDescent="0.25">
      <c r="A1659" s="227"/>
      <c r="B1659" s="173"/>
      <c r="C1659" s="173"/>
      <c r="D1659" s="173"/>
      <c r="E1659" s="173"/>
      <c r="F1659" s="173"/>
      <c r="G1659" s="173"/>
      <c r="H1659" s="173"/>
      <c r="I1659" s="173"/>
      <c r="J1659" s="173"/>
      <c r="K1659" s="173"/>
      <c r="L1659" s="173"/>
      <c r="M1659" s="72"/>
      <c r="N1659" s="67"/>
      <c r="O1659" s="76"/>
      <c r="P1659" s="218"/>
      <c r="Q1659" s="218"/>
      <c r="R1659" s="218"/>
    </row>
    <row r="1660" spans="1:18" x14ac:dyDescent="0.25">
      <c r="A1660" s="227"/>
      <c r="B1660" s="173"/>
      <c r="C1660" s="173"/>
      <c r="D1660" s="173"/>
      <c r="E1660" s="173"/>
      <c r="F1660" s="173"/>
      <c r="G1660" s="173"/>
      <c r="H1660" s="173"/>
      <c r="I1660" s="173"/>
      <c r="J1660" s="173"/>
      <c r="K1660" s="173"/>
      <c r="L1660" s="173"/>
      <c r="M1660" s="72"/>
      <c r="N1660" s="67"/>
      <c r="O1660" s="76"/>
      <c r="P1660" s="218"/>
      <c r="Q1660" s="218"/>
      <c r="R1660" s="218"/>
    </row>
    <row r="1661" spans="1:18" x14ac:dyDescent="0.25">
      <c r="A1661" s="227"/>
      <c r="B1661" s="173"/>
      <c r="C1661" s="173"/>
      <c r="D1661" s="173"/>
      <c r="E1661" s="173"/>
      <c r="F1661" s="173"/>
      <c r="G1661" s="173"/>
      <c r="H1661" s="173"/>
      <c r="I1661" s="173"/>
      <c r="J1661" s="173"/>
      <c r="K1661" s="173"/>
      <c r="L1661" s="173"/>
      <c r="M1661" s="72"/>
      <c r="N1661" s="67"/>
      <c r="O1661" s="76"/>
      <c r="P1661" s="218"/>
      <c r="Q1661" s="218"/>
      <c r="R1661" s="218"/>
    </row>
    <row r="1662" spans="1:18" x14ac:dyDescent="0.25">
      <c r="A1662" s="227"/>
      <c r="B1662" s="173"/>
      <c r="C1662" s="173"/>
      <c r="D1662" s="173"/>
      <c r="E1662" s="173"/>
      <c r="F1662" s="173"/>
      <c r="G1662" s="173"/>
      <c r="H1662" s="173"/>
      <c r="I1662" s="173"/>
      <c r="J1662" s="173"/>
      <c r="K1662" s="173"/>
      <c r="L1662" s="173"/>
      <c r="M1662" s="72"/>
      <c r="N1662" s="67"/>
      <c r="O1662" s="76"/>
      <c r="P1662" s="218"/>
      <c r="Q1662" s="218"/>
      <c r="R1662" s="218"/>
    </row>
    <row r="1663" spans="1:18" x14ac:dyDescent="0.25">
      <c r="A1663" s="227"/>
      <c r="B1663" s="173"/>
      <c r="C1663" s="173"/>
      <c r="D1663" s="173"/>
      <c r="E1663" s="173"/>
      <c r="F1663" s="173"/>
      <c r="G1663" s="173"/>
      <c r="H1663" s="173"/>
      <c r="I1663" s="173"/>
      <c r="J1663" s="173"/>
      <c r="K1663" s="173"/>
      <c r="L1663" s="173"/>
      <c r="M1663" s="72"/>
      <c r="N1663" s="67"/>
      <c r="O1663" s="76"/>
      <c r="P1663" s="218"/>
      <c r="Q1663" s="218"/>
      <c r="R1663" s="218"/>
    </row>
    <row r="1664" spans="1:18" x14ac:dyDescent="0.25">
      <c r="A1664" s="227"/>
      <c r="B1664" s="173"/>
      <c r="C1664" s="173"/>
      <c r="D1664" s="173"/>
      <c r="E1664" s="173"/>
      <c r="F1664" s="173"/>
      <c r="G1664" s="173"/>
      <c r="H1664" s="173"/>
      <c r="I1664" s="173"/>
      <c r="J1664" s="173"/>
      <c r="K1664" s="173"/>
      <c r="L1664" s="173"/>
      <c r="M1664" s="72"/>
      <c r="N1664" s="67"/>
      <c r="O1664" s="76"/>
      <c r="P1664" s="218"/>
      <c r="Q1664" s="218"/>
      <c r="R1664" s="218"/>
    </row>
    <row r="1665" spans="1:18" x14ac:dyDescent="0.25">
      <c r="A1665" s="227"/>
      <c r="B1665" s="173"/>
      <c r="C1665" s="173"/>
      <c r="D1665" s="173"/>
      <c r="E1665" s="173"/>
      <c r="F1665" s="173"/>
      <c r="G1665" s="173"/>
      <c r="H1665" s="173"/>
      <c r="I1665" s="173"/>
      <c r="J1665" s="173"/>
      <c r="K1665" s="173"/>
      <c r="L1665" s="173"/>
      <c r="M1665" s="72"/>
      <c r="N1665" s="67"/>
      <c r="O1665" s="76"/>
      <c r="P1665" s="218"/>
      <c r="Q1665" s="218"/>
      <c r="R1665" s="218"/>
    </row>
    <row r="1666" spans="1:18" x14ac:dyDescent="0.25">
      <c r="A1666" s="227"/>
      <c r="B1666" s="173"/>
      <c r="C1666" s="173"/>
      <c r="D1666" s="173"/>
      <c r="E1666" s="173"/>
      <c r="F1666" s="173"/>
      <c r="G1666" s="173"/>
      <c r="H1666" s="173"/>
      <c r="I1666" s="173"/>
      <c r="J1666" s="173"/>
      <c r="K1666" s="173"/>
      <c r="L1666" s="173"/>
      <c r="M1666" s="72"/>
      <c r="N1666" s="67"/>
      <c r="O1666" s="76"/>
      <c r="P1666" s="218"/>
      <c r="Q1666" s="218"/>
      <c r="R1666" s="218"/>
    </row>
    <row r="1667" spans="1:18" x14ac:dyDescent="0.25">
      <c r="A1667" s="227"/>
      <c r="B1667" s="173"/>
      <c r="C1667" s="173"/>
      <c r="D1667" s="173"/>
      <c r="E1667" s="173"/>
      <c r="F1667" s="173"/>
      <c r="G1667" s="173"/>
      <c r="H1667" s="173"/>
      <c r="I1667" s="173"/>
      <c r="J1667" s="173"/>
      <c r="K1667" s="173"/>
      <c r="L1667" s="173"/>
      <c r="M1667" s="72"/>
      <c r="N1667" s="67"/>
      <c r="O1667" s="76"/>
      <c r="P1667" s="218"/>
      <c r="Q1667" s="218"/>
      <c r="R1667" s="218"/>
    </row>
    <row r="1668" spans="1:18" x14ac:dyDescent="0.25">
      <c r="A1668" s="227"/>
      <c r="B1668" s="173"/>
      <c r="C1668" s="173"/>
      <c r="D1668" s="173"/>
      <c r="E1668" s="173"/>
      <c r="F1668" s="173"/>
      <c r="G1668" s="173"/>
      <c r="H1668" s="173"/>
      <c r="I1668" s="173"/>
      <c r="J1668" s="173"/>
      <c r="K1668" s="173"/>
      <c r="L1668" s="173"/>
      <c r="M1668" s="72"/>
      <c r="N1668" s="67"/>
      <c r="O1668" s="76"/>
      <c r="P1668" s="218"/>
      <c r="Q1668" s="218"/>
      <c r="R1668" s="218"/>
    </row>
    <row r="1669" spans="1:18" x14ac:dyDescent="0.25">
      <c r="A1669" s="227"/>
      <c r="B1669" s="173"/>
      <c r="C1669" s="173"/>
      <c r="D1669" s="173"/>
      <c r="E1669" s="173"/>
      <c r="F1669" s="173"/>
      <c r="G1669" s="173"/>
      <c r="H1669" s="173"/>
      <c r="I1669" s="173"/>
      <c r="J1669" s="173"/>
      <c r="K1669" s="173"/>
      <c r="L1669" s="173"/>
      <c r="M1669" s="72"/>
      <c r="N1669" s="67"/>
      <c r="O1669" s="76"/>
      <c r="P1669" s="218"/>
      <c r="Q1669" s="218"/>
      <c r="R1669" s="218"/>
    </row>
    <row r="1670" spans="1:18" x14ac:dyDescent="0.25">
      <c r="A1670" s="227"/>
      <c r="B1670" s="173"/>
      <c r="C1670" s="173"/>
      <c r="D1670" s="173"/>
      <c r="E1670" s="173"/>
      <c r="F1670" s="173"/>
      <c r="G1670" s="173"/>
      <c r="H1670" s="173"/>
      <c r="I1670" s="173"/>
      <c r="J1670" s="173"/>
      <c r="K1670" s="173"/>
      <c r="L1670" s="173"/>
      <c r="M1670" s="72"/>
      <c r="N1670" s="67"/>
      <c r="O1670" s="76"/>
      <c r="P1670" s="218"/>
      <c r="Q1670" s="218"/>
      <c r="R1670" s="218"/>
    </row>
    <row r="1671" spans="1:18" x14ac:dyDescent="0.25">
      <c r="A1671" s="227"/>
      <c r="B1671" s="173"/>
      <c r="C1671" s="173"/>
      <c r="D1671" s="173"/>
      <c r="E1671" s="173"/>
      <c r="F1671" s="173"/>
      <c r="G1671" s="173"/>
      <c r="H1671" s="173"/>
      <c r="I1671" s="173"/>
      <c r="J1671" s="173"/>
      <c r="K1671" s="173"/>
      <c r="L1671" s="173"/>
      <c r="M1671" s="72"/>
      <c r="N1671" s="67"/>
      <c r="O1671" s="76"/>
      <c r="P1671" s="218"/>
      <c r="Q1671" s="218"/>
      <c r="R1671" s="218"/>
    </row>
    <row r="1672" spans="1:18" x14ac:dyDescent="0.25">
      <c r="A1672" s="227"/>
      <c r="B1672" s="173"/>
      <c r="C1672" s="173"/>
      <c r="D1672" s="173"/>
      <c r="E1672" s="173"/>
      <c r="F1672" s="173"/>
      <c r="G1672" s="173"/>
      <c r="H1672" s="173"/>
      <c r="I1672" s="173"/>
      <c r="J1672" s="173"/>
      <c r="K1672" s="173"/>
      <c r="L1672" s="173"/>
      <c r="M1672" s="72"/>
      <c r="N1672" s="67"/>
      <c r="O1672" s="76"/>
      <c r="P1672" s="218"/>
      <c r="Q1672" s="218"/>
      <c r="R1672" s="218"/>
    </row>
    <row r="1673" spans="1:18" x14ac:dyDescent="0.25">
      <c r="A1673" s="227"/>
      <c r="B1673" s="173"/>
      <c r="C1673" s="173"/>
      <c r="D1673" s="173"/>
      <c r="E1673" s="173"/>
      <c r="F1673" s="173"/>
      <c r="G1673" s="173"/>
      <c r="H1673" s="173"/>
      <c r="I1673" s="173"/>
      <c r="J1673" s="173"/>
      <c r="K1673" s="173"/>
      <c r="L1673" s="173"/>
      <c r="M1673" s="72"/>
      <c r="N1673" s="67"/>
      <c r="O1673" s="76"/>
      <c r="P1673" s="218"/>
      <c r="Q1673" s="218"/>
      <c r="R1673" s="218"/>
    </row>
    <row r="1674" spans="1:18" x14ac:dyDescent="0.25">
      <c r="A1674" s="227"/>
      <c r="B1674" s="173"/>
      <c r="C1674" s="173"/>
      <c r="D1674" s="173"/>
      <c r="E1674" s="173"/>
      <c r="F1674" s="173"/>
      <c r="G1674" s="173"/>
      <c r="H1674" s="173"/>
      <c r="I1674" s="173"/>
      <c r="J1674" s="173"/>
      <c r="K1674" s="173"/>
      <c r="L1674" s="173"/>
      <c r="M1674" s="72"/>
      <c r="N1674" s="67"/>
      <c r="O1674" s="76"/>
      <c r="P1674" s="218"/>
      <c r="Q1674" s="218"/>
      <c r="R1674" s="218"/>
    </row>
    <row r="1675" spans="1:18" x14ac:dyDescent="0.25">
      <c r="A1675" s="227"/>
      <c r="B1675" s="173"/>
      <c r="C1675" s="173"/>
      <c r="D1675" s="173"/>
      <c r="E1675" s="173"/>
      <c r="F1675" s="173"/>
      <c r="G1675" s="173"/>
      <c r="H1675" s="173"/>
      <c r="I1675" s="173"/>
      <c r="J1675" s="173"/>
      <c r="K1675" s="173"/>
      <c r="L1675" s="173"/>
      <c r="M1675" s="72"/>
      <c r="N1675" s="67"/>
      <c r="O1675" s="76"/>
      <c r="P1675" s="218"/>
      <c r="Q1675" s="218"/>
      <c r="R1675" s="218"/>
    </row>
    <row r="1676" spans="1:18" x14ac:dyDescent="0.25">
      <c r="A1676" s="227"/>
      <c r="B1676" s="173"/>
      <c r="C1676" s="173"/>
      <c r="D1676" s="173"/>
      <c r="E1676" s="173"/>
      <c r="F1676" s="173"/>
      <c r="G1676" s="173"/>
      <c r="H1676" s="173"/>
      <c r="I1676" s="173"/>
      <c r="J1676" s="173"/>
      <c r="K1676" s="173"/>
      <c r="L1676" s="173"/>
      <c r="M1676" s="72"/>
      <c r="N1676" s="67"/>
      <c r="O1676" s="76"/>
      <c r="P1676" s="218"/>
      <c r="Q1676" s="218"/>
      <c r="R1676" s="218"/>
    </row>
    <row r="1677" spans="1:18" x14ac:dyDescent="0.25">
      <c r="A1677" s="227"/>
      <c r="B1677" s="173"/>
      <c r="C1677" s="173"/>
      <c r="D1677" s="173"/>
      <c r="E1677" s="173"/>
      <c r="F1677" s="173"/>
      <c r="G1677" s="173"/>
      <c r="H1677" s="173"/>
      <c r="I1677" s="173"/>
      <c r="J1677" s="173"/>
      <c r="K1677" s="173"/>
      <c r="L1677" s="173"/>
      <c r="M1677" s="72"/>
      <c r="N1677" s="67"/>
      <c r="O1677" s="76"/>
      <c r="P1677" s="218"/>
      <c r="Q1677" s="218"/>
      <c r="R1677" s="218"/>
    </row>
    <row r="1678" spans="1:18" x14ac:dyDescent="0.25">
      <c r="A1678" s="227"/>
      <c r="B1678" s="173"/>
      <c r="C1678" s="173"/>
      <c r="D1678" s="173"/>
      <c r="E1678" s="173"/>
      <c r="F1678" s="173"/>
      <c r="G1678" s="173"/>
      <c r="H1678" s="173"/>
      <c r="I1678" s="173"/>
      <c r="J1678" s="173"/>
      <c r="K1678" s="173"/>
      <c r="L1678" s="173"/>
      <c r="M1678" s="72"/>
      <c r="N1678" s="67"/>
      <c r="O1678" s="76"/>
      <c r="P1678" s="218"/>
      <c r="Q1678" s="218"/>
      <c r="R1678" s="218"/>
    </row>
    <row r="1679" spans="1:18" x14ac:dyDescent="0.25">
      <c r="A1679" s="227"/>
      <c r="B1679" s="173"/>
      <c r="C1679" s="173"/>
      <c r="D1679" s="173"/>
      <c r="E1679" s="173"/>
      <c r="F1679" s="173"/>
      <c r="G1679" s="173"/>
      <c r="H1679" s="173"/>
      <c r="I1679" s="173"/>
      <c r="J1679" s="173"/>
      <c r="K1679" s="173"/>
      <c r="L1679" s="173"/>
      <c r="M1679" s="72"/>
      <c r="N1679" s="67"/>
      <c r="O1679" s="76"/>
      <c r="P1679" s="218"/>
      <c r="Q1679" s="218"/>
      <c r="R1679" s="218"/>
    </row>
    <row r="1680" spans="1:18" x14ac:dyDescent="0.25">
      <c r="A1680" s="227"/>
      <c r="B1680" s="173"/>
      <c r="C1680" s="173"/>
      <c r="D1680" s="173"/>
      <c r="E1680" s="173"/>
      <c r="F1680" s="173"/>
      <c r="G1680" s="173"/>
      <c r="H1680" s="173"/>
      <c r="I1680" s="173"/>
      <c r="J1680" s="173"/>
      <c r="K1680" s="173"/>
      <c r="L1680" s="173"/>
      <c r="M1680" s="72"/>
      <c r="N1680" s="67"/>
      <c r="O1680" s="76"/>
      <c r="P1680" s="218"/>
      <c r="Q1680" s="218"/>
      <c r="R1680" s="218"/>
    </row>
    <row r="1681" spans="1:18" x14ac:dyDescent="0.25">
      <c r="A1681" s="227"/>
      <c r="B1681" s="173"/>
      <c r="C1681" s="173"/>
      <c r="D1681" s="173"/>
      <c r="E1681" s="173"/>
      <c r="F1681" s="173"/>
      <c r="G1681" s="173"/>
      <c r="H1681" s="173"/>
      <c r="I1681" s="173"/>
      <c r="J1681" s="173"/>
      <c r="K1681" s="173"/>
      <c r="L1681" s="173"/>
      <c r="M1681" s="72"/>
      <c r="N1681" s="67"/>
      <c r="O1681" s="76"/>
      <c r="P1681" s="218"/>
      <c r="Q1681" s="218"/>
      <c r="R1681" s="218"/>
    </row>
    <row r="1682" spans="1:18" x14ac:dyDescent="0.25">
      <c r="A1682" s="227"/>
      <c r="B1682" s="173"/>
      <c r="C1682" s="173"/>
      <c r="D1682" s="173"/>
      <c r="E1682" s="173"/>
      <c r="F1682" s="173"/>
      <c r="G1682" s="173"/>
      <c r="H1682" s="173"/>
      <c r="I1682" s="173"/>
      <c r="J1682" s="173"/>
      <c r="K1682" s="173"/>
      <c r="L1682" s="173"/>
      <c r="M1682" s="72"/>
      <c r="N1682" s="67"/>
      <c r="O1682" s="76"/>
      <c r="P1682" s="218"/>
      <c r="Q1682" s="218"/>
      <c r="R1682" s="218"/>
    </row>
    <row r="1683" spans="1:18" x14ac:dyDescent="0.25">
      <c r="A1683" s="227"/>
      <c r="B1683" s="173"/>
      <c r="C1683" s="173"/>
      <c r="D1683" s="173"/>
      <c r="E1683" s="173"/>
      <c r="F1683" s="173"/>
      <c r="G1683" s="173"/>
      <c r="H1683" s="173"/>
      <c r="I1683" s="173"/>
      <c r="J1683" s="173"/>
      <c r="K1683" s="173"/>
      <c r="L1683" s="173"/>
      <c r="M1683" s="72"/>
      <c r="N1683" s="67"/>
      <c r="O1683" s="76"/>
      <c r="P1683" s="218"/>
      <c r="Q1683" s="218"/>
      <c r="R1683" s="218"/>
    </row>
    <row r="1684" spans="1:18" x14ac:dyDescent="0.25">
      <c r="A1684" s="227"/>
      <c r="B1684" s="173"/>
      <c r="C1684" s="173"/>
      <c r="D1684" s="173"/>
      <c r="E1684" s="173"/>
      <c r="F1684" s="173"/>
      <c r="G1684" s="173"/>
      <c r="H1684" s="173"/>
      <c r="I1684" s="173"/>
      <c r="J1684" s="173"/>
      <c r="K1684" s="173"/>
      <c r="L1684" s="173"/>
      <c r="M1684" s="72"/>
      <c r="N1684" s="67"/>
      <c r="O1684" s="76"/>
      <c r="P1684" s="218"/>
      <c r="Q1684" s="218"/>
      <c r="R1684" s="218"/>
    </row>
    <row r="1685" spans="1:18" x14ac:dyDescent="0.25">
      <c r="A1685" s="227"/>
      <c r="B1685" s="173"/>
      <c r="C1685" s="173"/>
      <c r="D1685" s="173"/>
      <c r="E1685" s="173"/>
      <c r="F1685" s="173"/>
      <c r="G1685" s="173"/>
      <c r="H1685" s="173"/>
      <c r="I1685" s="173"/>
      <c r="J1685" s="173"/>
      <c r="K1685" s="173"/>
      <c r="L1685" s="173"/>
      <c r="M1685" s="72"/>
      <c r="N1685" s="67"/>
      <c r="O1685" s="76"/>
      <c r="P1685" s="218"/>
      <c r="Q1685" s="218"/>
      <c r="R1685" s="218"/>
    </row>
    <row r="1686" spans="1:18" x14ac:dyDescent="0.25">
      <c r="A1686" s="227"/>
      <c r="B1686" s="173"/>
      <c r="C1686" s="173"/>
      <c r="D1686" s="173"/>
      <c r="E1686" s="173"/>
      <c r="F1686" s="173"/>
      <c r="G1686" s="173"/>
      <c r="H1686" s="173"/>
      <c r="I1686" s="173"/>
      <c r="J1686" s="173"/>
      <c r="K1686" s="173"/>
      <c r="L1686" s="173"/>
      <c r="M1686" s="72"/>
      <c r="N1686" s="67"/>
      <c r="O1686" s="76"/>
      <c r="P1686" s="218"/>
      <c r="Q1686" s="218"/>
      <c r="R1686" s="218"/>
    </row>
    <row r="1687" spans="1:18" x14ac:dyDescent="0.25">
      <c r="A1687" s="227"/>
      <c r="B1687" s="173"/>
      <c r="C1687" s="173"/>
      <c r="D1687" s="173"/>
      <c r="E1687" s="173"/>
      <c r="F1687" s="173"/>
      <c r="G1687" s="173"/>
      <c r="H1687" s="173"/>
      <c r="I1687" s="173"/>
      <c r="J1687" s="173"/>
      <c r="K1687" s="173"/>
      <c r="L1687" s="173"/>
      <c r="M1687" s="72"/>
      <c r="N1687" s="67"/>
      <c r="O1687" s="76"/>
      <c r="P1687" s="218"/>
      <c r="Q1687" s="218"/>
      <c r="R1687" s="218"/>
    </row>
    <row r="1688" spans="1:18" x14ac:dyDescent="0.25">
      <c r="A1688" s="227"/>
      <c r="B1688" s="173"/>
      <c r="C1688" s="173"/>
      <c r="D1688" s="173"/>
      <c r="E1688" s="173"/>
      <c r="F1688" s="173"/>
      <c r="G1688" s="173"/>
      <c r="H1688" s="173"/>
      <c r="I1688" s="173"/>
      <c r="J1688" s="173"/>
      <c r="K1688" s="173"/>
      <c r="L1688" s="173"/>
      <c r="M1688" s="72"/>
      <c r="N1688" s="67"/>
      <c r="O1688" s="76"/>
      <c r="P1688" s="218"/>
      <c r="Q1688" s="218"/>
      <c r="R1688" s="218"/>
    </row>
    <row r="1689" spans="1:18" x14ac:dyDescent="0.25">
      <c r="A1689" s="227"/>
      <c r="B1689" s="173"/>
      <c r="C1689" s="173"/>
      <c r="D1689" s="173"/>
      <c r="E1689" s="173"/>
      <c r="F1689" s="173"/>
      <c r="G1689" s="173"/>
      <c r="H1689" s="173"/>
      <c r="I1689" s="173"/>
      <c r="J1689" s="173"/>
      <c r="K1689" s="173"/>
      <c r="L1689" s="173"/>
      <c r="M1689" s="72"/>
      <c r="N1689" s="67"/>
      <c r="O1689" s="76"/>
      <c r="P1689" s="218"/>
      <c r="Q1689" s="218"/>
      <c r="R1689" s="218"/>
    </row>
    <row r="1690" spans="1:18" x14ac:dyDescent="0.25">
      <c r="A1690" s="227"/>
      <c r="B1690" s="173"/>
      <c r="C1690" s="173"/>
      <c r="D1690" s="173"/>
      <c r="E1690" s="173"/>
      <c r="F1690" s="173"/>
      <c r="G1690" s="173"/>
      <c r="H1690" s="173"/>
      <c r="I1690" s="173"/>
      <c r="J1690" s="173"/>
      <c r="K1690" s="173"/>
      <c r="L1690" s="173"/>
      <c r="M1690" s="72"/>
      <c r="N1690" s="67"/>
      <c r="O1690" s="76"/>
      <c r="P1690" s="218"/>
      <c r="Q1690" s="218"/>
      <c r="R1690" s="218"/>
    </row>
    <row r="1691" spans="1:18" x14ac:dyDescent="0.25">
      <c r="A1691" s="227"/>
      <c r="B1691" s="173"/>
      <c r="C1691" s="173"/>
      <c r="D1691" s="173"/>
      <c r="E1691" s="173"/>
      <c r="F1691" s="173"/>
      <c r="G1691" s="173"/>
      <c r="H1691" s="173"/>
      <c r="I1691" s="173"/>
      <c r="J1691" s="173"/>
      <c r="K1691" s="173"/>
      <c r="L1691" s="173"/>
      <c r="M1691" s="72"/>
      <c r="N1691" s="67"/>
      <c r="O1691" s="76"/>
      <c r="P1691" s="218"/>
      <c r="Q1691" s="218"/>
      <c r="R1691" s="218"/>
    </row>
    <row r="1692" spans="1:18" x14ac:dyDescent="0.25">
      <c r="A1692" s="227"/>
      <c r="B1692" s="173"/>
      <c r="C1692" s="173"/>
      <c r="D1692" s="173"/>
      <c r="E1692" s="173"/>
      <c r="F1692" s="173"/>
      <c r="G1692" s="173"/>
      <c r="H1692" s="173"/>
      <c r="I1692" s="173"/>
      <c r="J1692" s="173"/>
      <c r="K1692" s="173"/>
      <c r="L1692" s="173"/>
      <c r="M1692" s="72"/>
      <c r="N1692" s="67"/>
      <c r="O1692" s="76"/>
      <c r="P1692" s="218"/>
      <c r="Q1692" s="218"/>
      <c r="R1692" s="218"/>
    </row>
    <row r="1693" spans="1:18" x14ac:dyDescent="0.25">
      <c r="A1693" s="227"/>
      <c r="B1693" s="173"/>
      <c r="C1693" s="173"/>
      <c r="D1693" s="173"/>
      <c r="E1693" s="173"/>
      <c r="F1693" s="173"/>
      <c r="G1693" s="173"/>
      <c r="H1693" s="173"/>
      <c r="I1693" s="173"/>
      <c r="J1693" s="173"/>
      <c r="K1693" s="173"/>
      <c r="L1693" s="173"/>
      <c r="M1693" s="72"/>
      <c r="N1693" s="67"/>
      <c r="O1693" s="76"/>
      <c r="P1693" s="218"/>
      <c r="Q1693" s="218"/>
      <c r="R1693" s="218"/>
    </row>
    <row r="1694" spans="1:18" x14ac:dyDescent="0.25">
      <c r="A1694" s="227"/>
      <c r="B1694" s="173"/>
      <c r="C1694" s="173"/>
      <c r="D1694" s="173"/>
      <c r="E1694" s="173"/>
      <c r="F1694" s="173"/>
      <c r="G1694" s="173"/>
      <c r="H1694" s="173"/>
      <c r="I1694" s="173"/>
      <c r="J1694" s="173"/>
      <c r="K1694" s="173"/>
      <c r="L1694" s="173"/>
      <c r="M1694" s="72"/>
      <c r="N1694" s="67"/>
      <c r="O1694" s="76"/>
      <c r="P1694" s="218"/>
      <c r="Q1694" s="218"/>
      <c r="R1694" s="218"/>
    </row>
    <row r="1695" spans="1:18" x14ac:dyDescent="0.25">
      <c r="A1695" s="227"/>
      <c r="B1695" s="173"/>
      <c r="C1695" s="173"/>
      <c r="D1695" s="173"/>
      <c r="E1695" s="173"/>
      <c r="F1695" s="173"/>
      <c r="G1695" s="173"/>
      <c r="H1695" s="173"/>
      <c r="I1695" s="173"/>
      <c r="J1695" s="173"/>
      <c r="K1695" s="173"/>
      <c r="L1695" s="173"/>
      <c r="M1695" s="72"/>
      <c r="N1695" s="67"/>
      <c r="O1695" s="76"/>
      <c r="P1695" s="218"/>
      <c r="Q1695" s="218"/>
      <c r="R1695" s="218"/>
    </row>
    <row r="1696" spans="1:18" x14ac:dyDescent="0.25">
      <c r="A1696" s="227"/>
      <c r="B1696" s="173"/>
      <c r="C1696" s="173"/>
      <c r="D1696" s="173"/>
      <c r="E1696" s="173"/>
      <c r="F1696" s="173"/>
      <c r="G1696" s="173"/>
      <c r="H1696" s="173"/>
      <c r="I1696" s="173"/>
      <c r="J1696" s="173"/>
      <c r="K1696" s="173"/>
      <c r="L1696" s="173"/>
      <c r="M1696" s="72"/>
      <c r="N1696" s="67"/>
      <c r="O1696" s="76"/>
      <c r="P1696" s="218"/>
      <c r="Q1696" s="218"/>
      <c r="R1696" s="218"/>
    </row>
    <row r="1697" spans="1:18" x14ac:dyDescent="0.25">
      <c r="A1697" s="227"/>
      <c r="B1697" s="173"/>
      <c r="C1697" s="173"/>
      <c r="D1697" s="173"/>
      <c r="E1697" s="173"/>
      <c r="F1697" s="173"/>
      <c r="G1697" s="173"/>
      <c r="H1697" s="173"/>
      <c r="I1697" s="173"/>
      <c r="J1697" s="173"/>
      <c r="K1697" s="173"/>
      <c r="L1697" s="173"/>
      <c r="M1697" s="72"/>
      <c r="N1697" s="67"/>
      <c r="O1697" s="76"/>
      <c r="P1697" s="218"/>
      <c r="Q1697" s="218"/>
      <c r="R1697" s="218"/>
    </row>
    <row r="1698" spans="1:18" x14ac:dyDescent="0.25">
      <c r="A1698" s="227"/>
      <c r="B1698" s="173"/>
      <c r="C1698" s="173"/>
      <c r="D1698" s="173"/>
      <c r="E1698" s="173"/>
      <c r="F1698" s="173"/>
      <c r="G1698" s="173"/>
      <c r="H1698" s="173"/>
      <c r="I1698" s="173"/>
      <c r="J1698" s="173"/>
      <c r="K1698" s="173"/>
      <c r="L1698" s="173"/>
      <c r="M1698" s="72"/>
      <c r="N1698" s="67"/>
      <c r="O1698" s="76"/>
      <c r="P1698" s="218"/>
      <c r="Q1698" s="218"/>
      <c r="R1698" s="218"/>
    </row>
    <row r="1699" spans="1:18" x14ac:dyDescent="0.25">
      <c r="A1699" s="227"/>
      <c r="B1699" s="173"/>
      <c r="C1699" s="173"/>
      <c r="D1699" s="173"/>
      <c r="E1699" s="173"/>
      <c r="F1699" s="173"/>
      <c r="G1699" s="173"/>
      <c r="H1699" s="173"/>
      <c r="I1699" s="173"/>
      <c r="J1699" s="173"/>
      <c r="K1699" s="173"/>
      <c r="L1699" s="173"/>
      <c r="M1699" s="72"/>
      <c r="N1699" s="67"/>
      <c r="O1699" s="76"/>
      <c r="P1699" s="218"/>
      <c r="Q1699" s="218"/>
      <c r="R1699" s="218"/>
    </row>
    <row r="1700" spans="1:18" x14ac:dyDescent="0.25">
      <c r="A1700" s="227"/>
      <c r="B1700" s="173"/>
      <c r="C1700" s="173"/>
      <c r="D1700" s="173"/>
      <c r="E1700" s="173"/>
      <c r="F1700" s="173"/>
      <c r="G1700" s="173"/>
      <c r="H1700" s="173"/>
      <c r="I1700" s="173"/>
      <c r="J1700" s="173"/>
      <c r="K1700" s="173"/>
      <c r="L1700" s="173"/>
      <c r="M1700" s="72"/>
      <c r="N1700" s="67"/>
      <c r="O1700" s="76"/>
      <c r="P1700" s="218"/>
      <c r="Q1700" s="218"/>
      <c r="R1700" s="218"/>
    </row>
    <row r="1701" spans="1:18" x14ac:dyDescent="0.25">
      <c r="A1701" s="227"/>
      <c r="B1701" s="173"/>
      <c r="C1701" s="173"/>
      <c r="D1701" s="173"/>
      <c r="E1701" s="173"/>
      <c r="F1701" s="173"/>
      <c r="G1701" s="173"/>
      <c r="H1701" s="173"/>
      <c r="I1701" s="173"/>
      <c r="J1701" s="173"/>
      <c r="K1701" s="173"/>
      <c r="L1701" s="173"/>
      <c r="M1701" s="72"/>
      <c r="N1701" s="67"/>
      <c r="O1701" s="76"/>
      <c r="P1701" s="218"/>
      <c r="Q1701" s="218"/>
      <c r="R1701" s="218"/>
    </row>
    <row r="1702" spans="1:18" x14ac:dyDescent="0.25">
      <c r="A1702" s="227"/>
      <c r="B1702" s="173"/>
      <c r="C1702" s="173"/>
      <c r="D1702" s="173"/>
      <c r="E1702" s="173"/>
      <c r="F1702" s="173"/>
      <c r="G1702" s="173"/>
      <c r="H1702" s="173"/>
      <c r="I1702" s="173"/>
      <c r="J1702" s="173"/>
      <c r="K1702" s="173"/>
      <c r="L1702" s="173"/>
      <c r="M1702" s="72"/>
      <c r="N1702" s="67"/>
      <c r="O1702" s="76"/>
      <c r="P1702" s="218"/>
      <c r="Q1702" s="218"/>
      <c r="R1702" s="218"/>
    </row>
    <row r="1703" spans="1:18" x14ac:dyDescent="0.25">
      <c r="A1703" s="227"/>
      <c r="B1703" s="173"/>
      <c r="C1703" s="173"/>
      <c r="D1703" s="173"/>
      <c r="E1703" s="173"/>
      <c r="F1703" s="173"/>
      <c r="G1703" s="173"/>
      <c r="H1703" s="173"/>
      <c r="I1703" s="173"/>
      <c r="J1703" s="173"/>
      <c r="K1703" s="173"/>
      <c r="L1703" s="173"/>
      <c r="M1703" s="72"/>
      <c r="N1703" s="67"/>
      <c r="O1703" s="76"/>
      <c r="P1703" s="218"/>
      <c r="Q1703" s="218"/>
      <c r="R1703" s="218"/>
    </row>
    <row r="1704" spans="1:18" x14ac:dyDescent="0.25">
      <c r="A1704" s="227"/>
      <c r="B1704" s="173"/>
      <c r="C1704" s="173"/>
      <c r="D1704" s="173"/>
      <c r="E1704" s="173"/>
      <c r="F1704" s="173"/>
      <c r="G1704" s="173"/>
      <c r="H1704" s="173"/>
      <c r="I1704" s="173"/>
      <c r="J1704" s="173"/>
      <c r="K1704" s="173"/>
      <c r="L1704" s="173"/>
      <c r="M1704" s="72"/>
      <c r="N1704" s="67"/>
      <c r="O1704" s="76"/>
      <c r="P1704" s="218"/>
      <c r="Q1704" s="218"/>
      <c r="R1704" s="218"/>
    </row>
    <row r="1705" spans="1:18" x14ac:dyDescent="0.25">
      <c r="A1705" s="227"/>
      <c r="B1705" s="173"/>
      <c r="C1705" s="173"/>
      <c r="D1705" s="173"/>
      <c r="E1705" s="173"/>
      <c r="F1705" s="173"/>
      <c r="G1705" s="173"/>
      <c r="H1705" s="173"/>
      <c r="I1705" s="173"/>
      <c r="J1705" s="173"/>
      <c r="K1705" s="173"/>
      <c r="L1705" s="173"/>
      <c r="M1705" s="72"/>
      <c r="N1705" s="67"/>
      <c r="O1705" s="76"/>
      <c r="P1705" s="218"/>
      <c r="Q1705" s="218"/>
      <c r="R1705" s="218"/>
    </row>
    <row r="1706" spans="1:18" x14ac:dyDescent="0.25">
      <c r="A1706" s="227"/>
      <c r="B1706" s="173"/>
      <c r="C1706" s="173"/>
      <c r="D1706" s="173"/>
      <c r="E1706" s="173"/>
      <c r="F1706" s="173"/>
      <c r="G1706" s="173"/>
      <c r="H1706" s="173"/>
      <c r="I1706" s="173"/>
      <c r="J1706" s="173"/>
      <c r="K1706" s="173"/>
      <c r="L1706" s="173"/>
      <c r="M1706" s="72"/>
      <c r="N1706" s="67"/>
      <c r="O1706" s="76"/>
      <c r="P1706" s="218"/>
      <c r="Q1706" s="218"/>
      <c r="R1706" s="218"/>
    </row>
    <row r="1707" spans="1:18" x14ac:dyDescent="0.25">
      <c r="A1707" s="227"/>
      <c r="B1707" s="173"/>
      <c r="C1707" s="173"/>
      <c r="D1707" s="173"/>
      <c r="E1707" s="173"/>
      <c r="F1707" s="173"/>
      <c r="G1707" s="173"/>
      <c r="H1707" s="173"/>
      <c r="I1707" s="173"/>
      <c r="J1707" s="173"/>
      <c r="K1707" s="173"/>
      <c r="L1707" s="173"/>
      <c r="M1707" s="72"/>
      <c r="N1707" s="67"/>
      <c r="O1707" s="76"/>
      <c r="P1707" s="218"/>
      <c r="Q1707" s="218"/>
      <c r="R1707" s="218"/>
    </row>
    <row r="1708" spans="1:18" x14ac:dyDescent="0.25">
      <c r="A1708" s="227"/>
      <c r="B1708" s="173"/>
      <c r="C1708" s="173"/>
      <c r="D1708" s="173"/>
      <c r="E1708" s="173"/>
      <c r="F1708" s="173"/>
      <c r="G1708" s="173"/>
      <c r="H1708" s="173"/>
      <c r="I1708" s="173"/>
      <c r="J1708" s="173"/>
      <c r="K1708" s="173"/>
      <c r="L1708" s="173"/>
      <c r="M1708" s="72"/>
      <c r="N1708" s="67"/>
      <c r="O1708" s="76"/>
      <c r="P1708" s="218"/>
      <c r="Q1708" s="218"/>
      <c r="R1708" s="218"/>
    </row>
    <row r="1709" spans="1:18" x14ac:dyDescent="0.25">
      <c r="A1709" s="227"/>
      <c r="B1709" s="173"/>
      <c r="C1709" s="173"/>
      <c r="D1709" s="173"/>
      <c r="E1709" s="173"/>
      <c r="F1709" s="173"/>
      <c r="G1709" s="173"/>
      <c r="H1709" s="173"/>
      <c r="I1709" s="173"/>
      <c r="J1709" s="173"/>
      <c r="K1709" s="173"/>
      <c r="L1709" s="173"/>
      <c r="M1709" s="72"/>
      <c r="N1709" s="67"/>
      <c r="O1709" s="76"/>
      <c r="P1709" s="218"/>
      <c r="Q1709" s="218"/>
      <c r="R1709" s="218"/>
    </row>
    <row r="1710" spans="1:18" x14ac:dyDescent="0.25">
      <c r="A1710" s="227"/>
      <c r="B1710" s="173"/>
      <c r="C1710" s="173"/>
      <c r="D1710" s="173"/>
      <c r="E1710" s="173"/>
      <c r="F1710" s="173"/>
      <c r="G1710" s="173"/>
      <c r="H1710" s="173"/>
      <c r="I1710" s="173"/>
      <c r="J1710" s="173"/>
      <c r="K1710" s="173"/>
      <c r="L1710" s="173"/>
      <c r="M1710" s="72"/>
      <c r="N1710" s="67"/>
      <c r="O1710" s="76"/>
      <c r="P1710" s="218"/>
      <c r="Q1710" s="218"/>
      <c r="R1710" s="218"/>
    </row>
    <row r="1711" spans="1:18" x14ac:dyDescent="0.25">
      <c r="A1711" s="227"/>
      <c r="B1711" s="173"/>
      <c r="C1711" s="173"/>
      <c r="D1711" s="173"/>
      <c r="E1711" s="173"/>
      <c r="F1711" s="173"/>
      <c r="G1711" s="173"/>
      <c r="H1711" s="173"/>
      <c r="I1711" s="173"/>
      <c r="J1711" s="173"/>
      <c r="K1711" s="173"/>
      <c r="L1711" s="173"/>
      <c r="M1711" s="72"/>
      <c r="N1711" s="67"/>
      <c r="O1711" s="76"/>
      <c r="P1711" s="218"/>
      <c r="Q1711" s="218"/>
      <c r="R1711" s="218"/>
    </row>
    <row r="1712" spans="1:18" x14ac:dyDescent="0.25">
      <c r="A1712" s="227"/>
      <c r="B1712" s="173"/>
      <c r="C1712" s="173"/>
      <c r="D1712" s="173"/>
      <c r="E1712" s="173"/>
      <c r="F1712" s="173"/>
      <c r="G1712" s="173"/>
      <c r="H1712" s="173"/>
      <c r="I1712" s="173"/>
      <c r="J1712" s="173"/>
      <c r="K1712" s="173"/>
      <c r="L1712" s="173"/>
      <c r="M1712" s="72"/>
      <c r="N1712" s="67"/>
      <c r="O1712" s="76"/>
      <c r="P1712" s="218"/>
      <c r="Q1712" s="218"/>
      <c r="R1712" s="218"/>
    </row>
    <row r="1713" spans="1:18" x14ac:dyDescent="0.25">
      <c r="A1713" s="227"/>
      <c r="B1713" s="173"/>
      <c r="C1713" s="173"/>
      <c r="D1713" s="173"/>
      <c r="E1713" s="173"/>
      <c r="F1713" s="173"/>
      <c r="G1713" s="173"/>
      <c r="H1713" s="173"/>
      <c r="I1713" s="173"/>
      <c r="J1713" s="173"/>
      <c r="K1713" s="173"/>
      <c r="L1713" s="173"/>
      <c r="M1713" s="72"/>
      <c r="N1713" s="67"/>
      <c r="O1713" s="76"/>
      <c r="P1713" s="218"/>
      <c r="Q1713" s="218"/>
      <c r="R1713" s="218"/>
    </row>
    <row r="1714" spans="1:18" x14ac:dyDescent="0.25">
      <c r="A1714" s="227"/>
      <c r="B1714" s="173"/>
      <c r="C1714" s="173"/>
      <c r="D1714" s="173"/>
      <c r="E1714" s="173"/>
      <c r="F1714" s="173"/>
      <c r="G1714" s="173"/>
      <c r="H1714" s="173"/>
      <c r="I1714" s="173"/>
      <c r="J1714" s="173"/>
      <c r="K1714" s="173"/>
      <c r="L1714" s="173"/>
      <c r="M1714" s="72"/>
      <c r="N1714" s="67"/>
      <c r="O1714" s="76"/>
      <c r="P1714" s="218"/>
      <c r="Q1714" s="218"/>
      <c r="R1714" s="218"/>
    </row>
    <row r="1715" spans="1:18" x14ac:dyDescent="0.25">
      <c r="A1715" s="227"/>
      <c r="B1715" s="173"/>
      <c r="C1715" s="173"/>
      <c r="D1715" s="173"/>
      <c r="E1715" s="173"/>
      <c r="F1715" s="173"/>
      <c r="G1715" s="173"/>
      <c r="H1715" s="173"/>
      <c r="I1715" s="173"/>
      <c r="J1715" s="173"/>
      <c r="K1715" s="173"/>
      <c r="L1715" s="173"/>
      <c r="M1715" s="72"/>
      <c r="N1715" s="67"/>
      <c r="O1715" s="76"/>
      <c r="P1715" s="218"/>
      <c r="Q1715" s="218"/>
      <c r="R1715" s="218"/>
    </row>
    <row r="1716" spans="1:18" x14ac:dyDescent="0.25">
      <c r="A1716" s="227"/>
      <c r="B1716" s="173"/>
      <c r="C1716" s="173"/>
      <c r="D1716" s="173"/>
      <c r="E1716" s="173"/>
      <c r="F1716" s="173"/>
      <c r="G1716" s="173"/>
      <c r="H1716" s="173"/>
      <c r="I1716" s="173"/>
      <c r="J1716" s="173"/>
      <c r="K1716" s="173"/>
      <c r="L1716" s="173"/>
      <c r="M1716" s="72"/>
      <c r="N1716" s="67"/>
      <c r="O1716" s="76"/>
      <c r="P1716" s="218"/>
      <c r="Q1716" s="218"/>
      <c r="R1716" s="218"/>
    </row>
    <row r="1717" spans="1:18" x14ac:dyDescent="0.25">
      <c r="A1717" s="227"/>
      <c r="B1717" s="173"/>
      <c r="C1717" s="173"/>
      <c r="D1717" s="173"/>
      <c r="E1717" s="173"/>
      <c r="F1717" s="173"/>
      <c r="G1717" s="173"/>
      <c r="H1717" s="173"/>
      <c r="I1717" s="173"/>
      <c r="J1717" s="173"/>
      <c r="K1717" s="173"/>
      <c r="L1717" s="173"/>
      <c r="M1717" s="72"/>
      <c r="N1717" s="67"/>
      <c r="O1717" s="76"/>
      <c r="P1717" s="218"/>
      <c r="Q1717" s="218"/>
      <c r="R1717" s="218"/>
    </row>
    <row r="1718" spans="1:18" x14ac:dyDescent="0.25">
      <c r="A1718" s="227"/>
      <c r="B1718" s="173"/>
      <c r="C1718" s="173"/>
      <c r="D1718" s="173"/>
      <c r="E1718" s="173"/>
      <c r="F1718" s="173"/>
      <c r="G1718" s="173"/>
      <c r="H1718" s="173"/>
      <c r="I1718" s="173"/>
      <c r="J1718" s="173"/>
      <c r="K1718" s="173"/>
      <c r="L1718" s="173"/>
      <c r="M1718" s="72"/>
      <c r="N1718" s="67"/>
      <c r="O1718" s="76"/>
      <c r="P1718" s="218"/>
      <c r="Q1718" s="218"/>
      <c r="R1718" s="218"/>
    </row>
    <row r="1719" spans="1:18" x14ac:dyDescent="0.25">
      <c r="A1719" s="227"/>
      <c r="B1719" s="173"/>
      <c r="C1719" s="173"/>
      <c r="D1719" s="173"/>
      <c r="E1719" s="173"/>
      <c r="F1719" s="173"/>
      <c r="G1719" s="173"/>
      <c r="H1719" s="173"/>
      <c r="I1719" s="173"/>
      <c r="J1719" s="173"/>
      <c r="K1719" s="173"/>
      <c r="L1719" s="173"/>
      <c r="M1719" s="72"/>
      <c r="N1719" s="67"/>
      <c r="O1719" s="76"/>
      <c r="P1719" s="218"/>
      <c r="Q1719" s="218"/>
      <c r="R1719" s="218"/>
    </row>
    <row r="1720" spans="1:18" x14ac:dyDescent="0.25">
      <c r="A1720" s="227"/>
      <c r="B1720" s="173"/>
      <c r="C1720" s="173"/>
      <c r="D1720" s="173"/>
      <c r="E1720" s="173"/>
      <c r="F1720" s="173"/>
      <c r="G1720" s="173"/>
      <c r="H1720" s="173"/>
      <c r="I1720" s="173"/>
      <c r="J1720" s="173"/>
      <c r="K1720" s="173"/>
      <c r="L1720" s="173"/>
      <c r="M1720" s="72"/>
      <c r="N1720" s="67"/>
      <c r="O1720" s="76"/>
      <c r="P1720" s="218"/>
      <c r="Q1720" s="218"/>
      <c r="R1720" s="218"/>
    </row>
    <row r="1721" spans="1:18" x14ac:dyDescent="0.25">
      <c r="A1721" s="227"/>
      <c r="B1721" s="173"/>
      <c r="C1721" s="173"/>
      <c r="D1721" s="173"/>
      <c r="E1721" s="173"/>
      <c r="F1721" s="173"/>
      <c r="G1721" s="173"/>
      <c r="H1721" s="173"/>
      <c r="I1721" s="173"/>
      <c r="J1721" s="173"/>
      <c r="K1721" s="173"/>
      <c r="L1721" s="173"/>
      <c r="M1721" s="72"/>
      <c r="N1721" s="67"/>
      <c r="O1721" s="76"/>
      <c r="P1721" s="218"/>
      <c r="Q1721" s="218"/>
      <c r="R1721" s="218"/>
    </row>
    <row r="1722" spans="1:18" x14ac:dyDescent="0.25">
      <c r="A1722" s="227"/>
      <c r="B1722" s="173"/>
      <c r="C1722" s="173"/>
      <c r="D1722" s="173"/>
      <c r="E1722" s="173"/>
      <c r="F1722" s="173"/>
      <c r="G1722" s="173"/>
      <c r="H1722" s="173"/>
      <c r="I1722" s="173"/>
      <c r="J1722" s="173"/>
      <c r="K1722" s="173"/>
      <c r="L1722" s="173"/>
      <c r="M1722" s="72"/>
      <c r="N1722" s="67"/>
      <c r="O1722" s="76"/>
      <c r="P1722" s="218"/>
      <c r="Q1722" s="218"/>
      <c r="R1722" s="218"/>
    </row>
    <row r="1723" spans="1:18" x14ac:dyDescent="0.25">
      <c r="A1723" s="227"/>
      <c r="B1723" s="173"/>
      <c r="C1723" s="173"/>
      <c r="D1723" s="173"/>
      <c r="E1723" s="173"/>
      <c r="F1723" s="173"/>
      <c r="G1723" s="173"/>
      <c r="H1723" s="173"/>
      <c r="I1723" s="173"/>
      <c r="J1723" s="173"/>
      <c r="K1723" s="173"/>
      <c r="L1723" s="173"/>
      <c r="M1723" s="72"/>
      <c r="N1723" s="67"/>
      <c r="O1723" s="76"/>
      <c r="P1723" s="218"/>
      <c r="Q1723" s="218"/>
      <c r="R1723" s="218"/>
    </row>
    <row r="1724" spans="1:18" x14ac:dyDescent="0.25">
      <c r="A1724" s="227"/>
      <c r="B1724" s="173"/>
      <c r="C1724" s="173"/>
      <c r="D1724" s="173"/>
      <c r="E1724" s="173"/>
      <c r="F1724" s="173"/>
      <c r="G1724" s="173"/>
      <c r="H1724" s="173"/>
      <c r="I1724" s="173"/>
      <c r="J1724" s="173"/>
      <c r="K1724" s="173"/>
      <c r="L1724" s="173"/>
      <c r="M1724" s="72"/>
      <c r="N1724" s="67"/>
      <c r="O1724" s="76"/>
      <c r="P1724" s="218"/>
      <c r="Q1724" s="218"/>
      <c r="R1724" s="218"/>
    </row>
    <row r="1725" spans="1:18" x14ac:dyDescent="0.25">
      <c r="A1725" s="227"/>
      <c r="B1725" s="173"/>
      <c r="C1725" s="173"/>
      <c r="D1725" s="173"/>
      <c r="E1725" s="173"/>
      <c r="F1725" s="173"/>
      <c r="G1725" s="173"/>
      <c r="H1725" s="173"/>
      <c r="I1725" s="173"/>
      <c r="J1725" s="173"/>
      <c r="K1725" s="173"/>
      <c r="L1725" s="173"/>
      <c r="M1725" s="72"/>
      <c r="N1725" s="67"/>
      <c r="O1725" s="76"/>
      <c r="P1725" s="218"/>
      <c r="Q1725" s="218"/>
      <c r="R1725" s="218"/>
    </row>
    <row r="1726" spans="1:18" x14ac:dyDescent="0.25">
      <c r="A1726" s="227"/>
      <c r="B1726" s="173"/>
      <c r="C1726" s="173"/>
      <c r="D1726" s="173"/>
      <c r="E1726" s="173"/>
      <c r="F1726" s="173"/>
      <c r="G1726" s="173"/>
      <c r="H1726" s="173"/>
      <c r="I1726" s="173"/>
      <c r="J1726" s="173"/>
      <c r="K1726" s="173"/>
      <c r="L1726" s="173"/>
      <c r="M1726" s="72"/>
      <c r="N1726" s="67"/>
      <c r="O1726" s="76"/>
      <c r="P1726" s="218"/>
      <c r="Q1726" s="218"/>
      <c r="R1726" s="218"/>
    </row>
    <row r="1727" spans="1:18" x14ac:dyDescent="0.25">
      <c r="A1727" s="227"/>
      <c r="B1727" s="173"/>
      <c r="C1727" s="173"/>
      <c r="D1727" s="173"/>
      <c r="E1727" s="173"/>
      <c r="F1727" s="173"/>
      <c r="G1727" s="173"/>
      <c r="H1727" s="173"/>
      <c r="I1727" s="173"/>
      <c r="J1727" s="173"/>
      <c r="K1727" s="173"/>
      <c r="L1727" s="173"/>
      <c r="M1727" s="72"/>
      <c r="N1727" s="67"/>
      <c r="O1727" s="76"/>
      <c r="P1727" s="218"/>
      <c r="Q1727" s="218"/>
      <c r="R1727" s="218"/>
    </row>
    <row r="1728" spans="1:18" x14ac:dyDescent="0.25">
      <c r="A1728" s="227"/>
      <c r="B1728" s="173"/>
      <c r="C1728" s="173"/>
      <c r="D1728" s="173"/>
      <c r="E1728" s="173"/>
      <c r="F1728" s="173"/>
      <c r="G1728" s="173"/>
      <c r="H1728" s="173"/>
      <c r="I1728" s="173"/>
      <c r="J1728" s="173"/>
      <c r="K1728" s="173"/>
      <c r="L1728" s="173"/>
      <c r="M1728" s="72"/>
      <c r="N1728" s="67"/>
      <c r="O1728" s="76"/>
      <c r="P1728" s="218"/>
      <c r="Q1728" s="218"/>
      <c r="R1728" s="218"/>
    </row>
    <row r="1729" spans="1:18" x14ac:dyDescent="0.25">
      <c r="A1729" s="227"/>
      <c r="B1729" s="173"/>
      <c r="C1729" s="173"/>
      <c r="D1729" s="173"/>
      <c r="E1729" s="173"/>
      <c r="F1729" s="173"/>
      <c r="G1729" s="173"/>
      <c r="H1729" s="173"/>
      <c r="I1729" s="173"/>
      <c r="J1729" s="173"/>
      <c r="K1729" s="173"/>
      <c r="L1729" s="173"/>
      <c r="M1729" s="72"/>
      <c r="N1729" s="67"/>
      <c r="O1729" s="76"/>
      <c r="P1729" s="218"/>
      <c r="Q1729" s="218"/>
      <c r="R1729" s="218"/>
    </row>
    <row r="1730" spans="1:18" x14ac:dyDescent="0.25">
      <c r="A1730" s="227"/>
      <c r="B1730" s="173"/>
      <c r="C1730" s="173"/>
      <c r="D1730" s="173"/>
      <c r="E1730" s="173"/>
      <c r="F1730" s="173"/>
      <c r="G1730" s="173"/>
      <c r="H1730" s="173"/>
      <c r="I1730" s="173"/>
      <c r="J1730" s="173"/>
      <c r="K1730" s="173"/>
      <c r="L1730" s="173"/>
      <c r="M1730" s="72"/>
      <c r="N1730" s="67"/>
      <c r="O1730" s="76"/>
      <c r="P1730" s="218"/>
      <c r="Q1730" s="218"/>
      <c r="R1730" s="218"/>
    </row>
    <row r="1731" spans="1:18" x14ac:dyDescent="0.25">
      <c r="A1731" s="227"/>
      <c r="B1731" s="173"/>
      <c r="C1731" s="173"/>
      <c r="D1731" s="173"/>
      <c r="E1731" s="173"/>
      <c r="F1731" s="173"/>
      <c r="G1731" s="173"/>
      <c r="H1731" s="173"/>
      <c r="I1731" s="173"/>
      <c r="J1731" s="173"/>
      <c r="K1731" s="173"/>
      <c r="L1731" s="173"/>
      <c r="M1731" s="72"/>
      <c r="N1731" s="67"/>
      <c r="O1731" s="76"/>
      <c r="P1731" s="218"/>
      <c r="Q1731" s="218"/>
      <c r="R1731" s="218"/>
    </row>
    <row r="1732" spans="1:18" x14ac:dyDescent="0.25">
      <c r="A1732" s="227"/>
      <c r="B1732" s="173"/>
      <c r="C1732" s="173"/>
      <c r="D1732" s="173"/>
      <c r="E1732" s="173"/>
      <c r="F1732" s="173"/>
      <c r="G1732" s="173"/>
      <c r="H1732" s="173"/>
      <c r="I1732" s="173"/>
      <c r="J1732" s="173"/>
      <c r="K1732" s="173"/>
      <c r="L1732" s="173"/>
      <c r="M1732" s="72"/>
      <c r="N1732" s="67"/>
      <c r="O1732" s="76"/>
      <c r="P1732" s="218"/>
      <c r="Q1732" s="218"/>
      <c r="R1732" s="218"/>
    </row>
    <row r="1733" spans="1:18" x14ac:dyDescent="0.25">
      <c r="A1733" s="227"/>
      <c r="B1733" s="173"/>
      <c r="C1733" s="173"/>
      <c r="D1733" s="173"/>
      <c r="E1733" s="173"/>
      <c r="F1733" s="173"/>
      <c r="G1733" s="173"/>
      <c r="H1733" s="173"/>
      <c r="I1733" s="173"/>
      <c r="J1733" s="173"/>
      <c r="K1733" s="173"/>
      <c r="L1733" s="173"/>
      <c r="M1733" s="72"/>
      <c r="N1733" s="67"/>
      <c r="O1733" s="76"/>
      <c r="P1733" s="218"/>
      <c r="Q1733" s="218"/>
      <c r="R1733" s="218"/>
    </row>
    <row r="1734" spans="1:18" x14ac:dyDescent="0.25">
      <c r="A1734" s="227"/>
      <c r="B1734" s="173"/>
      <c r="C1734" s="173"/>
      <c r="D1734" s="173"/>
      <c r="E1734" s="173"/>
      <c r="F1734" s="173"/>
      <c r="G1734" s="173"/>
      <c r="H1734" s="173"/>
      <c r="I1734" s="173"/>
      <c r="J1734" s="173"/>
      <c r="K1734" s="173"/>
      <c r="L1734" s="173"/>
      <c r="M1734" s="72"/>
      <c r="N1734" s="67"/>
      <c r="O1734" s="76"/>
      <c r="P1734" s="218"/>
      <c r="Q1734" s="218"/>
      <c r="R1734" s="218"/>
    </row>
    <row r="1735" spans="1:18" x14ac:dyDescent="0.25">
      <c r="A1735" s="227"/>
      <c r="B1735" s="173"/>
      <c r="C1735" s="173"/>
      <c r="D1735" s="173"/>
      <c r="E1735" s="173"/>
      <c r="F1735" s="173"/>
      <c r="G1735" s="173"/>
      <c r="H1735" s="173"/>
      <c r="I1735" s="173"/>
      <c r="J1735" s="173"/>
      <c r="K1735" s="173"/>
      <c r="L1735" s="173"/>
      <c r="M1735" s="72"/>
      <c r="N1735" s="67"/>
      <c r="O1735" s="76"/>
      <c r="P1735" s="218"/>
      <c r="Q1735" s="218"/>
      <c r="R1735" s="218"/>
    </row>
    <row r="1736" spans="1:18" x14ac:dyDescent="0.25">
      <c r="A1736" s="227"/>
      <c r="B1736" s="173"/>
      <c r="C1736" s="173"/>
      <c r="D1736" s="173"/>
      <c r="E1736" s="173"/>
      <c r="F1736" s="173"/>
      <c r="G1736" s="173"/>
      <c r="H1736" s="173"/>
      <c r="I1736" s="173"/>
      <c r="J1736" s="173"/>
      <c r="K1736" s="173"/>
      <c r="L1736" s="173"/>
      <c r="M1736" s="72"/>
      <c r="N1736" s="67"/>
      <c r="O1736" s="76"/>
      <c r="P1736" s="218"/>
      <c r="Q1736" s="218"/>
      <c r="R1736" s="218"/>
    </row>
    <row r="1737" spans="1:18" x14ac:dyDescent="0.25">
      <c r="A1737" s="227"/>
      <c r="B1737" s="173"/>
      <c r="C1737" s="173"/>
      <c r="D1737" s="173"/>
      <c r="E1737" s="173"/>
      <c r="F1737" s="173"/>
      <c r="G1737" s="173"/>
      <c r="H1737" s="173"/>
      <c r="I1737" s="173"/>
      <c r="J1737" s="173"/>
      <c r="K1737" s="173"/>
      <c r="L1737" s="173"/>
      <c r="M1737" s="72"/>
      <c r="N1737" s="67"/>
      <c r="O1737" s="76"/>
      <c r="P1737" s="218"/>
      <c r="Q1737" s="218"/>
      <c r="R1737" s="218"/>
    </row>
    <row r="1738" spans="1:18" x14ac:dyDescent="0.25">
      <c r="A1738" s="227"/>
      <c r="B1738" s="173"/>
      <c r="C1738" s="173"/>
      <c r="D1738" s="173"/>
      <c r="E1738" s="173"/>
      <c r="F1738" s="173"/>
      <c r="G1738" s="173"/>
      <c r="H1738" s="173"/>
      <c r="I1738" s="173"/>
      <c r="J1738" s="173"/>
      <c r="K1738" s="173"/>
      <c r="L1738" s="173"/>
      <c r="M1738" s="72"/>
      <c r="N1738" s="67"/>
      <c r="O1738" s="76"/>
      <c r="P1738" s="218"/>
      <c r="Q1738" s="218"/>
      <c r="R1738" s="218"/>
    </row>
    <row r="1739" spans="1:18" x14ac:dyDescent="0.25">
      <c r="A1739" s="227"/>
      <c r="B1739" s="173"/>
      <c r="C1739" s="173"/>
      <c r="D1739" s="173"/>
      <c r="E1739" s="173"/>
      <c r="F1739" s="173"/>
      <c r="G1739" s="173"/>
      <c r="H1739" s="173"/>
      <c r="I1739" s="173"/>
      <c r="J1739" s="173"/>
      <c r="K1739" s="173"/>
      <c r="L1739" s="173"/>
      <c r="M1739" s="72"/>
      <c r="N1739" s="67"/>
      <c r="O1739" s="76"/>
      <c r="P1739" s="218"/>
      <c r="Q1739" s="218"/>
      <c r="R1739" s="218"/>
    </row>
    <row r="1740" spans="1:18" x14ac:dyDescent="0.25">
      <c r="A1740" s="227"/>
      <c r="B1740" s="173"/>
      <c r="C1740" s="173"/>
      <c r="D1740" s="173"/>
      <c r="E1740" s="173"/>
      <c r="F1740" s="173"/>
      <c r="G1740" s="173"/>
      <c r="H1740" s="173"/>
      <c r="I1740" s="173"/>
      <c r="J1740" s="173"/>
      <c r="K1740" s="173"/>
      <c r="L1740" s="173"/>
      <c r="M1740" s="72"/>
      <c r="N1740" s="67"/>
      <c r="O1740" s="76"/>
      <c r="P1740" s="218"/>
      <c r="Q1740" s="218"/>
      <c r="R1740" s="218"/>
    </row>
    <row r="1741" spans="1:18" x14ac:dyDescent="0.25">
      <c r="A1741" s="227"/>
      <c r="B1741" s="173"/>
      <c r="C1741" s="173"/>
      <c r="D1741" s="173"/>
      <c r="E1741" s="173"/>
      <c r="F1741" s="173"/>
      <c r="G1741" s="173"/>
      <c r="H1741" s="173"/>
      <c r="I1741" s="173"/>
      <c r="J1741" s="173"/>
      <c r="K1741" s="173"/>
      <c r="L1741" s="173"/>
      <c r="M1741" s="72"/>
      <c r="N1741" s="67"/>
      <c r="O1741" s="76"/>
      <c r="P1741" s="218"/>
      <c r="Q1741" s="218"/>
      <c r="R1741" s="218"/>
    </row>
    <row r="1742" spans="1:18" x14ac:dyDescent="0.25">
      <c r="A1742" s="227"/>
      <c r="B1742" s="173"/>
      <c r="C1742" s="173"/>
      <c r="D1742" s="173"/>
      <c r="E1742" s="173"/>
      <c r="F1742" s="173"/>
      <c r="G1742" s="173"/>
      <c r="H1742" s="173"/>
      <c r="I1742" s="173"/>
      <c r="J1742" s="173"/>
      <c r="K1742" s="173"/>
      <c r="L1742" s="173"/>
      <c r="M1742" s="72"/>
      <c r="N1742" s="67"/>
      <c r="O1742" s="76"/>
      <c r="P1742" s="218"/>
      <c r="Q1742" s="218"/>
      <c r="R1742" s="218"/>
    </row>
    <row r="1743" spans="1:18" x14ac:dyDescent="0.25">
      <c r="A1743" s="227"/>
      <c r="B1743" s="173"/>
      <c r="C1743" s="173"/>
      <c r="D1743" s="173"/>
      <c r="E1743" s="173"/>
      <c r="F1743" s="173"/>
      <c r="G1743" s="173"/>
      <c r="H1743" s="173"/>
      <c r="I1743" s="173"/>
      <c r="J1743" s="173"/>
      <c r="K1743" s="173"/>
      <c r="L1743" s="173"/>
      <c r="M1743" s="72"/>
      <c r="N1743" s="67"/>
      <c r="O1743" s="76"/>
      <c r="P1743" s="218"/>
      <c r="Q1743" s="218"/>
      <c r="R1743" s="218"/>
    </row>
    <row r="1744" spans="1:18" x14ac:dyDescent="0.25">
      <c r="A1744" s="227"/>
      <c r="B1744" s="173"/>
      <c r="C1744" s="173"/>
      <c r="D1744" s="173"/>
      <c r="E1744" s="173"/>
      <c r="F1744" s="173"/>
      <c r="G1744" s="173"/>
      <c r="H1744" s="173"/>
      <c r="I1744" s="173"/>
      <c r="J1744" s="173"/>
      <c r="K1744" s="173"/>
      <c r="L1744" s="173"/>
      <c r="M1744" s="72"/>
      <c r="N1744" s="67"/>
      <c r="O1744" s="76"/>
      <c r="P1744" s="218"/>
      <c r="Q1744" s="218"/>
      <c r="R1744" s="218"/>
    </row>
    <row r="1745" spans="1:18" x14ac:dyDescent="0.25">
      <c r="A1745" s="227"/>
      <c r="B1745" s="173"/>
      <c r="C1745" s="173"/>
      <c r="D1745" s="173"/>
      <c r="E1745" s="173"/>
      <c r="F1745" s="173"/>
      <c r="G1745" s="173"/>
      <c r="H1745" s="173"/>
      <c r="I1745" s="173"/>
      <c r="J1745" s="173"/>
      <c r="K1745" s="173"/>
      <c r="L1745" s="173"/>
      <c r="M1745" s="72"/>
      <c r="N1745" s="67"/>
      <c r="O1745" s="76"/>
      <c r="P1745" s="218"/>
      <c r="Q1745" s="218"/>
      <c r="R1745" s="218"/>
    </row>
    <row r="1746" spans="1:18" x14ac:dyDescent="0.25">
      <c r="A1746" s="227"/>
      <c r="B1746" s="173"/>
      <c r="C1746" s="173"/>
      <c r="D1746" s="173"/>
      <c r="E1746" s="173"/>
      <c r="F1746" s="173"/>
      <c r="G1746" s="173"/>
      <c r="H1746" s="173"/>
      <c r="I1746" s="173"/>
      <c r="J1746" s="173"/>
      <c r="K1746" s="173"/>
      <c r="L1746" s="173"/>
      <c r="M1746" s="72"/>
      <c r="N1746" s="67"/>
      <c r="O1746" s="76"/>
      <c r="P1746" s="218"/>
      <c r="Q1746" s="218"/>
      <c r="R1746" s="218"/>
    </row>
    <row r="1747" spans="1:18" x14ac:dyDescent="0.25">
      <c r="A1747" s="227"/>
      <c r="B1747" s="173"/>
      <c r="C1747" s="173"/>
      <c r="D1747" s="173"/>
      <c r="E1747" s="173"/>
      <c r="F1747" s="173"/>
      <c r="G1747" s="173"/>
      <c r="H1747" s="173"/>
      <c r="I1747" s="173"/>
      <c r="J1747" s="173"/>
      <c r="K1747" s="173"/>
      <c r="L1747" s="173"/>
      <c r="M1747" s="72"/>
      <c r="N1747" s="67"/>
      <c r="O1747" s="76"/>
      <c r="P1747" s="218"/>
      <c r="Q1747" s="218"/>
      <c r="R1747" s="218"/>
    </row>
    <row r="1748" spans="1:18" x14ac:dyDescent="0.25">
      <c r="A1748" s="227"/>
      <c r="B1748" s="173"/>
      <c r="C1748" s="173"/>
      <c r="D1748" s="173"/>
      <c r="E1748" s="173"/>
      <c r="F1748" s="173"/>
      <c r="G1748" s="173"/>
      <c r="H1748" s="173"/>
      <c r="I1748" s="173"/>
      <c r="J1748" s="173"/>
      <c r="K1748" s="173"/>
      <c r="L1748" s="173"/>
      <c r="M1748" s="72"/>
      <c r="N1748" s="67"/>
      <c r="O1748" s="76"/>
      <c r="P1748" s="218"/>
      <c r="Q1748" s="218"/>
      <c r="R1748" s="218"/>
    </row>
    <row r="1749" spans="1:18" x14ac:dyDescent="0.25">
      <c r="A1749" s="227"/>
      <c r="B1749" s="173"/>
      <c r="C1749" s="173"/>
      <c r="D1749" s="173"/>
      <c r="E1749" s="173"/>
      <c r="F1749" s="173"/>
      <c r="G1749" s="173"/>
      <c r="H1749" s="173"/>
      <c r="I1749" s="173"/>
      <c r="J1749" s="173"/>
      <c r="K1749" s="173"/>
      <c r="L1749" s="173"/>
      <c r="M1749" s="72"/>
      <c r="N1749" s="67"/>
      <c r="O1749" s="76"/>
      <c r="P1749" s="218"/>
      <c r="Q1749" s="218"/>
      <c r="R1749" s="218"/>
    </row>
    <row r="1750" spans="1:18" x14ac:dyDescent="0.25">
      <c r="A1750" s="227"/>
      <c r="B1750" s="173"/>
      <c r="C1750" s="173"/>
      <c r="D1750" s="173"/>
      <c r="E1750" s="173"/>
      <c r="F1750" s="173"/>
      <c r="G1750" s="173"/>
      <c r="H1750" s="173"/>
      <c r="I1750" s="173"/>
      <c r="J1750" s="173"/>
      <c r="K1750" s="173"/>
      <c r="L1750" s="173"/>
      <c r="M1750" s="72"/>
      <c r="N1750" s="67"/>
      <c r="O1750" s="76"/>
      <c r="P1750" s="218"/>
      <c r="Q1750" s="218"/>
      <c r="R1750" s="218"/>
    </row>
    <row r="1751" spans="1:18" x14ac:dyDescent="0.25">
      <c r="A1751" s="227"/>
      <c r="B1751" s="173"/>
      <c r="C1751" s="173"/>
      <c r="D1751" s="173"/>
      <c r="E1751" s="173"/>
      <c r="F1751" s="173"/>
      <c r="G1751" s="173"/>
      <c r="H1751" s="173"/>
      <c r="I1751" s="173"/>
      <c r="J1751" s="173"/>
      <c r="K1751" s="173"/>
      <c r="L1751" s="173"/>
      <c r="M1751" s="72"/>
      <c r="N1751" s="67"/>
      <c r="O1751" s="76"/>
      <c r="P1751" s="218"/>
      <c r="Q1751" s="218"/>
      <c r="R1751" s="218"/>
    </row>
    <row r="1752" spans="1:18" x14ac:dyDescent="0.25">
      <c r="A1752" s="227"/>
      <c r="B1752" s="173"/>
      <c r="C1752" s="173"/>
      <c r="D1752" s="173"/>
      <c r="E1752" s="173"/>
      <c r="F1752" s="173"/>
      <c r="G1752" s="173"/>
      <c r="H1752" s="173"/>
      <c r="I1752" s="173"/>
      <c r="J1752" s="173"/>
      <c r="K1752" s="173"/>
      <c r="L1752" s="173"/>
      <c r="M1752" s="72"/>
      <c r="N1752" s="67"/>
      <c r="O1752" s="76"/>
      <c r="P1752" s="218"/>
      <c r="Q1752" s="218"/>
      <c r="R1752" s="218"/>
    </row>
    <row r="1753" spans="1:18" x14ac:dyDescent="0.25">
      <c r="A1753" s="227"/>
      <c r="B1753" s="173"/>
      <c r="C1753" s="173"/>
      <c r="D1753" s="173"/>
      <c r="E1753" s="173"/>
      <c r="F1753" s="173"/>
      <c r="G1753" s="173"/>
      <c r="H1753" s="173"/>
      <c r="I1753" s="173"/>
      <c r="J1753" s="173"/>
      <c r="K1753" s="173"/>
      <c r="L1753" s="173"/>
      <c r="M1753" s="72"/>
      <c r="N1753" s="67"/>
      <c r="O1753" s="76"/>
      <c r="P1753" s="218"/>
      <c r="Q1753" s="218"/>
      <c r="R1753" s="218"/>
    </row>
    <row r="1754" spans="1:18" x14ac:dyDescent="0.25">
      <c r="A1754" s="227"/>
      <c r="B1754" s="173"/>
      <c r="C1754" s="173"/>
      <c r="D1754" s="173"/>
      <c r="E1754" s="173"/>
      <c r="F1754" s="173"/>
      <c r="G1754" s="173"/>
      <c r="H1754" s="173"/>
      <c r="I1754" s="173"/>
      <c r="J1754" s="173"/>
      <c r="K1754" s="173"/>
      <c r="L1754" s="173"/>
      <c r="M1754" s="72"/>
      <c r="N1754" s="67"/>
      <c r="O1754" s="76"/>
      <c r="P1754" s="218"/>
      <c r="Q1754" s="218"/>
      <c r="R1754" s="218"/>
    </row>
    <row r="1755" spans="1:18" x14ac:dyDescent="0.25">
      <c r="A1755" s="227"/>
      <c r="B1755" s="173"/>
      <c r="C1755" s="173"/>
      <c r="D1755" s="173"/>
      <c r="E1755" s="173"/>
      <c r="F1755" s="173"/>
      <c r="G1755" s="173"/>
      <c r="H1755" s="173"/>
      <c r="I1755" s="173"/>
      <c r="J1755" s="173"/>
      <c r="K1755" s="173"/>
      <c r="L1755" s="173"/>
      <c r="M1755" s="72"/>
      <c r="N1755" s="67"/>
      <c r="O1755" s="76"/>
      <c r="P1755" s="218"/>
      <c r="Q1755" s="218"/>
      <c r="R1755" s="218"/>
    </row>
    <row r="1756" spans="1:18" x14ac:dyDescent="0.25">
      <c r="A1756" s="227"/>
      <c r="B1756" s="173"/>
      <c r="C1756" s="173"/>
      <c r="D1756" s="173"/>
      <c r="E1756" s="173"/>
      <c r="F1756" s="173"/>
      <c r="G1756" s="173"/>
      <c r="H1756" s="173"/>
      <c r="I1756" s="173"/>
      <c r="J1756" s="173"/>
      <c r="K1756" s="173"/>
      <c r="L1756" s="173"/>
      <c r="M1756" s="72"/>
      <c r="N1756" s="67"/>
      <c r="O1756" s="76"/>
      <c r="P1756" s="218"/>
      <c r="Q1756" s="218"/>
      <c r="R1756" s="218"/>
    </row>
    <row r="1757" spans="1:18" x14ac:dyDescent="0.25">
      <c r="A1757" s="227"/>
      <c r="B1757" s="173"/>
      <c r="C1757" s="173"/>
      <c r="D1757" s="173"/>
      <c r="E1757" s="173"/>
      <c r="F1757" s="173"/>
      <c r="G1757" s="173"/>
      <c r="H1757" s="173"/>
      <c r="I1757" s="173"/>
      <c r="J1757" s="173"/>
      <c r="K1757" s="173"/>
      <c r="L1757" s="173"/>
      <c r="M1757" s="72"/>
      <c r="N1757" s="67"/>
      <c r="O1757" s="76"/>
      <c r="P1757" s="218"/>
      <c r="Q1757" s="218"/>
      <c r="R1757" s="218"/>
    </row>
    <row r="1758" spans="1:18" x14ac:dyDescent="0.25">
      <c r="A1758" s="227"/>
      <c r="B1758" s="173"/>
      <c r="C1758" s="173"/>
      <c r="D1758" s="173"/>
      <c r="E1758" s="173"/>
      <c r="F1758" s="173"/>
      <c r="G1758" s="173"/>
      <c r="H1758" s="173"/>
      <c r="I1758" s="173"/>
      <c r="J1758" s="173"/>
      <c r="K1758" s="173"/>
      <c r="L1758" s="173"/>
      <c r="M1758" s="72"/>
      <c r="N1758" s="67"/>
      <c r="O1758" s="76"/>
      <c r="P1758" s="218"/>
      <c r="Q1758" s="218"/>
      <c r="R1758" s="218"/>
    </row>
    <row r="1759" spans="1:18" x14ac:dyDescent="0.25">
      <c r="A1759" s="227"/>
      <c r="B1759" s="173"/>
      <c r="C1759" s="173"/>
      <c r="D1759" s="173"/>
      <c r="E1759" s="173"/>
      <c r="F1759" s="173"/>
      <c r="G1759" s="173"/>
      <c r="H1759" s="173"/>
      <c r="I1759" s="173"/>
      <c r="J1759" s="173"/>
      <c r="K1759" s="173"/>
      <c r="L1759" s="173"/>
      <c r="M1759" s="72"/>
      <c r="N1759" s="67"/>
      <c r="O1759" s="76"/>
      <c r="P1759" s="218"/>
      <c r="Q1759" s="218"/>
      <c r="R1759" s="218"/>
    </row>
    <row r="1760" spans="1:18" x14ac:dyDescent="0.25">
      <c r="A1760" s="227"/>
      <c r="B1760" s="173"/>
      <c r="C1760" s="173"/>
      <c r="D1760" s="173"/>
      <c r="E1760" s="173"/>
      <c r="F1760" s="173"/>
      <c r="G1760" s="173"/>
      <c r="H1760" s="173"/>
      <c r="I1760" s="173"/>
      <c r="J1760" s="173"/>
      <c r="K1760" s="173"/>
      <c r="L1760" s="173"/>
      <c r="M1760" s="72"/>
      <c r="N1760" s="67"/>
      <c r="O1760" s="76"/>
      <c r="P1760" s="218"/>
      <c r="Q1760" s="218"/>
      <c r="R1760" s="218"/>
    </row>
    <row r="1761" spans="1:18" x14ac:dyDescent="0.25">
      <c r="A1761" s="227"/>
      <c r="B1761" s="173"/>
      <c r="C1761" s="173"/>
      <c r="D1761" s="173"/>
      <c r="E1761" s="173"/>
      <c r="F1761" s="173"/>
      <c r="G1761" s="173"/>
      <c r="H1761" s="173"/>
      <c r="I1761" s="173"/>
      <c r="J1761" s="173"/>
      <c r="K1761" s="173"/>
      <c r="L1761" s="173"/>
      <c r="M1761" s="72"/>
      <c r="N1761" s="67"/>
      <c r="O1761" s="76"/>
      <c r="P1761" s="218"/>
      <c r="Q1761" s="218"/>
      <c r="R1761" s="218"/>
    </row>
    <row r="1762" spans="1:18" x14ac:dyDescent="0.25">
      <c r="A1762" s="227"/>
      <c r="B1762" s="173"/>
      <c r="C1762" s="173"/>
      <c r="D1762" s="173"/>
      <c r="E1762" s="173"/>
      <c r="F1762" s="173"/>
      <c r="G1762" s="173"/>
      <c r="H1762" s="173"/>
      <c r="I1762" s="173"/>
      <c r="J1762" s="173"/>
      <c r="K1762" s="173"/>
      <c r="L1762" s="173"/>
      <c r="M1762" s="72"/>
      <c r="N1762" s="67"/>
      <c r="O1762" s="76"/>
      <c r="P1762" s="218"/>
      <c r="Q1762" s="218"/>
      <c r="R1762" s="218"/>
    </row>
    <row r="1763" spans="1:18" x14ac:dyDescent="0.25">
      <c r="A1763" s="227"/>
      <c r="B1763" s="173"/>
      <c r="C1763" s="173"/>
      <c r="D1763" s="173"/>
      <c r="E1763" s="173"/>
      <c r="F1763" s="173"/>
      <c r="G1763" s="173"/>
      <c r="H1763" s="173"/>
      <c r="I1763" s="173"/>
      <c r="J1763" s="173"/>
      <c r="K1763" s="173"/>
      <c r="L1763" s="173"/>
      <c r="M1763" s="72"/>
      <c r="N1763" s="67"/>
      <c r="O1763" s="76"/>
      <c r="P1763" s="218"/>
      <c r="Q1763" s="218"/>
      <c r="R1763" s="218"/>
    </row>
    <row r="1764" spans="1:18" x14ac:dyDescent="0.25">
      <c r="A1764" s="227"/>
      <c r="B1764" s="173"/>
      <c r="C1764" s="173"/>
      <c r="D1764" s="173"/>
      <c r="E1764" s="173"/>
      <c r="F1764" s="173"/>
      <c r="G1764" s="173"/>
      <c r="H1764" s="173"/>
      <c r="I1764" s="173"/>
      <c r="J1764" s="173"/>
      <c r="K1764" s="173"/>
      <c r="L1764" s="173"/>
      <c r="M1764" s="72"/>
      <c r="N1764" s="67"/>
      <c r="O1764" s="76"/>
      <c r="P1764" s="218"/>
      <c r="Q1764" s="218"/>
      <c r="R1764" s="218"/>
    </row>
    <row r="1765" spans="1:18" x14ac:dyDescent="0.25">
      <c r="A1765" s="227"/>
      <c r="B1765" s="173"/>
      <c r="C1765" s="173"/>
      <c r="D1765" s="173"/>
      <c r="E1765" s="173"/>
      <c r="F1765" s="173"/>
      <c r="G1765" s="173"/>
      <c r="H1765" s="173"/>
      <c r="I1765" s="173"/>
      <c r="J1765" s="173"/>
      <c r="K1765" s="173"/>
      <c r="L1765" s="173"/>
      <c r="M1765" s="72"/>
      <c r="N1765" s="67"/>
      <c r="O1765" s="76"/>
      <c r="P1765" s="218"/>
      <c r="Q1765" s="218"/>
      <c r="R1765" s="218"/>
    </row>
    <row r="1766" spans="1:18" x14ac:dyDescent="0.25">
      <c r="A1766" s="227"/>
      <c r="B1766" s="173"/>
      <c r="C1766" s="173"/>
      <c r="D1766" s="173"/>
      <c r="E1766" s="173"/>
      <c r="F1766" s="173"/>
      <c r="G1766" s="173"/>
      <c r="H1766" s="173"/>
      <c r="I1766" s="173"/>
      <c r="J1766" s="173"/>
      <c r="K1766" s="173"/>
      <c r="L1766" s="173"/>
      <c r="M1766" s="72"/>
      <c r="N1766" s="67"/>
      <c r="O1766" s="76"/>
      <c r="P1766" s="218"/>
      <c r="Q1766" s="218"/>
      <c r="R1766" s="218"/>
    </row>
    <row r="1767" spans="1:18" x14ac:dyDescent="0.25">
      <c r="A1767" s="227"/>
      <c r="B1767" s="173"/>
      <c r="C1767" s="173"/>
      <c r="D1767" s="173"/>
      <c r="E1767" s="173"/>
      <c r="F1767" s="173"/>
      <c r="G1767" s="173"/>
      <c r="H1767" s="173"/>
      <c r="I1767" s="173"/>
      <c r="J1767" s="173"/>
      <c r="K1767" s="173"/>
      <c r="L1767" s="173"/>
      <c r="M1767" s="72"/>
      <c r="N1767" s="67"/>
      <c r="O1767" s="76"/>
      <c r="P1767" s="218"/>
      <c r="Q1767" s="218"/>
      <c r="R1767" s="218"/>
    </row>
    <row r="1768" spans="1:18" x14ac:dyDescent="0.25">
      <c r="A1768" s="227"/>
      <c r="B1768" s="173"/>
      <c r="C1768" s="173"/>
      <c r="D1768" s="173"/>
      <c r="E1768" s="173"/>
      <c r="F1768" s="173"/>
      <c r="G1768" s="173"/>
      <c r="H1768" s="173"/>
      <c r="I1768" s="173"/>
      <c r="J1768" s="173"/>
      <c r="K1768" s="173"/>
      <c r="L1768" s="173"/>
      <c r="M1768" s="72"/>
      <c r="N1768" s="67"/>
      <c r="O1768" s="76"/>
      <c r="P1768" s="218"/>
      <c r="Q1768" s="218"/>
      <c r="R1768" s="218"/>
    </row>
    <row r="1769" spans="1:18" x14ac:dyDescent="0.25">
      <c r="A1769" s="227"/>
      <c r="B1769" s="173"/>
      <c r="C1769" s="173"/>
      <c r="D1769" s="173"/>
      <c r="E1769" s="173"/>
      <c r="F1769" s="173"/>
      <c r="G1769" s="173"/>
      <c r="H1769" s="173"/>
      <c r="I1769" s="173"/>
      <c r="J1769" s="173"/>
      <c r="K1769" s="173"/>
      <c r="L1769" s="173"/>
      <c r="M1769" s="72"/>
      <c r="N1769" s="67"/>
      <c r="O1769" s="76"/>
      <c r="P1769" s="218"/>
      <c r="Q1769" s="218"/>
      <c r="R1769" s="218"/>
    </row>
    <row r="1770" spans="1:18" x14ac:dyDescent="0.25">
      <c r="A1770" s="227"/>
      <c r="B1770" s="173"/>
      <c r="C1770" s="173"/>
      <c r="D1770" s="173"/>
      <c r="E1770" s="173"/>
      <c r="F1770" s="173"/>
      <c r="G1770" s="173"/>
      <c r="H1770" s="173"/>
      <c r="I1770" s="173"/>
      <c r="J1770" s="173"/>
      <c r="K1770" s="173"/>
      <c r="L1770" s="173"/>
      <c r="M1770" s="72"/>
      <c r="N1770" s="67"/>
      <c r="O1770" s="76"/>
      <c r="P1770" s="218"/>
      <c r="Q1770" s="218"/>
      <c r="R1770" s="218"/>
    </row>
    <row r="1771" spans="1:18" x14ac:dyDescent="0.25">
      <c r="A1771" s="227"/>
      <c r="B1771" s="173"/>
      <c r="C1771" s="173"/>
      <c r="D1771" s="173"/>
      <c r="E1771" s="173"/>
      <c r="F1771" s="173"/>
      <c r="G1771" s="173"/>
      <c r="H1771" s="173"/>
      <c r="I1771" s="173"/>
      <c r="J1771" s="173"/>
      <c r="K1771" s="173"/>
      <c r="L1771" s="173"/>
      <c r="M1771" s="72"/>
      <c r="N1771" s="67"/>
      <c r="O1771" s="76"/>
      <c r="P1771" s="218"/>
      <c r="Q1771" s="218"/>
      <c r="R1771" s="218"/>
    </row>
    <row r="1772" spans="1:18" x14ac:dyDescent="0.25">
      <c r="A1772" s="227"/>
      <c r="B1772" s="173"/>
      <c r="C1772" s="173"/>
      <c r="D1772" s="173"/>
      <c r="E1772" s="173"/>
      <c r="F1772" s="173"/>
      <c r="G1772" s="173"/>
      <c r="H1772" s="173"/>
      <c r="I1772" s="173"/>
      <c r="J1772" s="173"/>
      <c r="K1772" s="173"/>
      <c r="L1772" s="173"/>
      <c r="M1772" s="72"/>
      <c r="N1772" s="67"/>
      <c r="O1772" s="76"/>
      <c r="P1772" s="218"/>
      <c r="Q1772" s="218"/>
      <c r="R1772" s="218"/>
    </row>
    <row r="1773" spans="1:18" x14ac:dyDescent="0.25">
      <c r="A1773" s="227"/>
      <c r="B1773" s="173"/>
      <c r="C1773" s="173"/>
      <c r="D1773" s="173"/>
      <c r="E1773" s="173"/>
      <c r="F1773" s="173"/>
      <c r="G1773" s="173"/>
      <c r="H1773" s="173"/>
      <c r="I1773" s="173"/>
      <c r="J1773" s="173"/>
      <c r="K1773" s="173"/>
      <c r="L1773" s="173"/>
      <c r="M1773" s="72"/>
      <c r="N1773" s="67"/>
      <c r="O1773" s="76"/>
      <c r="P1773" s="218"/>
      <c r="Q1773" s="218"/>
      <c r="R1773" s="218"/>
    </row>
    <row r="1774" spans="1:18" x14ac:dyDescent="0.25">
      <c r="A1774" s="227"/>
      <c r="B1774" s="173"/>
      <c r="C1774" s="173"/>
      <c r="D1774" s="173"/>
      <c r="E1774" s="173"/>
      <c r="F1774" s="173"/>
      <c r="G1774" s="173"/>
      <c r="H1774" s="173"/>
      <c r="I1774" s="173"/>
      <c r="J1774" s="173"/>
      <c r="K1774" s="173"/>
      <c r="L1774" s="173"/>
      <c r="M1774" s="72"/>
      <c r="N1774" s="67"/>
      <c r="O1774" s="76"/>
      <c r="P1774" s="218"/>
      <c r="Q1774" s="218"/>
      <c r="R1774" s="218"/>
    </row>
    <row r="1775" spans="1:18" x14ac:dyDescent="0.25">
      <c r="A1775" s="227"/>
      <c r="B1775" s="173"/>
      <c r="C1775" s="173"/>
      <c r="D1775" s="173"/>
      <c r="E1775" s="173"/>
      <c r="F1775" s="173"/>
      <c r="G1775" s="173"/>
      <c r="H1775" s="173"/>
      <c r="I1775" s="173"/>
      <c r="J1775" s="173"/>
      <c r="K1775" s="173"/>
      <c r="L1775" s="173"/>
      <c r="M1775" s="72"/>
      <c r="N1775" s="67"/>
      <c r="O1775" s="76"/>
      <c r="P1775" s="218"/>
      <c r="Q1775" s="218"/>
      <c r="R1775" s="218"/>
    </row>
    <row r="1776" spans="1:18" x14ac:dyDescent="0.25">
      <c r="A1776" s="227"/>
      <c r="B1776" s="173"/>
      <c r="C1776" s="173"/>
      <c r="D1776" s="173"/>
      <c r="E1776" s="173"/>
      <c r="F1776" s="173"/>
      <c r="G1776" s="173"/>
      <c r="H1776" s="173"/>
      <c r="I1776" s="173"/>
      <c r="J1776" s="173"/>
      <c r="K1776" s="173"/>
      <c r="L1776" s="173"/>
      <c r="M1776" s="72"/>
      <c r="N1776" s="67"/>
      <c r="O1776" s="76"/>
      <c r="P1776" s="218"/>
      <c r="Q1776" s="218"/>
      <c r="R1776" s="218"/>
    </row>
    <row r="1777" spans="1:18" x14ac:dyDescent="0.25">
      <c r="A1777" s="227"/>
      <c r="B1777" s="173"/>
      <c r="C1777" s="173"/>
      <c r="D1777" s="173"/>
      <c r="E1777" s="173"/>
      <c r="F1777" s="173"/>
      <c r="G1777" s="173"/>
      <c r="H1777" s="173"/>
      <c r="I1777" s="173"/>
      <c r="J1777" s="173"/>
      <c r="K1777" s="173"/>
      <c r="L1777" s="173"/>
      <c r="M1777" s="72"/>
      <c r="N1777" s="67"/>
      <c r="O1777" s="76"/>
      <c r="P1777" s="218"/>
      <c r="Q1777" s="218"/>
      <c r="R1777" s="218"/>
    </row>
    <row r="1778" spans="1:18" x14ac:dyDescent="0.25">
      <c r="A1778" s="227"/>
      <c r="B1778" s="173"/>
      <c r="C1778" s="173"/>
      <c r="D1778" s="173"/>
      <c r="E1778" s="173"/>
      <c r="F1778" s="173"/>
      <c r="G1778" s="173"/>
      <c r="H1778" s="173"/>
      <c r="I1778" s="173"/>
      <c r="J1778" s="173"/>
      <c r="K1778" s="173"/>
      <c r="L1778" s="173"/>
      <c r="M1778" s="72"/>
      <c r="N1778" s="67"/>
      <c r="O1778" s="76"/>
      <c r="P1778" s="218"/>
      <c r="Q1778" s="218"/>
      <c r="R1778" s="218"/>
    </row>
    <row r="1779" spans="1:18" x14ac:dyDescent="0.25">
      <c r="A1779" s="227"/>
      <c r="B1779" s="173"/>
      <c r="C1779" s="173"/>
      <c r="D1779" s="173"/>
      <c r="E1779" s="173"/>
      <c r="F1779" s="173"/>
      <c r="G1779" s="173"/>
      <c r="H1779" s="173"/>
      <c r="I1779" s="173"/>
      <c r="J1779" s="173"/>
      <c r="K1779" s="173"/>
      <c r="L1779" s="173"/>
      <c r="M1779" s="72"/>
      <c r="N1779" s="67"/>
      <c r="O1779" s="76"/>
      <c r="P1779" s="218"/>
      <c r="Q1779" s="218"/>
      <c r="R1779" s="218"/>
    </row>
    <row r="1780" spans="1:18" x14ac:dyDescent="0.25">
      <c r="A1780" s="227"/>
      <c r="B1780" s="173"/>
      <c r="C1780" s="173"/>
      <c r="D1780" s="173"/>
      <c r="E1780" s="173"/>
      <c r="F1780" s="173"/>
      <c r="G1780" s="173"/>
      <c r="H1780" s="173"/>
      <c r="I1780" s="173"/>
      <c r="J1780" s="173"/>
      <c r="K1780" s="173"/>
      <c r="L1780" s="173"/>
      <c r="M1780" s="72"/>
      <c r="N1780" s="67"/>
      <c r="O1780" s="76"/>
      <c r="P1780" s="218"/>
      <c r="Q1780" s="218"/>
      <c r="R1780" s="218"/>
    </row>
    <row r="1781" spans="1:18" x14ac:dyDescent="0.25">
      <c r="A1781" s="227"/>
      <c r="B1781" s="173"/>
      <c r="C1781" s="173"/>
      <c r="D1781" s="173"/>
      <c r="E1781" s="173"/>
      <c r="F1781" s="173"/>
      <c r="G1781" s="173"/>
      <c r="H1781" s="173"/>
      <c r="I1781" s="173"/>
      <c r="J1781" s="173"/>
      <c r="K1781" s="173"/>
      <c r="L1781" s="173"/>
      <c r="M1781" s="72"/>
      <c r="N1781" s="67"/>
      <c r="O1781" s="76"/>
      <c r="P1781" s="218"/>
      <c r="Q1781" s="218"/>
      <c r="R1781" s="218"/>
    </row>
    <row r="1782" spans="1:18" x14ac:dyDescent="0.25">
      <c r="A1782" s="227"/>
      <c r="B1782" s="173"/>
      <c r="C1782" s="173"/>
      <c r="D1782" s="173"/>
      <c r="E1782" s="173"/>
      <c r="F1782" s="173"/>
      <c r="G1782" s="173"/>
      <c r="H1782" s="173"/>
      <c r="I1782" s="173"/>
      <c r="J1782" s="173"/>
      <c r="K1782" s="173"/>
      <c r="L1782" s="173"/>
      <c r="M1782" s="72"/>
      <c r="N1782" s="67"/>
      <c r="O1782" s="76"/>
      <c r="P1782" s="218"/>
      <c r="Q1782" s="218"/>
      <c r="R1782" s="218"/>
    </row>
    <row r="1783" spans="1:18" x14ac:dyDescent="0.25">
      <c r="A1783" s="227"/>
      <c r="B1783" s="173"/>
      <c r="C1783" s="173"/>
      <c r="D1783" s="173"/>
      <c r="E1783" s="173"/>
      <c r="F1783" s="173"/>
      <c r="G1783" s="173"/>
      <c r="H1783" s="173"/>
      <c r="I1783" s="173"/>
      <c r="J1783" s="173"/>
      <c r="K1783" s="173"/>
      <c r="L1783" s="173"/>
      <c r="M1783" s="72"/>
      <c r="N1783" s="67"/>
      <c r="O1783" s="76"/>
      <c r="P1783" s="218"/>
      <c r="Q1783" s="218"/>
      <c r="R1783" s="218"/>
    </row>
    <row r="1784" spans="1:18" x14ac:dyDescent="0.25">
      <c r="A1784" s="227"/>
      <c r="B1784" s="173"/>
      <c r="C1784" s="173"/>
      <c r="D1784" s="173"/>
      <c r="E1784" s="173"/>
      <c r="F1784" s="173"/>
      <c r="G1784" s="173"/>
      <c r="H1784" s="173"/>
      <c r="I1784" s="173"/>
      <c r="J1784" s="173"/>
      <c r="K1784" s="173"/>
      <c r="L1784" s="173"/>
      <c r="M1784" s="72"/>
      <c r="N1784" s="67"/>
      <c r="O1784" s="76"/>
      <c r="P1784" s="218"/>
      <c r="Q1784" s="218"/>
      <c r="R1784" s="218"/>
    </row>
    <row r="1785" spans="1:18" x14ac:dyDescent="0.25">
      <c r="A1785" s="227"/>
      <c r="B1785" s="173"/>
      <c r="C1785" s="173"/>
      <c r="D1785" s="173"/>
      <c r="E1785" s="173"/>
      <c r="F1785" s="173"/>
      <c r="G1785" s="173"/>
      <c r="H1785" s="173"/>
      <c r="I1785" s="173"/>
      <c r="J1785" s="173"/>
      <c r="K1785" s="173"/>
      <c r="L1785" s="173"/>
      <c r="M1785" s="72"/>
      <c r="N1785" s="67"/>
      <c r="O1785" s="76"/>
      <c r="P1785" s="218"/>
      <c r="Q1785" s="218"/>
      <c r="R1785" s="218"/>
    </row>
    <row r="1786" spans="1:18" x14ac:dyDescent="0.25">
      <c r="A1786" s="227"/>
      <c r="B1786" s="173"/>
      <c r="C1786" s="173"/>
      <c r="D1786" s="173"/>
      <c r="E1786" s="173"/>
      <c r="F1786" s="173"/>
      <c r="G1786" s="173"/>
      <c r="H1786" s="173"/>
      <c r="I1786" s="173"/>
      <c r="J1786" s="173"/>
      <c r="K1786" s="173"/>
      <c r="L1786" s="173"/>
      <c r="M1786" s="72"/>
      <c r="N1786" s="67"/>
      <c r="O1786" s="76"/>
      <c r="P1786" s="218"/>
      <c r="Q1786" s="218"/>
      <c r="R1786" s="218"/>
    </row>
    <row r="1787" spans="1:18" x14ac:dyDescent="0.25">
      <c r="A1787" s="227"/>
      <c r="B1787" s="173"/>
      <c r="C1787" s="173"/>
      <c r="D1787" s="173"/>
      <c r="E1787" s="173"/>
      <c r="F1787" s="173"/>
      <c r="G1787" s="173"/>
      <c r="H1787" s="173"/>
      <c r="I1787" s="173"/>
      <c r="J1787" s="173"/>
      <c r="K1787" s="173"/>
      <c r="L1787" s="173"/>
      <c r="M1787" s="72"/>
      <c r="N1787" s="67"/>
      <c r="O1787" s="76"/>
      <c r="P1787" s="218"/>
      <c r="Q1787" s="218"/>
      <c r="R1787" s="218"/>
    </row>
    <row r="1788" spans="1:18" x14ac:dyDescent="0.25">
      <c r="A1788" s="227"/>
      <c r="B1788" s="173"/>
      <c r="C1788" s="173"/>
      <c r="D1788" s="173"/>
      <c r="E1788" s="173"/>
      <c r="F1788" s="173"/>
      <c r="G1788" s="173"/>
      <c r="H1788" s="173"/>
      <c r="I1788" s="173"/>
      <c r="J1788" s="173"/>
      <c r="K1788" s="173"/>
      <c r="L1788" s="173"/>
      <c r="M1788" s="72"/>
      <c r="N1788" s="67"/>
      <c r="O1788" s="76"/>
      <c r="P1788" s="218"/>
      <c r="Q1788" s="218"/>
      <c r="R1788" s="218"/>
    </row>
    <row r="1789" spans="1:18" x14ac:dyDescent="0.25">
      <c r="A1789" s="227"/>
      <c r="B1789" s="173"/>
      <c r="C1789" s="173"/>
      <c r="D1789" s="173"/>
      <c r="E1789" s="173"/>
      <c r="F1789" s="173"/>
      <c r="G1789" s="173"/>
      <c r="H1789" s="173"/>
      <c r="I1789" s="173"/>
      <c r="J1789" s="173"/>
      <c r="K1789" s="173"/>
      <c r="L1789" s="173"/>
      <c r="M1789" s="72"/>
      <c r="N1789" s="67"/>
      <c r="O1789" s="76"/>
      <c r="P1789" s="218"/>
      <c r="Q1789" s="218"/>
      <c r="R1789" s="218"/>
    </row>
    <row r="1790" spans="1:18" x14ac:dyDescent="0.25">
      <c r="A1790" s="227"/>
      <c r="B1790" s="173"/>
      <c r="C1790" s="173"/>
      <c r="D1790" s="173"/>
      <c r="E1790" s="173"/>
      <c r="F1790" s="173"/>
      <c r="G1790" s="173"/>
      <c r="H1790" s="173"/>
      <c r="I1790" s="173"/>
      <c r="J1790" s="173"/>
      <c r="K1790" s="173"/>
      <c r="L1790" s="173"/>
      <c r="M1790" s="72"/>
      <c r="N1790" s="67"/>
      <c r="O1790" s="76"/>
      <c r="P1790" s="218"/>
      <c r="Q1790" s="218"/>
      <c r="R1790" s="218"/>
    </row>
    <row r="1791" spans="1:18" x14ac:dyDescent="0.25">
      <c r="A1791" s="227"/>
      <c r="B1791" s="173"/>
      <c r="C1791" s="173"/>
      <c r="D1791" s="173"/>
      <c r="E1791" s="173"/>
      <c r="F1791" s="173"/>
      <c r="G1791" s="173"/>
      <c r="H1791" s="173"/>
      <c r="I1791" s="173"/>
      <c r="J1791" s="173"/>
      <c r="K1791" s="173"/>
      <c r="L1791" s="173"/>
      <c r="M1791" s="72"/>
      <c r="N1791" s="67"/>
      <c r="O1791" s="76"/>
      <c r="P1791" s="218"/>
      <c r="Q1791" s="218"/>
      <c r="R1791" s="218"/>
    </row>
    <row r="1792" spans="1:18" x14ac:dyDescent="0.25">
      <c r="A1792" s="227"/>
      <c r="B1792" s="173"/>
      <c r="C1792" s="173"/>
      <c r="D1792" s="173"/>
      <c r="E1792" s="173"/>
      <c r="F1792" s="173"/>
      <c r="G1792" s="173"/>
      <c r="H1792" s="173"/>
      <c r="I1792" s="173"/>
      <c r="J1792" s="173"/>
      <c r="K1792" s="173"/>
      <c r="L1792" s="173"/>
      <c r="M1792" s="72"/>
      <c r="N1792" s="67"/>
      <c r="O1792" s="76"/>
      <c r="P1792" s="218"/>
      <c r="Q1792" s="218"/>
      <c r="R1792" s="218"/>
    </row>
    <row r="1793" spans="1:18" x14ac:dyDescent="0.25">
      <c r="A1793" s="227"/>
      <c r="B1793" s="173"/>
      <c r="C1793" s="173"/>
      <c r="D1793" s="173"/>
      <c r="E1793" s="173"/>
      <c r="F1793" s="173"/>
      <c r="G1793" s="173"/>
      <c r="H1793" s="173"/>
      <c r="I1793" s="173"/>
      <c r="J1793" s="173"/>
      <c r="K1793" s="173"/>
      <c r="L1793" s="173"/>
      <c r="M1793" s="72"/>
      <c r="N1793" s="67"/>
      <c r="O1793" s="76"/>
      <c r="P1793" s="218"/>
      <c r="Q1793" s="218"/>
      <c r="R1793" s="218"/>
    </row>
    <row r="1794" spans="1:18" x14ac:dyDescent="0.25">
      <c r="A1794" s="227"/>
      <c r="B1794" s="173"/>
      <c r="C1794" s="173"/>
      <c r="D1794" s="173"/>
      <c r="E1794" s="173"/>
      <c r="F1794" s="173"/>
      <c r="G1794" s="173"/>
      <c r="H1794" s="173"/>
      <c r="I1794" s="173"/>
      <c r="J1794" s="173"/>
      <c r="K1794" s="173"/>
      <c r="L1794" s="173"/>
      <c r="M1794" s="72"/>
      <c r="N1794" s="67"/>
      <c r="O1794" s="76"/>
      <c r="P1794" s="218"/>
      <c r="Q1794" s="218"/>
      <c r="R1794" s="218"/>
    </row>
    <row r="1795" spans="1:18" x14ac:dyDescent="0.25">
      <c r="A1795" s="227"/>
      <c r="B1795" s="173"/>
      <c r="C1795" s="173"/>
      <c r="D1795" s="173"/>
      <c r="E1795" s="173"/>
      <c r="F1795" s="173"/>
      <c r="G1795" s="173"/>
      <c r="H1795" s="173"/>
      <c r="I1795" s="173"/>
      <c r="J1795" s="173"/>
      <c r="K1795" s="173"/>
      <c r="L1795" s="173"/>
      <c r="M1795" s="72"/>
      <c r="N1795" s="67"/>
      <c r="O1795" s="76"/>
      <c r="P1795" s="218"/>
      <c r="Q1795" s="218"/>
      <c r="R1795" s="218"/>
    </row>
    <row r="1796" spans="1:18" x14ac:dyDescent="0.25">
      <c r="A1796" s="227"/>
      <c r="B1796" s="173"/>
      <c r="C1796" s="173"/>
      <c r="D1796" s="173"/>
      <c r="E1796" s="173"/>
      <c r="F1796" s="173"/>
      <c r="G1796" s="173"/>
      <c r="H1796" s="173"/>
      <c r="I1796" s="173"/>
      <c r="J1796" s="173"/>
      <c r="K1796" s="173"/>
      <c r="L1796" s="173"/>
      <c r="M1796" s="72"/>
      <c r="N1796" s="67"/>
      <c r="O1796" s="76"/>
      <c r="P1796" s="218"/>
      <c r="Q1796" s="218"/>
      <c r="R1796" s="218"/>
    </row>
    <row r="1797" spans="1:18" x14ac:dyDescent="0.25">
      <c r="A1797" s="227"/>
      <c r="B1797" s="173"/>
      <c r="C1797" s="173"/>
      <c r="D1797" s="173"/>
      <c r="E1797" s="173"/>
      <c r="F1797" s="173"/>
      <c r="G1797" s="173"/>
      <c r="H1797" s="173"/>
      <c r="I1797" s="173"/>
      <c r="J1797" s="173"/>
      <c r="K1797" s="173"/>
      <c r="L1797" s="173"/>
      <c r="M1797" s="72"/>
      <c r="N1797" s="67"/>
      <c r="O1797" s="76"/>
      <c r="P1797" s="218"/>
      <c r="Q1797" s="218"/>
      <c r="R1797" s="218"/>
    </row>
    <row r="1798" spans="1:18" x14ac:dyDescent="0.25">
      <c r="A1798" s="227"/>
      <c r="B1798" s="173"/>
      <c r="C1798" s="173"/>
      <c r="D1798" s="173"/>
      <c r="E1798" s="173"/>
      <c r="F1798" s="173"/>
      <c r="G1798" s="173"/>
      <c r="H1798" s="173"/>
      <c r="I1798" s="173"/>
      <c r="J1798" s="173"/>
      <c r="K1798" s="173"/>
      <c r="L1798" s="173"/>
      <c r="M1798" s="72"/>
      <c r="N1798" s="67"/>
      <c r="O1798" s="76"/>
      <c r="P1798" s="218"/>
      <c r="Q1798" s="218"/>
      <c r="R1798" s="218"/>
    </row>
    <row r="1799" spans="1:18" x14ac:dyDescent="0.25">
      <c r="A1799" s="227"/>
      <c r="B1799" s="173"/>
      <c r="C1799" s="173"/>
      <c r="D1799" s="173"/>
      <c r="E1799" s="173"/>
      <c r="F1799" s="173"/>
      <c r="G1799" s="173"/>
      <c r="H1799" s="173"/>
      <c r="I1799" s="173"/>
      <c r="J1799" s="173"/>
      <c r="K1799" s="173"/>
      <c r="L1799" s="173"/>
      <c r="M1799" s="72"/>
      <c r="N1799" s="67"/>
      <c r="O1799" s="76"/>
      <c r="P1799" s="218"/>
      <c r="Q1799" s="218"/>
      <c r="R1799" s="218"/>
    </row>
    <row r="1800" spans="1:18" x14ac:dyDescent="0.25">
      <c r="A1800" s="227"/>
      <c r="B1800" s="173"/>
      <c r="C1800" s="173"/>
      <c r="D1800" s="173"/>
      <c r="E1800" s="173"/>
      <c r="F1800" s="173"/>
      <c r="G1800" s="173"/>
      <c r="H1800" s="173"/>
      <c r="I1800" s="173"/>
      <c r="J1800" s="173"/>
      <c r="K1800" s="173"/>
      <c r="L1800" s="173"/>
      <c r="M1800" s="72"/>
      <c r="N1800" s="67"/>
      <c r="O1800" s="76"/>
      <c r="P1800" s="218"/>
      <c r="Q1800" s="218"/>
      <c r="R1800" s="218"/>
    </row>
    <row r="1801" spans="1:18" x14ac:dyDescent="0.25">
      <c r="A1801" s="227"/>
      <c r="B1801" s="173"/>
      <c r="C1801" s="173"/>
      <c r="D1801" s="173"/>
      <c r="E1801" s="173"/>
      <c r="F1801" s="173"/>
      <c r="G1801" s="173"/>
      <c r="H1801" s="173"/>
      <c r="I1801" s="173"/>
      <c r="J1801" s="173"/>
      <c r="K1801" s="173"/>
      <c r="L1801" s="173"/>
      <c r="M1801" s="72"/>
      <c r="N1801" s="67"/>
      <c r="O1801" s="76"/>
      <c r="P1801" s="218"/>
      <c r="Q1801" s="218"/>
      <c r="R1801" s="218"/>
    </row>
    <row r="1802" spans="1:18" x14ac:dyDescent="0.25">
      <c r="A1802" s="227"/>
      <c r="B1802" s="173"/>
      <c r="C1802" s="173"/>
      <c r="D1802" s="173"/>
      <c r="E1802" s="173"/>
      <c r="F1802" s="173"/>
      <c r="G1802" s="173"/>
      <c r="H1802" s="173"/>
      <c r="I1802" s="173"/>
      <c r="J1802" s="173"/>
      <c r="K1802" s="173"/>
      <c r="L1802" s="173"/>
      <c r="M1802" s="72"/>
      <c r="N1802" s="67"/>
      <c r="O1802" s="76"/>
      <c r="P1802" s="218"/>
      <c r="Q1802" s="218"/>
      <c r="R1802" s="218"/>
    </row>
    <row r="1803" spans="1:18" x14ac:dyDescent="0.25">
      <c r="A1803" s="227"/>
      <c r="B1803" s="173"/>
      <c r="C1803" s="173"/>
      <c r="D1803" s="173"/>
      <c r="E1803" s="173"/>
      <c r="F1803" s="173"/>
      <c r="G1803" s="173"/>
      <c r="H1803" s="173"/>
      <c r="I1803" s="173"/>
      <c r="J1803" s="173"/>
      <c r="K1803" s="173"/>
      <c r="L1803" s="173"/>
      <c r="M1803" s="72"/>
      <c r="N1803" s="67"/>
      <c r="O1803" s="76"/>
      <c r="P1803" s="218"/>
      <c r="Q1803" s="218"/>
      <c r="R1803" s="218"/>
    </row>
    <row r="1804" spans="1:18" x14ac:dyDescent="0.25">
      <c r="A1804" s="227"/>
      <c r="B1804" s="173"/>
      <c r="C1804" s="173"/>
      <c r="D1804" s="173"/>
      <c r="E1804" s="173"/>
      <c r="F1804" s="173"/>
      <c r="G1804" s="173"/>
      <c r="H1804" s="173"/>
      <c r="I1804" s="173"/>
      <c r="J1804" s="173"/>
      <c r="K1804" s="173"/>
      <c r="L1804" s="173"/>
      <c r="M1804" s="72"/>
      <c r="N1804" s="67"/>
      <c r="O1804" s="76"/>
      <c r="P1804" s="218"/>
      <c r="Q1804" s="218"/>
      <c r="R1804" s="218"/>
    </row>
    <row r="1805" spans="1:18" x14ac:dyDescent="0.25">
      <c r="A1805" s="227"/>
      <c r="B1805" s="173"/>
      <c r="C1805" s="173"/>
      <c r="D1805" s="173"/>
      <c r="E1805" s="173"/>
      <c r="F1805" s="173"/>
      <c r="G1805" s="173"/>
      <c r="H1805" s="173"/>
      <c r="I1805" s="173"/>
      <c r="J1805" s="173"/>
      <c r="K1805" s="173"/>
      <c r="L1805" s="173"/>
      <c r="M1805" s="72"/>
      <c r="N1805" s="67"/>
      <c r="O1805" s="76"/>
      <c r="P1805" s="218"/>
      <c r="Q1805" s="218"/>
      <c r="R1805" s="218"/>
    </row>
    <row r="1806" spans="1:18" x14ac:dyDescent="0.25">
      <c r="A1806" s="227"/>
      <c r="B1806" s="173"/>
      <c r="C1806" s="173"/>
      <c r="D1806" s="173"/>
      <c r="E1806" s="173"/>
      <c r="F1806" s="173"/>
      <c r="G1806" s="173"/>
      <c r="H1806" s="173"/>
      <c r="I1806" s="173"/>
      <c r="J1806" s="173"/>
      <c r="K1806" s="173"/>
      <c r="L1806" s="173"/>
      <c r="M1806" s="72"/>
      <c r="N1806" s="67"/>
      <c r="O1806" s="76"/>
      <c r="P1806" s="218"/>
      <c r="Q1806" s="218"/>
      <c r="R1806" s="218"/>
    </row>
    <row r="1807" spans="1:18" x14ac:dyDescent="0.25">
      <c r="A1807" s="227"/>
      <c r="B1807" s="173"/>
      <c r="C1807" s="173"/>
      <c r="D1807" s="173"/>
      <c r="E1807" s="173"/>
      <c r="F1807" s="173"/>
      <c r="G1807" s="173"/>
      <c r="H1807" s="173"/>
      <c r="I1807" s="173"/>
      <c r="J1807" s="173"/>
      <c r="K1807" s="173"/>
      <c r="L1807" s="173"/>
      <c r="M1807" s="72"/>
      <c r="N1807" s="67"/>
      <c r="O1807" s="76"/>
      <c r="P1807" s="218"/>
      <c r="Q1807" s="218"/>
      <c r="R1807" s="218"/>
    </row>
    <row r="1808" spans="1:18" x14ac:dyDescent="0.25">
      <c r="A1808" s="227"/>
      <c r="B1808" s="173"/>
      <c r="C1808" s="173"/>
      <c r="D1808" s="173"/>
      <c r="E1808" s="173"/>
      <c r="F1808" s="173"/>
      <c r="G1808" s="173"/>
      <c r="H1808" s="173"/>
      <c r="I1808" s="173"/>
      <c r="J1808" s="173"/>
      <c r="K1808" s="173"/>
      <c r="L1808" s="173"/>
      <c r="M1808" s="72"/>
      <c r="N1808" s="67"/>
      <c r="O1808" s="76"/>
      <c r="P1808" s="218"/>
      <c r="Q1808" s="218"/>
      <c r="R1808" s="218"/>
    </row>
    <row r="1809" spans="1:18" x14ac:dyDescent="0.25">
      <c r="A1809" s="227"/>
      <c r="B1809" s="173"/>
      <c r="C1809" s="173"/>
      <c r="D1809" s="173"/>
      <c r="E1809" s="173"/>
      <c r="F1809" s="173"/>
      <c r="G1809" s="173"/>
      <c r="H1809" s="173"/>
      <c r="I1809" s="173"/>
      <c r="J1809" s="173"/>
      <c r="K1809" s="173"/>
      <c r="L1809" s="173"/>
      <c r="M1809" s="72"/>
      <c r="N1809" s="67"/>
      <c r="O1809" s="76"/>
      <c r="P1809" s="218"/>
      <c r="Q1809" s="218"/>
      <c r="R1809" s="218"/>
    </row>
    <row r="1810" spans="1:18" x14ac:dyDescent="0.25">
      <c r="A1810" s="227"/>
      <c r="B1810" s="173"/>
      <c r="C1810" s="173"/>
      <c r="D1810" s="173"/>
      <c r="E1810" s="173"/>
      <c r="F1810" s="173"/>
      <c r="G1810" s="173"/>
      <c r="H1810" s="173"/>
      <c r="I1810" s="173"/>
      <c r="J1810" s="173"/>
      <c r="K1810" s="173"/>
      <c r="L1810" s="173"/>
      <c r="M1810" s="72"/>
      <c r="N1810" s="67"/>
      <c r="O1810" s="76"/>
      <c r="P1810" s="218"/>
      <c r="Q1810" s="218"/>
      <c r="R1810" s="218"/>
    </row>
    <row r="1811" spans="1:18" x14ac:dyDescent="0.25">
      <c r="A1811" s="227"/>
      <c r="B1811" s="173"/>
      <c r="C1811" s="173"/>
      <c r="D1811" s="173"/>
      <c r="E1811" s="173"/>
      <c r="F1811" s="173"/>
      <c r="G1811" s="173"/>
      <c r="H1811" s="173"/>
      <c r="I1811" s="173"/>
      <c r="J1811" s="173"/>
      <c r="K1811" s="173"/>
      <c r="L1811" s="173"/>
      <c r="M1811" s="72"/>
      <c r="N1811" s="67"/>
      <c r="O1811" s="76"/>
      <c r="P1811" s="218"/>
      <c r="Q1811" s="218"/>
      <c r="R1811" s="218"/>
    </row>
    <row r="1812" spans="1:18" x14ac:dyDescent="0.25">
      <c r="A1812" s="227"/>
      <c r="B1812" s="173"/>
      <c r="C1812" s="173"/>
      <c r="D1812" s="173"/>
      <c r="E1812" s="173"/>
      <c r="F1812" s="173"/>
      <c r="G1812" s="173"/>
      <c r="H1812" s="173"/>
      <c r="I1812" s="173"/>
      <c r="J1812" s="173"/>
      <c r="K1812" s="173"/>
      <c r="L1812" s="173"/>
      <c r="M1812" s="72"/>
      <c r="N1812" s="67"/>
      <c r="O1812" s="76"/>
      <c r="P1812" s="218"/>
      <c r="Q1812" s="218"/>
      <c r="R1812" s="218"/>
    </row>
    <row r="1813" spans="1:18" x14ac:dyDescent="0.25">
      <c r="A1813" s="227"/>
      <c r="B1813" s="173"/>
      <c r="C1813" s="173"/>
      <c r="D1813" s="173"/>
      <c r="E1813" s="173"/>
      <c r="F1813" s="173"/>
      <c r="G1813" s="173"/>
      <c r="H1813" s="173"/>
      <c r="I1813" s="173"/>
      <c r="J1813" s="173"/>
      <c r="K1813" s="173"/>
      <c r="L1813" s="173"/>
      <c r="M1813" s="72"/>
      <c r="N1813" s="67"/>
      <c r="O1813" s="76"/>
      <c r="P1813" s="218"/>
      <c r="Q1813" s="218"/>
      <c r="R1813" s="218"/>
    </row>
    <row r="1814" spans="1:18" x14ac:dyDescent="0.25">
      <c r="A1814" s="227"/>
      <c r="B1814" s="173"/>
      <c r="C1814" s="173"/>
      <c r="D1814" s="173"/>
      <c r="E1814" s="173"/>
      <c r="F1814" s="173"/>
      <c r="G1814" s="173"/>
      <c r="H1814" s="173"/>
      <c r="I1814" s="173"/>
      <c r="J1814" s="173"/>
      <c r="K1814" s="173"/>
      <c r="L1814" s="173"/>
      <c r="M1814" s="72"/>
      <c r="N1814" s="67"/>
      <c r="O1814" s="76"/>
      <c r="P1814" s="218"/>
      <c r="Q1814" s="218"/>
      <c r="R1814" s="218"/>
    </row>
    <row r="1815" spans="1:18" x14ac:dyDescent="0.25">
      <c r="A1815" s="227"/>
      <c r="B1815" s="173"/>
      <c r="C1815" s="173"/>
      <c r="D1815" s="173"/>
      <c r="E1815" s="173"/>
      <c r="F1815" s="173"/>
      <c r="G1815" s="173"/>
      <c r="H1815" s="173"/>
      <c r="I1815" s="173"/>
      <c r="J1815" s="173"/>
      <c r="K1815" s="173"/>
      <c r="L1815" s="173"/>
      <c r="M1815" s="72"/>
      <c r="N1815" s="67"/>
      <c r="O1815" s="76"/>
      <c r="P1815" s="218"/>
      <c r="Q1815" s="218"/>
      <c r="R1815" s="218"/>
    </row>
    <row r="1816" spans="1:18" x14ac:dyDescent="0.25">
      <c r="A1816" s="227"/>
      <c r="B1816" s="173"/>
      <c r="C1816" s="173"/>
      <c r="D1816" s="173"/>
      <c r="E1816" s="173"/>
      <c r="F1816" s="173"/>
      <c r="G1816" s="173"/>
      <c r="H1816" s="173"/>
      <c r="I1816" s="173"/>
      <c r="J1816" s="173"/>
      <c r="K1816" s="173"/>
      <c r="L1816" s="173"/>
      <c r="M1816" s="72"/>
      <c r="N1816" s="67"/>
      <c r="O1816" s="76"/>
      <c r="P1816" s="218"/>
      <c r="Q1816" s="218"/>
      <c r="R1816" s="218"/>
    </row>
    <row r="1817" spans="1:18" x14ac:dyDescent="0.25">
      <c r="A1817" s="227"/>
      <c r="B1817" s="173"/>
      <c r="C1817" s="173"/>
      <c r="D1817" s="173"/>
      <c r="E1817" s="173"/>
      <c r="F1817" s="173"/>
      <c r="G1817" s="173"/>
      <c r="H1817" s="173"/>
      <c r="I1817" s="173"/>
      <c r="J1817" s="173"/>
      <c r="K1817" s="173"/>
      <c r="L1817" s="173"/>
      <c r="M1817" s="72"/>
      <c r="N1817" s="67"/>
      <c r="O1817" s="76"/>
      <c r="P1817" s="218"/>
      <c r="Q1817" s="218"/>
      <c r="R1817" s="218"/>
    </row>
    <row r="1818" spans="1:18" x14ac:dyDescent="0.25">
      <c r="A1818" s="227"/>
      <c r="B1818" s="173"/>
      <c r="C1818" s="173"/>
      <c r="D1818" s="173"/>
      <c r="E1818" s="173"/>
      <c r="F1818" s="173"/>
      <c r="G1818" s="173"/>
      <c r="H1818" s="173"/>
      <c r="I1818" s="173"/>
      <c r="J1818" s="173"/>
      <c r="K1818" s="173"/>
      <c r="L1818" s="173"/>
      <c r="M1818" s="72"/>
      <c r="N1818" s="67"/>
      <c r="O1818" s="76"/>
      <c r="P1818" s="218"/>
      <c r="Q1818" s="218"/>
      <c r="R1818" s="218"/>
    </row>
    <row r="1819" spans="1:18" x14ac:dyDescent="0.25">
      <c r="A1819" s="227"/>
      <c r="B1819" s="173"/>
      <c r="C1819" s="173"/>
      <c r="D1819" s="173"/>
      <c r="E1819" s="173"/>
      <c r="F1819" s="173"/>
      <c r="G1819" s="173"/>
      <c r="H1819" s="173"/>
      <c r="I1819" s="173"/>
      <c r="J1819" s="173"/>
      <c r="K1819" s="173"/>
      <c r="L1819" s="173"/>
      <c r="M1819" s="72"/>
      <c r="N1819" s="67"/>
      <c r="O1819" s="76"/>
      <c r="P1819" s="218"/>
      <c r="Q1819" s="218"/>
      <c r="R1819" s="218"/>
    </row>
    <row r="1820" spans="1:18" x14ac:dyDescent="0.25">
      <c r="A1820" s="227"/>
      <c r="B1820" s="173"/>
      <c r="C1820" s="173"/>
      <c r="D1820" s="173"/>
      <c r="E1820" s="173"/>
      <c r="F1820" s="173"/>
      <c r="G1820" s="173"/>
      <c r="H1820" s="173"/>
      <c r="I1820" s="173"/>
      <c r="J1820" s="173"/>
      <c r="K1820" s="173"/>
      <c r="L1820" s="173"/>
      <c r="M1820" s="72"/>
      <c r="N1820" s="67"/>
      <c r="O1820" s="76"/>
      <c r="P1820" s="218"/>
      <c r="Q1820" s="218"/>
      <c r="R1820" s="218"/>
    </row>
    <row r="1821" spans="1:18" x14ac:dyDescent="0.25">
      <c r="A1821" s="227"/>
      <c r="B1821" s="173"/>
      <c r="C1821" s="173"/>
      <c r="D1821" s="173"/>
      <c r="E1821" s="173"/>
      <c r="F1821" s="173"/>
      <c r="G1821" s="173"/>
      <c r="H1821" s="173"/>
      <c r="I1821" s="173"/>
      <c r="J1821" s="173"/>
      <c r="K1821" s="173"/>
      <c r="L1821" s="173"/>
      <c r="M1821" s="72"/>
      <c r="N1821" s="67"/>
      <c r="O1821" s="76"/>
      <c r="P1821" s="218"/>
      <c r="Q1821" s="218"/>
      <c r="R1821" s="218"/>
    </row>
    <row r="1822" spans="1:18" x14ac:dyDescent="0.25">
      <c r="A1822" s="227"/>
      <c r="B1822" s="173"/>
      <c r="C1822" s="173"/>
      <c r="D1822" s="173"/>
      <c r="E1822" s="173"/>
      <c r="F1822" s="173"/>
      <c r="G1822" s="173"/>
      <c r="H1822" s="173"/>
      <c r="I1822" s="173"/>
      <c r="J1822" s="173"/>
      <c r="K1822" s="173"/>
      <c r="L1822" s="173"/>
      <c r="M1822" s="72"/>
      <c r="N1822" s="67"/>
      <c r="O1822" s="76"/>
      <c r="P1822" s="218"/>
      <c r="Q1822" s="218"/>
      <c r="R1822" s="218"/>
    </row>
    <row r="1823" spans="1:18" x14ac:dyDescent="0.25">
      <c r="A1823" s="227"/>
      <c r="B1823" s="173"/>
      <c r="C1823" s="173"/>
      <c r="D1823" s="173"/>
      <c r="E1823" s="173"/>
      <c r="F1823" s="173"/>
      <c r="G1823" s="173"/>
      <c r="H1823" s="173"/>
      <c r="I1823" s="173"/>
      <c r="J1823" s="173"/>
      <c r="K1823" s="173"/>
      <c r="L1823" s="173"/>
      <c r="M1823" s="72"/>
      <c r="N1823" s="67"/>
      <c r="O1823" s="76"/>
      <c r="P1823" s="218"/>
      <c r="Q1823" s="218"/>
      <c r="R1823" s="218"/>
    </row>
    <row r="1824" spans="1:18" x14ac:dyDescent="0.25">
      <c r="A1824" s="227"/>
      <c r="B1824" s="173"/>
      <c r="C1824" s="173"/>
      <c r="D1824" s="173"/>
      <c r="E1824" s="173"/>
      <c r="F1824" s="173"/>
      <c r="G1824" s="173"/>
      <c r="H1824" s="173"/>
      <c r="I1824" s="173"/>
      <c r="J1824" s="173"/>
      <c r="K1824" s="173"/>
      <c r="L1824" s="173"/>
      <c r="M1824" s="72"/>
      <c r="N1824" s="67"/>
      <c r="O1824" s="76"/>
      <c r="P1824" s="218"/>
      <c r="Q1824" s="218"/>
      <c r="R1824" s="218"/>
    </row>
    <row r="1825" spans="1:18" x14ac:dyDescent="0.25">
      <c r="A1825" s="227"/>
      <c r="B1825" s="173"/>
      <c r="C1825" s="173"/>
      <c r="D1825" s="173"/>
      <c r="E1825" s="173"/>
      <c r="F1825" s="173"/>
      <c r="G1825" s="173"/>
      <c r="H1825" s="173"/>
      <c r="I1825" s="173"/>
      <c r="J1825" s="173"/>
      <c r="K1825" s="173"/>
      <c r="L1825" s="173"/>
      <c r="M1825" s="72"/>
      <c r="N1825" s="67"/>
      <c r="O1825" s="76"/>
      <c r="P1825" s="218"/>
      <c r="Q1825" s="218"/>
      <c r="R1825" s="218"/>
    </row>
    <row r="1826" spans="1:18" x14ac:dyDescent="0.25">
      <c r="A1826" s="227"/>
      <c r="B1826" s="173"/>
      <c r="C1826" s="173"/>
      <c r="D1826" s="173"/>
      <c r="E1826" s="173"/>
      <c r="F1826" s="173"/>
      <c r="G1826" s="173"/>
      <c r="H1826" s="173"/>
      <c r="I1826" s="173"/>
      <c r="J1826" s="173"/>
      <c r="K1826" s="173"/>
      <c r="L1826" s="173"/>
      <c r="M1826" s="72"/>
      <c r="N1826" s="67"/>
      <c r="O1826" s="76"/>
      <c r="P1826" s="218"/>
      <c r="Q1826" s="218"/>
      <c r="R1826" s="218"/>
    </row>
    <row r="1827" spans="1:18" x14ac:dyDescent="0.25">
      <c r="A1827" s="227"/>
      <c r="B1827" s="173"/>
      <c r="C1827" s="173"/>
      <c r="D1827" s="173"/>
      <c r="E1827" s="173"/>
      <c r="F1827" s="173"/>
      <c r="G1827" s="173"/>
      <c r="H1827" s="173"/>
      <c r="I1827" s="173"/>
      <c r="J1827" s="173"/>
      <c r="K1827" s="173"/>
      <c r="L1827" s="173"/>
      <c r="M1827" s="72"/>
      <c r="N1827" s="67"/>
      <c r="O1827" s="76"/>
      <c r="P1827" s="218"/>
      <c r="Q1827" s="218"/>
      <c r="R1827" s="218"/>
    </row>
    <row r="1828" spans="1:18" x14ac:dyDescent="0.25">
      <c r="A1828" s="227"/>
      <c r="B1828" s="173"/>
      <c r="C1828" s="173"/>
      <c r="D1828" s="173"/>
      <c r="E1828" s="173"/>
      <c r="F1828" s="173"/>
      <c r="G1828" s="173"/>
      <c r="H1828" s="173"/>
      <c r="I1828" s="173"/>
      <c r="J1828" s="173"/>
      <c r="K1828" s="173"/>
      <c r="L1828" s="173"/>
      <c r="M1828" s="72"/>
      <c r="N1828" s="67"/>
      <c r="O1828" s="76"/>
      <c r="P1828" s="218"/>
      <c r="Q1828" s="218"/>
      <c r="R1828" s="218"/>
    </row>
    <row r="1829" spans="1:18" x14ac:dyDescent="0.25">
      <c r="A1829" s="227"/>
      <c r="B1829" s="173"/>
      <c r="C1829" s="173"/>
      <c r="D1829" s="173"/>
      <c r="E1829" s="173"/>
      <c r="F1829" s="173"/>
      <c r="G1829" s="173"/>
      <c r="H1829" s="173"/>
      <c r="I1829" s="173"/>
      <c r="J1829" s="173"/>
      <c r="K1829" s="173"/>
      <c r="L1829" s="173"/>
      <c r="M1829" s="72"/>
      <c r="N1829" s="67"/>
      <c r="O1829" s="76"/>
      <c r="P1829" s="218"/>
      <c r="Q1829" s="218"/>
      <c r="R1829" s="218"/>
    </row>
    <row r="1830" spans="1:18" x14ac:dyDescent="0.25">
      <c r="A1830" s="227"/>
      <c r="B1830" s="173"/>
      <c r="C1830" s="173"/>
      <c r="D1830" s="173"/>
      <c r="E1830" s="173"/>
      <c r="F1830" s="173"/>
      <c r="G1830" s="173"/>
      <c r="H1830" s="173"/>
      <c r="I1830" s="173"/>
      <c r="J1830" s="173"/>
      <c r="K1830" s="173"/>
      <c r="L1830" s="173"/>
      <c r="M1830" s="72"/>
      <c r="N1830" s="67"/>
      <c r="O1830" s="76"/>
      <c r="P1830" s="218"/>
      <c r="Q1830" s="218"/>
      <c r="R1830" s="218"/>
    </row>
    <row r="1831" spans="1:18" x14ac:dyDescent="0.25">
      <c r="A1831" s="227"/>
      <c r="B1831" s="173"/>
      <c r="C1831" s="173"/>
      <c r="D1831" s="173"/>
      <c r="E1831" s="173"/>
      <c r="F1831" s="173"/>
      <c r="G1831" s="173"/>
      <c r="H1831" s="173"/>
      <c r="I1831" s="173"/>
      <c r="J1831" s="173"/>
      <c r="K1831" s="173"/>
      <c r="L1831" s="173"/>
      <c r="M1831" s="72"/>
      <c r="N1831" s="67"/>
      <c r="O1831" s="76"/>
      <c r="P1831" s="218"/>
      <c r="Q1831" s="218"/>
      <c r="R1831" s="218"/>
    </row>
    <row r="1832" spans="1:18" x14ac:dyDescent="0.25">
      <c r="A1832" s="227"/>
      <c r="B1832" s="173"/>
      <c r="C1832" s="173"/>
      <c r="D1832" s="173"/>
      <c r="E1832" s="173"/>
      <c r="F1832" s="173"/>
      <c r="G1832" s="173"/>
      <c r="H1832" s="173"/>
      <c r="I1832" s="173"/>
      <c r="J1832" s="173"/>
      <c r="K1832" s="173"/>
      <c r="L1832" s="173"/>
      <c r="M1832" s="72"/>
      <c r="N1832" s="67"/>
      <c r="O1832" s="76"/>
      <c r="P1832" s="218"/>
      <c r="Q1832" s="218"/>
      <c r="R1832" s="218"/>
    </row>
    <row r="1833" spans="1:18" x14ac:dyDescent="0.25">
      <c r="A1833" s="227"/>
      <c r="B1833" s="173"/>
      <c r="C1833" s="173"/>
      <c r="D1833" s="173"/>
      <c r="E1833" s="173"/>
      <c r="F1833" s="173"/>
      <c r="G1833" s="173"/>
      <c r="H1833" s="173"/>
      <c r="I1833" s="173"/>
      <c r="J1833" s="173"/>
      <c r="K1833" s="173"/>
      <c r="L1833" s="173"/>
      <c r="M1833" s="72"/>
      <c r="N1833" s="67"/>
      <c r="O1833" s="76"/>
      <c r="P1833" s="218"/>
      <c r="Q1833" s="218"/>
      <c r="R1833" s="218"/>
    </row>
    <row r="1834" spans="1:18" x14ac:dyDescent="0.25">
      <c r="A1834" s="227"/>
      <c r="B1834" s="173"/>
      <c r="C1834" s="173"/>
      <c r="D1834" s="173"/>
      <c r="E1834" s="173"/>
      <c r="F1834" s="173"/>
      <c r="G1834" s="173"/>
      <c r="H1834" s="173"/>
      <c r="I1834" s="173"/>
      <c r="J1834" s="173"/>
      <c r="K1834" s="173"/>
      <c r="L1834" s="173"/>
      <c r="M1834" s="72"/>
      <c r="N1834" s="67"/>
      <c r="O1834" s="76"/>
      <c r="P1834" s="218"/>
      <c r="Q1834" s="218"/>
      <c r="R1834" s="218"/>
    </row>
    <row r="1835" spans="1:18" x14ac:dyDescent="0.25">
      <c r="A1835" s="227"/>
      <c r="B1835" s="173"/>
      <c r="C1835" s="173"/>
      <c r="D1835" s="173"/>
      <c r="E1835" s="173"/>
      <c r="F1835" s="173"/>
      <c r="G1835" s="173"/>
      <c r="H1835" s="173"/>
      <c r="I1835" s="173"/>
      <c r="J1835" s="173"/>
      <c r="K1835" s="173"/>
      <c r="L1835" s="173"/>
      <c r="M1835" s="72"/>
      <c r="N1835" s="67"/>
      <c r="O1835" s="76"/>
      <c r="P1835" s="218"/>
      <c r="Q1835" s="218"/>
      <c r="R1835" s="218"/>
    </row>
    <row r="1836" spans="1:18" x14ac:dyDescent="0.25">
      <c r="A1836" s="227"/>
      <c r="B1836" s="173"/>
      <c r="C1836" s="173"/>
      <c r="D1836" s="173"/>
      <c r="E1836" s="173"/>
      <c r="F1836" s="173"/>
      <c r="G1836" s="173"/>
      <c r="H1836" s="173"/>
      <c r="I1836" s="173"/>
      <c r="J1836" s="173"/>
      <c r="K1836" s="173"/>
      <c r="L1836" s="173"/>
      <c r="M1836" s="72"/>
      <c r="N1836" s="67"/>
      <c r="O1836" s="76"/>
      <c r="P1836" s="218"/>
      <c r="Q1836" s="218"/>
      <c r="R1836" s="218"/>
    </row>
    <row r="1837" spans="1:18" x14ac:dyDescent="0.25">
      <c r="A1837" s="227"/>
      <c r="B1837" s="173"/>
      <c r="C1837" s="173"/>
      <c r="D1837" s="173"/>
      <c r="E1837" s="173"/>
      <c r="F1837" s="173"/>
      <c r="G1837" s="173"/>
      <c r="H1837" s="173"/>
      <c r="I1837" s="173"/>
      <c r="J1837" s="173"/>
      <c r="K1837" s="173"/>
      <c r="L1837" s="173"/>
      <c r="M1837" s="72"/>
      <c r="N1837" s="67"/>
      <c r="O1837" s="76"/>
      <c r="P1837" s="218"/>
      <c r="Q1837" s="218"/>
      <c r="R1837" s="218"/>
    </row>
    <row r="1838" spans="1:18" x14ac:dyDescent="0.25">
      <c r="A1838" s="227"/>
      <c r="B1838" s="173"/>
      <c r="C1838" s="173"/>
      <c r="D1838" s="173"/>
      <c r="E1838" s="173"/>
      <c r="F1838" s="173"/>
      <c r="G1838" s="173"/>
      <c r="H1838" s="173"/>
      <c r="I1838" s="173"/>
      <c r="J1838" s="173"/>
      <c r="K1838" s="173"/>
      <c r="L1838" s="173"/>
      <c r="M1838" s="72"/>
      <c r="N1838" s="67"/>
      <c r="O1838" s="76"/>
      <c r="P1838" s="218"/>
      <c r="Q1838" s="218"/>
      <c r="R1838" s="218"/>
    </row>
    <row r="1839" spans="1:18" x14ac:dyDescent="0.25">
      <c r="A1839" s="227"/>
      <c r="B1839" s="173"/>
      <c r="C1839" s="173"/>
      <c r="D1839" s="173"/>
      <c r="E1839" s="173"/>
      <c r="F1839" s="173"/>
      <c r="G1839" s="173"/>
      <c r="H1839" s="173"/>
      <c r="I1839" s="173"/>
      <c r="J1839" s="173"/>
      <c r="K1839" s="173"/>
      <c r="L1839" s="173"/>
      <c r="M1839" s="72"/>
      <c r="N1839" s="67"/>
      <c r="O1839" s="76"/>
      <c r="P1839" s="218"/>
      <c r="Q1839" s="218"/>
      <c r="R1839" s="218"/>
    </row>
    <row r="1840" spans="1:18" x14ac:dyDescent="0.25">
      <c r="A1840" s="227"/>
      <c r="B1840" s="173"/>
      <c r="C1840" s="173"/>
      <c r="D1840" s="173"/>
      <c r="E1840" s="173"/>
      <c r="F1840" s="173"/>
      <c r="G1840" s="173"/>
      <c r="H1840" s="173"/>
      <c r="I1840" s="173"/>
      <c r="J1840" s="173"/>
      <c r="K1840" s="173"/>
      <c r="L1840" s="173"/>
      <c r="M1840" s="72"/>
      <c r="N1840" s="67"/>
      <c r="O1840" s="76"/>
      <c r="P1840" s="218"/>
      <c r="Q1840" s="218"/>
      <c r="R1840" s="218"/>
    </row>
    <row r="1841" spans="1:18" x14ac:dyDescent="0.25">
      <c r="A1841" s="227"/>
      <c r="B1841" s="173"/>
      <c r="C1841" s="173"/>
      <c r="D1841" s="173"/>
      <c r="E1841" s="173"/>
      <c r="F1841" s="173"/>
      <c r="G1841" s="173"/>
      <c r="H1841" s="173"/>
      <c r="I1841" s="173"/>
      <c r="J1841" s="173"/>
      <c r="K1841" s="173"/>
      <c r="L1841" s="173"/>
      <c r="M1841" s="72"/>
      <c r="N1841" s="67"/>
      <c r="O1841" s="76"/>
      <c r="P1841" s="218"/>
      <c r="Q1841" s="218"/>
      <c r="R1841" s="218"/>
    </row>
    <row r="1842" spans="1:18" x14ac:dyDescent="0.25">
      <c r="A1842" s="227"/>
      <c r="B1842" s="173"/>
      <c r="C1842" s="173"/>
      <c r="D1842" s="173"/>
      <c r="E1842" s="173"/>
      <c r="F1842" s="173"/>
      <c r="G1842" s="173"/>
      <c r="H1842" s="173"/>
      <c r="I1842" s="173"/>
      <c r="J1842" s="173"/>
      <c r="K1842" s="173"/>
      <c r="L1842" s="173"/>
      <c r="M1842" s="72"/>
      <c r="N1842" s="67"/>
      <c r="O1842" s="76"/>
      <c r="P1842" s="218"/>
      <c r="Q1842" s="218"/>
      <c r="R1842" s="218"/>
    </row>
    <row r="1843" spans="1:18" x14ac:dyDescent="0.25">
      <c r="A1843" s="227"/>
      <c r="B1843" s="173"/>
      <c r="C1843" s="173"/>
      <c r="D1843" s="173"/>
      <c r="E1843" s="173"/>
      <c r="F1843" s="173"/>
      <c r="G1843" s="173"/>
      <c r="H1843" s="173"/>
      <c r="I1843" s="173"/>
      <c r="J1843" s="173"/>
      <c r="K1843" s="173"/>
      <c r="L1843" s="173"/>
      <c r="M1843" s="72"/>
      <c r="N1843" s="67"/>
      <c r="O1843" s="76"/>
      <c r="P1843" s="218"/>
      <c r="Q1843" s="218"/>
      <c r="R1843" s="218"/>
    </row>
    <row r="1844" spans="1:18" x14ac:dyDescent="0.25">
      <c r="A1844" s="227"/>
      <c r="B1844" s="173"/>
      <c r="C1844" s="173"/>
      <c r="D1844" s="173"/>
      <c r="E1844" s="173"/>
      <c r="F1844" s="173"/>
      <c r="G1844" s="173"/>
      <c r="H1844" s="173"/>
      <c r="I1844" s="173"/>
      <c r="J1844" s="173"/>
      <c r="K1844" s="173"/>
      <c r="L1844" s="173"/>
      <c r="M1844" s="72"/>
      <c r="N1844" s="67"/>
      <c r="O1844" s="76"/>
      <c r="P1844" s="218"/>
      <c r="Q1844" s="218"/>
      <c r="R1844" s="218"/>
    </row>
    <row r="1845" spans="1:18" x14ac:dyDescent="0.25">
      <c r="A1845" s="227"/>
      <c r="B1845" s="173"/>
      <c r="C1845" s="173"/>
      <c r="D1845" s="173"/>
      <c r="E1845" s="173"/>
      <c r="F1845" s="173"/>
      <c r="G1845" s="173"/>
      <c r="H1845" s="173"/>
      <c r="I1845" s="173"/>
      <c r="J1845" s="173"/>
      <c r="K1845" s="173"/>
      <c r="L1845" s="173"/>
      <c r="M1845" s="72"/>
      <c r="N1845" s="67"/>
      <c r="O1845" s="76"/>
      <c r="P1845" s="218"/>
      <c r="Q1845" s="218"/>
      <c r="R1845" s="218"/>
    </row>
    <row r="1846" spans="1:18" x14ac:dyDescent="0.25">
      <c r="A1846" s="227"/>
      <c r="B1846" s="173"/>
      <c r="C1846" s="173"/>
      <c r="D1846" s="173"/>
      <c r="E1846" s="173"/>
      <c r="F1846" s="173"/>
      <c r="G1846" s="173"/>
      <c r="H1846" s="173"/>
      <c r="I1846" s="173"/>
      <c r="J1846" s="173"/>
      <c r="K1846" s="173"/>
      <c r="L1846" s="173"/>
      <c r="M1846" s="72"/>
      <c r="N1846" s="67"/>
      <c r="O1846" s="76"/>
      <c r="P1846" s="218"/>
      <c r="Q1846" s="218"/>
      <c r="R1846" s="218"/>
    </row>
    <row r="1847" spans="1:18" x14ac:dyDescent="0.25">
      <c r="A1847" s="227"/>
      <c r="B1847" s="173"/>
      <c r="C1847" s="173"/>
      <c r="D1847" s="173"/>
      <c r="E1847" s="173"/>
      <c r="F1847" s="173"/>
      <c r="G1847" s="173"/>
      <c r="H1847" s="173"/>
      <c r="I1847" s="173"/>
      <c r="J1847" s="173"/>
      <c r="K1847" s="173"/>
      <c r="L1847" s="173"/>
      <c r="M1847" s="72"/>
      <c r="N1847" s="67"/>
      <c r="O1847" s="76"/>
      <c r="P1847" s="218"/>
      <c r="Q1847" s="218"/>
      <c r="R1847" s="218"/>
    </row>
    <row r="1848" spans="1:18" x14ac:dyDescent="0.25">
      <c r="A1848" s="227"/>
      <c r="B1848" s="173"/>
      <c r="C1848" s="173"/>
      <c r="D1848" s="173"/>
      <c r="E1848" s="173"/>
      <c r="F1848" s="173"/>
      <c r="G1848" s="173"/>
      <c r="H1848" s="173"/>
      <c r="I1848" s="173"/>
      <c r="J1848" s="173"/>
      <c r="K1848" s="173"/>
      <c r="L1848" s="173"/>
      <c r="M1848" s="72"/>
      <c r="N1848" s="67"/>
      <c r="O1848" s="76"/>
      <c r="P1848" s="218"/>
      <c r="Q1848" s="218"/>
      <c r="R1848" s="218"/>
    </row>
    <row r="1849" spans="1:18" x14ac:dyDescent="0.25">
      <c r="A1849" s="227"/>
      <c r="B1849" s="173"/>
      <c r="C1849" s="173"/>
      <c r="D1849" s="173"/>
      <c r="E1849" s="173"/>
      <c r="F1849" s="173"/>
      <c r="G1849" s="173"/>
      <c r="H1849" s="173"/>
      <c r="I1849" s="173"/>
      <c r="J1849" s="173"/>
      <c r="K1849" s="173"/>
      <c r="L1849" s="173"/>
      <c r="M1849" s="72"/>
      <c r="N1849" s="67"/>
      <c r="O1849" s="76"/>
      <c r="P1849" s="218"/>
      <c r="Q1849" s="218"/>
      <c r="R1849" s="218"/>
    </row>
    <row r="1850" spans="1:18" x14ac:dyDescent="0.25">
      <c r="A1850" s="227"/>
      <c r="B1850" s="173"/>
      <c r="C1850" s="173"/>
      <c r="D1850" s="173"/>
      <c r="E1850" s="173"/>
      <c r="F1850" s="173"/>
      <c r="G1850" s="173"/>
      <c r="H1850" s="173"/>
      <c r="I1850" s="173"/>
      <c r="J1850" s="173"/>
      <c r="K1850" s="173"/>
      <c r="L1850" s="173"/>
      <c r="M1850" s="72"/>
      <c r="N1850" s="67"/>
      <c r="O1850" s="76"/>
      <c r="P1850" s="218"/>
      <c r="Q1850" s="218"/>
      <c r="R1850" s="218"/>
    </row>
    <row r="1851" spans="1:18" x14ac:dyDescent="0.25">
      <c r="A1851" s="227"/>
      <c r="B1851" s="173"/>
      <c r="C1851" s="173"/>
      <c r="D1851" s="173"/>
      <c r="E1851" s="173"/>
      <c r="F1851" s="173"/>
      <c r="G1851" s="173"/>
      <c r="H1851" s="173"/>
      <c r="I1851" s="173"/>
      <c r="J1851" s="173"/>
      <c r="K1851" s="173"/>
      <c r="L1851" s="173"/>
      <c r="M1851" s="72"/>
      <c r="N1851" s="67"/>
      <c r="O1851" s="76"/>
      <c r="P1851" s="218"/>
      <c r="Q1851" s="218"/>
      <c r="R1851" s="218"/>
    </row>
    <row r="1852" spans="1:18" x14ac:dyDescent="0.25">
      <c r="A1852" s="227"/>
      <c r="B1852" s="173"/>
      <c r="C1852" s="173"/>
      <c r="D1852" s="173"/>
      <c r="E1852" s="173"/>
      <c r="F1852" s="173"/>
      <c r="G1852" s="173"/>
      <c r="H1852" s="173"/>
      <c r="I1852" s="173"/>
      <c r="J1852" s="173"/>
      <c r="K1852" s="173"/>
      <c r="L1852" s="173"/>
      <c r="M1852" s="72"/>
      <c r="N1852" s="67"/>
      <c r="O1852" s="76"/>
      <c r="P1852" s="218"/>
      <c r="Q1852" s="218"/>
      <c r="R1852" s="218"/>
    </row>
    <row r="1853" spans="1:18" x14ac:dyDescent="0.25">
      <c r="A1853" s="227"/>
      <c r="B1853" s="173"/>
      <c r="C1853" s="173"/>
      <c r="D1853" s="173"/>
      <c r="E1853" s="173"/>
      <c r="F1853" s="173"/>
      <c r="G1853" s="173"/>
      <c r="H1853" s="173"/>
      <c r="I1853" s="173"/>
      <c r="J1853" s="173"/>
      <c r="K1853" s="173"/>
      <c r="L1853" s="173"/>
      <c r="M1853" s="72"/>
      <c r="N1853" s="67"/>
      <c r="O1853" s="76"/>
      <c r="P1853" s="218"/>
      <c r="Q1853" s="218"/>
      <c r="R1853" s="218"/>
    </row>
    <row r="1854" spans="1:18" x14ac:dyDescent="0.25">
      <c r="A1854" s="227"/>
      <c r="B1854" s="173"/>
      <c r="C1854" s="173"/>
      <c r="D1854" s="173"/>
      <c r="E1854" s="173"/>
      <c r="F1854" s="173"/>
      <c r="G1854" s="173"/>
      <c r="H1854" s="173"/>
      <c r="I1854" s="173"/>
      <c r="J1854" s="173"/>
      <c r="K1854" s="173"/>
      <c r="L1854" s="173"/>
      <c r="M1854" s="72"/>
      <c r="N1854" s="67"/>
      <c r="O1854" s="76"/>
      <c r="P1854" s="218"/>
      <c r="Q1854" s="218"/>
      <c r="R1854" s="218"/>
    </row>
    <row r="1855" spans="1:18" x14ac:dyDescent="0.25">
      <c r="A1855" s="227"/>
      <c r="B1855" s="173"/>
      <c r="C1855" s="173"/>
      <c r="D1855" s="173"/>
      <c r="E1855" s="173"/>
      <c r="F1855" s="173"/>
      <c r="G1855" s="173"/>
      <c r="H1855" s="173"/>
      <c r="I1855" s="173"/>
      <c r="J1855" s="173"/>
      <c r="K1855" s="173"/>
      <c r="L1855" s="173"/>
      <c r="M1855" s="72"/>
      <c r="N1855" s="67"/>
      <c r="O1855" s="76"/>
      <c r="P1855" s="218"/>
      <c r="Q1855" s="218"/>
      <c r="R1855" s="218"/>
    </row>
    <row r="1856" spans="1:18" x14ac:dyDescent="0.25">
      <c r="A1856" s="227"/>
      <c r="B1856" s="173"/>
      <c r="C1856" s="173"/>
      <c r="D1856" s="173"/>
      <c r="E1856" s="173"/>
      <c r="F1856" s="173"/>
      <c r="G1856" s="173"/>
      <c r="H1856" s="173"/>
      <c r="I1856" s="173"/>
      <c r="J1856" s="173"/>
      <c r="K1856" s="173"/>
      <c r="L1856" s="173"/>
      <c r="M1856" s="72"/>
      <c r="N1856" s="67"/>
      <c r="O1856" s="76"/>
      <c r="P1856" s="218"/>
      <c r="Q1856" s="218"/>
      <c r="R1856" s="218"/>
    </row>
    <row r="1857" spans="1:18" x14ac:dyDescent="0.25">
      <c r="A1857" s="227"/>
      <c r="B1857" s="173"/>
      <c r="C1857" s="173"/>
      <c r="D1857" s="173"/>
      <c r="E1857" s="173"/>
      <c r="F1857" s="173"/>
      <c r="G1857" s="173"/>
      <c r="H1857" s="173"/>
      <c r="I1857" s="173"/>
      <c r="J1857" s="173"/>
      <c r="K1857" s="173"/>
      <c r="L1857" s="173"/>
      <c r="M1857" s="72"/>
      <c r="N1857" s="67"/>
      <c r="O1857" s="76"/>
      <c r="P1857" s="218"/>
      <c r="Q1857" s="218"/>
      <c r="R1857" s="218"/>
    </row>
    <row r="1858" spans="1:18" x14ac:dyDescent="0.25">
      <c r="A1858" s="227"/>
      <c r="B1858" s="173"/>
      <c r="C1858" s="173"/>
      <c r="D1858" s="173"/>
      <c r="E1858" s="173"/>
      <c r="F1858" s="173"/>
      <c r="G1858" s="173"/>
      <c r="H1858" s="173"/>
      <c r="I1858" s="173"/>
      <c r="J1858" s="173"/>
      <c r="K1858" s="173"/>
      <c r="L1858" s="173"/>
      <c r="M1858" s="72"/>
      <c r="N1858" s="67"/>
      <c r="O1858" s="76"/>
      <c r="P1858" s="218"/>
      <c r="Q1858" s="218"/>
      <c r="R1858" s="218"/>
    </row>
    <row r="1859" spans="1:18" x14ac:dyDescent="0.25">
      <c r="A1859" s="227"/>
      <c r="B1859" s="173"/>
      <c r="C1859" s="173"/>
      <c r="D1859" s="173"/>
      <c r="E1859" s="173"/>
      <c r="F1859" s="173"/>
      <c r="G1859" s="173"/>
      <c r="H1859" s="173"/>
      <c r="I1859" s="173"/>
      <c r="J1859" s="173"/>
      <c r="K1859" s="173"/>
      <c r="L1859" s="173"/>
      <c r="M1859" s="72"/>
      <c r="N1859" s="67"/>
      <c r="O1859" s="76"/>
      <c r="P1859" s="218"/>
      <c r="Q1859" s="218"/>
      <c r="R1859" s="218"/>
    </row>
    <row r="1860" spans="1:18" x14ac:dyDescent="0.25">
      <c r="A1860" s="227"/>
      <c r="B1860" s="173"/>
      <c r="C1860" s="173"/>
      <c r="D1860" s="173"/>
      <c r="E1860" s="173"/>
      <c r="F1860" s="173"/>
      <c r="G1860" s="173"/>
      <c r="H1860" s="173"/>
      <c r="I1860" s="173"/>
      <c r="J1860" s="173"/>
      <c r="K1860" s="173"/>
      <c r="L1860" s="173"/>
      <c r="M1860" s="72"/>
      <c r="N1860" s="67"/>
      <c r="O1860" s="76"/>
      <c r="P1860" s="218"/>
      <c r="Q1860" s="218"/>
      <c r="R1860" s="218"/>
    </row>
    <row r="1861" spans="1:18" x14ac:dyDescent="0.25">
      <c r="A1861" s="227"/>
      <c r="B1861" s="173"/>
      <c r="C1861" s="173"/>
      <c r="D1861" s="173"/>
      <c r="E1861" s="173"/>
      <c r="F1861" s="173"/>
      <c r="G1861" s="173"/>
      <c r="H1861" s="173"/>
      <c r="I1861" s="173"/>
      <c r="J1861" s="173"/>
      <c r="K1861" s="173"/>
      <c r="L1861" s="173"/>
      <c r="M1861" s="72"/>
      <c r="N1861" s="67"/>
      <c r="O1861" s="76"/>
      <c r="P1861" s="218"/>
      <c r="Q1861" s="218"/>
      <c r="R1861" s="218"/>
    </row>
    <row r="1862" spans="1:18" x14ac:dyDescent="0.25">
      <c r="A1862" s="227"/>
      <c r="B1862" s="173"/>
      <c r="C1862" s="173"/>
      <c r="D1862" s="173"/>
      <c r="E1862" s="173"/>
      <c r="F1862" s="173"/>
      <c r="G1862" s="173"/>
      <c r="H1862" s="173"/>
      <c r="I1862" s="173"/>
      <c r="J1862" s="173"/>
      <c r="K1862" s="173"/>
      <c r="L1862" s="173"/>
      <c r="M1862" s="72"/>
      <c r="N1862" s="67"/>
      <c r="O1862" s="76"/>
      <c r="P1862" s="218"/>
      <c r="Q1862" s="218"/>
      <c r="R1862" s="218"/>
    </row>
    <row r="1863" spans="1:18" x14ac:dyDescent="0.25">
      <c r="A1863" s="227"/>
      <c r="B1863" s="173"/>
      <c r="C1863" s="173"/>
      <c r="D1863" s="173"/>
      <c r="E1863" s="173"/>
      <c r="F1863" s="173"/>
      <c r="G1863" s="173"/>
      <c r="H1863" s="173"/>
      <c r="I1863" s="173"/>
      <c r="J1863" s="173"/>
      <c r="K1863" s="173"/>
      <c r="L1863" s="173"/>
      <c r="M1863" s="72"/>
      <c r="N1863" s="67"/>
      <c r="O1863" s="76"/>
      <c r="P1863" s="218"/>
      <c r="Q1863" s="218"/>
      <c r="R1863" s="218"/>
    </row>
    <row r="1864" spans="1:18" x14ac:dyDescent="0.25">
      <c r="A1864" s="227"/>
      <c r="B1864" s="173"/>
      <c r="C1864" s="173"/>
      <c r="D1864" s="173"/>
      <c r="E1864" s="173"/>
      <c r="F1864" s="173"/>
      <c r="G1864" s="173"/>
      <c r="H1864" s="173"/>
      <c r="I1864" s="173"/>
      <c r="J1864" s="173"/>
      <c r="K1864" s="173"/>
      <c r="L1864" s="173"/>
      <c r="M1864" s="72"/>
      <c r="N1864" s="67"/>
      <c r="O1864" s="76"/>
      <c r="P1864" s="218"/>
      <c r="Q1864" s="218"/>
      <c r="R1864" s="218"/>
    </row>
    <row r="1865" spans="1:18" x14ac:dyDescent="0.25">
      <c r="A1865" s="227"/>
      <c r="B1865" s="173"/>
      <c r="C1865" s="173"/>
      <c r="D1865" s="173"/>
      <c r="E1865" s="173"/>
      <c r="F1865" s="173"/>
      <c r="G1865" s="173"/>
      <c r="H1865" s="173"/>
      <c r="I1865" s="173"/>
      <c r="J1865" s="173"/>
      <c r="K1865" s="173"/>
      <c r="L1865" s="173"/>
      <c r="M1865" s="72"/>
      <c r="N1865" s="67"/>
      <c r="O1865" s="76"/>
      <c r="P1865" s="218"/>
      <c r="Q1865" s="218"/>
      <c r="R1865" s="218"/>
    </row>
    <row r="1866" spans="1:18" x14ac:dyDescent="0.25">
      <c r="A1866" s="227"/>
      <c r="B1866" s="173"/>
      <c r="C1866" s="173"/>
      <c r="D1866" s="173"/>
      <c r="E1866" s="173"/>
      <c r="F1866" s="173"/>
      <c r="G1866" s="173"/>
      <c r="H1866" s="173"/>
      <c r="I1866" s="173"/>
      <c r="J1866" s="173"/>
      <c r="K1866" s="173"/>
      <c r="L1866" s="173"/>
      <c r="M1866" s="72"/>
      <c r="N1866" s="67"/>
      <c r="O1866" s="76"/>
      <c r="P1866" s="218"/>
      <c r="Q1866" s="218"/>
      <c r="R1866" s="218"/>
    </row>
    <row r="1867" spans="1:18" x14ac:dyDescent="0.25">
      <c r="A1867" s="227"/>
      <c r="B1867" s="173"/>
      <c r="C1867" s="173"/>
      <c r="D1867" s="173"/>
      <c r="E1867" s="173"/>
      <c r="F1867" s="173"/>
      <c r="G1867" s="173"/>
      <c r="H1867" s="173"/>
      <c r="I1867" s="173"/>
      <c r="J1867" s="173"/>
      <c r="K1867" s="173"/>
      <c r="L1867" s="173"/>
      <c r="M1867" s="72"/>
      <c r="N1867" s="67"/>
      <c r="O1867" s="76"/>
      <c r="P1867" s="218"/>
      <c r="Q1867" s="218"/>
      <c r="R1867" s="218"/>
    </row>
    <row r="1868" spans="1:18" x14ac:dyDescent="0.25">
      <c r="A1868" s="227"/>
      <c r="B1868" s="173"/>
      <c r="C1868" s="173"/>
      <c r="D1868" s="173"/>
      <c r="E1868" s="173"/>
      <c r="F1868" s="173"/>
      <c r="G1868" s="173"/>
      <c r="H1868" s="173"/>
      <c r="I1868" s="173"/>
      <c r="J1868" s="173"/>
      <c r="K1868" s="173"/>
      <c r="L1868" s="173"/>
      <c r="M1868" s="72"/>
      <c r="N1868" s="67"/>
      <c r="O1868" s="76"/>
      <c r="P1868" s="218"/>
      <c r="Q1868" s="218"/>
      <c r="R1868" s="218"/>
    </row>
    <row r="1869" spans="1:18" x14ac:dyDescent="0.25">
      <c r="A1869" s="227"/>
      <c r="B1869" s="173"/>
      <c r="C1869" s="173"/>
      <c r="D1869" s="173"/>
      <c r="E1869" s="173"/>
      <c r="F1869" s="173"/>
      <c r="G1869" s="173"/>
      <c r="H1869" s="173"/>
      <c r="I1869" s="173"/>
      <c r="J1869" s="173"/>
      <c r="K1869" s="173"/>
      <c r="L1869" s="173"/>
      <c r="M1869" s="72"/>
      <c r="N1869" s="67"/>
      <c r="O1869" s="76"/>
      <c r="P1869" s="218"/>
      <c r="Q1869" s="218"/>
      <c r="R1869" s="218"/>
    </row>
    <row r="1870" spans="1:18" x14ac:dyDescent="0.25">
      <c r="A1870" s="227"/>
      <c r="B1870" s="173"/>
      <c r="C1870" s="173"/>
      <c r="D1870" s="173"/>
      <c r="E1870" s="173"/>
      <c r="F1870" s="173"/>
      <c r="G1870" s="173"/>
      <c r="H1870" s="173"/>
      <c r="I1870" s="173"/>
      <c r="J1870" s="173"/>
      <c r="K1870" s="173"/>
      <c r="L1870" s="173"/>
      <c r="M1870" s="72"/>
      <c r="N1870" s="67"/>
      <c r="O1870" s="76"/>
      <c r="P1870" s="218"/>
      <c r="Q1870" s="218"/>
      <c r="R1870" s="218"/>
    </row>
    <row r="1871" spans="1:18" x14ac:dyDescent="0.25">
      <c r="A1871" s="227"/>
      <c r="B1871" s="173"/>
      <c r="C1871" s="173"/>
      <c r="D1871" s="173"/>
      <c r="E1871" s="173"/>
      <c r="F1871" s="173"/>
      <c r="G1871" s="173"/>
      <c r="H1871" s="173"/>
      <c r="I1871" s="173"/>
      <c r="J1871" s="173"/>
      <c r="K1871" s="173"/>
      <c r="L1871" s="173"/>
      <c r="M1871" s="72"/>
      <c r="N1871" s="67"/>
      <c r="O1871" s="76"/>
      <c r="P1871" s="218"/>
      <c r="Q1871" s="218"/>
      <c r="R1871" s="218"/>
    </row>
    <row r="1872" spans="1:18" x14ac:dyDescent="0.25">
      <c r="A1872" s="227"/>
      <c r="B1872" s="173"/>
      <c r="C1872" s="173"/>
      <c r="D1872" s="173"/>
      <c r="E1872" s="173"/>
      <c r="F1872" s="173"/>
      <c r="G1872" s="173"/>
      <c r="H1872" s="173"/>
      <c r="I1872" s="173"/>
      <c r="J1872" s="173"/>
      <c r="K1872" s="173"/>
      <c r="L1872" s="173"/>
      <c r="M1872" s="72"/>
      <c r="N1872" s="67"/>
      <c r="O1872" s="76"/>
      <c r="P1872" s="218"/>
      <c r="Q1872" s="218"/>
      <c r="R1872" s="218"/>
    </row>
    <row r="1873" spans="1:18" x14ac:dyDescent="0.25">
      <c r="A1873" s="227"/>
      <c r="B1873" s="173"/>
      <c r="C1873" s="173"/>
      <c r="D1873" s="173"/>
      <c r="E1873" s="173"/>
      <c r="F1873" s="173"/>
      <c r="G1873" s="173"/>
      <c r="H1873" s="173"/>
      <c r="I1873" s="173"/>
      <c r="J1873" s="173"/>
      <c r="K1873" s="173"/>
      <c r="L1873" s="173"/>
      <c r="M1873" s="72"/>
      <c r="N1873" s="67"/>
      <c r="O1873" s="76"/>
      <c r="P1873" s="218"/>
      <c r="Q1873" s="218"/>
      <c r="R1873" s="218"/>
    </row>
    <row r="1874" spans="1:18" x14ac:dyDescent="0.25">
      <c r="A1874" s="227"/>
      <c r="B1874" s="173"/>
      <c r="C1874" s="173"/>
      <c r="D1874" s="173"/>
      <c r="E1874" s="173"/>
      <c r="F1874" s="173"/>
      <c r="G1874" s="173"/>
      <c r="H1874" s="173"/>
      <c r="I1874" s="173"/>
      <c r="J1874" s="173"/>
      <c r="K1874" s="173"/>
      <c r="L1874" s="173"/>
      <c r="M1874" s="72"/>
      <c r="N1874" s="67"/>
      <c r="O1874" s="76"/>
      <c r="P1874" s="218"/>
      <c r="Q1874" s="218"/>
      <c r="R1874" s="218"/>
    </row>
    <row r="1875" spans="1:18" x14ac:dyDescent="0.25">
      <c r="A1875" s="227"/>
      <c r="B1875" s="173"/>
      <c r="C1875" s="173"/>
      <c r="D1875" s="173"/>
      <c r="E1875" s="173"/>
      <c r="F1875" s="173"/>
      <c r="G1875" s="173"/>
      <c r="H1875" s="173"/>
      <c r="I1875" s="173"/>
      <c r="J1875" s="173"/>
      <c r="K1875" s="173"/>
      <c r="L1875" s="173"/>
      <c r="M1875" s="72"/>
      <c r="N1875" s="67"/>
      <c r="O1875" s="76"/>
      <c r="P1875" s="218"/>
      <c r="Q1875" s="218"/>
      <c r="R1875" s="218"/>
    </row>
    <row r="1876" spans="1:18" x14ac:dyDescent="0.25">
      <c r="A1876" s="227"/>
      <c r="B1876" s="173"/>
      <c r="C1876" s="173"/>
      <c r="D1876" s="173"/>
      <c r="E1876" s="173"/>
      <c r="F1876" s="173"/>
      <c r="G1876" s="173"/>
      <c r="H1876" s="173"/>
      <c r="I1876" s="173"/>
      <c r="J1876" s="173"/>
      <c r="K1876" s="173"/>
      <c r="L1876" s="173"/>
      <c r="M1876" s="72"/>
      <c r="N1876" s="67"/>
      <c r="O1876" s="76"/>
      <c r="P1876" s="218"/>
      <c r="Q1876" s="218"/>
      <c r="R1876" s="218"/>
    </row>
    <row r="1877" spans="1:18" x14ac:dyDescent="0.25">
      <c r="A1877" s="227"/>
      <c r="B1877" s="173"/>
      <c r="C1877" s="173"/>
      <c r="D1877" s="173"/>
      <c r="E1877" s="173"/>
      <c r="F1877" s="173"/>
      <c r="G1877" s="173"/>
      <c r="H1877" s="173"/>
      <c r="I1877" s="173"/>
      <c r="J1877" s="173"/>
      <c r="K1877" s="173"/>
      <c r="L1877" s="173"/>
      <c r="M1877" s="72"/>
      <c r="N1877" s="67"/>
      <c r="O1877" s="76"/>
      <c r="P1877" s="218"/>
      <c r="Q1877" s="218"/>
      <c r="R1877" s="218"/>
    </row>
    <row r="1878" spans="1:18" x14ac:dyDescent="0.25">
      <c r="A1878" s="227"/>
      <c r="B1878" s="173"/>
      <c r="C1878" s="173"/>
      <c r="D1878" s="173"/>
      <c r="E1878" s="173"/>
      <c r="F1878" s="173"/>
      <c r="G1878" s="173"/>
      <c r="H1878" s="173"/>
      <c r="I1878" s="173"/>
      <c r="J1878" s="173"/>
      <c r="K1878" s="173"/>
      <c r="L1878" s="173"/>
      <c r="M1878" s="72"/>
      <c r="N1878" s="67"/>
      <c r="O1878" s="76"/>
      <c r="P1878" s="218"/>
      <c r="Q1878" s="218"/>
      <c r="R1878" s="218"/>
    </row>
    <row r="1879" spans="1:18" x14ac:dyDescent="0.25">
      <c r="A1879" s="227"/>
      <c r="B1879" s="173"/>
      <c r="C1879" s="173"/>
      <c r="D1879" s="173"/>
      <c r="E1879" s="173"/>
      <c r="F1879" s="173"/>
      <c r="G1879" s="173"/>
      <c r="H1879" s="173"/>
      <c r="I1879" s="173"/>
      <c r="J1879" s="173"/>
      <c r="K1879" s="173"/>
      <c r="L1879" s="173"/>
      <c r="M1879" s="72"/>
      <c r="N1879" s="67"/>
      <c r="O1879" s="76"/>
      <c r="P1879" s="218"/>
      <c r="Q1879" s="218"/>
      <c r="R1879" s="218"/>
    </row>
    <row r="1880" spans="1:18" x14ac:dyDescent="0.25">
      <c r="A1880" s="227"/>
      <c r="B1880" s="173"/>
      <c r="C1880" s="173"/>
      <c r="D1880" s="173"/>
      <c r="E1880" s="173"/>
      <c r="F1880" s="173"/>
      <c r="G1880" s="173"/>
      <c r="H1880" s="173"/>
      <c r="I1880" s="173"/>
      <c r="J1880" s="173"/>
      <c r="K1880" s="173"/>
      <c r="L1880" s="173"/>
      <c r="M1880" s="72"/>
      <c r="N1880" s="67"/>
      <c r="O1880" s="76"/>
      <c r="P1880" s="218"/>
      <c r="Q1880" s="218"/>
      <c r="R1880" s="218"/>
    </row>
    <row r="1881" spans="1:18" x14ac:dyDescent="0.25">
      <c r="A1881" s="227"/>
      <c r="B1881" s="173"/>
      <c r="C1881" s="173"/>
      <c r="D1881" s="173"/>
      <c r="E1881" s="173"/>
      <c r="F1881" s="173"/>
      <c r="G1881" s="173"/>
      <c r="H1881" s="173"/>
      <c r="I1881" s="173"/>
      <c r="J1881" s="173"/>
      <c r="K1881" s="173"/>
      <c r="L1881" s="173"/>
      <c r="M1881" s="72"/>
      <c r="N1881" s="67"/>
      <c r="O1881" s="76"/>
      <c r="P1881" s="218"/>
      <c r="Q1881" s="218"/>
      <c r="R1881" s="218"/>
    </row>
    <row r="1882" spans="1:18" x14ac:dyDescent="0.25">
      <c r="A1882" s="227"/>
      <c r="B1882" s="173"/>
      <c r="C1882" s="173"/>
      <c r="D1882" s="173"/>
      <c r="E1882" s="173"/>
      <c r="F1882" s="173"/>
      <c r="G1882" s="173"/>
      <c r="H1882" s="173"/>
      <c r="I1882" s="173"/>
      <c r="J1882" s="173"/>
      <c r="K1882" s="173"/>
      <c r="L1882" s="173"/>
      <c r="M1882" s="72"/>
      <c r="N1882" s="67"/>
      <c r="O1882" s="76"/>
      <c r="P1882" s="218"/>
      <c r="Q1882" s="218"/>
      <c r="R1882" s="218"/>
    </row>
    <row r="1883" spans="1:18" x14ac:dyDescent="0.25">
      <c r="A1883" s="227"/>
      <c r="B1883" s="173"/>
      <c r="C1883" s="173"/>
      <c r="D1883" s="173"/>
      <c r="E1883" s="173"/>
      <c r="F1883" s="173"/>
      <c r="G1883" s="173"/>
      <c r="H1883" s="173"/>
      <c r="I1883" s="173"/>
      <c r="J1883" s="173"/>
      <c r="K1883" s="173"/>
      <c r="L1883" s="173"/>
      <c r="M1883" s="72"/>
      <c r="N1883" s="67"/>
      <c r="O1883" s="76"/>
      <c r="P1883" s="218"/>
      <c r="Q1883" s="218"/>
      <c r="R1883" s="218"/>
    </row>
    <row r="1884" spans="1:18" x14ac:dyDescent="0.25">
      <c r="A1884" s="227"/>
      <c r="B1884" s="173"/>
      <c r="C1884" s="173"/>
      <c r="D1884" s="173"/>
      <c r="E1884" s="173"/>
      <c r="F1884" s="173"/>
      <c r="G1884" s="173"/>
      <c r="H1884" s="173"/>
      <c r="I1884" s="173"/>
      <c r="J1884" s="173"/>
      <c r="K1884" s="173"/>
      <c r="L1884" s="173"/>
      <c r="M1884" s="72"/>
      <c r="N1884" s="67"/>
      <c r="O1884" s="76"/>
      <c r="P1884" s="218"/>
      <c r="Q1884" s="218"/>
      <c r="R1884" s="218"/>
    </row>
    <row r="1885" spans="1:18" x14ac:dyDescent="0.25">
      <c r="A1885" s="227"/>
      <c r="B1885" s="173"/>
      <c r="C1885" s="173"/>
      <c r="D1885" s="173"/>
      <c r="E1885" s="173"/>
      <c r="F1885" s="173"/>
      <c r="G1885" s="173"/>
      <c r="H1885" s="173"/>
      <c r="I1885" s="173"/>
      <c r="J1885" s="173"/>
      <c r="K1885" s="173"/>
      <c r="L1885" s="173"/>
      <c r="M1885" s="72"/>
      <c r="N1885" s="67"/>
      <c r="O1885" s="76"/>
      <c r="P1885" s="218"/>
      <c r="Q1885" s="218"/>
      <c r="R1885" s="218"/>
    </row>
    <row r="1886" spans="1:18" x14ac:dyDescent="0.25">
      <c r="A1886" s="227"/>
      <c r="B1886" s="173"/>
      <c r="C1886" s="173"/>
      <c r="D1886" s="173"/>
      <c r="E1886" s="173"/>
      <c r="F1886" s="173"/>
      <c r="G1886" s="173"/>
      <c r="H1886" s="173"/>
      <c r="I1886" s="173"/>
      <c r="J1886" s="173"/>
      <c r="K1886" s="173"/>
      <c r="L1886" s="173"/>
      <c r="M1886" s="72"/>
      <c r="N1886" s="67"/>
      <c r="O1886" s="76"/>
      <c r="P1886" s="218"/>
      <c r="Q1886" s="218"/>
      <c r="R1886" s="218"/>
    </row>
    <row r="1887" spans="1:18" x14ac:dyDescent="0.25">
      <c r="A1887" s="227"/>
      <c r="B1887" s="173"/>
      <c r="C1887" s="173"/>
      <c r="D1887" s="173"/>
      <c r="E1887" s="173"/>
      <c r="F1887" s="173"/>
      <c r="G1887" s="173"/>
      <c r="H1887" s="173"/>
      <c r="I1887" s="173"/>
      <c r="J1887" s="173"/>
      <c r="K1887" s="173"/>
      <c r="L1887" s="173"/>
      <c r="M1887" s="72"/>
      <c r="N1887" s="67"/>
      <c r="O1887" s="76"/>
      <c r="P1887" s="218"/>
      <c r="Q1887" s="218"/>
      <c r="R1887" s="218"/>
    </row>
    <row r="1888" spans="1:18" x14ac:dyDescent="0.25">
      <c r="A1888" s="227"/>
      <c r="B1888" s="173"/>
      <c r="C1888" s="173"/>
      <c r="D1888" s="173"/>
      <c r="E1888" s="173"/>
      <c r="F1888" s="173"/>
      <c r="G1888" s="173"/>
      <c r="H1888" s="173"/>
      <c r="I1888" s="173"/>
      <c r="J1888" s="173"/>
      <c r="K1888" s="173"/>
      <c r="L1888" s="173"/>
      <c r="M1888" s="72"/>
      <c r="N1888" s="67"/>
      <c r="O1888" s="76"/>
      <c r="P1888" s="218"/>
      <c r="Q1888" s="218"/>
      <c r="R1888" s="218"/>
    </row>
    <row r="1889" spans="1:18" x14ac:dyDescent="0.25">
      <c r="A1889" s="227"/>
      <c r="B1889" s="173"/>
      <c r="C1889" s="173"/>
      <c r="D1889" s="173"/>
      <c r="E1889" s="173"/>
      <c r="F1889" s="173"/>
      <c r="G1889" s="173"/>
      <c r="H1889" s="173"/>
      <c r="I1889" s="173"/>
      <c r="J1889" s="173"/>
      <c r="K1889" s="173"/>
      <c r="L1889" s="173"/>
      <c r="M1889" s="72"/>
      <c r="N1889" s="67"/>
      <c r="O1889" s="76"/>
      <c r="P1889" s="218"/>
      <c r="Q1889" s="218"/>
      <c r="R1889" s="218"/>
    </row>
    <row r="1890" spans="1:18" x14ac:dyDescent="0.25">
      <c r="A1890" s="227"/>
      <c r="B1890" s="173"/>
      <c r="C1890" s="173"/>
      <c r="D1890" s="173"/>
      <c r="E1890" s="173"/>
      <c r="F1890" s="173"/>
      <c r="G1890" s="173"/>
      <c r="H1890" s="173"/>
      <c r="I1890" s="173"/>
      <c r="J1890" s="173"/>
      <c r="K1890" s="173"/>
      <c r="L1890" s="173"/>
      <c r="M1890" s="72"/>
      <c r="N1890" s="67"/>
      <c r="O1890" s="76"/>
      <c r="P1890" s="218"/>
      <c r="Q1890" s="218"/>
      <c r="R1890" s="218"/>
    </row>
    <row r="1891" spans="1:18" x14ac:dyDescent="0.25">
      <c r="A1891" s="227"/>
      <c r="B1891" s="173"/>
      <c r="C1891" s="173"/>
      <c r="D1891" s="173"/>
      <c r="E1891" s="173"/>
      <c r="F1891" s="173"/>
      <c r="G1891" s="173"/>
      <c r="H1891" s="173"/>
      <c r="I1891" s="173"/>
      <c r="J1891" s="173"/>
      <c r="K1891" s="173"/>
      <c r="L1891" s="173"/>
      <c r="M1891" s="72"/>
      <c r="N1891" s="67"/>
      <c r="O1891" s="76"/>
      <c r="P1891" s="218"/>
      <c r="Q1891" s="218"/>
      <c r="R1891" s="218"/>
    </row>
    <row r="1892" spans="1:18" x14ac:dyDescent="0.25">
      <c r="A1892" s="227"/>
      <c r="B1892" s="173"/>
      <c r="C1892" s="173"/>
      <c r="D1892" s="173"/>
      <c r="E1892" s="173"/>
      <c r="F1892" s="173"/>
      <c r="G1892" s="173"/>
      <c r="H1892" s="173"/>
      <c r="I1892" s="173"/>
      <c r="J1892" s="173"/>
      <c r="K1892" s="173"/>
      <c r="L1892" s="173"/>
      <c r="M1892" s="72"/>
      <c r="N1892" s="67"/>
      <c r="O1892" s="76"/>
      <c r="P1892" s="218"/>
      <c r="Q1892" s="218"/>
      <c r="R1892" s="218"/>
    </row>
    <row r="1893" spans="1:18" x14ac:dyDescent="0.25">
      <c r="A1893" s="227"/>
      <c r="B1893" s="173"/>
      <c r="C1893" s="173"/>
      <c r="D1893" s="173"/>
      <c r="E1893" s="173"/>
      <c r="F1893" s="173"/>
      <c r="G1893" s="173"/>
      <c r="H1893" s="173"/>
      <c r="I1893" s="173"/>
      <c r="J1893" s="173"/>
      <c r="K1893" s="173"/>
      <c r="L1893" s="173"/>
      <c r="M1893" s="72"/>
      <c r="N1893" s="67"/>
      <c r="O1893" s="76"/>
      <c r="P1893" s="218"/>
      <c r="Q1893" s="218"/>
      <c r="R1893" s="218"/>
    </row>
    <row r="1894" spans="1:18" x14ac:dyDescent="0.25">
      <c r="A1894" s="227"/>
      <c r="B1894" s="173"/>
      <c r="C1894" s="173"/>
      <c r="D1894" s="173"/>
      <c r="E1894" s="173"/>
      <c r="F1894" s="173"/>
      <c r="G1894" s="173"/>
      <c r="H1894" s="173"/>
      <c r="I1894" s="173"/>
      <c r="J1894" s="173"/>
      <c r="K1894" s="173"/>
      <c r="L1894" s="173"/>
      <c r="M1894" s="72"/>
      <c r="N1894" s="67"/>
      <c r="O1894" s="76"/>
      <c r="P1894" s="218"/>
      <c r="Q1894" s="218"/>
      <c r="R1894" s="218"/>
    </row>
    <row r="1895" spans="1:18" x14ac:dyDescent="0.25">
      <c r="A1895" s="227"/>
      <c r="B1895" s="173"/>
      <c r="C1895" s="173"/>
      <c r="D1895" s="173"/>
      <c r="E1895" s="173"/>
      <c r="F1895" s="173"/>
      <c r="G1895" s="173"/>
      <c r="H1895" s="173"/>
      <c r="I1895" s="173"/>
      <c r="J1895" s="173"/>
      <c r="K1895" s="173"/>
      <c r="L1895" s="173"/>
      <c r="M1895" s="72"/>
      <c r="N1895" s="67"/>
      <c r="O1895" s="76"/>
      <c r="P1895" s="218"/>
      <c r="Q1895" s="218"/>
      <c r="R1895" s="218"/>
    </row>
    <row r="1896" spans="1:18" x14ac:dyDescent="0.25">
      <c r="A1896" s="227"/>
      <c r="B1896" s="173"/>
      <c r="C1896" s="173"/>
      <c r="D1896" s="173"/>
      <c r="E1896" s="173"/>
      <c r="F1896" s="173"/>
      <c r="G1896" s="173"/>
      <c r="H1896" s="173"/>
      <c r="I1896" s="173"/>
      <c r="J1896" s="173"/>
      <c r="K1896" s="173"/>
      <c r="L1896" s="173"/>
      <c r="M1896" s="72"/>
      <c r="N1896" s="67"/>
      <c r="O1896" s="76"/>
      <c r="P1896" s="218"/>
      <c r="Q1896" s="218"/>
      <c r="R1896" s="218"/>
    </row>
    <row r="1897" spans="1:18" x14ac:dyDescent="0.25">
      <c r="A1897" s="227"/>
      <c r="B1897" s="173"/>
      <c r="C1897" s="173"/>
      <c r="D1897" s="173"/>
      <c r="E1897" s="173"/>
      <c r="F1897" s="173"/>
      <c r="G1897" s="173"/>
      <c r="H1897" s="173"/>
      <c r="I1897" s="173"/>
      <c r="J1897" s="173"/>
      <c r="K1897" s="173"/>
      <c r="L1897" s="173"/>
      <c r="M1897" s="72"/>
      <c r="N1897" s="67"/>
      <c r="O1897" s="76"/>
      <c r="P1897" s="218"/>
      <c r="Q1897" s="218"/>
      <c r="R1897" s="218"/>
    </row>
    <row r="1898" spans="1:18" x14ac:dyDescent="0.25">
      <c r="A1898" s="227"/>
      <c r="B1898" s="173"/>
      <c r="C1898" s="173"/>
      <c r="D1898" s="173"/>
      <c r="E1898" s="173"/>
      <c r="F1898" s="173"/>
      <c r="G1898" s="173"/>
      <c r="H1898" s="173"/>
      <c r="I1898" s="173"/>
      <c r="J1898" s="173"/>
      <c r="K1898" s="173"/>
      <c r="L1898" s="173"/>
      <c r="M1898" s="72"/>
      <c r="N1898" s="67"/>
      <c r="O1898" s="76"/>
      <c r="P1898" s="218"/>
      <c r="Q1898" s="218"/>
      <c r="R1898" s="218"/>
    </row>
    <row r="1899" spans="1:18" x14ac:dyDescent="0.25">
      <c r="A1899" s="227"/>
      <c r="B1899" s="173"/>
      <c r="C1899" s="173"/>
      <c r="D1899" s="173"/>
      <c r="E1899" s="173"/>
      <c r="F1899" s="173"/>
      <c r="G1899" s="173"/>
      <c r="H1899" s="173"/>
      <c r="I1899" s="173"/>
      <c r="J1899" s="173"/>
      <c r="K1899" s="173"/>
      <c r="L1899" s="173"/>
      <c r="M1899" s="72"/>
      <c r="N1899" s="67"/>
      <c r="O1899" s="76"/>
      <c r="P1899" s="218"/>
      <c r="Q1899" s="218"/>
      <c r="R1899" s="218"/>
    </row>
    <row r="1900" spans="1:18" x14ac:dyDescent="0.25">
      <c r="A1900" s="227"/>
      <c r="B1900" s="173"/>
      <c r="C1900" s="173"/>
      <c r="D1900" s="173"/>
      <c r="E1900" s="173"/>
      <c r="F1900" s="173"/>
      <c r="G1900" s="173"/>
      <c r="H1900" s="173"/>
      <c r="I1900" s="173"/>
      <c r="J1900" s="173"/>
      <c r="K1900" s="173"/>
      <c r="L1900" s="173"/>
      <c r="M1900" s="72"/>
      <c r="N1900" s="67"/>
      <c r="O1900" s="76"/>
      <c r="P1900" s="218"/>
      <c r="Q1900" s="218"/>
      <c r="R1900" s="218"/>
    </row>
    <row r="1901" spans="1:18" x14ac:dyDescent="0.25">
      <c r="A1901" s="227"/>
      <c r="B1901" s="173"/>
      <c r="C1901" s="173"/>
      <c r="D1901" s="173"/>
      <c r="E1901" s="173"/>
      <c r="F1901" s="173"/>
      <c r="G1901" s="173"/>
      <c r="H1901" s="173"/>
      <c r="I1901" s="173"/>
      <c r="J1901" s="173"/>
      <c r="K1901" s="173"/>
      <c r="L1901" s="173"/>
      <c r="M1901" s="72"/>
      <c r="N1901" s="67"/>
      <c r="O1901" s="76"/>
      <c r="P1901" s="218"/>
      <c r="Q1901" s="218"/>
      <c r="R1901" s="218"/>
    </row>
    <row r="1902" spans="1:18" x14ac:dyDescent="0.25">
      <c r="A1902" s="227"/>
      <c r="B1902" s="173"/>
      <c r="C1902" s="173"/>
      <c r="D1902" s="173"/>
      <c r="E1902" s="173"/>
      <c r="F1902" s="173"/>
      <c r="G1902" s="173"/>
      <c r="H1902" s="173"/>
      <c r="I1902" s="173"/>
      <c r="J1902" s="173"/>
      <c r="K1902" s="173"/>
      <c r="L1902" s="173"/>
      <c r="M1902" s="72"/>
      <c r="N1902" s="67"/>
      <c r="O1902" s="76"/>
      <c r="P1902" s="218"/>
      <c r="Q1902" s="218"/>
      <c r="R1902" s="218"/>
    </row>
    <row r="1903" spans="1:18" x14ac:dyDescent="0.25">
      <c r="A1903" s="227"/>
      <c r="B1903" s="173"/>
      <c r="C1903" s="173"/>
      <c r="D1903" s="173"/>
      <c r="E1903" s="173"/>
      <c r="F1903" s="173"/>
      <c r="G1903" s="173"/>
      <c r="H1903" s="173"/>
      <c r="I1903" s="173"/>
      <c r="J1903" s="173"/>
      <c r="K1903" s="173"/>
      <c r="L1903" s="173"/>
      <c r="M1903" s="72"/>
      <c r="N1903" s="67"/>
      <c r="O1903" s="76"/>
      <c r="P1903" s="218"/>
      <c r="Q1903" s="218"/>
      <c r="R1903" s="218"/>
    </row>
    <row r="1904" spans="1:18" x14ac:dyDescent="0.25">
      <c r="A1904" s="227"/>
      <c r="B1904" s="173"/>
      <c r="C1904" s="173"/>
      <c r="D1904" s="173"/>
      <c r="E1904" s="173"/>
      <c r="F1904" s="173"/>
      <c r="G1904" s="173"/>
      <c r="H1904" s="173"/>
      <c r="I1904" s="173"/>
      <c r="J1904" s="173"/>
      <c r="K1904" s="173"/>
      <c r="L1904" s="173"/>
      <c r="M1904" s="72"/>
      <c r="N1904" s="67"/>
      <c r="O1904" s="76"/>
      <c r="P1904" s="218"/>
      <c r="Q1904" s="218"/>
      <c r="R1904" s="218"/>
    </row>
    <row r="1905" spans="1:18" x14ac:dyDescent="0.25">
      <c r="A1905" s="227"/>
      <c r="B1905" s="173"/>
      <c r="C1905" s="173"/>
      <c r="D1905" s="173"/>
      <c r="E1905" s="173"/>
      <c r="F1905" s="173"/>
      <c r="G1905" s="173"/>
      <c r="H1905" s="173"/>
      <c r="I1905" s="173"/>
      <c r="J1905" s="173"/>
      <c r="K1905" s="173"/>
      <c r="L1905" s="173"/>
      <c r="M1905" s="72"/>
      <c r="N1905" s="67"/>
      <c r="O1905" s="76"/>
      <c r="P1905" s="218"/>
      <c r="Q1905" s="218"/>
      <c r="R1905" s="218"/>
    </row>
    <row r="1906" spans="1:18" x14ac:dyDescent="0.25">
      <c r="A1906" s="227"/>
      <c r="B1906" s="173"/>
      <c r="C1906" s="173"/>
      <c r="D1906" s="173"/>
      <c r="E1906" s="173"/>
      <c r="F1906" s="173"/>
      <c r="G1906" s="173"/>
      <c r="H1906" s="173"/>
      <c r="I1906" s="173"/>
      <c r="J1906" s="173"/>
      <c r="K1906" s="173"/>
      <c r="L1906" s="173"/>
      <c r="M1906" s="72"/>
      <c r="N1906" s="67"/>
      <c r="O1906" s="76"/>
      <c r="P1906" s="218"/>
      <c r="Q1906" s="218"/>
      <c r="R1906" s="218"/>
    </row>
    <row r="1907" spans="1:18" x14ac:dyDescent="0.25">
      <c r="A1907" s="227"/>
      <c r="B1907" s="173"/>
      <c r="C1907" s="173"/>
      <c r="D1907" s="173"/>
      <c r="E1907" s="173"/>
      <c r="F1907" s="173"/>
      <c r="G1907" s="173"/>
      <c r="H1907" s="173"/>
      <c r="I1907" s="173"/>
      <c r="J1907" s="173"/>
      <c r="K1907" s="173"/>
      <c r="L1907" s="173"/>
      <c r="M1907" s="72"/>
      <c r="N1907" s="67"/>
      <c r="O1907" s="76"/>
      <c r="P1907" s="218"/>
      <c r="Q1907" s="218"/>
      <c r="R1907" s="218"/>
    </row>
    <row r="1908" spans="1:18" x14ac:dyDescent="0.25">
      <c r="A1908" s="227"/>
      <c r="B1908" s="173"/>
      <c r="C1908" s="173"/>
      <c r="D1908" s="173"/>
      <c r="E1908" s="173"/>
      <c r="F1908" s="173"/>
      <c r="G1908" s="173"/>
      <c r="H1908" s="173"/>
      <c r="I1908" s="173"/>
      <c r="J1908" s="173"/>
      <c r="K1908" s="173"/>
      <c r="L1908" s="173"/>
      <c r="M1908" s="72"/>
      <c r="N1908" s="67"/>
      <c r="O1908" s="76"/>
      <c r="P1908" s="218"/>
      <c r="Q1908" s="218"/>
      <c r="R1908" s="218"/>
    </row>
    <row r="1909" spans="1:18" x14ac:dyDescent="0.25">
      <c r="A1909" s="227"/>
      <c r="B1909" s="173"/>
      <c r="C1909" s="173"/>
      <c r="D1909" s="173"/>
      <c r="E1909" s="173"/>
      <c r="F1909" s="173"/>
      <c r="G1909" s="173"/>
      <c r="H1909" s="173"/>
      <c r="I1909" s="173"/>
      <c r="J1909" s="173"/>
      <c r="K1909" s="173"/>
      <c r="L1909" s="173"/>
      <c r="M1909" s="72"/>
      <c r="N1909" s="67"/>
      <c r="O1909" s="76"/>
      <c r="P1909" s="218"/>
      <c r="Q1909" s="218"/>
      <c r="R1909" s="218"/>
    </row>
    <row r="1910" spans="1:18" x14ac:dyDescent="0.25">
      <c r="A1910" s="227"/>
      <c r="B1910" s="173"/>
      <c r="C1910" s="173"/>
      <c r="D1910" s="173"/>
      <c r="E1910" s="173"/>
      <c r="F1910" s="173"/>
      <c r="G1910" s="173"/>
      <c r="H1910" s="173"/>
      <c r="I1910" s="173"/>
      <c r="J1910" s="173"/>
      <c r="K1910" s="173"/>
      <c r="L1910" s="173"/>
      <c r="M1910" s="72"/>
      <c r="N1910" s="67"/>
      <c r="O1910" s="76"/>
      <c r="P1910" s="218"/>
      <c r="Q1910" s="218"/>
      <c r="R1910" s="218"/>
    </row>
    <row r="1911" spans="1:18" x14ac:dyDescent="0.25">
      <c r="A1911" s="227"/>
      <c r="B1911" s="173"/>
      <c r="C1911" s="173"/>
      <c r="D1911" s="173"/>
      <c r="E1911" s="173"/>
      <c r="F1911" s="173"/>
      <c r="G1911" s="173"/>
      <c r="H1911" s="173"/>
      <c r="I1911" s="173"/>
      <c r="J1911" s="173"/>
      <c r="K1911" s="173"/>
      <c r="L1911" s="173"/>
      <c r="M1911" s="72"/>
      <c r="N1911" s="67"/>
      <c r="O1911" s="76"/>
      <c r="P1911" s="218"/>
      <c r="Q1911" s="218"/>
      <c r="R1911" s="218"/>
    </row>
    <row r="1912" spans="1:18" x14ac:dyDescent="0.25">
      <c r="A1912" s="227"/>
      <c r="B1912" s="173"/>
      <c r="C1912" s="173"/>
      <c r="D1912" s="173"/>
      <c r="E1912" s="173"/>
      <c r="F1912" s="173"/>
      <c r="G1912" s="173"/>
      <c r="H1912" s="173"/>
      <c r="I1912" s="173"/>
      <c r="J1912" s="173"/>
      <c r="K1912" s="173"/>
      <c r="L1912" s="173"/>
      <c r="M1912" s="72"/>
      <c r="N1912" s="67"/>
      <c r="O1912" s="76"/>
      <c r="P1912" s="218"/>
      <c r="Q1912" s="218"/>
      <c r="R1912" s="218"/>
    </row>
    <row r="1913" spans="1:18" x14ac:dyDescent="0.25">
      <c r="A1913" s="227"/>
      <c r="B1913" s="173"/>
      <c r="C1913" s="173"/>
      <c r="D1913" s="173"/>
      <c r="E1913" s="173"/>
      <c r="F1913" s="173"/>
      <c r="G1913" s="173"/>
      <c r="H1913" s="173"/>
      <c r="I1913" s="173"/>
      <c r="J1913" s="173"/>
      <c r="K1913" s="173"/>
      <c r="L1913" s="173"/>
      <c r="M1913" s="72"/>
      <c r="N1913" s="67"/>
      <c r="O1913" s="76"/>
      <c r="P1913" s="218"/>
      <c r="Q1913" s="218"/>
      <c r="R1913" s="218"/>
    </row>
    <row r="1914" spans="1:18" x14ac:dyDescent="0.25">
      <c r="A1914" s="227"/>
      <c r="B1914" s="173"/>
      <c r="C1914" s="173"/>
      <c r="D1914" s="173"/>
      <c r="E1914" s="173"/>
      <c r="F1914" s="173"/>
      <c r="G1914" s="173"/>
      <c r="H1914" s="173"/>
      <c r="I1914" s="173"/>
      <c r="J1914" s="173"/>
      <c r="K1914" s="173"/>
      <c r="L1914" s="173"/>
      <c r="M1914" s="72"/>
      <c r="N1914" s="67"/>
      <c r="O1914" s="76"/>
      <c r="P1914" s="218"/>
      <c r="Q1914" s="218"/>
      <c r="R1914" s="218"/>
    </row>
    <row r="1915" spans="1:18" x14ac:dyDescent="0.25">
      <c r="A1915" s="227"/>
      <c r="B1915" s="173"/>
      <c r="C1915" s="173"/>
      <c r="D1915" s="173"/>
      <c r="E1915" s="173"/>
      <c r="F1915" s="173"/>
      <c r="G1915" s="173"/>
      <c r="H1915" s="173"/>
      <c r="I1915" s="173"/>
      <c r="J1915" s="173"/>
      <c r="K1915" s="173"/>
      <c r="L1915" s="173"/>
      <c r="M1915" s="72"/>
      <c r="N1915" s="67"/>
      <c r="O1915" s="76"/>
      <c r="P1915" s="218"/>
      <c r="Q1915" s="218"/>
      <c r="R1915" s="218"/>
    </row>
    <row r="1916" spans="1:18" x14ac:dyDescent="0.25">
      <c r="A1916" s="227"/>
      <c r="B1916" s="173"/>
      <c r="C1916" s="173"/>
      <c r="D1916" s="173"/>
      <c r="E1916" s="173"/>
      <c r="F1916" s="173"/>
      <c r="G1916" s="173"/>
      <c r="H1916" s="173"/>
      <c r="I1916" s="173"/>
      <c r="J1916" s="173"/>
      <c r="K1916" s="173"/>
      <c r="L1916" s="173"/>
      <c r="M1916" s="72"/>
      <c r="N1916" s="67"/>
      <c r="O1916" s="76"/>
      <c r="P1916" s="218"/>
      <c r="Q1916" s="218"/>
      <c r="R1916" s="218"/>
    </row>
    <row r="1917" spans="1:18" x14ac:dyDescent="0.25">
      <c r="A1917" s="227"/>
      <c r="B1917" s="173"/>
      <c r="C1917" s="173"/>
      <c r="D1917" s="173"/>
      <c r="E1917" s="173"/>
      <c r="F1917" s="173"/>
      <c r="G1917" s="173"/>
      <c r="H1917" s="173"/>
      <c r="I1917" s="173"/>
      <c r="J1917" s="173"/>
      <c r="K1917" s="173"/>
      <c r="L1917" s="173"/>
      <c r="M1917" s="72"/>
      <c r="N1917" s="67"/>
      <c r="O1917" s="76"/>
      <c r="P1917" s="218"/>
      <c r="Q1917" s="218"/>
      <c r="R1917" s="218"/>
    </row>
    <row r="1918" spans="1:18" x14ac:dyDescent="0.25">
      <c r="A1918" s="227"/>
      <c r="B1918" s="173"/>
      <c r="C1918" s="173"/>
      <c r="D1918" s="173"/>
      <c r="E1918" s="173"/>
      <c r="F1918" s="173"/>
      <c r="G1918" s="173"/>
      <c r="H1918" s="173"/>
      <c r="I1918" s="173"/>
      <c r="J1918" s="173"/>
      <c r="K1918" s="173"/>
      <c r="L1918" s="173"/>
      <c r="M1918" s="72"/>
      <c r="N1918" s="67"/>
      <c r="O1918" s="76"/>
      <c r="P1918" s="218"/>
      <c r="Q1918" s="218"/>
      <c r="R1918" s="218"/>
    </row>
    <row r="1919" spans="1:18" x14ac:dyDescent="0.25">
      <c r="A1919" s="227"/>
      <c r="B1919" s="173"/>
      <c r="C1919" s="173"/>
      <c r="D1919" s="173"/>
      <c r="E1919" s="173"/>
      <c r="F1919" s="173"/>
      <c r="G1919" s="173"/>
      <c r="H1919" s="173"/>
      <c r="I1919" s="173"/>
      <c r="J1919" s="173"/>
      <c r="K1919" s="173"/>
      <c r="L1919" s="173"/>
      <c r="M1919" s="72"/>
      <c r="N1919" s="67"/>
      <c r="O1919" s="76"/>
      <c r="P1919" s="218"/>
      <c r="Q1919" s="218"/>
      <c r="R1919" s="218"/>
    </row>
    <row r="1920" spans="1:18" x14ac:dyDescent="0.25">
      <c r="A1920" s="227"/>
      <c r="B1920" s="173"/>
      <c r="C1920" s="173"/>
      <c r="D1920" s="173"/>
      <c r="E1920" s="173"/>
      <c r="F1920" s="173"/>
      <c r="G1920" s="173"/>
      <c r="H1920" s="173"/>
      <c r="I1920" s="173"/>
      <c r="J1920" s="173"/>
      <c r="K1920" s="173"/>
      <c r="L1920" s="173"/>
      <c r="M1920" s="72"/>
      <c r="N1920" s="67"/>
      <c r="O1920" s="76"/>
      <c r="P1920" s="218"/>
      <c r="Q1920" s="218"/>
      <c r="R1920" s="218"/>
    </row>
    <row r="1921" spans="1:18" x14ac:dyDescent="0.25">
      <c r="A1921" s="227"/>
      <c r="B1921" s="173"/>
      <c r="C1921" s="173"/>
      <c r="D1921" s="173"/>
      <c r="E1921" s="173"/>
      <c r="F1921" s="173"/>
      <c r="G1921" s="173"/>
      <c r="H1921" s="173"/>
      <c r="I1921" s="173"/>
      <c r="J1921" s="173"/>
      <c r="K1921" s="173"/>
      <c r="L1921" s="173"/>
      <c r="M1921" s="72"/>
      <c r="N1921" s="67"/>
      <c r="O1921" s="76"/>
      <c r="P1921" s="218"/>
      <c r="Q1921" s="218"/>
      <c r="R1921" s="218"/>
    </row>
    <row r="1922" spans="1:18" x14ac:dyDescent="0.25">
      <c r="A1922" s="227"/>
      <c r="B1922" s="173"/>
      <c r="C1922" s="173"/>
      <c r="D1922" s="173"/>
      <c r="E1922" s="173"/>
      <c r="F1922" s="173"/>
      <c r="G1922" s="173"/>
      <c r="H1922" s="173"/>
      <c r="I1922" s="173"/>
      <c r="J1922" s="173"/>
      <c r="K1922" s="173"/>
      <c r="L1922" s="173"/>
      <c r="M1922" s="72"/>
      <c r="N1922" s="67"/>
      <c r="O1922" s="76"/>
      <c r="P1922" s="218"/>
      <c r="Q1922" s="218"/>
      <c r="R1922" s="218"/>
    </row>
    <row r="1923" spans="1:18" x14ac:dyDescent="0.25">
      <c r="A1923" s="227"/>
      <c r="B1923" s="173"/>
      <c r="C1923" s="173"/>
      <c r="D1923" s="173"/>
      <c r="E1923" s="173"/>
      <c r="F1923" s="173"/>
      <c r="G1923" s="173"/>
      <c r="H1923" s="173"/>
      <c r="I1923" s="173"/>
      <c r="J1923" s="173"/>
      <c r="K1923" s="173"/>
      <c r="L1923" s="173"/>
      <c r="M1923" s="72"/>
      <c r="N1923" s="67"/>
      <c r="O1923" s="76"/>
      <c r="P1923" s="218"/>
      <c r="Q1923" s="218"/>
      <c r="R1923" s="218"/>
    </row>
    <row r="1924" spans="1:18" x14ac:dyDescent="0.25">
      <c r="A1924" s="227"/>
      <c r="B1924" s="173"/>
      <c r="C1924" s="173"/>
      <c r="D1924" s="173"/>
      <c r="E1924" s="173"/>
      <c r="F1924" s="173"/>
      <c r="G1924" s="173"/>
      <c r="H1924" s="173"/>
      <c r="I1924" s="173"/>
      <c r="J1924" s="173"/>
      <c r="K1924" s="173"/>
      <c r="L1924" s="173"/>
      <c r="M1924" s="72"/>
      <c r="N1924" s="67"/>
      <c r="O1924" s="76"/>
      <c r="P1924" s="218"/>
      <c r="Q1924" s="218"/>
      <c r="R1924" s="218"/>
    </row>
    <row r="1925" spans="1:18" x14ac:dyDescent="0.25">
      <c r="A1925" s="227"/>
      <c r="B1925" s="173"/>
      <c r="C1925" s="173"/>
      <c r="D1925" s="173"/>
      <c r="E1925" s="173"/>
      <c r="F1925" s="173"/>
      <c r="G1925" s="173"/>
      <c r="H1925" s="173"/>
      <c r="I1925" s="173"/>
      <c r="J1925" s="173"/>
      <c r="K1925" s="173"/>
      <c r="L1925" s="173"/>
      <c r="M1925" s="72"/>
      <c r="N1925" s="67"/>
      <c r="O1925" s="76"/>
      <c r="P1925" s="218"/>
      <c r="Q1925" s="218"/>
      <c r="R1925" s="218"/>
    </row>
    <row r="1926" spans="1:18" x14ac:dyDescent="0.25">
      <c r="A1926" s="227"/>
      <c r="B1926" s="173"/>
      <c r="C1926" s="173"/>
      <c r="D1926" s="173"/>
      <c r="E1926" s="173"/>
      <c r="F1926" s="173"/>
      <c r="G1926" s="173"/>
      <c r="H1926" s="173"/>
      <c r="I1926" s="173"/>
      <c r="J1926" s="173"/>
      <c r="K1926" s="173"/>
      <c r="L1926" s="173"/>
      <c r="M1926" s="72"/>
      <c r="N1926" s="67"/>
      <c r="O1926" s="76"/>
      <c r="P1926" s="218"/>
      <c r="Q1926" s="218"/>
      <c r="R1926" s="218"/>
    </row>
    <row r="1927" spans="1:18" x14ac:dyDescent="0.25">
      <c r="A1927" s="227"/>
      <c r="B1927" s="173"/>
      <c r="C1927" s="173"/>
      <c r="D1927" s="173"/>
      <c r="E1927" s="173"/>
      <c r="F1927" s="173"/>
      <c r="G1927" s="173"/>
      <c r="H1927" s="173"/>
      <c r="I1927" s="173"/>
      <c r="J1927" s="173"/>
      <c r="K1927" s="173"/>
      <c r="L1927" s="173"/>
      <c r="M1927" s="72"/>
      <c r="N1927" s="67"/>
      <c r="O1927" s="76"/>
      <c r="P1927" s="218"/>
      <c r="Q1927" s="218"/>
      <c r="R1927" s="218"/>
    </row>
    <row r="1928" spans="1:18" x14ac:dyDescent="0.25">
      <c r="A1928" s="227"/>
      <c r="B1928" s="173"/>
      <c r="C1928" s="173"/>
      <c r="D1928" s="173"/>
      <c r="E1928" s="173"/>
      <c r="F1928" s="173"/>
      <c r="G1928" s="173"/>
      <c r="H1928" s="173"/>
      <c r="I1928" s="173"/>
      <c r="J1928" s="173"/>
      <c r="K1928" s="173"/>
      <c r="L1928" s="173"/>
      <c r="M1928" s="72"/>
      <c r="N1928" s="67"/>
      <c r="O1928" s="76"/>
      <c r="P1928" s="218"/>
      <c r="Q1928" s="218"/>
      <c r="R1928" s="218"/>
    </row>
    <row r="1929" spans="1:18" x14ac:dyDescent="0.25">
      <c r="A1929" s="227"/>
      <c r="B1929" s="173"/>
      <c r="C1929" s="173"/>
      <c r="D1929" s="173"/>
      <c r="E1929" s="173"/>
      <c r="F1929" s="173"/>
      <c r="G1929" s="173"/>
      <c r="H1929" s="173"/>
      <c r="I1929" s="173"/>
      <c r="J1929" s="173"/>
      <c r="K1929" s="173"/>
      <c r="L1929" s="173"/>
      <c r="M1929" s="72"/>
      <c r="N1929" s="67"/>
      <c r="O1929" s="76"/>
      <c r="P1929" s="218"/>
      <c r="Q1929" s="218"/>
      <c r="R1929" s="218"/>
    </row>
    <row r="1930" spans="1:18" x14ac:dyDescent="0.25">
      <c r="A1930" s="227"/>
      <c r="B1930" s="173"/>
      <c r="C1930" s="173"/>
      <c r="D1930" s="173"/>
      <c r="E1930" s="173"/>
      <c r="F1930" s="173"/>
      <c r="G1930" s="173"/>
      <c r="H1930" s="173"/>
      <c r="I1930" s="173"/>
      <c r="J1930" s="173"/>
      <c r="K1930" s="173"/>
      <c r="L1930" s="173"/>
      <c r="M1930" s="72"/>
      <c r="N1930" s="67"/>
      <c r="O1930" s="76"/>
      <c r="P1930" s="218"/>
      <c r="Q1930" s="218"/>
      <c r="R1930" s="218"/>
    </row>
    <row r="1931" spans="1:18" x14ac:dyDescent="0.25">
      <c r="A1931" s="227"/>
      <c r="B1931" s="173"/>
      <c r="C1931" s="173"/>
      <c r="D1931" s="173"/>
      <c r="E1931" s="173"/>
      <c r="F1931" s="173"/>
      <c r="G1931" s="173"/>
      <c r="H1931" s="173"/>
      <c r="I1931" s="173"/>
      <c r="J1931" s="173"/>
      <c r="K1931" s="173"/>
      <c r="L1931" s="173"/>
      <c r="M1931" s="72"/>
      <c r="N1931" s="67"/>
      <c r="O1931" s="76"/>
      <c r="P1931" s="218"/>
      <c r="Q1931" s="218"/>
      <c r="R1931" s="218"/>
    </row>
    <row r="1932" spans="1:18" x14ac:dyDescent="0.25">
      <c r="A1932" s="227"/>
      <c r="B1932" s="173"/>
      <c r="C1932" s="173"/>
      <c r="D1932" s="173"/>
      <c r="E1932" s="173"/>
      <c r="F1932" s="173"/>
      <c r="G1932" s="173"/>
      <c r="H1932" s="173"/>
      <c r="I1932" s="173"/>
      <c r="J1932" s="173"/>
      <c r="K1932" s="173"/>
      <c r="L1932" s="173"/>
      <c r="M1932" s="72"/>
      <c r="N1932" s="67"/>
      <c r="O1932" s="76"/>
      <c r="P1932" s="218"/>
      <c r="Q1932" s="218"/>
      <c r="R1932" s="218"/>
    </row>
    <row r="1933" spans="1:18" x14ac:dyDescent="0.25">
      <c r="A1933" s="227"/>
      <c r="B1933" s="173"/>
      <c r="C1933" s="173"/>
      <c r="D1933" s="173"/>
      <c r="E1933" s="173"/>
      <c r="F1933" s="173"/>
      <c r="G1933" s="173"/>
      <c r="H1933" s="173"/>
      <c r="I1933" s="173"/>
      <c r="J1933" s="173"/>
      <c r="K1933" s="173"/>
      <c r="L1933" s="173"/>
      <c r="M1933" s="72"/>
      <c r="N1933" s="67"/>
      <c r="O1933" s="76"/>
      <c r="P1933" s="218"/>
      <c r="Q1933" s="218"/>
      <c r="R1933" s="218"/>
    </row>
    <row r="1934" spans="1:18" x14ac:dyDescent="0.25">
      <c r="A1934" s="227"/>
      <c r="B1934" s="173"/>
      <c r="C1934" s="173"/>
      <c r="D1934" s="173"/>
      <c r="E1934" s="173"/>
      <c r="F1934" s="173"/>
      <c r="G1934" s="173"/>
      <c r="H1934" s="173"/>
      <c r="I1934" s="173"/>
      <c r="J1934" s="173"/>
      <c r="K1934" s="173"/>
      <c r="L1934" s="173"/>
      <c r="M1934" s="72"/>
      <c r="N1934" s="67"/>
      <c r="O1934" s="76"/>
      <c r="P1934" s="218"/>
      <c r="Q1934" s="218"/>
      <c r="R1934" s="218"/>
    </row>
    <row r="1935" spans="1:18" x14ac:dyDescent="0.25">
      <c r="A1935" s="227"/>
      <c r="B1935" s="173"/>
      <c r="C1935" s="173"/>
      <c r="D1935" s="173"/>
      <c r="E1935" s="173"/>
      <c r="F1935" s="173"/>
      <c r="G1935" s="173"/>
      <c r="H1935" s="173"/>
      <c r="I1935" s="173"/>
      <c r="J1935" s="173"/>
      <c r="K1935" s="173"/>
      <c r="L1935" s="173"/>
      <c r="M1935" s="72"/>
      <c r="N1935" s="67"/>
      <c r="O1935" s="76"/>
      <c r="P1935" s="218"/>
      <c r="Q1935" s="218"/>
      <c r="R1935" s="218"/>
    </row>
    <row r="1936" spans="1:18" x14ac:dyDescent="0.25">
      <c r="A1936" s="227"/>
      <c r="B1936" s="173"/>
      <c r="C1936" s="173"/>
      <c r="D1936" s="173"/>
      <c r="E1936" s="173"/>
      <c r="F1936" s="173"/>
      <c r="G1936" s="173"/>
      <c r="H1936" s="173"/>
      <c r="I1936" s="173"/>
      <c r="J1936" s="173"/>
      <c r="K1936" s="173"/>
      <c r="L1936" s="173"/>
      <c r="M1936" s="72"/>
      <c r="N1936" s="67"/>
      <c r="O1936" s="76"/>
      <c r="P1936" s="218"/>
      <c r="Q1936" s="218"/>
      <c r="R1936" s="218"/>
    </row>
    <row r="1937" spans="1:18" x14ac:dyDescent="0.25">
      <c r="A1937" s="227"/>
      <c r="B1937" s="173"/>
      <c r="C1937" s="173"/>
      <c r="D1937" s="173"/>
      <c r="E1937" s="173"/>
      <c r="F1937" s="173"/>
      <c r="G1937" s="173"/>
      <c r="H1937" s="173"/>
      <c r="I1937" s="173"/>
      <c r="J1937" s="173"/>
      <c r="K1937" s="173"/>
      <c r="L1937" s="173"/>
      <c r="M1937" s="72"/>
      <c r="N1937" s="67"/>
      <c r="O1937" s="76"/>
      <c r="P1937" s="218"/>
      <c r="Q1937" s="218"/>
      <c r="R1937" s="218"/>
    </row>
    <row r="1938" spans="1:18" x14ac:dyDescent="0.25">
      <c r="A1938" s="227"/>
      <c r="B1938" s="173"/>
      <c r="C1938" s="173"/>
      <c r="D1938" s="173"/>
      <c r="E1938" s="173"/>
      <c r="F1938" s="173"/>
      <c r="G1938" s="173"/>
      <c r="H1938" s="173"/>
      <c r="I1938" s="173"/>
      <c r="J1938" s="173"/>
      <c r="K1938" s="173"/>
      <c r="L1938" s="173"/>
      <c r="M1938" s="72"/>
      <c r="N1938" s="67"/>
      <c r="O1938" s="76"/>
      <c r="P1938" s="218"/>
      <c r="Q1938" s="218"/>
      <c r="R1938" s="218"/>
    </row>
    <row r="1939" spans="1:18" x14ac:dyDescent="0.25">
      <c r="A1939" s="227"/>
      <c r="B1939" s="173"/>
      <c r="C1939" s="173"/>
      <c r="D1939" s="173"/>
      <c r="E1939" s="173"/>
      <c r="F1939" s="173"/>
      <c r="G1939" s="173"/>
      <c r="H1939" s="173"/>
      <c r="I1939" s="173"/>
      <c r="J1939" s="173"/>
      <c r="K1939" s="173"/>
      <c r="L1939" s="173"/>
      <c r="M1939" s="72"/>
      <c r="N1939" s="67"/>
      <c r="O1939" s="76"/>
      <c r="P1939" s="218"/>
      <c r="Q1939" s="218"/>
      <c r="R1939" s="218"/>
    </row>
    <row r="1940" spans="1:18" x14ac:dyDescent="0.25">
      <c r="A1940" s="227"/>
      <c r="B1940" s="173"/>
      <c r="C1940" s="173"/>
      <c r="D1940" s="173"/>
      <c r="E1940" s="173"/>
      <c r="F1940" s="173"/>
      <c r="G1940" s="173"/>
      <c r="H1940" s="173"/>
      <c r="I1940" s="173"/>
      <c r="J1940" s="173"/>
      <c r="K1940" s="173"/>
      <c r="L1940" s="173"/>
      <c r="M1940" s="72"/>
      <c r="N1940" s="67"/>
      <c r="O1940" s="76"/>
      <c r="P1940" s="218"/>
      <c r="Q1940" s="218"/>
      <c r="R1940" s="218"/>
    </row>
    <row r="1941" spans="1:18" x14ac:dyDescent="0.25">
      <c r="A1941" s="227"/>
      <c r="B1941" s="173"/>
      <c r="C1941" s="173"/>
      <c r="D1941" s="173"/>
      <c r="E1941" s="173"/>
      <c r="F1941" s="173"/>
      <c r="G1941" s="173"/>
      <c r="H1941" s="173"/>
      <c r="I1941" s="173"/>
      <c r="J1941" s="173"/>
      <c r="K1941" s="173"/>
      <c r="L1941" s="173"/>
      <c r="M1941" s="72"/>
      <c r="N1941" s="67"/>
      <c r="O1941" s="76"/>
      <c r="P1941" s="218"/>
      <c r="Q1941" s="218"/>
      <c r="R1941" s="218"/>
    </row>
    <row r="1942" spans="1:18" x14ac:dyDescent="0.25">
      <c r="A1942" s="227"/>
      <c r="B1942" s="173"/>
      <c r="C1942" s="173"/>
      <c r="D1942" s="173"/>
      <c r="E1942" s="173"/>
      <c r="F1942" s="173"/>
      <c r="G1942" s="173"/>
      <c r="H1942" s="173"/>
      <c r="I1942" s="173"/>
      <c r="J1942" s="173"/>
      <c r="K1942" s="173"/>
      <c r="L1942" s="173"/>
      <c r="M1942" s="72"/>
      <c r="N1942" s="67"/>
      <c r="O1942" s="76"/>
      <c r="P1942" s="218"/>
      <c r="Q1942" s="218"/>
      <c r="R1942" s="218"/>
    </row>
    <row r="1943" spans="1:18" x14ac:dyDescent="0.25">
      <c r="A1943" s="227"/>
      <c r="B1943" s="173"/>
      <c r="C1943" s="173"/>
      <c r="D1943" s="173"/>
      <c r="E1943" s="173"/>
      <c r="F1943" s="173"/>
      <c r="G1943" s="173"/>
      <c r="H1943" s="173"/>
      <c r="I1943" s="173"/>
      <c r="J1943" s="173"/>
      <c r="K1943" s="173"/>
      <c r="L1943" s="173"/>
      <c r="M1943" s="72"/>
      <c r="N1943" s="67"/>
      <c r="O1943" s="76"/>
      <c r="P1943" s="218"/>
      <c r="Q1943" s="218"/>
      <c r="R1943" s="218"/>
    </row>
    <row r="1944" spans="1:18" x14ac:dyDescent="0.25">
      <c r="A1944" s="227"/>
      <c r="B1944" s="173"/>
      <c r="C1944" s="173"/>
      <c r="D1944" s="173"/>
      <c r="E1944" s="173"/>
      <c r="F1944" s="173"/>
      <c r="G1944" s="173"/>
      <c r="H1944" s="173"/>
      <c r="I1944" s="173"/>
      <c r="J1944" s="173"/>
      <c r="K1944" s="173"/>
      <c r="L1944" s="173"/>
      <c r="M1944" s="72"/>
      <c r="N1944" s="67"/>
      <c r="O1944" s="76"/>
      <c r="P1944" s="218"/>
      <c r="Q1944" s="218"/>
      <c r="R1944" s="218"/>
    </row>
    <row r="1945" spans="1:18" x14ac:dyDescent="0.25">
      <c r="A1945" s="227"/>
      <c r="B1945" s="173"/>
      <c r="C1945" s="173"/>
      <c r="D1945" s="173"/>
      <c r="E1945" s="173"/>
      <c r="F1945" s="173"/>
      <c r="G1945" s="173"/>
      <c r="H1945" s="173"/>
      <c r="I1945" s="173"/>
      <c r="J1945" s="173"/>
      <c r="K1945" s="173"/>
      <c r="L1945" s="173"/>
      <c r="M1945" s="72"/>
      <c r="N1945" s="67"/>
      <c r="O1945" s="76"/>
      <c r="P1945" s="218"/>
      <c r="Q1945" s="218"/>
      <c r="R1945" s="218"/>
    </row>
    <row r="1946" spans="1:18" x14ac:dyDescent="0.25">
      <c r="A1946" s="227"/>
      <c r="B1946" s="173"/>
      <c r="C1946" s="173"/>
      <c r="D1946" s="173"/>
      <c r="E1946" s="173"/>
      <c r="F1946" s="173"/>
      <c r="G1946" s="173"/>
      <c r="H1946" s="173"/>
      <c r="I1946" s="173"/>
      <c r="J1946" s="173"/>
      <c r="K1946" s="173"/>
      <c r="L1946" s="173"/>
      <c r="M1946" s="72"/>
      <c r="N1946" s="67"/>
      <c r="O1946" s="76"/>
      <c r="P1946" s="218"/>
      <c r="Q1946" s="218"/>
      <c r="R1946" s="218"/>
    </row>
    <row r="1947" spans="1:18" x14ac:dyDescent="0.25">
      <c r="A1947" s="227"/>
      <c r="B1947" s="173"/>
      <c r="C1947" s="173"/>
      <c r="D1947" s="173"/>
      <c r="E1947" s="173"/>
      <c r="F1947" s="173"/>
      <c r="G1947" s="173"/>
      <c r="H1947" s="173"/>
      <c r="I1947" s="173"/>
      <c r="J1947" s="173"/>
      <c r="K1947" s="173"/>
      <c r="L1947" s="173"/>
      <c r="M1947" s="72"/>
      <c r="N1947" s="67"/>
      <c r="O1947" s="76"/>
      <c r="P1947" s="218"/>
      <c r="Q1947" s="218"/>
      <c r="R1947" s="218"/>
    </row>
    <row r="1948" spans="1:18" x14ac:dyDescent="0.25">
      <c r="A1948" s="227"/>
      <c r="B1948" s="173"/>
      <c r="C1948" s="173"/>
      <c r="D1948" s="173"/>
      <c r="E1948" s="173"/>
      <c r="F1948" s="173"/>
      <c r="G1948" s="173"/>
      <c r="H1948" s="173"/>
      <c r="I1948" s="173"/>
      <c r="J1948" s="173"/>
      <c r="K1948" s="173"/>
      <c r="L1948" s="173"/>
      <c r="M1948" s="72"/>
      <c r="N1948" s="67"/>
      <c r="O1948" s="76"/>
      <c r="P1948" s="218"/>
      <c r="Q1948" s="218"/>
      <c r="R1948" s="218"/>
    </row>
    <row r="1949" spans="1:18" x14ac:dyDescent="0.25">
      <c r="A1949" s="227"/>
      <c r="B1949" s="173"/>
      <c r="C1949" s="173"/>
      <c r="D1949" s="173"/>
      <c r="E1949" s="173"/>
      <c r="F1949" s="173"/>
      <c r="G1949" s="173"/>
      <c r="H1949" s="173"/>
      <c r="I1949" s="173"/>
      <c r="J1949" s="173"/>
      <c r="K1949" s="173"/>
      <c r="L1949" s="173"/>
      <c r="M1949" s="72"/>
      <c r="N1949" s="67"/>
      <c r="O1949" s="76"/>
      <c r="P1949" s="218"/>
      <c r="Q1949" s="218"/>
      <c r="R1949" s="218"/>
    </row>
    <row r="1950" spans="1:18" x14ac:dyDescent="0.25">
      <c r="A1950" s="227"/>
      <c r="B1950" s="173"/>
      <c r="C1950" s="173"/>
      <c r="D1950" s="173"/>
      <c r="E1950" s="173"/>
      <c r="F1950" s="173"/>
      <c r="G1950" s="173"/>
      <c r="H1950" s="173"/>
      <c r="I1950" s="173"/>
      <c r="J1950" s="173"/>
      <c r="K1950" s="173"/>
      <c r="L1950" s="173"/>
      <c r="M1950" s="72"/>
      <c r="N1950" s="67"/>
      <c r="O1950" s="76"/>
      <c r="P1950" s="218"/>
      <c r="Q1950" s="218"/>
      <c r="R1950" s="218"/>
    </row>
    <row r="1951" spans="1:18" x14ac:dyDescent="0.25">
      <c r="A1951" s="227"/>
      <c r="B1951" s="173"/>
      <c r="C1951" s="173"/>
      <c r="D1951" s="173"/>
      <c r="E1951" s="173"/>
      <c r="F1951" s="173"/>
      <c r="G1951" s="173"/>
      <c r="H1951" s="173"/>
      <c r="I1951" s="173"/>
      <c r="J1951" s="173"/>
      <c r="K1951" s="173"/>
      <c r="L1951" s="173"/>
      <c r="M1951" s="72"/>
      <c r="N1951" s="67"/>
      <c r="O1951" s="76"/>
      <c r="P1951" s="218"/>
      <c r="Q1951" s="218"/>
      <c r="R1951" s="218"/>
    </row>
    <row r="1952" spans="1:18" x14ac:dyDescent="0.25">
      <c r="A1952" s="227"/>
      <c r="B1952" s="173"/>
      <c r="C1952" s="173"/>
      <c r="D1952" s="173"/>
      <c r="E1952" s="173"/>
      <c r="F1952" s="173"/>
      <c r="G1952" s="173"/>
      <c r="H1952" s="173"/>
      <c r="I1952" s="173"/>
      <c r="J1952" s="173"/>
      <c r="K1952" s="173"/>
      <c r="L1952" s="173"/>
      <c r="M1952" s="72"/>
      <c r="N1952" s="67"/>
      <c r="O1952" s="76"/>
      <c r="P1952" s="218"/>
      <c r="Q1952" s="218"/>
      <c r="R1952" s="218"/>
    </row>
    <row r="1953" spans="1:18" x14ac:dyDescent="0.25">
      <c r="A1953" s="227"/>
      <c r="B1953" s="173"/>
      <c r="C1953" s="173"/>
      <c r="D1953" s="173"/>
      <c r="E1953" s="173"/>
      <c r="F1953" s="173"/>
      <c r="G1953" s="173"/>
      <c r="H1953" s="173"/>
      <c r="I1953" s="173"/>
      <c r="J1953" s="173"/>
      <c r="K1953" s="173"/>
      <c r="L1953" s="173"/>
      <c r="M1953" s="72"/>
      <c r="N1953" s="67"/>
      <c r="O1953" s="76"/>
      <c r="P1953" s="218"/>
      <c r="Q1953" s="218"/>
      <c r="R1953" s="218"/>
    </row>
    <row r="1954" spans="1:18" x14ac:dyDescent="0.25">
      <c r="A1954" s="227"/>
      <c r="B1954" s="173"/>
      <c r="C1954" s="173"/>
      <c r="D1954" s="173"/>
      <c r="E1954" s="173"/>
      <c r="F1954" s="173"/>
      <c r="G1954" s="173"/>
      <c r="H1954" s="173"/>
      <c r="I1954" s="173"/>
      <c r="J1954" s="173"/>
      <c r="K1954" s="173"/>
      <c r="L1954" s="173"/>
      <c r="M1954" s="72"/>
      <c r="N1954" s="67"/>
      <c r="O1954" s="76"/>
      <c r="P1954" s="218"/>
      <c r="Q1954" s="218"/>
      <c r="R1954" s="218"/>
    </row>
    <row r="1955" spans="1:18" x14ac:dyDescent="0.25">
      <c r="A1955" s="227"/>
      <c r="B1955" s="173"/>
      <c r="C1955" s="173"/>
      <c r="D1955" s="173"/>
      <c r="E1955" s="173"/>
      <c r="F1955" s="173"/>
      <c r="G1955" s="173"/>
      <c r="H1955" s="173"/>
      <c r="I1955" s="173"/>
      <c r="J1955" s="173"/>
      <c r="K1955" s="173"/>
      <c r="L1955" s="173"/>
      <c r="M1955" s="72"/>
      <c r="N1955" s="67"/>
      <c r="O1955" s="76"/>
      <c r="P1955" s="218"/>
      <c r="Q1955" s="218"/>
      <c r="R1955" s="218"/>
    </row>
    <row r="1956" spans="1:18" x14ac:dyDescent="0.25">
      <c r="A1956" s="227"/>
      <c r="B1956" s="173"/>
      <c r="C1956" s="173"/>
      <c r="D1956" s="173"/>
      <c r="E1956" s="173"/>
      <c r="F1956" s="173"/>
      <c r="G1956" s="173"/>
      <c r="H1956" s="173"/>
      <c r="I1956" s="173"/>
      <c r="J1956" s="173"/>
      <c r="K1956" s="173"/>
      <c r="L1956" s="173"/>
      <c r="M1956" s="72"/>
      <c r="N1956" s="67"/>
      <c r="O1956" s="76"/>
      <c r="P1956" s="218"/>
      <c r="Q1956" s="218"/>
      <c r="R1956" s="218"/>
    </row>
    <row r="1957" spans="1:18" x14ac:dyDescent="0.25">
      <c r="A1957" s="227"/>
      <c r="B1957" s="173"/>
      <c r="C1957" s="173"/>
      <c r="D1957" s="173"/>
      <c r="E1957" s="173"/>
      <c r="F1957" s="173"/>
      <c r="G1957" s="173"/>
      <c r="H1957" s="173"/>
      <c r="I1957" s="173"/>
      <c r="J1957" s="173"/>
      <c r="K1957" s="173"/>
      <c r="L1957" s="173"/>
      <c r="M1957" s="72"/>
      <c r="N1957" s="67"/>
      <c r="O1957" s="76"/>
      <c r="P1957" s="218"/>
      <c r="Q1957" s="218"/>
      <c r="R1957" s="218"/>
    </row>
    <row r="1958" spans="1:18" x14ac:dyDescent="0.25">
      <c r="A1958" s="227"/>
      <c r="B1958" s="173"/>
      <c r="C1958" s="173"/>
      <c r="D1958" s="173"/>
      <c r="E1958" s="173"/>
      <c r="F1958" s="173"/>
      <c r="G1958" s="173"/>
      <c r="H1958" s="173"/>
      <c r="I1958" s="173"/>
      <c r="J1958" s="173"/>
      <c r="K1958" s="173"/>
      <c r="L1958" s="173"/>
      <c r="M1958" s="72"/>
      <c r="N1958" s="67"/>
      <c r="O1958" s="76"/>
      <c r="P1958" s="218"/>
      <c r="Q1958" s="218"/>
      <c r="R1958" s="218"/>
    </row>
    <row r="1959" spans="1:18" x14ac:dyDescent="0.25">
      <c r="A1959" s="227"/>
      <c r="B1959" s="173"/>
      <c r="C1959" s="173"/>
      <c r="D1959" s="173"/>
      <c r="E1959" s="173"/>
      <c r="F1959" s="173"/>
      <c r="G1959" s="173"/>
      <c r="H1959" s="173"/>
      <c r="I1959" s="173"/>
      <c r="J1959" s="173"/>
      <c r="K1959" s="173"/>
      <c r="L1959" s="173"/>
      <c r="M1959" s="72"/>
      <c r="N1959" s="67"/>
      <c r="O1959" s="76"/>
      <c r="P1959" s="218"/>
      <c r="Q1959" s="218"/>
      <c r="R1959" s="218"/>
    </row>
    <row r="1960" spans="1:18" x14ac:dyDescent="0.25">
      <c r="A1960" s="227"/>
      <c r="B1960" s="173"/>
      <c r="C1960" s="173"/>
      <c r="D1960" s="173"/>
      <c r="E1960" s="173"/>
      <c r="F1960" s="173"/>
      <c r="G1960" s="173"/>
      <c r="H1960" s="173"/>
      <c r="I1960" s="173"/>
      <c r="J1960" s="173"/>
      <c r="K1960" s="173"/>
      <c r="L1960" s="173"/>
      <c r="M1960" s="72"/>
      <c r="N1960" s="67"/>
      <c r="O1960" s="76"/>
      <c r="P1960" s="218"/>
      <c r="Q1960" s="218"/>
      <c r="R1960" s="218"/>
    </row>
    <row r="1961" spans="1:18" x14ac:dyDescent="0.25">
      <c r="A1961" s="227"/>
      <c r="B1961" s="173"/>
      <c r="C1961" s="173"/>
      <c r="D1961" s="173"/>
      <c r="E1961" s="173"/>
      <c r="F1961" s="173"/>
      <c r="G1961" s="173"/>
      <c r="H1961" s="173"/>
      <c r="I1961" s="173"/>
      <c r="J1961" s="173"/>
      <c r="K1961" s="173"/>
      <c r="L1961" s="173"/>
      <c r="M1961" s="72"/>
      <c r="N1961" s="67"/>
      <c r="O1961" s="76"/>
      <c r="P1961" s="218"/>
      <c r="Q1961" s="218"/>
      <c r="R1961" s="218"/>
    </row>
    <row r="1962" spans="1:18" x14ac:dyDescent="0.25">
      <c r="A1962" s="227"/>
      <c r="B1962" s="173"/>
      <c r="C1962" s="173"/>
      <c r="D1962" s="173"/>
      <c r="E1962" s="173"/>
      <c r="F1962" s="173"/>
      <c r="G1962" s="173"/>
      <c r="H1962" s="173"/>
      <c r="I1962" s="173"/>
      <c r="J1962" s="173"/>
      <c r="K1962" s="173"/>
      <c r="L1962" s="173"/>
      <c r="M1962" s="72"/>
      <c r="N1962" s="67"/>
      <c r="O1962" s="76"/>
      <c r="P1962" s="218"/>
      <c r="Q1962" s="218"/>
      <c r="R1962" s="218"/>
    </row>
    <row r="1963" spans="1:18" x14ac:dyDescent="0.25">
      <c r="A1963" s="227"/>
      <c r="B1963" s="173"/>
      <c r="C1963" s="173"/>
      <c r="D1963" s="173"/>
      <c r="E1963" s="173"/>
      <c r="F1963" s="173"/>
      <c r="G1963" s="173"/>
      <c r="H1963" s="173"/>
      <c r="I1963" s="173"/>
      <c r="J1963" s="173"/>
      <c r="K1963" s="173"/>
      <c r="L1963" s="173"/>
      <c r="M1963" s="72"/>
      <c r="N1963" s="67"/>
      <c r="O1963" s="76"/>
      <c r="P1963" s="218"/>
      <c r="Q1963" s="218"/>
      <c r="R1963" s="218"/>
    </row>
    <row r="1964" spans="1:18" x14ac:dyDescent="0.25">
      <c r="A1964" s="227"/>
      <c r="B1964" s="173"/>
      <c r="C1964" s="173"/>
      <c r="D1964" s="173"/>
      <c r="E1964" s="173"/>
      <c r="F1964" s="173"/>
      <c r="G1964" s="173"/>
      <c r="H1964" s="173"/>
      <c r="I1964" s="173"/>
      <c r="J1964" s="173"/>
      <c r="K1964" s="173"/>
      <c r="L1964" s="173"/>
      <c r="M1964" s="72"/>
      <c r="N1964" s="67"/>
      <c r="O1964" s="76"/>
      <c r="P1964" s="218"/>
      <c r="Q1964" s="218"/>
      <c r="R1964" s="218"/>
    </row>
    <row r="1965" spans="1:18" x14ac:dyDescent="0.25">
      <c r="A1965" s="227"/>
      <c r="B1965" s="173"/>
      <c r="C1965" s="173"/>
      <c r="D1965" s="173"/>
      <c r="E1965" s="173"/>
      <c r="F1965" s="173"/>
      <c r="G1965" s="173"/>
      <c r="H1965" s="173"/>
      <c r="I1965" s="173"/>
      <c r="J1965" s="173"/>
      <c r="K1965" s="173"/>
      <c r="L1965" s="173"/>
      <c r="M1965" s="72"/>
      <c r="N1965" s="67"/>
      <c r="O1965" s="76"/>
      <c r="P1965" s="218"/>
      <c r="Q1965" s="218"/>
      <c r="R1965" s="218"/>
    </row>
    <row r="1966" spans="1:18" x14ac:dyDescent="0.25">
      <c r="A1966" s="227"/>
      <c r="B1966" s="173"/>
      <c r="C1966" s="173"/>
      <c r="D1966" s="173"/>
      <c r="E1966" s="173"/>
      <c r="F1966" s="173"/>
      <c r="G1966" s="173"/>
      <c r="H1966" s="173"/>
      <c r="I1966" s="173"/>
      <c r="J1966" s="173"/>
      <c r="K1966" s="173"/>
      <c r="L1966" s="173"/>
      <c r="M1966" s="72"/>
      <c r="N1966" s="67"/>
      <c r="O1966" s="76"/>
      <c r="P1966" s="218"/>
      <c r="Q1966" s="218"/>
      <c r="R1966" s="218"/>
    </row>
    <row r="1967" spans="1:18" x14ac:dyDescent="0.25">
      <c r="A1967" s="227"/>
      <c r="B1967" s="173"/>
      <c r="C1967" s="173"/>
      <c r="D1967" s="173"/>
      <c r="E1967" s="173"/>
      <c r="F1967" s="173"/>
      <c r="G1967" s="173"/>
      <c r="H1967" s="173"/>
      <c r="I1967" s="173"/>
      <c r="J1967" s="173"/>
      <c r="K1967" s="173"/>
      <c r="L1967" s="173"/>
      <c r="M1967" s="72"/>
      <c r="N1967" s="67"/>
      <c r="O1967" s="76"/>
      <c r="P1967" s="218"/>
      <c r="Q1967" s="218"/>
      <c r="R1967" s="218"/>
    </row>
    <row r="1968" spans="1:18" x14ac:dyDescent="0.25">
      <c r="A1968" s="227"/>
      <c r="B1968" s="173"/>
      <c r="C1968" s="173"/>
      <c r="D1968" s="173"/>
      <c r="E1968" s="173"/>
      <c r="F1968" s="173"/>
      <c r="G1968" s="173"/>
      <c r="H1968" s="173"/>
      <c r="I1968" s="173"/>
      <c r="J1968" s="173"/>
      <c r="K1968" s="173"/>
      <c r="L1968" s="173"/>
      <c r="M1968" s="72"/>
      <c r="N1968" s="67"/>
      <c r="O1968" s="76"/>
      <c r="P1968" s="218"/>
      <c r="Q1968" s="218"/>
      <c r="R1968" s="218"/>
    </row>
    <row r="1969" spans="1:18" x14ac:dyDescent="0.25">
      <c r="A1969" s="227"/>
      <c r="B1969" s="173"/>
      <c r="C1969" s="173"/>
      <c r="D1969" s="173"/>
      <c r="E1969" s="173"/>
      <c r="F1969" s="173"/>
      <c r="G1969" s="173"/>
      <c r="H1969" s="173"/>
      <c r="I1969" s="173"/>
      <c r="J1969" s="173"/>
      <c r="K1969" s="173"/>
      <c r="L1969" s="173"/>
      <c r="M1969" s="72"/>
      <c r="N1969" s="67"/>
      <c r="O1969" s="76"/>
      <c r="P1969" s="218"/>
      <c r="Q1969" s="218"/>
      <c r="R1969" s="218"/>
    </row>
    <row r="1970" spans="1:18" x14ac:dyDescent="0.25">
      <c r="A1970" s="227"/>
      <c r="B1970" s="173"/>
      <c r="C1970" s="173"/>
      <c r="D1970" s="173"/>
      <c r="E1970" s="173"/>
      <c r="F1970" s="173"/>
      <c r="G1970" s="173"/>
      <c r="H1970" s="173"/>
      <c r="I1970" s="173"/>
      <c r="J1970" s="173"/>
      <c r="K1970" s="173"/>
      <c r="L1970" s="173"/>
      <c r="M1970" s="72"/>
      <c r="N1970" s="67"/>
      <c r="O1970" s="76"/>
      <c r="P1970" s="218"/>
      <c r="Q1970" s="218"/>
      <c r="R1970" s="218"/>
    </row>
    <row r="1971" spans="1:18" x14ac:dyDescent="0.25">
      <c r="A1971" s="227"/>
      <c r="B1971" s="173"/>
      <c r="C1971" s="173"/>
      <c r="D1971" s="173"/>
      <c r="E1971" s="173"/>
      <c r="F1971" s="173"/>
      <c r="G1971" s="173"/>
      <c r="H1971" s="173"/>
      <c r="I1971" s="173"/>
      <c r="J1971" s="173"/>
      <c r="K1971" s="173"/>
      <c r="L1971" s="173"/>
      <c r="M1971" s="72"/>
      <c r="N1971" s="67"/>
      <c r="O1971" s="76"/>
      <c r="P1971" s="218"/>
      <c r="Q1971" s="218"/>
      <c r="R1971" s="218"/>
    </row>
    <row r="1972" spans="1:18" x14ac:dyDescent="0.25">
      <c r="A1972" s="227"/>
      <c r="B1972" s="173"/>
      <c r="C1972" s="173"/>
      <c r="D1972" s="173"/>
      <c r="E1972" s="173"/>
      <c r="F1972" s="173"/>
      <c r="G1972" s="173"/>
      <c r="H1972" s="173"/>
      <c r="I1972" s="173"/>
      <c r="J1972" s="173"/>
      <c r="K1972" s="173"/>
      <c r="L1972" s="173"/>
      <c r="M1972" s="72"/>
      <c r="N1972" s="67"/>
      <c r="O1972" s="76"/>
      <c r="P1972" s="218"/>
      <c r="Q1972" s="218"/>
      <c r="R1972" s="218"/>
    </row>
    <row r="1973" spans="1:18" x14ac:dyDescent="0.25">
      <c r="A1973" s="227"/>
      <c r="B1973" s="173"/>
      <c r="C1973" s="173"/>
      <c r="D1973" s="173"/>
      <c r="E1973" s="173"/>
      <c r="F1973" s="173"/>
      <c r="G1973" s="173"/>
      <c r="H1973" s="173"/>
      <c r="I1973" s="173"/>
      <c r="J1973" s="173"/>
      <c r="K1973" s="173"/>
      <c r="L1973" s="173"/>
      <c r="M1973" s="72"/>
      <c r="N1973" s="67"/>
      <c r="O1973" s="76"/>
      <c r="P1973" s="218"/>
      <c r="Q1973" s="218"/>
      <c r="R1973" s="218"/>
    </row>
    <row r="1974" spans="1:18" x14ac:dyDescent="0.25">
      <c r="A1974" s="227"/>
      <c r="B1974" s="173"/>
      <c r="C1974" s="173"/>
      <c r="D1974" s="173"/>
      <c r="E1974" s="173"/>
      <c r="F1974" s="173"/>
      <c r="G1974" s="173"/>
      <c r="H1974" s="173"/>
      <c r="I1974" s="173"/>
      <c r="J1974" s="173"/>
      <c r="K1974" s="173"/>
      <c r="L1974" s="173"/>
      <c r="M1974" s="72"/>
      <c r="N1974" s="67"/>
      <c r="O1974" s="76"/>
      <c r="P1974" s="218"/>
      <c r="Q1974" s="218"/>
      <c r="R1974" s="218"/>
    </row>
    <row r="1975" spans="1:18" x14ac:dyDescent="0.25">
      <c r="A1975" s="227"/>
      <c r="B1975" s="173"/>
      <c r="C1975" s="173"/>
      <c r="D1975" s="173"/>
      <c r="E1975" s="173"/>
      <c r="F1975" s="173"/>
      <c r="G1975" s="173"/>
      <c r="H1975" s="173"/>
      <c r="I1975" s="173"/>
      <c r="J1975" s="173"/>
      <c r="K1975" s="173"/>
      <c r="L1975" s="173"/>
      <c r="M1975" s="72"/>
      <c r="N1975" s="67"/>
      <c r="O1975" s="76"/>
      <c r="P1975" s="218"/>
      <c r="Q1975" s="218"/>
      <c r="R1975" s="218"/>
    </row>
    <row r="1976" spans="1:18" x14ac:dyDescent="0.25">
      <c r="A1976" s="227"/>
      <c r="B1976" s="173"/>
      <c r="C1976" s="173"/>
      <c r="D1976" s="173"/>
      <c r="E1976" s="173"/>
      <c r="F1976" s="173"/>
      <c r="G1976" s="173"/>
      <c r="H1976" s="173"/>
      <c r="I1976" s="173"/>
      <c r="J1976" s="173"/>
      <c r="K1976" s="173"/>
      <c r="L1976" s="173"/>
      <c r="M1976" s="72"/>
      <c r="N1976" s="67"/>
      <c r="O1976" s="76"/>
      <c r="P1976" s="218"/>
      <c r="Q1976" s="218"/>
      <c r="R1976" s="218"/>
    </row>
    <row r="1977" spans="1:18" x14ac:dyDescent="0.25">
      <c r="A1977" s="227"/>
      <c r="B1977" s="173"/>
      <c r="C1977" s="173"/>
      <c r="D1977" s="173"/>
      <c r="E1977" s="173"/>
      <c r="F1977" s="173"/>
      <c r="G1977" s="173"/>
      <c r="H1977" s="173"/>
      <c r="I1977" s="173"/>
      <c r="J1977" s="173"/>
      <c r="K1977" s="173"/>
      <c r="L1977" s="173"/>
      <c r="M1977" s="72"/>
      <c r="N1977" s="67"/>
      <c r="O1977" s="76"/>
      <c r="P1977" s="218"/>
      <c r="Q1977" s="218"/>
      <c r="R1977" s="218"/>
    </row>
    <row r="1978" spans="1:18" x14ac:dyDescent="0.25">
      <c r="A1978" s="227"/>
      <c r="B1978" s="173"/>
      <c r="C1978" s="173"/>
      <c r="D1978" s="173"/>
      <c r="E1978" s="173"/>
      <c r="F1978" s="173"/>
      <c r="G1978" s="173"/>
      <c r="H1978" s="173"/>
      <c r="I1978" s="173"/>
      <c r="J1978" s="173"/>
      <c r="K1978" s="173"/>
      <c r="L1978" s="173"/>
      <c r="M1978" s="72"/>
      <c r="N1978" s="67"/>
      <c r="O1978" s="76"/>
      <c r="P1978" s="218"/>
      <c r="Q1978" s="218"/>
      <c r="R1978" s="218"/>
    </row>
    <row r="1979" spans="1:18" x14ac:dyDescent="0.25">
      <c r="A1979" s="227"/>
      <c r="B1979" s="173"/>
      <c r="C1979" s="173"/>
      <c r="D1979" s="173"/>
      <c r="E1979" s="173"/>
      <c r="F1979" s="173"/>
      <c r="G1979" s="173"/>
      <c r="H1979" s="173"/>
      <c r="I1979" s="173"/>
      <c r="J1979" s="173"/>
      <c r="K1979" s="173"/>
      <c r="L1979" s="173"/>
      <c r="M1979" s="72"/>
      <c r="N1979" s="67"/>
      <c r="O1979" s="76"/>
      <c r="P1979" s="218"/>
      <c r="Q1979" s="218"/>
      <c r="R1979" s="218"/>
    </row>
    <row r="1980" spans="1:18" x14ac:dyDescent="0.25">
      <c r="A1980" s="227"/>
      <c r="B1980" s="173"/>
      <c r="C1980" s="173"/>
      <c r="D1980" s="173"/>
      <c r="E1980" s="173"/>
      <c r="F1980" s="173"/>
      <c r="G1980" s="173"/>
      <c r="H1980" s="173"/>
      <c r="I1980" s="173"/>
      <c r="J1980" s="173"/>
      <c r="K1980" s="173"/>
      <c r="L1980" s="173"/>
      <c r="M1980" s="72"/>
      <c r="N1980" s="67"/>
      <c r="O1980" s="76"/>
      <c r="P1980" s="218"/>
      <c r="Q1980" s="218"/>
      <c r="R1980" s="218"/>
    </row>
    <row r="1981" spans="1:18" x14ac:dyDescent="0.25">
      <c r="A1981" s="227"/>
      <c r="B1981" s="173"/>
      <c r="C1981" s="173"/>
      <c r="D1981" s="173"/>
      <c r="E1981" s="173"/>
      <c r="F1981" s="173"/>
      <c r="G1981" s="173"/>
      <c r="H1981" s="173"/>
      <c r="I1981" s="173"/>
      <c r="J1981" s="173"/>
      <c r="K1981" s="173"/>
      <c r="L1981" s="173"/>
      <c r="M1981" s="72"/>
      <c r="N1981" s="67"/>
      <c r="O1981" s="76"/>
      <c r="P1981" s="218"/>
      <c r="Q1981" s="218"/>
      <c r="R1981" s="218"/>
    </row>
    <row r="1982" spans="1:18" x14ac:dyDescent="0.25">
      <c r="A1982" s="227"/>
      <c r="B1982" s="173"/>
      <c r="C1982" s="173"/>
      <c r="D1982" s="173"/>
      <c r="E1982" s="173"/>
      <c r="F1982" s="173"/>
      <c r="G1982" s="173"/>
      <c r="H1982" s="173"/>
      <c r="I1982" s="173"/>
      <c r="J1982" s="173"/>
      <c r="K1982" s="173"/>
      <c r="L1982" s="173"/>
      <c r="M1982" s="72"/>
      <c r="N1982" s="67"/>
      <c r="O1982" s="76"/>
      <c r="P1982" s="218"/>
      <c r="Q1982" s="218"/>
      <c r="R1982" s="218"/>
    </row>
    <row r="1983" spans="1:18" x14ac:dyDescent="0.25">
      <c r="A1983" s="227"/>
      <c r="B1983" s="173"/>
      <c r="C1983" s="173"/>
      <c r="D1983" s="173"/>
      <c r="E1983" s="173"/>
      <c r="F1983" s="173"/>
      <c r="G1983" s="173"/>
      <c r="H1983" s="173"/>
      <c r="I1983" s="173"/>
      <c r="J1983" s="173"/>
      <c r="K1983" s="173"/>
      <c r="L1983" s="173"/>
      <c r="M1983" s="72"/>
      <c r="N1983" s="67"/>
      <c r="O1983" s="76"/>
      <c r="P1983" s="218"/>
      <c r="Q1983" s="218"/>
      <c r="R1983" s="218"/>
    </row>
    <row r="1984" spans="1:18" x14ac:dyDescent="0.25">
      <c r="A1984" s="227"/>
      <c r="B1984" s="173"/>
      <c r="C1984" s="173"/>
      <c r="D1984" s="173"/>
      <c r="E1984" s="173"/>
      <c r="F1984" s="173"/>
      <c r="G1984" s="173"/>
      <c r="H1984" s="173"/>
      <c r="I1984" s="173"/>
      <c r="J1984" s="173"/>
      <c r="K1984" s="173"/>
      <c r="L1984" s="173"/>
      <c r="M1984" s="72"/>
      <c r="N1984" s="67"/>
      <c r="O1984" s="76"/>
      <c r="P1984" s="218"/>
      <c r="Q1984" s="218"/>
      <c r="R1984" s="218"/>
    </row>
    <row r="1985" spans="1:18" x14ac:dyDescent="0.25">
      <c r="A1985" s="227"/>
      <c r="B1985" s="173"/>
      <c r="C1985" s="173"/>
      <c r="D1985" s="173"/>
      <c r="E1985" s="173"/>
      <c r="F1985" s="173"/>
      <c r="G1985" s="173"/>
      <c r="H1985" s="173"/>
      <c r="I1985" s="173"/>
      <c r="J1985" s="173"/>
      <c r="K1985" s="173"/>
      <c r="L1985" s="173"/>
      <c r="M1985" s="72"/>
      <c r="N1985" s="67"/>
      <c r="O1985" s="76"/>
      <c r="P1985" s="218"/>
      <c r="Q1985" s="218"/>
      <c r="R1985" s="218"/>
    </row>
    <row r="1986" spans="1:18" x14ac:dyDescent="0.25">
      <c r="A1986" s="227"/>
      <c r="B1986" s="173"/>
      <c r="C1986" s="173"/>
      <c r="D1986" s="173"/>
      <c r="E1986" s="173"/>
      <c r="F1986" s="173"/>
      <c r="G1986" s="173"/>
      <c r="H1986" s="173"/>
      <c r="I1986" s="173"/>
      <c r="J1986" s="173"/>
      <c r="K1986" s="173"/>
      <c r="L1986" s="173"/>
      <c r="M1986" s="72"/>
      <c r="N1986" s="67"/>
      <c r="O1986" s="76"/>
      <c r="P1986" s="218"/>
      <c r="Q1986" s="218"/>
      <c r="R1986" s="218"/>
    </row>
    <row r="1987" spans="1:18" x14ac:dyDescent="0.25">
      <c r="A1987" s="227"/>
      <c r="B1987" s="173"/>
      <c r="C1987" s="173"/>
      <c r="D1987" s="173"/>
      <c r="E1987" s="173"/>
      <c r="F1987" s="173"/>
      <c r="G1987" s="173"/>
      <c r="H1987" s="173"/>
      <c r="I1987" s="173"/>
      <c r="J1987" s="173"/>
      <c r="K1987" s="173"/>
      <c r="L1987" s="173"/>
      <c r="M1987" s="72"/>
      <c r="N1987" s="67"/>
      <c r="O1987" s="76"/>
      <c r="P1987" s="218"/>
      <c r="Q1987" s="218"/>
      <c r="R1987" s="218"/>
    </row>
    <row r="1988" spans="1:18" x14ac:dyDescent="0.25">
      <c r="A1988" s="227"/>
      <c r="B1988" s="173"/>
      <c r="C1988" s="173"/>
      <c r="D1988" s="173"/>
      <c r="E1988" s="173"/>
      <c r="F1988" s="173"/>
      <c r="G1988" s="173"/>
      <c r="H1988" s="173"/>
      <c r="I1988" s="173"/>
      <c r="J1988" s="173"/>
      <c r="K1988" s="173"/>
      <c r="L1988" s="173"/>
      <c r="M1988" s="72"/>
      <c r="N1988" s="67"/>
      <c r="O1988" s="76"/>
      <c r="P1988" s="218"/>
      <c r="Q1988" s="218"/>
      <c r="R1988" s="218"/>
    </row>
    <row r="1989" spans="1:18" x14ac:dyDescent="0.25">
      <c r="A1989" s="227"/>
      <c r="B1989" s="173"/>
      <c r="C1989" s="173"/>
      <c r="D1989" s="173"/>
      <c r="E1989" s="173"/>
      <c r="F1989" s="173"/>
      <c r="G1989" s="173"/>
      <c r="H1989" s="173"/>
      <c r="I1989" s="173"/>
      <c r="J1989" s="173"/>
      <c r="K1989" s="173"/>
      <c r="L1989" s="173"/>
      <c r="M1989" s="72"/>
      <c r="N1989" s="67"/>
      <c r="O1989" s="76"/>
      <c r="P1989" s="218"/>
      <c r="Q1989" s="218"/>
      <c r="R1989" s="218"/>
    </row>
    <row r="1990" spans="1:18" x14ac:dyDescent="0.25">
      <c r="A1990" s="227"/>
      <c r="B1990" s="173"/>
      <c r="C1990" s="173"/>
      <c r="D1990" s="173"/>
      <c r="E1990" s="173"/>
      <c r="F1990" s="173"/>
      <c r="G1990" s="173"/>
      <c r="H1990" s="173"/>
      <c r="I1990" s="173"/>
      <c r="J1990" s="173"/>
      <c r="K1990" s="173"/>
      <c r="L1990" s="173"/>
      <c r="M1990" s="72"/>
      <c r="N1990" s="67"/>
      <c r="O1990" s="76"/>
      <c r="P1990" s="218"/>
      <c r="Q1990" s="218"/>
      <c r="R1990" s="218"/>
    </row>
    <row r="1991" spans="1:18" x14ac:dyDescent="0.25">
      <c r="A1991" s="227"/>
      <c r="B1991" s="173"/>
      <c r="C1991" s="173"/>
      <c r="D1991" s="173"/>
      <c r="E1991" s="173"/>
      <c r="F1991" s="173"/>
      <c r="G1991" s="173"/>
      <c r="H1991" s="173"/>
      <c r="I1991" s="173"/>
      <c r="J1991" s="173"/>
      <c r="K1991" s="173"/>
      <c r="L1991" s="173"/>
      <c r="M1991" s="72"/>
      <c r="N1991" s="67"/>
      <c r="O1991" s="76"/>
      <c r="P1991" s="218"/>
      <c r="Q1991" s="218"/>
      <c r="R1991" s="218"/>
    </row>
    <row r="1992" spans="1:18" x14ac:dyDescent="0.25">
      <c r="A1992" s="227"/>
      <c r="B1992" s="173"/>
      <c r="C1992" s="173"/>
      <c r="D1992" s="173"/>
      <c r="E1992" s="173"/>
      <c r="F1992" s="173"/>
      <c r="G1992" s="173"/>
      <c r="H1992" s="173"/>
      <c r="I1992" s="173"/>
      <c r="J1992" s="173"/>
      <c r="K1992" s="173"/>
      <c r="L1992" s="173"/>
      <c r="M1992" s="72"/>
      <c r="N1992" s="67"/>
      <c r="O1992" s="76"/>
      <c r="P1992" s="218"/>
      <c r="Q1992" s="218"/>
      <c r="R1992" s="218"/>
    </row>
    <row r="1993" spans="1:18" x14ac:dyDescent="0.25">
      <c r="A1993" s="227"/>
      <c r="B1993" s="173"/>
      <c r="C1993" s="173"/>
      <c r="D1993" s="173"/>
      <c r="E1993" s="173"/>
      <c r="F1993" s="173"/>
      <c r="G1993" s="173"/>
      <c r="H1993" s="173"/>
      <c r="I1993" s="173"/>
      <c r="J1993" s="173"/>
      <c r="K1993" s="173"/>
      <c r="L1993" s="173"/>
      <c r="M1993" s="72"/>
      <c r="N1993" s="67"/>
      <c r="O1993" s="76"/>
      <c r="P1993" s="218"/>
      <c r="Q1993" s="218"/>
      <c r="R1993" s="218"/>
    </row>
    <row r="1994" spans="1:18" x14ac:dyDescent="0.25">
      <c r="A1994" s="227"/>
      <c r="B1994" s="173"/>
      <c r="C1994" s="173"/>
      <c r="D1994" s="173"/>
      <c r="E1994" s="173"/>
      <c r="F1994" s="173"/>
      <c r="G1994" s="173"/>
      <c r="H1994" s="173"/>
      <c r="I1994" s="173"/>
      <c r="J1994" s="173"/>
      <c r="K1994" s="173"/>
      <c r="L1994" s="173"/>
      <c r="M1994" s="72"/>
      <c r="N1994" s="67"/>
      <c r="O1994" s="76"/>
      <c r="P1994" s="218"/>
      <c r="Q1994" s="218"/>
      <c r="R1994" s="218"/>
    </row>
    <row r="1995" spans="1:18" x14ac:dyDescent="0.25">
      <c r="A1995" s="227"/>
      <c r="B1995" s="173"/>
      <c r="C1995" s="173"/>
      <c r="D1995" s="173"/>
      <c r="E1995" s="173"/>
      <c r="F1995" s="173"/>
      <c r="G1995" s="173"/>
      <c r="H1995" s="173"/>
      <c r="I1995" s="173"/>
      <c r="J1995" s="173"/>
      <c r="K1995" s="173"/>
      <c r="L1995" s="173"/>
      <c r="M1995" s="72"/>
      <c r="N1995" s="67"/>
      <c r="O1995" s="76"/>
      <c r="P1995" s="218"/>
      <c r="Q1995" s="218"/>
      <c r="R1995" s="218"/>
    </row>
    <row r="1996" spans="1:18" x14ac:dyDescent="0.25">
      <c r="A1996" s="227"/>
      <c r="B1996" s="173"/>
      <c r="C1996" s="173"/>
      <c r="D1996" s="173"/>
      <c r="E1996" s="173"/>
      <c r="F1996" s="173"/>
      <c r="G1996" s="173"/>
      <c r="H1996" s="173"/>
      <c r="I1996" s="173"/>
      <c r="J1996" s="173"/>
      <c r="K1996" s="173"/>
      <c r="L1996" s="173"/>
      <c r="M1996" s="72"/>
      <c r="N1996" s="67"/>
      <c r="O1996" s="76"/>
      <c r="P1996" s="218"/>
      <c r="Q1996" s="218"/>
      <c r="R1996" s="218"/>
    </row>
    <row r="1997" spans="1:18" x14ac:dyDescent="0.25">
      <c r="A1997" s="227"/>
      <c r="B1997" s="173"/>
      <c r="C1997" s="173"/>
      <c r="D1997" s="173"/>
      <c r="E1997" s="173"/>
      <c r="F1997" s="173"/>
      <c r="G1997" s="173"/>
      <c r="H1997" s="173"/>
      <c r="I1997" s="173"/>
      <c r="J1997" s="173"/>
      <c r="K1997" s="173"/>
      <c r="L1997" s="173"/>
      <c r="M1997" s="72"/>
      <c r="N1997" s="67"/>
      <c r="O1997" s="76"/>
      <c r="P1997" s="218"/>
      <c r="Q1997" s="218"/>
      <c r="R1997" s="218"/>
    </row>
    <row r="1998" spans="1:18" x14ac:dyDescent="0.25">
      <c r="A1998" s="227"/>
      <c r="B1998" s="173"/>
      <c r="C1998" s="173"/>
      <c r="D1998" s="173"/>
      <c r="E1998" s="173"/>
      <c r="F1998" s="173"/>
      <c r="G1998" s="173"/>
      <c r="H1998" s="173"/>
      <c r="I1998" s="173"/>
      <c r="J1998" s="173"/>
      <c r="K1998" s="173"/>
      <c r="L1998" s="173"/>
      <c r="M1998" s="72"/>
      <c r="N1998" s="67"/>
      <c r="O1998" s="76"/>
      <c r="P1998" s="218"/>
      <c r="Q1998" s="218"/>
      <c r="R1998" s="218"/>
    </row>
    <row r="1999" spans="1:18" x14ac:dyDescent="0.25">
      <c r="A1999" s="227"/>
      <c r="B1999" s="173"/>
      <c r="C1999" s="173"/>
      <c r="D1999" s="173"/>
      <c r="E1999" s="173"/>
      <c r="F1999" s="173"/>
      <c r="G1999" s="173"/>
      <c r="H1999" s="173"/>
      <c r="I1999" s="173"/>
      <c r="J1999" s="173"/>
      <c r="K1999" s="173"/>
      <c r="L1999" s="173"/>
      <c r="M1999" s="72"/>
      <c r="N1999" s="67"/>
      <c r="O1999" s="76"/>
      <c r="P1999" s="218"/>
      <c r="Q1999" s="218"/>
      <c r="R1999" s="218"/>
    </row>
    <row r="2000" spans="1:18" x14ac:dyDescent="0.25">
      <c r="A2000" s="227"/>
      <c r="B2000" s="173"/>
      <c r="C2000" s="173"/>
      <c r="D2000" s="173"/>
      <c r="E2000" s="173"/>
      <c r="F2000" s="173"/>
      <c r="G2000" s="173"/>
      <c r="H2000" s="173"/>
      <c r="I2000" s="173"/>
      <c r="J2000" s="173"/>
      <c r="K2000" s="173"/>
      <c r="L2000" s="173"/>
      <c r="M2000" s="72"/>
      <c r="N2000" s="67"/>
      <c r="O2000" s="76"/>
      <c r="P2000" s="218"/>
      <c r="Q2000" s="218"/>
      <c r="R2000" s="218"/>
    </row>
    <row r="2001" spans="1:18" x14ac:dyDescent="0.25">
      <c r="A2001" s="227"/>
      <c r="B2001" s="173"/>
      <c r="C2001" s="173"/>
      <c r="D2001" s="173"/>
      <c r="E2001" s="173"/>
      <c r="F2001" s="173"/>
      <c r="G2001" s="173"/>
      <c r="H2001" s="173"/>
      <c r="I2001" s="173"/>
      <c r="J2001" s="173"/>
      <c r="K2001" s="173"/>
      <c r="L2001" s="173"/>
      <c r="M2001" s="72"/>
      <c r="N2001" s="67"/>
      <c r="O2001" s="76"/>
      <c r="P2001" s="218"/>
      <c r="Q2001" s="218"/>
      <c r="R2001" s="218"/>
    </row>
    <row r="2002" spans="1:18" x14ac:dyDescent="0.25">
      <c r="A2002" s="227"/>
      <c r="B2002" s="173"/>
      <c r="C2002" s="173"/>
      <c r="D2002" s="173"/>
      <c r="E2002" s="173"/>
      <c r="F2002" s="173"/>
      <c r="G2002" s="173"/>
      <c r="H2002" s="173"/>
      <c r="I2002" s="173"/>
      <c r="J2002" s="173"/>
      <c r="K2002" s="173"/>
      <c r="L2002" s="173"/>
      <c r="M2002" s="72"/>
      <c r="N2002" s="67"/>
      <c r="O2002" s="76"/>
      <c r="P2002" s="218"/>
      <c r="Q2002" s="218"/>
      <c r="R2002" s="218"/>
    </row>
    <row r="2003" spans="1:18" x14ac:dyDescent="0.25">
      <c r="A2003" s="227"/>
      <c r="B2003" s="173"/>
      <c r="C2003" s="173"/>
      <c r="D2003" s="173"/>
      <c r="E2003" s="173"/>
      <c r="F2003" s="173"/>
      <c r="G2003" s="173"/>
      <c r="H2003" s="173"/>
      <c r="I2003" s="173"/>
      <c r="J2003" s="173"/>
      <c r="K2003" s="173"/>
      <c r="L2003" s="173"/>
      <c r="M2003" s="72"/>
      <c r="N2003" s="67"/>
      <c r="O2003" s="76"/>
      <c r="P2003" s="218"/>
      <c r="Q2003" s="218"/>
      <c r="R2003" s="218"/>
    </row>
    <row r="2004" spans="1:18" x14ac:dyDescent="0.25">
      <c r="A2004" s="227"/>
      <c r="B2004" s="173"/>
      <c r="C2004" s="173"/>
      <c r="D2004" s="173"/>
      <c r="E2004" s="173"/>
      <c r="F2004" s="173"/>
      <c r="G2004" s="173"/>
      <c r="H2004" s="173"/>
      <c r="I2004" s="173"/>
      <c r="J2004" s="173"/>
      <c r="K2004" s="173"/>
      <c r="L2004" s="173"/>
      <c r="M2004" s="72"/>
      <c r="N2004" s="67"/>
      <c r="O2004" s="76"/>
      <c r="P2004" s="218"/>
      <c r="Q2004" s="218"/>
      <c r="R2004" s="218"/>
    </row>
    <row r="2005" spans="1:18" x14ac:dyDescent="0.25">
      <c r="A2005" s="227"/>
      <c r="B2005" s="173"/>
      <c r="C2005" s="173"/>
      <c r="D2005" s="173"/>
      <c r="E2005" s="173"/>
      <c r="F2005" s="173"/>
      <c r="G2005" s="173"/>
      <c r="H2005" s="173"/>
      <c r="I2005" s="173"/>
      <c r="J2005" s="173"/>
      <c r="K2005" s="173"/>
      <c r="L2005" s="173"/>
      <c r="M2005" s="72"/>
      <c r="N2005" s="67"/>
      <c r="O2005" s="76"/>
      <c r="P2005" s="218"/>
      <c r="Q2005" s="218"/>
      <c r="R2005" s="218"/>
    </row>
    <row r="2006" spans="1:18" x14ac:dyDescent="0.25">
      <c r="A2006" s="227"/>
      <c r="B2006" s="173"/>
      <c r="C2006" s="173"/>
      <c r="D2006" s="173"/>
      <c r="E2006" s="173"/>
      <c r="F2006" s="173"/>
      <c r="G2006" s="173"/>
      <c r="H2006" s="173"/>
      <c r="I2006" s="173"/>
      <c r="J2006" s="173"/>
      <c r="K2006" s="173"/>
      <c r="L2006" s="173"/>
      <c r="M2006" s="72"/>
      <c r="N2006" s="67"/>
      <c r="O2006" s="76"/>
      <c r="P2006" s="218"/>
      <c r="Q2006" s="218"/>
      <c r="R2006" s="218"/>
    </row>
    <row r="2007" spans="1:18" x14ac:dyDescent="0.25">
      <c r="A2007" s="227"/>
      <c r="B2007" s="173"/>
      <c r="C2007" s="173"/>
      <c r="D2007" s="173"/>
      <c r="E2007" s="173"/>
      <c r="F2007" s="173"/>
      <c r="G2007" s="173"/>
      <c r="H2007" s="173"/>
      <c r="I2007" s="173"/>
      <c r="J2007" s="173"/>
      <c r="K2007" s="173"/>
      <c r="L2007" s="173"/>
      <c r="M2007" s="72"/>
      <c r="N2007" s="67"/>
      <c r="O2007" s="76"/>
      <c r="P2007" s="218"/>
      <c r="Q2007" s="218"/>
      <c r="R2007" s="218"/>
    </row>
    <row r="2008" spans="1:18" x14ac:dyDescent="0.25">
      <c r="A2008" s="227"/>
      <c r="B2008" s="173"/>
      <c r="C2008" s="173"/>
      <c r="D2008" s="173"/>
      <c r="E2008" s="173"/>
      <c r="F2008" s="173"/>
      <c r="G2008" s="173"/>
      <c r="H2008" s="173"/>
      <c r="I2008" s="173"/>
      <c r="J2008" s="173"/>
      <c r="K2008" s="173"/>
      <c r="L2008" s="173"/>
      <c r="M2008" s="72"/>
      <c r="N2008" s="67"/>
      <c r="O2008" s="76"/>
      <c r="P2008" s="218"/>
      <c r="Q2008" s="218"/>
      <c r="R2008" s="218"/>
    </row>
    <row r="2009" spans="1:18" x14ac:dyDescent="0.25">
      <c r="A2009" s="227"/>
      <c r="B2009" s="173"/>
      <c r="C2009" s="173"/>
      <c r="D2009" s="173"/>
      <c r="E2009" s="173"/>
      <c r="F2009" s="173"/>
      <c r="G2009" s="173"/>
      <c r="H2009" s="173"/>
      <c r="I2009" s="173"/>
      <c r="J2009" s="173"/>
      <c r="K2009" s="173"/>
      <c r="L2009" s="173"/>
      <c r="M2009" s="72"/>
      <c r="N2009" s="67"/>
      <c r="O2009" s="76"/>
      <c r="P2009" s="218"/>
      <c r="Q2009" s="218"/>
      <c r="R2009" s="218"/>
    </row>
    <row r="2010" spans="1:18" x14ac:dyDescent="0.25">
      <c r="A2010" s="227"/>
      <c r="B2010" s="173"/>
      <c r="C2010" s="173"/>
      <c r="D2010" s="173"/>
      <c r="E2010" s="173"/>
      <c r="F2010" s="173"/>
      <c r="G2010" s="173"/>
      <c r="H2010" s="173"/>
      <c r="I2010" s="173"/>
      <c r="J2010" s="173"/>
      <c r="K2010" s="173"/>
      <c r="L2010" s="173"/>
      <c r="M2010" s="72"/>
      <c r="N2010" s="67"/>
      <c r="O2010" s="76"/>
      <c r="P2010" s="218"/>
      <c r="Q2010" s="218"/>
      <c r="R2010" s="218"/>
    </row>
    <row r="2011" spans="1:18" x14ac:dyDescent="0.25">
      <c r="A2011" s="227"/>
      <c r="B2011" s="173"/>
      <c r="C2011" s="173"/>
      <c r="D2011" s="173"/>
      <c r="E2011" s="173"/>
      <c r="F2011" s="173"/>
      <c r="G2011" s="173"/>
      <c r="H2011" s="173"/>
      <c r="I2011" s="173"/>
      <c r="J2011" s="173"/>
      <c r="K2011" s="173"/>
      <c r="L2011" s="173"/>
      <c r="M2011" s="72"/>
      <c r="N2011" s="67"/>
      <c r="O2011" s="76"/>
      <c r="P2011" s="218"/>
      <c r="Q2011" s="218"/>
      <c r="R2011" s="218"/>
    </row>
    <row r="2012" spans="1:18" x14ac:dyDescent="0.25">
      <c r="A2012" s="227"/>
      <c r="B2012" s="173"/>
      <c r="C2012" s="173"/>
      <c r="D2012" s="173"/>
      <c r="E2012" s="173"/>
      <c r="F2012" s="173"/>
      <c r="G2012" s="173"/>
      <c r="H2012" s="173"/>
      <c r="I2012" s="173"/>
      <c r="J2012" s="173"/>
      <c r="K2012" s="173"/>
      <c r="L2012" s="173"/>
      <c r="M2012" s="72"/>
      <c r="N2012" s="67"/>
      <c r="O2012" s="76"/>
      <c r="P2012" s="218"/>
      <c r="Q2012" s="218"/>
      <c r="R2012" s="218"/>
    </row>
    <row r="2013" spans="1:18" x14ac:dyDescent="0.25">
      <c r="A2013" s="227"/>
      <c r="B2013" s="173"/>
      <c r="C2013" s="173"/>
      <c r="D2013" s="173"/>
      <c r="E2013" s="173"/>
      <c r="F2013" s="173"/>
      <c r="G2013" s="173"/>
      <c r="H2013" s="173"/>
      <c r="I2013" s="173"/>
      <c r="J2013" s="173"/>
      <c r="K2013" s="173"/>
      <c r="L2013" s="173"/>
      <c r="M2013" s="72"/>
      <c r="N2013" s="67"/>
      <c r="O2013" s="76"/>
      <c r="P2013" s="218"/>
      <c r="Q2013" s="218"/>
      <c r="R2013" s="218"/>
    </row>
    <row r="2014" spans="1:18" x14ac:dyDescent="0.25">
      <c r="A2014" s="227"/>
      <c r="B2014" s="173"/>
      <c r="C2014" s="173"/>
      <c r="D2014" s="173"/>
      <c r="E2014" s="173"/>
      <c r="F2014" s="173"/>
      <c r="G2014" s="173"/>
      <c r="H2014" s="173"/>
      <c r="I2014" s="173"/>
      <c r="J2014" s="173"/>
      <c r="K2014" s="173"/>
      <c r="L2014" s="173"/>
      <c r="M2014" s="72"/>
      <c r="N2014" s="67"/>
      <c r="O2014" s="76"/>
      <c r="P2014" s="218"/>
      <c r="Q2014" s="218"/>
      <c r="R2014" s="218"/>
    </row>
    <row r="2015" spans="1:18" x14ac:dyDescent="0.25">
      <c r="A2015" s="227"/>
      <c r="B2015" s="173"/>
      <c r="C2015" s="173"/>
      <c r="D2015" s="173"/>
      <c r="E2015" s="173"/>
      <c r="F2015" s="173"/>
      <c r="G2015" s="173"/>
      <c r="H2015" s="173"/>
      <c r="I2015" s="173"/>
      <c r="J2015" s="173"/>
      <c r="K2015" s="173"/>
      <c r="L2015" s="173"/>
      <c r="M2015" s="72"/>
      <c r="N2015" s="67"/>
      <c r="O2015" s="76"/>
      <c r="P2015" s="218"/>
      <c r="Q2015" s="218"/>
      <c r="R2015" s="218"/>
    </row>
    <row r="2016" spans="1:18" x14ac:dyDescent="0.25">
      <c r="A2016" s="227"/>
      <c r="B2016" s="173"/>
      <c r="C2016" s="173"/>
      <c r="D2016" s="173"/>
      <c r="E2016" s="173"/>
      <c r="F2016" s="173"/>
      <c r="G2016" s="173"/>
      <c r="H2016" s="173"/>
      <c r="I2016" s="173"/>
      <c r="J2016" s="173"/>
      <c r="K2016" s="173"/>
      <c r="L2016" s="173"/>
      <c r="M2016" s="72"/>
      <c r="N2016" s="67"/>
      <c r="O2016" s="76"/>
      <c r="P2016" s="218"/>
      <c r="Q2016" s="218"/>
      <c r="R2016" s="218"/>
    </row>
    <row r="2017" spans="1:18" x14ac:dyDescent="0.25">
      <c r="A2017" s="227"/>
      <c r="B2017" s="173"/>
      <c r="C2017" s="173"/>
      <c r="D2017" s="173"/>
      <c r="E2017" s="173"/>
      <c r="F2017" s="173"/>
      <c r="G2017" s="173"/>
      <c r="H2017" s="173"/>
      <c r="I2017" s="173"/>
      <c r="J2017" s="173"/>
      <c r="K2017" s="173"/>
      <c r="L2017" s="173"/>
      <c r="M2017" s="72"/>
      <c r="N2017" s="67"/>
      <c r="O2017" s="76"/>
      <c r="P2017" s="218"/>
      <c r="Q2017" s="218"/>
      <c r="R2017" s="218"/>
    </row>
    <row r="2018" spans="1:18" x14ac:dyDescent="0.25">
      <c r="A2018" s="227"/>
      <c r="B2018" s="173"/>
      <c r="C2018" s="173"/>
      <c r="D2018" s="173"/>
      <c r="E2018" s="173"/>
      <c r="F2018" s="173"/>
      <c r="G2018" s="173"/>
      <c r="H2018" s="173"/>
      <c r="I2018" s="173"/>
      <c r="J2018" s="173"/>
      <c r="K2018" s="173"/>
      <c r="L2018" s="173"/>
      <c r="M2018" s="72"/>
      <c r="N2018" s="67"/>
      <c r="O2018" s="76"/>
      <c r="P2018" s="218"/>
      <c r="Q2018" s="218"/>
      <c r="R2018" s="218"/>
    </row>
    <row r="2019" spans="1:18" x14ac:dyDescent="0.25">
      <c r="A2019" s="227"/>
      <c r="B2019" s="173"/>
      <c r="C2019" s="173"/>
      <c r="D2019" s="173"/>
      <c r="E2019" s="173"/>
      <c r="F2019" s="173"/>
      <c r="G2019" s="173"/>
      <c r="H2019" s="173"/>
      <c r="I2019" s="173"/>
      <c r="J2019" s="173"/>
      <c r="K2019" s="173"/>
      <c r="L2019" s="173"/>
      <c r="M2019" s="72"/>
      <c r="N2019" s="67"/>
      <c r="O2019" s="76"/>
      <c r="P2019" s="218"/>
      <c r="Q2019" s="218"/>
      <c r="R2019" s="218"/>
    </row>
    <row r="2020" spans="1:18" x14ac:dyDescent="0.25">
      <c r="A2020" s="227"/>
      <c r="B2020" s="173"/>
      <c r="C2020" s="173"/>
      <c r="D2020" s="173"/>
      <c r="E2020" s="173"/>
      <c r="F2020" s="173"/>
      <c r="G2020" s="173"/>
      <c r="H2020" s="173"/>
      <c r="I2020" s="173"/>
      <c r="J2020" s="173"/>
      <c r="K2020" s="173"/>
      <c r="L2020" s="173"/>
      <c r="M2020" s="72"/>
      <c r="N2020" s="67"/>
      <c r="O2020" s="76"/>
      <c r="P2020" s="218"/>
      <c r="Q2020" s="218"/>
      <c r="R2020" s="218"/>
    </row>
    <row r="2021" spans="1:18" x14ac:dyDescent="0.25">
      <c r="A2021" s="227"/>
      <c r="B2021" s="173"/>
      <c r="C2021" s="173"/>
      <c r="D2021" s="173"/>
      <c r="E2021" s="173"/>
      <c r="F2021" s="173"/>
      <c r="G2021" s="173"/>
      <c r="H2021" s="173"/>
      <c r="I2021" s="173"/>
      <c r="J2021" s="173"/>
      <c r="K2021" s="173"/>
      <c r="L2021" s="173"/>
      <c r="M2021" s="72"/>
      <c r="N2021" s="67"/>
      <c r="O2021" s="76"/>
      <c r="P2021" s="218"/>
      <c r="Q2021" s="218"/>
      <c r="R2021" s="218"/>
    </row>
    <row r="2022" spans="1:18" x14ac:dyDescent="0.25">
      <c r="A2022" s="227"/>
      <c r="B2022" s="173"/>
      <c r="C2022" s="173"/>
      <c r="D2022" s="173"/>
      <c r="E2022" s="173"/>
      <c r="F2022" s="173"/>
      <c r="G2022" s="173"/>
      <c r="H2022" s="173"/>
      <c r="I2022" s="173"/>
      <c r="J2022" s="173"/>
      <c r="K2022" s="173"/>
      <c r="L2022" s="173"/>
      <c r="M2022" s="72"/>
      <c r="N2022" s="67"/>
      <c r="O2022" s="76"/>
      <c r="P2022" s="218"/>
      <c r="Q2022" s="218"/>
      <c r="R2022" s="218"/>
    </row>
    <row r="2023" spans="1:18" x14ac:dyDescent="0.25">
      <c r="A2023" s="227"/>
      <c r="B2023" s="173"/>
      <c r="C2023" s="173"/>
      <c r="D2023" s="173"/>
      <c r="E2023" s="173"/>
      <c r="F2023" s="173"/>
      <c r="G2023" s="173"/>
      <c r="H2023" s="173"/>
      <c r="I2023" s="173"/>
      <c r="J2023" s="173"/>
      <c r="K2023" s="173"/>
      <c r="L2023" s="173"/>
      <c r="M2023" s="72"/>
      <c r="N2023" s="67"/>
      <c r="O2023" s="76"/>
      <c r="P2023" s="218"/>
      <c r="Q2023" s="218"/>
      <c r="R2023" s="218"/>
    </row>
    <row r="2024" spans="1:18" x14ac:dyDescent="0.25">
      <c r="A2024" s="227"/>
      <c r="B2024" s="173"/>
      <c r="C2024" s="173"/>
      <c r="D2024" s="173"/>
      <c r="E2024" s="173"/>
      <c r="F2024" s="173"/>
      <c r="G2024" s="173"/>
      <c r="H2024" s="173"/>
      <c r="I2024" s="173"/>
      <c r="J2024" s="173"/>
      <c r="K2024" s="173"/>
      <c r="L2024" s="173"/>
      <c r="M2024" s="72"/>
      <c r="N2024" s="67"/>
      <c r="O2024" s="76"/>
      <c r="P2024" s="218"/>
      <c r="Q2024" s="218"/>
      <c r="R2024" s="218"/>
    </row>
    <row r="2025" spans="1:18" x14ac:dyDescent="0.25">
      <c r="A2025" s="227"/>
      <c r="B2025" s="173"/>
      <c r="C2025" s="173"/>
      <c r="D2025" s="173"/>
      <c r="E2025" s="173"/>
      <c r="F2025" s="173"/>
      <c r="G2025" s="173"/>
      <c r="H2025" s="173"/>
      <c r="I2025" s="173"/>
      <c r="J2025" s="173"/>
      <c r="K2025" s="173"/>
      <c r="L2025" s="173"/>
      <c r="M2025" s="72"/>
      <c r="N2025" s="67"/>
      <c r="O2025" s="76"/>
      <c r="P2025" s="218"/>
      <c r="Q2025" s="218"/>
      <c r="R2025" s="218"/>
    </row>
    <row r="2026" spans="1:18" x14ac:dyDescent="0.25">
      <c r="A2026" s="227"/>
      <c r="B2026" s="173"/>
      <c r="C2026" s="173"/>
      <c r="D2026" s="173"/>
      <c r="E2026" s="173"/>
      <c r="F2026" s="173"/>
      <c r="G2026" s="173"/>
      <c r="H2026" s="173"/>
      <c r="I2026" s="173"/>
      <c r="J2026" s="173"/>
      <c r="K2026" s="173"/>
      <c r="L2026" s="173"/>
      <c r="M2026" s="72"/>
      <c r="N2026" s="67"/>
      <c r="O2026" s="76"/>
      <c r="P2026" s="218"/>
      <c r="Q2026" s="218"/>
      <c r="R2026" s="218"/>
    </row>
    <row r="2027" spans="1:18" x14ac:dyDescent="0.25">
      <c r="A2027" s="227"/>
      <c r="B2027" s="173"/>
      <c r="C2027" s="173"/>
      <c r="D2027" s="173"/>
      <c r="E2027" s="173"/>
      <c r="F2027" s="173"/>
      <c r="G2027" s="173"/>
      <c r="H2027" s="173"/>
      <c r="I2027" s="173"/>
      <c r="J2027" s="173"/>
      <c r="K2027" s="173"/>
      <c r="L2027" s="173"/>
      <c r="M2027" s="72"/>
      <c r="N2027" s="67"/>
      <c r="O2027" s="76"/>
      <c r="P2027" s="218"/>
      <c r="Q2027" s="218"/>
      <c r="R2027" s="218"/>
    </row>
    <row r="2028" spans="1:18" x14ac:dyDescent="0.25">
      <c r="A2028" s="227"/>
      <c r="B2028" s="173"/>
      <c r="C2028" s="173"/>
      <c r="D2028" s="173"/>
      <c r="E2028" s="173"/>
      <c r="F2028" s="173"/>
      <c r="G2028" s="173"/>
      <c r="H2028" s="173"/>
      <c r="I2028" s="173"/>
      <c r="J2028" s="173"/>
      <c r="K2028" s="173"/>
      <c r="L2028" s="173"/>
      <c r="M2028" s="72"/>
      <c r="N2028" s="67"/>
      <c r="O2028" s="76"/>
      <c r="P2028" s="218"/>
      <c r="Q2028" s="218"/>
      <c r="R2028" s="218"/>
    </row>
    <row r="2029" spans="1:18" x14ac:dyDescent="0.25">
      <c r="A2029" s="227"/>
      <c r="B2029" s="173"/>
      <c r="C2029" s="173"/>
      <c r="D2029" s="173"/>
      <c r="E2029" s="173"/>
      <c r="F2029" s="173"/>
      <c r="G2029" s="173"/>
      <c r="H2029" s="173"/>
      <c r="I2029" s="173"/>
      <c r="J2029" s="173"/>
      <c r="K2029" s="173"/>
      <c r="L2029" s="173"/>
      <c r="M2029" s="72"/>
      <c r="N2029" s="67"/>
      <c r="O2029" s="76"/>
      <c r="P2029" s="218"/>
      <c r="Q2029" s="218"/>
      <c r="R2029" s="218"/>
    </row>
    <row r="2030" spans="1:18" x14ac:dyDescent="0.25">
      <c r="A2030" s="227"/>
      <c r="B2030" s="173"/>
      <c r="C2030" s="173"/>
      <c r="D2030" s="173"/>
      <c r="E2030" s="173"/>
      <c r="F2030" s="173"/>
      <c r="G2030" s="173"/>
      <c r="H2030" s="173"/>
      <c r="I2030" s="173"/>
      <c r="J2030" s="173"/>
      <c r="K2030" s="173"/>
      <c r="L2030" s="173"/>
      <c r="M2030" s="72"/>
      <c r="N2030" s="67"/>
      <c r="O2030" s="76"/>
      <c r="P2030" s="218"/>
      <c r="Q2030" s="218"/>
      <c r="R2030" s="218"/>
    </row>
    <row r="2031" spans="1:18" x14ac:dyDescent="0.25">
      <c r="A2031" s="227"/>
      <c r="B2031" s="173"/>
      <c r="C2031" s="173"/>
      <c r="D2031" s="173"/>
      <c r="E2031" s="173"/>
      <c r="F2031" s="173"/>
      <c r="G2031" s="173"/>
      <c r="H2031" s="173"/>
      <c r="I2031" s="173"/>
      <c r="J2031" s="173"/>
      <c r="K2031" s="173"/>
      <c r="L2031" s="173"/>
      <c r="M2031" s="72"/>
      <c r="N2031" s="67"/>
      <c r="O2031" s="76"/>
      <c r="P2031" s="218"/>
      <c r="Q2031" s="218"/>
      <c r="R2031" s="218"/>
    </row>
    <row r="2032" spans="1:18" x14ac:dyDescent="0.25">
      <c r="A2032" s="227"/>
      <c r="B2032" s="173"/>
      <c r="C2032" s="173"/>
      <c r="D2032" s="173"/>
      <c r="E2032" s="173"/>
      <c r="F2032" s="173"/>
      <c r="G2032" s="173"/>
      <c r="H2032" s="173"/>
      <c r="I2032" s="173"/>
      <c r="J2032" s="173"/>
      <c r="K2032" s="173"/>
      <c r="L2032" s="173"/>
      <c r="M2032" s="72"/>
      <c r="N2032" s="67"/>
      <c r="O2032" s="76"/>
      <c r="P2032" s="218"/>
      <c r="Q2032" s="218"/>
      <c r="R2032" s="218"/>
    </row>
    <row r="2033" spans="1:18" x14ac:dyDescent="0.25">
      <c r="A2033" s="227"/>
      <c r="B2033" s="173"/>
      <c r="C2033" s="173"/>
      <c r="D2033" s="173"/>
      <c r="E2033" s="173"/>
      <c r="F2033" s="173"/>
      <c r="G2033" s="173"/>
      <c r="H2033" s="173"/>
      <c r="I2033" s="173"/>
      <c r="J2033" s="173"/>
      <c r="K2033" s="173"/>
      <c r="L2033" s="173"/>
      <c r="M2033" s="72"/>
      <c r="N2033" s="67"/>
      <c r="O2033" s="76"/>
      <c r="P2033" s="218"/>
      <c r="Q2033" s="218"/>
      <c r="R2033" s="218"/>
    </row>
    <row r="2034" spans="1:18" x14ac:dyDescent="0.25">
      <c r="A2034" s="227"/>
      <c r="B2034" s="173"/>
      <c r="C2034" s="173"/>
      <c r="D2034" s="173"/>
      <c r="E2034" s="173"/>
      <c r="F2034" s="173"/>
      <c r="G2034" s="173"/>
      <c r="H2034" s="173"/>
      <c r="I2034" s="173"/>
      <c r="J2034" s="173"/>
      <c r="K2034" s="173"/>
      <c r="L2034" s="173"/>
      <c r="M2034" s="72"/>
      <c r="N2034" s="67"/>
      <c r="O2034" s="76"/>
      <c r="P2034" s="218"/>
      <c r="Q2034" s="218"/>
      <c r="R2034" s="218"/>
    </row>
    <row r="2035" spans="1:18" x14ac:dyDescent="0.25">
      <c r="A2035" s="227"/>
      <c r="B2035" s="173"/>
      <c r="C2035" s="173"/>
      <c r="D2035" s="173"/>
      <c r="E2035" s="173"/>
      <c r="F2035" s="173"/>
      <c r="G2035" s="173"/>
      <c r="H2035" s="173"/>
      <c r="I2035" s="173"/>
      <c r="J2035" s="173"/>
      <c r="K2035" s="173"/>
      <c r="L2035" s="173"/>
      <c r="M2035" s="72"/>
      <c r="N2035" s="67"/>
      <c r="O2035" s="76"/>
      <c r="P2035" s="218"/>
      <c r="Q2035" s="218"/>
      <c r="R2035" s="218"/>
    </row>
    <row r="2036" spans="1:18" x14ac:dyDescent="0.25">
      <c r="A2036" s="227"/>
      <c r="B2036" s="173"/>
      <c r="C2036" s="173"/>
      <c r="D2036" s="173"/>
      <c r="E2036" s="173"/>
      <c r="F2036" s="173"/>
      <c r="G2036" s="173"/>
      <c r="H2036" s="173"/>
      <c r="I2036" s="173"/>
      <c r="J2036" s="173"/>
      <c r="K2036" s="173"/>
      <c r="L2036" s="173"/>
      <c r="M2036" s="72"/>
      <c r="N2036" s="67"/>
      <c r="O2036" s="76"/>
      <c r="P2036" s="218"/>
      <c r="Q2036" s="218"/>
      <c r="R2036" s="218"/>
    </row>
    <row r="2037" spans="1:18" x14ac:dyDescent="0.25">
      <c r="A2037" s="227"/>
      <c r="B2037" s="173"/>
      <c r="C2037" s="173"/>
      <c r="D2037" s="173"/>
      <c r="E2037" s="173"/>
      <c r="F2037" s="173"/>
      <c r="G2037" s="173"/>
      <c r="H2037" s="173"/>
      <c r="I2037" s="173"/>
      <c r="J2037" s="173"/>
      <c r="K2037" s="173"/>
      <c r="L2037" s="173"/>
      <c r="M2037" s="72"/>
      <c r="N2037" s="67"/>
      <c r="O2037" s="76"/>
      <c r="P2037" s="218"/>
      <c r="Q2037" s="218"/>
      <c r="R2037" s="218"/>
    </row>
    <row r="2038" spans="1:18" x14ac:dyDescent="0.25">
      <c r="A2038" s="227"/>
      <c r="B2038" s="173"/>
      <c r="C2038" s="173"/>
      <c r="D2038" s="173"/>
      <c r="E2038" s="173"/>
      <c r="F2038" s="173"/>
      <c r="G2038" s="173"/>
      <c r="H2038" s="173"/>
      <c r="I2038" s="173"/>
      <c r="J2038" s="173"/>
      <c r="K2038" s="173"/>
      <c r="L2038" s="173"/>
      <c r="M2038" s="72"/>
      <c r="N2038" s="67"/>
      <c r="O2038" s="76"/>
      <c r="P2038" s="218"/>
      <c r="Q2038" s="218"/>
      <c r="R2038" s="218"/>
    </row>
    <row r="2039" spans="1:18" x14ac:dyDescent="0.25">
      <c r="A2039" s="227"/>
      <c r="B2039" s="173"/>
      <c r="C2039" s="173"/>
      <c r="D2039" s="173"/>
      <c r="E2039" s="173"/>
      <c r="F2039" s="173"/>
      <c r="G2039" s="173"/>
      <c r="H2039" s="173"/>
      <c r="I2039" s="173"/>
      <c r="J2039" s="173"/>
      <c r="K2039" s="173"/>
      <c r="L2039" s="173"/>
      <c r="M2039" s="72"/>
      <c r="N2039" s="67"/>
      <c r="O2039" s="76"/>
      <c r="P2039" s="218"/>
      <c r="Q2039" s="218"/>
      <c r="R2039" s="218"/>
    </row>
    <row r="2040" spans="1:18" x14ac:dyDescent="0.25">
      <c r="A2040" s="227"/>
      <c r="B2040" s="173"/>
      <c r="C2040" s="173"/>
      <c r="D2040" s="173"/>
      <c r="E2040" s="173"/>
      <c r="F2040" s="173"/>
      <c r="G2040" s="173"/>
      <c r="H2040" s="173"/>
      <c r="I2040" s="173"/>
      <c r="J2040" s="173"/>
      <c r="K2040" s="173"/>
      <c r="L2040" s="173"/>
      <c r="M2040" s="72"/>
      <c r="N2040" s="67"/>
      <c r="O2040" s="76"/>
      <c r="P2040" s="218"/>
      <c r="Q2040" s="218"/>
      <c r="R2040" s="218"/>
    </row>
    <row r="2041" spans="1:18" x14ac:dyDescent="0.25">
      <c r="A2041" s="227"/>
      <c r="B2041" s="173"/>
      <c r="C2041" s="173"/>
      <c r="D2041" s="173"/>
      <c r="E2041" s="173"/>
      <c r="F2041" s="173"/>
      <c r="G2041" s="173"/>
      <c r="H2041" s="173"/>
      <c r="I2041" s="173"/>
      <c r="J2041" s="173"/>
      <c r="K2041" s="173"/>
      <c r="L2041" s="173"/>
      <c r="M2041" s="72"/>
      <c r="N2041" s="67"/>
      <c r="O2041" s="76"/>
      <c r="P2041" s="218"/>
      <c r="Q2041" s="218"/>
      <c r="R2041" s="218"/>
    </row>
    <row r="2042" spans="1:18" x14ac:dyDescent="0.25">
      <c r="A2042" s="227"/>
      <c r="B2042" s="173"/>
      <c r="C2042" s="173"/>
      <c r="D2042" s="173"/>
      <c r="E2042" s="173"/>
      <c r="F2042" s="173"/>
      <c r="G2042" s="173"/>
      <c r="H2042" s="173"/>
      <c r="I2042" s="173"/>
      <c r="J2042" s="173"/>
      <c r="K2042" s="173"/>
      <c r="L2042" s="173"/>
      <c r="M2042" s="72"/>
      <c r="N2042" s="67"/>
      <c r="O2042" s="76"/>
      <c r="P2042" s="218"/>
      <c r="Q2042" s="218"/>
      <c r="R2042" s="218"/>
    </row>
    <row r="2043" spans="1:18" x14ac:dyDescent="0.25">
      <c r="A2043" s="227"/>
      <c r="B2043" s="173"/>
      <c r="C2043" s="173"/>
      <c r="D2043" s="173"/>
      <c r="E2043" s="173"/>
      <c r="F2043" s="173"/>
      <c r="G2043" s="173"/>
      <c r="H2043" s="173"/>
      <c r="I2043" s="173"/>
      <c r="J2043" s="173"/>
      <c r="K2043" s="173"/>
      <c r="L2043" s="173"/>
      <c r="M2043" s="72"/>
      <c r="N2043" s="67"/>
      <c r="O2043" s="76"/>
      <c r="P2043" s="218"/>
      <c r="Q2043" s="218"/>
      <c r="R2043" s="218"/>
    </row>
    <row r="2044" spans="1:18" x14ac:dyDescent="0.25">
      <c r="A2044" s="227"/>
      <c r="B2044" s="173"/>
      <c r="C2044" s="173"/>
      <c r="D2044" s="173"/>
      <c r="E2044" s="173"/>
      <c r="F2044" s="173"/>
      <c r="G2044" s="173"/>
      <c r="H2044" s="173"/>
      <c r="I2044" s="173"/>
      <c r="J2044" s="173"/>
      <c r="K2044" s="173"/>
      <c r="L2044" s="173"/>
      <c r="M2044" s="72"/>
      <c r="N2044" s="67"/>
      <c r="O2044" s="76"/>
      <c r="P2044" s="218"/>
      <c r="Q2044" s="218"/>
      <c r="R2044" s="218"/>
    </row>
    <row r="2045" spans="1:18" x14ac:dyDescent="0.25">
      <c r="A2045" s="227"/>
      <c r="B2045" s="173"/>
      <c r="C2045" s="173"/>
      <c r="D2045" s="173"/>
      <c r="E2045" s="173"/>
      <c r="F2045" s="173"/>
      <c r="G2045" s="173"/>
      <c r="H2045" s="173"/>
      <c r="I2045" s="173"/>
      <c r="J2045" s="173"/>
      <c r="K2045" s="173"/>
      <c r="L2045" s="173"/>
      <c r="M2045" s="72"/>
      <c r="N2045" s="67"/>
      <c r="O2045" s="76"/>
      <c r="P2045" s="218"/>
      <c r="Q2045" s="218"/>
      <c r="R2045" s="218"/>
    </row>
    <row r="2046" spans="1:18" x14ac:dyDescent="0.25">
      <c r="A2046" s="227"/>
      <c r="B2046" s="173"/>
      <c r="C2046" s="173"/>
      <c r="D2046" s="173"/>
      <c r="E2046" s="173"/>
      <c r="F2046" s="173"/>
      <c r="G2046" s="173"/>
      <c r="H2046" s="173"/>
      <c r="I2046" s="173"/>
      <c r="J2046" s="173"/>
      <c r="K2046" s="173"/>
      <c r="L2046" s="173"/>
      <c r="M2046" s="72"/>
      <c r="N2046" s="67"/>
      <c r="O2046" s="76"/>
      <c r="P2046" s="218"/>
      <c r="Q2046" s="218"/>
      <c r="R2046" s="218"/>
    </row>
    <row r="2047" spans="1:18" x14ac:dyDescent="0.25">
      <c r="A2047" s="227"/>
      <c r="B2047" s="173"/>
      <c r="C2047" s="173"/>
      <c r="D2047" s="173"/>
      <c r="E2047" s="173"/>
      <c r="F2047" s="173"/>
      <c r="G2047" s="173"/>
      <c r="H2047" s="173"/>
      <c r="I2047" s="173"/>
      <c r="J2047" s="173"/>
      <c r="K2047" s="173"/>
      <c r="L2047" s="173"/>
      <c r="M2047" s="72"/>
      <c r="N2047" s="67"/>
      <c r="O2047" s="76"/>
      <c r="P2047" s="218"/>
      <c r="Q2047" s="218"/>
      <c r="R2047" s="218"/>
    </row>
    <row r="2048" spans="1:18" x14ac:dyDescent="0.25">
      <c r="A2048" s="227"/>
      <c r="B2048" s="173"/>
      <c r="C2048" s="173"/>
      <c r="D2048" s="173"/>
      <c r="E2048" s="173"/>
      <c r="F2048" s="173"/>
      <c r="G2048" s="173"/>
      <c r="H2048" s="173"/>
      <c r="I2048" s="173"/>
      <c r="J2048" s="173"/>
      <c r="K2048" s="173"/>
      <c r="L2048" s="173"/>
      <c r="M2048" s="72"/>
      <c r="N2048" s="67"/>
      <c r="O2048" s="76"/>
      <c r="P2048" s="218"/>
      <c r="Q2048" s="218"/>
      <c r="R2048" s="218"/>
    </row>
    <row r="2049" spans="1:18" x14ac:dyDescent="0.25">
      <c r="A2049" s="227"/>
      <c r="B2049" s="173"/>
      <c r="C2049" s="173"/>
      <c r="D2049" s="173"/>
      <c r="E2049" s="173"/>
      <c r="F2049" s="173"/>
      <c r="G2049" s="173"/>
      <c r="H2049" s="173"/>
      <c r="I2049" s="173"/>
      <c r="J2049" s="173"/>
      <c r="K2049" s="173"/>
      <c r="L2049" s="173"/>
      <c r="M2049" s="72"/>
      <c r="N2049" s="67"/>
      <c r="O2049" s="76"/>
      <c r="P2049" s="218"/>
      <c r="Q2049" s="218"/>
      <c r="R2049" s="218"/>
    </row>
    <row r="2050" spans="1:18" x14ac:dyDescent="0.25">
      <c r="A2050" s="227"/>
      <c r="B2050" s="173"/>
      <c r="C2050" s="173"/>
      <c r="D2050" s="173"/>
      <c r="E2050" s="173"/>
      <c r="F2050" s="173"/>
      <c r="G2050" s="173"/>
      <c r="H2050" s="173"/>
      <c r="I2050" s="173"/>
      <c r="J2050" s="173"/>
      <c r="K2050" s="173"/>
      <c r="L2050" s="173"/>
      <c r="M2050" s="72"/>
      <c r="N2050" s="67"/>
      <c r="O2050" s="76"/>
      <c r="P2050" s="218"/>
      <c r="Q2050" s="218"/>
      <c r="R2050" s="218"/>
    </row>
    <row r="2051" spans="1:18" x14ac:dyDescent="0.25">
      <c r="A2051" s="227"/>
      <c r="B2051" s="173"/>
      <c r="C2051" s="173"/>
      <c r="D2051" s="173"/>
      <c r="E2051" s="173"/>
      <c r="F2051" s="173"/>
      <c r="G2051" s="173"/>
      <c r="H2051" s="173"/>
      <c r="I2051" s="173"/>
      <c r="J2051" s="173"/>
      <c r="K2051" s="173"/>
      <c r="L2051" s="173"/>
      <c r="M2051" s="72"/>
      <c r="N2051" s="67"/>
      <c r="O2051" s="76"/>
      <c r="P2051" s="218"/>
      <c r="Q2051" s="218"/>
      <c r="R2051" s="218"/>
    </row>
    <row r="2052" spans="1:18" x14ac:dyDescent="0.25">
      <c r="A2052" s="227"/>
      <c r="B2052" s="173"/>
      <c r="C2052" s="173"/>
      <c r="D2052" s="173"/>
      <c r="E2052" s="173"/>
      <c r="F2052" s="173"/>
      <c r="G2052" s="173"/>
      <c r="H2052" s="173"/>
      <c r="I2052" s="173"/>
      <c r="J2052" s="173"/>
      <c r="K2052" s="173"/>
      <c r="L2052" s="173"/>
      <c r="M2052" s="72"/>
      <c r="N2052" s="67"/>
      <c r="O2052" s="76"/>
      <c r="P2052" s="218"/>
      <c r="Q2052" s="218"/>
      <c r="R2052" s="218"/>
    </row>
    <row r="2053" spans="1:18" x14ac:dyDescent="0.25">
      <c r="A2053" s="227"/>
      <c r="B2053" s="173"/>
      <c r="C2053" s="173"/>
      <c r="D2053" s="173"/>
      <c r="E2053" s="173"/>
      <c r="F2053" s="173"/>
      <c r="G2053" s="173"/>
      <c r="H2053" s="173"/>
      <c r="I2053" s="173"/>
      <c r="J2053" s="173"/>
      <c r="K2053" s="173"/>
      <c r="L2053" s="173"/>
      <c r="M2053" s="72"/>
      <c r="N2053" s="67"/>
      <c r="O2053" s="76"/>
      <c r="P2053" s="218"/>
      <c r="Q2053" s="218"/>
      <c r="R2053" s="218"/>
    </row>
    <row r="2054" spans="1:18" x14ac:dyDescent="0.25">
      <c r="A2054" s="227"/>
      <c r="B2054" s="173"/>
      <c r="C2054" s="173"/>
      <c r="D2054" s="173"/>
      <c r="E2054" s="173"/>
      <c r="F2054" s="173"/>
      <c r="G2054" s="173"/>
      <c r="H2054" s="173"/>
      <c r="I2054" s="173"/>
      <c r="J2054" s="173"/>
      <c r="K2054" s="173"/>
      <c r="L2054" s="173"/>
      <c r="M2054" s="72"/>
      <c r="N2054" s="67"/>
      <c r="O2054" s="76"/>
      <c r="P2054" s="218"/>
      <c r="Q2054" s="218"/>
      <c r="R2054" s="218"/>
    </row>
    <row r="2055" spans="1:18" x14ac:dyDescent="0.25">
      <c r="A2055" s="227"/>
      <c r="B2055" s="173"/>
      <c r="C2055" s="173"/>
      <c r="D2055" s="173"/>
      <c r="E2055" s="173"/>
      <c r="F2055" s="173"/>
      <c r="G2055" s="173"/>
      <c r="H2055" s="173"/>
      <c r="I2055" s="173"/>
      <c r="J2055" s="173"/>
      <c r="K2055" s="173"/>
      <c r="L2055" s="173"/>
      <c r="M2055" s="72"/>
      <c r="N2055" s="67"/>
      <c r="O2055" s="76"/>
      <c r="P2055" s="218"/>
      <c r="Q2055" s="218"/>
      <c r="R2055" s="218"/>
    </row>
    <row r="2056" spans="1:18" x14ac:dyDescent="0.25">
      <c r="A2056" s="227"/>
      <c r="B2056" s="173"/>
      <c r="C2056" s="173"/>
      <c r="D2056" s="173"/>
      <c r="E2056" s="173"/>
      <c r="F2056" s="173"/>
      <c r="G2056" s="173"/>
      <c r="H2056" s="173"/>
      <c r="I2056" s="173"/>
      <c r="J2056" s="173"/>
      <c r="K2056" s="173"/>
      <c r="L2056" s="173"/>
      <c r="M2056" s="72"/>
      <c r="N2056" s="67"/>
      <c r="O2056" s="76"/>
      <c r="P2056" s="218"/>
      <c r="Q2056" s="218"/>
      <c r="R2056" s="218"/>
    </row>
    <row r="2057" spans="1:18" x14ac:dyDescent="0.25">
      <c r="A2057" s="227"/>
      <c r="B2057" s="173"/>
      <c r="C2057" s="173"/>
      <c r="D2057" s="173"/>
      <c r="E2057" s="173"/>
      <c r="F2057" s="173"/>
      <c r="G2057" s="173"/>
      <c r="H2057" s="173"/>
      <c r="I2057" s="173"/>
      <c r="J2057" s="173"/>
      <c r="K2057" s="173"/>
      <c r="L2057" s="173"/>
      <c r="M2057" s="72"/>
      <c r="N2057" s="67"/>
      <c r="O2057" s="76"/>
      <c r="P2057" s="218"/>
      <c r="Q2057" s="218"/>
      <c r="R2057" s="218"/>
    </row>
    <row r="2058" spans="1:18" x14ac:dyDescent="0.25">
      <c r="A2058" s="227"/>
      <c r="B2058" s="173"/>
      <c r="C2058" s="173"/>
      <c r="D2058" s="173"/>
      <c r="E2058" s="173"/>
      <c r="F2058" s="173"/>
      <c r="G2058" s="173"/>
      <c r="H2058" s="173"/>
      <c r="I2058" s="173"/>
      <c r="J2058" s="173"/>
      <c r="K2058" s="173"/>
      <c r="L2058" s="173"/>
      <c r="M2058" s="72"/>
      <c r="N2058" s="67"/>
      <c r="O2058" s="76"/>
      <c r="P2058" s="218"/>
      <c r="Q2058" s="218"/>
      <c r="R2058" s="218"/>
    </row>
    <row r="2059" spans="1:18" x14ac:dyDescent="0.25">
      <c r="A2059" s="227"/>
      <c r="B2059" s="173"/>
      <c r="C2059" s="173"/>
      <c r="D2059" s="173"/>
      <c r="E2059" s="173"/>
      <c r="F2059" s="173"/>
      <c r="G2059" s="173"/>
      <c r="H2059" s="173"/>
      <c r="I2059" s="173"/>
      <c r="J2059" s="173"/>
      <c r="K2059" s="173"/>
      <c r="L2059" s="173"/>
      <c r="M2059" s="72"/>
      <c r="N2059" s="67"/>
      <c r="O2059" s="76"/>
      <c r="P2059" s="218"/>
      <c r="Q2059" s="218"/>
      <c r="R2059" s="218"/>
    </row>
    <row r="2060" spans="1:18" x14ac:dyDescent="0.25">
      <c r="A2060" s="227"/>
      <c r="B2060" s="173"/>
      <c r="C2060" s="173"/>
      <c r="D2060" s="173"/>
      <c r="E2060" s="173"/>
      <c r="F2060" s="173"/>
      <c r="G2060" s="173"/>
      <c r="H2060" s="173"/>
      <c r="I2060" s="173"/>
      <c r="J2060" s="173"/>
      <c r="K2060" s="173"/>
      <c r="L2060" s="173"/>
      <c r="M2060" s="72"/>
      <c r="N2060" s="67"/>
      <c r="O2060" s="76"/>
      <c r="P2060" s="218"/>
      <c r="Q2060" s="218"/>
      <c r="R2060" s="218"/>
    </row>
    <row r="2061" spans="1:18" x14ac:dyDescent="0.25">
      <c r="A2061" s="227"/>
      <c r="B2061" s="173"/>
      <c r="C2061" s="173"/>
      <c r="D2061" s="173"/>
      <c r="E2061" s="173"/>
      <c r="F2061" s="173"/>
      <c r="G2061" s="173"/>
      <c r="H2061" s="173"/>
      <c r="I2061" s="173"/>
      <c r="J2061" s="173"/>
      <c r="K2061" s="173"/>
      <c r="L2061" s="173"/>
      <c r="M2061" s="72"/>
      <c r="N2061" s="67"/>
      <c r="O2061" s="76"/>
      <c r="P2061" s="218"/>
      <c r="Q2061" s="218"/>
      <c r="R2061" s="218"/>
    </row>
    <row r="2062" spans="1:18" x14ac:dyDescent="0.25">
      <c r="A2062" s="227"/>
      <c r="B2062" s="173"/>
      <c r="C2062" s="173"/>
      <c r="D2062" s="173"/>
      <c r="E2062" s="173"/>
      <c r="F2062" s="173"/>
      <c r="G2062" s="173"/>
      <c r="H2062" s="173"/>
      <c r="I2062" s="173"/>
      <c r="J2062" s="173"/>
      <c r="K2062" s="173"/>
      <c r="L2062" s="173"/>
      <c r="M2062" s="72"/>
      <c r="N2062" s="67"/>
      <c r="O2062" s="76"/>
      <c r="P2062" s="218"/>
      <c r="Q2062" s="218"/>
      <c r="R2062" s="218"/>
    </row>
    <row r="2063" spans="1:18" x14ac:dyDescent="0.25">
      <c r="A2063" s="227"/>
      <c r="B2063" s="173"/>
      <c r="C2063" s="173"/>
      <c r="D2063" s="173"/>
      <c r="E2063" s="173"/>
      <c r="F2063" s="173"/>
      <c r="G2063" s="173"/>
      <c r="H2063" s="173"/>
      <c r="I2063" s="173"/>
      <c r="J2063" s="173"/>
      <c r="K2063" s="173"/>
      <c r="L2063" s="173"/>
      <c r="M2063" s="72"/>
      <c r="N2063" s="67"/>
      <c r="O2063" s="76"/>
      <c r="P2063" s="218"/>
      <c r="Q2063" s="218"/>
      <c r="R2063" s="218"/>
    </row>
    <row r="2064" spans="1:18" x14ac:dyDescent="0.25">
      <c r="A2064" s="227"/>
      <c r="B2064" s="173"/>
      <c r="C2064" s="173"/>
      <c r="D2064" s="173"/>
      <c r="E2064" s="173"/>
      <c r="F2064" s="173"/>
      <c r="G2064" s="173"/>
      <c r="H2064" s="173"/>
      <c r="I2064" s="173"/>
      <c r="J2064" s="173"/>
      <c r="K2064" s="173"/>
      <c r="L2064" s="173"/>
      <c r="M2064" s="72"/>
      <c r="N2064" s="67"/>
      <c r="O2064" s="76"/>
      <c r="P2064" s="218"/>
      <c r="Q2064" s="218"/>
      <c r="R2064" s="218"/>
    </row>
    <row r="2065" spans="1:18" x14ac:dyDescent="0.25">
      <c r="A2065" s="227"/>
      <c r="B2065" s="173"/>
      <c r="C2065" s="173"/>
      <c r="D2065" s="173"/>
      <c r="E2065" s="173"/>
      <c r="F2065" s="173"/>
      <c r="G2065" s="173"/>
      <c r="H2065" s="173"/>
      <c r="I2065" s="173"/>
      <c r="J2065" s="173"/>
      <c r="K2065" s="173"/>
      <c r="L2065" s="173"/>
      <c r="M2065" s="72"/>
      <c r="N2065" s="67"/>
      <c r="O2065" s="76"/>
      <c r="P2065" s="218"/>
      <c r="Q2065" s="218"/>
      <c r="R2065" s="218"/>
    </row>
    <row r="2066" spans="1:18" x14ac:dyDescent="0.25">
      <c r="A2066" s="227"/>
      <c r="B2066" s="173"/>
      <c r="C2066" s="173"/>
      <c r="D2066" s="173"/>
      <c r="E2066" s="173"/>
      <c r="F2066" s="173"/>
      <c r="G2066" s="173"/>
      <c r="H2066" s="173"/>
      <c r="I2066" s="173"/>
      <c r="J2066" s="173"/>
      <c r="K2066" s="173"/>
      <c r="L2066" s="173"/>
      <c r="M2066" s="72"/>
      <c r="N2066" s="67"/>
      <c r="O2066" s="76"/>
      <c r="P2066" s="218"/>
      <c r="Q2066" s="218"/>
      <c r="R2066" s="218"/>
    </row>
    <row r="2067" spans="1:18" x14ac:dyDescent="0.25">
      <c r="A2067" s="227"/>
      <c r="B2067" s="173"/>
      <c r="C2067" s="173"/>
      <c r="D2067" s="173"/>
      <c r="E2067" s="173"/>
      <c r="F2067" s="173"/>
      <c r="G2067" s="173"/>
      <c r="H2067" s="173"/>
      <c r="I2067" s="173"/>
      <c r="J2067" s="173"/>
      <c r="K2067" s="173"/>
      <c r="L2067" s="173"/>
      <c r="M2067" s="72"/>
      <c r="N2067" s="67"/>
      <c r="O2067" s="76"/>
      <c r="P2067" s="218"/>
      <c r="Q2067" s="218"/>
      <c r="R2067" s="218"/>
    </row>
    <row r="2068" spans="1:18" x14ac:dyDescent="0.25">
      <c r="A2068" s="227"/>
      <c r="B2068" s="173"/>
      <c r="C2068" s="173"/>
      <c r="D2068" s="173"/>
      <c r="E2068" s="173"/>
      <c r="F2068" s="173"/>
      <c r="G2068" s="173"/>
      <c r="H2068" s="173"/>
      <c r="I2068" s="173"/>
      <c r="J2068" s="173"/>
      <c r="K2068" s="173"/>
      <c r="L2068" s="173"/>
      <c r="M2068" s="72"/>
      <c r="N2068" s="67"/>
      <c r="O2068" s="76"/>
      <c r="P2068" s="218"/>
      <c r="Q2068" s="218"/>
      <c r="R2068" s="218"/>
    </row>
    <row r="2069" spans="1:18" x14ac:dyDescent="0.25">
      <c r="A2069" s="227"/>
      <c r="B2069" s="173"/>
      <c r="C2069" s="173"/>
      <c r="D2069" s="173"/>
      <c r="E2069" s="173"/>
      <c r="F2069" s="173"/>
      <c r="G2069" s="173"/>
      <c r="H2069" s="173"/>
      <c r="I2069" s="173"/>
      <c r="J2069" s="173"/>
      <c r="K2069" s="173"/>
      <c r="L2069" s="173"/>
      <c r="M2069" s="72"/>
      <c r="N2069" s="67"/>
      <c r="O2069" s="76"/>
      <c r="P2069" s="218"/>
      <c r="Q2069" s="218"/>
      <c r="R2069" s="218"/>
    </row>
    <row r="2070" spans="1:18" x14ac:dyDescent="0.25">
      <c r="A2070" s="227"/>
      <c r="B2070" s="173"/>
      <c r="C2070" s="173"/>
      <c r="D2070" s="173"/>
      <c r="E2070" s="173"/>
      <c r="F2070" s="173"/>
      <c r="G2070" s="173"/>
      <c r="H2070" s="173"/>
      <c r="I2070" s="173"/>
      <c r="J2070" s="173"/>
      <c r="K2070" s="173"/>
      <c r="L2070" s="173"/>
      <c r="M2070" s="72"/>
      <c r="N2070" s="67"/>
      <c r="O2070" s="76"/>
      <c r="P2070" s="218"/>
      <c r="Q2070" s="218"/>
      <c r="R2070" s="218"/>
    </row>
    <row r="2071" spans="1:18" x14ac:dyDescent="0.25">
      <c r="A2071" s="227"/>
      <c r="B2071" s="173"/>
      <c r="C2071" s="173"/>
      <c r="D2071" s="173"/>
      <c r="E2071" s="173"/>
      <c r="F2071" s="173"/>
      <c r="G2071" s="173"/>
      <c r="H2071" s="173"/>
      <c r="I2071" s="173"/>
      <c r="J2071" s="173"/>
      <c r="K2071" s="173"/>
      <c r="L2071" s="173"/>
      <c r="M2071" s="72"/>
      <c r="N2071" s="67"/>
      <c r="O2071" s="76"/>
      <c r="P2071" s="218"/>
      <c r="Q2071" s="218"/>
      <c r="R2071" s="218"/>
    </row>
    <row r="2072" spans="1:18" x14ac:dyDescent="0.25">
      <c r="A2072" s="227"/>
      <c r="B2072" s="173"/>
      <c r="C2072" s="173"/>
      <c r="D2072" s="173"/>
      <c r="E2072" s="173"/>
      <c r="F2072" s="173"/>
      <c r="G2072" s="173"/>
      <c r="H2072" s="173"/>
      <c r="I2072" s="173"/>
      <c r="J2072" s="173"/>
      <c r="K2072" s="173"/>
      <c r="L2072" s="173"/>
      <c r="M2072" s="72"/>
      <c r="N2072" s="67"/>
      <c r="O2072" s="76"/>
      <c r="P2072" s="218"/>
      <c r="Q2072" s="218"/>
      <c r="R2072" s="218"/>
    </row>
    <row r="2073" spans="1:18" x14ac:dyDescent="0.25">
      <c r="A2073" s="227"/>
      <c r="B2073" s="173"/>
      <c r="C2073" s="173"/>
      <c r="D2073" s="173"/>
      <c r="E2073" s="173"/>
      <c r="F2073" s="173"/>
      <c r="G2073" s="173"/>
      <c r="H2073" s="173"/>
      <c r="I2073" s="173"/>
      <c r="J2073" s="173"/>
      <c r="K2073" s="173"/>
      <c r="L2073" s="173"/>
      <c r="M2073" s="72"/>
      <c r="N2073" s="67"/>
      <c r="O2073" s="76"/>
      <c r="P2073" s="218"/>
      <c r="Q2073" s="218"/>
      <c r="R2073" s="218"/>
    </row>
    <row r="2074" spans="1:18" x14ac:dyDescent="0.25">
      <c r="A2074" s="227"/>
      <c r="B2074" s="173"/>
      <c r="C2074" s="173"/>
      <c r="D2074" s="173"/>
      <c r="E2074" s="173"/>
      <c r="F2074" s="173"/>
      <c r="G2074" s="173"/>
      <c r="H2074" s="173"/>
      <c r="I2074" s="173"/>
      <c r="J2074" s="173"/>
      <c r="K2074" s="173"/>
      <c r="L2074" s="173"/>
      <c r="M2074" s="72"/>
      <c r="N2074" s="67"/>
      <c r="O2074" s="76"/>
      <c r="P2074" s="218"/>
      <c r="Q2074" s="218"/>
      <c r="R2074" s="218"/>
    </row>
    <row r="2075" spans="1:18" x14ac:dyDescent="0.25">
      <c r="A2075" s="227"/>
      <c r="B2075" s="173"/>
      <c r="C2075" s="173"/>
      <c r="D2075" s="173"/>
      <c r="E2075" s="173"/>
      <c r="F2075" s="173"/>
      <c r="G2075" s="173"/>
      <c r="H2075" s="173"/>
      <c r="I2075" s="173"/>
      <c r="J2075" s="173"/>
      <c r="K2075" s="173"/>
      <c r="L2075" s="173"/>
      <c r="M2075" s="72"/>
      <c r="N2075" s="67"/>
      <c r="O2075" s="76"/>
      <c r="P2075" s="218"/>
      <c r="Q2075" s="218"/>
      <c r="R2075" s="218"/>
    </row>
    <row r="2076" spans="1:18" x14ac:dyDescent="0.25">
      <c r="A2076" s="227"/>
      <c r="B2076" s="173"/>
      <c r="C2076" s="173"/>
      <c r="D2076" s="173"/>
      <c r="E2076" s="173"/>
      <c r="F2076" s="173"/>
      <c r="G2076" s="173"/>
      <c r="H2076" s="173"/>
      <c r="I2076" s="173"/>
      <c r="J2076" s="173"/>
      <c r="K2076" s="173"/>
      <c r="L2076" s="173"/>
      <c r="M2076" s="72"/>
      <c r="N2076" s="67"/>
      <c r="O2076" s="76"/>
      <c r="P2076" s="218"/>
      <c r="Q2076" s="218"/>
      <c r="R2076" s="218"/>
    </row>
    <row r="2077" spans="1:18" x14ac:dyDescent="0.25">
      <c r="A2077" s="227"/>
      <c r="B2077" s="173"/>
      <c r="C2077" s="173"/>
      <c r="D2077" s="173"/>
      <c r="E2077" s="173"/>
      <c r="F2077" s="173"/>
      <c r="G2077" s="173"/>
      <c r="H2077" s="173"/>
      <c r="I2077" s="173"/>
      <c r="J2077" s="173"/>
      <c r="K2077" s="173"/>
      <c r="L2077" s="173"/>
      <c r="M2077" s="72"/>
      <c r="N2077" s="67"/>
      <c r="O2077" s="76"/>
      <c r="P2077" s="218"/>
      <c r="Q2077" s="218"/>
      <c r="R2077" s="218"/>
    </row>
    <row r="2078" spans="1:18" x14ac:dyDescent="0.25">
      <c r="A2078" s="227"/>
      <c r="B2078" s="173"/>
      <c r="C2078" s="173"/>
      <c r="D2078" s="173"/>
      <c r="E2078" s="173"/>
      <c r="F2078" s="173"/>
      <c r="G2078" s="173"/>
      <c r="H2078" s="173"/>
      <c r="I2078" s="173"/>
      <c r="J2078" s="173"/>
      <c r="K2078" s="173"/>
      <c r="L2078" s="173"/>
      <c r="M2078" s="72"/>
      <c r="N2078" s="67"/>
      <c r="O2078" s="76"/>
      <c r="P2078" s="218"/>
      <c r="Q2078" s="218"/>
      <c r="R2078" s="218"/>
    </row>
    <row r="2079" spans="1:18" x14ac:dyDescent="0.25">
      <c r="A2079" s="227"/>
      <c r="B2079" s="173"/>
      <c r="C2079" s="173"/>
      <c r="D2079" s="173"/>
      <c r="E2079" s="173"/>
      <c r="F2079" s="173"/>
      <c r="G2079" s="173"/>
      <c r="H2079" s="173"/>
      <c r="I2079" s="173"/>
      <c r="J2079" s="173"/>
      <c r="K2079" s="173"/>
      <c r="L2079" s="173"/>
      <c r="M2079" s="72"/>
      <c r="N2079" s="67"/>
      <c r="O2079" s="76"/>
      <c r="P2079" s="218"/>
      <c r="Q2079" s="218"/>
      <c r="R2079" s="218"/>
    </row>
    <row r="2080" spans="1:18" x14ac:dyDescent="0.25">
      <c r="A2080" s="227"/>
      <c r="B2080" s="173"/>
      <c r="C2080" s="173"/>
      <c r="D2080" s="173"/>
      <c r="E2080" s="173"/>
      <c r="F2080" s="173"/>
      <c r="G2080" s="173"/>
      <c r="H2080" s="173"/>
      <c r="I2080" s="173"/>
      <c r="J2080" s="173"/>
      <c r="K2080" s="173"/>
      <c r="L2080" s="173"/>
      <c r="M2080" s="72"/>
      <c r="N2080" s="67"/>
      <c r="O2080" s="76"/>
      <c r="P2080" s="218"/>
      <c r="Q2080" s="218"/>
      <c r="R2080" s="218"/>
    </row>
    <row r="2081" spans="1:18" x14ac:dyDescent="0.25">
      <c r="A2081" s="227"/>
      <c r="B2081" s="173"/>
      <c r="C2081" s="173"/>
      <c r="D2081" s="173"/>
      <c r="E2081" s="173"/>
      <c r="F2081" s="173"/>
      <c r="G2081" s="173"/>
      <c r="H2081" s="173"/>
      <c r="I2081" s="173"/>
      <c r="J2081" s="173"/>
      <c r="K2081" s="173"/>
      <c r="L2081" s="173"/>
      <c r="M2081" s="72"/>
      <c r="N2081" s="67"/>
      <c r="O2081" s="76"/>
      <c r="P2081" s="218"/>
      <c r="Q2081" s="218"/>
      <c r="R2081" s="218"/>
    </row>
    <row r="2082" spans="1:18" x14ac:dyDescent="0.25">
      <c r="A2082" s="227"/>
      <c r="B2082" s="173"/>
      <c r="C2082" s="173"/>
      <c r="D2082" s="173"/>
      <c r="E2082" s="173"/>
      <c r="F2082" s="173"/>
      <c r="G2082" s="173"/>
      <c r="H2082" s="173"/>
      <c r="I2082" s="173"/>
      <c r="J2082" s="173"/>
      <c r="K2082" s="173"/>
      <c r="L2082" s="173"/>
      <c r="M2082" s="72"/>
      <c r="N2082" s="67"/>
      <c r="O2082" s="76"/>
      <c r="P2082" s="218"/>
      <c r="Q2082" s="218"/>
      <c r="R2082" s="218"/>
    </row>
    <row r="2083" spans="1:18" x14ac:dyDescent="0.25">
      <c r="A2083" s="227"/>
      <c r="B2083" s="173"/>
      <c r="C2083" s="173"/>
      <c r="D2083" s="173"/>
      <c r="E2083" s="173"/>
      <c r="F2083" s="173"/>
      <c r="G2083" s="173"/>
      <c r="H2083" s="173"/>
      <c r="I2083" s="173"/>
      <c r="J2083" s="173"/>
      <c r="K2083" s="173"/>
      <c r="L2083" s="173"/>
      <c r="M2083" s="72"/>
      <c r="N2083" s="67"/>
      <c r="O2083" s="76"/>
      <c r="P2083" s="218"/>
      <c r="Q2083" s="218"/>
      <c r="R2083" s="218"/>
    </row>
    <row r="2084" spans="1:18" x14ac:dyDescent="0.25">
      <c r="A2084" s="227"/>
      <c r="B2084" s="173"/>
      <c r="C2084" s="173"/>
      <c r="D2084" s="173"/>
      <c r="E2084" s="173"/>
      <c r="F2084" s="173"/>
      <c r="G2084" s="173"/>
      <c r="H2084" s="173"/>
      <c r="I2084" s="173"/>
      <c r="J2084" s="173"/>
      <c r="K2084" s="173"/>
      <c r="L2084" s="173"/>
      <c r="M2084" s="72"/>
      <c r="N2084" s="67"/>
      <c r="O2084" s="76"/>
      <c r="P2084" s="218"/>
      <c r="Q2084" s="218"/>
      <c r="R2084" s="218"/>
    </row>
    <row r="2085" spans="1:18" x14ac:dyDescent="0.25">
      <c r="A2085" s="227"/>
      <c r="B2085" s="173"/>
      <c r="C2085" s="173"/>
      <c r="D2085" s="173"/>
      <c r="E2085" s="173"/>
      <c r="F2085" s="173"/>
      <c r="G2085" s="173"/>
      <c r="H2085" s="173"/>
      <c r="I2085" s="173"/>
      <c r="J2085" s="173"/>
      <c r="K2085" s="173"/>
      <c r="L2085" s="173"/>
      <c r="M2085" s="72"/>
      <c r="N2085" s="67"/>
      <c r="O2085" s="76"/>
      <c r="P2085" s="218"/>
      <c r="Q2085" s="218"/>
      <c r="R2085" s="218"/>
    </row>
    <row r="2086" spans="1:18" x14ac:dyDescent="0.25">
      <c r="A2086" s="227"/>
      <c r="B2086" s="173"/>
      <c r="C2086" s="173"/>
      <c r="D2086" s="173"/>
      <c r="E2086" s="173"/>
      <c r="F2086" s="173"/>
      <c r="G2086" s="173"/>
      <c r="H2086" s="173"/>
      <c r="I2086" s="173"/>
      <c r="J2086" s="173"/>
      <c r="K2086" s="173"/>
      <c r="L2086" s="173"/>
      <c r="M2086" s="72"/>
      <c r="N2086" s="67"/>
      <c r="O2086" s="76"/>
      <c r="P2086" s="218"/>
      <c r="Q2086" s="218"/>
      <c r="R2086" s="218"/>
    </row>
    <row r="2087" spans="1:18" x14ac:dyDescent="0.25">
      <c r="A2087" s="227"/>
      <c r="B2087" s="173"/>
      <c r="C2087" s="173"/>
      <c r="D2087" s="173"/>
      <c r="E2087" s="173"/>
      <c r="F2087" s="173"/>
      <c r="G2087" s="173"/>
      <c r="H2087" s="173"/>
      <c r="I2087" s="173"/>
      <c r="J2087" s="173"/>
      <c r="K2087" s="173"/>
      <c r="L2087" s="173"/>
      <c r="M2087" s="72"/>
      <c r="N2087" s="67"/>
      <c r="O2087" s="76"/>
      <c r="P2087" s="218"/>
      <c r="Q2087" s="218"/>
      <c r="R2087" s="218"/>
    </row>
    <row r="2088" spans="1:18" x14ac:dyDescent="0.25">
      <c r="A2088" s="227"/>
      <c r="B2088" s="173"/>
      <c r="C2088" s="173"/>
      <c r="D2088" s="173"/>
      <c r="E2088" s="173"/>
      <c r="F2088" s="173"/>
      <c r="G2088" s="173"/>
      <c r="H2088" s="173"/>
      <c r="I2088" s="173"/>
      <c r="J2088" s="173"/>
      <c r="K2088" s="173"/>
      <c r="L2088" s="173"/>
      <c r="M2088" s="72"/>
      <c r="N2088" s="67"/>
      <c r="O2088" s="76"/>
      <c r="P2088" s="218"/>
      <c r="Q2088" s="218"/>
      <c r="R2088" s="218"/>
    </row>
    <row r="2089" spans="1:18" x14ac:dyDescent="0.25">
      <c r="A2089" s="227"/>
      <c r="B2089" s="173"/>
      <c r="C2089" s="173"/>
      <c r="D2089" s="173"/>
      <c r="E2089" s="173"/>
      <c r="F2089" s="173"/>
      <c r="G2089" s="173"/>
      <c r="H2089" s="173"/>
      <c r="I2089" s="173"/>
      <c r="J2089" s="173"/>
      <c r="K2089" s="173"/>
      <c r="L2089" s="173"/>
      <c r="M2089" s="72"/>
      <c r="N2089" s="67"/>
      <c r="O2089" s="76"/>
      <c r="P2089" s="218"/>
      <c r="Q2089" s="218"/>
      <c r="R2089" s="218"/>
    </row>
    <row r="2090" spans="1:18" x14ac:dyDescent="0.25">
      <c r="A2090" s="227"/>
      <c r="B2090" s="173"/>
      <c r="C2090" s="173"/>
      <c r="D2090" s="173"/>
      <c r="E2090" s="173"/>
      <c r="F2090" s="173"/>
      <c r="G2090" s="173"/>
      <c r="H2090" s="173"/>
      <c r="I2090" s="173"/>
      <c r="J2090" s="173"/>
      <c r="K2090" s="173"/>
      <c r="L2090" s="173"/>
      <c r="M2090" s="72"/>
      <c r="N2090" s="67"/>
      <c r="O2090" s="76"/>
      <c r="P2090" s="218"/>
      <c r="Q2090" s="218"/>
      <c r="R2090" s="218"/>
    </row>
    <row r="2091" spans="1:18" x14ac:dyDescent="0.25">
      <c r="A2091" s="227"/>
      <c r="B2091" s="173"/>
      <c r="C2091" s="173"/>
      <c r="D2091" s="173"/>
      <c r="E2091" s="173"/>
      <c r="F2091" s="173"/>
      <c r="G2091" s="173"/>
      <c r="H2091" s="173"/>
      <c r="I2091" s="173"/>
      <c r="J2091" s="173"/>
      <c r="K2091" s="173"/>
      <c r="L2091" s="173"/>
      <c r="M2091" s="72"/>
      <c r="N2091" s="67"/>
      <c r="O2091" s="76"/>
      <c r="P2091" s="218"/>
      <c r="Q2091" s="218"/>
      <c r="R2091" s="218"/>
    </row>
    <row r="2092" spans="1:18" x14ac:dyDescent="0.25">
      <c r="A2092" s="227"/>
      <c r="B2092" s="173"/>
      <c r="C2092" s="173"/>
      <c r="D2092" s="173"/>
      <c r="E2092" s="173"/>
      <c r="F2092" s="173"/>
      <c r="G2092" s="173"/>
      <c r="H2092" s="173"/>
      <c r="I2092" s="173"/>
      <c r="J2092" s="173"/>
      <c r="K2092" s="173"/>
      <c r="L2092" s="173"/>
      <c r="M2092" s="72"/>
      <c r="N2092" s="67"/>
      <c r="O2092" s="76"/>
      <c r="P2092" s="218"/>
      <c r="Q2092" s="218"/>
      <c r="R2092" s="218"/>
    </row>
    <row r="2093" spans="1:18" x14ac:dyDescent="0.25">
      <c r="A2093" s="227"/>
      <c r="B2093" s="173"/>
      <c r="C2093" s="173"/>
      <c r="D2093" s="173"/>
      <c r="E2093" s="173"/>
      <c r="F2093" s="173"/>
      <c r="G2093" s="173"/>
      <c r="H2093" s="173"/>
      <c r="I2093" s="173"/>
      <c r="J2093" s="173"/>
      <c r="K2093" s="173"/>
      <c r="L2093" s="173"/>
      <c r="M2093" s="72"/>
      <c r="N2093" s="67"/>
      <c r="O2093" s="76"/>
      <c r="P2093" s="218"/>
      <c r="Q2093" s="218"/>
      <c r="R2093" s="218"/>
    </row>
    <row r="2094" spans="1:18" x14ac:dyDescent="0.25">
      <c r="A2094" s="227"/>
      <c r="B2094" s="173"/>
      <c r="C2094" s="173"/>
      <c r="D2094" s="173"/>
      <c r="E2094" s="173"/>
      <c r="F2094" s="173"/>
      <c r="G2094" s="173"/>
      <c r="H2094" s="173"/>
      <c r="I2094" s="173"/>
      <c r="J2094" s="173"/>
      <c r="K2094" s="173"/>
      <c r="L2094" s="173"/>
      <c r="M2094" s="72"/>
      <c r="N2094" s="67"/>
      <c r="O2094" s="76"/>
      <c r="P2094" s="218"/>
      <c r="Q2094" s="218"/>
      <c r="R2094" s="218"/>
    </row>
    <row r="2095" spans="1:18" x14ac:dyDescent="0.25">
      <c r="A2095" s="227"/>
      <c r="B2095" s="173"/>
      <c r="C2095" s="173"/>
      <c r="D2095" s="173"/>
      <c r="E2095" s="173"/>
      <c r="F2095" s="173"/>
      <c r="G2095" s="173"/>
      <c r="H2095" s="173"/>
      <c r="I2095" s="173"/>
      <c r="J2095" s="173"/>
      <c r="K2095" s="173"/>
      <c r="L2095" s="173"/>
      <c r="M2095" s="72"/>
      <c r="N2095" s="67"/>
      <c r="O2095" s="76"/>
      <c r="P2095" s="218"/>
      <c r="Q2095" s="218"/>
      <c r="R2095" s="218"/>
    </row>
    <row r="2096" spans="1:18" x14ac:dyDescent="0.25">
      <c r="A2096" s="227"/>
      <c r="B2096" s="173"/>
      <c r="C2096" s="173"/>
      <c r="D2096" s="173"/>
      <c r="E2096" s="173"/>
      <c r="F2096" s="173"/>
      <c r="G2096" s="173"/>
      <c r="H2096" s="173"/>
      <c r="I2096" s="173"/>
      <c r="J2096" s="173"/>
      <c r="K2096" s="173"/>
      <c r="L2096" s="173"/>
      <c r="M2096" s="72"/>
      <c r="N2096" s="67"/>
      <c r="O2096" s="76"/>
      <c r="P2096" s="218"/>
      <c r="Q2096" s="218"/>
      <c r="R2096" s="218"/>
    </row>
    <row r="2097" spans="1:18" x14ac:dyDescent="0.25">
      <c r="A2097" s="227"/>
      <c r="B2097" s="173"/>
      <c r="C2097" s="173"/>
      <c r="D2097" s="173"/>
      <c r="E2097" s="173"/>
      <c r="F2097" s="173"/>
      <c r="G2097" s="173"/>
      <c r="H2097" s="173"/>
      <c r="I2097" s="173"/>
      <c r="J2097" s="173"/>
      <c r="K2097" s="173"/>
      <c r="L2097" s="173"/>
      <c r="M2097" s="72"/>
      <c r="N2097" s="67"/>
      <c r="O2097" s="76"/>
      <c r="P2097" s="218"/>
      <c r="Q2097" s="218"/>
      <c r="R2097" s="218"/>
    </row>
    <row r="2098" spans="1:18" x14ac:dyDescent="0.25">
      <c r="A2098" s="227"/>
      <c r="B2098" s="173"/>
      <c r="C2098" s="173"/>
      <c r="D2098" s="173"/>
      <c r="E2098" s="173"/>
      <c r="F2098" s="173"/>
      <c r="G2098" s="173"/>
      <c r="H2098" s="173"/>
      <c r="I2098" s="173"/>
      <c r="J2098" s="173"/>
      <c r="K2098" s="173"/>
      <c r="L2098" s="173"/>
      <c r="M2098" s="72"/>
      <c r="N2098" s="67"/>
      <c r="O2098" s="76"/>
      <c r="P2098" s="218"/>
      <c r="Q2098" s="218"/>
      <c r="R2098" s="218"/>
    </row>
    <row r="2099" spans="1:18" x14ac:dyDescent="0.25">
      <c r="A2099" s="227"/>
      <c r="B2099" s="173"/>
      <c r="C2099" s="173"/>
      <c r="D2099" s="173"/>
      <c r="E2099" s="173"/>
      <c r="F2099" s="173"/>
      <c r="G2099" s="173"/>
      <c r="H2099" s="173"/>
      <c r="I2099" s="173"/>
      <c r="J2099" s="173"/>
      <c r="K2099" s="173"/>
      <c r="L2099" s="173"/>
      <c r="M2099" s="72"/>
      <c r="N2099" s="67"/>
      <c r="O2099" s="76"/>
      <c r="P2099" s="218"/>
      <c r="Q2099" s="218"/>
      <c r="R2099" s="218"/>
    </row>
    <row r="2100" spans="1:18" x14ac:dyDescent="0.25">
      <c r="A2100" s="227"/>
      <c r="B2100" s="173"/>
      <c r="C2100" s="173"/>
      <c r="D2100" s="173"/>
      <c r="E2100" s="173"/>
      <c r="F2100" s="173"/>
      <c r="G2100" s="173"/>
      <c r="H2100" s="173"/>
      <c r="I2100" s="173"/>
      <c r="J2100" s="173"/>
      <c r="K2100" s="173"/>
      <c r="L2100" s="173"/>
      <c r="M2100" s="72"/>
      <c r="N2100" s="67"/>
      <c r="O2100" s="76"/>
      <c r="P2100" s="218"/>
      <c r="Q2100" s="218"/>
      <c r="R2100" s="218"/>
    </row>
    <row r="2101" spans="1:18" x14ac:dyDescent="0.25">
      <c r="A2101" s="227"/>
      <c r="B2101" s="173"/>
      <c r="C2101" s="173"/>
      <c r="D2101" s="173"/>
      <c r="E2101" s="173"/>
      <c r="F2101" s="173"/>
      <c r="G2101" s="173"/>
      <c r="H2101" s="173"/>
      <c r="I2101" s="173"/>
      <c r="J2101" s="173"/>
      <c r="K2101" s="173"/>
      <c r="L2101" s="173"/>
      <c r="M2101" s="72"/>
      <c r="N2101" s="67"/>
      <c r="O2101" s="76"/>
      <c r="P2101" s="218"/>
      <c r="Q2101" s="218"/>
      <c r="R2101" s="218"/>
    </row>
    <row r="2102" spans="1:18" x14ac:dyDescent="0.25">
      <c r="A2102" s="227"/>
      <c r="B2102" s="173"/>
      <c r="C2102" s="173"/>
      <c r="D2102" s="173"/>
      <c r="E2102" s="173"/>
      <c r="F2102" s="173"/>
      <c r="G2102" s="173"/>
      <c r="H2102" s="173"/>
      <c r="I2102" s="173"/>
      <c r="J2102" s="173"/>
      <c r="K2102" s="173"/>
      <c r="L2102" s="173"/>
      <c r="M2102" s="72"/>
      <c r="N2102" s="67"/>
      <c r="O2102" s="76"/>
      <c r="P2102" s="218"/>
      <c r="Q2102" s="218"/>
      <c r="R2102" s="218"/>
    </row>
    <row r="2103" spans="1:18" x14ac:dyDescent="0.25">
      <c r="A2103" s="227"/>
      <c r="B2103" s="173"/>
      <c r="C2103" s="173"/>
      <c r="D2103" s="173"/>
      <c r="E2103" s="173"/>
      <c r="F2103" s="173"/>
      <c r="G2103" s="173"/>
      <c r="H2103" s="173"/>
      <c r="I2103" s="173"/>
      <c r="J2103" s="173"/>
      <c r="K2103" s="173"/>
      <c r="L2103" s="173"/>
      <c r="M2103" s="72"/>
      <c r="N2103" s="67"/>
      <c r="O2103" s="76"/>
      <c r="P2103" s="218"/>
      <c r="Q2103" s="218"/>
      <c r="R2103" s="218"/>
    </row>
    <row r="2104" spans="1:18" x14ac:dyDescent="0.25">
      <c r="A2104" s="227"/>
      <c r="B2104" s="173"/>
      <c r="C2104" s="173"/>
      <c r="D2104" s="173"/>
      <c r="E2104" s="173"/>
      <c r="F2104" s="173"/>
      <c r="G2104" s="173"/>
      <c r="H2104" s="173"/>
      <c r="I2104" s="173"/>
      <c r="J2104" s="173"/>
      <c r="K2104" s="173"/>
      <c r="L2104" s="173"/>
      <c r="M2104" s="72"/>
      <c r="N2104" s="67"/>
      <c r="O2104" s="76"/>
      <c r="P2104" s="218"/>
      <c r="Q2104" s="218"/>
      <c r="R2104" s="218"/>
    </row>
    <row r="2105" spans="1:18" x14ac:dyDescent="0.25">
      <c r="A2105" s="227"/>
      <c r="B2105" s="173"/>
      <c r="C2105" s="173"/>
      <c r="D2105" s="173"/>
      <c r="E2105" s="173"/>
      <c r="F2105" s="173"/>
      <c r="G2105" s="173"/>
      <c r="H2105" s="173"/>
      <c r="I2105" s="173"/>
      <c r="J2105" s="173"/>
      <c r="K2105" s="173"/>
      <c r="L2105" s="173"/>
      <c r="M2105" s="72"/>
      <c r="N2105" s="67"/>
      <c r="O2105" s="76"/>
      <c r="P2105" s="218"/>
      <c r="Q2105" s="218"/>
      <c r="R2105" s="218"/>
    </row>
    <row r="2106" spans="1:18" x14ac:dyDescent="0.25">
      <c r="A2106" s="227"/>
      <c r="B2106" s="173"/>
      <c r="C2106" s="173"/>
      <c r="D2106" s="173"/>
      <c r="E2106" s="173"/>
      <c r="F2106" s="173"/>
      <c r="G2106" s="173"/>
      <c r="H2106" s="173"/>
      <c r="I2106" s="173"/>
      <c r="J2106" s="173"/>
      <c r="K2106" s="173"/>
      <c r="L2106" s="173"/>
      <c r="M2106" s="72"/>
      <c r="N2106" s="67"/>
      <c r="O2106" s="76"/>
      <c r="P2106" s="218"/>
      <c r="Q2106" s="218"/>
      <c r="R2106" s="218"/>
    </row>
    <row r="2107" spans="1:18" x14ac:dyDescent="0.25">
      <c r="A2107" s="227"/>
      <c r="B2107" s="173"/>
      <c r="C2107" s="173"/>
      <c r="D2107" s="173"/>
      <c r="E2107" s="173"/>
      <c r="F2107" s="173"/>
      <c r="G2107" s="173"/>
      <c r="H2107" s="173"/>
      <c r="I2107" s="173"/>
      <c r="J2107" s="173"/>
      <c r="K2107" s="173"/>
      <c r="L2107" s="173"/>
      <c r="M2107" s="72"/>
      <c r="N2107" s="67"/>
      <c r="O2107" s="76"/>
      <c r="P2107" s="218"/>
      <c r="Q2107" s="218"/>
      <c r="R2107" s="218"/>
    </row>
    <row r="2108" spans="1:18" x14ac:dyDescent="0.25">
      <c r="A2108" s="227"/>
      <c r="B2108" s="173"/>
      <c r="C2108" s="173"/>
      <c r="D2108" s="173"/>
      <c r="E2108" s="173"/>
      <c r="F2108" s="173"/>
      <c r="G2108" s="173"/>
      <c r="H2108" s="173"/>
      <c r="I2108" s="173"/>
      <c r="J2108" s="173"/>
      <c r="K2108" s="173"/>
      <c r="L2108" s="173"/>
      <c r="M2108" s="72"/>
      <c r="N2108" s="67"/>
      <c r="O2108" s="76"/>
      <c r="P2108" s="218"/>
      <c r="Q2108" s="218"/>
      <c r="R2108" s="218"/>
    </row>
    <row r="2109" spans="1:18" x14ac:dyDescent="0.25">
      <c r="A2109" s="227"/>
      <c r="B2109" s="173"/>
      <c r="C2109" s="173"/>
      <c r="D2109" s="173"/>
      <c r="E2109" s="173"/>
      <c r="F2109" s="173"/>
      <c r="G2109" s="173"/>
      <c r="H2109" s="173"/>
      <c r="I2109" s="173"/>
      <c r="J2109" s="173"/>
      <c r="K2109" s="173"/>
      <c r="L2109" s="173"/>
      <c r="M2109" s="72"/>
      <c r="N2109" s="67"/>
      <c r="O2109" s="76"/>
      <c r="P2109" s="218"/>
      <c r="Q2109" s="218"/>
      <c r="R2109" s="218"/>
    </row>
    <row r="2110" spans="1:18" x14ac:dyDescent="0.25">
      <c r="A2110" s="227"/>
      <c r="B2110" s="173"/>
      <c r="C2110" s="173"/>
      <c r="D2110" s="173"/>
      <c r="E2110" s="173"/>
      <c r="F2110" s="173"/>
      <c r="G2110" s="173"/>
      <c r="H2110" s="173"/>
      <c r="I2110" s="173"/>
      <c r="J2110" s="173"/>
      <c r="K2110" s="173"/>
      <c r="L2110" s="173"/>
      <c r="M2110" s="72"/>
      <c r="N2110" s="67"/>
      <c r="O2110" s="76"/>
      <c r="P2110" s="218"/>
      <c r="Q2110" s="218"/>
      <c r="R2110" s="218"/>
    </row>
    <row r="2111" spans="1:18" x14ac:dyDescent="0.25">
      <c r="A2111" s="227"/>
      <c r="B2111" s="173"/>
      <c r="C2111" s="173"/>
      <c r="D2111" s="173"/>
      <c r="E2111" s="173"/>
      <c r="F2111" s="173"/>
      <c r="G2111" s="173"/>
      <c r="H2111" s="173"/>
      <c r="I2111" s="173"/>
      <c r="J2111" s="173"/>
      <c r="K2111" s="173"/>
      <c r="L2111" s="173"/>
      <c r="M2111" s="72"/>
      <c r="N2111" s="67"/>
      <c r="O2111" s="76"/>
      <c r="P2111" s="218"/>
      <c r="Q2111" s="218"/>
      <c r="R2111" s="218"/>
    </row>
    <row r="2112" spans="1:18" x14ac:dyDescent="0.25">
      <c r="A2112" s="227"/>
      <c r="B2112" s="173"/>
      <c r="C2112" s="173"/>
      <c r="D2112" s="173"/>
      <c r="E2112" s="173"/>
      <c r="F2112" s="173"/>
      <c r="G2112" s="173"/>
      <c r="H2112" s="173"/>
      <c r="I2112" s="173"/>
      <c r="J2112" s="173"/>
      <c r="K2112" s="173"/>
      <c r="L2112" s="173"/>
      <c r="M2112" s="72"/>
      <c r="N2112" s="67"/>
      <c r="O2112" s="76"/>
      <c r="P2112" s="218"/>
      <c r="Q2112" s="218"/>
      <c r="R2112" s="218"/>
    </row>
    <row r="2113" spans="1:18" x14ac:dyDescent="0.25">
      <c r="A2113" s="227"/>
      <c r="B2113" s="173"/>
      <c r="C2113" s="173"/>
      <c r="D2113" s="173"/>
      <c r="E2113" s="173"/>
      <c r="F2113" s="173"/>
      <c r="G2113" s="173"/>
      <c r="H2113" s="173"/>
      <c r="I2113" s="173"/>
      <c r="J2113" s="173"/>
      <c r="K2113" s="173"/>
      <c r="L2113" s="173"/>
      <c r="M2113" s="72"/>
      <c r="N2113" s="67"/>
      <c r="O2113" s="76"/>
      <c r="P2113" s="218"/>
      <c r="Q2113" s="218"/>
      <c r="R2113" s="218"/>
    </row>
    <row r="2114" spans="1:18" x14ac:dyDescent="0.25">
      <c r="A2114" s="227"/>
      <c r="B2114" s="173"/>
      <c r="C2114" s="173"/>
      <c r="D2114" s="173"/>
      <c r="E2114" s="173"/>
      <c r="F2114" s="173"/>
      <c r="G2114" s="173"/>
      <c r="H2114" s="173"/>
      <c r="I2114" s="173"/>
      <c r="J2114" s="173"/>
      <c r="K2114" s="173"/>
      <c r="L2114" s="173"/>
      <c r="M2114" s="72"/>
      <c r="N2114" s="67"/>
      <c r="O2114" s="76"/>
      <c r="P2114" s="218"/>
      <c r="Q2114" s="218"/>
      <c r="R2114" s="218"/>
    </row>
    <row r="2115" spans="1:18" x14ac:dyDescent="0.25">
      <c r="A2115" s="227"/>
      <c r="B2115" s="173"/>
      <c r="C2115" s="173"/>
      <c r="D2115" s="173"/>
      <c r="E2115" s="173"/>
      <c r="F2115" s="173"/>
      <c r="G2115" s="173"/>
      <c r="H2115" s="173"/>
      <c r="I2115" s="173"/>
      <c r="J2115" s="173"/>
      <c r="K2115" s="173"/>
      <c r="L2115" s="173"/>
      <c r="M2115" s="72"/>
      <c r="N2115" s="67"/>
      <c r="O2115" s="76"/>
      <c r="P2115" s="218"/>
      <c r="Q2115" s="218"/>
      <c r="R2115" s="218"/>
    </row>
    <row r="2116" spans="1:18" x14ac:dyDescent="0.25">
      <c r="A2116" s="227"/>
      <c r="B2116" s="173"/>
      <c r="C2116" s="173"/>
      <c r="D2116" s="173"/>
      <c r="E2116" s="173"/>
      <c r="F2116" s="173"/>
      <c r="G2116" s="173"/>
      <c r="H2116" s="173"/>
      <c r="I2116" s="173"/>
      <c r="J2116" s="173"/>
      <c r="K2116" s="173"/>
      <c r="L2116" s="173"/>
      <c r="M2116" s="72"/>
      <c r="N2116" s="67"/>
      <c r="O2116" s="76"/>
      <c r="P2116" s="218"/>
      <c r="Q2116" s="218"/>
      <c r="R2116" s="218"/>
    </row>
    <row r="2117" spans="1:18" x14ac:dyDescent="0.25">
      <c r="A2117" s="227"/>
      <c r="B2117" s="173"/>
      <c r="C2117" s="173"/>
      <c r="D2117" s="173"/>
      <c r="E2117" s="173"/>
      <c r="F2117" s="173"/>
      <c r="G2117" s="173"/>
      <c r="H2117" s="173"/>
      <c r="I2117" s="173"/>
      <c r="J2117" s="173"/>
      <c r="K2117" s="173"/>
      <c r="L2117" s="173"/>
      <c r="M2117" s="72"/>
      <c r="N2117" s="67"/>
      <c r="O2117" s="76"/>
      <c r="P2117" s="218"/>
      <c r="Q2117" s="218"/>
      <c r="R2117" s="218"/>
    </row>
    <row r="2118" spans="1:18" x14ac:dyDescent="0.25">
      <c r="A2118" s="227"/>
      <c r="B2118" s="173"/>
      <c r="C2118" s="173"/>
      <c r="D2118" s="173"/>
      <c r="E2118" s="173"/>
      <c r="F2118" s="173"/>
      <c r="G2118" s="173"/>
      <c r="H2118" s="173"/>
      <c r="I2118" s="173"/>
      <c r="J2118" s="173"/>
      <c r="K2118" s="173"/>
      <c r="L2118" s="173"/>
      <c r="M2118" s="72"/>
      <c r="N2118" s="67"/>
      <c r="O2118" s="76"/>
      <c r="P2118" s="218"/>
      <c r="Q2118" s="218"/>
      <c r="R2118" s="218"/>
    </row>
    <row r="2119" spans="1:18" x14ac:dyDescent="0.25">
      <c r="A2119" s="227"/>
      <c r="B2119" s="173"/>
      <c r="C2119" s="173"/>
      <c r="D2119" s="173"/>
      <c r="E2119" s="173"/>
      <c r="F2119" s="173"/>
      <c r="G2119" s="173"/>
      <c r="H2119" s="173"/>
      <c r="I2119" s="173"/>
      <c r="J2119" s="173"/>
      <c r="K2119" s="173"/>
      <c r="L2119" s="173"/>
      <c r="M2119" s="72"/>
      <c r="N2119" s="67"/>
      <c r="O2119" s="76"/>
      <c r="P2119" s="218"/>
      <c r="Q2119" s="218"/>
      <c r="R2119" s="218"/>
    </row>
    <row r="2120" spans="1:18" x14ac:dyDescent="0.25">
      <c r="A2120" s="227"/>
      <c r="B2120" s="173"/>
      <c r="C2120" s="173"/>
      <c r="D2120" s="173"/>
      <c r="E2120" s="173"/>
      <c r="F2120" s="173"/>
      <c r="G2120" s="173"/>
      <c r="H2120" s="173"/>
      <c r="I2120" s="173"/>
      <c r="J2120" s="173"/>
      <c r="K2120" s="173"/>
      <c r="L2120" s="173"/>
      <c r="M2120" s="72"/>
      <c r="N2120" s="67"/>
      <c r="O2120" s="76"/>
      <c r="P2120" s="218"/>
      <c r="Q2120" s="218"/>
      <c r="R2120" s="218"/>
    </row>
    <row r="2121" spans="1:18" x14ac:dyDescent="0.25">
      <c r="A2121" s="227"/>
      <c r="B2121" s="173"/>
      <c r="C2121" s="173"/>
      <c r="D2121" s="173"/>
      <c r="E2121" s="173"/>
      <c r="F2121" s="173"/>
      <c r="G2121" s="173"/>
      <c r="H2121" s="173"/>
      <c r="I2121" s="173"/>
      <c r="J2121" s="173"/>
      <c r="K2121" s="173"/>
      <c r="L2121" s="173"/>
      <c r="M2121" s="72"/>
      <c r="N2121" s="67"/>
      <c r="O2121" s="76"/>
      <c r="P2121" s="218"/>
      <c r="Q2121" s="218"/>
      <c r="R2121" s="218"/>
    </row>
    <row r="2122" spans="1:18" x14ac:dyDescent="0.25">
      <c r="A2122" s="227"/>
      <c r="B2122" s="173"/>
      <c r="C2122" s="173"/>
      <c r="D2122" s="173"/>
      <c r="E2122" s="173"/>
      <c r="F2122" s="173"/>
      <c r="G2122" s="173"/>
      <c r="H2122" s="173"/>
      <c r="I2122" s="173"/>
      <c r="J2122" s="173"/>
      <c r="K2122" s="173"/>
      <c r="L2122" s="173"/>
      <c r="M2122" s="72"/>
      <c r="N2122" s="67"/>
      <c r="O2122" s="76"/>
      <c r="P2122" s="218"/>
      <c r="Q2122" s="218"/>
      <c r="R2122" s="218"/>
    </row>
    <row r="2123" spans="1:18" x14ac:dyDescent="0.25">
      <c r="A2123" s="227"/>
      <c r="B2123" s="173"/>
      <c r="C2123" s="173"/>
      <c r="D2123" s="173"/>
      <c r="E2123" s="173"/>
      <c r="F2123" s="173"/>
      <c r="G2123" s="173"/>
      <c r="H2123" s="173"/>
      <c r="I2123" s="173"/>
      <c r="J2123" s="173"/>
      <c r="K2123" s="173"/>
      <c r="L2123" s="173"/>
      <c r="M2123" s="72"/>
      <c r="N2123" s="67"/>
      <c r="O2123" s="76"/>
      <c r="P2123" s="218"/>
      <c r="Q2123" s="218"/>
      <c r="R2123" s="218"/>
    </row>
    <row r="2124" spans="1:18" x14ac:dyDescent="0.25">
      <c r="A2124" s="227"/>
      <c r="B2124" s="173"/>
      <c r="C2124" s="173"/>
      <c r="D2124" s="173"/>
      <c r="E2124" s="173"/>
      <c r="F2124" s="173"/>
      <c r="G2124" s="173"/>
      <c r="H2124" s="173"/>
      <c r="I2124" s="173"/>
      <c r="J2124" s="173"/>
      <c r="K2124" s="173"/>
      <c r="L2124" s="173"/>
      <c r="M2124" s="72"/>
      <c r="N2124" s="67"/>
      <c r="O2124" s="76"/>
      <c r="P2124" s="218"/>
      <c r="Q2124" s="218"/>
      <c r="R2124" s="218"/>
    </row>
    <row r="2125" spans="1:18" x14ac:dyDescent="0.25">
      <c r="A2125" s="227"/>
      <c r="B2125" s="173"/>
      <c r="C2125" s="173"/>
      <c r="D2125" s="173"/>
      <c r="E2125" s="173"/>
      <c r="F2125" s="173"/>
      <c r="G2125" s="173"/>
      <c r="H2125" s="173"/>
      <c r="I2125" s="173"/>
      <c r="J2125" s="173"/>
      <c r="K2125" s="173"/>
      <c r="L2125" s="173"/>
      <c r="M2125" s="72"/>
      <c r="N2125" s="67"/>
      <c r="O2125" s="76"/>
      <c r="P2125" s="218"/>
      <c r="Q2125" s="218"/>
      <c r="R2125" s="218"/>
    </row>
    <row r="2126" spans="1:18" x14ac:dyDescent="0.25">
      <c r="A2126" s="227"/>
      <c r="B2126" s="173"/>
      <c r="C2126" s="173"/>
      <c r="D2126" s="173"/>
      <c r="E2126" s="173"/>
      <c r="F2126" s="173"/>
      <c r="G2126" s="173"/>
      <c r="H2126" s="173"/>
      <c r="I2126" s="173"/>
      <c r="J2126" s="173"/>
      <c r="K2126" s="173"/>
      <c r="L2126" s="173"/>
      <c r="M2126" s="72"/>
      <c r="N2126" s="67"/>
      <c r="O2126" s="76"/>
      <c r="P2126" s="218"/>
      <c r="Q2126" s="218"/>
      <c r="R2126" s="218"/>
    </row>
    <row r="2127" spans="1:18" x14ac:dyDescent="0.25">
      <c r="A2127" s="227"/>
      <c r="B2127" s="173"/>
      <c r="C2127" s="173"/>
      <c r="D2127" s="173"/>
      <c r="E2127" s="173"/>
      <c r="F2127" s="173"/>
      <c r="G2127" s="173"/>
      <c r="H2127" s="173"/>
      <c r="I2127" s="173"/>
      <c r="J2127" s="173"/>
      <c r="K2127" s="173"/>
      <c r="L2127" s="173"/>
      <c r="M2127" s="72"/>
      <c r="N2127" s="67"/>
      <c r="O2127" s="76"/>
      <c r="P2127" s="218"/>
      <c r="Q2127" s="218"/>
      <c r="R2127" s="218"/>
    </row>
    <row r="2128" spans="1:18" x14ac:dyDescent="0.25">
      <c r="A2128" s="227"/>
      <c r="B2128" s="173"/>
      <c r="C2128" s="173"/>
      <c r="D2128" s="173"/>
      <c r="E2128" s="173"/>
      <c r="F2128" s="173"/>
      <c r="G2128" s="173"/>
      <c r="H2128" s="173"/>
      <c r="I2128" s="173"/>
      <c r="J2128" s="173"/>
      <c r="K2128" s="173"/>
      <c r="L2128" s="173"/>
      <c r="M2128" s="72"/>
      <c r="N2128" s="67"/>
      <c r="O2128" s="76"/>
      <c r="P2128" s="218"/>
      <c r="Q2128" s="218"/>
      <c r="R2128" s="218"/>
    </row>
    <row r="2129" spans="1:18" x14ac:dyDescent="0.25">
      <c r="A2129" s="227"/>
      <c r="B2129" s="173"/>
      <c r="C2129" s="173"/>
      <c r="D2129" s="173"/>
      <c r="E2129" s="173"/>
      <c r="F2129" s="173"/>
      <c r="G2129" s="173"/>
      <c r="H2129" s="173"/>
      <c r="I2129" s="173"/>
      <c r="J2129" s="173"/>
      <c r="K2129" s="173"/>
      <c r="L2129" s="173"/>
      <c r="M2129" s="72"/>
      <c r="N2129" s="67"/>
      <c r="O2129" s="76"/>
      <c r="P2129" s="218"/>
      <c r="Q2129" s="218"/>
      <c r="R2129" s="218"/>
    </row>
    <row r="2130" spans="1:18" x14ac:dyDescent="0.25">
      <c r="A2130" s="227"/>
      <c r="B2130" s="173"/>
      <c r="C2130" s="173"/>
      <c r="D2130" s="173"/>
      <c r="E2130" s="173"/>
      <c r="F2130" s="173"/>
      <c r="G2130" s="173"/>
      <c r="H2130" s="173"/>
      <c r="I2130" s="173"/>
      <c r="J2130" s="173"/>
      <c r="K2130" s="173"/>
      <c r="L2130" s="173"/>
      <c r="M2130" s="72"/>
      <c r="N2130" s="67"/>
      <c r="O2130" s="76"/>
      <c r="P2130" s="218"/>
      <c r="Q2130" s="218"/>
      <c r="R2130" s="218"/>
    </row>
    <row r="2131" spans="1:18" x14ac:dyDescent="0.25">
      <c r="A2131" s="227"/>
      <c r="B2131" s="173"/>
      <c r="C2131" s="173"/>
      <c r="D2131" s="173"/>
      <c r="E2131" s="173"/>
      <c r="F2131" s="173"/>
      <c r="G2131" s="173"/>
      <c r="H2131" s="173"/>
      <c r="I2131" s="173"/>
      <c r="J2131" s="173"/>
      <c r="K2131" s="173"/>
      <c r="L2131" s="173"/>
      <c r="M2131" s="72"/>
      <c r="N2131" s="67"/>
      <c r="O2131" s="76"/>
      <c r="P2131" s="218"/>
      <c r="Q2131" s="218"/>
      <c r="R2131" s="218"/>
    </row>
    <row r="2132" spans="1:18" x14ac:dyDescent="0.25">
      <c r="A2132" s="227"/>
      <c r="B2132" s="173"/>
      <c r="C2132" s="173"/>
      <c r="D2132" s="173"/>
      <c r="E2132" s="173"/>
      <c r="F2132" s="173"/>
      <c r="G2132" s="173"/>
      <c r="H2132" s="173"/>
      <c r="I2132" s="173"/>
      <c r="J2132" s="173"/>
      <c r="K2132" s="173"/>
      <c r="L2132" s="173"/>
      <c r="M2132" s="72"/>
      <c r="N2132" s="67"/>
      <c r="O2132" s="76"/>
      <c r="P2132" s="218"/>
      <c r="Q2132" s="218"/>
      <c r="R2132" s="218"/>
    </row>
    <row r="2133" spans="1:18" x14ac:dyDescent="0.25">
      <c r="A2133" s="227"/>
      <c r="B2133" s="173"/>
      <c r="C2133" s="173"/>
      <c r="D2133" s="173"/>
      <c r="E2133" s="173"/>
      <c r="F2133" s="173"/>
      <c r="G2133" s="173"/>
      <c r="H2133" s="173"/>
      <c r="I2133" s="173"/>
      <c r="J2133" s="173"/>
      <c r="K2133" s="173"/>
      <c r="L2133" s="173"/>
      <c r="M2133" s="72"/>
      <c r="N2133" s="67"/>
      <c r="O2133" s="76"/>
      <c r="P2133" s="218"/>
      <c r="Q2133" s="218"/>
      <c r="R2133" s="218"/>
    </row>
    <row r="2134" spans="1:18" x14ac:dyDescent="0.25">
      <c r="A2134" s="227"/>
      <c r="B2134" s="173"/>
      <c r="C2134" s="173"/>
      <c r="D2134" s="173"/>
      <c r="E2134" s="173"/>
      <c r="F2134" s="173"/>
      <c r="G2134" s="173"/>
      <c r="H2134" s="173"/>
      <c r="I2134" s="173"/>
      <c r="J2134" s="173"/>
      <c r="K2134" s="173"/>
      <c r="L2134" s="173"/>
      <c r="M2134" s="72"/>
      <c r="N2134" s="67"/>
      <c r="O2134" s="76"/>
      <c r="P2134" s="218"/>
      <c r="Q2134" s="218"/>
      <c r="R2134" s="218"/>
    </row>
    <row r="2135" spans="1:18" x14ac:dyDescent="0.25">
      <c r="A2135" s="227"/>
      <c r="B2135" s="173"/>
      <c r="C2135" s="173"/>
      <c r="D2135" s="173"/>
      <c r="E2135" s="173"/>
      <c r="F2135" s="173"/>
      <c r="G2135" s="173"/>
      <c r="H2135" s="173"/>
      <c r="I2135" s="173"/>
      <c r="J2135" s="173"/>
      <c r="K2135" s="173"/>
      <c r="L2135" s="173"/>
      <c r="M2135" s="72"/>
      <c r="N2135" s="67"/>
      <c r="O2135" s="76"/>
      <c r="P2135" s="218"/>
      <c r="Q2135" s="218"/>
      <c r="R2135" s="218"/>
    </row>
    <row r="2136" spans="1:18" x14ac:dyDescent="0.25">
      <c r="A2136" s="227"/>
      <c r="B2136" s="173"/>
      <c r="C2136" s="173"/>
      <c r="D2136" s="173"/>
      <c r="E2136" s="173"/>
      <c r="F2136" s="173"/>
      <c r="G2136" s="173"/>
      <c r="H2136" s="173"/>
      <c r="I2136" s="173"/>
      <c r="J2136" s="173"/>
      <c r="K2136" s="173"/>
      <c r="L2136" s="173"/>
      <c r="M2136" s="72"/>
      <c r="N2136" s="67"/>
      <c r="O2136" s="76"/>
      <c r="P2136" s="218"/>
      <c r="Q2136" s="218"/>
      <c r="R2136" s="218"/>
    </row>
    <row r="2137" spans="1:18" x14ac:dyDescent="0.25">
      <c r="A2137" s="227"/>
      <c r="B2137" s="173"/>
      <c r="C2137" s="173"/>
      <c r="D2137" s="173"/>
      <c r="E2137" s="173"/>
      <c r="F2137" s="173"/>
      <c r="G2137" s="173"/>
      <c r="H2137" s="173"/>
      <c r="I2137" s="173"/>
      <c r="J2137" s="173"/>
      <c r="K2137" s="173"/>
      <c r="L2137" s="173"/>
      <c r="M2137" s="72"/>
      <c r="N2137" s="67"/>
      <c r="O2137" s="76"/>
      <c r="P2137" s="218"/>
      <c r="Q2137" s="218"/>
      <c r="R2137" s="218"/>
    </row>
    <row r="2138" spans="1:18" x14ac:dyDescent="0.25">
      <c r="A2138" s="227"/>
      <c r="B2138" s="173"/>
      <c r="C2138" s="173"/>
      <c r="D2138" s="173"/>
      <c r="E2138" s="173"/>
      <c r="F2138" s="173"/>
      <c r="G2138" s="173"/>
      <c r="H2138" s="173"/>
      <c r="I2138" s="173"/>
      <c r="J2138" s="173"/>
      <c r="K2138" s="173"/>
      <c r="L2138" s="173"/>
      <c r="M2138" s="72"/>
      <c r="N2138" s="67"/>
      <c r="O2138" s="76"/>
      <c r="P2138" s="218"/>
      <c r="Q2138" s="218"/>
      <c r="R2138" s="218"/>
    </row>
    <row r="2139" spans="1:18" x14ac:dyDescent="0.25">
      <c r="A2139" s="227"/>
      <c r="B2139" s="173"/>
      <c r="C2139" s="173"/>
      <c r="D2139" s="173"/>
      <c r="E2139" s="173"/>
      <c r="F2139" s="173"/>
      <c r="G2139" s="173"/>
      <c r="H2139" s="173"/>
      <c r="I2139" s="173"/>
      <c r="J2139" s="173"/>
      <c r="K2139" s="173"/>
      <c r="L2139" s="173"/>
      <c r="M2139" s="72"/>
      <c r="N2139" s="67"/>
      <c r="O2139" s="76"/>
      <c r="P2139" s="218"/>
      <c r="Q2139" s="218"/>
      <c r="R2139" s="218"/>
    </row>
    <row r="2140" spans="1:18" x14ac:dyDescent="0.25">
      <c r="A2140" s="227"/>
      <c r="B2140" s="173"/>
      <c r="C2140" s="173"/>
      <c r="D2140" s="173"/>
      <c r="E2140" s="173"/>
      <c r="F2140" s="173"/>
      <c r="G2140" s="173"/>
      <c r="H2140" s="173"/>
      <c r="I2140" s="173"/>
      <c r="J2140" s="173"/>
      <c r="K2140" s="173"/>
      <c r="L2140" s="173"/>
      <c r="M2140" s="72"/>
      <c r="N2140" s="67"/>
      <c r="O2140" s="76"/>
      <c r="P2140" s="218"/>
      <c r="Q2140" s="218"/>
      <c r="R2140" s="218"/>
    </row>
    <row r="2141" spans="1:18" x14ac:dyDescent="0.25">
      <c r="A2141" s="227"/>
      <c r="B2141" s="173"/>
      <c r="C2141" s="173"/>
      <c r="D2141" s="173"/>
      <c r="E2141" s="173"/>
      <c r="F2141" s="173"/>
      <c r="G2141" s="173"/>
      <c r="H2141" s="173"/>
      <c r="I2141" s="173"/>
      <c r="J2141" s="173"/>
      <c r="K2141" s="173"/>
      <c r="L2141" s="173"/>
      <c r="M2141" s="72"/>
      <c r="N2141" s="67"/>
      <c r="O2141" s="76"/>
      <c r="P2141" s="218"/>
      <c r="Q2141" s="218"/>
      <c r="R2141" s="218"/>
    </row>
    <row r="2142" spans="1:18" x14ac:dyDescent="0.25">
      <c r="A2142" s="227"/>
      <c r="B2142" s="173"/>
      <c r="C2142" s="173"/>
      <c r="D2142" s="173"/>
      <c r="E2142" s="173"/>
      <c r="F2142" s="173"/>
      <c r="G2142" s="173"/>
      <c r="H2142" s="173"/>
      <c r="I2142" s="173"/>
      <c r="J2142" s="173"/>
      <c r="K2142" s="173"/>
      <c r="L2142" s="173"/>
      <c r="M2142" s="72"/>
      <c r="N2142" s="67"/>
      <c r="O2142" s="76"/>
      <c r="P2142" s="218"/>
      <c r="Q2142" s="218"/>
      <c r="R2142" s="218"/>
    </row>
    <row r="2143" spans="1:18" x14ac:dyDescent="0.25">
      <c r="A2143" s="227"/>
      <c r="B2143" s="173"/>
      <c r="C2143" s="173"/>
      <c r="D2143" s="173"/>
      <c r="E2143" s="173"/>
      <c r="F2143" s="173"/>
      <c r="G2143" s="173"/>
      <c r="H2143" s="173"/>
      <c r="I2143" s="173"/>
      <c r="J2143" s="173"/>
      <c r="K2143" s="173"/>
      <c r="L2143" s="173"/>
      <c r="M2143" s="72"/>
      <c r="N2143" s="67"/>
      <c r="O2143" s="76"/>
      <c r="P2143" s="218"/>
      <c r="Q2143" s="218"/>
      <c r="R2143" s="218"/>
    </row>
    <row r="2144" spans="1:18" x14ac:dyDescent="0.25">
      <c r="A2144" s="227"/>
      <c r="B2144" s="173"/>
      <c r="C2144" s="173"/>
      <c r="D2144" s="173"/>
      <c r="E2144" s="173"/>
      <c r="F2144" s="173"/>
      <c r="G2144" s="173"/>
      <c r="H2144" s="173"/>
      <c r="I2144" s="173"/>
      <c r="J2144" s="173"/>
      <c r="K2144" s="173"/>
      <c r="L2144" s="173"/>
      <c r="M2144" s="72"/>
      <c r="N2144" s="67"/>
      <c r="O2144" s="76"/>
      <c r="P2144" s="218"/>
      <c r="Q2144" s="218"/>
      <c r="R2144" s="218"/>
    </row>
    <row r="2145" spans="1:18" x14ac:dyDescent="0.25">
      <c r="A2145" s="227"/>
      <c r="B2145" s="173"/>
      <c r="C2145" s="173"/>
      <c r="D2145" s="173"/>
      <c r="E2145" s="173"/>
      <c r="F2145" s="173"/>
      <c r="G2145" s="173"/>
      <c r="H2145" s="173"/>
      <c r="I2145" s="173"/>
      <c r="J2145" s="173"/>
      <c r="K2145" s="173"/>
      <c r="L2145" s="173"/>
      <c r="M2145" s="72"/>
      <c r="N2145" s="67"/>
      <c r="O2145" s="76"/>
      <c r="P2145" s="218"/>
      <c r="Q2145" s="218"/>
      <c r="R2145" s="218"/>
    </row>
    <row r="2146" spans="1:18" x14ac:dyDescent="0.25">
      <c r="A2146" s="227"/>
      <c r="B2146" s="173"/>
      <c r="C2146" s="173"/>
      <c r="D2146" s="173"/>
      <c r="E2146" s="173"/>
      <c r="F2146" s="173"/>
      <c r="G2146" s="173"/>
      <c r="H2146" s="173"/>
      <c r="I2146" s="173"/>
      <c r="J2146" s="173"/>
      <c r="K2146" s="173"/>
      <c r="L2146" s="173"/>
      <c r="M2146" s="72"/>
      <c r="N2146" s="67"/>
      <c r="O2146" s="76"/>
      <c r="P2146" s="218"/>
      <c r="Q2146" s="218"/>
      <c r="R2146" s="218"/>
    </row>
    <row r="2147" spans="1:18" x14ac:dyDescent="0.25">
      <c r="A2147" s="227"/>
      <c r="B2147" s="173"/>
      <c r="C2147" s="173"/>
      <c r="D2147" s="173"/>
      <c r="E2147" s="173"/>
      <c r="F2147" s="173"/>
      <c r="G2147" s="173"/>
      <c r="H2147" s="173"/>
      <c r="I2147" s="173"/>
      <c r="J2147" s="173"/>
      <c r="K2147" s="173"/>
      <c r="L2147" s="173"/>
      <c r="M2147" s="72"/>
      <c r="N2147" s="67"/>
      <c r="O2147" s="76"/>
      <c r="P2147" s="218"/>
      <c r="Q2147" s="218"/>
      <c r="R2147" s="218"/>
    </row>
    <row r="2148" spans="1:18" x14ac:dyDescent="0.25">
      <c r="A2148" s="227"/>
      <c r="B2148" s="173"/>
      <c r="C2148" s="173"/>
      <c r="D2148" s="173"/>
      <c r="E2148" s="173"/>
      <c r="F2148" s="173"/>
      <c r="G2148" s="173"/>
      <c r="H2148" s="173"/>
      <c r="I2148" s="173"/>
      <c r="J2148" s="173"/>
      <c r="K2148" s="173"/>
      <c r="L2148" s="173"/>
      <c r="M2148" s="72"/>
      <c r="N2148" s="67"/>
      <c r="O2148" s="76"/>
      <c r="P2148" s="218"/>
      <c r="Q2148" s="218"/>
      <c r="R2148" s="218"/>
    </row>
    <row r="2149" spans="1:18" x14ac:dyDescent="0.25">
      <c r="A2149" s="227"/>
      <c r="B2149" s="173"/>
      <c r="C2149" s="173"/>
      <c r="D2149" s="173"/>
      <c r="E2149" s="173"/>
      <c r="F2149" s="173"/>
      <c r="G2149" s="173"/>
      <c r="H2149" s="173"/>
      <c r="I2149" s="173"/>
      <c r="J2149" s="173"/>
      <c r="K2149" s="173"/>
      <c r="L2149" s="173"/>
      <c r="M2149" s="72"/>
      <c r="N2149" s="67"/>
      <c r="O2149" s="76"/>
      <c r="P2149" s="218"/>
      <c r="Q2149" s="218"/>
      <c r="R2149" s="218"/>
    </row>
    <row r="2150" spans="1:18" x14ac:dyDescent="0.25">
      <c r="A2150" s="227"/>
      <c r="B2150" s="173"/>
      <c r="C2150" s="173"/>
      <c r="D2150" s="173"/>
      <c r="E2150" s="173"/>
      <c r="F2150" s="173"/>
      <c r="G2150" s="173"/>
      <c r="H2150" s="173"/>
      <c r="I2150" s="173"/>
      <c r="J2150" s="173"/>
      <c r="K2150" s="173"/>
      <c r="L2150" s="173"/>
      <c r="M2150" s="72"/>
      <c r="N2150" s="67"/>
      <c r="O2150" s="76"/>
      <c r="P2150" s="218"/>
      <c r="Q2150" s="218"/>
      <c r="R2150" s="218"/>
    </row>
    <row r="2151" spans="1:18" x14ac:dyDescent="0.25">
      <c r="A2151" s="227"/>
      <c r="B2151" s="173"/>
      <c r="C2151" s="173"/>
      <c r="D2151" s="173"/>
      <c r="E2151" s="173"/>
      <c r="F2151" s="173"/>
      <c r="G2151" s="173"/>
      <c r="H2151" s="173"/>
      <c r="I2151" s="173"/>
      <c r="J2151" s="173"/>
      <c r="K2151" s="173"/>
      <c r="L2151" s="173"/>
      <c r="M2151" s="72"/>
      <c r="N2151" s="67"/>
      <c r="O2151" s="76"/>
      <c r="P2151" s="218"/>
      <c r="Q2151" s="218"/>
      <c r="R2151" s="218"/>
    </row>
    <row r="2152" spans="1:18" x14ac:dyDescent="0.25">
      <c r="A2152" s="227"/>
      <c r="B2152" s="173"/>
      <c r="C2152" s="173"/>
      <c r="D2152" s="173"/>
      <c r="E2152" s="173"/>
      <c r="F2152" s="173"/>
      <c r="G2152" s="173"/>
      <c r="H2152" s="173"/>
      <c r="I2152" s="173"/>
      <c r="J2152" s="173"/>
      <c r="K2152" s="173"/>
      <c r="L2152" s="173"/>
      <c r="M2152" s="72"/>
      <c r="N2152" s="67"/>
      <c r="O2152" s="76"/>
      <c r="P2152" s="218"/>
      <c r="Q2152" s="218"/>
      <c r="R2152" s="218"/>
    </row>
    <row r="2153" spans="1:18" x14ac:dyDescent="0.25">
      <c r="A2153" s="227"/>
      <c r="B2153" s="173"/>
      <c r="C2153" s="173"/>
      <c r="D2153" s="173"/>
      <c r="E2153" s="173"/>
      <c r="F2153" s="173"/>
      <c r="G2153" s="173"/>
      <c r="H2153" s="173"/>
      <c r="I2153" s="173"/>
      <c r="J2153" s="173"/>
      <c r="K2153" s="173"/>
      <c r="L2153" s="173"/>
      <c r="M2153" s="72"/>
      <c r="N2153" s="67"/>
      <c r="O2153" s="76"/>
      <c r="P2153" s="218"/>
      <c r="Q2153" s="218"/>
      <c r="R2153" s="218"/>
    </row>
    <row r="2154" spans="1:18" x14ac:dyDescent="0.25">
      <c r="A2154" s="227"/>
      <c r="B2154" s="173"/>
      <c r="C2154" s="173"/>
      <c r="D2154" s="173"/>
      <c r="E2154" s="173"/>
      <c r="F2154" s="173"/>
      <c r="G2154" s="173"/>
      <c r="H2154" s="173"/>
      <c r="I2154" s="173"/>
      <c r="J2154" s="173"/>
      <c r="K2154" s="173"/>
      <c r="L2154" s="173"/>
      <c r="M2154" s="72"/>
      <c r="N2154" s="67"/>
      <c r="O2154" s="76"/>
      <c r="P2154" s="218"/>
      <c r="Q2154" s="218"/>
      <c r="R2154" s="218"/>
    </row>
    <row r="2155" spans="1:18" x14ac:dyDescent="0.25">
      <c r="A2155" s="227"/>
      <c r="B2155" s="173"/>
      <c r="C2155" s="173"/>
      <c r="D2155" s="173"/>
      <c r="E2155" s="173"/>
      <c r="F2155" s="173"/>
      <c r="G2155" s="173"/>
      <c r="H2155" s="173"/>
      <c r="I2155" s="173"/>
      <c r="J2155" s="173"/>
      <c r="K2155" s="173"/>
      <c r="L2155" s="173"/>
      <c r="M2155" s="72"/>
      <c r="N2155" s="67"/>
      <c r="O2155" s="76"/>
      <c r="P2155" s="218"/>
      <c r="Q2155" s="218"/>
      <c r="R2155" s="218"/>
    </row>
    <row r="2156" spans="1:18" x14ac:dyDescent="0.25">
      <c r="A2156" s="227"/>
      <c r="B2156" s="173"/>
      <c r="C2156" s="173"/>
      <c r="D2156" s="173"/>
      <c r="E2156" s="173"/>
      <c r="F2156" s="173"/>
      <c r="G2156" s="173"/>
      <c r="H2156" s="173"/>
      <c r="I2156" s="173"/>
      <c r="J2156" s="173"/>
      <c r="K2156" s="173"/>
      <c r="L2156" s="173"/>
      <c r="M2156" s="72"/>
      <c r="N2156" s="67"/>
      <c r="O2156" s="76"/>
      <c r="P2156" s="218"/>
      <c r="Q2156" s="218"/>
      <c r="R2156" s="218"/>
    </row>
    <row r="2157" spans="1:18" x14ac:dyDescent="0.25">
      <c r="A2157" s="227"/>
      <c r="B2157" s="173"/>
      <c r="C2157" s="173"/>
      <c r="D2157" s="173"/>
      <c r="E2157" s="173"/>
      <c r="F2157" s="173"/>
      <c r="G2157" s="173"/>
      <c r="H2157" s="173"/>
      <c r="I2157" s="173"/>
      <c r="J2157" s="173"/>
      <c r="K2157" s="173"/>
      <c r="L2157" s="173"/>
      <c r="M2157" s="72"/>
      <c r="N2157" s="67"/>
      <c r="O2157" s="76"/>
      <c r="P2157" s="218"/>
      <c r="Q2157" s="218"/>
      <c r="R2157" s="218"/>
    </row>
    <row r="2158" spans="1:18" x14ac:dyDescent="0.25">
      <c r="A2158" s="227"/>
      <c r="B2158" s="173"/>
      <c r="C2158" s="173"/>
      <c r="D2158" s="173"/>
      <c r="E2158" s="173"/>
      <c r="F2158" s="173"/>
      <c r="G2158" s="173"/>
      <c r="H2158" s="173"/>
      <c r="I2158" s="173"/>
      <c r="J2158" s="173"/>
      <c r="K2158" s="173"/>
      <c r="L2158" s="173"/>
      <c r="M2158" s="72"/>
      <c r="N2158" s="67"/>
      <c r="O2158" s="76"/>
      <c r="P2158" s="218"/>
      <c r="Q2158" s="218"/>
      <c r="R2158" s="218"/>
    </row>
    <row r="2159" spans="1:18" x14ac:dyDescent="0.25">
      <c r="A2159" s="227"/>
      <c r="B2159" s="173"/>
      <c r="C2159" s="173"/>
      <c r="D2159" s="173"/>
      <c r="E2159" s="173"/>
      <c r="F2159" s="173"/>
      <c r="G2159" s="173"/>
      <c r="H2159" s="173"/>
      <c r="I2159" s="173"/>
      <c r="J2159" s="173"/>
      <c r="K2159" s="173"/>
      <c r="L2159" s="173"/>
      <c r="M2159" s="72"/>
      <c r="N2159" s="67"/>
      <c r="O2159" s="76"/>
      <c r="P2159" s="218"/>
      <c r="Q2159" s="218"/>
      <c r="R2159" s="218"/>
    </row>
    <row r="2160" spans="1:18" x14ac:dyDescent="0.25">
      <c r="A2160" s="227"/>
      <c r="B2160" s="173"/>
      <c r="C2160" s="173"/>
      <c r="D2160" s="173"/>
      <c r="E2160" s="173"/>
      <c r="F2160" s="173"/>
      <c r="G2160" s="173"/>
      <c r="H2160" s="173"/>
      <c r="I2160" s="173"/>
      <c r="J2160" s="173"/>
      <c r="K2160" s="173"/>
      <c r="L2160" s="173"/>
      <c r="M2160" s="72"/>
      <c r="N2160" s="67"/>
      <c r="O2160" s="76"/>
      <c r="P2160" s="218"/>
      <c r="Q2160" s="218"/>
      <c r="R2160" s="218"/>
    </row>
    <row r="2161" spans="1:18" x14ac:dyDescent="0.25">
      <c r="A2161" s="227"/>
      <c r="B2161" s="173"/>
      <c r="C2161" s="173"/>
      <c r="D2161" s="173"/>
      <c r="E2161" s="173"/>
      <c r="F2161" s="173"/>
      <c r="G2161" s="173"/>
      <c r="H2161" s="173"/>
      <c r="I2161" s="173"/>
      <c r="J2161" s="173"/>
      <c r="K2161" s="173"/>
      <c r="L2161" s="173"/>
      <c r="M2161" s="72"/>
      <c r="N2161" s="67"/>
      <c r="O2161" s="76"/>
      <c r="P2161" s="218"/>
      <c r="Q2161" s="218"/>
      <c r="R2161" s="218"/>
    </row>
    <row r="2162" spans="1:18" x14ac:dyDescent="0.25">
      <c r="A2162" s="227"/>
      <c r="B2162" s="173"/>
      <c r="C2162" s="173"/>
      <c r="D2162" s="173"/>
      <c r="E2162" s="173"/>
      <c r="F2162" s="173"/>
      <c r="G2162" s="173"/>
      <c r="H2162" s="173"/>
      <c r="I2162" s="173"/>
      <c r="J2162" s="173"/>
      <c r="K2162" s="173"/>
      <c r="L2162" s="173"/>
      <c r="M2162" s="72"/>
      <c r="N2162" s="67"/>
      <c r="O2162" s="76"/>
      <c r="P2162" s="218"/>
      <c r="Q2162" s="218"/>
      <c r="R2162" s="218"/>
    </row>
    <row r="2163" spans="1:18" x14ac:dyDescent="0.25">
      <c r="A2163" s="227"/>
      <c r="B2163" s="173"/>
      <c r="C2163" s="173"/>
      <c r="D2163" s="173"/>
      <c r="E2163" s="173"/>
      <c r="F2163" s="173"/>
      <c r="G2163" s="173"/>
      <c r="H2163" s="173"/>
      <c r="I2163" s="173"/>
      <c r="J2163" s="173"/>
      <c r="K2163" s="173"/>
      <c r="L2163" s="173"/>
      <c r="M2163" s="72"/>
      <c r="N2163" s="67"/>
      <c r="O2163" s="76"/>
      <c r="P2163" s="218"/>
      <c r="Q2163" s="218"/>
      <c r="R2163" s="218"/>
    </row>
    <row r="2164" spans="1:18" x14ac:dyDescent="0.25">
      <c r="A2164" s="227"/>
      <c r="B2164" s="173"/>
      <c r="C2164" s="173"/>
      <c r="D2164" s="173"/>
      <c r="E2164" s="173"/>
      <c r="F2164" s="173"/>
      <c r="G2164" s="173"/>
      <c r="H2164" s="173"/>
      <c r="I2164" s="173"/>
      <c r="J2164" s="173"/>
      <c r="K2164" s="173"/>
      <c r="L2164" s="173"/>
      <c r="M2164" s="72"/>
      <c r="N2164" s="67"/>
      <c r="O2164" s="76"/>
      <c r="P2164" s="218"/>
      <c r="Q2164" s="218"/>
      <c r="R2164" s="218"/>
    </row>
    <row r="2165" spans="1:18" x14ac:dyDescent="0.25">
      <c r="A2165" s="227"/>
      <c r="B2165" s="173"/>
      <c r="C2165" s="173"/>
      <c r="D2165" s="173"/>
      <c r="E2165" s="173"/>
      <c r="F2165" s="173"/>
      <c r="G2165" s="173"/>
      <c r="H2165" s="173"/>
      <c r="I2165" s="173"/>
      <c r="J2165" s="173"/>
      <c r="K2165" s="173"/>
      <c r="L2165" s="173"/>
      <c r="M2165" s="72"/>
      <c r="N2165" s="67"/>
      <c r="O2165" s="76"/>
      <c r="P2165" s="218"/>
      <c r="Q2165" s="218"/>
      <c r="R2165" s="218"/>
    </row>
    <row r="2166" spans="1:18" x14ac:dyDescent="0.25">
      <c r="A2166" s="227"/>
      <c r="B2166" s="173"/>
      <c r="C2166" s="173"/>
      <c r="D2166" s="173"/>
      <c r="E2166" s="173"/>
      <c r="F2166" s="173"/>
      <c r="G2166" s="173"/>
      <c r="H2166" s="173"/>
      <c r="I2166" s="173"/>
      <c r="J2166" s="173"/>
      <c r="K2166" s="173"/>
      <c r="L2166" s="173"/>
      <c r="M2166" s="72"/>
      <c r="N2166" s="67"/>
      <c r="O2166" s="76"/>
      <c r="P2166" s="218"/>
      <c r="Q2166" s="218"/>
      <c r="R2166" s="218"/>
    </row>
    <row r="2167" spans="1:18" x14ac:dyDescent="0.25">
      <c r="A2167" s="227"/>
      <c r="B2167" s="173"/>
      <c r="C2167" s="173"/>
      <c r="D2167" s="173"/>
      <c r="E2167" s="173"/>
      <c r="F2167" s="173"/>
      <c r="G2167" s="173"/>
      <c r="H2167" s="173"/>
      <c r="I2167" s="173"/>
      <c r="J2167" s="173"/>
      <c r="K2167" s="173"/>
      <c r="L2167" s="173"/>
      <c r="M2167" s="72"/>
      <c r="N2167" s="67"/>
      <c r="O2167" s="76"/>
      <c r="P2167" s="218"/>
      <c r="Q2167" s="218"/>
      <c r="R2167" s="218"/>
    </row>
    <row r="2168" spans="1:18" x14ac:dyDescent="0.25">
      <c r="A2168" s="227"/>
      <c r="B2168" s="173"/>
      <c r="C2168" s="173"/>
      <c r="D2168" s="173"/>
      <c r="E2168" s="173"/>
      <c r="F2168" s="173"/>
      <c r="G2168" s="173"/>
      <c r="H2168" s="173"/>
      <c r="I2168" s="173"/>
      <c r="J2168" s="173"/>
      <c r="K2168" s="173"/>
      <c r="L2168" s="173"/>
      <c r="M2168" s="72"/>
      <c r="N2168" s="67"/>
      <c r="O2168" s="76"/>
      <c r="P2168" s="218"/>
      <c r="Q2168" s="218"/>
      <c r="R2168" s="218"/>
    </row>
    <row r="2169" spans="1:18" x14ac:dyDescent="0.25">
      <c r="A2169" s="227"/>
      <c r="B2169" s="173"/>
      <c r="C2169" s="173"/>
      <c r="D2169" s="173"/>
      <c r="E2169" s="173"/>
      <c r="F2169" s="173"/>
      <c r="G2169" s="173"/>
      <c r="H2169" s="173"/>
      <c r="I2169" s="173"/>
      <c r="J2169" s="173"/>
      <c r="K2169" s="173"/>
      <c r="L2169" s="173"/>
      <c r="M2169" s="72"/>
      <c r="N2169" s="67"/>
      <c r="O2169" s="76"/>
      <c r="P2169" s="218"/>
      <c r="Q2169" s="218"/>
      <c r="R2169" s="218"/>
    </row>
    <row r="2170" spans="1:18" x14ac:dyDescent="0.25">
      <c r="A2170" s="227"/>
      <c r="B2170" s="173"/>
      <c r="C2170" s="173"/>
      <c r="D2170" s="173"/>
      <c r="E2170" s="173"/>
      <c r="F2170" s="173"/>
      <c r="G2170" s="173"/>
      <c r="H2170" s="173"/>
      <c r="I2170" s="173"/>
      <c r="J2170" s="173"/>
      <c r="K2170" s="173"/>
      <c r="L2170" s="173"/>
      <c r="M2170" s="72"/>
      <c r="N2170" s="67"/>
      <c r="O2170" s="76"/>
      <c r="P2170" s="218"/>
      <c r="Q2170" s="218"/>
      <c r="R2170" s="218"/>
    </row>
    <row r="2171" spans="1:18" x14ac:dyDescent="0.25">
      <c r="A2171" s="227"/>
      <c r="B2171" s="173"/>
      <c r="C2171" s="173"/>
      <c r="D2171" s="173"/>
      <c r="E2171" s="173"/>
      <c r="F2171" s="173"/>
      <c r="G2171" s="173"/>
      <c r="H2171" s="173"/>
      <c r="I2171" s="173"/>
      <c r="J2171" s="173"/>
      <c r="K2171" s="173"/>
      <c r="L2171" s="173"/>
      <c r="M2171" s="72"/>
      <c r="N2171" s="67"/>
      <c r="O2171" s="76"/>
      <c r="P2171" s="218"/>
      <c r="Q2171" s="218"/>
      <c r="R2171" s="218"/>
    </row>
    <row r="2172" spans="1:18" x14ac:dyDescent="0.25">
      <c r="A2172" s="227"/>
      <c r="B2172" s="173"/>
      <c r="C2172" s="173"/>
      <c r="D2172" s="173"/>
      <c r="E2172" s="173"/>
      <c r="F2172" s="173"/>
      <c r="G2172" s="173"/>
      <c r="H2172" s="173"/>
      <c r="I2172" s="173"/>
      <c r="J2172" s="173"/>
      <c r="K2172" s="173"/>
      <c r="L2172" s="173"/>
      <c r="M2172" s="72"/>
      <c r="N2172" s="67"/>
      <c r="O2172" s="76"/>
      <c r="P2172" s="218"/>
      <c r="Q2172" s="218"/>
      <c r="R2172" s="218"/>
    </row>
    <row r="2173" spans="1:18" x14ac:dyDescent="0.25">
      <c r="A2173" s="227"/>
      <c r="B2173" s="173"/>
      <c r="C2173" s="173"/>
      <c r="D2173" s="173"/>
      <c r="E2173" s="173"/>
      <c r="F2173" s="173"/>
      <c r="G2173" s="173"/>
      <c r="H2173" s="173"/>
      <c r="I2173" s="173"/>
      <c r="J2173" s="173"/>
      <c r="K2173" s="173"/>
      <c r="L2173" s="173"/>
      <c r="M2173" s="72"/>
      <c r="N2173" s="67"/>
      <c r="O2173" s="76"/>
      <c r="P2173" s="218"/>
      <c r="Q2173" s="218"/>
      <c r="R2173" s="218"/>
    </row>
    <row r="2174" spans="1:18" x14ac:dyDescent="0.25">
      <c r="A2174" s="227"/>
      <c r="B2174" s="173"/>
      <c r="C2174" s="173"/>
      <c r="D2174" s="173"/>
      <c r="E2174" s="173"/>
      <c r="F2174" s="173"/>
      <c r="G2174" s="173"/>
      <c r="H2174" s="173"/>
      <c r="I2174" s="173"/>
      <c r="J2174" s="173"/>
      <c r="K2174" s="173"/>
      <c r="L2174" s="173"/>
      <c r="M2174" s="72"/>
      <c r="N2174" s="67"/>
      <c r="O2174" s="76"/>
      <c r="P2174" s="218"/>
      <c r="Q2174" s="218"/>
      <c r="R2174" s="218"/>
    </row>
    <row r="2175" spans="1:18" x14ac:dyDescent="0.25">
      <c r="A2175" s="227"/>
      <c r="B2175" s="173"/>
      <c r="C2175" s="173"/>
      <c r="D2175" s="173"/>
      <c r="E2175" s="173"/>
      <c r="F2175" s="173"/>
      <c r="G2175" s="173"/>
      <c r="H2175" s="173"/>
      <c r="I2175" s="173"/>
      <c r="J2175" s="173"/>
      <c r="K2175" s="173"/>
      <c r="L2175" s="173"/>
      <c r="M2175" s="72"/>
      <c r="N2175" s="67"/>
      <c r="O2175" s="76"/>
      <c r="P2175" s="218"/>
      <c r="Q2175" s="218"/>
      <c r="R2175" s="218"/>
    </row>
    <row r="2176" spans="1:18" x14ac:dyDescent="0.25">
      <c r="A2176" s="227"/>
      <c r="B2176" s="173"/>
      <c r="C2176" s="173"/>
      <c r="D2176" s="173"/>
      <c r="E2176" s="173"/>
      <c r="F2176" s="173"/>
      <c r="G2176" s="173"/>
      <c r="H2176" s="173"/>
      <c r="I2176" s="173"/>
      <c r="J2176" s="173"/>
      <c r="K2176" s="173"/>
      <c r="L2176" s="173"/>
      <c r="M2176" s="72"/>
      <c r="N2176" s="67"/>
      <c r="O2176" s="76"/>
      <c r="P2176" s="218"/>
      <c r="Q2176" s="218"/>
      <c r="R2176" s="218"/>
    </row>
    <row r="2177" spans="1:18" x14ac:dyDescent="0.25">
      <c r="A2177" s="227"/>
      <c r="B2177" s="173"/>
      <c r="C2177" s="173"/>
      <c r="D2177" s="173"/>
      <c r="E2177" s="173"/>
      <c r="F2177" s="173"/>
      <c r="G2177" s="173"/>
      <c r="H2177" s="173"/>
      <c r="I2177" s="173"/>
      <c r="J2177" s="173"/>
      <c r="K2177" s="173"/>
      <c r="L2177" s="173"/>
      <c r="M2177" s="72"/>
      <c r="N2177" s="67"/>
      <c r="O2177" s="76"/>
      <c r="P2177" s="218"/>
      <c r="Q2177" s="218"/>
      <c r="R2177" s="218"/>
    </row>
    <row r="2178" spans="1:18" x14ac:dyDescent="0.25">
      <c r="A2178" s="227"/>
      <c r="B2178" s="173"/>
      <c r="C2178" s="173"/>
      <c r="D2178" s="173"/>
      <c r="E2178" s="173"/>
      <c r="F2178" s="173"/>
      <c r="G2178" s="173"/>
      <c r="H2178" s="173"/>
      <c r="I2178" s="173"/>
      <c r="J2178" s="173"/>
      <c r="K2178" s="173"/>
      <c r="L2178" s="173"/>
      <c r="M2178" s="72"/>
      <c r="N2178" s="67"/>
      <c r="O2178" s="76"/>
      <c r="P2178" s="218"/>
      <c r="Q2178" s="218"/>
      <c r="R2178" s="218"/>
    </row>
    <row r="2179" spans="1:18" x14ac:dyDescent="0.25">
      <c r="A2179" s="227"/>
      <c r="B2179" s="173"/>
      <c r="C2179" s="173"/>
      <c r="D2179" s="173"/>
      <c r="E2179" s="173"/>
      <c r="F2179" s="173"/>
      <c r="G2179" s="173"/>
      <c r="H2179" s="173"/>
      <c r="I2179" s="173"/>
      <c r="J2179" s="173"/>
      <c r="K2179" s="173"/>
      <c r="L2179" s="173"/>
      <c r="M2179" s="72"/>
      <c r="N2179" s="67"/>
      <c r="O2179" s="76"/>
      <c r="P2179" s="218"/>
      <c r="Q2179" s="218"/>
      <c r="R2179" s="218"/>
    </row>
    <row r="2180" spans="1:18" x14ac:dyDescent="0.25">
      <c r="A2180" s="227"/>
      <c r="B2180" s="173"/>
      <c r="C2180" s="173"/>
      <c r="D2180" s="173"/>
      <c r="E2180" s="173"/>
      <c r="F2180" s="173"/>
      <c r="G2180" s="173"/>
      <c r="H2180" s="173"/>
      <c r="I2180" s="173"/>
      <c r="J2180" s="173"/>
      <c r="K2180" s="173"/>
      <c r="L2180" s="173"/>
      <c r="M2180" s="72"/>
      <c r="N2180" s="67"/>
      <c r="O2180" s="76"/>
      <c r="P2180" s="218"/>
      <c r="Q2180" s="218"/>
      <c r="R2180" s="218"/>
    </row>
    <row r="2181" spans="1:18" x14ac:dyDescent="0.25">
      <c r="A2181" s="227"/>
      <c r="B2181" s="173"/>
      <c r="C2181" s="173"/>
      <c r="D2181" s="173"/>
      <c r="E2181" s="173"/>
      <c r="F2181" s="173"/>
      <c r="G2181" s="173"/>
      <c r="H2181" s="173"/>
      <c r="I2181" s="173"/>
      <c r="J2181" s="173"/>
      <c r="K2181" s="173"/>
      <c r="L2181" s="173"/>
      <c r="M2181" s="72"/>
      <c r="N2181" s="67"/>
      <c r="O2181" s="76"/>
      <c r="P2181" s="218"/>
      <c r="Q2181" s="218"/>
      <c r="R2181" s="218"/>
    </row>
    <row r="2182" spans="1:18" x14ac:dyDescent="0.25">
      <c r="A2182" s="227"/>
      <c r="B2182" s="173"/>
      <c r="C2182" s="173"/>
      <c r="D2182" s="173"/>
      <c r="E2182" s="173"/>
      <c r="F2182" s="173"/>
      <c r="G2182" s="173"/>
      <c r="H2182" s="173"/>
      <c r="I2182" s="173"/>
      <c r="J2182" s="173"/>
      <c r="K2182" s="173"/>
      <c r="L2182" s="173"/>
      <c r="M2182" s="72"/>
      <c r="N2182" s="67"/>
      <c r="O2182" s="76"/>
      <c r="P2182" s="218"/>
      <c r="Q2182" s="218"/>
      <c r="R2182" s="218"/>
    </row>
    <row r="2183" spans="1:18" x14ac:dyDescent="0.25">
      <c r="A2183" s="227"/>
      <c r="B2183" s="173"/>
      <c r="C2183" s="173"/>
      <c r="D2183" s="173"/>
      <c r="E2183" s="173"/>
      <c r="F2183" s="173"/>
      <c r="G2183" s="173"/>
      <c r="H2183" s="173"/>
      <c r="I2183" s="173"/>
      <c r="J2183" s="173"/>
      <c r="K2183" s="173"/>
      <c r="L2183" s="173"/>
      <c r="M2183" s="72"/>
      <c r="N2183" s="67"/>
      <c r="O2183" s="76"/>
      <c r="P2183" s="218"/>
      <c r="Q2183" s="218"/>
      <c r="R2183" s="218"/>
    </row>
    <row r="2184" spans="1:18" x14ac:dyDescent="0.25">
      <c r="A2184" s="227"/>
      <c r="B2184" s="173"/>
      <c r="C2184" s="173"/>
      <c r="D2184" s="173"/>
      <c r="E2184" s="173"/>
      <c r="F2184" s="173"/>
      <c r="G2184" s="173"/>
      <c r="H2184" s="173"/>
      <c r="I2184" s="173"/>
      <c r="J2184" s="173"/>
      <c r="K2184" s="173"/>
      <c r="L2184" s="173"/>
      <c r="M2184" s="72"/>
      <c r="N2184" s="67"/>
      <c r="O2184" s="76"/>
      <c r="P2184" s="218"/>
      <c r="Q2184" s="218"/>
      <c r="R2184" s="218"/>
    </row>
    <row r="2185" spans="1:18" x14ac:dyDescent="0.25">
      <c r="A2185" s="227"/>
      <c r="B2185" s="173"/>
      <c r="C2185" s="173"/>
      <c r="D2185" s="173"/>
      <c r="E2185" s="173"/>
      <c r="F2185" s="173"/>
      <c r="G2185" s="173"/>
      <c r="H2185" s="173"/>
      <c r="I2185" s="173"/>
      <c r="J2185" s="173"/>
      <c r="K2185" s="173"/>
      <c r="L2185" s="173"/>
      <c r="M2185" s="72"/>
      <c r="N2185" s="67"/>
      <c r="O2185" s="76"/>
      <c r="P2185" s="218"/>
      <c r="Q2185" s="218"/>
      <c r="R2185" s="218"/>
    </row>
    <row r="2186" spans="1:18" x14ac:dyDescent="0.25">
      <c r="A2186" s="227"/>
      <c r="B2186" s="173"/>
      <c r="C2186" s="173"/>
      <c r="D2186" s="173"/>
      <c r="E2186" s="173"/>
      <c r="F2186" s="173"/>
      <c r="G2186" s="173"/>
      <c r="H2186" s="173"/>
      <c r="I2186" s="173"/>
      <c r="J2186" s="173"/>
      <c r="K2186" s="173"/>
      <c r="L2186" s="173"/>
      <c r="M2186" s="72"/>
      <c r="N2186" s="67"/>
      <c r="O2186" s="76"/>
      <c r="P2186" s="218"/>
      <c r="Q2186" s="218"/>
      <c r="R2186" s="218"/>
    </row>
    <row r="2187" spans="1:18" x14ac:dyDescent="0.25">
      <c r="A2187" s="227"/>
      <c r="B2187" s="173"/>
      <c r="C2187" s="173"/>
      <c r="D2187" s="173"/>
      <c r="E2187" s="173"/>
      <c r="F2187" s="173"/>
      <c r="G2187" s="173"/>
      <c r="H2187" s="173"/>
      <c r="I2187" s="173"/>
      <c r="J2187" s="173"/>
      <c r="K2187" s="173"/>
      <c r="L2187" s="173"/>
      <c r="M2187" s="72"/>
      <c r="N2187" s="67"/>
      <c r="O2187" s="76"/>
      <c r="P2187" s="218"/>
      <c r="Q2187" s="218"/>
      <c r="R2187" s="218"/>
    </row>
    <row r="2188" spans="1:18" x14ac:dyDescent="0.25">
      <c r="A2188" s="227"/>
      <c r="B2188" s="173"/>
      <c r="C2188" s="173"/>
      <c r="D2188" s="173"/>
      <c r="E2188" s="173"/>
      <c r="F2188" s="173"/>
      <c r="G2188" s="173"/>
      <c r="H2188" s="173"/>
      <c r="I2188" s="173"/>
      <c r="J2188" s="173"/>
      <c r="K2188" s="173"/>
      <c r="L2188" s="173"/>
      <c r="M2188" s="72"/>
      <c r="N2188" s="67"/>
      <c r="O2188" s="76"/>
      <c r="P2188" s="218"/>
      <c r="Q2188" s="218"/>
      <c r="R2188" s="218"/>
    </row>
    <row r="2189" spans="1:18" x14ac:dyDescent="0.25">
      <c r="A2189" s="227"/>
      <c r="B2189" s="173"/>
      <c r="C2189" s="173"/>
      <c r="D2189" s="173"/>
      <c r="E2189" s="173"/>
      <c r="F2189" s="173"/>
      <c r="G2189" s="173"/>
      <c r="H2189" s="173"/>
      <c r="I2189" s="173"/>
      <c r="J2189" s="173"/>
      <c r="K2189" s="173"/>
      <c r="L2189" s="173"/>
      <c r="M2189" s="72"/>
      <c r="N2189" s="67"/>
      <c r="O2189" s="76"/>
      <c r="P2189" s="218"/>
      <c r="Q2189" s="218"/>
      <c r="R2189" s="218"/>
    </row>
    <row r="2190" spans="1:18" x14ac:dyDescent="0.25">
      <c r="A2190" s="227"/>
      <c r="B2190" s="173"/>
      <c r="C2190" s="173"/>
      <c r="D2190" s="173"/>
      <c r="E2190" s="173"/>
      <c r="F2190" s="173"/>
      <c r="G2190" s="173"/>
      <c r="H2190" s="173"/>
      <c r="I2190" s="173"/>
      <c r="J2190" s="173"/>
      <c r="K2190" s="173"/>
      <c r="L2190" s="173"/>
      <c r="M2190" s="72"/>
      <c r="N2190" s="67"/>
      <c r="O2190" s="76"/>
      <c r="P2190" s="218"/>
      <c r="Q2190" s="218"/>
      <c r="R2190" s="218"/>
    </row>
    <row r="2191" spans="1:18" x14ac:dyDescent="0.25">
      <c r="A2191" s="227"/>
      <c r="B2191" s="173"/>
      <c r="C2191" s="173"/>
      <c r="D2191" s="173"/>
      <c r="E2191" s="173"/>
      <c r="F2191" s="173"/>
      <c r="G2191" s="173"/>
      <c r="H2191" s="173"/>
      <c r="I2191" s="173"/>
      <c r="J2191" s="173"/>
      <c r="K2191" s="173"/>
      <c r="L2191" s="173"/>
      <c r="M2191" s="72"/>
      <c r="N2191" s="67"/>
      <c r="O2191" s="76"/>
      <c r="P2191" s="218"/>
      <c r="Q2191" s="218"/>
      <c r="R2191" s="218"/>
    </row>
    <row r="2192" spans="1:18" x14ac:dyDescent="0.25">
      <c r="A2192" s="227"/>
      <c r="B2192" s="173"/>
      <c r="C2192" s="173"/>
      <c r="D2192" s="173"/>
      <c r="E2192" s="173"/>
      <c r="F2192" s="173"/>
      <c r="G2192" s="173"/>
      <c r="H2192" s="173"/>
      <c r="I2192" s="173"/>
      <c r="J2192" s="173"/>
      <c r="K2192" s="173"/>
      <c r="L2192" s="173"/>
      <c r="M2192" s="72"/>
      <c r="N2192" s="67"/>
      <c r="O2192" s="76"/>
      <c r="P2192" s="218"/>
      <c r="Q2192" s="218"/>
      <c r="R2192" s="218"/>
    </row>
    <row r="2193" spans="1:18" x14ac:dyDescent="0.25">
      <c r="A2193" s="227"/>
      <c r="B2193" s="173"/>
      <c r="C2193" s="173"/>
      <c r="D2193" s="173"/>
      <c r="E2193" s="173"/>
      <c r="F2193" s="173"/>
      <c r="G2193" s="173"/>
      <c r="H2193" s="173"/>
      <c r="I2193" s="173"/>
      <c r="J2193" s="173"/>
      <c r="K2193" s="173"/>
      <c r="L2193" s="173"/>
      <c r="M2193" s="72"/>
      <c r="N2193" s="67"/>
      <c r="O2193" s="76"/>
      <c r="P2193" s="218"/>
      <c r="Q2193" s="218"/>
      <c r="R2193" s="218"/>
    </row>
    <row r="2194" spans="1:18" x14ac:dyDescent="0.25">
      <c r="A2194" s="227"/>
      <c r="B2194" s="173"/>
      <c r="C2194" s="173"/>
      <c r="D2194" s="173"/>
      <c r="E2194" s="173"/>
      <c r="F2194" s="173"/>
      <c r="G2194" s="173"/>
      <c r="H2194" s="173"/>
      <c r="I2194" s="173"/>
      <c r="J2194" s="173"/>
      <c r="K2194" s="173"/>
      <c r="L2194" s="173"/>
      <c r="M2194" s="72"/>
      <c r="N2194" s="67"/>
      <c r="O2194" s="76"/>
      <c r="P2194" s="218"/>
      <c r="Q2194" s="218"/>
      <c r="R2194" s="218"/>
    </row>
    <row r="2195" spans="1:18" x14ac:dyDescent="0.25">
      <c r="A2195" s="227"/>
      <c r="B2195" s="173"/>
      <c r="C2195" s="173"/>
      <c r="D2195" s="173"/>
      <c r="E2195" s="173"/>
      <c r="F2195" s="173"/>
      <c r="G2195" s="173"/>
      <c r="H2195" s="173"/>
      <c r="I2195" s="173"/>
      <c r="J2195" s="173"/>
      <c r="K2195" s="173"/>
      <c r="L2195" s="173"/>
      <c r="M2195" s="72"/>
      <c r="N2195" s="67"/>
      <c r="O2195" s="76"/>
      <c r="P2195" s="218"/>
      <c r="Q2195" s="218"/>
      <c r="R2195" s="218"/>
    </row>
    <row r="2196" spans="1:18" x14ac:dyDescent="0.25">
      <c r="A2196" s="227"/>
      <c r="B2196" s="173"/>
      <c r="C2196" s="173"/>
      <c r="D2196" s="173"/>
      <c r="E2196" s="173"/>
      <c r="F2196" s="173"/>
      <c r="G2196" s="173"/>
      <c r="H2196" s="173"/>
      <c r="I2196" s="173"/>
      <c r="J2196" s="173"/>
      <c r="K2196" s="173"/>
      <c r="L2196" s="173"/>
      <c r="M2196" s="72"/>
      <c r="N2196" s="67"/>
      <c r="O2196" s="76"/>
      <c r="P2196" s="218"/>
      <c r="Q2196" s="218"/>
      <c r="R2196" s="218"/>
    </row>
    <row r="2197" spans="1:18" x14ac:dyDescent="0.25">
      <c r="A2197" s="227"/>
      <c r="B2197" s="173"/>
      <c r="C2197" s="173"/>
      <c r="D2197" s="173"/>
      <c r="E2197" s="173"/>
      <c r="F2197" s="173"/>
      <c r="G2197" s="173"/>
      <c r="H2197" s="173"/>
      <c r="I2197" s="173"/>
      <c r="J2197" s="173"/>
      <c r="K2197" s="173"/>
      <c r="L2197" s="173"/>
      <c r="M2197" s="72"/>
      <c r="N2197" s="67"/>
      <c r="O2197" s="76"/>
      <c r="P2197" s="218"/>
      <c r="Q2197" s="218"/>
      <c r="R2197" s="218"/>
    </row>
    <row r="2198" spans="1:18" x14ac:dyDescent="0.25">
      <c r="A2198" s="227"/>
      <c r="B2198" s="173"/>
      <c r="C2198" s="173"/>
      <c r="D2198" s="173"/>
      <c r="E2198" s="173"/>
      <c r="F2198" s="173"/>
      <c r="G2198" s="173"/>
      <c r="H2198" s="173"/>
      <c r="I2198" s="173"/>
      <c r="J2198" s="173"/>
      <c r="K2198" s="173"/>
      <c r="L2198" s="173"/>
      <c r="M2198" s="72"/>
      <c r="N2198" s="67"/>
      <c r="O2198" s="76"/>
      <c r="P2198" s="218"/>
      <c r="Q2198" s="218"/>
      <c r="R2198" s="218"/>
    </row>
    <row r="2199" spans="1:18" x14ac:dyDescent="0.25">
      <c r="A2199" s="227"/>
      <c r="B2199" s="173"/>
      <c r="C2199" s="173"/>
      <c r="D2199" s="173"/>
      <c r="E2199" s="173"/>
      <c r="F2199" s="173"/>
      <c r="G2199" s="173"/>
      <c r="H2199" s="173"/>
      <c r="I2199" s="173"/>
      <c r="J2199" s="173"/>
      <c r="K2199" s="173"/>
      <c r="L2199" s="173"/>
      <c r="M2199" s="72"/>
      <c r="N2199" s="67"/>
      <c r="O2199" s="76"/>
      <c r="P2199" s="218"/>
      <c r="Q2199" s="218"/>
      <c r="R2199" s="218"/>
    </row>
    <row r="2200" spans="1:18" x14ac:dyDescent="0.25">
      <c r="A2200" s="227"/>
      <c r="B2200" s="173"/>
      <c r="C2200" s="173"/>
      <c r="D2200" s="173"/>
      <c r="E2200" s="173"/>
      <c r="F2200" s="173"/>
      <c r="G2200" s="173"/>
      <c r="H2200" s="173"/>
      <c r="I2200" s="173"/>
      <c r="J2200" s="173"/>
      <c r="K2200" s="173"/>
      <c r="L2200" s="173"/>
      <c r="M2200" s="72"/>
      <c r="N2200" s="67"/>
      <c r="O2200" s="76"/>
      <c r="P2200" s="218"/>
      <c r="Q2200" s="218"/>
      <c r="R2200" s="218"/>
    </row>
    <row r="2201" spans="1:18" x14ac:dyDescent="0.25">
      <c r="A2201" s="227"/>
      <c r="B2201" s="173"/>
      <c r="C2201" s="173"/>
      <c r="D2201" s="173"/>
      <c r="E2201" s="173"/>
      <c r="F2201" s="173"/>
      <c r="G2201" s="173"/>
      <c r="H2201" s="173"/>
      <c r="I2201" s="173"/>
      <c r="J2201" s="173"/>
      <c r="K2201" s="173"/>
      <c r="L2201" s="173"/>
      <c r="M2201" s="72"/>
      <c r="N2201" s="67"/>
      <c r="O2201" s="76"/>
      <c r="P2201" s="218"/>
      <c r="Q2201" s="218"/>
      <c r="R2201" s="218"/>
    </row>
    <row r="2202" spans="1:18" x14ac:dyDescent="0.25">
      <c r="A2202" s="227"/>
      <c r="B2202" s="173"/>
      <c r="C2202" s="173"/>
      <c r="D2202" s="173"/>
      <c r="E2202" s="173"/>
      <c r="F2202" s="173"/>
      <c r="G2202" s="173"/>
      <c r="H2202" s="173"/>
      <c r="I2202" s="173"/>
      <c r="J2202" s="173"/>
      <c r="K2202" s="173"/>
      <c r="L2202" s="173"/>
      <c r="M2202" s="72"/>
      <c r="N2202" s="67"/>
      <c r="O2202" s="76"/>
      <c r="P2202" s="218"/>
      <c r="Q2202" s="218"/>
      <c r="R2202" s="218"/>
    </row>
    <row r="2203" spans="1:18" x14ac:dyDescent="0.25">
      <c r="A2203" s="227"/>
      <c r="B2203" s="173"/>
      <c r="C2203" s="173"/>
      <c r="D2203" s="173"/>
      <c r="E2203" s="173"/>
      <c r="F2203" s="173"/>
      <c r="G2203" s="173"/>
      <c r="H2203" s="173"/>
      <c r="I2203" s="173"/>
      <c r="J2203" s="173"/>
      <c r="K2203" s="173"/>
      <c r="L2203" s="173"/>
      <c r="M2203" s="72"/>
      <c r="N2203" s="67"/>
      <c r="O2203" s="76"/>
      <c r="P2203" s="218"/>
      <c r="Q2203" s="218"/>
      <c r="R2203" s="218"/>
    </row>
    <row r="2204" spans="1:18" x14ac:dyDescent="0.25">
      <c r="A2204" s="227"/>
      <c r="B2204" s="173"/>
      <c r="C2204" s="173"/>
      <c r="D2204" s="173"/>
      <c r="E2204" s="173"/>
      <c r="F2204" s="173"/>
      <c r="G2204" s="173"/>
      <c r="H2204" s="173"/>
      <c r="I2204" s="173"/>
      <c r="J2204" s="173"/>
      <c r="K2204" s="173"/>
      <c r="L2204" s="173"/>
      <c r="M2204" s="72"/>
      <c r="N2204" s="67"/>
      <c r="O2204" s="76"/>
      <c r="P2204" s="218"/>
      <c r="Q2204" s="218"/>
      <c r="R2204" s="218"/>
    </row>
    <row r="2205" spans="1:18" x14ac:dyDescent="0.25">
      <c r="A2205" s="227"/>
      <c r="B2205" s="173"/>
      <c r="C2205" s="173"/>
      <c r="D2205" s="173"/>
      <c r="E2205" s="173"/>
      <c r="F2205" s="173"/>
      <c r="G2205" s="173"/>
      <c r="H2205" s="173"/>
      <c r="I2205" s="173"/>
      <c r="J2205" s="173"/>
      <c r="K2205" s="173"/>
      <c r="L2205" s="173"/>
      <c r="M2205" s="72"/>
      <c r="N2205" s="67"/>
      <c r="O2205" s="76"/>
      <c r="P2205" s="218"/>
      <c r="Q2205" s="218"/>
      <c r="R2205" s="218"/>
    </row>
    <row r="2206" spans="1:18" x14ac:dyDescent="0.25">
      <c r="A2206" s="227"/>
      <c r="B2206" s="173"/>
      <c r="C2206" s="173"/>
      <c r="D2206" s="173"/>
      <c r="E2206" s="173"/>
      <c r="F2206" s="173"/>
      <c r="G2206" s="173"/>
      <c r="H2206" s="173"/>
      <c r="I2206" s="173"/>
      <c r="J2206" s="173"/>
      <c r="K2206" s="173"/>
      <c r="L2206" s="173"/>
      <c r="M2206" s="72"/>
      <c r="N2206" s="67"/>
      <c r="O2206" s="76"/>
      <c r="P2206" s="218"/>
      <c r="Q2206" s="218"/>
      <c r="R2206" s="218"/>
    </row>
    <row r="2207" spans="1:18" x14ac:dyDescent="0.25">
      <c r="A2207" s="227"/>
      <c r="B2207" s="173"/>
      <c r="C2207" s="173"/>
      <c r="D2207" s="173"/>
      <c r="E2207" s="173"/>
      <c r="F2207" s="173"/>
      <c r="G2207" s="173"/>
      <c r="H2207" s="173"/>
      <c r="I2207" s="173"/>
      <c r="J2207" s="173"/>
      <c r="K2207" s="173"/>
      <c r="L2207" s="173"/>
      <c r="M2207" s="72"/>
      <c r="N2207" s="67"/>
      <c r="O2207" s="76"/>
      <c r="P2207" s="218"/>
      <c r="Q2207" s="218"/>
      <c r="R2207" s="218"/>
    </row>
    <row r="2208" spans="1:18" x14ac:dyDescent="0.25">
      <c r="A2208" s="227"/>
      <c r="B2208" s="173"/>
      <c r="C2208" s="173"/>
      <c r="D2208" s="173"/>
      <c r="E2208" s="173"/>
      <c r="F2208" s="173"/>
      <c r="G2208" s="173"/>
      <c r="H2208" s="173"/>
      <c r="I2208" s="173"/>
      <c r="J2208" s="173"/>
      <c r="K2208" s="173"/>
      <c r="L2208" s="173"/>
      <c r="M2208" s="72"/>
      <c r="N2208" s="67"/>
      <c r="O2208" s="76"/>
      <c r="P2208" s="218"/>
      <c r="Q2208" s="218"/>
      <c r="R2208" s="218"/>
    </row>
    <row r="2209" spans="1:18" x14ac:dyDescent="0.25">
      <c r="A2209" s="227"/>
      <c r="B2209" s="173"/>
      <c r="C2209" s="173"/>
      <c r="D2209" s="173"/>
      <c r="E2209" s="173"/>
      <c r="F2209" s="173"/>
      <c r="G2209" s="173"/>
      <c r="H2209" s="173"/>
      <c r="I2209" s="173"/>
      <c r="J2209" s="173"/>
      <c r="K2209" s="173"/>
      <c r="L2209" s="173"/>
      <c r="M2209" s="72"/>
      <c r="N2209" s="67"/>
      <c r="O2209" s="76"/>
      <c r="P2209" s="218"/>
      <c r="Q2209" s="218"/>
      <c r="R2209" s="218"/>
    </row>
    <row r="2210" spans="1:18" x14ac:dyDescent="0.25">
      <c r="A2210" s="227"/>
      <c r="B2210" s="173"/>
      <c r="C2210" s="173"/>
      <c r="D2210" s="173"/>
      <c r="E2210" s="173"/>
      <c r="F2210" s="173"/>
      <c r="G2210" s="173"/>
      <c r="H2210" s="173"/>
      <c r="I2210" s="173"/>
      <c r="J2210" s="173"/>
      <c r="K2210" s="173"/>
      <c r="L2210" s="173"/>
      <c r="M2210" s="72"/>
      <c r="N2210" s="67"/>
      <c r="O2210" s="76"/>
      <c r="P2210" s="218"/>
      <c r="Q2210" s="218"/>
      <c r="R2210" s="218"/>
    </row>
    <row r="2211" spans="1:18" x14ac:dyDescent="0.25">
      <c r="A2211" s="227"/>
      <c r="B2211" s="173"/>
      <c r="C2211" s="173"/>
      <c r="D2211" s="173"/>
      <c r="E2211" s="173"/>
      <c r="F2211" s="173"/>
      <c r="G2211" s="173"/>
      <c r="H2211" s="173"/>
      <c r="I2211" s="173"/>
      <c r="J2211" s="173"/>
      <c r="K2211" s="173"/>
      <c r="L2211" s="173"/>
      <c r="M2211" s="72"/>
      <c r="N2211" s="67"/>
      <c r="O2211" s="76"/>
      <c r="P2211" s="218"/>
      <c r="Q2211" s="218"/>
      <c r="R2211" s="218"/>
    </row>
    <row r="2212" spans="1:18" x14ac:dyDescent="0.25">
      <c r="A2212" s="227"/>
      <c r="B2212" s="173"/>
      <c r="C2212" s="173"/>
      <c r="D2212" s="173"/>
      <c r="E2212" s="173"/>
      <c r="F2212" s="173"/>
      <c r="G2212" s="173"/>
      <c r="H2212" s="173"/>
      <c r="I2212" s="173"/>
      <c r="J2212" s="173"/>
      <c r="K2212" s="173"/>
      <c r="L2212" s="173"/>
      <c r="M2212" s="72"/>
      <c r="N2212" s="67"/>
      <c r="O2212" s="76"/>
      <c r="P2212" s="218"/>
      <c r="Q2212" s="218"/>
      <c r="R2212" s="218"/>
    </row>
    <row r="2213" spans="1:18" x14ac:dyDescent="0.25">
      <c r="A2213" s="227"/>
      <c r="B2213" s="173"/>
      <c r="C2213" s="173"/>
      <c r="D2213" s="173"/>
      <c r="E2213" s="173"/>
      <c r="F2213" s="173"/>
      <c r="G2213" s="173"/>
      <c r="H2213" s="173"/>
      <c r="I2213" s="173"/>
      <c r="J2213" s="173"/>
      <c r="K2213" s="173"/>
      <c r="L2213" s="173"/>
      <c r="M2213" s="72"/>
      <c r="N2213" s="67"/>
      <c r="O2213" s="76"/>
      <c r="P2213" s="218"/>
      <c r="Q2213" s="218"/>
      <c r="R2213" s="218"/>
    </row>
    <row r="2214" spans="1:18" x14ac:dyDescent="0.25">
      <c r="A2214" s="227"/>
      <c r="B2214" s="173"/>
      <c r="C2214" s="173"/>
      <c r="D2214" s="173"/>
      <c r="E2214" s="173"/>
      <c r="F2214" s="173"/>
      <c r="G2214" s="173"/>
      <c r="H2214" s="173"/>
      <c r="I2214" s="173"/>
      <c r="J2214" s="173"/>
      <c r="K2214" s="173"/>
      <c r="L2214" s="173"/>
      <c r="M2214" s="72"/>
      <c r="N2214" s="67"/>
      <c r="O2214" s="76"/>
      <c r="P2214" s="218"/>
      <c r="Q2214" s="218"/>
      <c r="R2214" s="218"/>
    </row>
    <row r="2215" spans="1:18" x14ac:dyDescent="0.25">
      <c r="A2215" s="227"/>
      <c r="B2215" s="173"/>
      <c r="C2215" s="173"/>
      <c r="D2215" s="173"/>
      <c r="E2215" s="173"/>
      <c r="F2215" s="173"/>
      <c r="G2215" s="173"/>
      <c r="H2215" s="173"/>
      <c r="I2215" s="173"/>
      <c r="J2215" s="173"/>
      <c r="K2215" s="173"/>
      <c r="L2215" s="173"/>
      <c r="M2215" s="72"/>
      <c r="N2215" s="67"/>
      <c r="O2215" s="76"/>
      <c r="P2215" s="218"/>
      <c r="Q2215" s="218"/>
      <c r="R2215" s="218"/>
    </row>
    <row r="2216" spans="1:18" x14ac:dyDescent="0.25">
      <c r="A2216" s="227"/>
      <c r="B2216" s="173"/>
      <c r="C2216" s="173"/>
      <c r="D2216" s="173"/>
      <c r="E2216" s="173"/>
      <c r="F2216" s="173"/>
      <c r="G2216" s="173"/>
      <c r="H2216" s="173"/>
      <c r="I2216" s="173"/>
      <c r="J2216" s="173"/>
      <c r="K2216" s="173"/>
      <c r="L2216" s="173"/>
      <c r="M2216" s="72"/>
      <c r="N2216" s="67"/>
      <c r="O2216" s="76"/>
      <c r="P2216" s="218"/>
      <c r="Q2216" s="218"/>
      <c r="R2216" s="218"/>
    </row>
    <row r="2217" spans="1:18" x14ac:dyDescent="0.25">
      <c r="A2217" s="227"/>
      <c r="B2217" s="173"/>
      <c r="C2217" s="173"/>
      <c r="D2217" s="173"/>
      <c r="E2217" s="173"/>
      <c r="F2217" s="173"/>
      <c r="G2217" s="173"/>
      <c r="H2217" s="173"/>
      <c r="I2217" s="173"/>
      <c r="J2217" s="173"/>
      <c r="K2217" s="173"/>
      <c r="L2217" s="173"/>
      <c r="M2217" s="72"/>
      <c r="N2217" s="67"/>
      <c r="O2217" s="76"/>
      <c r="P2217" s="218"/>
      <c r="Q2217" s="218"/>
      <c r="R2217" s="218"/>
    </row>
    <row r="2218" spans="1:18" x14ac:dyDescent="0.25">
      <c r="A2218" s="227"/>
      <c r="B2218" s="173"/>
      <c r="C2218" s="173"/>
      <c r="D2218" s="173"/>
      <c r="E2218" s="173"/>
      <c r="F2218" s="173"/>
      <c r="G2218" s="173"/>
      <c r="H2218" s="173"/>
      <c r="I2218" s="173"/>
      <c r="J2218" s="173"/>
      <c r="K2218" s="173"/>
      <c r="L2218" s="173"/>
      <c r="M2218" s="72"/>
      <c r="N2218" s="67"/>
      <c r="O2218" s="76"/>
      <c r="P2218" s="218"/>
      <c r="Q2218" s="218"/>
      <c r="R2218" s="218"/>
    </row>
    <row r="2219" spans="1:18" x14ac:dyDescent="0.25">
      <c r="A2219" s="227"/>
      <c r="B2219" s="173"/>
      <c r="C2219" s="173"/>
      <c r="D2219" s="173"/>
      <c r="E2219" s="173"/>
      <c r="F2219" s="173"/>
      <c r="G2219" s="173"/>
      <c r="H2219" s="173"/>
      <c r="I2219" s="173"/>
      <c r="J2219" s="173"/>
      <c r="K2219" s="173"/>
      <c r="L2219" s="173"/>
      <c r="M2219" s="72"/>
      <c r="N2219" s="67"/>
      <c r="O2219" s="76"/>
      <c r="P2219" s="218"/>
      <c r="Q2219" s="218"/>
      <c r="R2219" s="218"/>
    </row>
    <row r="2220" spans="1:18" x14ac:dyDescent="0.25">
      <c r="A2220" s="227"/>
      <c r="B2220" s="173"/>
      <c r="C2220" s="173"/>
      <c r="D2220" s="173"/>
      <c r="E2220" s="173"/>
      <c r="F2220" s="173"/>
      <c r="G2220" s="173"/>
      <c r="H2220" s="173"/>
      <c r="I2220" s="173"/>
      <c r="J2220" s="173"/>
      <c r="K2220" s="173"/>
      <c r="L2220" s="173"/>
      <c r="M2220" s="72"/>
      <c r="N2220" s="67"/>
      <c r="O2220" s="76"/>
      <c r="P2220" s="218"/>
      <c r="Q2220" s="218"/>
      <c r="R2220" s="218"/>
    </row>
    <row r="2221" spans="1:18" x14ac:dyDescent="0.25">
      <c r="A2221" s="227"/>
      <c r="B2221" s="173"/>
      <c r="C2221" s="173"/>
      <c r="D2221" s="173"/>
      <c r="E2221" s="173"/>
      <c r="F2221" s="173"/>
      <c r="G2221" s="173"/>
      <c r="H2221" s="173"/>
      <c r="I2221" s="173"/>
      <c r="J2221" s="173"/>
      <c r="K2221" s="173"/>
      <c r="L2221" s="173"/>
      <c r="M2221" s="72"/>
      <c r="N2221" s="67"/>
      <c r="O2221" s="76"/>
      <c r="P2221" s="218"/>
      <c r="Q2221" s="218"/>
      <c r="R2221" s="218"/>
    </row>
    <row r="2222" spans="1:18" x14ac:dyDescent="0.25">
      <c r="A2222" s="227"/>
      <c r="B2222" s="173"/>
      <c r="C2222" s="173"/>
      <c r="D2222" s="173"/>
      <c r="E2222" s="173"/>
      <c r="F2222" s="173"/>
      <c r="G2222" s="173"/>
      <c r="H2222" s="173"/>
      <c r="I2222" s="173"/>
      <c r="J2222" s="173"/>
      <c r="K2222" s="173"/>
      <c r="L2222" s="173"/>
      <c r="M2222" s="72"/>
      <c r="N2222" s="67"/>
      <c r="O2222" s="76"/>
      <c r="P2222" s="218"/>
      <c r="Q2222" s="218"/>
      <c r="R2222" s="218"/>
    </row>
    <row r="2223" spans="1:18" x14ac:dyDescent="0.25">
      <c r="A2223" s="227"/>
      <c r="B2223" s="173"/>
      <c r="C2223" s="173"/>
      <c r="D2223" s="173"/>
      <c r="E2223" s="173"/>
      <c r="F2223" s="173"/>
      <c r="G2223" s="173"/>
      <c r="H2223" s="173"/>
      <c r="I2223" s="173"/>
      <c r="J2223" s="173"/>
      <c r="K2223" s="173"/>
      <c r="L2223" s="173"/>
      <c r="M2223" s="72"/>
      <c r="N2223" s="67"/>
      <c r="O2223" s="76"/>
      <c r="P2223" s="218"/>
      <c r="Q2223" s="218"/>
      <c r="R2223" s="218"/>
    </row>
    <row r="2224" spans="1:18" x14ac:dyDescent="0.25">
      <c r="A2224" s="227"/>
      <c r="B2224" s="173"/>
      <c r="C2224" s="173"/>
      <c r="D2224" s="173"/>
      <c r="E2224" s="173"/>
      <c r="F2224" s="173"/>
      <c r="G2224" s="173"/>
      <c r="H2224" s="173"/>
      <c r="I2224" s="173"/>
      <c r="J2224" s="173"/>
      <c r="K2224" s="173"/>
      <c r="L2224" s="173"/>
      <c r="M2224" s="72"/>
      <c r="N2224" s="67"/>
      <c r="O2224" s="76"/>
      <c r="P2224" s="218"/>
      <c r="Q2224" s="218"/>
      <c r="R2224" s="218"/>
    </row>
    <row r="2225" spans="1:18" x14ac:dyDescent="0.25">
      <c r="A2225" s="227"/>
      <c r="B2225" s="173"/>
      <c r="C2225" s="173"/>
      <c r="D2225" s="173"/>
      <c r="E2225" s="173"/>
      <c r="F2225" s="173"/>
      <c r="G2225" s="173"/>
      <c r="H2225" s="173"/>
      <c r="I2225" s="173"/>
      <c r="J2225" s="173"/>
      <c r="K2225" s="173"/>
      <c r="L2225" s="173"/>
      <c r="M2225" s="72"/>
      <c r="N2225" s="67"/>
      <c r="O2225" s="76"/>
      <c r="P2225" s="218"/>
      <c r="Q2225" s="218"/>
      <c r="R2225" s="218"/>
    </row>
    <row r="2226" spans="1:18" x14ac:dyDescent="0.25">
      <c r="A2226" s="227"/>
      <c r="B2226" s="173"/>
      <c r="C2226" s="173"/>
      <c r="D2226" s="173"/>
      <c r="E2226" s="173"/>
      <c r="F2226" s="173"/>
      <c r="G2226" s="173"/>
      <c r="H2226" s="173"/>
      <c r="I2226" s="173"/>
      <c r="J2226" s="173"/>
      <c r="K2226" s="173"/>
      <c r="L2226" s="173"/>
      <c r="M2226" s="72"/>
      <c r="N2226" s="67"/>
      <c r="O2226" s="76"/>
      <c r="P2226" s="218"/>
      <c r="Q2226" s="218"/>
      <c r="R2226" s="218"/>
    </row>
    <row r="2227" spans="1:18" x14ac:dyDescent="0.25">
      <c r="A2227" s="227"/>
      <c r="B2227" s="173"/>
      <c r="C2227" s="173"/>
      <c r="D2227" s="173"/>
      <c r="E2227" s="173"/>
      <c r="F2227" s="173"/>
      <c r="G2227" s="173"/>
      <c r="H2227" s="173"/>
      <c r="I2227" s="173"/>
      <c r="J2227" s="173"/>
      <c r="K2227" s="173"/>
      <c r="L2227" s="173"/>
      <c r="M2227" s="72"/>
      <c r="N2227" s="67"/>
      <c r="O2227" s="76"/>
      <c r="P2227" s="218"/>
      <c r="Q2227" s="218"/>
      <c r="R2227" s="218"/>
    </row>
    <row r="2228" spans="1:18" x14ac:dyDescent="0.25">
      <c r="A2228" s="227"/>
      <c r="B2228" s="173"/>
      <c r="C2228" s="173"/>
      <c r="D2228" s="173"/>
      <c r="E2228" s="173"/>
      <c r="F2228" s="173"/>
      <c r="G2228" s="173"/>
      <c r="H2228" s="173"/>
      <c r="I2228" s="173"/>
      <c r="J2228" s="173"/>
      <c r="K2228" s="173"/>
      <c r="L2228" s="173"/>
      <c r="M2228" s="72"/>
      <c r="N2228" s="67"/>
      <c r="O2228" s="76"/>
      <c r="P2228" s="218"/>
      <c r="Q2228" s="218"/>
      <c r="R2228" s="218"/>
    </row>
    <row r="2229" spans="1:18" x14ac:dyDescent="0.25">
      <c r="A2229" s="227"/>
      <c r="B2229" s="173"/>
      <c r="C2229" s="173"/>
      <c r="D2229" s="173"/>
      <c r="E2229" s="173"/>
      <c r="F2229" s="173"/>
      <c r="G2229" s="173"/>
      <c r="H2229" s="173"/>
      <c r="I2229" s="173"/>
      <c r="J2229" s="173"/>
      <c r="K2229" s="173"/>
      <c r="L2229" s="173"/>
      <c r="M2229" s="72"/>
      <c r="N2229" s="67"/>
      <c r="O2229" s="76"/>
      <c r="P2229" s="218"/>
      <c r="Q2229" s="218"/>
      <c r="R2229" s="218"/>
    </row>
    <row r="2230" spans="1:18" x14ac:dyDescent="0.25">
      <c r="A2230" s="227"/>
      <c r="B2230" s="173"/>
      <c r="C2230" s="173"/>
      <c r="D2230" s="173"/>
      <c r="E2230" s="173"/>
      <c r="F2230" s="173"/>
      <c r="G2230" s="173"/>
      <c r="H2230" s="173"/>
      <c r="I2230" s="173"/>
      <c r="J2230" s="173"/>
      <c r="K2230" s="173"/>
      <c r="L2230" s="173"/>
      <c r="M2230" s="72"/>
      <c r="N2230" s="67"/>
      <c r="O2230" s="76"/>
      <c r="P2230" s="218"/>
      <c r="Q2230" s="218"/>
      <c r="R2230" s="218"/>
    </row>
    <row r="2231" spans="1:18" x14ac:dyDescent="0.25">
      <c r="A2231" s="227"/>
      <c r="B2231" s="173"/>
      <c r="C2231" s="173"/>
      <c r="D2231" s="173"/>
      <c r="E2231" s="173"/>
      <c r="F2231" s="173"/>
      <c r="G2231" s="173"/>
      <c r="H2231" s="173"/>
      <c r="I2231" s="173"/>
      <c r="J2231" s="173"/>
      <c r="K2231" s="173"/>
      <c r="L2231" s="173"/>
      <c r="M2231" s="72"/>
      <c r="N2231" s="67"/>
      <c r="O2231" s="76"/>
      <c r="P2231" s="218"/>
      <c r="Q2231" s="218"/>
      <c r="R2231" s="218"/>
    </row>
    <row r="2232" spans="1:18" x14ac:dyDescent="0.25">
      <c r="A2232" s="227"/>
      <c r="B2232" s="173"/>
      <c r="C2232" s="173"/>
      <c r="D2232" s="173"/>
      <c r="E2232" s="173"/>
      <c r="F2232" s="173"/>
      <c r="G2232" s="173"/>
      <c r="H2232" s="173"/>
      <c r="I2232" s="173"/>
      <c r="J2232" s="173"/>
      <c r="K2232" s="173"/>
      <c r="L2232" s="173"/>
      <c r="M2232" s="72"/>
      <c r="N2232" s="67"/>
      <c r="O2232" s="76"/>
      <c r="P2232" s="218"/>
      <c r="Q2232" s="218"/>
      <c r="R2232" s="218"/>
    </row>
    <row r="2233" spans="1:18" x14ac:dyDescent="0.25">
      <c r="A2233" s="227"/>
      <c r="B2233" s="173"/>
      <c r="C2233" s="173"/>
      <c r="D2233" s="173"/>
      <c r="E2233" s="173"/>
      <c r="F2233" s="173"/>
      <c r="G2233" s="173"/>
      <c r="H2233" s="173"/>
      <c r="I2233" s="173"/>
      <c r="J2233" s="173"/>
      <c r="K2233" s="173"/>
      <c r="L2233" s="173"/>
      <c r="M2233" s="72"/>
      <c r="N2233" s="67"/>
      <c r="O2233" s="76"/>
      <c r="P2233" s="218"/>
      <c r="Q2233" s="218"/>
      <c r="R2233" s="218"/>
    </row>
    <row r="2234" spans="1:18" x14ac:dyDescent="0.25">
      <c r="A2234" s="227"/>
      <c r="B2234" s="173"/>
      <c r="C2234" s="173"/>
      <c r="D2234" s="173"/>
      <c r="E2234" s="173"/>
      <c r="F2234" s="173"/>
      <c r="G2234" s="173"/>
      <c r="H2234" s="173"/>
      <c r="I2234" s="173"/>
      <c r="J2234" s="173"/>
      <c r="K2234" s="173"/>
      <c r="L2234" s="173"/>
      <c r="M2234" s="72"/>
      <c r="N2234" s="67"/>
      <c r="O2234" s="76"/>
      <c r="P2234" s="218"/>
      <c r="Q2234" s="218"/>
      <c r="R2234" s="218"/>
    </row>
    <row r="2235" spans="1:18" x14ac:dyDescent="0.25">
      <c r="A2235" s="227"/>
      <c r="B2235" s="173"/>
      <c r="C2235" s="173"/>
      <c r="D2235" s="173"/>
      <c r="E2235" s="173"/>
      <c r="F2235" s="173"/>
      <c r="G2235" s="173"/>
      <c r="H2235" s="173"/>
      <c r="I2235" s="173"/>
      <c r="J2235" s="173"/>
      <c r="K2235" s="173"/>
      <c r="L2235" s="173"/>
      <c r="M2235" s="72"/>
      <c r="N2235" s="67"/>
      <c r="O2235" s="76"/>
      <c r="P2235" s="218"/>
      <c r="Q2235" s="218"/>
      <c r="R2235" s="218"/>
    </row>
    <row r="2236" spans="1:18" x14ac:dyDescent="0.25">
      <c r="A2236" s="227"/>
      <c r="B2236" s="173"/>
      <c r="C2236" s="173"/>
      <c r="D2236" s="173"/>
      <c r="E2236" s="173"/>
      <c r="F2236" s="173"/>
      <c r="G2236" s="173"/>
      <c r="H2236" s="173"/>
      <c r="I2236" s="173"/>
      <c r="J2236" s="173"/>
      <c r="K2236" s="173"/>
      <c r="L2236" s="173"/>
      <c r="M2236" s="72"/>
      <c r="N2236" s="67"/>
      <c r="O2236" s="76"/>
      <c r="P2236" s="218"/>
      <c r="Q2236" s="218"/>
      <c r="R2236" s="218"/>
    </row>
    <row r="2237" spans="1:18" x14ac:dyDescent="0.25">
      <c r="A2237" s="227"/>
      <c r="B2237" s="173"/>
      <c r="C2237" s="173"/>
      <c r="D2237" s="173"/>
      <c r="E2237" s="173"/>
      <c r="F2237" s="173"/>
      <c r="G2237" s="173"/>
      <c r="H2237" s="173"/>
      <c r="I2237" s="173"/>
      <c r="J2237" s="173"/>
      <c r="K2237" s="173"/>
      <c r="L2237" s="173"/>
      <c r="M2237" s="72"/>
      <c r="N2237" s="67"/>
      <c r="O2237" s="76"/>
      <c r="P2237" s="218"/>
      <c r="Q2237" s="218"/>
      <c r="R2237" s="218"/>
    </row>
    <row r="2238" spans="1:18" x14ac:dyDescent="0.25">
      <c r="A2238" s="227"/>
      <c r="B2238" s="173"/>
      <c r="C2238" s="173"/>
      <c r="D2238" s="173"/>
      <c r="E2238" s="173"/>
      <c r="F2238" s="173"/>
      <c r="G2238" s="173"/>
      <c r="H2238" s="173"/>
      <c r="I2238" s="173"/>
      <c r="J2238" s="173"/>
      <c r="K2238" s="173"/>
      <c r="L2238" s="173"/>
      <c r="M2238" s="72"/>
      <c r="N2238" s="67"/>
      <c r="O2238" s="76"/>
      <c r="P2238" s="218"/>
      <c r="Q2238" s="218"/>
      <c r="R2238" s="218"/>
    </row>
    <row r="2239" spans="1:18" x14ac:dyDescent="0.25">
      <c r="A2239" s="227"/>
      <c r="B2239" s="173"/>
      <c r="C2239" s="173"/>
      <c r="D2239" s="173"/>
      <c r="E2239" s="173"/>
      <c r="F2239" s="173"/>
      <c r="G2239" s="173"/>
      <c r="H2239" s="173"/>
      <c r="I2239" s="173"/>
      <c r="J2239" s="173"/>
      <c r="K2239" s="173"/>
      <c r="L2239" s="173"/>
      <c r="M2239" s="72"/>
      <c r="N2239" s="67"/>
      <c r="O2239" s="76"/>
      <c r="P2239" s="218"/>
      <c r="Q2239" s="218"/>
      <c r="R2239" s="218"/>
    </row>
    <row r="2240" spans="1:18" x14ac:dyDescent="0.25">
      <c r="A2240" s="227"/>
      <c r="B2240" s="173"/>
      <c r="C2240" s="173"/>
      <c r="D2240" s="173"/>
      <c r="E2240" s="173"/>
      <c r="F2240" s="173"/>
      <c r="G2240" s="173"/>
      <c r="H2240" s="173"/>
      <c r="I2240" s="173"/>
      <c r="J2240" s="173"/>
      <c r="K2240" s="173"/>
      <c r="L2240" s="173"/>
      <c r="M2240" s="72"/>
      <c r="N2240" s="67"/>
      <c r="O2240" s="76"/>
      <c r="P2240" s="218"/>
      <c r="Q2240" s="218"/>
      <c r="R2240" s="218"/>
    </row>
    <row r="2241" spans="1:18" x14ac:dyDescent="0.25">
      <c r="A2241" s="227"/>
      <c r="B2241" s="173"/>
      <c r="C2241" s="173"/>
      <c r="D2241" s="173"/>
      <c r="E2241" s="173"/>
      <c r="F2241" s="173"/>
      <c r="G2241" s="173"/>
      <c r="H2241" s="173"/>
      <c r="I2241" s="173"/>
      <c r="J2241" s="173"/>
      <c r="K2241" s="173"/>
      <c r="L2241" s="173"/>
      <c r="M2241" s="72"/>
      <c r="N2241" s="67"/>
      <c r="O2241" s="76"/>
      <c r="P2241" s="218"/>
      <c r="Q2241" s="218"/>
      <c r="R2241" s="218"/>
    </row>
    <row r="2242" spans="1:18" x14ac:dyDescent="0.25">
      <c r="A2242" s="227"/>
      <c r="B2242" s="173"/>
      <c r="C2242" s="173"/>
      <c r="D2242" s="173"/>
      <c r="E2242" s="173"/>
      <c r="F2242" s="173"/>
      <c r="G2242" s="173"/>
      <c r="H2242" s="173"/>
      <c r="I2242" s="173"/>
      <c r="J2242" s="173"/>
      <c r="K2242" s="173"/>
      <c r="L2242" s="173"/>
      <c r="M2242" s="72"/>
      <c r="N2242" s="67"/>
      <c r="O2242" s="76"/>
      <c r="P2242" s="218"/>
      <c r="Q2242" s="218"/>
      <c r="R2242" s="218"/>
    </row>
    <row r="2243" spans="1:18" x14ac:dyDescent="0.25">
      <c r="A2243" s="227"/>
      <c r="B2243" s="173"/>
      <c r="C2243" s="173"/>
      <c r="D2243" s="173"/>
      <c r="E2243" s="173"/>
      <c r="F2243" s="173"/>
      <c r="G2243" s="173"/>
      <c r="H2243" s="173"/>
      <c r="I2243" s="173"/>
      <c r="J2243" s="173"/>
      <c r="K2243" s="173"/>
      <c r="L2243" s="173"/>
      <c r="M2243" s="72"/>
      <c r="N2243" s="67"/>
      <c r="O2243" s="76"/>
      <c r="P2243" s="218"/>
      <c r="Q2243" s="218"/>
      <c r="R2243" s="218"/>
    </row>
    <row r="2244" spans="1:18" x14ac:dyDescent="0.25">
      <c r="A2244" s="227"/>
      <c r="B2244" s="173"/>
      <c r="C2244" s="173"/>
      <c r="D2244" s="173"/>
      <c r="E2244" s="173"/>
      <c r="F2244" s="173"/>
      <c r="G2244" s="173"/>
      <c r="H2244" s="173"/>
      <c r="I2244" s="173"/>
      <c r="J2244" s="173"/>
      <c r="K2244" s="173"/>
      <c r="L2244" s="173"/>
      <c r="M2244" s="72"/>
      <c r="N2244" s="67"/>
      <c r="O2244" s="76"/>
      <c r="P2244" s="218"/>
      <c r="Q2244" s="218"/>
      <c r="R2244" s="218"/>
    </row>
    <row r="2245" spans="1:18" x14ac:dyDescent="0.25">
      <c r="A2245" s="227"/>
      <c r="B2245" s="173"/>
      <c r="C2245" s="173"/>
      <c r="D2245" s="173"/>
      <c r="E2245" s="173"/>
      <c r="F2245" s="173"/>
      <c r="G2245" s="173"/>
      <c r="H2245" s="173"/>
      <c r="I2245" s="173"/>
      <c r="J2245" s="173"/>
      <c r="K2245" s="173"/>
      <c r="L2245" s="173"/>
      <c r="M2245" s="72"/>
      <c r="N2245" s="67"/>
      <c r="O2245" s="76"/>
      <c r="P2245" s="218"/>
      <c r="Q2245" s="218"/>
      <c r="R2245" s="218"/>
    </row>
    <row r="2246" spans="1:18" x14ac:dyDescent="0.25">
      <c r="A2246" s="227"/>
      <c r="B2246" s="173"/>
      <c r="C2246" s="173"/>
      <c r="D2246" s="173"/>
      <c r="E2246" s="173"/>
      <c r="F2246" s="173"/>
      <c r="G2246" s="173"/>
      <c r="H2246" s="173"/>
      <c r="I2246" s="173"/>
      <c r="J2246" s="173"/>
      <c r="K2246" s="173"/>
      <c r="L2246" s="173"/>
      <c r="M2246" s="72"/>
      <c r="N2246" s="67"/>
      <c r="O2246" s="76"/>
      <c r="P2246" s="218"/>
      <c r="Q2246" s="218"/>
      <c r="R2246" s="218"/>
    </row>
    <row r="2247" spans="1:18" x14ac:dyDescent="0.25">
      <c r="A2247" s="227"/>
      <c r="B2247" s="173"/>
      <c r="C2247" s="173"/>
      <c r="D2247" s="173"/>
      <c r="E2247" s="173"/>
      <c r="F2247" s="173"/>
      <c r="G2247" s="173"/>
      <c r="H2247" s="173"/>
      <c r="I2247" s="173"/>
      <c r="J2247" s="173"/>
      <c r="K2247" s="173"/>
      <c r="L2247" s="173"/>
      <c r="M2247" s="72"/>
      <c r="N2247" s="67"/>
      <c r="O2247" s="76"/>
      <c r="P2247" s="218"/>
      <c r="Q2247" s="218"/>
      <c r="R2247" s="218"/>
    </row>
    <row r="2248" spans="1:18" x14ac:dyDescent="0.25">
      <c r="A2248" s="227"/>
      <c r="B2248" s="173"/>
      <c r="C2248" s="173"/>
      <c r="D2248" s="173"/>
      <c r="E2248" s="173"/>
      <c r="F2248" s="173"/>
      <c r="G2248" s="173"/>
      <c r="H2248" s="173"/>
      <c r="I2248" s="173"/>
      <c r="J2248" s="173"/>
      <c r="K2248" s="173"/>
      <c r="L2248" s="173"/>
      <c r="M2248" s="72"/>
      <c r="N2248" s="67"/>
      <c r="O2248" s="76"/>
      <c r="P2248" s="218"/>
      <c r="Q2248" s="218"/>
      <c r="R2248" s="218"/>
    </row>
    <row r="2249" spans="1:18" x14ac:dyDescent="0.25">
      <c r="A2249" s="227"/>
      <c r="B2249" s="173"/>
      <c r="C2249" s="173"/>
      <c r="D2249" s="173"/>
      <c r="E2249" s="173"/>
      <c r="F2249" s="173"/>
      <c r="G2249" s="173"/>
      <c r="H2249" s="173"/>
      <c r="I2249" s="173"/>
      <c r="J2249" s="173"/>
      <c r="K2249" s="173"/>
      <c r="L2249" s="173"/>
      <c r="M2249" s="72"/>
      <c r="N2249" s="67"/>
      <c r="O2249" s="76"/>
      <c r="P2249" s="218"/>
      <c r="Q2249" s="218"/>
      <c r="R2249" s="218"/>
    </row>
    <row r="2250" spans="1:18" x14ac:dyDescent="0.25">
      <c r="A2250" s="227"/>
      <c r="B2250" s="173"/>
      <c r="C2250" s="173"/>
      <c r="D2250" s="173"/>
      <c r="E2250" s="173"/>
      <c r="F2250" s="173"/>
      <c r="G2250" s="173"/>
      <c r="H2250" s="173"/>
      <c r="I2250" s="173"/>
      <c r="J2250" s="173"/>
      <c r="K2250" s="173"/>
      <c r="L2250" s="173"/>
      <c r="M2250" s="72"/>
      <c r="N2250" s="67"/>
      <c r="O2250" s="76"/>
      <c r="P2250" s="218"/>
      <c r="Q2250" s="218"/>
      <c r="R2250" s="218"/>
    </row>
    <row r="2251" spans="1:18" x14ac:dyDescent="0.25">
      <c r="A2251" s="227"/>
      <c r="B2251" s="173"/>
      <c r="C2251" s="173"/>
      <c r="D2251" s="173"/>
      <c r="E2251" s="173"/>
      <c r="F2251" s="173"/>
      <c r="G2251" s="173"/>
      <c r="H2251" s="173"/>
      <c r="I2251" s="173"/>
      <c r="J2251" s="173"/>
      <c r="K2251" s="173"/>
      <c r="L2251" s="173"/>
      <c r="M2251" s="72"/>
      <c r="N2251" s="67"/>
      <c r="O2251" s="76"/>
      <c r="P2251" s="218"/>
      <c r="Q2251" s="218"/>
      <c r="R2251" s="218"/>
    </row>
    <row r="2252" spans="1:18" x14ac:dyDescent="0.25">
      <c r="A2252" s="227"/>
      <c r="B2252" s="173"/>
      <c r="C2252" s="173"/>
      <c r="D2252" s="173"/>
      <c r="E2252" s="173"/>
      <c r="F2252" s="173"/>
      <c r="G2252" s="173"/>
      <c r="H2252" s="173"/>
      <c r="I2252" s="173"/>
      <c r="J2252" s="173"/>
      <c r="K2252" s="173"/>
      <c r="L2252" s="173"/>
      <c r="M2252" s="72"/>
      <c r="N2252" s="67"/>
      <c r="O2252" s="76"/>
      <c r="P2252" s="218"/>
      <c r="Q2252" s="218"/>
      <c r="R2252" s="218"/>
    </row>
    <row r="2253" spans="1:18" x14ac:dyDescent="0.25">
      <c r="A2253" s="227"/>
      <c r="B2253" s="173"/>
      <c r="C2253" s="173"/>
      <c r="D2253" s="173"/>
      <c r="E2253" s="173"/>
      <c r="F2253" s="173"/>
      <c r="G2253" s="173"/>
      <c r="H2253" s="173"/>
      <c r="I2253" s="173"/>
      <c r="J2253" s="173"/>
      <c r="K2253" s="173"/>
      <c r="L2253" s="173"/>
      <c r="M2253" s="72"/>
      <c r="N2253" s="67"/>
      <c r="O2253" s="76"/>
      <c r="P2253" s="218"/>
      <c r="Q2253" s="218"/>
      <c r="R2253" s="218"/>
    </row>
    <row r="2254" spans="1:18" x14ac:dyDescent="0.25">
      <c r="A2254" s="227"/>
      <c r="B2254" s="173"/>
      <c r="C2254" s="173"/>
      <c r="D2254" s="173"/>
      <c r="E2254" s="173"/>
      <c r="F2254" s="173"/>
      <c r="G2254" s="173"/>
      <c r="H2254" s="173"/>
      <c r="I2254" s="173"/>
      <c r="J2254" s="173"/>
      <c r="K2254" s="173"/>
      <c r="L2254" s="173"/>
      <c r="M2254" s="72"/>
      <c r="N2254" s="67"/>
      <c r="O2254" s="76"/>
      <c r="P2254" s="218"/>
      <c r="Q2254" s="218"/>
      <c r="R2254" s="218"/>
    </row>
    <row r="2255" spans="1:18" x14ac:dyDescent="0.25">
      <c r="A2255" s="227"/>
      <c r="B2255" s="173"/>
      <c r="C2255" s="173"/>
      <c r="D2255" s="173"/>
      <c r="E2255" s="173"/>
      <c r="F2255" s="173"/>
      <c r="G2255" s="173"/>
      <c r="H2255" s="173"/>
      <c r="I2255" s="173"/>
      <c r="J2255" s="173"/>
      <c r="K2255" s="173"/>
      <c r="L2255" s="173"/>
      <c r="M2255" s="72"/>
      <c r="N2255" s="67"/>
      <c r="O2255" s="76"/>
      <c r="P2255" s="218"/>
      <c r="Q2255" s="218"/>
      <c r="R2255" s="218"/>
    </row>
    <row r="2256" spans="1:18" x14ac:dyDescent="0.25">
      <c r="A2256" s="227"/>
      <c r="B2256" s="173"/>
      <c r="C2256" s="173"/>
      <c r="D2256" s="173"/>
      <c r="E2256" s="173"/>
      <c r="F2256" s="173"/>
      <c r="G2256" s="173"/>
      <c r="H2256" s="173"/>
      <c r="I2256" s="173"/>
      <c r="J2256" s="173"/>
      <c r="K2256" s="173"/>
      <c r="L2256" s="173"/>
      <c r="M2256" s="72"/>
      <c r="N2256" s="67"/>
      <c r="O2256" s="76"/>
      <c r="P2256" s="218"/>
      <c r="Q2256" s="218"/>
      <c r="R2256" s="218"/>
    </row>
    <row r="2257" spans="1:18" x14ac:dyDescent="0.25">
      <c r="A2257" s="227"/>
      <c r="B2257" s="173"/>
      <c r="C2257" s="173"/>
      <c r="D2257" s="173"/>
      <c r="E2257" s="173"/>
      <c r="F2257" s="173"/>
      <c r="G2257" s="173"/>
      <c r="H2257" s="173"/>
      <c r="I2257" s="173"/>
      <c r="J2257" s="173"/>
      <c r="K2257" s="173"/>
      <c r="L2257" s="173"/>
      <c r="M2257" s="72"/>
      <c r="N2257" s="67"/>
      <c r="O2257" s="76"/>
      <c r="P2257" s="218"/>
      <c r="Q2257" s="218"/>
      <c r="R2257" s="218"/>
    </row>
    <row r="2258" spans="1:18" x14ac:dyDescent="0.25">
      <c r="A2258" s="227"/>
      <c r="B2258" s="173"/>
      <c r="C2258" s="173"/>
      <c r="D2258" s="173"/>
      <c r="E2258" s="173"/>
      <c r="F2258" s="173"/>
      <c r="G2258" s="173"/>
      <c r="H2258" s="173"/>
      <c r="I2258" s="173"/>
      <c r="J2258" s="173"/>
      <c r="K2258" s="173"/>
      <c r="L2258" s="173"/>
      <c r="M2258" s="72"/>
      <c r="N2258" s="67"/>
      <c r="O2258" s="76"/>
      <c r="P2258" s="218"/>
      <c r="Q2258" s="218"/>
      <c r="R2258" s="218"/>
    </row>
    <row r="2259" spans="1:18" x14ac:dyDescent="0.25">
      <c r="A2259" s="227"/>
      <c r="B2259" s="173"/>
      <c r="C2259" s="173"/>
      <c r="D2259" s="173"/>
      <c r="E2259" s="173"/>
      <c r="F2259" s="173"/>
      <c r="G2259" s="173"/>
      <c r="H2259" s="173"/>
      <c r="I2259" s="173"/>
      <c r="J2259" s="173"/>
      <c r="K2259" s="173"/>
      <c r="L2259" s="173"/>
      <c r="M2259" s="72"/>
      <c r="N2259" s="67"/>
      <c r="O2259" s="76"/>
      <c r="P2259" s="218"/>
      <c r="Q2259" s="218"/>
      <c r="R2259" s="218"/>
    </row>
    <row r="2260" spans="1:18" x14ac:dyDescent="0.25">
      <c r="A2260" s="227"/>
      <c r="B2260" s="173"/>
      <c r="C2260" s="173"/>
      <c r="D2260" s="173"/>
      <c r="E2260" s="173"/>
      <c r="F2260" s="173"/>
      <c r="G2260" s="173"/>
      <c r="H2260" s="173"/>
      <c r="I2260" s="173"/>
      <c r="J2260" s="173"/>
      <c r="K2260" s="173"/>
      <c r="L2260" s="173"/>
      <c r="M2260" s="72"/>
      <c r="N2260" s="67"/>
      <c r="O2260" s="76"/>
      <c r="P2260" s="218"/>
      <c r="Q2260" s="218"/>
      <c r="R2260" s="218"/>
    </row>
    <row r="2261" spans="1:18" x14ac:dyDescent="0.25">
      <c r="A2261" s="227"/>
      <c r="B2261" s="173"/>
      <c r="C2261" s="173"/>
      <c r="D2261" s="173"/>
      <c r="E2261" s="173"/>
      <c r="F2261" s="173"/>
      <c r="G2261" s="173"/>
      <c r="H2261" s="173"/>
      <c r="I2261" s="173"/>
      <c r="J2261" s="173"/>
      <c r="K2261" s="173"/>
      <c r="L2261" s="173"/>
      <c r="M2261" s="72"/>
      <c r="N2261" s="67"/>
      <c r="O2261" s="76"/>
      <c r="P2261" s="218"/>
      <c r="Q2261" s="218"/>
      <c r="R2261" s="218"/>
    </row>
    <row r="2262" spans="1:18" x14ac:dyDescent="0.25">
      <c r="A2262" s="227"/>
      <c r="B2262" s="173"/>
      <c r="C2262" s="173"/>
      <c r="D2262" s="173"/>
      <c r="E2262" s="173"/>
      <c r="F2262" s="173"/>
      <c r="G2262" s="173"/>
      <c r="H2262" s="173"/>
      <c r="I2262" s="173"/>
      <c r="J2262" s="173"/>
      <c r="K2262" s="173"/>
      <c r="L2262" s="173"/>
      <c r="M2262" s="72"/>
      <c r="N2262" s="67"/>
      <c r="O2262" s="76"/>
      <c r="P2262" s="218"/>
      <c r="Q2262" s="218"/>
      <c r="R2262" s="218"/>
    </row>
    <row r="2263" spans="1:18" x14ac:dyDescent="0.25">
      <c r="A2263" s="227"/>
      <c r="B2263" s="173"/>
      <c r="C2263" s="173"/>
      <c r="D2263" s="173"/>
      <c r="E2263" s="173"/>
      <c r="F2263" s="173"/>
      <c r="G2263" s="173"/>
      <c r="H2263" s="173"/>
      <c r="I2263" s="173"/>
      <c r="J2263" s="173"/>
      <c r="K2263" s="173"/>
      <c r="L2263" s="173"/>
      <c r="M2263" s="72"/>
      <c r="N2263" s="67"/>
      <c r="O2263" s="76"/>
      <c r="P2263" s="218"/>
      <c r="Q2263" s="218"/>
      <c r="R2263" s="218"/>
    </row>
    <row r="2264" spans="1:18" x14ac:dyDescent="0.25">
      <c r="A2264" s="227"/>
      <c r="B2264" s="173"/>
      <c r="C2264" s="173"/>
      <c r="D2264" s="173"/>
      <c r="E2264" s="173"/>
      <c r="F2264" s="173"/>
      <c r="G2264" s="173"/>
      <c r="H2264" s="173"/>
      <c r="I2264" s="173"/>
      <c r="J2264" s="173"/>
      <c r="K2264" s="173"/>
      <c r="L2264" s="173"/>
      <c r="M2264" s="72"/>
      <c r="N2264" s="67"/>
      <c r="O2264" s="76"/>
      <c r="P2264" s="218"/>
      <c r="Q2264" s="218"/>
      <c r="R2264" s="218"/>
    </row>
    <row r="2265" spans="1:18" x14ac:dyDescent="0.25">
      <c r="A2265" s="227"/>
      <c r="B2265" s="173"/>
      <c r="C2265" s="173"/>
      <c r="D2265" s="173"/>
      <c r="E2265" s="173"/>
      <c r="F2265" s="173"/>
      <c r="G2265" s="173"/>
      <c r="H2265" s="173"/>
      <c r="I2265" s="173"/>
      <c r="J2265" s="173"/>
      <c r="K2265" s="173"/>
      <c r="L2265" s="173"/>
      <c r="M2265" s="72"/>
      <c r="N2265" s="67"/>
      <c r="O2265" s="76"/>
      <c r="P2265" s="218"/>
      <c r="Q2265" s="218"/>
      <c r="R2265" s="218"/>
    </row>
    <row r="2266" spans="1:18" x14ac:dyDescent="0.25">
      <c r="A2266" s="227"/>
      <c r="B2266" s="173"/>
      <c r="C2266" s="173"/>
      <c r="D2266" s="173"/>
      <c r="E2266" s="173"/>
      <c r="F2266" s="173"/>
      <c r="G2266" s="173"/>
      <c r="H2266" s="173"/>
      <c r="I2266" s="173"/>
      <c r="J2266" s="173"/>
      <c r="K2266" s="173"/>
      <c r="L2266" s="173"/>
      <c r="M2266" s="72"/>
      <c r="N2266" s="67"/>
      <c r="O2266" s="76"/>
      <c r="P2266" s="218"/>
      <c r="Q2266" s="218"/>
      <c r="R2266" s="218"/>
    </row>
    <row r="2267" spans="1:18" x14ac:dyDescent="0.25">
      <c r="A2267" s="227"/>
      <c r="B2267" s="173"/>
      <c r="C2267" s="173"/>
      <c r="D2267" s="173"/>
      <c r="E2267" s="173"/>
      <c r="F2267" s="173"/>
      <c r="G2267" s="173"/>
      <c r="H2267" s="173"/>
      <c r="I2267" s="173"/>
      <c r="J2267" s="173"/>
      <c r="K2267" s="173"/>
      <c r="L2267" s="173"/>
      <c r="M2267" s="72"/>
      <c r="N2267" s="67"/>
      <c r="O2267" s="76"/>
      <c r="P2267" s="218"/>
      <c r="Q2267" s="218"/>
      <c r="R2267" s="218"/>
    </row>
    <row r="2268" spans="1:18" x14ac:dyDescent="0.25">
      <c r="A2268" s="227"/>
      <c r="B2268" s="173"/>
      <c r="C2268" s="173"/>
      <c r="D2268" s="173"/>
      <c r="E2268" s="173"/>
      <c r="F2268" s="173"/>
      <c r="G2268" s="173"/>
      <c r="H2268" s="173"/>
      <c r="I2268" s="173"/>
      <c r="J2268" s="173"/>
      <c r="K2268" s="173"/>
      <c r="L2268" s="173"/>
      <c r="M2268" s="72"/>
      <c r="N2268" s="67"/>
      <c r="O2268" s="76"/>
      <c r="P2268" s="218"/>
      <c r="Q2268" s="218"/>
      <c r="R2268" s="218"/>
    </row>
    <row r="2269" spans="1:18" x14ac:dyDescent="0.25">
      <c r="A2269" s="227"/>
      <c r="B2269" s="173"/>
      <c r="C2269" s="173"/>
      <c r="D2269" s="173"/>
      <c r="E2269" s="173"/>
      <c r="F2269" s="173"/>
      <c r="G2269" s="173"/>
      <c r="H2269" s="173"/>
      <c r="I2269" s="173"/>
      <c r="J2269" s="173"/>
      <c r="K2269" s="173"/>
      <c r="L2269" s="173"/>
      <c r="M2269" s="72"/>
      <c r="N2269" s="67"/>
      <c r="O2269" s="76"/>
      <c r="P2269" s="218"/>
      <c r="Q2269" s="218"/>
      <c r="R2269" s="218"/>
    </row>
    <row r="2270" spans="1:18" x14ac:dyDescent="0.25">
      <c r="A2270" s="227"/>
      <c r="B2270" s="173"/>
      <c r="C2270" s="173"/>
      <c r="D2270" s="173"/>
      <c r="E2270" s="173"/>
      <c r="F2270" s="173"/>
      <c r="G2270" s="173"/>
      <c r="H2270" s="173"/>
      <c r="I2270" s="173"/>
      <c r="J2270" s="173"/>
      <c r="K2270" s="173"/>
      <c r="L2270" s="173"/>
      <c r="M2270" s="72"/>
      <c r="N2270" s="67"/>
      <c r="O2270" s="76"/>
      <c r="P2270" s="218"/>
      <c r="Q2270" s="218"/>
      <c r="R2270" s="218"/>
    </row>
    <row r="2271" spans="1:18" x14ac:dyDescent="0.25">
      <c r="A2271" s="227"/>
      <c r="B2271" s="173"/>
      <c r="C2271" s="173"/>
      <c r="D2271" s="173"/>
      <c r="E2271" s="173"/>
      <c r="F2271" s="173"/>
      <c r="G2271" s="173"/>
      <c r="H2271" s="173"/>
      <c r="I2271" s="173"/>
      <c r="J2271" s="173"/>
      <c r="K2271" s="173"/>
      <c r="L2271" s="173"/>
      <c r="M2271" s="72"/>
      <c r="N2271" s="67"/>
      <c r="O2271" s="76"/>
      <c r="P2271" s="218"/>
      <c r="Q2271" s="218"/>
      <c r="R2271" s="218"/>
    </row>
    <row r="2272" spans="1:18" x14ac:dyDescent="0.25">
      <c r="A2272" s="227"/>
      <c r="B2272" s="173"/>
      <c r="C2272" s="173"/>
      <c r="D2272" s="173"/>
      <c r="E2272" s="173"/>
      <c r="F2272" s="173"/>
      <c r="G2272" s="173"/>
      <c r="H2272" s="173"/>
      <c r="I2272" s="173"/>
      <c r="J2272" s="173"/>
      <c r="K2272" s="173"/>
      <c r="L2272" s="173"/>
      <c r="M2272" s="72"/>
      <c r="N2272" s="67"/>
      <c r="O2272" s="76"/>
      <c r="P2272" s="218"/>
      <c r="Q2272" s="218"/>
      <c r="R2272" s="218"/>
    </row>
    <row r="2273" spans="1:18" x14ac:dyDescent="0.25">
      <c r="A2273" s="227"/>
      <c r="B2273" s="173"/>
      <c r="C2273" s="173"/>
      <c r="D2273" s="173"/>
      <c r="E2273" s="173"/>
      <c r="F2273" s="173"/>
      <c r="G2273" s="173"/>
      <c r="H2273" s="173"/>
      <c r="I2273" s="173"/>
      <c r="J2273" s="173"/>
      <c r="K2273" s="173"/>
      <c r="L2273" s="173"/>
      <c r="M2273" s="72"/>
      <c r="N2273" s="67"/>
      <c r="O2273" s="76"/>
      <c r="P2273" s="218"/>
      <c r="Q2273" s="218"/>
      <c r="R2273" s="218"/>
    </row>
    <row r="2274" spans="1:18" x14ac:dyDescent="0.25">
      <c r="A2274" s="227"/>
      <c r="B2274" s="173"/>
      <c r="C2274" s="173"/>
      <c r="D2274" s="173"/>
      <c r="E2274" s="173"/>
      <c r="F2274" s="173"/>
      <c r="G2274" s="173"/>
      <c r="H2274" s="173"/>
      <c r="I2274" s="173"/>
      <c r="J2274" s="173"/>
      <c r="K2274" s="173"/>
      <c r="L2274" s="173"/>
      <c r="M2274" s="72"/>
      <c r="N2274" s="67"/>
      <c r="O2274" s="76"/>
      <c r="P2274" s="218"/>
      <c r="Q2274" s="218"/>
      <c r="R2274" s="218"/>
    </row>
    <row r="2275" spans="1:18" x14ac:dyDescent="0.25">
      <c r="A2275" s="227"/>
      <c r="B2275" s="173"/>
      <c r="C2275" s="173"/>
      <c r="D2275" s="173"/>
      <c r="E2275" s="173"/>
      <c r="F2275" s="173"/>
      <c r="G2275" s="173"/>
      <c r="H2275" s="173"/>
      <c r="I2275" s="173"/>
      <c r="J2275" s="173"/>
      <c r="K2275" s="173"/>
      <c r="L2275" s="173"/>
      <c r="M2275" s="72"/>
      <c r="N2275" s="67"/>
      <c r="O2275" s="76"/>
      <c r="P2275" s="218"/>
      <c r="Q2275" s="218"/>
      <c r="R2275" s="218"/>
    </row>
    <row r="2276" spans="1:18" x14ac:dyDescent="0.25">
      <c r="A2276" s="227"/>
      <c r="B2276" s="173"/>
      <c r="C2276" s="173"/>
      <c r="D2276" s="173"/>
      <c r="E2276" s="173"/>
      <c r="F2276" s="173"/>
      <c r="G2276" s="173"/>
      <c r="H2276" s="173"/>
      <c r="I2276" s="173"/>
      <c r="J2276" s="173"/>
      <c r="K2276" s="173"/>
      <c r="L2276" s="173"/>
      <c r="M2276" s="72"/>
      <c r="N2276" s="67"/>
      <c r="O2276" s="76"/>
      <c r="P2276" s="218"/>
      <c r="Q2276" s="218"/>
      <c r="R2276" s="218"/>
    </row>
    <row r="2277" spans="1:18" x14ac:dyDescent="0.25">
      <c r="A2277" s="227"/>
      <c r="B2277" s="173"/>
      <c r="C2277" s="173"/>
      <c r="D2277" s="173"/>
      <c r="E2277" s="173"/>
      <c r="F2277" s="173"/>
      <c r="G2277" s="173"/>
      <c r="H2277" s="173"/>
      <c r="I2277" s="173"/>
      <c r="J2277" s="173"/>
      <c r="K2277" s="173"/>
      <c r="L2277" s="173"/>
      <c r="M2277" s="72"/>
      <c r="N2277" s="67"/>
      <c r="O2277" s="76"/>
      <c r="P2277" s="218"/>
      <c r="Q2277" s="218"/>
      <c r="R2277" s="218"/>
    </row>
    <row r="2278" spans="1:18" x14ac:dyDescent="0.25">
      <c r="A2278" s="227"/>
      <c r="B2278" s="173"/>
      <c r="C2278" s="173"/>
      <c r="D2278" s="173"/>
      <c r="E2278" s="173"/>
      <c r="F2278" s="173"/>
      <c r="G2278" s="173"/>
      <c r="H2278" s="173"/>
      <c r="I2278" s="173"/>
      <c r="J2278" s="173"/>
      <c r="K2278" s="173"/>
      <c r="L2278" s="173"/>
      <c r="M2278" s="72"/>
      <c r="N2278" s="67"/>
      <c r="O2278" s="76"/>
      <c r="P2278" s="218"/>
      <c r="Q2278" s="218"/>
      <c r="R2278" s="218"/>
    </row>
    <row r="2279" spans="1:18" x14ac:dyDescent="0.25">
      <c r="A2279" s="227"/>
      <c r="B2279" s="173"/>
      <c r="C2279" s="173"/>
      <c r="D2279" s="173"/>
      <c r="E2279" s="173"/>
      <c r="F2279" s="173"/>
      <c r="G2279" s="173"/>
      <c r="H2279" s="173"/>
      <c r="I2279" s="173"/>
      <c r="J2279" s="173"/>
      <c r="K2279" s="173"/>
      <c r="L2279" s="173"/>
      <c r="M2279" s="72"/>
      <c r="N2279" s="67"/>
      <c r="O2279" s="76"/>
      <c r="P2279" s="218"/>
      <c r="Q2279" s="218"/>
      <c r="R2279" s="218"/>
    </row>
    <row r="2280" spans="1:18" x14ac:dyDescent="0.25">
      <c r="A2280" s="227"/>
      <c r="B2280" s="173"/>
      <c r="C2280" s="173"/>
      <c r="D2280" s="173"/>
      <c r="E2280" s="173"/>
      <c r="F2280" s="173"/>
      <c r="G2280" s="173"/>
      <c r="H2280" s="173"/>
      <c r="I2280" s="173"/>
      <c r="J2280" s="173"/>
      <c r="K2280" s="173"/>
      <c r="L2280" s="173"/>
      <c r="M2280" s="72"/>
      <c r="N2280" s="67"/>
      <c r="O2280" s="76"/>
      <c r="P2280" s="218"/>
      <c r="Q2280" s="218"/>
      <c r="R2280" s="218"/>
    </row>
    <row r="2281" spans="1:18" x14ac:dyDescent="0.25">
      <c r="A2281" s="227"/>
      <c r="B2281" s="173"/>
      <c r="C2281" s="173"/>
      <c r="D2281" s="173"/>
      <c r="E2281" s="173"/>
      <c r="F2281" s="173"/>
      <c r="G2281" s="173"/>
      <c r="H2281" s="173"/>
      <c r="I2281" s="173"/>
      <c r="J2281" s="173"/>
      <c r="K2281" s="173"/>
      <c r="L2281" s="173"/>
      <c r="M2281" s="72"/>
      <c r="N2281" s="67"/>
      <c r="O2281" s="76"/>
      <c r="P2281" s="218"/>
      <c r="Q2281" s="218"/>
      <c r="R2281" s="218"/>
    </row>
    <row r="2282" spans="1:18" x14ac:dyDescent="0.25">
      <c r="A2282" s="227"/>
      <c r="B2282" s="173"/>
      <c r="C2282" s="173"/>
      <c r="D2282" s="173"/>
      <c r="E2282" s="173"/>
      <c r="F2282" s="173"/>
      <c r="G2282" s="173"/>
      <c r="H2282" s="173"/>
      <c r="I2282" s="173"/>
      <c r="J2282" s="173"/>
      <c r="K2282" s="173"/>
      <c r="L2282" s="173"/>
      <c r="M2282" s="72"/>
      <c r="N2282" s="67"/>
      <c r="O2282" s="76"/>
      <c r="P2282" s="218"/>
      <c r="Q2282" s="218"/>
      <c r="R2282" s="218"/>
    </row>
    <row r="2283" spans="1:18" x14ac:dyDescent="0.25">
      <c r="A2283" s="227"/>
      <c r="B2283" s="173"/>
      <c r="C2283" s="173"/>
      <c r="D2283" s="173"/>
      <c r="E2283" s="173"/>
      <c r="F2283" s="173"/>
      <c r="G2283" s="173"/>
      <c r="H2283" s="173"/>
      <c r="I2283" s="173"/>
      <c r="J2283" s="173"/>
      <c r="K2283" s="173"/>
      <c r="L2283" s="173"/>
      <c r="M2283" s="72"/>
      <c r="N2283" s="67"/>
      <c r="O2283" s="76"/>
      <c r="P2283" s="218"/>
      <c r="Q2283" s="218"/>
      <c r="R2283" s="218"/>
    </row>
    <row r="2284" spans="1:18" x14ac:dyDescent="0.25">
      <c r="A2284" s="227"/>
      <c r="B2284" s="173"/>
      <c r="C2284" s="173"/>
      <c r="D2284" s="173"/>
      <c r="E2284" s="173"/>
      <c r="F2284" s="173"/>
      <c r="G2284" s="173"/>
      <c r="H2284" s="173"/>
      <c r="I2284" s="173"/>
      <c r="J2284" s="173"/>
      <c r="K2284" s="173"/>
      <c r="L2284" s="173"/>
      <c r="M2284" s="72"/>
      <c r="N2284" s="67"/>
      <c r="O2284" s="76"/>
      <c r="P2284" s="218"/>
      <c r="Q2284" s="218"/>
      <c r="R2284" s="218"/>
    </row>
    <row r="2285" spans="1:18" x14ac:dyDescent="0.25">
      <c r="A2285" s="227"/>
      <c r="B2285" s="173"/>
      <c r="C2285" s="173"/>
      <c r="D2285" s="173"/>
      <c r="E2285" s="173"/>
      <c r="F2285" s="173"/>
      <c r="G2285" s="173"/>
      <c r="H2285" s="173"/>
      <c r="I2285" s="173"/>
      <c r="J2285" s="173"/>
      <c r="K2285" s="173"/>
      <c r="L2285" s="173"/>
      <c r="M2285" s="72"/>
      <c r="N2285" s="67"/>
      <c r="O2285" s="76"/>
      <c r="P2285" s="218"/>
      <c r="Q2285" s="218"/>
      <c r="R2285" s="218"/>
    </row>
    <row r="2286" spans="1:18" x14ac:dyDescent="0.25">
      <c r="A2286" s="227"/>
      <c r="B2286" s="173"/>
      <c r="C2286" s="173"/>
      <c r="D2286" s="173"/>
      <c r="E2286" s="173"/>
      <c r="F2286" s="173"/>
      <c r="G2286" s="173"/>
      <c r="H2286" s="173"/>
      <c r="I2286" s="173"/>
      <c r="J2286" s="173"/>
      <c r="K2286" s="173"/>
      <c r="L2286" s="173"/>
      <c r="M2286" s="72"/>
      <c r="N2286" s="67"/>
      <c r="O2286" s="76"/>
      <c r="P2286" s="218"/>
      <c r="Q2286" s="218"/>
      <c r="R2286" s="218"/>
    </row>
    <row r="2287" spans="1:18" x14ac:dyDescent="0.25">
      <c r="A2287" s="227"/>
      <c r="B2287" s="173"/>
      <c r="C2287" s="173"/>
      <c r="D2287" s="173"/>
      <c r="E2287" s="173"/>
      <c r="F2287" s="173"/>
      <c r="G2287" s="173"/>
      <c r="H2287" s="173"/>
      <c r="I2287" s="173"/>
      <c r="J2287" s="173"/>
      <c r="K2287" s="173"/>
      <c r="L2287" s="173"/>
      <c r="M2287" s="72"/>
      <c r="N2287" s="67"/>
      <c r="O2287" s="76"/>
      <c r="P2287" s="218"/>
      <c r="Q2287" s="218"/>
      <c r="R2287" s="218"/>
    </row>
    <row r="2288" spans="1:18" x14ac:dyDescent="0.25">
      <c r="A2288" s="227"/>
      <c r="B2288" s="173"/>
      <c r="C2288" s="173"/>
      <c r="D2288" s="173"/>
      <c r="E2288" s="173"/>
      <c r="F2288" s="173"/>
      <c r="G2288" s="173"/>
      <c r="H2288" s="173"/>
      <c r="I2288" s="173"/>
      <c r="J2288" s="173"/>
      <c r="K2288" s="173"/>
      <c r="L2288" s="173"/>
      <c r="M2288" s="72"/>
      <c r="N2288" s="67"/>
      <c r="O2288" s="76"/>
      <c r="P2288" s="218"/>
      <c r="Q2288" s="218"/>
      <c r="R2288" s="218"/>
    </row>
    <row r="2289" spans="1:18" x14ac:dyDescent="0.25">
      <c r="A2289" s="227"/>
      <c r="B2289" s="173"/>
      <c r="C2289" s="173"/>
      <c r="D2289" s="173"/>
      <c r="E2289" s="173"/>
      <c r="F2289" s="173"/>
      <c r="G2289" s="173"/>
      <c r="H2289" s="173"/>
      <c r="I2289" s="173"/>
      <c r="J2289" s="173"/>
      <c r="K2289" s="173"/>
      <c r="L2289" s="173"/>
      <c r="M2289" s="72"/>
      <c r="N2289" s="67"/>
      <c r="O2289" s="76"/>
      <c r="P2289" s="218"/>
      <c r="Q2289" s="218"/>
      <c r="R2289" s="218"/>
    </row>
    <row r="2290" spans="1:18" x14ac:dyDescent="0.25">
      <c r="A2290" s="227"/>
      <c r="B2290" s="173"/>
      <c r="C2290" s="173"/>
      <c r="D2290" s="173"/>
      <c r="E2290" s="173"/>
      <c r="F2290" s="173"/>
      <c r="G2290" s="173"/>
      <c r="H2290" s="173"/>
      <c r="I2290" s="173"/>
      <c r="J2290" s="173"/>
      <c r="K2290" s="173"/>
      <c r="L2290" s="173"/>
      <c r="M2290" s="72"/>
      <c r="N2290" s="67"/>
      <c r="O2290" s="76"/>
      <c r="P2290" s="218"/>
      <c r="Q2290" s="218"/>
      <c r="R2290" s="218"/>
    </row>
    <row r="2291" spans="1:18" x14ac:dyDescent="0.25">
      <c r="A2291" s="227"/>
      <c r="B2291" s="173"/>
      <c r="C2291" s="173"/>
      <c r="D2291" s="173"/>
      <c r="E2291" s="173"/>
      <c r="F2291" s="173"/>
      <c r="G2291" s="173"/>
      <c r="H2291" s="173"/>
      <c r="I2291" s="173"/>
      <c r="J2291" s="173"/>
      <c r="K2291" s="173"/>
      <c r="L2291" s="173"/>
      <c r="M2291" s="72"/>
      <c r="N2291" s="67"/>
      <c r="O2291" s="76"/>
      <c r="P2291" s="218"/>
      <c r="Q2291" s="218"/>
      <c r="R2291" s="218"/>
    </row>
    <row r="2292" spans="1:18" x14ac:dyDescent="0.25">
      <c r="A2292" s="227"/>
      <c r="B2292" s="173"/>
      <c r="C2292" s="173"/>
      <c r="D2292" s="173"/>
      <c r="E2292" s="173"/>
      <c r="F2292" s="173"/>
      <c r="G2292" s="173"/>
      <c r="H2292" s="173"/>
      <c r="I2292" s="173"/>
      <c r="J2292" s="173"/>
      <c r="K2292" s="173"/>
      <c r="L2292" s="173"/>
      <c r="M2292" s="72"/>
      <c r="N2292" s="67"/>
      <c r="O2292" s="76"/>
      <c r="P2292" s="218"/>
      <c r="Q2292" s="218"/>
      <c r="R2292" s="218"/>
    </row>
    <row r="2293" spans="1:18" x14ac:dyDescent="0.25">
      <c r="A2293" s="227"/>
      <c r="B2293" s="173"/>
      <c r="C2293" s="173"/>
      <c r="D2293" s="173"/>
      <c r="E2293" s="173"/>
      <c r="F2293" s="173"/>
      <c r="G2293" s="173"/>
      <c r="H2293" s="173"/>
      <c r="I2293" s="173"/>
      <c r="J2293" s="173"/>
      <c r="K2293" s="173"/>
      <c r="L2293" s="173"/>
      <c r="M2293" s="72"/>
      <c r="N2293" s="67"/>
      <c r="O2293" s="76"/>
      <c r="P2293" s="218"/>
      <c r="Q2293" s="218"/>
      <c r="R2293" s="218"/>
    </row>
    <row r="2294" spans="1:18" x14ac:dyDescent="0.25">
      <c r="A2294" s="227"/>
      <c r="B2294" s="173"/>
      <c r="C2294" s="173"/>
      <c r="D2294" s="173"/>
      <c r="E2294" s="173"/>
      <c r="F2294" s="173"/>
      <c r="G2294" s="173"/>
      <c r="H2294" s="173"/>
      <c r="I2294" s="173"/>
      <c r="J2294" s="173"/>
      <c r="K2294" s="173"/>
      <c r="L2294" s="173"/>
      <c r="M2294" s="72"/>
      <c r="N2294" s="67"/>
      <c r="O2294" s="76"/>
      <c r="P2294" s="218"/>
      <c r="Q2294" s="218"/>
      <c r="R2294" s="218"/>
    </row>
    <row r="2295" spans="1:18" x14ac:dyDescent="0.25">
      <c r="A2295" s="227"/>
      <c r="B2295" s="173"/>
      <c r="C2295" s="173"/>
      <c r="D2295" s="173"/>
      <c r="E2295" s="173"/>
      <c r="F2295" s="173"/>
      <c r="G2295" s="173"/>
      <c r="H2295" s="173"/>
      <c r="I2295" s="173"/>
      <c r="J2295" s="173"/>
      <c r="K2295" s="173"/>
      <c r="L2295" s="173"/>
      <c r="M2295" s="72"/>
      <c r="N2295" s="67"/>
      <c r="O2295" s="76"/>
      <c r="P2295" s="218"/>
      <c r="Q2295" s="218"/>
      <c r="R2295" s="218"/>
    </row>
    <row r="2296" spans="1:18" x14ac:dyDescent="0.25">
      <c r="A2296" s="227"/>
      <c r="B2296" s="173"/>
      <c r="C2296" s="173"/>
      <c r="D2296" s="173"/>
      <c r="E2296" s="173"/>
      <c r="F2296" s="173"/>
      <c r="G2296" s="173"/>
      <c r="H2296" s="173"/>
      <c r="I2296" s="173"/>
      <c r="J2296" s="173"/>
      <c r="K2296" s="173"/>
      <c r="L2296" s="173"/>
      <c r="M2296" s="72"/>
      <c r="N2296" s="67"/>
      <c r="O2296" s="76"/>
      <c r="P2296" s="218"/>
      <c r="Q2296" s="218"/>
      <c r="R2296" s="218"/>
    </row>
    <row r="2297" spans="1:18" x14ac:dyDescent="0.25">
      <c r="A2297" s="227"/>
      <c r="B2297" s="173"/>
      <c r="C2297" s="173"/>
      <c r="D2297" s="173"/>
      <c r="E2297" s="173"/>
      <c r="F2297" s="173"/>
      <c r="G2297" s="173"/>
      <c r="H2297" s="173"/>
      <c r="I2297" s="173"/>
      <c r="J2297" s="173"/>
      <c r="K2297" s="173"/>
      <c r="L2297" s="173"/>
      <c r="M2297" s="72"/>
      <c r="N2297" s="67"/>
      <c r="O2297" s="76"/>
      <c r="P2297" s="218"/>
      <c r="Q2297" s="218"/>
      <c r="R2297" s="218"/>
    </row>
    <row r="2298" spans="1:18" x14ac:dyDescent="0.25">
      <c r="A2298" s="227"/>
      <c r="B2298" s="173"/>
      <c r="C2298" s="173"/>
      <c r="D2298" s="173"/>
      <c r="E2298" s="173"/>
      <c r="F2298" s="173"/>
      <c r="G2298" s="173"/>
      <c r="H2298" s="173"/>
      <c r="I2298" s="173"/>
      <c r="J2298" s="173"/>
      <c r="K2298" s="173"/>
      <c r="L2298" s="173"/>
      <c r="M2298" s="72"/>
      <c r="N2298" s="67"/>
      <c r="O2298" s="76"/>
      <c r="P2298" s="218"/>
      <c r="Q2298" s="218"/>
      <c r="R2298" s="218"/>
    </row>
    <row r="2299" spans="1:18" x14ac:dyDescent="0.25">
      <c r="A2299" s="227"/>
      <c r="B2299" s="173"/>
      <c r="C2299" s="173"/>
      <c r="D2299" s="173"/>
      <c r="E2299" s="173"/>
      <c r="F2299" s="173"/>
      <c r="G2299" s="173"/>
      <c r="H2299" s="173"/>
      <c r="I2299" s="173"/>
      <c r="J2299" s="173"/>
      <c r="K2299" s="173"/>
      <c r="L2299" s="173"/>
      <c r="M2299" s="72"/>
      <c r="N2299" s="67"/>
      <c r="O2299" s="76"/>
      <c r="P2299" s="218"/>
      <c r="Q2299" s="218"/>
      <c r="R2299" s="218"/>
    </row>
    <row r="2300" spans="1:18" x14ac:dyDescent="0.25">
      <c r="A2300" s="227"/>
      <c r="B2300" s="173"/>
      <c r="C2300" s="173"/>
      <c r="D2300" s="173"/>
      <c r="E2300" s="173"/>
      <c r="F2300" s="173"/>
      <c r="G2300" s="173"/>
      <c r="H2300" s="173"/>
      <c r="I2300" s="173"/>
      <c r="J2300" s="173"/>
      <c r="K2300" s="173"/>
      <c r="L2300" s="173"/>
      <c r="M2300" s="72"/>
      <c r="N2300" s="67"/>
      <c r="O2300" s="76"/>
      <c r="P2300" s="218"/>
      <c r="Q2300" s="218"/>
      <c r="R2300" s="218"/>
    </row>
    <row r="2301" spans="1:18" x14ac:dyDescent="0.25">
      <c r="A2301" s="227"/>
      <c r="B2301" s="173"/>
      <c r="C2301" s="173"/>
      <c r="D2301" s="173"/>
      <c r="E2301" s="173"/>
      <c r="F2301" s="173"/>
      <c r="G2301" s="173"/>
      <c r="H2301" s="173"/>
      <c r="I2301" s="173"/>
      <c r="J2301" s="173"/>
      <c r="K2301" s="173"/>
      <c r="L2301" s="173"/>
      <c r="M2301" s="72"/>
      <c r="N2301" s="67"/>
      <c r="O2301" s="76"/>
      <c r="P2301" s="218"/>
      <c r="Q2301" s="218"/>
      <c r="R2301" s="218"/>
    </row>
    <row r="2302" spans="1:18" x14ac:dyDescent="0.25">
      <c r="A2302" s="227"/>
      <c r="B2302" s="173"/>
      <c r="C2302" s="173"/>
      <c r="D2302" s="173"/>
      <c r="E2302" s="173"/>
      <c r="F2302" s="173"/>
      <c r="G2302" s="173"/>
      <c r="H2302" s="173"/>
      <c r="I2302" s="173"/>
      <c r="J2302" s="173"/>
      <c r="K2302" s="173"/>
      <c r="L2302" s="173"/>
      <c r="M2302" s="72"/>
      <c r="N2302" s="67"/>
      <c r="O2302" s="76"/>
      <c r="P2302" s="218"/>
      <c r="Q2302" s="218"/>
      <c r="R2302" s="218"/>
    </row>
    <row r="2303" spans="1:18" x14ac:dyDescent="0.25">
      <c r="A2303" s="227"/>
      <c r="B2303" s="173"/>
      <c r="C2303" s="173"/>
      <c r="D2303" s="173"/>
      <c r="E2303" s="173"/>
      <c r="F2303" s="173"/>
      <c r="G2303" s="173"/>
      <c r="H2303" s="173"/>
      <c r="I2303" s="173"/>
      <c r="J2303" s="173"/>
      <c r="K2303" s="173"/>
      <c r="L2303" s="173"/>
      <c r="M2303" s="72"/>
      <c r="N2303" s="67"/>
      <c r="O2303" s="76"/>
      <c r="P2303" s="218"/>
      <c r="Q2303" s="218"/>
      <c r="R2303" s="218"/>
    </row>
    <row r="2304" spans="1:18" x14ac:dyDescent="0.25">
      <c r="A2304" s="227"/>
      <c r="B2304" s="173"/>
      <c r="C2304" s="173"/>
      <c r="D2304" s="173"/>
      <c r="E2304" s="173"/>
      <c r="F2304" s="173"/>
      <c r="G2304" s="173"/>
      <c r="H2304" s="173"/>
      <c r="I2304" s="173"/>
      <c r="J2304" s="173"/>
      <c r="K2304" s="173"/>
      <c r="L2304" s="173"/>
      <c r="M2304" s="72"/>
      <c r="N2304" s="67"/>
      <c r="O2304" s="76"/>
      <c r="P2304" s="218"/>
      <c r="Q2304" s="218"/>
      <c r="R2304" s="218"/>
    </row>
    <row r="2305" spans="1:18" x14ac:dyDescent="0.25">
      <c r="A2305" s="227"/>
      <c r="B2305" s="173"/>
      <c r="C2305" s="173"/>
      <c r="D2305" s="173"/>
      <c r="E2305" s="173"/>
      <c r="F2305" s="173"/>
      <c r="G2305" s="173"/>
      <c r="H2305" s="173"/>
      <c r="I2305" s="173"/>
      <c r="J2305" s="173"/>
      <c r="K2305" s="173"/>
      <c r="L2305" s="173"/>
      <c r="M2305" s="72"/>
      <c r="N2305" s="67"/>
      <c r="O2305" s="76"/>
      <c r="P2305" s="218"/>
      <c r="Q2305" s="218"/>
      <c r="R2305" s="218"/>
    </row>
    <row r="2306" spans="1:18" x14ac:dyDescent="0.25">
      <c r="A2306" s="227"/>
      <c r="B2306" s="173"/>
      <c r="C2306" s="173"/>
      <c r="D2306" s="173"/>
      <c r="E2306" s="173"/>
      <c r="F2306" s="173"/>
      <c r="G2306" s="173"/>
      <c r="H2306" s="173"/>
      <c r="I2306" s="173"/>
      <c r="J2306" s="173"/>
      <c r="K2306" s="173"/>
      <c r="L2306" s="173"/>
      <c r="M2306" s="72"/>
      <c r="N2306" s="67"/>
      <c r="O2306" s="76"/>
      <c r="P2306" s="218"/>
      <c r="Q2306" s="218"/>
      <c r="R2306" s="218"/>
    </row>
    <row r="2307" spans="1:18" x14ac:dyDescent="0.25">
      <c r="A2307" s="227"/>
      <c r="B2307" s="173"/>
      <c r="C2307" s="173"/>
      <c r="D2307" s="173"/>
      <c r="E2307" s="173"/>
      <c r="F2307" s="173"/>
      <c r="G2307" s="173"/>
      <c r="H2307" s="173"/>
      <c r="I2307" s="173"/>
      <c r="J2307" s="173"/>
      <c r="K2307" s="173"/>
      <c r="L2307" s="173"/>
      <c r="M2307" s="72"/>
      <c r="N2307" s="67"/>
      <c r="O2307" s="76"/>
      <c r="P2307" s="218"/>
      <c r="Q2307" s="218"/>
      <c r="R2307" s="218"/>
    </row>
    <row r="2308" spans="1:18" x14ac:dyDescent="0.25">
      <c r="A2308" s="227"/>
      <c r="B2308" s="173"/>
      <c r="C2308" s="173"/>
      <c r="D2308" s="173"/>
      <c r="E2308" s="173"/>
      <c r="F2308" s="173"/>
      <c r="G2308" s="173"/>
      <c r="H2308" s="173"/>
      <c r="I2308" s="173"/>
      <c r="J2308" s="173"/>
      <c r="K2308" s="173"/>
      <c r="L2308" s="173"/>
      <c r="M2308" s="72"/>
      <c r="N2308" s="67"/>
      <c r="O2308" s="76"/>
      <c r="P2308" s="218"/>
      <c r="Q2308" s="218"/>
      <c r="R2308" s="218"/>
    </row>
    <row r="2309" spans="1:18" x14ac:dyDescent="0.25">
      <c r="A2309" s="227"/>
      <c r="B2309" s="173"/>
      <c r="C2309" s="173"/>
      <c r="D2309" s="173"/>
      <c r="E2309" s="173"/>
      <c r="F2309" s="173"/>
      <c r="G2309" s="173"/>
      <c r="H2309" s="173"/>
      <c r="I2309" s="173"/>
      <c r="J2309" s="173"/>
      <c r="K2309" s="173"/>
      <c r="L2309" s="173"/>
      <c r="M2309" s="72"/>
      <c r="N2309" s="67"/>
      <c r="O2309" s="76"/>
      <c r="P2309" s="218"/>
      <c r="Q2309" s="218"/>
      <c r="R2309" s="218"/>
    </row>
    <row r="2310" spans="1:18" x14ac:dyDescent="0.25">
      <c r="A2310" s="227"/>
      <c r="B2310" s="173"/>
      <c r="C2310" s="173"/>
      <c r="D2310" s="173"/>
      <c r="E2310" s="173"/>
      <c r="F2310" s="173"/>
      <c r="G2310" s="173"/>
      <c r="H2310" s="173"/>
      <c r="I2310" s="173"/>
      <c r="J2310" s="173"/>
      <c r="K2310" s="173"/>
      <c r="L2310" s="173"/>
      <c r="M2310" s="72"/>
      <c r="N2310" s="67"/>
      <c r="O2310" s="76"/>
      <c r="P2310" s="218"/>
      <c r="Q2310" s="218"/>
      <c r="R2310" s="218"/>
    </row>
    <row r="2311" spans="1:18" x14ac:dyDescent="0.25">
      <c r="A2311" s="227"/>
      <c r="B2311" s="173"/>
      <c r="C2311" s="173"/>
      <c r="D2311" s="173"/>
      <c r="E2311" s="173"/>
      <c r="F2311" s="173"/>
      <c r="G2311" s="173"/>
      <c r="H2311" s="173"/>
      <c r="I2311" s="173"/>
      <c r="J2311" s="173"/>
      <c r="K2311" s="173"/>
      <c r="L2311" s="173"/>
      <c r="M2311" s="72"/>
      <c r="N2311" s="67"/>
      <c r="O2311" s="76"/>
      <c r="P2311" s="218"/>
      <c r="Q2311" s="218"/>
      <c r="R2311" s="218"/>
    </row>
    <row r="2312" spans="1:18" x14ac:dyDescent="0.25">
      <c r="A2312" s="227"/>
      <c r="B2312" s="173"/>
      <c r="C2312" s="173"/>
      <c r="D2312" s="173"/>
      <c r="E2312" s="173"/>
      <c r="F2312" s="173"/>
      <c r="G2312" s="173"/>
      <c r="H2312" s="173"/>
      <c r="I2312" s="173"/>
      <c r="J2312" s="173"/>
      <c r="K2312" s="173"/>
      <c r="L2312" s="173"/>
      <c r="M2312" s="72"/>
      <c r="N2312" s="67"/>
      <c r="O2312" s="76"/>
      <c r="P2312" s="218"/>
      <c r="Q2312" s="218"/>
      <c r="R2312" s="218"/>
    </row>
    <row r="2313" spans="1:18" x14ac:dyDescent="0.25">
      <c r="A2313" s="227"/>
      <c r="B2313" s="173"/>
      <c r="C2313" s="173"/>
      <c r="D2313" s="173"/>
      <c r="E2313" s="173"/>
      <c r="F2313" s="173"/>
      <c r="G2313" s="173"/>
      <c r="H2313" s="173"/>
      <c r="I2313" s="173"/>
      <c r="J2313" s="173"/>
      <c r="K2313" s="173"/>
      <c r="L2313" s="173"/>
      <c r="M2313" s="72"/>
      <c r="N2313" s="67"/>
      <c r="O2313" s="76"/>
      <c r="P2313" s="218"/>
      <c r="Q2313" s="218"/>
      <c r="R2313" s="218"/>
    </row>
    <row r="2314" spans="1:18" x14ac:dyDescent="0.25">
      <c r="A2314" s="227"/>
      <c r="B2314" s="173"/>
      <c r="C2314" s="173"/>
      <c r="D2314" s="173"/>
      <c r="E2314" s="173"/>
      <c r="F2314" s="173"/>
      <c r="G2314" s="173"/>
      <c r="H2314" s="173"/>
      <c r="I2314" s="173"/>
      <c r="J2314" s="173"/>
      <c r="K2314" s="173"/>
      <c r="L2314" s="173"/>
      <c r="M2314" s="72"/>
      <c r="N2314" s="67"/>
      <c r="O2314" s="76"/>
      <c r="P2314" s="218"/>
      <c r="Q2314" s="218"/>
      <c r="R2314" s="218"/>
    </row>
    <row r="2315" spans="1:18" x14ac:dyDescent="0.25">
      <c r="A2315" s="227"/>
      <c r="B2315" s="173"/>
      <c r="C2315" s="173"/>
      <c r="D2315" s="173"/>
      <c r="E2315" s="173"/>
      <c r="F2315" s="173"/>
      <c r="G2315" s="173"/>
      <c r="H2315" s="173"/>
      <c r="I2315" s="173"/>
      <c r="J2315" s="173"/>
      <c r="K2315" s="173"/>
      <c r="L2315" s="173"/>
      <c r="M2315" s="72"/>
      <c r="N2315" s="67"/>
      <c r="O2315" s="76"/>
      <c r="P2315" s="218"/>
      <c r="Q2315" s="218"/>
      <c r="R2315" s="218"/>
    </row>
    <row r="2316" spans="1:18" x14ac:dyDescent="0.25">
      <c r="A2316" s="227"/>
      <c r="B2316" s="173"/>
      <c r="C2316" s="173"/>
      <c r="D2316" s="173"/>
      <c r="E2316" s="173"/>
      <c r="F2316" s="173"/>
      <c r="G2316" s="173"/>
      <c r="H2316" s="173"/>
      <c r="I2316" s="173"/>
      <c r="J2316" s="173"/>
      <c r="K2316" s="173"/>
      <c r="L2316" s="173"/>
      <c r="M2316" s="72"/>
      <c r="N2316" s="67"/>
      <c r="O2316" s="76"/>
      <c r="P2316" s="218"/>
      <c r="Q2316" s="218"/>
      <c r="R2316" s="218"/>
    </row>
    <row r="2317" spans="1:18" x14ac:dyDescent="0.25">
      <c r="A2317" s="227"/>
      <c r="B2317" s="173"/>
      <c r="C2317" s="173"/>
      <c r="D2317" s="173"/>
      <c r="E2317" s="173"/>
      <c r="F2317" s="173"/>
      <c r="G2317" s="173"/>
      <c r="H2317" s="173"/>
      <c r="I2317" s="173"/>
      <c r="J2317" s="173"/>
      <c r="K2317" s="173"/>
      <c r="L2317" s="173"/>
      <c r="M2317" s="72"/>
      <c r="N2317" s="67"/>
      <c r="O2317" s="76"/>
      <c r="P2317" s="218"/>
      <c r="Q2317" s="218"/>
      <c r="R2317" s="218"/>
    </row>
    <row r="2318" spans="1:18" x14ac:dyDescent="0.25">
      <c r="A2318" s="227"/>
      <c r="B2318" s="173"/>
      <c r="C2318" s="173"/>
      <c r="D2318" s="173"/>
      <c r="E2318" s="173"/>
      <c r="F2318" s="173"/>
      <c r="G2318" s="173"/>
      <c r="H2318" s="173"/>
      <c r="I2318" s="173"/>
      <c r="J2318" s="173"/>
      <c r="K2318" s="173"/>
      <c r="L2318" s="173"/>
      <c r="M2318" s="72"/>
      <c r="N2318" s="67"/>
      <c r="O2318" s="76"/>
      <c r="P2318" s="218"/>
      <c r="Q2318" s="218"/>
      <c r="R2318" s="218"/>
    </row>
    <row r="2319" spans="1:18" x14ac:dyDescent="0.25">
      <c r="A2319" s="227"/>
      <c r="B2319" s="173"/>
      <c r="C2319" s="173"/>
      <c r="D2319" s="173"/>
      <c r="E2319" s="173"/>
      <c r="F2319" s="173"/>
      <c r="G2319" s="173"/>
      <c r="H2319" s="173"/>
      <c r="I2319" s="173"/>
      <c r="J2319" s="173"/>
      <c r="K2319" s="173"/>
      <c r="L2319" s="173"/>
      <c r="M2319" s="72"/>
      <c r="N2319" s="67"/>
      <c r="O2319" s="76"/>
      <c r="P2319" s="218"/>
      <c r="Q2319" s="218"/>
      <c r="R2319" s="218"/>
    </row>
    <row r="2320" spans="1:18" x14ac:dyDescent="0.25">
      <c r="A2320" s="227"/>
      <c r="B2320" s="173"/>
      <c r="C2320" s="173"/>
      <c r="D2320" s="173"/>
      <c r="E2320" s="173"/>
      <c r="F2320" s="173"/>
      <c r="G2320" s="173"/>
      <c r="H2320" s="173"/>
      <c r="I2320" s="173"/>
      <c r="J2320" s="173"/>
      <c r="K2320" s="173"/>
      <c r="L2320" s="173"/>
      <c r="M2320" s="72"/>
      <c r="N2320" s="67"/>
      <c r="O2320" s="76"/>
      <c r="P2320" s="218"/>
      <c r="Q2320" s="218"/>
      <c r="R2320" s="218"/>
    </row>
    <row r="2321" spans="1:18" x14ac:dyDescent="0.25">
      <c r="A2321" s="227"/>
      <c r="B2321" s="173"/>
      <c r="C2321" s="173"/>
      <c r="D2321" s="173"/>
      <c r="E2321" s="173"/>
      <c r="F2321" s="173"/>
      <c r="G2321" s="173"/>
      <c r="H2321" s="173"/>
      <c r="I2321" s="173"/>
      <c r="J2321" s="173"/>
      <c r="K2321" s="173"/>
      <c r="L2321" s="173"/>
      <c r="M2321" s="72"/>
      <c r="N2321" s="67"/>
      <c r="O2321" s="76"/>
      <c r="P2321" s="218"/>
      <c r="Q2321" s="218"/>
      <c r="R2321" s="218"/>
    </row>
    <row r="2322" spans="1:18" x14ac:dyDescent="0.25">
      <c r="A2322" s="227"/>
      <c r="B2322" s="173"/>
      <c r="C2322" s="173"/>
      <c r="D2322" s="173"/>
      <c r="E2322" s="173"/>
      <c r="F2322" s="173"/>
      <c r="G2322" s="173"/>
      <c r="H2322" s="173"/>
      <c r="I2322" s="173"/>
      <c r="J2322" s="173"/>
      <c r="K2322" s="173"/>
      <c r="L2322" s="173"/>
      <c r="M2322" s="72"/>
      <c r="N2322" s="67"/>
      <c r="O2322" s="76"/>
      <c r="P2322" s="218"/>
      <c r="Q2322" s="218"/>
      <c r="R2322" s="218"/>
    </row>
    <row r="2323" spans="1:18" x14ac:dyDescent="0.25">
      <c r="A2323" s="227"/>
      <c r="B2323" s="173"/>
      <c r="C2323" s="173"/>
      <c r="D2323" s="173"/>
      <c r="E2323" s="173"/>
      <c r="F2323" s="173"/>
      <c r="G2323" s="173"/>
      <c r="H2323" s="173"/>
      <c r="I2323" s="173"/>
      <c r="J2323" s="173"/>
      <c r="K2323" s="173"/>
      <c r="L2323" s="173"/>
      <c r="M2323" s="72"/>
      <c r="N2323" s="67"/>
      <c r="O2323" s="76"/>
      <c r="P2323" s="218"/>
      <c r="Q2323" s="218"/>
      <c r="R2323" s="218"/>
    </row>
    <row r="2324" spans="1:18" x14ac:dyDescent="0.25">
      <c r="A2324" s="227"/>
      <c r="B2324" s="173"/>
      <c r="C2324" s="173"/>
      <c r="D2324" s="173"/>
      <c r="E2324" s="173"/>
      <c r="F2324" s="173"/>
      <c r="G2324" s="173"/>
      <c r="H2324" s="173"/>
      <c r="I2324" s="173"/>
      <c r="J2324" s="173"/>
      <c r="K2324" s="173"/>
      <c r="L2324" s="173"/>
      <c r="M2324" s="72"/>
      <c r="N2324" s="67"/>
      <c r="O2324" s="76"/>
      <c r="P2324" s="218"/>
      <c r="Q2324" s="218"/>
      <c r="R2324" s="218"/>
    </row>
    <row r="2325" spans="1:18" x14ac:dyDescent="0.25">
      <c r="A2325" s="227"/>
      <c r="B2325" s="173"/>
      <c r="C2325" s="173"/>
      <c r="D2325" s="173"/>
      <c r="E2325" s="173"/>
      <c r="F2325" s="173"/>
      <c r="G2325" s="173"/>
      <c r="H2325" s="173"/>
      <c r="I2325" s="173"/>
      <c r="J2325" s="173"/>
      <c r="K2325" s="173"/>
      <c r="L2325" s="173"/>
      <c r="M2325" s="72"/>
      <c r="N2325" s="67"/>
      <c r="O2325" s="76"/>
      <c r="P2325" s="218"/>
      <c r="Q2325" s="218"/>
      <c r="R2325" s="218"/>
    </row>
    <row r="2326" spans="1:18" x14ac:dyDescent="0.25">
      <c r="A2326" s="227"/>
      <c r="B2326" s="173"/>
      <c r="C2326" s="173"/>
      <c r="D2326" s="173"/>
      <c r="E2326" s="173"/>
      <c r="F2326" s="173"/>
      <c r="G2326" s="173"/>
      <c r="H2326" s="173"/>
      <c r="I2326" s="173"/>
      <c r="J2326" s="173"/>
      <c r="K2326" s="173"/>
      <c r="L2326" s="173"/>
      <c r="M2326" s="72"/>
      <c r="N2326" s="67"/>
      <c r="O2326" s="76"/>
      <c r="P2326" s="218"/>
      <c r="Q2326" s="218"/>
      <c r="R2326" s="218"/>
    </row>
    <row r="2327" spans="1:18" x14ac:dyDescent="0.25">
      <c r="A2327" s="227"/>
      <c r="B2327" s="173"/>
      <c r="C2327" s="173"/>
      <c r="D2327" s="173"/>
      <c r="E2327" s="173"/>
      <c r="F2327" s="173"/>
      <c r="G2327" s="173"/>
      <c r="H2327" s="173"/>
      <c r="I2327" s="173"/>
      <c r="J2327" s="173"/>
      <c r="K2327" s="173"/>
      <c r="L2327" s="173"/>
      <c r="M2327" s="72"/>
      <c r="N2327" s="67"/>
      <c r="O2327" s="76"/>
      <c r="P2327" s="218"/>
      <c r="Q2327" s="218"/>
      <c r="R2327" s="218"/>
    </row>
    <row r="2328" spans="1:18" x14ac:dyDescent="0.25">
      <c r="A2328" s="227"/>
      <c r="B2328" s="173"/>
      <c r="C2328" s="173"/>
      <c r="D2328" s="173"/>
      <c r="E2328" s="173"/>
      <c r="F2328" s="173"/>
      <c r="G2328" s="173"/>
      <c r="H2328" s="173"/>
      <c r="I2328" s="173"/>
      <c r="J2328" s="173"/>
      <c r="K2328" s="173"/>
      <c r="L2328" s="173"/>
      <c r="M2328" s="72"/>
      <c r="N2328" s="67"/>
      <c r="O2328" s="76"/>
      <c r="P2328" s="218"/>
      <c r="Q2328" s="218"/>
      <c r="R2328" s="218"/>
    </row>
    <row r="2329" spans="1:18" x14ac:dyDescent="0.25">
      <c r="A2329" s="227"/>
      <c r="B2329" s="173"/>
      <c r="C2329" s="173"/>
      <c r="D2329" s="173"/>
      <c r="E2329" s="173"/>
      <c r="F2329" s="173"/>
      <c r="G2329" s="173"/>
      <c r="H2329" s="173"/>
      <c r="I2329" s="173"/>
      <c r="J2329" s="173"/>
      <c r="K2329" s="173"/>
      <c r="L2329" s="173"/>
      <c r="M2329" s="72"/>
      <c r="N2329" s="67"/>
      <c r="O2329" s="76"/>
      <c r="P2329" s="218"/>
      <c r="Q2329" s="218"/>
      <c r="R2329" s="218"/>
    </row>
    <row r="2330" spans="1:18" x14ac:dyDescent="0.25">
      <c r="A2330" s="227"/>
      <c r="B2330" s="173"/>
      <c r="C2330" s="173"/>
      <c r="D2330" s="173"/>
      <c r="E2330" s="173"/>
      <c r="F2330" s="173"/>
      <c r="G2330" s="173"/>
      <c r="H2330" s="173"/>
      <c r="I2330" s="173"/>
      <c r="J2330" s="173"/>
      <c r="K2330" s="173"/>
      <c r="L2330" s="173"/>
      <c r="M2330" s="72"/>
      <c r="N2330" s="67"/>
      <c r="O2330" s="76"/>
      <c r="P2330" s="218"/>
      <c r="Q2330" s="218"/>
      <c r="R2330" s="218"/>
    </row>
    <row r="2331" spans="1:18" x14ac:dyDescent="0.25">
      <c r="A2331" s="227"/>
      <c r="B2331" s="173"/>
      <c r="C2331" s="173"/>
      <c r="D2331" s="173"/>
      <c r="E2331" s="173"/>
      <c r="F2331" s="173"/>
      <c r="G2331" s="173"/>
      <c r="H2331" s="173"/>
      <c r="I2331" s="173"/>
      <c r="J2331" s="173"/>
      <c r="K2331" s="173"/>
      <c r="L2331" s="173"/>
      <c r="M2331" s="72"/>
      <c r="N2331" s="67"/>
      <c r="O2331" s="76"/>
      <c r="P2331" s="218"/>
      <c r="Q2331" s="218"/>
      <c r="R2331" s="218"/>
    </row>
    <row r="2332" spans="1:18" x14ac:dyDescent="0.25">
      <c r="A2332" s="227"/>
      <c r="B2332" s="173"/>
      <c r="C2332" s="173"/>
      <c r="D2332" s="173"/>
      <c r="E2332" s="173"/>
      <c r="F2332" s="173"/>
      <c r="G2332" s="173"/>
      <c r="H2332" s="173"/>
      <c r="I2332" s="173"/>
      <c r="J2332" s="173"/>
      <c r="K2332" s="173"/>
      <c r="L2332" s="173"/>
      <c r="M2332" s="72"/>
      <c r="N2332" s="67"/>
      <c r="O2332" s="76"/>
      <c r="P2332" s="218"/>
      <c r="Q2332" s="218"/>
      <c r="R2332" s="218"/>
    </row>
    <row r="2333" spans="1:18" x14ac:dyDescent="0.25">
      <c r="A2333" s="227"/>
      <c r="B2333" s="173"/>
      <c r="C2333" s="173"/>
      <c r="D2333" s="173"/>
      <c r="E2333" s="173"/>
      <c r="F2333" s="173"/>
      <c r="G2333" s="173"/>
      <c r="H2333" s="173"/>
      <c r="I2333" s="173"/>
      <c r="J2333" s="173"/>
      <c r="K2333" s="173"/>
      <c r="L2333" s="173"/>
      <c r="M2333" s="72"/>
      <c r="N2333" s="67"/>
      <c r="O2333" s="76"/>
      <c r="P2333" s="218"/>
      <c r="Q2333" s="218"/>
      <c r="R2333" s="218"/>
    </row>
    <row r="2334" spans="1:18" x14ac:dyDescent="0.25">
      <c r="A2334" s="227"/>
      <c r="B2334" s="173"/>
      <c r="C2334" s="173"/>
      <c r="D2334" s="173"/>
      <c r="E2334" s="173"/>
      <c r="F2334" s="173"/>
      <c r="G2334" s="173"/>
      <c r="H2334" s="173"/>
      <c r="I2334" s="173"/>
      <c r="J2334" s="173"/>
      <c r="K2334" s="173"/>
      <c r="L2334" s="173"/>
      <c r="M2334" s="72"/>
      <c r="N2334" s="67"/>
      <c r="O2334" s="76"/>
      <c r="P2334" s="218"/>
      <c r="Q2334" s="218"/>
      <c r="R2334" s="218"/>
    </row>
    <row r="2335" spans="1:18" x14ac:dyDescent="0.25">
      <c r="A2335" s="227"/>
      <c r="B2335" s="173"/>
      <c r="C2335" s="173"/>
      <c r="D2335" s="173"/>
      <c r="E2335" s="173"/>
      <c r="F2335" s="173"/>
      <c r="G2335" s="173"/>
      <c r="H2335" s="173"/>
      <c r="I2335" s="173"/>
      <c r="J2335" s="173"/>
      <c r="K2335" s="173"/>
      <c r="L2335" s="173"/>
      <c r="M2335" s="72"/>
      <c r="N2335" s="67"/>
      <c r="O2335" s="76"/>
      <c r="P2335" s="218"/>
      <c r="Q2335" s="218"/>
      <c r="R2335" s="218"/>
    </row>
    <row r="2336" spans="1:18" x14ac:dyDescent="0.25">
      <c r="A2336" s="227"/>
      <c r="B2336" s="173"/>
      <c r="C2336" s="173"/>
      <c r="D2336" s="173"/>
      <c r="E2336" s="173"/>
      <c r="F2336" s="173"/>
      <c r="G2336" s="173"/>
      <c r="H2336" s="173"/>
      <c r="I2336" s="173"/>
      <c r="J2336" s="173"/>
      <c r="K2336" s="173"/>
      <c r="L2336" s="173"/>
      <c r="M2336" s="72"/>
      <c r="N2336" s="67"/>
      <c r="O2336" s="76"/>
      <c r="P2336" s="218"/>
      <c r="Q2336" s="218"/>
      <c r="R2336" s="218"/>
    </row>
    <row r="2337" spans="1:18" x14ac:dyDescent="0.25">
      <c r="A2337" s="227"/>
      <c r="B2337" s="173"/>
      <c r="C2337" s="173"/>
      <c r="D2337" s="173"/>
      <c r="E2337" s="173"/>
      <c r="F2337" s="173"/>
      <c r="G2337" s="173"/>
      <c r="H2337" s="173"/>
      <c r="I2337" s="173"/>
      <c r="J2337" s="173"/>
      <c r="K2337" s="173"/>
      <c r="L2337" s="173"/>
      <c r="M2337" s="72"/>
      <c r="N2337" s="67"/>
      <c r="O2337" s="76"/>
      <c r="P2337" s="218"/>
      <c r="Q2337" s="218"/>
      <c r="R2337" s="218"/>
    </row>
    <row r="2338" spans="1:18" x14ac:dyDescent="0.25">
      <c r="A2338" s="227"/>
      <c r="B2338" s="173"/>
      <c r="C2338" s="173"/>
      <c r="D2338" s="173"/>
      <c r="E2338" s="173"/>
      <c r="F2338" s="173"/>
      <c r="G2338" s="173"/>
      <c r="H2338" s="173"/>
      <c r="I2338" s="173"/>
      <c r="J2338" s="173"/>
      <c r="K2338" s="173"/>
      <c r="L2338" s="173"/>
      <c r="M2338" s="72"/>
      <c r="N2338" s="67"/>
      <c r="O2338" s="76"/>
      <c r="P2338" s="218"/>
      <c r="Q2338" s="218"/>
      <c r="R2338" s="218"/>
    </row>
    <row r="2339" spans="1:18" x14ac:dyDescent="0.25">
      <c r="A2339" s="227"/>
      <c r="B2339" s="173"/>
      <c r="C2339" s="173"/>
      <c r="D2339" s="173"/>
      <c r="E2339" s="173"/>
      <c r="F2339" s="173"/>
      <c r="G2339" s="173"/>
      <c r="H2339" s="173"/>
      <c r="I2339" s="173"/>
      <c r="J2339" s="173"/>
      <c r="K2339" s="173"/>
      <c r="L2339" s="173"/>
      <c r="M2339" s="72"/>
      <c r="N2339" s="67"/>
      <c r="O2339" s="76"/>
      <c r="P2339" s="218"/>
      <c r="Q2339" s="218"/>
      <c r="R2339" s="218"/>
    </row>
    <row r="2340" spans="1:18" x14ac:dyDescent="0.25">
      <c r="A2340" s="227"/>
      <c r="B2340" s="173"/>
      <c r="C2340" s="173"/>
      <c r="D2340" s="173"/>
      <c r="E2340" s="173"/>
      <c r="F2340" s="173"/>
      <c r="G2340" s="173"/>
      <c r="H2340" s="173"/>
      <c r="I2340" s="173"/>
      <c r="J2340" s="173"/>
      <c r="K2340" s="173"/>
      <c r="L2340" s="173"/>
      <c r="M2340" s="72"/>
      <c r="N2340" s="67"/>
      <c r="O2340" s="76"/>
      <c r="P2340" s="218"/>
      <c r="Q2340" s="218"/>
      <c r="R2340" s="218"/>
    </row>
    <row r="2341" spans="1:18" x14ac:dyDescent="0.25">
      <c r="A2341" s="227"/>
      <c r="B2341" s="173"/>
      <c r="C2341" s="173"/>
      <c r="D2341" s="173"/>
      <c r="E2341" s="173"/>
      <c r="F2341" s="173"/>
      <c r="G2341" s="173"/>
      <c r="H2341" s="173"/>
      <c r="I2341" s="173"/>
      <c r="J2341" s="173"/>
      <c r="K2341" s="173"/>
      <c r="L2341" s="173"/>
      <c r="M2341" s="72"/>
      <c r="N2341" s="67"/>
      <c r="O2341" s="76"/>
      <c r="P2341" s="218"/>
      <c r="Q2341" s="218"/>
      <c r="R2341" s="218"/>
    </row>
    <row r="2342" spans="1:18" x14ac:dyDescent="0.25">
      <c r="A2342" s="227"/>
      <c r="B2342" s="173"/>
      <c r="C2342" s="173"/>
      <c r="D2342" s="173"/>
      <c r="E2342" s="173"/>
      <c r="F2342" s="173"/>
      <c r="G2342" s="173"/>
      <c r="H2342" s="173"/>
      <c r="I2342" s="173"/>
      <c r="J2342" s="173"/>
      <c r="K2342" s="173"/>
      <c r="L2342" s="173"/>
      <c r="M2342" s="72"/>
      <c r="N2342" s="67"/>
      <c r="O2342" s="76"/>
      <c r="P2342" s="218"/>
      <c r="Q2342" s="218"/>
      <c r="R2342" s="218"/>
    </row>
    <row r="2343" spans="1:18" x14ac:dyDescent="0.25">
      <c r="A2343" s="227"/>
      <c r="B2343" s="173"/>
      <c r="C2343" s="173"/>
      <c r="D2343" s="173"/>
      <c r="E2343" s="173"/>
      <c r="F2343" s="173"/>
      <c r="G2343" s="173"/>
      <c r="H2343" s="173"/>
      <c r="I2343" s="173"/>
      <c r="J2343" s="173"/>
      <c r="K2343" s="173"/>
      <c r="L2343" s="173"/>
      <c r="M2343" s="72"/>
      <c r="N2343" s="67"/>
      <c r="O2343" s="76"/>
      <c r="P2343" s="218"/>
      <c r="Q2343" s="218"/>
      <c r="R2343" s="218"/>
    </row>
    <row r="2344" spans="1:18" x14ac:dyDescent="0.25">
      <c r="A2344" s="227"/>
      <c r="B2344" s="173"/>
      <c r="C2344" s="173"/>
      <c r="D2344" s="173"/>
      <c r="E2344" s="173"/>
      <c r="F2344" s="173"/>
      <c r="G2344" s="173"/>
      <c r="H2344" s="173"/>
      <c r="I2344" s="173"/>
      <c r="J2344" s="173"/>
      <c r="K2344" s="173"/>
      <c r="L2344" s="173"/>
      <c r="M2344" s="72"/>
      <c r="N2344" s="67"/>
      <c r="O2344" s="76"/>
      <c r="P2344" s="218"/>
      <c r="Q2344" s="218"/>
      <c r="R2344" s="218"/>
    </row>
    <row r="2345" spans="1:18" x14ac:dyDescent="0.25">
      <c r="A2345" s="227"/>
      <c r="B2345" s="173"/>
      <c r="C2345" s="173"/>
      <c r="D2345" s="173"/>
      <c r="E2345" s="173"/>
      <c r="F2345" s="173"/>
      <c r="G2345" s="173"/>
      <c r="H2345" s="173"/>
      <c r="I2345" s="173"/>
      <c r="J2345" s="173"/>
      <c r="K2345" s="173"/>
      <c r="L2345" s="173"/>
      <c r="M2345" s="72"/>
      <c r="N2345" s="67"/>
      <c r="O2345" s="76"/>
      <c r="P2345" s="218"/>
      <c r="Q2345" s="218"/>
      <c r="R2345" s="218"/>
    </row>
    <row r="2346" spans="1:18" x14ac:dyDescent="0.25">
      <c r="A2346" s="227"/>
      <c r="B2346" s="173"/>
      <c r="C2346" s="173"/>
      <c r="D2346" s="173"/>
      <c r="E2346" s="173"/>
      <c r="F2346" s="173"/>
      <c r="G2346" s="173"/>
      <c r="H2346" s="173"/>
      <c r="I2346" s="173"/>
      <c r="J2346" s="173"/>
      <c r="K2346" s="173"/>
      <c r="L2346" s="173"/>
      <c r="M2346" s="72"/>
      <c r="N2346" s="67"/>
      <c r="O2346" s="76"/>
      <c r="P2346" s="218"/>
      <c r="Q2346" s="218"/>
      <c r="R2346" s="218"/>
    </row>
    <row r="2347" spans="1:18" x14ac:dyDescent="0.25">
      <c r="A2347" s="227"/>
      <c r="B2347" s="173"/>
      <c r="C2347" s="173"/>
      <c r="D2347" s="173"/>
      <c r="E2347" s="173"/>
      <c r="F2347" s="173"/>
      <c r="G2347" s="173"/>
      <c r="H2347" s="173"/>
      <c r="I2347" s="173"/>
      <c r="J2347" s="173"/>
      <c r="K2347" s="173"/>
      <c r="L2347" s="173"/>
      <c r="M2347" s="72"/>
      <c r="N2347" s="67"/>
      <c r="O2347" s="76"/>
      <c r="P2347" s="218"/>
      <c r="Q2347" s="218"/>
      <c r="R2347" s="218"/>
    </row>
    <row r="2348" spans="1:18" x14ac:dyDescent="0.25">
      <c r="A2348" s="227"/>
      <c r="B2348" s="173"/>
      <c r="C2348" s="173"/>
      <c r="D2348" s="173"/>
      <c r="E2348" s="173"/>
      <c r="F2348" s="173"/>
      <c r="G2348" s="173"/>
      <c r="H2348" s="173"/>
      <c r="I2348" s="173"/>
      <c r="J2348" s="173"/>
      <c r="K2348" s="173"/>
      <c r="L2348" s="173"/>
      <c r="M2348" s="72"/>
      <c r="N2348" s="67"/>
      <c r="O2348" s="76"/>
      <c r="P2348" s="218"/>
      <c r="Q2348" s="218"/>
      <c r="R2348" s="218"/>
    </row>
    <row r="2349" spans="1:18" x14ac:dyDescent="0.25">
      <c r="A2349" s="227"/>
      <c r="B2349" s="173"/>
      <c r="C2349" s="173"/>
      <c r="D2349" s="173"/>
      <c r="E2349" s="173"/>
      <c r="F2349" s="173"/>
      <c r="G2349" s="173"/>
      <c r="H2349" s="173"/>
      <c r="I2349" s="173"/>
      <c r="J2349" s="173"/>
      <c r="K2349" s="173"/>
      <c r="L2349" s="173"/>
      <c r="M2349" s="72"/>
      <c r="N2349" s="67"/>
      <c r="O2349" s="76"/>
      <c r="P2349" s="218"/>
      <c r="Q2349" s="218"/>
      <c r="R2349" s="218"/>
    </row>
    <row r="2350" spans="1:18" x14ac:dyDescent="0.25">
      <c r="A2350" s="227"/>
      <c r="B2350" s="173"/>
      <c r="C2350" s="173"/>
      <c r="D2350" s="173"/>
      <c r="E2350" s="173"/>
      <c r="F2350" s="173"/>
      <c r="G2350" s="173"/>
      <c r="H2350" s="173"/>
      <c r="I2350" s="173"/>
      <c r="J2350" s="173"/>
      <c r="K2350" s="173"/>
      <c r="L2350" s="173"/>
      <c r="M2350" s="72"/>
      <c r="N2350" s="67"/>
      <c r="O2350" s="76"/>
      <c r="P2350" s="218"/>
      <c r="Q2350" s="218"/>
      <c r="R2350" s="218"/>
    </row>
    <row r="2351" spans="1:18" x14ac:dyDescent="0.25">
      <c r="A2351" s="227"/>
      <c r="B2351" s="173"/>
      <c r="C2351" s="173"/>
      <c r="D2351" s="173"/>
      <c r="E2351" s="173"/>
      <c r="F2351" s="173"/>
      <c r="G2351" s="173"/>
      <c r="H2351" s="173"/>
      <c r="I2351" s="173"/>
      <c r="J2351" s="173"/>
      <c r="K2351" s="173"/>
      <c r="L2351" s="173"/>
      <c r="M2351" s="72"/>
      <c r="N2351" s="67"/>
      <c r="O2351" s="76"/>
      <c r="P2351" s="218"/>
      <c r="Q2351" s="218"/>
      <c r="R2351" s="218"/>
    </row>
    <row r="2352" spans="1:18" x14ac:dyDescent="0.25">
      <c r="A2352" s="227"/>
      <c r="B2352" s="173"/>
      <c r="C2352" s="173"/>
      <c r="D2352" s="173"/>
      <c r="E2352" s="173"/>
      <c r="F2352" s="173"/>
      <c r="G2352" s="173"/>
      <c r="H2352" s="173"/>
      <c r="I2352" s="173"/>
      <c r="J2352" s="173"/>
      <c r="K2352" s="173"/>
      <c r="L2352" s="173"/>
      <c r="M2352" s="72"/>
      <c r="N2352" s="67"/>
      <c r="O2352" s="76"/>
      <c r="P2352" s="218"/>
      <c r="Q2352" s="218"/>
      <c r="R2352" s="218"/>
    </row>
    <row r="2353" spans="1:18" x14ac:dyDescent="0.25">
      <c r="A2353" s="227"/>
      <c r="B2353" s="173"/>
      <c r="C2353" s="173"/>
      <c r="D2353" s="173"/>
      <c r="E2353" s="173"/>
      <c r="F2353" s="173"/>
      <c r="G2353" s="173"/>
      <c r="H2353" s="173"/>
      <c r="I2353" s="173"/>
      <c r="J2353" s="173"/>
      <c r="K2353" s="173"/>
      <c r="L2353" s="173"/>
      <c r="M2353" s="72"/>
      <c r="N2353" s="67"/>
      <c r="O2353" s="76"/>
      <c r="P2353" s="218"/>
      <c r="Q2353" s="218"/>
      <c r="R2353" s="218"/>
    </row>
    <row r="2354" spans="1:18" x14ac:dyDescent="0.25">
      <c r="A2354" s="227"/>
      <c r="B2354" s="173"/>
      <c r="C2354" s="173"/>
      <c r="D2354" s="173"/>
      <c r="E2354" s="173"/>
      <c r="F2354" s="173"/>
      <c r="G2354" s="173"/>
      <c r="H2354" s="173"/>
      <c r="I2354" s="173"/>
      <c r="J2354" s="173"/>
      <c r="K2354" s="173"/>
      <c r="L2354" s="173"/>
      <c r="M2354" s="72"/>
      <c r="N2354" s="67"/>
      <c r="O2354" s="76"/>
      <c r="P2354" s="218"/>
      <c r="Q2354" s="218"/>
      <c r="R2354" s="218"/>
    </row>
    <row r="2355" spans="1:18" x14ac:dyDescent="0.25">
      <c r="A2355" s="227"/>
      <c r="B2355" s="173"/>
      <c r="C2355" s="173"/>
      <c r="D2355" s="173"/>
      <c r="E2355" s="173"/>
      <c r="F2355" s="173"/>
      <c r="G2355" s="173"/>
      <c r="H2355" s="173"/>
      <c r="I2355" s="173"/>
      <c r="J2355" s="173"/>
      <c r="K2355" s="173"/>
      <c r="L2355" s="173"/>
      <c r="M2355" s="72"/>
      <c r="N2355" s="67"/>
      <c r="O2355" s="76"/>
      <c r="P2355" s="218"/>
      <c r="Q2355" s="218"/>
      <c r="R2355" s="218"/>
    </row>
    <row r="2356" spans="1:18" x14ac:dyDescent="0.25">
      <c r="A2356" s="227"/>
      <c r="B2356" s="173"/>
      <c r="C2356" s="173"/>
      <c r="D2356" s="173"/>
      <c r="E2356" s="173"/>
      <c r="F2356" s="173"/>
      <c r="G2356" s="173"/>
      <c r="H2356" s="173"/>
      <c r="I2356" s="173"/>
      <c r="J2356" s="173"/>
      <c r="K2356" s="173"/>
      <c r="L2356" s="173"/>
      <c r="M2356" s="72"/>
      <c r="N2356" s="67"/>
      <c r="O2356" s="76"/>
      <c r="P2356" s="218"/>
      <c r="Q2356" s="218"/>
      <c r="R2356" s="218"/>
    </row>
    <row r="2357" spans="1:18" x14ac:dyDescent="0.25">
      <c r="A2357" s="227"/>
      <c r="B2357" s="173"/>
      <c r="C2357" s="173"/>
      <c r="D2357" s="173"/>
      <c r="E2357" s="173"/>
      <c r="F2357" s="173"/>
      <c r="G2357" s="173"/>
      <c r="H2357" s="173"/>
      <c r="I2357" s="173"/>
      <c r="J2357" s="173"/>
      <c r="K2357" s="173"/>
      <c r="L2357" s="173"/>
      <c r="M2357" s="72"/>
      <c r="N2357" s="67"/>
      <c r="O2357" s="76"/>
      <c r="P2357" s="218"/>
      <c r="Q2357" s="218"/>
      <c r="R2357" s="218"/>
    </row>
    <row r="2358" spans="1:18" x14ac:dyDescent="0.25">
      <c r="A2358" s="227"/>
      <c r="B2358" s="173"/>
      <c r="C2358" s="173"/>
      <c r="D2358" s="173"/>
      <c r="E2358" s="173"/>
      <c r="F2358" s="173"/>
      <c r="G2358" s="173"/>
      <c r="H2358" s="173"/>
      <c r="I2358" s="173"/>
      <c r="J2358" s="173"/>
      <c r="K2358" s="173"/>
      <c r="L2358" s="173"/>
      <c r="M2358" s="72"/>
      <c r="N2358" s="67"/>
      <c r="O2358" s="76"/>
      <c r="P2358" s="218"/>
      <c r="Q2358" s="218"/>
      <c r="R2358" s="218"/>
    </row>
    <row r="2359" spans="1:18" x14ac:dyDescent="0.25">
      <c r="A2359" s="227"/>
      <c r="B2359" s="173"/>
      <c r="C2359" s="173"/>
      <c r="D2359" s="173"/>
      <c r="E2359" s="173"/>
      <c r="F2359" s="173"/>
      <c r="G2359" s="173"/>
      <c r="H2359" s="173"/>
      <c r="I2359" s="173"/>
      <c r="J2359" s="173"/>
      <c r="K2359" s="173"/>
      <c r="L2359" s="173"/>
      <c r="M2359" s="72"/>
      <c r="N2359" s="67"/>
      <c r="O2359" s="76"/>
      <c r="P2359" s="218"/>
      <c r="Q2359" s="218"/>
      <c r="R2359" s="218"/>
    </row>
    <row r="2360" spans="1:18" x14ac:dyDescent="0.25">
      <c r="A2360" s="227"/>
      <c r="B2360" s="173"/>
      <c r="C2360" s="173"/>
      <c r="D2360" s="173"/>
      <c r="E2360" s="173"/>
      <c r="F2360" s="173"/>
      <c r="G2360" s="173"/>
      <c r="H2360" s="173"/>
      <c r="I2360" s="173"/>
      <c r="J2360" s="173"/>
      <c r="K2360" s="173"/>
      <c r="L2360" s="173"/>
      <c r="M2360" s="72"/>
      <c r="N2360" s="67"/>
      <c r="O2360" s="76"/>
      <c r="P2360" s="218"/>
      <c r="Q2360" s="218"/>
      <c r="R2360" s="218"/>
    </row>
    <row r="2361" spans="1:18" x14ac:dyDescent="0.25">
      <c r="A2361" s="227"/>
      <c r="B2361" s="173"/>
      <c r="C2361" s="173"/>
      <c r="D2361" s="173"/>
      <c r="E2361" s="173"/>
      <c r="F2361" s="173"/>
      <c r="G2361" s="173"/>
      <c r="H2361" s="173"/>
      <c r="I2361" s="173"/>
      <c r="J2361" s="173"/>
      <c r="K2361" s="173"/>
      <c r="L2361" s="173"/>
      <c r="M2361" s="72"/>
      <c r="N2361" s="67"/>
      <c r="O2361" s="76"/>
      <c r="P2361" s="218"/>
      <c r="Q2361" s="218"/>
      <c r="R2361" s="218"/>
    </row>
    <row r="2362" spans="1:18" x14ac:dyDescent="0.25">
      <c r="A2362" s="227"/>
      <c r="B2362" s="173"/>
      <c r="C2362" s="173"/>
      <c r="D2362" s="173"/>
      <c r="E2362" s="173"/>
      <c r="F2362" s="173"/>
      <c r="G2362" s="173"/>
      <c r="H2362" s="173"/>
      <c r="I2362" s="173"/>
      <c r="J2362" s="173"/>
      <c r="K2362" s="173"/>
      <c r="L2362" s="173"/>
      <c r="M2362" s="72"/>
      <c r="N2362" s="67"/>
      <c r="O2362" s="76"/>
      <c r="P2362" s="218"/>
      <c r="Q2362" s="218"/>
      <c r="R2362" s="218"/>
    </row>
    <row r="2363" spans="1:18" x14ac:dyDescent="0.25">
      <c r="A2363" s="227"/>
      <c r="B2363" s="173"/>
      <c r="C2363" s="173"/>
      <c r="D2363" s="173"/>
      <c r="E2363" s="173"/>
      <c r="F2363" s="173"/>
      <c r="G2363" s="173"/>
      <c r="H2363" s="173"/>
      <c r="I2363" s="173"/>
      <c r="J2363" s="173"/>
      <c r="K2363" s="173"/>
      <c r="L2363" s="173"/>
      <c r="M2363" s="72"/>
      <c r="N2363" s="67"/>
      <c r="O2363" s="76"/>
      <c r="P2363" s="218"/>
      <c r="Q2363" s="218"/>
      <c r="R2363" s="218"/>
    </row>
    <row r="2364" spans="1:18" x14ac:dyDescent="0.25">
      <c r="A2364" s="227"/>
      <c r="B2364" s="173"/>
      <c r="C2364" s="173"/>
      <c r="D2364" s="173"/>
      <c r="E2364" s="173"/>
      <c r="F2364" s="173"/>
      <c r="G2364" s="173"/>
      <c r="H2364" s="173"/>
      <c r="I2364" s="173"/>
      <c r="J2364" s="173"/>
      <c r="K2364" s="173"/>
      <c r="L2364" s="173"/>
      <c r="M2364" s="72"/>
      <c r="N2364" s="67"/>
      <c r="O2364" s="76"/>
      <c r="P2364" s="218"/>
      <c r="Q2364" s="218"/>
      <c r="R2364" s="218"/>
    </row>
    <row r="2365" spans="1:18" x14ac:dyDescent="0.25">
      <c r="A2365" s="227"/>
      <c r="B2365" s="173"/>
      <c r="C2365" s="173"/>
      <c r="D2365" s="173"/>
      <c r="E2365" s="173"/>
      <c r="F2365" s="173"/>
      <c r="G2365" s="173"/>
      <c r="H2365" s="173"/>
      <c r="I2365" s="173"/>
      <c r="J2365" s="173"/>
      <c r="K2365" s="173"/>
      <c r="L2365" s="173"/>
      <c r="M2365" s="72"/>
      <c r="N2365" s="67"/>
      <c r="O2365" s="76"/>
      <c r="P2365" s="218"/>
      <c r="Q2365" s="218"/>
      <c r="R2365" s="218"/>
    </row>
    <row r="2366" spans="1:18" x14ac:dyDescent="0.25">
      <c r="A2366" s="227"/>
      <c r="B2366" s="173"/>
      <c r="C2366" s="173"/>
      <c r="D2366" s="173"/>
      <c r="E2366" s="173"/>
      <c r="F2366" s="173"/>
      <c r="G2366" s="173"/>
      <c r="H2366" s="173"/>
      <c r="I2366" s="173"/>
      <c r="J2366" s="173"/>
      <c r="K2366" s="173"/>
      <c r="L2366" s="173"/>
      <c r="M2366" s="72"/>
      <c r="N2366" s="67"/>
      <c r="O2366" s="76"/>
      <c r="P2366" s="218"/>
      <c r="Q2366" s="218"/>
      <c r="R2366" s="218"/>
    </row>
    <row r="2367" spans="1:18" x14ac:dyDescent="0.25">
      <c r="A2367" s="227"/>
      <c r="B2367" s="173"/>
      <c r="C2367" s="173"/>
      <c r="D2367" s="173"/>
      <c r="E2367" s="173"/>
      <c r="F2367" s="173"/>
      <c r="G2367" s="173"/>
      <c r="H2367" s="173"/>
      <c r="I2367" s="173"/>
      <c r="J2367" s="173"/>
      <c r="K2367" s="173"/>
      <c r="L2367" s="173"/>
      <c r="M2367" s="72"/>
      <c r="N2367" s="67"/>
      <c r="O2367" s="76"/>
      <c r="P2367" s="218"/>
      <c r="Q2367" s="218"/>
      <c r="R2367" s="218"/>
    </row>
    <row r="2368" spans="1:18" x14ac:dyDescent="0.25">
      <c r="A2368" s="227"/>
      <c r="B2368" s="173"/>
      <c r="C2368" s="173"/>
      <c r="D2368" s="173"/>
      <c r="E2368" s="173"/>
      <c r="F2368" s="173"/>
      <c r="G2368" s="173"/>
      <c r="H2368" s="173"/>
      <c r="I2368" s="173"/>
      <c r="J2368" s="173"/>
      <c r="K2368" s="173"/>
      <c r="L2368" s="173"/>
      <c r="M2368" s="72"/>
      <c r="N2368" s="67"/>
      <c r="O2368" s="76"/>
      <c r="P2368" s="218"/>
      <c r="Q2368" s="218"/>
      <c r="R2368" s="218"/>
    </row>
    <row r="2369" spans="1:18" x14ac:dyDescent="0.25">
      <c r="A2369" s="227"/>
      <c r="B2369" s="173"/>
      <c r="C2369" s="173"/>
      <c r="D2369" s="173"/>
      <c r="E2369" s="173"/>
      <c r="F2369" s="173"/>
      <c r="G2369" s="173"/>
      <c r="H2369" s="173"/>
      <c r="I2369" s="173"/>
      <c r="J2369" s="173"/>
      <c r="K2369" s="173"/>
      <c r="L2369" s="173"/>
      <c r="M2369" s="72"/>
      <c r="N2369" s="67"/>
      <c r="O2369" s="76"/>
      <c r="P2369" s="218"/>
      <c r="Q2369" s="218"/>
      <c r="R2369" s="218"/>
    </row>
    <row r="2370" spans="1:18" x14ac:dyDescent="0.25">
      <c r="A2370" s="227"/>
      <c r="B2370" s="173"/>
      <c r="C2370" s="173"/>
      <c r="D2370" s="173"/>
      <c r="E2370" s="173"/>
      <c r="F2370" s="173"/>
      <c r="G2370" s="173"/>
      <c r="H2370" s="173"/>
      <c r="I2370" s="173"/>
      <c r="J2370" s="173"/>
      <c r="K2370" s="173"/>
      <c r="L2370" s="173"/>
      <c r="M2370" s="72"/>
      <c r="N2370" s="67"/>
      <c r="O2370" s="76"/>
      <c r="P2370" s="218"/>
      <c r="Q2370" s="218"/>
      <c r="R2370" s="218"/>
    </row>
    <row r="2371" spans="1:18" x14ac:dyDescent="0.25">
      <c r="A2371" s="227"/>
      <c r="B2371" s="173"/>
      <c r="C2371" s="173"/>
      <c r="D2371" s="173"/>
      <c r="E2371" s="173"/>
      <c r="F2371" s="173"/>
      <c r="G2371" s="173"/>
      <c r="H2371" s="173"/>
      <c r="I2371" s="173"/>
      <c r="J2371" s="173"/>
      <c r="K2371" s="173"/>
      <c r="L2371" s="173"/>
      <c r="M2371" s="72"/>
      <c r="N2371" s="67"/>
      <c r="O2371" s="76"/>
      <c r="P2371" s="218"/>
      <c r="Q2371" s="218"/>
      <c r="R2371" s="218"/>
    </row>
    <row r="2372" spans="1:18" x14ac:dyDescent="0.25">
      <c r="A2372" s="227"/>
      <c r="B2372" s="173"/>
      <c r="C2372" s="173"/>
      <c r="D2372" s="173"/>
      <c r="E2372" s="173"/>
      <c r="F2372" s="173"/>
      <c r="G2372" s="173"/>
      <c r="H2372" s="173"/>
      <c r="I2372" s="173"/>
      <c r="J2372" s="173"/>
      <c r="K2372" s="173"/>
      <c r="L2372" s="173"/>
      <c r="M2372" s="72"/>
      <c r="N2372" s="67"/>
      <c r="O2372" s="76"/>
      <c r="P2372" s="218"/>
      <c r="Q2372" s="218"/>
      <c r="R2372" s="218"/>
    </row>
    <row r="2373" spans="1:18" x14ac:dyDescent="0.25">
      <c r="A2373" s="227"/>
      <c r="B2373" s="173"/>
      <c r="C2373" s="173"/>
      <c r="D2373" s="173"/>
      <c r="E2373" s="173"/>
      <c r="F2373" s="173"/>
      <c r="G2373" s="173"/>
      <c r="H2373" s="173"/>
      <c r="I2373" s="173"/>
      <c r="J2373" s="173"/>
      <c r="K2373" s="173"/>
      <c r="L2373" s="173"/>
      <c r="M2373" s="72"/>
      <c r="N2373" s="67"/>
      <c r="O2373" s="76"/>
      <c r="P2373" s="218"/>
      <c r="Q2373" s="218"/>
      <c r="R2373" s="218"/>
    </row>
    <row r="2374" spans="1:18" x14ac:dyDescent="0.25">
      <c r="A2374" s="227"/>
      <c r="B2374" s="173"/>
      <c r="C2374" s="173"/>
      <c r="D2374" s="173"/>
      <c r="E2374" s="173"/>
      <c r="F2374" s="173"/>
      <c r="G2374" s="173"/>
      <c r="H2374" s="173"/>
      <c r="I2374" s="173"/>
      <c r="J2374" s="173"/>
      <c r="K2374" s="173"/>
      <c r="L2374" s="173"/>
      <c r="M2374" s="72"/>
      <c r="N2374" s="67"/>
      <c r="O2374" s="76"/>
      <c r="P2374" s="218"/>
      <c r="Q2374" s="218"/>
      <c r="R2374" s="218"/>
    </row>
    <row r="2375" spans="1:18" x14ac:dyDescent="0.25">
      <c r="A2375" s="227"/>
      <c r="B2375" s="173"/>
      <c r="C2375" s="173"/>
      <c r="D2375" s="173"/>
      <c r="E2375" s="173"/>
      <c r="F2375" s="173"/>
      <c r="G2375" s="173"/>
      <c r="H2375" s="173"/>
      <c r="I2375" s="173"/>
      <c r="J2375" s="173"/>
      <c r="K2375" s="173"/>
      <c r="L2375" s="173"/>
      <c r="M2375" s="72"/>
      <c r="N2375" s="67"/>
      <c r="O2375" s="76"/>
      <c r="P2375" s="218"/>
      <c r="Q2375" s="218"/>
      <c r="R2375" s="218"/>
    </row>
    <row r="2376" spans="1:18" x14ac:dyDescent="0.25">
      <c r="A2376" s="227"/>
      <c r="B2376" s="173"/>
      <c r="C2376" s="173"/>
      <c r="D2376" s="173"/>
      <c r="E2376" s="173"/>
      <c r="F2376" s="173"/>
      <c r="G2376" s="173"/>
      <c r="H2376" s="173"/>
      <c r="I2376" s="173"/>
      <c r="J2376" s="173"/>
      <c r="K2376" s="173"/>
      <c r="L2376" s="173"/>
      <c r="M2376" s="72"/>
      <c r="N2376" s="67"/>
      <c r="O2376" s="76"/>
      <c r="P2376" s="218"/>
      <c r="Q2376" s="218"/>
      <c r="R2376" s="218"/>
    </row>
    <row r="2377" spans="1:18" x14ac:dyDescent="0.25">
      <c r="A2377" s="227"/>
      <c r="B2377" s="173"/>
      <c r="C2377" s="173"/>
      <c r="D2377" s="173"/>
      <c r="E2377" s="173"/>
      <c r="F2377" s="173"/>
      <c r="G2377" s="173"/>
      <c r="H2377" s="173"/>
      <c r="I2377" s="173"/>
      <c r="J2377" s="173"/>
      <c r="K2377" s="173"/>
      <c r="L2377" s="173"/>
      <c r="M2377" s="72"/>
      <c r="N2377" s="67"/>
      <c r="O2377" s="76"/>
      <c r="P2377" s="218"/>
      <c r="Q2377" s="218"/>
      <c r="R2377" s="218"/>
    </row>
    <row r="2378" spans="1:18" x14ac:dyDescent="0.25">
      <c r="A2378" s="227"/>
      <c r="B2378" s="173"/>
      <c r="C2378" s="173"/>
      <c r="D2378" s="173"/>
      <c r="E2378" s="173"/>
      <c r="F2378" s="173"/>
      <c r="G2378" s="173"/>
      <c r="H2378" s="173"/>
      <c r="I2378" s="173"/>
      <c r="J2378" s="173"/>
      <c r="K2378" s="173"/>
      <c r="L2378" s="173"/>
      <c r="M2378" s="72"/>
      <c r="N2378" s="67"/>
      <c r="O2378" s="76"/>
      <c r="P2378" s="218"/>
      <c r="Q2378" s="218"/>
      <c r="R2378" s="218"/>
    </row>
    <row r="2379" spans="1:18" x14ac:dyDescent="0.25">
      <c r="A2379" s="227"/>
      <c r="B2379" s="173"/>
      <c r="C2379" s="173"/>
      <c r="D2379" s="173"/>
      <c r="E2379" s="173"/>
      <c r="F2379" s="173"/>
      <c r="G2379" s="173"/>
      <c r="H2379" s="173"/>
      <c r="I2379" s="173"/>
      <c r="J2379" s="173"/>
      <c r="K2379" s="173"/>
      <c r="L2379" s="173"/>
      <c r="M2379" s="72"/>
      <c r="N2379" s="67"/>
      <c r="O2379" s="76"/>
      <c r="P2379" s="218"/>
      <c r="Q2379" s="218"/>
      <c r="R2379" s="218"/>
    </row>
    <row r="2380" spans="1:18" x14ac:dyDescent="0.25">
      <c r="A2380" s="227"/>
      <c r="B2380" s="173"/>
      <c r="C2380" s="173"/>
      <c r="D2380" s="173"/>
      <c r="E2380" s="173"/>
      <c r="F2380" s="173"/>
      <c r="G2380" s="173"/>
      <c r="H2380" s="173"/>
      <c r="I2380" s="173"/>
      <c r="J2380" s="173"/>
      <c r="K2380" s="173"/>
      <c r="L2380" s="173"/>
      <c r="M2380" s="72"/>
      <c r="N2380" s="67"/>
      <c r="O2380" s="76"/>
      <c r="P2380" s="218"/>
      <c r="Q2380" s="218"/>
      <c r="R2380" s="218"/>
    </row>
    <row r="2381" spans="1:18" x14ac:dyDescent="0.25">
      <c r="A2381" s="227"/>
      <c r="B2381" s="173"/>
      <c r="C2381" s="173"/>
      <c r="D2381" s="173"/>
      <c r="E2381" s="173"/>
      <c r="F2381" s="173"/>
      <c r="G2381" s="173"/>
      <c r="H2381" s="173"/>
      <c r="I2381" s="173"/>
      <c r="J2381" s="173"/>
      <c r="K2381" s="173"/>
      <c r="L2381" s="173"/>
      <c r="M2381" s="72"/>
      <c r="N2381" s="67"/>
      <c r="O2381" s="76"/>
      <c r="P2381" s="218"/>
      <c r="Q2381" s="218"/>
      <c r="R2381" s="218"/>
    </row>
    <row r="2382" spans="1:18" x14ac:dyDescent="0.25">
      <c r="A2382" s="227"/>
      <c r="B2382" s="173"/>
      <c r="C2382" s="173"/>
      <c r="D2382" s="173"/>
      <c r="E2382" s="173"/>
      <c r="F2382" s="173"/>
      <c r="G2382" s="173"/>
      <c r="H2382" s="173"/>
      <c r="I2382" s="173"/>
      <c r="J2382" s="173"/>
      <c r="K2382" s="173"/>
      <c r="L2382" s="173"/>
      <c r="M2382" s="72"/>
      <c r="N2382" s="67"/>
      <c r="O2382" s="76"/>
      <c r="P2382" s="218"/>
      <c r="Q2382" s="218"/>
      <c r="R2382" s="218"/>
    </row>
    <row r="2383" spans="1:18" x14ac:dyDescent="0.25">
      <c r="A2383" s="227"/>
      <c r="B2383" s="173"/>
      <c r="C2383" s="173"/>
      <c r="D2383" s="173"/>
      <c r="E2383" s="173"/>
      <c r="F2383" s="173"/>
      <c r="G2383" s="173"/>
      <c r="H2383" s="173"/>
      <c r="I2383" s="173"/>
      <c r="J2383" s="173"/>
      <c r="K2383" s="173"/>
      <c r="L2383" s="173"/>
      <c r="M2383" s="72"/>
      <c r="N2383" s="67"/>
      <c r="O2383" s="76"/>
      <c r="P2383" s="218"/>
      <c r="Q2383" s="218"/>
      <c r="R2383" s="218"/>
    </row>
    <row r="2384" spans="1:18" x14ac:dyDescent="0.25">
      <c r="A2384" s="227"/>
      <c r="B2384" s="173"/>
      <c r="C2384" s="173"/>
      <c r="D2384" s="173"/>
      <c r="E2384" s="173"/>
      <c r="F2384" s="173"/>
      <c r="G2384" s="173"/>
      <c r="H2384" s="173"/>
      <c r="I2384" s="173"/>
      <c r="J2384" s="173"/>
      <c r="K2384" s="173"/>
      <c r="L2384" s="173"/>
      <c r="M2384" s="72"/>
      <c r="N2384" s="67"/>
      <c r="O2384" s="76"/>
      <c r="P2384" s="218"/>
      <c r="Q2384" s="218"/>
      <c r="R2384" s="218"/>
    </row>
    <row r="2385" spans="1:18" x14ac:dyDescent="0.25">
      <c r="A2385" s="227"/>
      <c r="B2385" s="173"/>
      <c r="C2385" s="173"/>
      <c r="D2385" s="173"/>
      <c r="E2385" s="173"/>
      <c r="F2385" s="173"/>
      <c r="G2385" s="173"/>
      <c r="H2385" s="173"/>
      <c r="I2385" s="173"/>
      <c r="J2385" s="173"/>
      <c r="K2385" s="173"/>
      <c r="L2385" s="173"/>
      <c r="M2385" s="72"/>
      <c r="N2385" s="67"/>
      <c r="O2385" s="76"/>
      <c r="P2385" s="218"/>
      <c r="Q2385" s="218"/>
      <c r="R2385" s="218"/>
    </row>
    <row r="2386" spans="1:18" x14ac:dyDescent="0.25">
      <c r="A2386" s="227"/>
      <c r="B2386" s="173"/>
      <c r="C2386" s="173"/>
      <c r="D2386" s="173"/>
      <c r="E2386" s="173"/>
      <c r="F2386" s="173"/>
      <c r="G2386" s="173"/>
      <c r="H2386" s="173"/>
      <c r="I2386" s="173"/>
      <c r="J2386" s="173"/>
      <c r="K2386" s="173"/>
      <c r="L2386" s="173"/>
      <c r="M2386" s="72"/>
      <c r="N2386" s="67"/>
      <c r="O2386" s="76"/>
      <c r="P2386" s="218"/>
      <c r="Q2386" s="218"/>
      <c r="R2386" s="218"/>
    </row>
    <row r="2387" spans="1:18" x14ac:dyDescent="0.25">
      <c r="A2387" s="227"/>
      <c r="B2387" s="173"/>
      <c r="C2387" s="173"/>
      <c r="D2387" s="173"/>
      <c r="E2387" s="173"/>
      <c r="F2387" s="173"/>
      <c r="G2387" s="173"/>
      <c r="H2387" s="173"/>
      <c r="I2387" s="173"/>
      <c r="J2387" s="173"/>
      <c r="K2387" s="173"/>
      <c r="L2387" s="173"/>
      <c r="M2387" s="72"/>
      <c r="N2387" s="67"/>
      <c r="O2387" s="76"/>
      <c r="P2387" s="218"/>
      <c r="Q2387" s="218"/>
      <c r="R2387" s="218"/>
    </row>
    <row r="2388" spans="1:18" x14ac:dyDescent="0.25">
      <c r="A2388" s="227"/>
      <c r="B2388" s="173"/>
      <c r="C2388" s="173"/>
      <c r="D2388" s="173"/>
      <c r="E2388" s="173"/>
      <c r="F2388" s="173"/>
      <c r="G2388" s="173"/>
      <c r="H2388" s="173"/>
      <c r="I2388" s="173"/>
      <c r="J2388" s="173"/>
      <c r="K2388" s="173"/>
      <c r="L2388" s="173"/>
      <c r="M2388" s="72"/>
      <c r="N2388" s="67"/>
      <c r="O2388" s="76"/>
      <c r="P2388" s="218"/>
      <c r="Q2388" s="218"/>
      <c r="R2388" s="218"/>
    </row>
    <row r="2389" spans="1:18" x14ac:dyDescent="0.25">
      <c r="A2389" s="227"/>
      <c r="B2389" s="173"/>
      <c r="C2389" s="173"/>
      <c r="D2389" s="173"/>
      <c r="E2389" s="173"/>
      <c r="F2389" s="173"/>
      <c r="G2389" s="173"/>
      <c r="H2389" s="173"/>
      <c r="I2389" s="173"/>
      <c r="J2389" s="173"/>
      <c r="K2389" s="173"/>
      <c r="L2389" s="173"/>
      <c r="M2389" s="72"/>
      <c r="N2389" s="67"/>
      <c r="O2389" s="76"/>
      <c r="P2389" s="218"/>
      <c r="Q2389" s="218"/>
      <c r="R2389" s="218"/>
    </row>
    <row r="2390" spans="1:18" x14ac:dyDescent="0.25">
      <c r="A2390" s="227"/>
      <c r="B2390" s="173"/>
      <c r="C2390" s="173"/>
      <c r="D2390" s="173"/>
      <c r="E2390" s="173"/>
      <c r="F2390" s="173"/>
      <c r="G2390" s="173"/>
      <c r="H2390" s="173"/>
      <c r="I2390" s="173"/>
      <c r="J2390" s="173"/>
      <c r="K2390" s="173"/>
      <c r="L2390" s="173"/>
      <c r="M2390" s="72"/>
      <c r="N2390" s="67"/>
      <c r="O2390" s="76"/>
      <c r="P2390" s="218"/>
      <c r="Q2390" s="218"/>
      <c r="R2390" s="218"/>
    </row>
    <row r="2391" spans="1:18" x14ac:dyDescent="0.25">
      <c r="A2391" s="227"/>
      <c r="B2391" s="173"/>
      <c r="C2391" s="173"/>
      <c r="D2391" s="173"/>
      <c r="E2391" s="173"/>
      <c r="F2391" s="173"/>
      <c r="G2391" s="173"/>
      <c r="H2391" s="173"/>
      <c r="I2391" s="173"/>
      <c r="J2391" s="173"/>
      <c r="K2391" s="173"/>
      <c r="L2391" s="173"/>
      <c r="M2391" s="72"/>
      <c r="N2391" s="67"/>
      <c r="O2391" s="76"/>
      <c r="P2391" s="218"/>
      <c r="Q2391" s="218"/>
      <c r="R2391" s="218"/>
    </row>
    <row r="2392" spans="1:18" x14ac:dyDescent="0.25">
      <c r="A2392" s="227"/>
      <c r="B2392" s="173"/>
      <c r="C2392" s="173"/>
      <c r="D2392" s="173"/>
      <c r="E2392" s="173"/>
      <c r="F2392" s="173"/>
      <c r="G2392" s="173"/>
      <c r="H2392" s="173"/>
      <c r="I2392" s="173"/>
      <c r="J2392" s="173"/>
      <c r="K2392" s="173"/>
      <c r="L2392" s="173"/>
      <c r="M2392" s="72"/>
      <c r="N2392" s="67"/>
      <c r="O2392" s="76"/>
      <c r="P2392" s="218"/>
      <c r="Q2392" s="218"/>
      <c r="R2392" s="218"/>
    </row>
    <row r="2393" spans="1:18" x14ac:dyDescent="0.25">
      <c r="A2393" s="227"/>
      <c r="B2393" s="173"/>
      <c r="C2393" s="173"/>
      <c r="D2393" s="173"/>
      <c r="E2393" s="173"/>
      <c r="F2393" s="173"/>
      <c r="G2393" s="173"/>
      <c r="H2393" s="173"/>
      <c r="I2393" s="173"/>
      <c r="J2393" s="173"/>
      <c r="K2393" s="173"/>
      <c r="L2393" s="173"/>
      <c r="M2393" s="72"/>
      <c r="N2393" s="67"/>
      <c r="O2393" s="76"/>
      <c r="P2393" s="218"/>
      <c r="Q2393" s="218"/>
      <c r="R2393" s="218"/>
    </row>
    <row r="2394" spans="1:18" x14ac:dyDescent="0.25">
      <c r="A2394" s="227"/>
      <c r="B2394" s="173"/>
      <c r="C2394" s="173"/>
      <c r="D2394" s="173"/>
      <c r="E2394" s="173"/>
      <c r="F2394" s="173"/>
      <c r="G2394" s="173"/>
      <c r="H2394" s="173"/>
      <c r="I2394" s="173"/>
      <c r="J2394" s="173"/>
      <c r="K2394" s="173"/>
      <c r="L2394" s="173"/>
      <c r="M2394" s="72"/>
      <c r="N2394" s="67"/>
      <c r="O2394" s="76"/>
      <c r="P2394" s="218"/>
      <c r="Q2394" s="218"/>
      <c r="R2394" s="218"/>
    </row>
    <row r="2395" spans="1:18" x14ac:dyDescent="0.25">
      <c r="A2395" s="227"/>
      <c r="B2395" s="173"/>
      <c r="C2395" s="173"/>
      <c r="D2395" s="173"/>
      <c r="E2395" s="173"/>
      <c r="F2395" s="173"/>
      <c r="G2395" s="173"/>
      <c r="H2395" s="173"/>
      <c r="I2395" s="173"/>
      <c r="J2395" s="173"/>
      <c r="K2395" s="173"/>
      <c r="L2395" s="173"/>
      <c r="M2395" s="72"/>
      <c r="N2395" s="67"/>
      <c r="O2395" s="76"/>
      <c r="P2395" s="218"/>
      <c r="Q2395" s="218"/>
      <c r="R2395" s="218"/>
    </row>
    <row r="2396" spans="1:18" x14ac:dyDescent="0.25">
      <c r="A2396" s="227"/>
      <c r="B2396" s="173"/>
      <c r="C2396" s="173"/>
      <c r="D2396" s="173"/>
      <c r="E2396" s="173"/>
      <c r="F2396" s="173"/>
      <c r="G2396" s="173"/>
      <c r="H2396" s="173"/>
      <c r="I2396" s="173"/>
      <c r="J2396" s="173"/>
      <c r="K2396" s="173"/>
      <c r="L2396" s="173"/>
      <c r="M2396" s="72"/>
      <c r="N2396" s="67"/>
      <c r="O2396" s="76"/>
      <c r="P2396" s="218"/>
      <c r="Q2396" s="218"/>
      <c r="R2396" s="218"/>
    </row>
    <row r="2397" spans="1:18" x14ac:dyDescent="0.25">
      <c r="A2397" s="227"/>
      <c r="B2397" s="173"/>
      <c r="C2397" s="173"/>
      <c r="D2397" s="173"/>
      <c r="E2397" s="173"/>
      <c r="F2397" s="173"/>
      <c r="G2397" s="173"/>
      <c r="H2397" s="173"/>
      <c r="I2397" s="173"/>
      <c r="J2397" s="173"/>
      <c r="K2397" s="173"/>
      <c r="L2397" s="173"/>
      <c r="M2397" s="72"/>
      <c r="N2397" s="67"/>
      <c r="O2397" s="76"/>
      <c r="P2397" s="218"/>
      <c r="Q2397" s="218"/>
      <c r="R2397" s="218"/>
    </row>
    <row r="2398" spans="1:18" x14ac:dyDescent="0.25">
      <c r="A2398" s="227"/>
      <c r="B2398" s="173"/>
      <c r="C2398" s="173"/>
      <c r="D2398" s="173"/>
      <c r="E2398" s="173"/>
      <c r="F2398" s="173"/>
      <c r="G2398" s="173"/>
      <c r="H2398" s="173"/>
      <c r="I2398" s="173"/>
      <c r="J2398" s="173"/>
      <c r="K2398" s="173"/>
      <c r="L2398" s="173"/>
      <c r="M2398" s="72"/>
      <c r="N2398" s="67"/>
      <c r="O2398" s="76"/>
      <c r="P2398" s="218"/>
      <c r="Q2398" s="218"/>
      <c r="R2398" s="218"/>
    </row>
    <row r="2399" spans="1:18" x14ac:dyDescent="0.25">
      <c r="A2399" s="227"/>
      <c r="B2399" s="173"/>
      <c r="C2399" s="173"/>
      <c r="D2399" s="173"/>
      <c r="E2399" s="173"/>
      <c r="F2399" s="173"/>
      <c r="G2399" s="173"/>
      <c r="H2399" s="173"/>
      <c r="I2399" s="173"/>
      <c r="J2399" s="173"/>
      <c r="K2399" s="173"/>
      <c r="L2399" s="173"/>
      <c r="M2399" s="72"/>
      <c r="N2399" s="67"/>
      <c r="O2399" s="76"/>
      <c r="P2399" s="218"/>
      <c r="Q2399" s="218"/>
      <c r="R2399" s="218"/>
    </row>
    <row r="2400" spans="1:18" x14ac:dyDescent="0.25">
      <c r="A2400" s="227"/>
      <c r="B2400" s="173"/>
      <c r="C2400" s="173"/>
      <c r="D2400" s="173"/>
      <c r="E2400" s="173"/>
      <c r="F2400" s="173"/>
      <c r="G2400" s="173"/>
      <c r="H2400" s="173"/>
      <c r="I2400" s="173"/>
      <c r="J2400" s="173"/>
      <c r="K2400" s="173"/>
      <c r="L2400" s="173"/>
      <c r="M2400" s="72"/>
      <c r="N2400" s="67"/>
      <c r="O2400" s="76"/>
      <c r="P2400" s="218"/>
      <c r="Q2400" s="218"/>
      <c r="R2400" s="218"/>
    </row>
    <row r="2401" spans="1:18" x14ac:dyDescent="0.25">
      <c r="A2401" s="227"/>
      <c r="B2401" s="173"/>
      <c r="C2401" s="173"/>
      <c r="D2401" s="173"/>
      <c r="E2401" s="173"/>
      <c r="F2401" s="173"/>
      <c r="G2401" s="173"/>
      <c r="H2401" s="173"/>
      <c r="I2401" s="173"/>
      <c r="J2401" s="173"/>
      <c r="K2401" s="173"/>
      <c r="L2401" s="173"/>
      <c r="M2401" s="72"/>
      <c r="N2401" s="67"/>
      <c r="O2401" s="76"/>
      <c r="P2401" s="218"/>
      <c r="Q2401" s="218"/>
      <c r="R2401" s="218"/>
    </row>
    <row r="2402" spans="1:18" x14ac:dyDescent="0.25">
      <c r="A2402" s="227"/>
      <c r="B2402" s="173"/>
      <c r="C2402" s="173"/>
      <c r="D2402" s="173"/>
      <c r="E2402" s="173"/>
      <c r="F2402" s="173"/>
      <c r="G2402" s="173"/>
      <c r="H2402" s="173"/>
      <c r="I2402" s="173"/>
      <c r="J2402" s="173"/>
      <c r="K2402" s="173"/>
      <c r="L2402" s="173"/>
      <c r="M2402" s="72"/>
      <c r="N2402" s="67"/>
      <c r="O2402" s="76"/>
      <c r="P2402" s="218"/>
      <c r="Q2402" s="218"/>
      <c r="R2402" s="218"/>
    </row>
    <row r="2403" spans="1:18" x14ac:dyDescent="0.25">
      <c r="A2403" s="227"/>
      <c r="B2403" s="173"/>
      <c r="C2403" s="173"/>
      <c r="D2403" s="173"/>
      <c r="E2403" s="173"/>
      <c r="F2403" s="173"/>
      <c r="G2403" s="173"/>
      <c r="H2403" s="173"/>
      <c r="I2403" s="173"/>
      <c r="J2403" s="173"/>
      <c r="K2403" s="173"/>
      <c r="L2403" s="173"/>
      <c r="M2403" s="72"/>
      <c r="N2403" s="67"/>
      <c r="O2403" s="76"/>
      <c r="P2403" s="218"/>
      <c r="Q2403" s="218"/>
      <c r="R2403" s="218"/>
    </row>
    <row r="2404" spans="1:18" x14ac:dyDescent="0.25">
      <c r="A2404" s="227"/>
      <c r="B2404" s="173"/>
      <c r="C2404" s="173"/>
      <c r="D2404" s="173"/>
      <c r="E2404" s="173"/>
      <c r="F2404" s="173"/>
      <c r="G2404" s="173"/>
      <c r="H2404" s="173"/>
      <c r="I2404" s="173"/>
      <c r="J2404" s="173"/>
      <c r="K2404" s="173"/>
      <c r="L2404" s="173"/>
      <c r="M2404" s="72"/>
      <c r="N2404" s="67"/>
      <c r="O2404" s="76"/>
      <c r="P2404" s="218"/>
      <c r="Q2404" s="218"/>
      <c r="R2404" s="218"/>
    </row>
    <row r="2405" spans="1:18" x14ac:dyDescent="0.25">
      <c r="A2405" s="227"/>
      <c r="B2405" s="173"/>
      <c r="C2405" s="173"/>
      <c r="D2405" s="173"/>
      <c r="E2405" s="173"/>
      <c r="F2405" s="173"/>
      <c r="G2405" s="173"/>
      <c r="H2405" s="173"/>
      <c r="I2405" s="173"/>
      <c r="J2405" s="173"/>
      <c r="K2405" s="173"/>
      <c r="L2405" s="173"/>
      <c r="M2405" s="72"/>
      <c r="N2405" s="67"/>
      <c r="O2405" s="76"/>
      <c r="P2405" s="218"/>
      <c r="Q2405" s="218"/>
      <c r="R2405" s="218"/>
    </row>
    <row r="2406" spans="1:18" x14ac:dyDescent="0.25">
      <c r="A2406" s="227"/>
      <c r="B2406" s="173"/>
      <c r="C2406" s="173"/>
      <c r="D2406" s="173"/>
      <c r="E2406" s="173"/>
      <c r="F2406" s="173"/>
      <c r="G2406" s="173"/>
      <c r="H2406" s="173"/>
      <c r="I2406" s="173"/>
      <c r="J2406" s="173"/>
      <c r="K2406" s="173"/>
      <c r="L2406" s="173"/>
      <c r="M2406" s="72"/>
      <c r="N2406" s="67"/>
      <c r="O2406" s="76"/>
      <c r="P2406" s="218"/>
      <c r="Q2406" s="218"/>
      <c r="R2406" s="218"/>
    </row>
    <row r="2407" spans="1:18" x14ac:dyDescent="0.25">
      <c r="A2407" s="227"/>
      <c r="B2407" s="173"/>
      <c r="C2407" s="173"/>
      <c r="D2407" s="173"/>
      <c r="E2407" s="173"/>
      <c r="F2407" s="173"/>
      <c r="G2407" s="173"/>
      <c r="H2407" s="173"/>
      <c r="I2407" s="173"/>
      <c r="J2407" s="173"/>
      <c r="K2407" s="173"/>
      <c r="L2407" s="173"/>
      <c r="M2407" s="72"/>
      <c r="N2407" s="67"/>
      <c r="O2407" s="76"/>
      <c r="P2407" s="218"/>
      <c r="Q2407" s="218"/>
      <c r="R2407" s="218"/>
    </row>
    <row r="2408" spans="1:18" x14ac:dyDescent="0.25">
      <c r="A2408" s="227"/>
      <c r="B2408" s="173"/>
      <c r="C2408" s="173"/>
      <c r="D2408" s="173"/>
      <c r="E2408" s="173"/>
      <c r="F2408" s="173"/>
      <c r="G2408" s="173"/>
      <c r="H2408" s="173"/>
      <c r="I2408" s="173"/>
      <c r="J2408" s="173"/>
      <c r="K2408" s="173"/>
      <c r="L2408" s="173"/>
      <c r="M2408" s="72"/>
      <c r="N2408" s="67"/>
      <c r="O2408" s="76"/>
      <c r="P2408" s="218"/>
      <c r="Q2408" s="218"/>
      <c r="R2408" s="218"/>
    </row>
    <row r="2409" spans="1:18" x14ac:dyDescent="0.25">
      <c r="A2409" s="227"/>
      <c r="B2409" s="173"/>
      <c r="C2409" s="173"/>
      <c r="D2409" s="173"/>
      <c r="E2409" s="173"/>
      <c r="F2409" s="173"/>
      <c r="G2409" s="173"/>
      <c r="H2409" s="173"/>
      <c r="I2409" s="173"/>
      <c r="J2409" s="173"/>
      <c r="K2409" s="173"/>
      <c r="L2409" s="173"/>
      <c r="M2409" s="72"/>
      <c r="N2409" s="67"/>
      <c r="O2409" s="76"/>
      <c r="P2409" s="218"/>
      <c r="Q2409" s="218"/>
      <c r="R2409" s="218"/>
    </row>
    <row r="2410" spans="1:18" x14ac:dyDescent="0.25">
      <c r="A2410" s="227"/>
      <c r="B2410" s="173"/>
      <c r="C2410" s="173"/>
      <c r="D2410" s="173"/>
      <c r="E2410" s="173"/>
      <c r="F2410" s="173"/>
      <c r="G2410" s="173"/>
      <c r="H2410" s="173"/>
      <c r="I2410" s="173"/>
      <c r="J2410" s="173"/>
      <c r="K2410" s="173"/>
      <c r="L2410" s="173"/>
      <c r="M2410" s="72"/>
      <c r="N2410" s="67"/>
      <c r="O2410" s="76"/>
      <c r="P2410" s="218"/>
      <c r="Q2410" s="218"/>
      <c r="R2410" s="218"/>
    </row>
    <row r="2411" spans="1:18" x14ac:dyDescent="0.25">
      <c r="A2411" s="227"/>
      <c r="B2411" s="173"/>
      <c r="C2411" s="173"/>
      <c r="D2411" s="173"/>
      <c r="E2411" s="173"/>
      <c r="F2411" s="173"/>
      <c r="G2411" s="173"/>
      <c r="H2411" s="173"/>
      <c r="I2411" s="173"/>
      <c r="J2411" s="173"/>
      <c r="K2411" s="173"/>
      <c r="L2411" s="173"/>
      <c r="M2411" s="72"/>
      <c r="N2411" s="67"/>
      <c r="O2411" s="76"/>
      <c r="P2411" s="218"/>
      <c r="Q2411" s="218"/>
      <c r="R2411" s="218"/>
    </row>
    <row r="2412" spans="1:18" x14ac:dyDescent="0.25">
      <c r="A2412" s="227"/>
      <c r="B2412" s="173"/>
      <c r="C2412" s="173"/>
      <c r="D2412" s="173"/>
      <c r="E2412" s="173"/>
      <c r="F2412" s="173"/>
      <c r="G2412" s="173"/>
      <c r="H2412" s="173"/>
      <c r="I2412" s="173"/>
      <c r="J2412" s="173"/>
      <c r="K2412" s="173"/>
      <c r="L2412" s="173"/>
      <c r="M2412" s="72"/>
      <c r="N2412" s="67"/>
      <c r="O2412" s="76"/>
      <c r="P2412" s="218"/>
      <c r="Q2412" s="218"/>
      <c r="R2412" s="218"/>
    </row>
    <row r="2413" spans="1:18" x14ac:dyDescent="0.25">
      <c r="A2413" s="227"/>
      <c r="B2413" s="173"/>
      <c r="C2413" s="173"/>
      <c r="D2413" s="173"/>
      <c r="E2413" s="173"/>
      <c r="F2413" s="173"/>
      <c r="G2413" s="173"/>
      <c r="H2413" s="173"/>
      <c r="I2413" s="173"/>
      <c r="J2413" s="173"/>
      <c r="K2413" s="173"/>
      <c r="L2413" s="173"/>
      <c r="M2413" s="72"/>
      <c r="N2413" s="67"/>
      <c r="O2413" s="76"/>
      <c r="P2413" s="218"/>
      <c r="Q2413" s="218"/>
      <c r="R2413" s="218"/>
    </row>
    <row r="2414" spans="1:18" x14ac:dyDescent="0.25">
      <c r="A2414" s="227"/>
      <c r="B2414" s="173"/>
      <c r="C2414" s="173"/>
      <c r="D2414" s="173"/>
      <c r="E2414" s="173"/>
      <c r="F2414" s="173"/>
      <c r="G2414" s="173"/>
      <c r="H2414" s="173"/>
      <c r="I2414" s="173"/>
      <c r="J2414" s="173"/>
      <c r="K2414" s="173"/>
      <c r="L2414" s="173"/>
      <c r="M2414" s="72"/>
      <c r="N2414" s="67"/>
      <c r="O2414" s="76"/>
      <c r="P2414" s="218"/>
      <c r="Q2414" s="218"/>
      <c r="R2414" s="218"/>
    </row>
    <row r="2415" spans="1:18" x14ac:dyDescent="0.25">
      <c r="A2415" s="227"/>
      <c r="B2415" s="173"/>
      <c r="C2415" s="173"/>
      <c r="D2415" s="173"/>
      <c r="E2415" s="173"/>
      <c r="F2415" s="173"/>
      <c r="G2415" s="173"/>
      <c r="H2415" s="173"/>
      <c r="I2415" s="173"/>
      <c r="J2415" s="173"/>
      <c r="K2415" s="173"/>
      <c r="L2415" s="173"/>
      <c r="M2415" s="72"/>
      <c r="N2415" s="67"/>
      <c r="O2415" s="76"/>
      <c r="P2415" s="218"/>
      <c r="Q2415" s="218"/>
      <c r="R2415" s="218"/>
    </row>
    <row r="2416" spans="1:18" x14ac:dyDescent="0.25">
      <c r="A2416" s="227"/>
      <c r="B2416" s="173"/>
      <c r="C2416" s="173"/>
      <c r="D2416" s="173"/>
      <c r="E2416" s="173"/>
      <c r="F2416" s="173"/>
      <c r="G2416" s="173"/>
      <c r="H2416" s="173"/>
      <c r="I2416" s="173"/>
      <c r="J2416" s="173"/>
      <c r="K2416" s="173"/>
      <c r="L2416" s="173"/>
      <c r="M2416" s="72"/>
      <c r="N2416" s="67"/>
      <c r="O2416" s="76"/>
      <c r="P2416" s="218"/>
      <c r="Q2416" s="218"/>
      <c r="R2416" s="218"/>
    </row>
    <row r="2417" spans="1:18" x14ac:dyDescent="0.25">
      <c r="A2417" s="227"/>
      <c r="B2417" s="173"/>
      <c r="C2417" s="173"/>
      <c r="D2417" s="173"/>
      <c r="E2417" s="173"/>
      <c r="F2417" s="173"/>
      <c r="G2417" s="173"/>
      <c r="H2417" s="173"/>
      <c r="I2417" s="173"/>
      <c r="J2417" s="173"/>
      <c r="K2417" s="173"/>
      <c r="L2417" s="173"/>
      <c r="M2417" s="72"/>
      <c r="N2417" s="67"/>
      <c r="O2417" s="76"/>
      <c r="P2417" s="218"/>
      <c r="Q2417" s="218"/>
      <c r="R2417" s="218"/>
    </row>
    <row r="2418" spans="1:18" x14ac:dyDescent="0.25">
      <c r="A2418" s="227"/>
      <c r="B2418" s="173"/>
      <c r="C2418" s="173"/>
      <c r="D2418" s="173"/>
      <c r="E2418" s="173"/>
      <c r="F2418" s="173"/>
      <c r="G2418" s="173"/>
      <c r="H2418" s="173"/>
      <c r="I2418" s="173"/>
      <c r="J2418" s="173"/>
      <c r="K2418" s="173"/>
      <c r="L2418" s="173"/>
      <c r="M2418" s="72"/>
      <c r="N2418" s="67"/>
      <c r="O2418" s="76"/>
      <c r="P2418" s="218"/>
      <c r="Q2418" s="218"/>
      <c r="R2418" s="218"/>
    </row>
    <row r="2419" spans="1:18" x14ac:dyDescent="0.25">
      <c r="A2419" s="227"/>
      <c r="B2419" s="173"/>
      <c r="C2419" s="173"/>
      <c r="D2419" s="173"/>
      <c r="E2419" s="173"/>
      <c r="F2419" s="173"/>
      <c r="G2419" s="173"/>
      <c r="H2419" s="173"/>
      <c r="I2419" s="173"/>
      <c r="J2419" s="173"/>
      <c r="K2419" s="173"/>
      <c r="L2419" s="173"/>
      <c r="M2419" s="72"/>
      <c r="N2419" s="67"/>
      <c r="O2419" s="76"/>
      <c r="P2419" s="218"/>
      <c r="Q2419" s="218"/>
      <c r="R2419" s="218"/>
    </row>
    <row r="2420" spans="1:18" x14ac:dyDescent="0.25">
      <c r="A2420" s="227"/>
      <c r="B2420" s="173"/>
      <c r="C2420" s="173"/>
      <c r="D2420" s="173"/>
      <c r="E2420" s="173"/>
      <c r="F2420" s="173"/>
      <c r="G2420" s="173"/>
      <c r="H2420" s="173"/>
      <c r="I2420" s="173"/>
      <c r="J2420" s="173"/>
      <c r="K2420" s="173"/>
      <c r="L2420" s="173"/>
      <c r="M2420" s="72"/>
      <c r="N2420" s="67"/>
      <c r="O2420" s="76"/>
      <c r="P2420" s="218"/>
      <c r="Q2420" s="218"/>
      <c r="R2420" s="218"/>
    </row>
    <row r="2421" spans="1:18" x14ac:dyDescent="0.25">
      <c r="A2421" s="227"/>
      <c r="B2421" s="173"/>
      <c r="C2421" s="173"/>
      <c r="D2421" s="173"/>
      <c r="E2421" s="173"/>
      <c r="F2421" s="173"/>
      <c r="G2421" s="173"/>
      <c r="H2421" s="173"/>
      <c r="I2421" s="173"/>
      <c r="J2421" s="173"/>
      <c r="K2421" s="173"/>
      <c r="L2421" s="173"/>
      <c r="M2421" s="72"/>
      <c r="N2421" s="67"/>
      <c r="O2421" s="76"/>
      <c r="P2421" s="218"/>
      <c r="Q2421" s="218"/>
      <c r="R2421" s="218"/>
    </row>
    <row r="2422" spans="1:18" x14ac:dyDescent="0.25">
      <c r="A2422" s="227"/>
      <c r="B2422" s="173"/>
      <c r="C2422" s="173"/>
      <c r="D2422" s="173"/>
      <c r="E2422" s="173"/>
      <c r="F2422" s="173"/>
      <c r="G2422" s="173"/>
      <c r="H2422" s="173"/>
      <c r="I2422" s="173"/>
      <c r="J2422" s="173"/>
      <c r="K2422" s="173"/>
      <c r="L2422" s="173"/>
      <c r="M2422" s="72"/>
      <c r="N2422" s="67"/>
      <c r="O2422" s="76"/>
      <c r="P2422" s="218"/>
      <c r="Q2422" s="218"/>
      <c r="R2422" s="218"/>
    </row>
    <row r="2423" spans="1:18" x14ac:dyDescent="0.25">
      <c r="A2423" s="227"/>
      <c r="B2423" s="173"/>
      <c r="C2423" s="173"/>
      <c r="D2423" s="173"/>
      <c r="E2423" s="173"/>
      <c r="F2423" s="173"/>
      <c r="G2423" s="173"/>
      <c r="H2423" s="173"/>
      <c r="I2423" s="173"/>
      <c r="J2423" s="173"/>
      <c r="K2423" s="173"/>
      <c r="L2423" s="173"/>
      <c r="M2423" s="72"/>
      <c r="N2423" s="67"/>
      <c r="O2423" s="76"/>
      <c r="P2423" s="218"/>
      <c r="Q2423" s="218"/>
      <c r="R2423" s="218"/>
    </row>
    <row r="2424" spans="1:18" x14ac:dyDescent="0.25">
      <c r="A2424" s="227"/>
      <c r="B2424" s="173"/>
      <c r="C2424" s="173"/>
      <c r="D2424" s="173"/>
      <c r="E2424" s="173"/>
      <c r="F2424" s="173"/>
      <c r="G2424" s="173"/>
      <c r="H2424" s="173"/>
      <c r="I2424" s="173"/>
      <c r="J2424" s="173"/>
      <c r="K2424" s="173"/>
      <c r="L2424" s="173"/>
      <c r="M2424" s="72"/>
      <c r="N2424" s="67"/>
      <c r="O2424" s="76"/>
      <c r="P2424" s="218"/>
      <c r="Q2424" s="218"/>
      <c r="R2424" s="218"/>
    </row>
    <row r="2425" spans="1:18" x14ac:dyDescent="0.25">
      <c r="A2425" s="227"/>
      <c r="B2425" s="173"/>
      <c r="C2425" s="173"/>
      <c r="D2425" s="173"/>
      <c r="E2425" s="173"/>
      <c r="F2425" s="173"/>
      <c r="G2425" s="173"/>
      <c r="H2425" s="173"/>
      <c r="I2425" s="173"/>
      <c r="J2425" s="173"/>
      <c r="K2425" s="173"/>
      <c r="L2425" s="173"/>
      <c r="M2425" s="72"/>
      <c r="N2425" s="67"/>
      <c r="O2425" s="76"/>
      <c r="P2425" s="218"/>
      <c r="Q2425" s="218"/>
      <c r="R2425" s="218"/>
    </row>
    <row r="2426" spans="1:18" x14ac:dyDescent="0.25">
      <c r="A2426" s="227"/>
      <c r="B2426" s="173"/>
      <c r="C2426" s="173"/>
      <c r="D2426" s="173"/>
      <c r="E2426" s="173"/>
      <c r="F2426" s="173"/>
      <c r="G2426" s="173"/>
      <c r="H2426" s="173"/>
      <c r="I2426" s="173"/>
      <c r="J2426" s="173"/>
      <c r="K2426" s="173"/>
      <c r="L2426" s="173"/>
      <c r="M2426" s="72"/>
      <c r="N2426" s="67"/>
      <c r="O2426" s="76"/>
      <c r="P2426" s="218"/>
      <c r="Q2426" s="218"/>
      <c r="R2426" s="218"/>
    </row>
    <row r="2427" spans="1:18" x14ac:dyDescent="0.25">
      <c r="A2427" s="227"/>
      <c r="B2427" s="173"/>
      <c r="C2427" s="173"/>
      <c r="D2427" s="173"/>
      <c r="E2427" s="173"/>
      <c r="F2427" s="173"/>
      <c r="G2427" s="173"/>
      <c r="H2427" s="173"/>
      <c r="I2427" s="173"/>
      <c r="J2427" s="173"/>
      <c r="K2427" s="173"/>
      <c r="L2427" s="173"/>
      <c r="M2427" s="72"/>
      <c r="N2427" s="67"/>
      <c r="O2427" s="76"/>
      <c r="P2427" s="218"/>
      <c r="Q2427" s="218"/>
      <c r="R2427" s="218"/>
    </row>
    <row r="2428" spans="1:18" x14ac:dyDescent="0.25">
      <c r="A2428" s="227"/>
      <c r="B2428" s="173"/>
      <c r="C2428" s="173"/>
      <c r="D2428" s="173"/>
      <c r="E2428" s="173"/>
      <c r="F2428" s="173"/>
      <c r="G2428" s="173"/>
      <c r="H2428" s="173"/>
      <c r="I2428" s="173"/>
      <c r="J2428" s="173"/>
      <c r="K2428" s="173"/>
      <c r="L2428" s="173"/>
      <c r="M2428" s="72"/>
      <c r="N2428" s="67"/>
      <c r="O2428" s="76"/>
      <c r="P2428" s="218"/>
      <c r="Q2428" s="218"/>
      <c r="R2428" s="218"/>
    </row>
    <row r="2429" spans="1:18" x14ac:dyDescent="0.25">
      <c r="A2429" s="227"/>
      <c r="B2429" s="173"/>
      <c r="C2429" s="173"/>
      <c r="D2429" s="173"/>
      <c r="E2429" s="173"/>
      <c r="F2429" s="173"/>
      <c r="G2429" s="173"/>
      <c r="H2429" s="173"/>
      <c r="I2429" s="173"/>
      <c r="J2429" s="173"/>
      <c r="K2429" s="173"/>
      <c r="L2429" s="173"/>
      <c r="M2429" s="72"/>
      <c r="N2429" s="67"/>
      <c r="O2429" s="76"/>
      <c r="P2429" s="218"/>
      <c r="Q2429" s="218"/>
      <c r="R2429" s="218"/>
    </row>
    <row r="2430" spans="1:18" x14ac:dyDescent="0.25">
      <c r="A2430" s="227"/>
      <c r="B2430" s="173"/>
      <c r="C2430" s="173"/>
      <c r="D2430" s="173"/>
      <c r="E2430" s="173"/>
      <c r="F2430" s="173"/>
      <c r="G2430" s="173"/>
      <c r="H2430" s="173"/>
      <c r="I2430" s="173"/>
      <c r="J2430" s="173"/>
      <c r="K2430" s="173"/>
      <c r="L2430" s="173"/>
      <c r="M2430" s="72"/>
      <c r="N2430" s="67"/>
      <c r="O2430" s="76"/>
      <c r="P2430" s="218"/>
      <c r="Q2430" s="218"/>
      <c r="R2430" s="218"/>
    </row>
    <row r="2431" spans="1:18" x14ac:dyDescent="0.25">
      <c r="A2431" s="227"/>
      <c r="B2431" s="173"/>
      <c r="C2431" s="173"/>
      <c r="D2431" s="173"/>
      <c r="E2431" s="173"/>
      <c r="F2431" s="173"/>
      <c r="G2431" s="173"/>
      <c r="H2431" s="173"/>
      <c r="I2431" s="173"/>
      <c r="J2431" s="173"/>
      <c r="K2431" s="173"/>
      <c r="L2431" s="173"/>
      <c r="M2431" s="72"/>
      <c r="N2431" s="67"/>
      <c r="O2431" s="76"/>
      <c r="P2431" s="218"/>
      <c r="Q2431" s="218"/>
      <c r="R2431" s="218"/>
    </row>
    <row r="2432" spans="1:18" x14ac:dyDescent="0.25">
      <c r="A2432" s="227"/>
      <c r="B2432" s="173"/>
      <c r="C2432" s="173"/>
      <c r="D2432" s="173"/>
      <c r="E2432" s="173"/>
      <c r="F2432" s="173"/>
      <c r="G2432" s="173"/>
      <c r="H2432" s="173"/>
      <c r="I2432" s="173"/>
      <c r="J2432" s="173"/>
      <c r="K2432" s="173"/>
      <c r="L2432" s="173"/>
      <c r="M2432" s="72"/>
      <c r="N2432" s="67"/>
      <c r="O2432" s="76"/>
      <c r="P2432" s="218"/>
      <c r="Q2432" s="218"/>
      <c r="R2432" s="218"/>
    </row>
    <row r="2433" spans="1:18" x14ac:dyDescent="0.25">
      <c r="A2433" s="227"/>
      <c r="B2433" s="173"/>
      <c r="C2433" s="173"/>
      <c r="D2433" s="173"/>
      <c r="E2433" s="173"/>
      <c r="F2433" s="173"/>
      <c r="G2433" s="173"/>
      <c r="H2433" s="173"/>
      <c r="I2433" s="173"/>
      <c r="J2433" s="173"/>
      <c r="K2433" s="173"/>
      <c r="L2433" s="173"/>
      <c r="M2433" s="72"/>
      <c r="N2433" s="67"/>
      <c r="O2433" s="76"/>
      <c r="P2433" s="218"/>
      <c r="Q2433" s="218"/>
      <c r="R2433" s="218"/>
    </row>
    <row r="2434" spans="1:18" x14ac:dyDescent="0.25">
      <c r="A2434" s="227"/>
      <c r="B2434" s="173"/>
      <c r="C2434" s="173"/>
      <c r="D2434" s="173"/>
      <c r="E2434" s="173"/>
      <c r="F2434" s="173"/>
      <c r="G2434" s="173"/>
      <c r="H2434" s="173"/>
      <c r="I2434" s="173"/>
      <c r="J2434" s="173"/>
      <c r="K2434" s="173"/>
      <c r="L2434" s="173"/>
      <c r="M2434" s="72"/>
      <c r="N2434" s="67"/>
      <c r="O2434" s="76"/>
      <c r="P2434" s="218"/>
      <c r="Q2434" s="218"/>
      <c r="R2434" s="218"/>
    </row>
    <row r="2435" spans="1:18" x14ac:dyDescent="0.25">
      <c r="A2435" s="227"/>
      <c r="B2435" s="173"/>
      <c r="C2435" s="173"/>
      <c r="D2435" s="173"/>
      <c r="E2435" s="173"/>
      <c r="F2435" s="173"/>
      <c r="G2435" s="173"/>
      <c r="H2435" s="173"/>
      <c r="I2435" s="173"/>
      <c r="J2435" s="173"/>
      <c r="K2435" s="173"/>
      <c r="L2435" s="173"/>
      <c r="M2435" s="72"/>
      <c r="N2435" s="67"/>
      <c r="O2435" s="76"/>
      <c r="P2435" s="218"/>
      <c r="Q2435" s="218"/>
      <c r="R2435" s="218"/>
    </row>
    <row r="2436" spans="1:18" x14ac:dyDescent="0.25">
      <c r="A2436" s="227"/>
      <c r="B2436" s="173"/>
      <c r="C2436" s="173"/>
      <c r="D2436" s="173"/>
      <c r="E2436" s="173"/>
      <c r="F2436" s="173"/>
      <c r="G2436" s="173"/>
      <c r="H2436" s="173"/>
      <c r="I2436" s="173"/>
      <c r="J2436" s="173"/>
      <c r="K2436" s="173"/>
      <c r="L2436" s="173"/>
      <c r="M2436" s="72"/>
      <c r="N2436" s="67"/>
      <c r="O2436" s="76"/>
      <c r="P2436" s="218"/>
      <c r="Q2436" s="218"/>
      <c r="R2436" s="218"/>
    </row>
    <row r="2437" spans="1:18" x14ac:dyDescent="0.25">
      <c r="A2437" s="227"/>
      <c r="B2437" s="173"/>
      <c r="C2437" s="173"/>
      <c r="D2437" s="173"/>
      <c r="E2437" s="173"/>
      <c r="F2437" s="173"/>
      <c r="G2437" s="173"/>
      <c r="H2437" s="173"/>
      <c r="I2437" s="173"/>
      <c r="J2437" s="173"/>
      <c r="K2437" s="173"/>
      <c r="L2437" s="173"/>
      <c r="M2437" s="72"/>
      <c r="N2437" s="67"/>
      <c r="O2437" s="76"/>
      <c r="P2437" s="218"/>
      <c r="Q2437" s="218"/>
      <c r="R2437" s="218"/>
    </row>
    <row r="2438" spans="1:18" x14ac:dyDescent="0.25">
      <c r="A2438" s="227"/>
      <c r="B2438" s="173"/>
      <c r="C2438" s="173"/>
      <c r="D2438" s="173"/>
      <c r="E2438" s="173"/>
      <c r="F2438" s="173"/>
      <c r="G2438" s="173"/>
      <c r="H2438" s="173"/>
      <c r="I2438" s="173"/>
      <c r="J2438" s="173"/>
      <c r="K2438" s="173"/>
      <c r="L2438" s="173"/>
      <c r="M2438" s="72"/>
      <c r="N2438" s="67"/>
      <c r="O2438" s="76"/>
      <c r="P2438" s="218"/>
      <c r="Q2438" s="218"/>
      <c r="R2438" s="218"/>
    </row>
    <row r="2439" spans="1:18" x14ac:dyDescent="0.25">
      <c r="A2439" s="227"/>
      <c r="B2439" s="173"/>
      <c r="C2439" s="173"/>
      <c r="D2439" s="173"/>
      <c r="E2439" s="173"/>
      <c r="F2439" s="173"/>
      <c r="G2439" s="173"/>
      <c r="H2439" s="173"/>
      <c r="I2439" s="173"/>
      <c r="J2439" s="173"/>
      <c r="K2439" s="173"/>
      <c r="L2439" s="173"/>
      <c r="M2439" s="72"/>
      <c r="N2439" s="67"/>
      <c r="O2439" s="76"/>
      <c r="P2439" s="218"/>
      <c r="Q2439" s="218"/>
      <c r="R2439" s="218"/>
    </row>
    <row r="2440" spans="1:18" x14ac:dyDescent="0.25">
      <c r="A2440" s="227"/>
      <c r="B2440" s="173"/>
      <c r="C2440" s="173"/>
      <c r="D2440" s="173"/>
      <c r="E2440" s="173"/>
      <c r="F2440" s="173"/>
      <c r="G2440" s="173"/>
      <c r="H2440" s="173"/>
      <c r="I2440" s="173"/>
      <c r="J2440" s="173"/>
      <c r="K2440" s="173"/>
      <c r="L2440" s="173"/>
      <c r="M2440" s="72"/>
      <c r="N2440" s="67"/>
      <c r="O2440" s="76"/>
      <c r="P2440" s="218"/>
      <c r="Q2440" s="218"/>
      <c r="R2440" s="218"/>
    </row>
    <row r="2441" spans="1:18" x14ac:dyDescent="0.25">
      <c r="A2441" s="227"/>
      <c r="B2441" s="173"/>
      <c r="C2441" s="173"/>
      <c r="D2441" s="173"/>
      <c r="E2441" s="173"/>
      <c r="F2441" s="173"/>
      <c r="G2441" s="173"/>
      <c r="H2441" s="173"/>
      <c r="I2441" s="173"/>
      <c r="J2441" s="173"/>
      <c r="K2441" s="173"/>
      <c r="L2441" s="173"/>
      <c r="M2441" s="72"/>
      <c r="N2441" s="67"/>
      <c r="O2441" s="76"/>
      <c r="P2441" s="218"/>
      <c r="Q2441" s="218"/>
      <c r="R2441" s="218"/>
    </row>
    <row r="2442" spans="1:18" x14ac:dyDescent="0.25">
      <c r="A2442" s="227"/>
      <c r="B2442" s="173"/>
      <c r="C2442" s="173"/>
      <c r="D2442" s="173"/>
      <c r="E2442" s="173"/>
      <c r="F2442" s="173"/>
      <c r="G2442" s="173"/>
      <c r="H2442" s="173"/>
      <c r="I2442" s="173"/>
      <c r="J2442" s="173"/>
      <c r="K2442" s="173"/>
      <c r="L2442" s="173"/>
      <c r="M2442" s="72"/>
      <c r="N2442" s="67"/>
      <c r="O2442" s="76"/>
      <c r="P2442" s="218"/>
      <c r="Q2442" s="218"/>
      <c r="R2442" s="218"/>
    </row>
    <row r="2443" spans="1:18" x14ac:dyDescent="0.25">
      <c r="A2443" s="227"/>
      <c r="B2443" s="173"/>
      <c r="C2443" s="173"/>
      <c r="D2443" s="173"/>
      <c r="E2443" s="173"/>
      <c r="F2443" s="173"/>
      <c r="G2443" s="173"/>
      <c r="H2443" s="173"/>
      <c r="I2443" s="173"/>
      <c r="J2443" s="173"/>
      <c r="K2443" s="173"/>
      <c r="L2443" s="173"/>
      <c r="M2443" s="72"/>
      <c r="N2443" s="67"/>
      <c r="O2443" s="76"/>
      <c r="P2443" s="218"/>
      <c r="Q2443" s="218"/>
      <c r="R2443" s="218"/>
    </row>
    <row r="2444" spans="1:18" x14ac:dyDescent="0.25">
      <c r="A2444" s="227"/>
      <c r="B2444" s="173"/>
      <c r="C2444" s="173"/>
      <c r="D2444" s="173"/>
      <c r="E2444" s="173"/>
      <c r="F2444" s="173"/>
      <c r="G2444" s="173"/>
      <c r="H2444" s="173"/>
      <c r="I2444" s="173"/>
      <c r="J2444" s="173"/>
      <c r="K2444" s="173"/>
      <c r="L2444" s="173"/>
      <c r="M2444" s="72"/>
      <c r="N2444" s="67"/>
      <c r="O2444" s="76"/>
      <c r="P2444" s="218"/>
      <c r="Q2444" s="218"/>
      <c r="R2444" s="218"/>
    </row>
    <row r="2445" spans="1:18" x14ac:dyDescent="0.25">
      <c r="A2445" s="227"/>
      <c r="B2445" s="173"/>
      <c r="C2445" s="173"/>
      <c r="D2445" s="173"/>
      <c r="E2445" s="173"/>
      <c r="F2445" s="173"/>
      <c r="G2445" s="173"/>
      <c r="H2445" s="173"/>
      <c r="I2445" s="173"/>
      <c r="J2445" s="173"/>
      <c r="K2445" s="173"/>
      <c r="L2445" s="173"/>
      <c r="M2445" s="72"/>
      <c r="N2445" s="67"/>
      <c r="O2445" s="76"/>
      <c r="P2445" s="218"/>
      <c r="Q2445" s="218"/>
      <c r="R2445" s="218"/>
    </row>
    <row r="2446" spans="1:18" x14ac:dyDescent="0.25">
      <c r="A2446" s="227"/>
      <c r="B2446" s="173"/>
      <c r="C2446" s="173"/>
      <c r="D2446" s="173"/>
      <c r="E2446" s="173"/>
      <c r="F2446" s="173"/>
      <c r="G2446" s="173"/>
      <c r="H2446" s="173"/>
      <c r="I2446" s="173"/>
      <c r="J2446" s="173"/>
      <c r="K2446" s="173"/>
      <c r="L2446" s="173"/>
      <c r="M2446" s="72"/>
      <c r="N2446" s="67"/>
      <c r="O2446" s="76"/>
      <c r="P2446" s="218"/>
      <c r="Q2446" s="218"/>
      <c r="R2446" s="218"/>
    </row>
    <row r="2447" spans="1:18" x14ac:dyDescent="0.25">
      <c r="A2447" s="227"/>
      <c r="B2447" s="173"/>
      <c r="C2447" s="173"/>
      <c r="D2447" s="173"/>
      <c r="E2447" s="173"/>
      <c r="F2447" s="173"/>
      <c r="G2447" s="173"/>
      <c r="H2447" s="173"/>
      <c r="I2447" s="173"/>
      <c r="J2447" s="173"/>
      <c r="K2447" s="173"/>
      <c r="L2447" s="173"/>
      <c r="M2447" s="72"/>
      <c r="N2447" s="67"/>
      <c r="O2447" s="76"/>
      <c r="P2447" s="218"/>
      <c r="Q2447" s="218"/>
      <c r="R2447" s="218"/>
    </row>
    <row r="2448" spans="1:18" x14ac:dyDescent="0.25">
      <c r="A2448" s="227"/>
      <c r="B2448" s="173"/>
      <c r="C2448" s="173"/>
      <c r="D2448" s="173"/>
      <c r="E2448" s="173"/>
      <c r="F2448" s="173"/>
      <c r="G2448" s="173"/>
      <c r="H2448" s="173"/>
      <c r="I2448" s="173"/>
      <c r="J2448" s="173"/>
      <c r="K2448" s="173"/>
      <c r="L2448" s="173"/>
      <c r="M2448" s="72"/>
      <c r="N2448" s="67"/>
      <c r="O2448" s="76"/>
      <c r="P2448" s="218"/>
      <c r="Q2448" s="218"/>
      <c r="R2448" s="218"/>
    </row>
    <row r="2449" spans="1:18" x14ac:dyDescent="0.25">
      <c r="A2449" s="227"/>
      <c r="B2449" s="173"/>
      <c r="C2449" s="173"/>
      <c r="D2449" s="173"/>
      <c r="E2449" s="173"/>
      <c r="F2449" s="173"/>
      <c r="G2449" s="173"/>
      <c r="H2449" s="173"/>
      <c r="I2449" s="173"/>
      <c r="J2449" s="173"/>
      <c r="K2449" s="173"/>
      <c r="L2449" s="173"/>
      <c r="M2449" s="72"/>
      <c r="N2449" s="67"/>
      <c r="O2449" s="76"/>
      <c r="P2449" s="218"/>
      <c r="Q2449" s="218"/>
      <c r="R2449" s="218"/>
    </row>
    <row r="2450" spans="1:18" x14ac:dyDescent="0.25">
      <c r="A2450" s="227"/>
      <c r="B2450" s="173"/>
      <c r="C2450" s="173"/>
      <c r="D2450" s="173"/>
      <c r="E2450" s="173"/>
      <c r="F2450" s="173"/>
      <c r="G2450" s="173"/>
      <c r="H2450" s="173"/>
      <c r="I2450" s="173"/>
      <c r="J2450" s="173"/>
      <c r="K2450" s="173"/>
      <c r="L2450" s="173"/>
      <c r="M2450" s="72"/>
      <c r="N2450" s="67"/>
      <c r="O2450" s="76"/>
      <c r="P2450" s="218"/>
      <c r="Q2450" s="218"/>
      <c r="R2450" s="218"/>
    </row>
    <row r="2451" spans="1:18" x14ac:dyDescent="0.25">
      <c r="A2451" s="227"/>
      <c r="B2451" s="173"/>
      <c r="C2451" s="173"/>
      <c r="D2451" s="173"/>
      <c r="E2451" s="173"/>
      <c r="F2451" s="173"/>
      <c r="G2451" s="173"/>
      <c r="H2451" s="173"/>
      <c r="I2451" s="173"/>
      <c r="J2451" s="173"/>
      <c r="K2451" s="173"/>
      <c r="L2451" s="173"/>
      <c r="M2451" s="72"/>
      <c r="N2451" s="67"/>
      <c r="O2451" s="76"/>
      <c r="P2451" s="218"/>
      <c r="Q2451" s="218"/>
      <c r="R2451" s="218"/>
    </row>
    <row r="2452" spans="1:18" x14ac:dyDescent="0.25">
      <c r="A2452" s="227"/>
      <c r="B2452" s="173"/>
      <c r="C2452" s="173"/>
      <c r="D2452" s="173"/>
      <c r="E2452" s="173"/>
      <c r="F2452" s="173"/>
      <c r="G2452" s="173"/>
      <c r="H2452" s="173"/>
      <c r="I2452" s="173"/>
      <c r="J2452" s="173"/>
      <c r="K2452" s="173"/>
      <c r="L2452" s="173"/>
      <c r="M2452" s="72"/>
      <c r="N2452" s="67"/>
      <c r="O2452" s="76"/>
      <c r="P2452" s="218"/>
      <c r="Q2452" s="218"/>
      <c r="R2452" s="218"/>
    </row>
    <row r="2453" spans="1:18" x14ac:dyDescent="0.25">
      <c r="A2453" s="227"/>
      <c r="B2453" s="173"/>
      <c r="C2453" s="173"/>
      <c r="D2453" s="173"/>
      <c r="E2453" s="173"/>
      <c r="F2453" s="173"/>
      <c r="G2453" s="173"/>
      <c r="H2453" s="173"/>
      <c r="I2453" s="173"/>
      <c r="J2453" s="173"/>
      <c r="K2453" s="173"/>
      <c r="L2453" s="173"/>
      <c r="M2453" s="72"/>
      <c r="N2453" s="67"/>
      <c r="O2453" s="76"/>
      <c r="P2453" s="218"/>
      <c r="Q2453" s="218"/>
      <c r="R2453" s="218"/>
    </row>
    <row r="2454" spans="1:18" x14ac:dyDescent="0.25">
      <c r="A2454" s="227"/>
      <c r="B2454" s="173"/>
      <c r="C2454" s="173"/>
      <c r="D2454" s="173"/>
      <c r="E2454" s="173"/>
      <c r="F2454" s="173"/>
      <c r="G2454" s="173"/>
      <c r="H2454" s="173"/>
      <c r="I2454" s="173"/>
      <c r="J2454" s="173"/>
      <c r="K2454" s="173"/>
      <c r="L2454" s="173"/>
      <c r="M2454" s="72"/>
      <c r="N2454" s="67"/>
      <c r="O2454" s="76"/>
      <c r="P2454" s="218"/>
      <c r="Q2454" s="218"/>
      <c r="R2454" s="218"/>
    </row>
    <row r="2455" spans="1:18" x14ac:dyDescent="0.25">
      <c r="A2455" s="227"/>
      <c r="B2455" s="173"/>
      <c r="C2455" s="173"/>
      <c r="D2455" s="173"/>
      <c r="E2455" s="173"/>
      <c r="F2455" s="173"/>
      <c r="G2455" s="173"/>
      <c r="H2455" s="173"/>
      <c r="I2455" s="173"/>
      <c r="J2455" s="173"/>
      <c r="K2455" s="173"/>
      <c r="L2455" s="173"/>
      <c r="M2455" s="72"/>
      <c r="N2455" s="67"/>
      <c r="O2455" s="76"/>
      <c r="P2455" s="218"/>
      <c r="Q2455" s="218"/>
      <c r="R2455" s="218"/>
    </row>
    <row r="2456" spans="1:18" x14ac:dyDescent="0.25">
      <c r="A2456" s="227"/>
      <c r="B2456" s="173"/>
      <c r="C2456" s="173"/>
      <c r="D2456" s="173"/>
      <c r="E2456" s="173"/>
      <c r="F2456" s="173"/>
      <c r="G2456" s="173"/>
      <c r="H2456" s="173"/>
      <c r="I2456" s="173"/>
      <c r="J2456" s="173"/>
      <c r="K2456" s="173"/>
      <c r="L2456" s="173"/>
      <c r="M2456" s="72"/>
      <c r="N2456" s="67"/>
      <c r="O2456" s="76"/>
      <c r="P2456" s="218"/>
      <c r="Q2456" s="218"/>
      <c r="R2456" s="218"/>
    </row>
    <row r="2457" spans="1:18" x14ac:dyDescent="0.25">
      <c r="A2457" s="227"/>
      <c r="B2457" s="173"/>
      <c r="C2457" s="173"/>
      <c r="D2457" s="173"/>
      <c r="E2457" s="173"/>
      <c r="F2457" s="173"/>
      <c r="G2457" s="173"/>
      <c r="H2457" s="173"/>
      <c r="I2457" s="173"/>
      <c r="J2457" s="173"/>
      <c r="K2457" s="173"/>
      <c r="L2457" s="173"/>
      <c r="M2457" s="72"/>
      <c r="N2457" s="67"/>
      <c r="O2457" s="76"/>
      <c r="P2457" s="218"/>
      <c r="Q2457" s="218"/>
      <c r="R2457" s="218"/>
    </row>
    <row r="2458" spans="1:18" x14ac:dyDescent="0.25">
      <c r="A2458" s="227"/>
      <c r="B2458" s="173"/>
      <c r="C2458" s="173"/>
      <c r="D2458" s="173"/>
      <c r="E2458" s="173"/>
      <c r="F2458" s="173"/>
      <c r="G2458" s="173"/>
      <c r="H2458" s="173"/>
      <c r="I2458" s="173"/>
      <c r="J2458" s="173"/>
      <c r="K2458" s="173"/>
      <c r="L2458" s="173"/>
      <c r="M2458" s="72"/>
      <c r="N2458" s="67"/>
      <c r="O2458" s="76"/>
      <c r="P2458" s="218"/>
      <c r="Q2458" s="218"/>
      <c r="R2458" s="218"/>
    </row>
    <row r="2459" spans="1:18" x14ac:dyDescent="0.25">
      <c r="A2459" s="227"/>
      <c r="B2459" s="173"/>
      <c r="C2459" s="173"/>
      <c r="D2459" s="173"/>
      <c r="E2459" s="173"/>
      <c r="F2459" s="173"/>
      <c r="G2459" s="173"/>
      <c r="H2459" s="173"/>
      <c r="I2459" s="173"/>
      <c r="J2459" s="173"/>
      <c r="K2459" s="173"/>
      <c r="L2459" s="173"/>
      <c r="M2459" s="72"/>
      <c r="N2459" s="67"/>
      <c r="O2459" s="76"/>
      <c r="P2459" s="218"/>
      <c r="Q2459" s="218"/>
      <c r="R2459" s="218"/>
    </row>
    <row r="2460" spans="1:18" x14ac:dyDescent="0.25">
      <c r="A2460" s="227"/>
      <c r="B2460" s="173"/>
      <c r="C2460" s="173"/>
      <c r="D2460" s="173"/>
      <c r="E2460" s="173"/>
      <c r="F2460" s="173"/>
      <c r="G2460" s="173"/>
      <c r="H2460" s="173"/>
      <c r="I2460" s="173"/>
      <c r="J2460" s="173"/>
      <c r="K2460" s="173"/>
      <c r="L2460" s="173"/>
      <c r="M2460" s="72"/>
      <c r="N2460" s="67"/>
      <c r="O2460" s="76"/>
      <c r="P2460" s="218"/>
      <c r="Q2460" s="218"/>
      <c r="R2460" s="218"/>
    </row>
    <row r="2461" spans="1:18" x14ac:dyDescent="0.25">
      <c r="A2461" s="227"/>
      <c r="B2461" s="173"/>
      <c r="C2461" s="173"/>
      <c r="D2461" s="173"/>
      <c r="E2461" s="173"/>
      <c r="F2461" s="173"/>
      <c r="G2461" s="173"/>
      <c r="H2461" s="173"/>
      <c r="I2461" s="173"/>
      <c r="J2461" s="173"/>
      <c r="K2461" s="173"/>
      <c r="L2461" s="173"/>
      <c r="M2461" s="72"/>
      <c r="N2461" s="67"/>
      <c r="O2461" s="76"/>
      <c r="P2461" s="218"/>
      <c r="Q2461" s="218"/>
      <c r="R2461" s="218"/>
    </row>
    <row r="2462" spans="1:18" x14ac:dyDescent="0.25">
      <c r="A2462" s="227"/>
      <c r="B2462" s="173"/>
      <c r="C2462" s="173"/>
      <c r="D2462" s="173"/>
      <c r="E2462" s="173"/>
      <c r="F2462" s="173"/>
      <c r="G2462" s="173"/>
      <c r="H2462" s="173"/>
      <c r="I2462" s="173"/>
      <c r="J2462" s="173"/>
      <c r="K2462" s="173"/>
      <c r="L2462" s="173"/>
      <c r="M2462" s="72"/>
      <c r="N2462" s="67"/>
      <c r="O2462" s="76"/>
      <c r="P2462" s="218"/>
      <c r="Q2462" s="218"/>
      <c r="R2462" s="218"/>
    </row>
    <row r="2463" spans="1:18" x14ac:dyDescent="0.25">
      <c r="A2463" s="227"/>
      <c r="B2463" s="173"/>
      <c r="C2463" s="173"/>
      <c r="D2463" s="173"/>
      <c r="E2463" s="173"/>
      <c r="F2463" s="173"/>
      <c r="G2463" s="173"/>
      <c r="H2463" s="173"/>
      <c r="I2463" s="173"/>
      <c r="J2463" s="173"/>
      <c r="K2463" s="173"/>
      <c r="L2463" s="173"/>
      <c r="M2463" s="72"/>
      <c r="N2463" s="67"/>
      <c r="O2463" s="76"/>
      <c r="P2463" s="218"/>
      <c r="Q2463" s="218"/>
      <c r="R2463" s="218"/>
    </row>
    <row r="2464" spans="1:18" x14ac:dyDescent="0.25">
      <c r="A2464" s="227"/>
      <c r="B2464" s="173"/>
      <c r="C2464" s="173"/>
      <c r="D2464" s="173"/>
      <c r="E2464" s="173"/>
      <c r="F2464" s="173"/>
      <c r="G2464" s="173"/>
      <c r="H2464" s="173"/>
      <c r="I2464" s="173"/>
      <c r="J2464" s="173"/>
      <c r="K2464" s="173"/>
      <c r="L2464" s="173"/>
      <c r="M2464" s="72"/>
      <c r="N2464" s="67"/>
      <c r="O2464" s="76"/>
      <c r="P2464" s="218"/>
      <c r="Q2464" s="218"/>
      <c r="R2464" s="218"/>
    </row>
    <row r="2465" spans="1:18" x14ac:dyDescent="0.25">
      <c r="A2465" s="227"/>
      <c r="B2465" s="173"/>
      <c r="C2465" s="173"/>
      <c r="D2465" s="173"/>
      <c r="E2465" s="173"/>
      <c r="F2465" s="173"/>
      <c r="G2465" s="173"/>
      <c r="H2465" s="173"/>
      <c r="I2465" s="173"/>
      <c r="J2465" s="173"/>
      <c r="K2465" s="173"/>
      <c r="L2465" s="173"/>
      <c r="M2465" s="72"/>
      <c r="N2465" s="67"/>
      <c r="O2465" s="76"/>
      <c r="P2465" s="218"/>
      <c r="Q2465" s="218"/>
      <c r="R2465" s="218"/>
    </row>
    <row r="2466" spans="1:18" x14ac:dyDescent="0.25">
      <c r="A2466" s="227"/>
      <c r="B2466" s="173"/>
      <c r="C2466" s="173"/>
      <c r="D2466" s="173"/>
      <c r="E2466" s="173"/>
      <c r="F2466" s="173"/>
      <c r="G2466" s="173"/>
      <c r="H2466" s="173"/>
      <c r="I2466" s="173"/>
      <c r="J2466" s="173"/>
      <c r="K2466" s="173"/>
      <c r="L2466" s="173"/>
      <c r="M2466" s="72"/>
      <c r="N2466" s="67"/>
      <c r="O2466" s="76"/>
      <c r="P2466" s="218"/>
      <c r="Q2466" s="218"/>
      <c r="R2466" s="218"/>
    </row>
    <row r="2467" spans="1:18" x14ac:dyDescent="0.25">
      <c r="A2467" s="227"/>
      <c r="B2467" s="173"/>
      <c r="C2467" s="173"/>
      <c r="D2467" s="173"/>
      <c r="E2467" s="173"/>
      <c r="F2467" s="173"/>
      <c r="G2467" s="173"/>
      <c r="H2467" s="173"/>
      <c r="I2467" s="173"/>
      <c r="J2467" s="173"/>
      <c r="K2467" s="173"/>
      <c r="L2467" s="173"/>
      <c r="M2467" s="72"/>
      <c r="N2467" s="67"/>
      <c r="O2467" s="76"/>
      <c r="P2467" s="218"/>
      <c r="Q2467" s="218"/>
      <c r="R2467" s="218"/>
    </row>
    <row r="2468" spans="1:18" x14ac:dyDescent="0.25">
      <c r="A2468" s="227"/>
      <c r="B2468" s="173"/>
      <c r="C2468" s="173"/>
      <c r="D2468" s="173"/>
      <c r="E2468" s="173"/>
      <c r="F2468" s="173"/>
      <c r="G2468" s="173"/>
      <c r="H2468" s="173"/>
      <c r="I2468" s="173"/>
      <c r="J2468" s="173"/>
      <c r="K2468" s="173"/>
      <c r="L2468" s="173"/>
      <c r="M2468" s="72"/>
      <c r="N2468" s="67"/>
      <c r="O2468" s="76"/>
      <c r="P2468" s="218"/>
      <c r="Q2468" s="218"/>
      <c r="R2468" s="218"/>
    </row>
    <row r="2469" spans="1:18" x14ac:dyDescent="0.25">
      <c r="A2469" s="227"/>
      <c r="B2469" s="173"/>
      <c r="C2469" s="173"/>
      <c r="D2469" s="173"/>
      <c r="E2469" s="173"/>
      <c r="F2469" s="173"/>
      <c r="G2469" s="173"/>
      <c r="H2469" s="173"/>
      <c r="I2469" s="173"/>
      <c r="J2469" s="173"/>
      <c r="K2469" s="173"/>
      <c r="L2469" s="173"/>
      <c r="M2469" s="72"/>
      <c r="N2469" s="67"/>
      <c r="O2469" s="76"/>
      <c r="P2469" s="218"/>
      <c r="Q2469" s="218"/>
      <c r="R2469" s="218"/>
    </row>
    <row r="2470" spans="1:18" x14ac:dyDescent="0.25">
      <c r="A2470" s="227"/>
      <c r="B2470" s="173"/>
      <c r="C2470" s="173"/>
      <c r="D2470" s="173"/>
      <c r="E2470" s="173"/>
      <c r="F2470" s="173"/>
      <c r="G2470" s="173"/>
      <c r="H2470" s="173"/>
      <c r="I2470" s="173"/>
      <c r="J2470" s="173"/>
      <c r="K2470" s="173"/>
      <c r="L2470" s="173"/>
      <c r="M2470" s="72"/>
      <c r="N2470" s="67"/>
      <c r="O2470" s="76"/>
      <c r="P2470" s="218"/>
      <c r="Q2470" s="218"/>
      <c r="R2470" s="218"/>
    </row>
    <row r="2471" spans="1:18" x14ac:dyDescent="0.25">
      <c r="A2471" s="227"/>
      <c r="B2471" s="173"/>
      <c r="C2471" s="173"/>
      <c r="D2471" s="173"/>
      <c r="E2471" s="173"/>
      <c r="F2471" s="173"/>
      <c r="G2471" s="173"/>
      <c r="H2471" s="173"/>
      <c r="I2471" s="173"/>
      <c r="J2471" s="173"/>
      <c r="K2471" s="173"/>
      <c r="L2471" s="173"/>
      <c r="M2471" s="72"/>
      <c r="N2471" s="67"/>
      <c r="O2471" s="76"/>
      <c r="P2471" s="218"/>
      <c r="Q2471" s="218"/>
      <c r="R2471" s="218"/>
    </row>
    <row r="2472" spans="1:18" x14ac:dyDescent="0.25">
      <c r="A2472" s="227"/>
      <c r="B2472" s="173"/>
      <c r="C2472" s="173"/>
      <c r="D2472" s="173"/>
      <c r="E2472" s="173"/>
      <c r="F2472" s="173"/>
      <c r="G2472" s="173"/>
      <c r="H2472" s="173"/>
      <c r="I2472" s="173"/>
      <c r="J2472" s="173"/>
      <c r="K2472" s="173"/>
      <c r="L2472" s="173"/>
      <c r="M2472" s="72"/>
      <c r="N2472" s="67"/>
      <c r="O2472" s="76"/>
      <c r="P2472" s="218"/>
      <c r="Q2472" s="218"/>
      <c r="R2472" s="218"/>
    </row>
    <row r="2473" spans="1:18" x14ac:dyDescent="0.25">
      <c r="A2473" s="227"/>
      <c r="B2473" s="173"/>
      <c r="C2473" s="173"/>
      <c r="D2473" s="173"/>
      <c r="E2473" s="173"/>
      <c r="F2473" s="173"/>
      <c r="G2473" s="173"/>
      <c r="H2473" s="173"/>
      <c r="I2473" s="173"/>
      <c r="J2473" s="173"/>
      <c r="K2473" s="173"/>
      <c r="L2473" s="173"/>
      <c r="M2473" s="72"/>
      <c r="N2473" s="67"/>
      <c r="O2473" s="76"/>
      <c r="P2473" s="218"/>
      <c r="Q2473" s="218"/>
      <c r="R2473" s="218"/>
    </row>
    <row r="2474" spans="1:18" x14ac:dyDescent="0.25">
      <c r="A2474" s="227"/>
      <c r="B2474" s="173"/>
      <c r="C2474" s="173"/>
      <c r="D2474" s="173"/>
      <c r="E2474" s="173"/>
      <c r="F2474" s="173"/>
      <c r="G2474" s="173"/>
      <c r="H2474" s="173"/>
      <c r="I2474" s="173"/>
      <c r="J2474" s="173"/>
      <c r="K2474" s="173"/>
      <c r="L2474" s="173"/>
      <c r="M2474" s="72"/>
      <c r="N2474" s="67"/>
      <c r="O2474" s="76"/>
      <c r="P2474" s="218"/>
      <c r="Q2474" s="218"/>
      <c r="R2474" s="218"/>
    </row>
    <row r="2475" spans="1:18" x14ac:dyDescent="0.25">
      <c r="A2475" s="227"/>
      <c r="B2475" s="173"/>
      <c r="C2475" s="173"/>
      <c r="D2475" s="173"/>
      <c r="E2475" s="173"/>
      <c r="F2475" s="173"/>
      <c r="G2475" s="173"/>
      <c r="H2475" s="173"/>
      <c r="I2475" s="173"/>
      <c r="J2475" s="173"/>
      <c r="K2475" s="173"/>
      <c r="L2475" s="173"/>
      <c r="M2475" s="72"/>
      <c r="N2475" s="67"/>
      <c r="O2475" s="76"/>
      <c r="P2475" s="218"/>
      <c r="Q2475" s="218"/>
      <c r="R2475" s="218"/>
    </row>
    <row r="2476" spans="1:18" x14ac:dyDescent="0.25">
      <c r="A2476" s="227"/>
      <c r="B2476" s="173"/>
      <c r="C2476" s="173"/>
      <c r="D2476" s="173"/>
      <c r="E2476" s="173"/>
      <c r="F2476" s="173"/>
      <c r="G2476" s="173"/>
      <c r="H2476" s="173"/>
      <c r="I2476" s="173"/>
      <c r="J2476" s="173"/>
      <c r="K2476" s="173"/>
      <c r="L2476" s="173"/>
      <c r="M2476" s="72"/>
      <c r="N2476" s="67"/>
      <c r="O2476" s="76"/>
      <c r="P2476" s="218"/>
      <c r="Q2476" s="218"/>
      <c r="R2476" s="218"/>
    </row>
    <row r="2477" spans="1:18" x14ac:dyDescent="0.25">
      <c r="A2477" s="227"/>
      <c r="B2477" s="173"/>
      <c r="C2477" s="173"/>
      <c r="D2477" s="173"/>
      <c r="E2477" s="173"/>
      <c r="F2477" s="173"/>
      <c r="G2477" s="173"/>
      <c r="H2477" s="173"/>
      <c r="I2477" s="173"/>
      <c r="J2477" s="173"/>
      <c r="K2477" s="173"/>
      <c r="L2477" s="173"/>
      <c r="M2477" s="72"/>
      <c r="N2477" s="67"/>
      <c r="O2477" s="76"/>
      <c r="P2477" s="218"/>
      <c r="Q2477" s="218"/>
      <c r="R2477" s="218"/>
    </row>
    <row r="2478" spans="1:18" x14ac:dyDescent="0.25">
      <c r="A2478" s="227"/>
      <c r="B2478" s="173"/>
      <c r="C2478" s="173"/>
      <c r="D2478" s="173"/>
      <c r="E2478" s="173"/>
      <c r="F2478" s="173"/>
      <c r="G2478" s="173"/>
      <c r="H2478" s="173"/>
      <c r="I2478" s="173"/>
      <c r="J2478" s="173"/>
      <c r="K2478" s="173"/>
      <c r="L2478" s="173"/>
      <c r="M2478" s="72"/>
      <c r="N2478" s="67"/>
      <c r="O2478" s="76"/>
      <c r="P2478" s="218"/>
      <c r="Q2478" s="218"/>
      <c r="R2478" s="218"/>
    </row>
    <row r="2479" spans="1:18" x14ac:dyDescent="0.25">
      <c r="A2479" s="227"/>
      <c r="B2479" s="173"/>
      <c r="C2479" s="173"/>
      <c r="D2479" s="173"/>
      <c r="E2479" s="173"/>
      <c r="F2479" s="173"/>
      <c r="G2479" s="173"/>
      <c r="H2479" s="173"/>
      <c r="I2479" s="173"/>
      <c r="J2479" s="173"/>
      <c r="K2479" s="173"/>
      <c r="L2479" s="173"/>
      <c r="M2479" s="72"/>
      <c r="N2479" s="67"/>
      <c r="O2479" s="76"/>
      <c r="P2479" s="218"/>
      <c r="Q2479" s="218"/>
      <c r="R2479" s="218"/>
    </row>
    <row r="2480" spans="1:18" x14ac:dyDescent="0.25">
      <c r="A2480" s="227"/>
      <c r="B2480" s="173"/>
      <c r="C2480" s="173"/>
      <c r="D2480" s="173"/>
      <c r="E2480" s="173"/>
      <c r="F2480" s="173"/>
      <c r="G2480" s="173"/>
      <c r="H2480" s="173"/>
      <c r="I2480" s="173"/>
      <c r="J2480" s="173"/>
      <c r="K2480" s="173"/>
      <c r="L2480" s="173"/>
      <c r="M2480" s="72"/>
      <c r="N2480" s="67"/>
      <c r="O2480" s="76"/>
      <c r="P2480" s="218"/>
      <c r="Q2480" s="218"/>
      <c r="R2480" s="218"/>
    </row>
    <row r="2481" spans="1:18" x14ac:dyDescent="0.25">
      <c r="A2481" s="227"/>
      <c r="B2481" s="173"/>
      <c r="C2481" s="173"/>
      <c r="D2481" s="173"/>
      <c r="E2481" s="173"/>
      <c r="F2481" s="173"/>
      <c r="G2481" s="173"/>
      <c r="H2481" s="173"/>
      <c r="I2481" s="173"/>
      <c r="J2481" s="173"/>
      <c r="K2481" s="173"/>
      <c r="L2481" s="173"/>
      <c r="M2481" s="72"/>
      <c r="N2481" s="67"/>
      <c r="O2481" s="76"/>
      <c r="P2481" s="218"/>
      <c r="Q2481" s="218"/>
      <c r="R2481" s="218"/>
    </row>
    <row r="2482" spans="1:18" x14ac:dyDescent="0.25">
      <c r="A2482" s="227"/>
      <c r="B2482" s="173"/>
      <c r="C2482" s="173"/>
      <c r="D2482" s="173"/>
      <c r="E2482" s="173"/>
      <c r="F2482" s="173"/>
      <c r="G2482" s="173"/>
      <c r="H2482" s="173"/>
      <c r="I2482" s="173"/>
      <c r="J2482" s="173"/>
      <c r="K2482" s="173"/>
      <c r="L2482" s="173"/>
      <c r="M2482" s="72"/>
      <c r="N2482" s="67"/>
      <c r="O2482" s="76"/>
      <c r="P2482" s="218"/>
      <c r="Q2482" s="218"/>
      <c r="R2482" s="218"/>
    </row>
    <row r="2483" spans="1:18" x14ac:dyDescent="0.25">
      <c r="A2483" s="227"/>
      <c r="B2483" s="173"/>
      <c r="C2483" s="173"/>
      <c r="D2483" s="173"/>
      <c r="E2483" s="173"/>
      <c r="F2483" s="173"/>
      <c r="G2483" s="173"/>
      <c r="H2483" s="173"/>
      <c r="I2483" s="173"/>
      <c r="J2483" s="173"/>
      <c r="K2483" s="173"/>
      <c r="L2483" s="173"/>
      <c r="M2483" s="72"/>
      <c r="N2483" s="67"/>
      <c r="O2483" s="76"/>
      <c r="P2483" s="218"/>
      <c r="Q2483" s="218"/>
      <c r="R2483" s="218"/>
    </row>
    <row r="2484" spans="1:18" x14ac:dyDescent="0.25">
      <c r="A2484" s="227"/>
      <c r="B2484" s="173"/>
      <c r="C2484" s="173"/>
      <c r="D2484" s="173"/>
      <c r="E2484" s="173"/>
      <c r="F2484" s="173"/>
      <c r="G2484" s="173"/>
      <c r="H2484" s="173"/>
      <c r="I2484" s="173"/>
      <c r="J2484" s="173"/>
      <c r="K2484" s="173"/>
      <c r="L2484" s="173"/>
      <c r="M2484" s="72"/>
      <c r="N2484" s="67"/>
      <c r="O2484" s="76"/>
      <c r="P2484" s="218"/>
      <c r="Q2484" s="218"/>
      <c r="R2484" s="218"/>
    </row>
    <row r="2485" spans="1:18" x14ac:dyDescent="0.25">
      <c r="A2485" s="227"/>
      <c r="B2485" s="173"/>
      <c r="C2485" s="173"/>
      <c r="D2485" s="173"/>
      <c r="E2485" s="173"/>
      <c r="F2485" s="173"/>
      <c r="G2485" s="173"/>
      <c r="H2485" s="173"/>
      <c r="I2485" s="173"/>
      <c r="J2485" s="173"/>
      <c r="K2485" s="173"/>
      <c r="L2485" s="173"/>
      <c r="M2485" s="72"/>
      <c r="N2485" s="67"/>
      <c r="O2485" s="76"/>
      <c r="P2485" s="218"/>
      <c r="Q2485" s="218"/>
      <c r="R2485" s="218"/>
    </row>
    <row r="2486" spans="1:18" x14ac:dyDescent="0.25">
      <c r="A2486" s="227"/>
      <c r="B2486" s="173"/>
      <c r="C2486" s="173"/>
      <c r="D2486" s="173"/>
      <c r="E2486" s="173"/>
      <c r="F2486" s="173"/>
      <c r="G2486" s="173"/>
      <c r="H2486" s="173"/>
      <c r="I2486" s="173"/>
      <c r="J2486" s="173"/>
      <c r="K2486" s="173"/>
      <c r="L2486" s="173"/>
      <c r="M2486" s="72"/>
      <c r="N2486" s="67"/>
      <c r="O2486" s="76"/>
      <c r="P2486" s="218"/>
      <c r="Q2486" s="218"/>
      <c r="R2486" s="218"/>
    </row>
    <row r="2487" spans="1:18" x14ac:dyDescent="0.25">
      <c r="A2487" s="227"/>
      <c r="B2487" s="173"/>
      <c r="C2487" s="173"/>
      <c r="D2487" s="173"/>
      <c r="E2487" s="173"/>
      <c r="F2487" s="173"/>
      <c r="G2487" s="173"/>
      <c r="H2487" s="173"/>
      <c r="I2487" s="173"/>
      <c r="J2487" s="173"/>
      <c r="K2487" s="173"/>
      <c r="L2487" s="173"/>
      <c r="M2487" s="72"/>
      <c r="N2487" s="67"/>
      <c r="O2487" s="76"/>
      <c r="P2487" s="218"/>
      <c r="Q2487" s="218"/>
      <c r="R2487" s="218"/>
    </row>
    <row r="2488" spans="1:18" x14ac:dyDescent="0.25">
      <c r="A2488" s="227"/>
      <c r="B2488" s="173"/>
      <c r="C2488" s="173"/>
      <c r="D2488" s="173"/>
      <c r="E2488" s="173"/>
      <c r="F2488" s="173"/>
      <c r="G2488" s="173"/>
      <c r="H2488" s="173"/>
      <c r="I2488" s="173"/>
      <c r="J2488" s="173"/>
      <c r="K2488" s="173"/>
      <c r="L2488" s="173"/>
      <c r="M2488" s="72"/>
      <c r="N2488" s="67"/>
      <c r="O2488" s="76"/>
      <c r="P2488" s="218"/>
      <c r="Q2488" s="218"/>
      <c r="R2488" s="218"/>
    </row>
    <row r="2489" spans="1:18" x14ac:dyDescent="0.25">
      <c r="A2489" s="227"/>
      <c r="B2489" s="173"/>
      <c r="C2489" s="173"/>
      <c r="D2489" s="173"/>
      <c r="E2489" s="173"/>
      <c r="F2489" s="173"/>
      <c r="G2489" s="173"/>
      <c r="H2489" s="173"/>
      <c r="I2489" s="173"/>
      <c r="J2489" s="173"/>
      <c r="K2489" s="173"/>
      <c r="L2489" s="173"/>
      <c r="M2489" s="72"/>
      <c r="N2489" s="67"/>
      <c r="O2489" s="76"/>
      <c r="P2489" s="218"/>
      <c r="Q2489" s="218"/>
      <c r="R2489" s="218"/>
    </row>
    <row r="2490" spans="1:18" x14ac:dyDescent="0.25">
      <c r="A2490" s="227"/>
      <c r="B2490" s="173"/>
      <c r="C2490" s="173"/>
      <c r="D2490" s="173"/>
      <c r="E2490" s="173"/>
      <c r="F2490" s="173"/>
      <c r="G2490" s="173"/>
      <c r="H2490" s="173"/>
      <c r="I2490" s="173"/>
      <c r="J2490" s="173"/>
      <c r="K2490" s="173"/>
      <c r="L2490" s="173"/>
      <c r="M2490" s="72"/>
      <c r="N2490" s="67"/>
      <c r="O2490" s="76"/>
      <c r="P2490" s="218"/>
      <c r="Q2490" s="218"/>
      <c r="R2490" s="218"/>
    </row>
    <row r="2491" spans="1:18" x14ac:dyDescent="0.25">
      <c r="A2491" s="227"/>
      <c r="B2491" s="173"/>
      <c r="C2491" s="173"/>
      <c r="D2491" s="173"/>
      <c r="E2491" s="173"/>
      <c r="F2491" s="173"/>
      <c r="G2491" s="173"/>
      <c r="H2491" s="173"/>
      <c r="I2491" s="173"/>
      <c r="J2491" s="173"/>
      <c r="K2491" s="173"/>
      <c r="L2491" s="173"/>
      <c r="M2491" s="72"/>
      <c r="N2491" s="67"/>
      <c r="O2491" s="76"/>
      <c r="P2491" s="218"/>
      <c r="Q2491" s="218"/>
      <c r="R2491" s="218"/>
    </row>
    <row r="2492" spans="1:18" x14ac:dyDescent="0.25">
      <c r="A2492" s="227"/>
      <c r="B2492" s="173"/>
      <c r="C2492" s="173"/>
      <c r="D2492" s="173"/>
      <c r="E2492" s="173"/>
      <c r="F2492" s="173"/>
      <c r="G2492" s="173"/>
      <c r="H2492" s="173"/>
      <c r="I2492" s="173"/>
      <c r="J2492" s="173"/>
      <c r="K2492" s="173"/>
      <c r="L2492" s="173"/>
      <c r="M2492" s="72"/>
      <c r="N2492" s="67"/>
      <c r="O2492" s="76"/>
      <c r="P2492" s="218"/>
      <c r="Q2492" s="218"/>
      <c r="R2492" s="218"/>
    </row>
    <row r="2493" spans="1:18" x14ac:dyDescent="0.25">
      <c r="A2493" s="227"/>
      <c r="B2493" s="173"/>
      <c r="C2493" s="173"/>
      <c r="D2493" s="173"/>
      <c r="E2493" s="173"/>
      <c r="F2493" s="173"/>
      <c r="G2493" s="173"/>
      <c r="H2493" s="173"/>
      <c r="I2493" s="173"/>
      <c r="J2493" s="173"/>
      <c r="K2493" s="173"/>
      <c r="L2493" s="173"/>
      <c r="M2493" s="72"/>
      <c r="N2493" s="67"/>
      <c r="O2493" s="76"/>
      <c r="P2493" s="218"/>
      <c r="Q2493" s="218"/>
      <c r="R2493" s="218"/>
    </row>
    <row r="2494" spans="1:18" x14ac:dyDescent="0.25">
      <c r="A2494" s="227"/>
      <c r="B2494" s="173"/>
      <c r="C2494" s="173"/>
      <c r="D2494" s="173"/>
      <c r="E2494" s="173"/>
      <c r="F2494" s="173"/>
      <c r="G2494" s="173"/>
      <c r="H2494" s="173"/>
      <c r="I2494" s="173"/>
      <c r="J2494" s="173"/>
      <c r="K2494" s="173"/>
      <c r="L2494" s="173"/>
      <c r="M2494" s="72"/>
      <c r="N2494" s="67"/>
      <c r="O2494" s="76"/>
      <c r="P2494" s="218"/>
      <c r="Q2494" s="218"/>
      <c r="R2494" s="218"/>
    </row>
    <row r="2495" spans="1:18" x14ac:dyDescent="0.25">
      <c r="A2495" s="227"/>
      <c r="B2495" s="173"/>
      <c r="C2495" s="173"/>
      <c r="D2495" s="173"/>
      <c r="E2495" s="173"/>
      <c r="F2495" s="173"/>
      <c r="G2495" s="173"/>
      <c r="H2495" s="173"/>
      <c r="I2495" s="173"/>
      <c r="J2495" s="173"/>
      <c r="K2495" s="173"/>
      <c r="L2495" s="173"/>
      <c r="M2495" s="72"/>
      <c r="N2495" s="67"/>
      <c r="O2495" s="76"/>
      <c r="P2495" s="218"/>
      <c r="Q2495" s="218"/>
      <c r="R2495" s="218"/>
    </row>
    <row r="2496" spans="1:18" x14ac:dyDescent="0.25">
      <c r="A2496" s="227"/>
      <c r="B2496" s="173"/>
      <c r="C2496" s="173"/>
      <c r="D2496" s="173"/>
      <c r="E2496" s="173"/>
      <c r="F2496" s="173"/>
      <c r="G2496" s="173"/>
      <c r="H2496" s="173"/>
      <c r="I2496" s="173"/>
      <c r="J2496" s="173"/>
      <c r="K2496" s="173"/>
      <c r="L2496" s="173"/>
      <c r="M2496" s="72"/>
      <c r="N2496" s="67"/>
      <c r="O2496" s="76"/>
      <c r="P2496" s="218"/>
      <c r="Q2496" s="218"/>
      <c r="R2496" s="218"/>
    </row>
    <row r="2497" spans="1:18" x14ac:dyDescent="0.25">
      <c r="A2497" s="227"/>
      <c r="B2497" s="173"/>
      <c r="C2497" s="173"/>
      <c r="D2497" s="173"/>
      <c r="E2497" s="173"/>
      <c r="F2497" s="173"/>
      <c r="G2497" s="173"/>
      <c r="H2497" s="173"/>
      <c r="I2497" s="173"/>
      <c r="J2497" s="173"/>
      <c r="K2497" s="173"/>
      <c r="L2497" s="173"/>
      <c r="M2497" s="72"/>
      <c r="N2497" s="67"/>
      <c r="O2497" s="76"/>
      <c r="P2497" s="218"/>
      <c r="Q2497" s="218"/>
      <c r="R2497" s="218"/>
    </row>
    <row r="2498" spans="1:18" x14ac:dyDescent="0.25">
      <c r="A2498" s="227"/>
      <c r="B2498" s="173"/>
      <c r="C2498" s="173"/>
      <c r="D2498" s="173"/>
      <c r="E2498" s="173"/>
      <c r="F2498" s="173"/>
      <c r="G2498" s="173"/>
      <c r="H2498" s="173"/>
      <c r="I2498" s="173"/>
      <c r="J2498" s="173"/>
      <c r="K2498" s="173"/>
      <c r="L2498" s="173"/>
      <c r="M2498" s="72"/>
      <c r="N2498" s="67"/>
      <c r="O2498" s="76"/>
      <c r="P2498" s="218"/>
      <c r="Q2498" s="218"/>
      <c r="R2498" s="218"/>
    </row>
    <row r="2499" spans="1:18" x14ac:dyDescent="0.25">
      <c r="A2499" s="227"/>
      <c r="B2499" s="173"/>
      <c r="C2499" s="173"/>
      <c r="D2499" s="173"/>
      <c r="E2499" s="173"/>
      <c r="F2499" s="173"/>
      <c r="G2499" s="173"/>
      <c r="H2499" s="173"/>
      <c r="I2499" s="173"/>
      <c r="J2499" s="173"/>
      <c r="K2499" s="173"/>
      <c r="L2499" s="173"/>
      <c r="M2499" s="72"/>
      <c r="N2499" s="67"/>
      <c r="O2499" s="76"/>
      <c r="P2499" s="218"/>
      <c r="Q2499" s="218"/>
      <c r="R2499" s="218"/>
    </row>
    <row r="2500" spans="1:18" x14ac:dyDescent="0.25">
      <c r="A2500" s="227"/>
      <c r="B2500" s="173"/>
      <c r="C2500" s="173"/>
      <c r="D2500" s="173"/>
      <c r="E2500" s="173"/>
      <c r="F2500" s="173"/>
      <c r="G2500" s="173"/>
      <c r="H2500" s="173"/>
      <c r="I2500" s="173"/>
      <c r="J2500" s="173"/>
      <c r="K2500" s="173"/>
      <c r="L2500" s="173"/>
      <c r="M2500" s="72"/>
      <c r="N2500" s="67"/>
      <c r="O2500" s="76"/>
      <c r="P2500" s="218"/>
      <c r="Q2500" s="218"/>
      <c r="R2500" s="218"/>
    </row>
    <row r="2501" spans="1:18" x14ac:dyDescent="0.25">
      <c r="A2501" s="227"/>
      <c r="B2501" s="173"/>
      <c r="C2501" s="173"/>
      <c r="D2501" s="173"/>
      <c r="E2501" s="173"/>
      <c r="F2501" s="173"/>
      <c r="G2501" s="173"/>
      <c r="H2501" s="173"/>
      <c r="I2501" s="173"/>
      <c r="J2501" s="173"/>
      <c r="K2501" s="173"/>
      <c r="L2501" s="173"/>
      <c r="M2501" s="72"/>
      <c r="N2501" s="67"/>
      <c r="O2501" s="76"/>
      <c r="P2501" s="218"/>
      <c r="Q2501" s="218"/>
      <c r="R2501" s="218"/>
    </row>
    <row r="2502" spans="1:18" x14ac:dyDescent="0.25">
      <c r="A2502" s="227"/>
      <c r="B2502" s="173"/>
      <c r="C2502" s="173"/>
      <c r="D2502" s="173"/>
      <c r="E2502" s="173"/>
      <c r="F2502" s="173"/>
      <c r="G2502" s="173"/>
      <c r="H2502" s="173"/>
      <c r="I2502" s="173"/>
      <c r="J2502" s="173"/>
      <c r="K2502" s="173"/>
      <c r="L2502" s="173"/>
      <c r="M2502" s="72"/>
      <c r="N2502" s="67"/>
      <c r="O2502" s="76"/>
      <c r="P2502" s="218"/>
      <c r="Q2502" s="218"/>
      <c r="R2502" s="218"/>
    </row>
    <row r="2503" spans="1:18" x14ac:dyDescent="0.25">
      <c r="A2503" s="227"/>
      <c r="B2503" s="173"/>
      <c r="C2503" s="173"/>
      <c r="D2503" s="173"/>
      <c r="E2503" s="173"/>
      <c r="F2503" s="173"/>
      <c r="G2503" s="173"/>
      <c r="H2503" s="173"/>
      <c r="I2503" s="173"/>
      <c r="J2503" s="173"/>
      <c r="K2503" s="173"/>
      <c r="L2503" s="173"/>
      <c r="M2503" s="72"/>
      <c r="N2503" s="67"/>
      <c r="O2503" s="76"/>
      <c r="P2503" s="218"/>
      <c r="Q2503" s="218"/>
      <c r="R2503" s="218"/>
    </row>
    <row r="2504" spans="1:18" x14ac:dyDescent="0.25">
      <c r="A2504" s="227"/>
      <c r="B2504" s="173"/>
      <c r="C2504" s="173"/>
      <c r="D2504" s="173"/>
      <c r="E2504" s="173"/>
      <c r="F2504" s="173"/>
      <c r="G2504" s="173"/>
      <c r="H2504" s="173"/>
      <c r="I2504" s="173"/>
      <c r="J2504" s="173"/>
      <c r="K2504" s="173"/>
      <c r="L2504" s="173"/>
      <c r="M2504" s="72"/>
      <c r="N2504" s="67"/>
      <c r="O2504" s="76"/>
      <c r="P2504" s="218"/>
      <c r="Q2504" s="218"/>
      <c r="R2504" s="218"/>
    </row>
    <row r="2505" spans="1:18" x14ac:dyDescent="0.25">
      <c r="A2505" s="227"/>
      <c r="B2505" s="173"/>
      <c r="C2505" s="173"/>
      <c r="D2505" s="173"/>
      <c r="E2505" s="173"/>
      <c r="F2505" s="173"/>
      <c r="G2505" s="173"/>
      <c r="H2505" s="173"/>
      <c r="I2505" s="173"/>
      <c r="J2505" s="173"/>
      <c r="K2505" s="173"/>
      <c r="L2505" s="173"/>
      <c r="M2505" s="72"/>
      <c r="N2505" s="67"/>
      <c r="O2505" s="76"/>
      <c r="P2505" s="218"/>
      <c r="Q2505" s="218"/>
      <c r="R2505" s="218"/>
    </row>
    <row r="2506" spans="1:18" x14ac:dyDescent="0.25">
      <c r="A2506" s="227"/>
      <c r="B2506" s="173"/>
      <c r="C2506" s="173"/>
      <c r="D2506" s="173"/>
      <c r="E2506" s="173"/>
      <c r="F2506" s="173"/>
      <c r="G2506" s="173"/>
      <c r="H2506" s="173"/>
      <c r="I2506" s="173"/>
      <c r="J2506" s="173"/>
      <c r="K2506" s="173"/>
      <c r="L2506" s="173"/>
      <c r="M2506" s="72"/>
      <c r="N2506" s="67"/>
      <c r="O2506" s="76"/>
      <c r="P2506" s="218"/>
      <c r="Q2506" s="218"/>
      <c r="R2506" s="218"/>
    </row>
    <row r="2507" spans="1:18" x14ac:dyDescent="0.25">
      <c r="A2507" s="227"/>
      <c r="B2507" s="173"/>
      <c r="C2507" s="173"/>
      <c r="D2507" s="173"/>
      <c r="E2507" s="173"/>
      <c r="F2507" s="173"/>
      <c r="G2507" s="173"/>
      <c r="H2507" s="173"/>
      <c r="I2507" s="173"/>
      <c r="J2507" s="173"/>
      <c r="K2507" s="173"/>
      <c r="L2507" s="173"/>
      <c r="M2507" s="72"/>
      <c r="N2507" s="67"/>
      <c r="O2507" s="76"/>
      <c r="P2507" s="218"/>
      <c r="Q2507" s="218"/>
      <c r="R2507" s="218"/>
    </row>
    <row r="2508" spans="1:18" x14ac:dyDescent="0.25">
      <c r="A2508" s="227"/>
      <c r="B2508" s="173"/>
      <c r="C2508" s="173"/>
      <c r="D2508" s="173"/>
      <c r="E2508" s="173"/>
      <c r="F2508" s="173"/>
      <c r="G2508" s="173"/>
      <c r="H2508" s="173"/>
      <c r="I2508" s="173"/>
      <c r="J2508" s="173"/>
      <c r="K2508" s="173"/>
      <c r="L2508" s="173"/>
      <c r="M2508" s="72"/>
      <c r="N2508" s="67"/>
      <c r="O2508" s="76"/>
      <c r="P2508" s="218"/>
      <c r="Q2508" s="218"/>
      <c r="R2508" s="218"/>
    </row>
    <row r="2509" spans="1:18" x14ac:dyDescent="0.25">
      <c r="A2509" s="227"/>
      <c r="B2509" s="173"/>
      <c r="C2509" s="173"/>
      <c r="D2509" s="173"/>
      <c r="E2509" s="173"/>
      <c r="F2509" s="173"/>
      <c r="G2509" s="173"/>
      <c r="H2509" s="173"/>
      <c r="I2509" s="173"/>
      <c r="J2509" s="173"/>
      <c r="K2509" s="173"/>
      <c r="L2509" s="173"/>
      <c r="M2509" s="72"/>
      <c r="N2509" s="67"/>
      <c r="O2509" s="76"/>
      <c r="P2509" s="218"/>
      <c r="Q2509" s="218"/>
      <c r="R2509" s="218"/>
    </row>
    <row r="2510" spans="1:18" x14ac:dyDescent="0.25">
      <c r="A2510" s="227"/>
      <c r="B2510" s="173"/>
      <c r="C2510" s="173"/>
      <c r="D2510" s="173"/>
      <c r="E2510" s="173"/>
      <c r="F2510" s="173"/>
      <c r="G2510" s="173"/>
      <c r="H2510" s="173"/>
      <c r="I2510" s="173"/>
      <c r="J2510" s="173"/>
      <c r="K2510" s="173"/>
      <c r="L2510" s="173"/>
      <c r="M2510" s="72"/>
      <c r="N2510" s="67"/>
      <c r="O2510" s="76"/>
      <c r="P2510" s="218"/>
      <c r="Q2510" s="218"/>
      <c r="R2510" s="218"/>
    </row>
    <row r="2511" spans="1:18" x14ac:dyDescent="0.25">
      <c r="A2511" s="227"/>
      <c r="B2511" s="173"/>
      <c r="C2511" s="173"/>
      <c r="D2511" s="173"/>
      <c r="E2511" s="173"/>
      <c r="F2511" s="173"/>
      <c r="G2511" s="173"/>
      <c r="H2511" s="173"/>
      <c r="I2511" s="173"/>
      <c r="J2511" s="173"/>
      <c r="K2511" s="173"/>
      <c r="L2511" s="173"/>
      <c r="M2511" s="72"/>
      <c r="N2511" s="67"/>
      <c r="O2511" s="76"/>
      <c r="P2511" s="218"/>
      <c r="Q2511" s="218"/>
      <c r="R2511" s="218"/>
    </row>
    <row r="2512" spans="1:18" x14ac:dyDescent="0.25">
      <c r="A2512" s="227"/>
      <c r="B2512" s="173"/>
      <c r="C2512" s="173"/>
      <c r="D2512" s="173"/>
      <c r="E2512" s="173"/>
      <c r="F2512" s="173"/>
      <c r="G2512" s="173"/>
      <c r="H2512" s="173"/>
      <c r="I2512" s="173"/>
      <c r="J2512" s="173"/>
      <c r="K2512" s="173"/>
      <c r="L2512" s="173"/>
      <c r="M2512" s="72"/>
      <c r="N2512" s="67"/>
      <c r="O2512" s="76"/>
      <c r="P2512" s="218"/>
      <c r="Q2512" s="218"/>
      <c r="R2512" s="218"/>
    </row>
    <row r="2513" spans="1:18" x14ac:dyDescent="0.25">
      <c r="A2513" s="227"/>
      <c r="B2513" s="173"/>
      <c r="C2513" s="173"/>
      <c r="D2513" s="173"/>
      <c r="E2513" s="173"/>
      <c r="F2513" s="173"/>
      <c r="G2513" s="173"/>
      <c r="H2513" s="173"/>
      <c r="I2513" s="173"/>
      <c r="J2513" s="173"/>
      <c r="K2513" s="173"/>
      <c r="L2513" s="173"/>
      <c r="M2513" s="72"/>
      <c r="N2513" s="67"/>
      <c r="O2513" s="76"/>
      <c r="P2513" s="218"/>
      <c r="Q2513" s="218"/>
      <c r="R2513" s="218"/>
    </row>
    <row r="2514" spans="1:18" x14ac:dyDescent="0.25">
      <c r="A2514" s="227"/>
      <c r="B2514" s="173"/>
      <c r="C2514" s="173"/>
      <c r="D2514" s="173"/>
      <c r="E2514" s="173"/>
      <c r="F2514" s="173"/>
      <c r="G2514" s="173"/>
      <c r="H2514" s="173"/>
      <c r="I2514" s="173"/>
      <c r="J2514" s="173"/>
      <c r="K2514" s="173"/>
      <c r="L2514" s="173"/>
      <c r="M2514" s="72"/>
      <c r="N2514" s="67"/>
      <c r="O2514" s="76"/>
      <c r="P2514" s="218"/>
      <c r="Q2514" s="218"/>
      <c r="R2514" s="218"/>
    </row>
    <row r="2515" spans="1:18" x14ac:dyDescent="0.25">
      <c r="A2515" s="227"/>
      <c r="B2515" s="173"/>
      <c r="C2515" s="173"/>
      <c r="D2515" s="173"/>
      <c r="E2515" s="173"/>
      <c r="F2515" s="173"/>
      <c r="G2515" s="173"/>
      <c r="H2515" s="173"/>
      <c r="I2515" s="173"/>
      <c r="J2515" s="173"/>
      <c r="K2515" s="173"/>
      <c r="L2515" s="173"/>
      <c r="M2515" s="72"/>
      <c r="N2515" s="67"/>
      <c r="O2515" s="76"/>
      <c r="P2515" s="218"/>
      <c r="Q2515" s="218"/>
      <c r="R2515" s="218"/>
    </row>
    <row r="2516" spans="1:18" x14ac:dyDescent="0.25">
      <c r="A2516" s="227"/>
      <c r="B2516" s="173"/>
      <c r="C2516" s="173"/>
      <c r="D2516" s="173"/>
      <c r="E2516" s="173"/>
      <c r="F2516" s="173"/>
      <c r="G2516" s="173"/>
      <c r="H2516" s="173"/>
      <c r="I2516" s="173"/>
      <c r="J2516" s="173"/>
      <c r="K2516" s="173"/>
      <c r="L2516" s="173"/>
      <c r="M2516" s="72"/>
      <c r="N2516" s="67"/>
      <c r="O2516" s="76"/>
      <c r="P2516" s="218"/>
      <c r="Q2516" s="218"/>
      <c r="R2516" s="218"/>
    </row>
    <row r="2517" spans="1:18" x14ac:dyDescent="0.25">
      <c r="A2517" s="227"/>
      <c r="B2517" s="173"/>
      <c r="C2517" s="173"/>
      <c r="D2517" s="173"/>
      <c r="E2517" s="173"/>
      <c r="F2517" s="173"/>
      <c r="G2517" s="173"/>
      <c r="H2517" s="173"/>
      <c r="I2517" s="173"/>
      <c r="J2517" s="173"/>
      <c r="K2517" s="173"/>
      <c r="L2517" s="173"/>
      <c r="M2517" s="72"/>
      <c r="N2517" s="67"/>
      <c r="O2517" s="76"/>
      <c r="P2517" s="218"/>
      <c r="Q2517" s="218"/>
      <c r="R2517" s="218"/>
    </row>
    <row r="2518" spans="1:18" x14ac:dyDescent="0.25">
      <c r="A2518" s="227"/>
      <c r="B2518" s="173"/>
      <c r="C2518" s="173"/>
      <c r="D2518" s="173"/>
      <c r="E2518" s="173"/>
      <c r="F2518" s="173"/>
      <c r="G2518" s="173"/>
      <c r="H2518" s="173"/>
      <c r="I2518" s="173"/>
      <c r="J2518" s="173"/>
      <c r="K2518" s="173"/>
      <c r="L2518" s="173"/>
      <c r="M2518" s="72"/>
      <c r="N2518" s="67"/>
      <c r="O2518" s="76"/>
      <c r="P2518" s="218"/>
      <c r="Q2518" s="218"/>
      <c r="R2518" s="218"/>
    </row>
    <row r="2519" spans="1:18" x14ac:dyDescent="0.25">
      <c r="A2519" s="227"/>
      <c r="B2519" s="173"/>
      <c r="C2519" s="173"/>
      <c r="D2519" s="173"/>
      <c r="E2519" s="173"/>
      <c r="F2519" s="173"/>
      <c r="G2519" s="173"/>
      <c r="H2519" s="173"/>
      <c r="I2519" s="173"/>
      <c r="J2519" s="173"/>
      <c r="K2519" s="173"/>
      <c r="L2519" s="173"/>
      <c r="M2519" s="72"/>
      <c r="N2519" s="67"/>
      <c r="O2519" s="76"/>
      <c r="P2519" s="218"/>
      <c r="Q2519" s="218"/>
      <c r="R2519" s="218"/>
    </row>
    <row r="2520" spans="1:18" x14ac:dyDescent="0.25">
      <c r="A2520" s="227"/>
      <c r="B2520" s="173"/>
      <c r="C2520" s="173"/>
      <c r="D2520" s="173"/>
      <c r="E2520" s="173"/>
      <c r="F2520" s="173"/>
      <c r="G2520" s="173"/>
      <c r="H2520" s="173"/>
      <c r="I2520" s="173"/>
      <c r="J2520" s="173"/>
      <c r="K2520" s="173"/>
      <c r="L2520" s="173"/>
      <c r="M2520" s="72"/>
      <c r="N2520" s="67"/>
      <c r="O2520" s="76"/>
      <c r="P2520" s="218"/>
      <c r="Q2520" s="218"/>
      <c r="R2520" s="218"/>
    </row>
    <row r="2521" spans="1:18" x14ac:dyDescent="0.25">
      <c r="A2521" s="227"/>
      <c r="B2521" s="173"/>
      <c r="C2521" s="173"/>
      <c r="D2521" s="173"/>
      <c r="E2521" s="173"/>
      <c r="F2521" s="173"/>
      <c r="G2521" s="173"/>
      <c r="H2521" s="173"/>
      <c r="I2521" s="173"/>
      <c r="J2521" s="173"/>
      <c r="K2521" s="173"/>
      <c r="L2521" s="173"/>
      <c r="M2521" s="72"/>
      <c r="N2521" s="67"/>
      <c r="O2521" s="76"/>
      <c r="P2521" s="218"/>
      <c r="Q2521" s="218"/>
      <c r="R2521" s="218"/>
    </row>
    <row r="2522" spans="1:18" x14ac:dyDescent="0.25">
      <c r="A2522" s="227"/>
      <c r="B2522" s="173"/>
      <c r="C2522" s="173"/>
      <c r="D2522" s="173"/>
      <c r="E2522" s="173"/>
      <c r="F2522" s="173"/>
      <c r="G2522" s="173"/>
      <c r="H2522" s="173"/>
      <c r="I2522" s="173"/>
      <c r="J2522" s="173"/>
      <c r="K2522" s="173"/>
      <c r="L2522" s="173"/>
      <c r="M2522" s="72"/>
      <c r="N2522" s="67"/>
      <c r="O2522" s="76"/>
      <c r="P2522" s="218"/>
      <c r="Q2522" s="218"/>
      <c r="R2522" s="218"/>
    </row>
    <row r="2523" spans="1:18" x14ac:dyDescent="0.25">
      <c r="A2523" s="227"/>
      <c r="B2523" s="173"/>
      <c r="C2523" s="173"/>
      <c r="D2523" s="173"/>
      <c r="E2523" s="173"/>
      <c r="F2523" s="173"/>
      <c r="G2523" s="173"/>
      <c r="H2523" s="173"/>
      <c r="I2523" s="173"/>
      <c r="J2523" s="173"/>
      <c r="K2523" s="173"/>
      <c r="L2523" s="173"/>
      <c r="M2523" s="72"/>
      <c r="N2523" s="67"/>
      <c r="O2523" s="76"/>
      <c r="P2523" s="218"/>
      <c r="Q2523" s="218"/>
      <c r="R2523" s="218"/>
    </row>
    <row r="2524" spans="1:18" x14ac:dyDescent="0.25">
      <c r="A2524" s="227"/>
      <c r="B2524" s="173"/>
      <c r="C2524" s="173"/>
      <c r="D2524" s="173"/>
      <c r="E2524" s="173"/>
      <c r="F2524" s="173"/>
      <c r="G2524" s="173"/>
      <c r="H2524" s="173"/>
      <c r="I2524" s="173"/>
      <c r="J2524" s="173"/>
      <c r="K2524" s="173"/>
      <c r="L2524" s="173"/>
      <c r="M2524" s="72"/>
      <c r="N2524" s="67"/>
      <c r="O2524" s="76"/>
      <c r="P2524" s="218"/>
      <c r="Q2524" s="218"/>
      <c r="R2524" s="218"/>
    </row>
    <row r="2525" spans="1:18" x14ac:dyDescent="0.25">
      <c r="A2525" s="227"/>
      <c r="B2525" s="173"/>
      <c r="C2525" s="173"/>
      <c r="D2525" s="173"/>
      <c r="E2525" s="173"/>
      <c r="F2525" s="173"/>
      <c r="G2525" s="173"/>
      <c r="H2525" s="173"/>
      <c r="I2525" s="173"/>
      <c r="J2525" s="173"/>
      <c r="K2525" s="173"/>
      <c r="L2525" s="173"/>
      <c r="M2525" s="72"/>
      <c r="N2525" s="67"/>
      <c r="O2525" s="76"/>
      <c r="P2525" s="218"/>
      <c r="Q2525" s="218"/>
      <c r="R2525" s="218"/>
    </row>
    <row r="2526" spans="1:18" x14ac:dyDescent="0.25">
      <c r="A2526" s="227"/>
      <c r="B2526" s="173"/>
      <c r="C2526" s="173"/>
      <c r="D2526" s="173"/>
      <c r="E2526" s="173"/>
      <c r="F2526" s="173"/>
      <c r="G2526" s="173"/>
      <c r="H2526" s="173"/>
      <c r="I2526" s="173"/>
      <c r="J2526" s="173"/>
      <c r="K2526" s="173"/>
      <c r="L2526" s="173"/>
      <c r="M2526" s="72"/>
      <c r="N2526" s="67"/>
      <c r="O2526" s="76"/>
      <c r="P2526" s="218"/>
      <c r="Q2526" s="218"/>
      <c r="R2526" s="218"/>
    </row>
    <row r="2527" spans="1:18" x14ac:dyDescent="0.25">
      <c r="A2527" s="227"/>
      <c r="B2527" s="173"/>
      <c r="C2527" s="173"/>
      <c r="D2527" s="173"/>
      <c r="E2527" s="173"/>
      <c r="F2527" s="173"/>
      <c r="G2527" s="173"/>
      <c r="H2527" s="173"/>
      <c r="I2527" s="173"/>
      <c r="J2527" s="173"/>
      <c r="K2527" s="173"/>
      <c r="L2527" s="173"/>
      <c r="M2527" s="72"/>
      <c r="N2527" s="67"/>
      <c r="O2527" s="76"/>
      <c r="P2527" s="218"/>
      <c r="Q2527" s="218"/>
      <c r="R2527" s="218"/>
    </row>
    <row r="2528" spans="1:18" x14ac:dyDescent="0.25">
      <c r="A2528" s="227"/>
      <c r="B2528" s="173"/>
      <c r="C2528" s="173"/>
      <c r="D2528" s="173"/>
      <c r="E2528" s="173"/>
      <c r="F2528" s="173"/>
      <c r="G2528" s="173"/>
      <c r="H2528" s="173"/>
      <c r="I2528" s="173"/>
      <c r="J2528" s="173"/>
      <c r="K2528" s="173"/>
      <c r="L2528" s="173"/>
      <c r="M2528" s="72"/>
      <c r="N2528" s="67"/>
      <c r="O2528" s="76"/>
      <c r="P2528" s="218"/>
      <c r="Q2528" s="218"/>
      <c r="R2528" s="218"/>
    </row>
    <row r="2529" spans="1:18" x14ac:dyDescent="0.25">
      <c r="A2529" s="227"/>
      <c r="B2529" s="173"/>
      <c r="C2529" s="173"/>
      <c r="D2529" s="173"/>
      <c r="E2529" s="173"/>
      <c r="F2529" s="173"/>
      <c r="G2529" s="173"/>
      <c r="H2529" s="173"/>
      <c r="I2529" s="173"/>
      <c r="J2529" s="173"/>
      <c r="K2529" s="173"/>
      <c r="L2529" s="173"/>
      <c r="M2529" s="72"/>
      <c r="N2529" s="67"/>
      <c r="O2529" s="76"/>
      <c r="P2529" s="218"/>
      <c r="Q2529" s="218"/>
      <c r="R2529" s="218"/>
    </row>
    <row r="2530" spans="1:18" x14ac:dyDescent="0.25">
      <c r="A2530" s="227"/>
      <c r="B2530" s="173"/>
      <c r="C2530" s="173"/>
      <c r="D2530" s="173"/>
      <c r="E2530" s="173"/>
      <c r="F2530" s="173"/>
      <c r="G2530" s="173"/>
      <c r="H2530" s="173"/>
      <c r="I2530" s="173"/>
      <c r="J2530" s="173"/>
      <c r="K2530" s="173"/>
      <c r="L2530" s="173"/>
      <c r="M2530" s="72"/>
      <c r="N2530" s="67"/>
      <c r="O2530" s="76"/>
      <c r="P2530" s="218"/>
      <c r="Q2530" s="218"/>
      <c r="R2530" s="218"/>
    </row>
    <row r="2531" spans="1:18" x14ac:dyDescent="0.25">
      <c r="A2531" s="227"/>
      <c r="B2531" s="173"/>
      <c r="C2531" s="173"/>
      <c r="D2531" s="173"/>
      <c r="E2531" s="173"/>
      <c r="F2531" s="173"/>
      <c r="G2531" s="173"/>
      <c r="H2531" s="173"/>
      <c r="I2531" s="173"/>
      <c r="J2531" s="173"/>
      <c r="K2531" s="173"/>
      <c r="L2531" s="173"/>
      <c r="M2531" s="72"/>
      <c r="N2531" s="67"/>
      <c r="O2531" s="76"/>
      <c r="P2531" s="218"/>
      <c r="Q2531" s="218"/>
      <c r="R2531" s="218"/>
    </row>
    <row r="2532" spans="1:18" x14ac:dyDescent="0.25">
      <c r="A2532" s="227"/>
      <c r="B2532" s="173"/>
      <c r="C2532" s="173"/>
      <c r="D2532" s="173"/>
      <c r="E2532" s="173"/>
      <c r="F2532" s="173"/>
      <c r="G2532" s="173"/>
      <c r="H2532" s="173"/>
      <c r="I2532" s="173"/>
      <c r="J2532" s="173"/>
      <c r="K2532" s="173"/>
      <c r="L2532" s="173"/>
      <c r="M2532" s="72"/>
      <c r="N2532" s="67"/>
      <c r="O2532" s="76"/>
      <c r="P2532" s="218"/>
      <c r="Q2532" s="218"/>
      <c r="R2532" s="218"/>
    </row>
    <row r="2533" spans="1:18" x14ac:dyDescent="0.25">
      <c r="A2533" s="227"/>
      <c r="B2533" s="173"/>
      <c r="C2533" s="173"/>
      <c r="D2533" s="173"/>
      <c r="E2533" s="173"/>
      <c r="F2533" s="173"/>
      <c r="G2533" s="173"/>
      <c r="H2533" s="173"/>
      <c r="I2533" s="173"/>
      <c r="J2533" s="173"/>
      <c r="K2533" s="173"/>
      <c r="L2533" s="173"/>
      <c r="M2533" s="72"/>
      <c r="N2533" s="67"/>
      <c r="O2533" s="76"/>
      <c r="P2533" s="218"/>
      <c r="Q2533" s="218"/>
      <c r="R2533" s="218"/>
    </row>
    <row r="2534" spans="1:18" x14ac:dyDescent="0.25">
      <c r="A2534" s="227"/>
      <c r="B2534" s="173"/>
      <c r="C2534" s="173"/>
      <c r="D2534" s="173"/>
      <c r="E2534" s="173"/>
      <c r="F2534" s="173"/>
      <c r="G2534" s="173"/>
      <c r="H2534" s="173"/>
      <c r="I2534" s="173"/>
      <c r="J2534" s="173"/>
      <c r="K2534" s="173"/>
      <c r="L2534" s="173"/>
      <c r="M2534" s="72"/>
      <c r="N2534" s="67"/>
      <c r="O2534" s="76"/>
      <c r="P2534" s="218"/>
      <c r="Q2534" s="218"/>
      <c r="R2534" s="218"/>
    </row>
    <row r="2535" spans="1:18" x14ac:dyDescent="0.25">
      <c r="A2535" s="227"/>
      <c r="B2535" s="173"/>
      <c r="C2535" s="173"/>
      <c r="D2535" s="173"/>
      <c r="E2535" s="173"/>
      <c r="F2535" s="173"/>
      <c r="G2535" s="173"/>
      <c r="H2535" s="173"/>
      <c r="I2535" s="173"/>
      <c r="J2535" s="173"/>
      <c r="K2535" s="173"/>
      <c r="L2535" s="173"/>
      <c r="M2535" s="72"/>
      <c r="N2535" s="67"/>
      <c r="O2535" s="76"/>
      <c r="P2535" s="218"/>
      <c r="Q2535" s="218"/>
      <c r="R2535" s="218"/>
    </row>
    <row r="2536" spans="1:18" x14ac:dyDescent="0.25">
      <c r="A2536" s="227"/>
      <c r="B2536" s="173"/>
      <c r="C2536" s="173"/>
      <c r="D2536" s="173"/>
      <c r="E2536" s="173"/>
      <c r="F2536" s="173"/>
      <c r="G2536" s="173"/>
      <c r="H2536" s="173"/>
      <c r="I2536" s="173"/>
      <c r="J2536" s="173"/>
      <c r="K2536" s="173"/>
      <c r="L2536" s="173"/>
      <c r="M2536" s="72"/>
      <c r="N2536" s="67"/>
      <c r="O2536" s="76"/>
      <c r="P2536" s="218"/>
      <c r="Q2536" s="218"/>
      <c r="R2536" s="218"/>
    </row>
    <row r="2537" spans="1:18" x14ac:dyDescent="0.25">
      <c r="A2537" s="227"/>
      <c r="B2537" s="173"/>
      <c r="C2537" s="173"/>
      <c r="D2537" s="173"/>
      <c r="E2537" s="173"/>
      <c r="F2537" s="173"/>
      <c r="G2537" s="173"/>
      <c r="H2537" s="173"/>
      <c r="I2537" s="173"/>
      <c r="J2537" s="173"/>
      <c r="K2537" s="173"/>
      <c r="L2537" s="173"/>
      <c r="M2537" s="72"/>
      <c r="N2537" s="67"/>
      <c r="O2537" s="76"/>
      <c r="P2537" s="218"/>
      <c r="Q2537" s="218"/>
      <c r="R2537" s="218"/>
    </row>
    <row r="2538" spans="1:18" x14ac:dyDescent="0.25">
      <c r="A2538" s="227"/>
      <c r="B2538" s="173"/>
      <c r="C2538" s="173"/>
      <c r="D2538" s="173"/>
      <c r="E2538" s="173"/>
      <c r="F2538" s="173"/>
      <c r="G2538" s="173"/>
      <c r="H2538" s="173"/>
      <c r="I2538" s="173"/>
      <c r="J2538" s="173"/>
      <c r="K2538" s="173"/>
      <c r="L2538" s="173"/>
      <c r="M2538" s="72"/>
      <c r="N2538" s="67"/>
      <c r="O2538" s="76"/>
      <c r="P2538" s="218"/>
      <c r="Q2538" s="218"/>
      <c r="R2538" s="218"/>
    </row>
    <row r="2539" spans="1:18" x14ac:dyDescent="0.25">
      <c r="A2539" s="227"/>
      <c r="B2539" s="173"/>
      <c r="C2539" s="173"/>
      <c r="D2539" s="173"/>
      <c r="E2539" s="173"/>
      <c r="F2539" s="173"/>
      <c r="G2539" s="173"/>
      <c r="H2539" s="173"/>
      <c r="I2539" s="173"/>
      <c r="J2539" s="173"/>
      <c r="K2539" s="173"/>
      <c r="L2539" s="173"/>
      <c r="M2539" s="72"/>
      <c r="N2539" s="67"/>
      <c r="O2539" s="76"/>
      <c r="P2539" s="218"/>
      <c r="Q2539" s="218"/>
      <c r="R2539" s="218"/>
    </row>
    <row r="2540" spans="1:18" x14ac:dyDescent="0.25">
      <c r="A2540" s="227"/>
      <c r="B2540" s="173"/>
      <c r="C2540" s="173"/>
      <c r="D2540" s="173"/>
      <c r="E2540" s="173"/>
      <c r="F2540" s="173"/>
      <c r="G2540" s="173"/>
      <c r="H2540" s="173"/>
      <c r="I2540" s="173"/>
      <c r="J2540" s="173"/>
      <c r="K2540" s="173"/>
      <c r="L2540" s="173"/>
      <c r="M2540" s="72"/>
      <c r="N2540" s="67"/>
      <c r="O2540" s="76"/>
      <c r="P2540" s="218"/>
      <c r="Q2540" s="218"/>
      <c r="R2540" s="218"/>
    </row>
    <row r="2541" spans="1:18" x14ac:dyDescent="0.25">
      <c r="A2541" s="227"/>
      <c r="B2541" s="173"/>
      <c r="C2541" s="173"/>
      <c r="D2541" s="173"/>
      <c r="E2541" s="173"/>
      <c r="F2541" s="173"/>
      <c r="G2541" s="173"/>
      <c r="H2541" s="173"/>
      <c r="I2541" s="173"/>
      <c r="J2541" s="173"/>
      <c r="K2541" s="173"/>
      <c r="L2541" s="173"/>
      <c r="M2541" s="72"/>
      <c r="N2541" s="67"/>
      <c r="O2541" s="76"/>
      <c r="P2541" s="218"/>
      <c r="Q2541" s="218"/>
      <c r="R2541" s="218"/>
    </row>
    <row r="2542" spans="1:18" x14ac:dyDescent="0.25">
      <c r="A2542" s="227"/>
      <c r="B2542" s="173"/>
      <c r="C2542" s="173"/>
      <c r="D2542" s="173"/>
      <c r="E2542" s="173"/>
      <c r="F2542" s="173"/>
      <c r="G2542" s="173"/>
      <c r="H2542" s="173"/>
      <c r="I2542" s="173"/>
      <c r="J2542" s="173"/>
      <c r="K2542" s="173"/>
      <c r="L2542" s="173"/>
      <c r="M2542" s="72"/>
      <c r="N2542" s="67"/>
      <c r="O2542" s="76"/>
      <c r="P2542" s="218"/>
      <c r="Q2542" s="218"/>
      <c r="R2542" s="218"/>
    </row>
    <row r="2543" spans="1:18" x14ac:dyDescent="0.25">
      <c r="A2543" s="227"/>
      <c r="B2543" s="173"/>
      <c r="C2543" s="173"/>
      <c r="D2543" s="173"/>
      <c r="E2543" s="173"/>
      <c r="F2543" s="173"/>
      <c r="G2543" s="173"/>
      <c r="H2543" s="173"/>
      <c r="I2543" s="173"/>
      <c r="J2543" s="173"/>
      <c r="K2543" s="173"/>
      <c r="L2543" s="173"/>
      <c r="M2543" s="72"/>
      <c r="N2543" s="67"/>
      <c r="O2543" s="76"/>
      <c r="P2543" s="218"/>
      <c r="Q2543" s="218"/>
      <c r="R2543" s="218"/>
    </row>
    <row r="2544" spans="1:18" x14ac:dyDescent="0.25">
      <c r="A2544" s="227"/>
      <c r="B2544" s="173"/>
      <c r="C2544" s="173"/>
      <c r="D2544" s="173"/>
      <c r="E2544" s="173"/>
      <c r="F2544" s="173"/>
      <c r="G2544" s="173"/>
      <c r="H2544" s="173"/>
      <c r="I2544" s="173"/>
      <c r="J2544" s="173"/>
      <c r="K2544" s="173"/>
      <c r="L2544" s="173"/>
      <c r="M2544" s="72"/>
      <c r="N2544" s="67"/>
      <c r="O2544" s="76"/>
      <c r="P2544" s="218"/>
      <c r="Q2544" s="218"/>
      <c r="R2544" s="218"/>
    </row>
    <row r="2545" spans="1:18" x14ac:dyDescent="0.25">
      <c r="A2545" s="227"/>
      <c r="B2545" s="173"/>
      <c r="C2545" s="173"/>
      <c r="D2545" s="173"/>
      <c r="E2545" s="173"/>
      <c r="F2545" s="173"/>
      <c r="G2545" s="173"/>
      <c r="H2545" s="173"/>
      <c r="I2545" s="173"/>
      <c r="J2545" s="173"/>
      <c r="K2545" s="173"/>
      <c r="L2545" s="173"/>
      <c r="M2545" s="72"/>
      <c r="N2545" s="67"/>
      <c r="O2545" s="76"/>
      <c r="P2545" s="218"/>
      <c r="Q2545" s="218"/>
      <c r="R2545" s="218"/>
    </row>
    <row r="2546" spans="1:18" x14ac:dyDescent="0.25">
      <c r="A2546" s="227"/>
      <c r="B2546" s="173"/>
      <c r="C2546" s="173"/>
      <c r="D2546" s="173"/>
      <c r="E2546" s="173"/>
      <c r="F2546" s="173"/>
      <c r="G2546" s="173"/>
      <c r="H2546" s="173"/>
      <c r="I2546" s="173"/>
      <c r="J2546" s="173"/>
      <c r="K2546" s="173"/>
      <c r="L2546" s="173"/>
      <c r="M2546" s="72"/>
      <c r="N2546" s="67"/>
      <c r="O2546" s="76"/>
      <c r="P2546" s="218"/>
      <c r="Q2546" s="218"/>
      <c r="R2546" s="218"/>
    </row>
    <row r="2547" spans="1:18" x14ac:dyDescent="0.25">
      <c r="A2547" s="227"/>
      <c r="B2547" s="173"/>
      <c r="C2547" s="173"/>
      <c r="D2547" s="173"/>
      <c r="E2547" s="173"/>
      <c r="F2547" s="173"/>
      <c r="G2547" s="173"/>
      <c r="H2547" s="173"/>
      <c r="I2547" s="173"/>
      <c r="J2547" s="173"/>
      <c r="K2547" s="173"/>
      <c r="L2547" s="173"/>
      <c r="M2547" s="72"/>
      <c r="N2547" s="67"/>
      <c r="O2547" s="76"/>
      <c r="P2547" s="218"/>
      <c r="Q2547" s="218"/>
      <c r="R2547" s="218"/>
    </row>
    <row r="2548" spans="1:18" x14ac:dyDescent="0.25">
      <c r="A2548" s="227"/>
      <c r="B2548" s="173"/>
      <c r="C2548" s="173"/>
      <c r="D2548" s="173"/>
      <c r="E2548" s="173"/>
      <c r="F2548" s="173"/>
      <c r="G2548" s="173"/>
      <c r="H2548" s="173"/>
      <c r="I2548" s="173"/>
      <c r="J2548" s="173"/>
      <c r="K2548" s="173"/>
      <c r="L2548" s="173"/>
      <c r="M2548" s="72"/>
      <c r="N2548" s="67"/>
      <c r="O2548" s="76"/>
      <c r="P2548" s="218"/>
      <c r="Q2548" s="218"/>
      <c r="R2548" s="218"/>
    </row>
    <row r="2549" spans="1:18" x14ac:dyDescent="0.25">
      <c r="A2549" s="227"/>
      <c r="B2549" s="173"/>
      <c r="C2549" s="173"/>
      <c r="D2549" s="173"/>
      <c r="E2549" s="173"/>
      <c r="F2549" s="173"/>
      <c r="G2549" s="173"/>
      <c r="H2549" s="173"/>
      <c r="I2549" s="173"/>
      <c r="J2549" s="173"/>
      <c r="K2549" s="173"/>
      <c r="L2549" s="173"/>
      <c r="M2549" s="72"/>
      <c r="N2549" s="67"/>
      <c r="O2549" s="76"/>
      <c r="P2549" s="218"/>
      <c r="Q2549" s="218"/>
      <c r="R2549" s="218"/>
    </row>
    <row r="2550" spans="1:18" x14ac:dyDescent="0.25">
      <c r="A2550" s="227"/>
      <c r="B2550" s="173"/>
      <c r="C2550" s="173"/>
      <c r="D2550" s="173"/>
      <c r="E2550" s="173"/>
      <c r="F2550" s="173"/>
      <c r="G2550" s="173"/>
      <c r="H2550" s="173"/>
      <c r="I2550" s="173"/>
      <c r="J2550" s="173"/>
      <c r="K2550" s="173"/>
      <c r="L2550" s="173"/>
      <c r="M2550" s="72"/>
      <c r="N2550" s="67"/>
      <c r="O2550" s="76"/>
      <c r="P2550" s="218"/>
      <c r="Q2550" s="218"/>
      <c r="R2550" s="218"/>
    </row>
    <row r="2551" spans="1:18" x14ac:dyDescent="0.25">
      <c r="A2551" s="227"/>
      <c r="B2551" s="173"/>
      <c r="C2551" s="173"/>
      <c r="D2551" s="173"/>
      <c r="E2551" s="173"/>
      <c r="F2551" s="173"/>
      <c r="G2551" s="173"/>
      <c r="H2551" s="173"/>
      <c r="I2551" s="173"/>
      <c r="J2551" s="173"/>
      <c r="K2551" s="173"/>
      <c r="L2551" s="173"/>
      <c r="M2551" s="72"/>
      <c r="N2551" s="67"/>
      <c r="O2551" s="76"/>
      <c r="P2551" s="218"/>
      <c r="Q2551" s="218"/>
      <c r="R2551" s="218"/>
    </row>
    <row r="2552" spans="1:18" x14ac:dyDescent="0.25">
      <c r="A2552" s="227"/>
      <c r="B2552" s="173"/>
      <c r="C2552" s="173"/>
      <c r="D2552" s="173"/>
      <c r="E2552" s="173"/>
      <c r="F2552" s="173"/>
      <c r="G2552" s="173"/>
      <c r="H2552" s="173"/>
      <c r="I2552" s="173"/>
      <c r="J2552" s="173"/>
      <c r="K2552" s="173"/>
      <c r="L2552" s="173"/>
      <c r="M2552" s="72"/>
      <c r="N2552" s="67"/>
      <c r="O2552" s="76"/>
      <c r="P2552" s="218"/>
      <c r="Q2552" s="218"/>
      <c r="R2552" s="218"/>
    </row>
    <row r="2553" spans="1:18" x14ac:dyDescent="0.25">
      <c r="A2553" s="227"/>
      <c r="B2553" s="173"/>
      <c r="C2553" s="173"/>
      <c r="D2553" s="173"/>
      <c r="E2553" s="173"/>
      <c r="F2553" s="173"/>
      <c r="G2553" s="173"/>
      <c r="H2553" s="173"/>
      <c r="I2553" s="173"/>
      <c r="J2553" s="173"/>
      <c r="K2553" s="173"/>
      <c r="L2553" s="173"/>
      <c r="M2553" s="72"/>
      <c r="N2553" s="67"/>
      <c r="O2553" s="76"/>
      <c r="P2553" s="218"/>
      <c r="Q2553" s="218"/>
      <c r="R2553" s="218"/>
    </row>
    <row r="2554" spans="1:18" x14ac:dyDescent="0.25">
      <c r="A2554" s="227"/>
      <c r="B2554" s="173"/>
      <c r="C2554" s="173"/>
      <c r="D2554" s="173"/>
      <c r="E2554" s="173"/>
      <c r="F2554" s="173"/>
      <c r="G2554" s="173"/>
      <c r="H2554" s="173"/>
      <c r="I2554" s="173"/>
      <c r="J2554" s="173"/>
      <c r="K2554" s="173"/>
      <c r="L2554" s="173"/>
      <c r="M2554" s="72"/>
      <c r="N2554" s="67"/>
      <c r="O2554" s="76"/>
      <c r="P2554" s="218"/>
      <c r="Q2554" s="218"/>
      <c r="R2554" s="218"/>
    </row>
    <row r="2555" spans="1:18" x14ac:dyDescent="0.25">
      <c r="A2555" s="227"/>
      <c r="B2555" s="173"/>
      <c r="C2555" s="173"/>
      <c r="D2555" s="173"/>
      <c r="E2555" s="173"/>
      <c r="F2555" s="173"/>
      <c r="G2555" s="173"/>
      <c r="H2555" s="173"/>
      <c r="I2555" s="173"/>
      <c r="J2555" s="173"/>
      <c r="K2555" s="173"/>
      <c r="L2555" s="173"/>
      <c r="M2555" s="72"/>
      <c r="N2555" s="67"/>
      <c r="O2555" s="76"/>
      <c r="P2555" s="218"/>
      <c r="Q2555" s="218"/>
      <c r="R2555" s="218"/>
    </row>
    <row r="2556" spans="1:18" x14ac:dyDescent="0.25">
      <c r="A2556" s="227"/>
      <c r="B2556" s="173"/>
      <c r="C2556" s="173"/>
      <c r="D2556" s="173"/>
      <c r="E2556" s="173"/>
      <c r="F2556" s="173"/>
      <c r="G2556" s="173"/>
      <c r="H2556" s="173"/>
      <c r="I2556" s="173"/>
      <c r="J2556" s="173"/>
      <c r="K2556" s="173"/>
      <c r="L2556" s="173"/>
      <c r="M2556" s="72"/>
      <c r="N2556" s="67"/>
      <c r="O2556" s="76"/>
      <c r="P2556" s="218"/>
      <c r="Q2556" s="218"/>
      <c r="R2556" s="218"/>
    </row>
    <row r="2557" spans="1:18" x14ac:dyDescent="0.25">
      <c r="A2557" s="227"/>
      <c r="B2557" s="173"/>
      <c r="C2557" s="173"/>
      <c r="D2557" s="173"/>
      <c r="E2557" s="173"/>
      <c r="F2557" s="173"/>
      <c r="G2557" s="173"/>
      <c r="H2557" s="173"/>
      <c r="I2557" s="173"/>
      <c r="J2557" s="173"/>
      <c r="K2557" s="173"/>
      <c r="L2557" s="173"/>
      <c r="M2557" s="72"/>
      <c r="N2557" s="67"/>
      <c r="O2557" s="76"/>
      <c r="P2557" s="218"/>
      <c r="Q2557" s="218"/>
      <c r="R2557" s="218"/>
    </row>
    <row r="2558" spans="1:18" x14ac:dyDescent="0.25">
      <c r="A2558" s="227"/>
      <c r="B2558" s="173"/>
      <c r="C2558" s="173"/>
      <c r="D2558" s="173"/>
      <c r="E2558" s="173"/>
      <c r="F2558" s="173"/>
      <c r="G2558" s="173"/>
      <c r="H2558" s="173"/>
      <c r="I2558" s="173"/>
      <c r="J2558" s="173"/>
      <c r="K2558" s="173"/>
      <c r="L2558" s="173"/>
      <c r="M2558" s="72"/>
      <c r="N2558" s="67"/>
      <c r="O2558" s="76"/>
      <c r="P2558" s="218"/>
      <c r="Q2558" s="218"/>
      <c r="R2558" s="218"/>
    </row>
    <row r="2559" spans="1:18" x14ac:dyDescent="0.25">
      <c r="A2559" s="227"/>
      <c r="B2559" s="173"/>
      <c r="C2559" s="173"/>
      <c r="D2559" s="173"/>
      <c r="E2559" s="173"/>
      <c r="F2559" s="173"/>
      <c r="G2559" s="173"/>
      <c r="H2559" s="173"/>
      <c r="I2559" s="173"/>
      <c r="J2559" s="173"/>
      <c r="K2559" s="173"/>
      <c r="L2559" s="173"/>
      <c r="M2559" s="72"/>
      <c r="N2559" s="67"/>
      <c r="O2559" s="76"/>
      <c r="P2559" s="218"/>
      <c r="Q2559" s="218"/>
      <c r="R2559" s="218"/>
    </row>
    <row r="2560" spans="1:18" x14ac:dyDescent="0.25">
      <c r="A2560" s="227"/>
      <c r="B2560" s="173"/>
      <c r="C2560" s="173"/>
      <c r="D2560" s="173"/>
      <c r="E2560" s="173"/>
      <c r="F2560" s="173"/>
      <c r="G2560" s="173"/>
      <c r="H2560" s="173"/>
      <c r="I2560" s="173"/>
      <c r="J2560" s="173"/>
      <c r="K2560" s="173"/>
      <c r="L2560" s="173"/>
      <c r="M2560" s="72"/>
      <c r="N2560" s="67"/>
      <c r="O2560" s="76"/>
      <c r="P2560" s="218"/>
      <c r="Q2560" s="218"/>
      <c r="R2560" s="218"/>
    </row>
    <row r="2561" spans="1:18" x14ac:dyDescent="0.25">
      <c r="A2561" s="227"/>
      <c r="B2561" s="173"/>
      <c r="C2561" s="173"/>
      <c r="D2561" s="173"/>
      <c r="E2561" s="173"/>
      <c r="F2561" s="173"/>
      <c r="G2561" s="173"/>
      <c r="H2561" s="173"/>
      <c r="I2561" s="173"/>
      <c r="J2561" s="173"/>
      <c r="K2561" s="173"/>
      <c r="L2561" s="173"/>
      <c r="M2561" s="72"/>
      <c r="N2561" s="67"/>
      <c r="O2561" s="76"/>
      <c r="P2561" s="218"/>
      <c r="Q2561" s="218"/>
      <c r="R2561" s="218"/>
    </row>
    <row r="2562" spans="1:18" x14ac:dyDescent="0.25">
      <c r="A2562" s="227"/>
      <c r="B2562" s="173"/>
      <c r="C2562" s="173"/>
      <c r="D2562" s="173"/>
      <c r="E2562" s="173"/>
      <c r="F2562" s="173"/>
      <c r="G2562" s="173"/>
      <c r="H2562" s="173"/>
      <c r="I2562" s="173"/>
      <c r="J2562" s="173"/>
      <c r="K2562" s="173"/>
      <c r="L2562" s="173"/>
      <c r="M2562" s="72"/>
      <c r="N2562" s="67"/>
      <c r="O2562" s="76"/>
      <c r="P2562" s="218"/>
      <c r="Q2562" s="218"/>
      <c r="R2562" s="218"/>
    </row>
    <row r="2563" spans="1:18" x14ac:dyDescent="0.25">
      <c r="A2563" s="227"/>
      <c r="B2563" s="173"/>
      <c r="C2563" s="173"/>
      <c r="D2563" s="173"/>
      <c r="E2563" s="173"/>
      <c r="F2563" s="173"/>
      <c r="G2563" s="173"/>
      <c r="H2563" s="173"/>
      <c r="I2563" s="173"/>
      <c r="J2563" s="173"/>
      <c r="K2563" s="173"/>
      <c r="L2563" s="173"/>
      <c r="M2563" s="72"/>
      <c r="N2563" s="67"/>
      <c r="O2563" s="76"/>
      <c r="P2563" s="218"/>
      <c r="Q2563" s="218"/>
      <c r="R2563" s="218"/>
    </row>
    <row r="2564" spans="1:18" x14ac:dyDescent="0.25">
      <c r="A2564" s="227"/>
      <c r="B2564" s="173"/>
      <c r="C2564" s="173"/>
      <c r="D2564" s="173"/>
      <c r="E2564" s="173"/>
      <c r="F2564" s="173"/>
      <c r="G2564" s="173"/>
      <c r="H2564" s="173"/>
      <c r="I2564" s="173"/>
      <c r="J2564" s="173"/>
      <c r="K2564" s="173"/>
      <c r="L2564" s="173"/>
      <c r="M2564" s="72"/>
      <c r="N2564" s="67"/>
      <c r="O2564" s="76"/>
      <c r="P2564" s="218"/>
      <c r="Q2564" s="218"/>
      <c r="R2564" s="218"/>
    </row>
    <row r="2565" spans="1:18" x14ac:dyDescent="0.25">
      <c r="A2565" s="227"/>
      <c r="B2565" s="173"/>
      <c r="C2565" s="173"/>
      <c r="D2565" s="173"/>
      <c r="E2565" s="173"/>
      <c r="F2565" s="173"/>
      <c r="G2565" s="173"/>
      <c r="H2565" s="173"/>
      <c r="I2565" s="173"/>
      <c r="J2565" s="173"/>
      <c r="K2565" s="173"/>
      <c r="L2565" s="173"/>
      <c r="M2565" s="72"/>
      <c r="N2565" s="67"/>
      <c r="O2565" s="76"/>
      <c r="P2565" s="218"/>
      <c r="Q2565" s="218"/>
      <c r="R2565" s="218"/>
    </row>
    <row r="2566" spans="1:18" x14ac:dyDescent="0.25">
      <c r="A2566" s="227"/>
      <c r="B2566" s="173"/>
      <c r="C2566" s="173"/>
      <c r="D2566" s="173"/>
      <c r="E2566" s="173"/>
      <c r="F2566" s="173"/>
      <c r="G2566" s="173"/>
      <c r="H2566" s="173"/>
      <c r="I2566" s="173"/>
      <c r="J2566" s="173"/>
      <c r="K2566" s="173"/>
      <c r="L2566" s="173"/>
      <c r="M2566" s="72"/>
      <c r="N2566" s="67"/>
      <c r="O2566" s="76"/>
      <c r="P2566" s="218"/>
      <c r="Q2566" s="218"/>
      <c r="R2566" s="218"/>
    </row>
    <row r="2567" spans="1:18" x14ac:dyDescent="0.25">
      <c r="A2567" s="227"/>
      <c r="B2567" s="173"/>
      <c r="C2567" s="173"/>
      <c r="D2567" s="173"/>
      <c r="E2567" s="173"/>
      <c r="F2567" s="173"/>
      <c r="G2567" s="173"/>
      <c r="H2567" s="173"/>
      <c r="I2567" s="173"/>
      <c r="J2567" s="173"/>
      <c r="K2567" s="173"/>
      <c r="L2567" s="173"/>
      <c r="M2567" s="72"/>
      <c r="N2567" s="67"/>
      <c r="O2567" s="76"/>
      <c r="P2567" s="218"/>
      <c r="Q2567" s="218"/>
      <c r="R2567" s="218"/>
    </row>
    <row r="2568" spans="1:18" x14ac:dyDescent="0.25">
      <c r="A2568" s="227"/>
      <c r="B2568" s="173"/>
      <c r="C2568" s="173"/>
      <c r="D2568" s="173"/>
      <c r="E2568" s="173"/>
      <c r="F2568" s="173"/>
      <c r="G2568" s="173"/>
      <c r="H2568" s="173"/>
      <c r="I2568" s="173"/>
      <c r="J2568" s="173"/>
      <c r="K2568" s="173"/>
      <c r="L2568" s="173"/>
      <c r="M2568" s="72"/>
      <c r="N2568" s="67"/>
      <c r="O2568" s="76"/>
      <c r="P2568" s="218"/>
      <c r="Q2568" s="218"/>
      <c r="R2568" s="218"/>
    </row>
    <row r="2569" spans="1:18" x14ac:dyDescent="0.25">
      <c r="A2569" s="227"/>
      <c r="B2569" s="173"/>
      <c r="C2569" s="173"/>
      <c r="D2569" s="173"/>
      <c r="E2569" s="173"/>
      <c r="F2569" s="173"/>
      <c r="G2569" s="173"/>
      <c r="H2569" s="173"/>
      <c r="I2569" s="173"/>
      <c r="J2569" s="173"/>
      <c r="K2569" s="173"/>
      <c r="L2569" s="173"/>
      <c r="M2569" s="72"/>
      <c r="N2569" s="67"/>
      <c r="O2569" s="76"/>
      <c r="P2569" s="218"/>
      <c r="Q2569" s="218"/>
      <c r="R2569" s="218"/>
    </row>
    <row r="2570" spans="1:18" x14ac:dyDescent="0.25">
      <c r="A2570" s="227"/>
      <c r="B2570" s="173"/>
      <c r="C2570" s="173"/>
      <c r="D2570" s="173"/>
      <c r="E2570" s="173"/>
      <c r="F2570" s="173"/>
      <c r="G2570" s="173"/>
      <c r="H2570" s="173"/>
      <c r="I2570" s="173"/>
      <c r="J2570" s="173"/>
      <c r="K2570" s="173"/>
      <c r="L2570" s="173"/>
      <c r="M2570" s="72"/>
      <c r="N2570" s="67"/>
      <c r="O2570" s="76"/>
      <c r="P2570" s="218"/>
      <c r="Q2570" s="218"/>
      <c r="R2570" s="218"/>
    </row>
    <row r="2571" spans="1:18" x14ac:dyDescent="0.25">
      <c r="A2571" s="227"/>
      <c r="B2571" s="173"/>
      <c r="C2571" s="173"/>
      <c r="D2571" s="173"/>
      <c r="E2571" s="173"/>
      <c r="F2571" s="173"/>
      <c r="G2571" s="173"/>
      <c r="H2571" s="173"/>
      <c r="I2571" s="173"/>
      <c r="J2571" s="173"/>
      <c r="K2571" s="173"/>
      <c r="L2571" s="173"/>
      <c r="M2571" s="72"/>
      <c r="N2571" s="67"/>
      <c r="O2571" s="76"/>
      <c r="P2571" s="218"/>
      <c r="Q2571" s="218"/>
      <c r="R2571" s="218"/>
    </row>
    <row r="2572" spans="1:18" x14ac:dyDescent="0.25">
      <c r="A2572" s="227"/>
      <c r="B2572" s="173"/>
      <c r="C2572" s="173"/>
      <c r="D2572" s="173"/>
      <c r="E2572" s="173"/>
      <c r="F2572" s="173"/>
      <c r="G2572" s="173"/>
      <c r="H2572" s="173"/>
      <c r="I2572" s="173"/>
      <c r="J2572" s="173"/>
      <c r="K2572" s="173"/>
      <c r="L2572" s="173"/>
      <c r="M2572" s="72"/>
      <c r="N2572" s="67"/>
      <c r="O2572" s="76"/>
      <c r="P2572" s="218"/>
      <c r="Q2572" s="218"/>
      <c r="R2572" s="218"/>
    </row>
    <row r="2573" spans="1:18" x14ac:dyDescent="0.25">
      <c r="A2573" s="227"/>
      <c r="B2573" s="173"/>
      <c r="C2573" s="173"/>
      <c r="D2573" s="173"/>
      <c r="E2573" s="173"/>
      <c r="F2573" s="173"/>
      <c r="G2573" s="173"/>
      <c r="H2573" s="173"/>
      <c r="I2573" s="173"/>
      <c r="J2573" s="173"/>
      <c r="K2573" s="173"/>
      <c r="L2573" s="173"/>
      <c r="M2573" s="72"/>
      <c r="N2573" s="67"/>
      <c r="O2573" s="76"/>
      <c r="P2573" s="218"/>
      <c r="Q2573" s="218"/>
      <c r="R2573" s="218"/>
    </row>
    <row r="2574" spans="1:18" x14ac:dyDescent="0.25">
      <c r="A2574" s="227"/>
      <c r="B2574" s="173"/>
      <c r="C2574" s="173"/>
      <c r="D2574" s="173"/>
      <c r="E2574" s="173"/>
      <c r="F2574" s="173"/>
      <c r="G2574" s="173"/>
      <c r="H2574" s="173"/>
      <c r="I2574" s="173"/>
      <c r="J2574" s="173"/>
      <c r="K2574" s="173"/>
      <c r="L2574" s="173"/>
      <c r="M2574" s="72"/>
      <c r="N2574" s="67"/>
      <c r="O2574" s="76"/>
      <c r="P2574" s="218"/>
      <c r="Q2574" s="218"/>
      <c r="R2574" s="218"/>
    </row>
    <row r="2575" spans="1:18" x14ac:dyDescent="0.25">
      <c r="A2575" s="227"/>
      <c r="B2575" s="173"/>
      <c r="C2575" s="173"/>
      <c r="D2575" s="173"/>
      <c r="E2575" s="173"/>
      <c r="F2575" s="173"/>
      <c r="G2575" s="173"/>
      <c r="H2575" s="173"/>
      <c r="I2575" s="173"/>
      <c r="J2575" s="173"/>
      <c r="K2575" s="173"/>
      <c r="L2575" s="173"/>
      <c r="M2575" s="72"/>
      <c r="N2575" s="67"/>
      <c r="O2575" s="76"/>
      <c r="P2575" s="218"/>
      <c r="Q2575" s="218"/>
      <c r="R2575" s="218"/>
    </row>
    <row r="2576" spans="1:18" x14ac:dyDescent="0.25">
      <c r="A2576" s="227"/>
      <c r="B2576" s="173"/>
      <c r="C2576" s="173"/>
      <c r="D2576" s="173"/>
      <c r="E2576" s="173"/>
      <c r="F2576" s="173"/>
      <c r="G2576" s="173"/>
      <c r="H2576" s="173"/>
      <c r="I2576" s="173"/>
      <c r="J2576" s="173"/>
      <c r="K2576" s="173"/>
      <c r="L2576" s="173"/>
      <c r="M2576" s="72"/>
      <c r="N2576" s="67"/>
      <c r="O2576" s="76"/>
      <c r="P2576" s="218"/>
      <c r="Q2576" s="218"/>
      <c r="R2576" s="218"/>
    </row>
    <row r="2577" spans="1:18" x14ac:dyDescent="0.25">
      <c r="A2577" s="227"/>
      <c r="B2577" s="173"/>
      <c r="C2577" s="173"/>
      <c r="D2577" s="173"/>
      <c r="E2577" s="173"/>
      <c r="F2577" s="173"/>
      <c r="G2577" s="173"/>
      <c r="H2577" s="173"/>
      <c r="I2577" s="173"/>
      <c r="J2577" s="173"/>
      <c r="K2577" s="173"/>
      <c r="L2577" s="173"/>
      <c r="M2577" s="72"/>
      <c r="N2577" s="67"/>
      <c r="O2577" s="76"/>
      <c r="P2577" s="218"/>
      <c r="Q2577" s="218"/>
      <c r="R2577" s="218"/>
    </row>
    <row r="2578" spans="1:18" x14ac:dyDescent="0.25">
      <c r="A2578" s="227"/>
      <c r="B2578" s="173"/>
      <c r="C2578" s="173"/>
      <c r="D2578" s="173"/>
      <c r="E2578" s="173"/>
      <c r="F2578" s="173"/>
      <c r="G2578" s="173"/>
      <c r="H2578" s="173"/>
      <c r="I2578" s="173"/>
      <c r="J2578" s="173"/>
      <c r="K2578" s="173"/>
      <c r="L2578" s="173"/>
      <c r="M2578" s="72"/>
      <c r="N2578" s="67"/>
      <c r="O2578" s="76"/>
      <c r="P2578" s="218"/>
      <c r="Q2578" s="218"/>
      <c r="R2578" s="218"/>
    </row>
    <row r="2579" spans="1:18" x14ac:dyDescent="0.25">
      <c r="A2579" s="227"/>
      <c r="B2579" s="173"/>
      <c r="C2579" s="173"/>
      <c r="D2579" s="173"/>
      <c r="E2579" s="173"/>
      <c r="F2579" s="173"/>
      <c r="G2579" s="173"/>
      <c r="H2579" s="173"/>
      <c r="I2579" s="173"/>
      <c r="J2579" s="173"/>
      <c r="K2579" s="173"/>
      <c r="L2579" s="173"/>
      <c r="M2579" s="72"/>
      <c r="N2579" s="67"/>
      <c r="O2579" s="76"/>
      <c r="P2579" s="218"/>
      <c r="Q2579" s="218"/>
      <c r="R2579" s="218"/>
    </row>
    <row r="2580" spans="1:18" x14ac:dyDescent="0.25">
      <c r="A2580" s="227"/>
      <c r="B2580" s="173"/>
      <c r="C2580" s="173"/>
      <c r="D2580" s="173"/>
      <c r="E2580" s="173"/>
      <c r="F2580" s="173"/>
      <c r="G2580" s="173"/>
      <c r="H2580" s="173"/>
      <c r="I2580" s="173"/>
      <c r="J2580" s="173"/>
      <c r="K2580" s="173"/>
      <c r="L2580" s="173"/>
      <c r="M2580" s="72"/>
      <c r="N2580" s="67"/>
      <c r="O2580" s="76"/>
      <c r="P2580" s="218"/>
      <c r="Q2580" s="218"/>
      <c r="R2580" s="218"/>
    </row>
    <row r="2581" spans="1:18" x14ac:dyDescent="0.25">
      <c r="A2581" s="227"/>
      <c r="B2581" s="173"/>
      <c r="C2581" s="173"/>
      <c r="D2581" s="173"/>
      <c r="E2581" s="173"/>
      <c r="F2581" s="173"/>
      <c r="G2581" s="173"/>
      <c r="H2581" s="173"/>
      <c r="I2581" s="173"/>
      <c r="J2581" s="173"/>
      <c r="K2581" s="173"/>
      <c r="L2581" s="173"/>
      <c r="M2581" s="72"/>
      <c r="N2581" s="67"/>
      <c r="O2581" s="76"/>
      <c r="P2581" s="218"/>
      <c r="Q2581" s="218"/>
      <c r="R2581" s="218"/>
    </row>
    <row r="2582" spans="1:18" x14ac:dyDescent="0.25">
      <c r="A2582" s="227"/>
      <c r="B2582" s="173"/>
      <c r="C2582" s="173"/>
      <c r="D2582" s="173"/>
      <c r="E2582" s="173"/>
      <c r="F2582" s="173"/>
      <c r="G2582" s="173"/>
      <c r="H2582" s="173"/>
      <c r="I2582" s="173"/>
      <c r="J2582" s="173"/>
      <c r="K2582" s="173"/>
      <c r="L2582" s="173"/>
      <c r="M2582" s="72"/>
      <c r="N2582" s="67"/>
      <c r="O2582" s="76"/>
      <c r="P2582" s="218"/>
      <c r="Q2582" s="218"/>
      <c r="R2582" s="218"/>
    </row>
    <row r="2583" spans="1:18" x14ac:dyDescent="0.25">
      <c r="A2583" s="227"/>
      <c r="B2583" s="173"/>
      <c r="C2583" s="173"/>
      <c r="D2583" s="173"/>
      <c r="E2583" s="173"/>
      <c r="F2583" s="173"/>
      <c r="G2583" s="173"/>
      <c r="H2583" s="173"/>
      <c r="I2583" s="173"/>
      <c r="J2583" s="173"/>
      <c r="K2583" s="173"/>
      <c r="L2583" s="173"/>
      <c r="M2583" s="72"/>
      <c r="N2583" s="67"/>
      <c r="O2583" s="76"/>
      <c r="P2583" s="218"/>
      <c r="Q2583" s="218"/>
      <c r="R2583" s="218"/>
    </row>
    <row r="2584" spans="1:18" x14ac:dyDescent="0.25">
      <c r="A2584" s="227"/>
      <c r="B2584" s="173"/>
      <c r="C2584" s="173"/>
      <c r="D2584" s="173"/>
      <c r="E2584" s="173"/>
      <c r="F2584" s="173"/>
      <c r="G2584" s="173"/>
      <c r="H2584" s="173"/>
      <c r="I2584" s="173"/>
      <c r="J2584" s="173"/>
      <c r="K2584" s="173"/>
      <c r="L2584" s="173"/>
      <c r="M2584" s="72"/>
      <c r="N2584" s="67"/>
      <c r="O2584" s="76"/>
      <c r="P2584" s="218"/>
      <c r="Q2584" s="218"/>
      <c r="R2584" s="218"/>
    </row>
    <row r="2585" spans="1:18" x14ac:dyDescent="0.25">
      <c r="A2585" s="227"/>
      <c r="B2585" s="173"/>
      <c r="C2585" s="173"/>
      <c r="D2585" s="173"/>
      <c r="E2585" s="173"/>
      <c r="F2585" s="173"/>
      <c r="G2585" s="173"/>
      <c r="H2585" s="173"/>
      <c r="I2585" s="173"/>
      <c r="J2585" s="173"/>
      <c r="K2585" s="173"/>
      <c r="L2585" s="173"/>
      <c r="M2585" s="72"/>
      <c r="N2585" s="67"/>
      <c r="O2585" s="76"/>
      <c r="P2585" s="218"/>
      <c r="Q2585" s="218"/>
      <c r="R2585" s="218"/>
    </row>
    <row r="2586" spans="1:18" x14ac:dyDescent="0.25">
      <c r="A2586" s="227"/>
      <c r="B2586" s="173"/>
      <c r="C2586" s="173"/>
      <c r="D2586" s="173"/>
      <c r="E2586" s="173"/>
      <c r="F2586" s="173"/>
      <c r="G2586" s="173"/>
      <c r="H2586" s="173"/>
      <c r="I2586" s="173"/>
      <c r="J2586" s="173"/>
      <c r="K2586" s="173"/>
      <c r="L2586" s="173"/>
      <c r="M2586" s="72"/>
      <c r="N2586" s="67"/>
      <c r="O2586" s="76"/>
      <c r="P2586" s="218"/>
      <c r="Q2586" s="218"/>
      <c r="R2586" s="218"/>
    </row>
    <row r="2587" spans="1:18" x14ac:dyDescent="0.25">
      <c r="A2587" s="227"/>
      <c r="B2587" s="173"/>
      <c r="C2587" s="173"/>
      <c r="D2587" s="173"/>
      <c r="E2587" s="173"/>
      <c r="F2587" s="173"/>
      <c r="G2587" s="173"/>
      <c r="H2587" s="173"/>
      <c r="I2587" s="173"/>
      <c r="J2587" s="173"/>
      <c r="K2587" s="173"/>
      <c r="L2587" s="173"/>
      <c r="M2587" s="72"/>
      <c r="N2587" s="67"/>
      <c r="O2587" s="76"/>
      <c r="P2587" s="218"/>
      <c r="Q2587" s="218"/>
      <c r="R2587" s="218"/>
    </row>
    <row r="2588" spans="1:18" x14ac:dyDescent="0.25">
      <c r="A2588" s="227"/>
      <c r="B2588" s="173"/>
      <c r="C2588" s="173"/>
      <c r="D2588" s="173"/>
      <c r="E2588" s="173"/>
      <c r="F2588" s="173"/>
      <c r="G2588" s="173"/>
      <c r="H2588" s="173"/>
      <c r="I2588" s="173"/>
      <c r="J2588" s="173"/>
      <c r="K2588" s="173"/>
      <c r="L2588" s="173"/>
      <c r="M2588" s="72"/>
      <c r="N2588" s="67"/>
      <c r="O2588" s="76"/>
      <c r="P2588" s="218"/>
      <c r="Q2588" s="218"/>
      <c r="R2588" s="218"/>
    </row>
    <row r="2589" spans="1:18" x14ac:dyDescent="0.25">
      <c r="A2589" s="227"/>
      <c r="B2589" s="173"/>
      <c r="C2589" s="173"/>
      <c r="D2589" s="173"/>
      <c r="E2589" s="173"/>
      <c r="F2589" s="173"/>
      <c r="G2589" s="173"/>
      <c r="H2589" s="173"/>
      <c r="I2589" s="173"/>
      <c r="J2589" s="173"/>
      <c r="K2589" s="173"/>
      <c r="L2589" s="173"/>
      <c r="M2589" s="72"/>
      <c r="N2589" s="67"/>
      <c r="O2589" s="76"/>
      <c r="P2589" s="218"/>
      <c r="Q2589" s="218"/>
      <c r="R2589" s="218"/>
    </row>
    <row r="2590" spans="1:18" x14ac:dyDescent="0.25">
      <c r="A2590" s="227"/>
      <c r="B2590" s="173"/>
      <c r="C2590" s="173"/>
      <c r="D2590" s="173"/>
      <c r="E2590" s="173"/>
      <c r="F2590" s="173"/>
      <c r="G2590" s="173"/>
      <c r="H2590" s="173"/>
      <c r="I2590" s="173"/>
      <c r="J2590" s="173"/>
      <c r="K2590" s="173"/>
      <c r="L2590" s="173"/>
      <c r="M2590" s="72"/>
      <c r="N2590" s="67"/>
      <c r="O2590" s="76"/>
      <c r="P2590" s="218"/>
      <c r="Q2590" s="218"/>
      <c r="R2590" s="218"/>
    </row>
    <row r="2591" spans="1:18" x14ac:dyDescent="0.25">
      <c r="A2591" s="227"/>
      <c r="B2591" s="173"/>
      <c r="C2591" s="173"/>
      <c r="D2591" s="173"/>
      <c r="E2591" s="173"/>
      <c r="F2591" s="173"/>
      <c r="G2591" s="173"/>
      <c r="H2591" s="173"/>
      <c r="I2591" s="173"/>
      <c r="J2591" s="173"/>
      <c r="K2591" s="173"/>
      <c r="L2591" s="173"/>
      <c r="M2591" s="72"/>
      <c r="N2591" s="67"/>
      <c r="O2591" s="76"/>
      <c r="P2591" s="218"/>
      <c r="Q2591" s="218"/>
      <c r="R2591" s="218"/>
    </row>
    <row r="2592" spans="1:18" x14ac:dyDescent="0.25">
      <c r="A2592" s="227"/>
      <c r="B2592" s="173"/>
      <c r="C2592" s="173"/>
      <c r="D2592" s="173"/>
      <c r="E2592" s="173"/>
      <c r="F2592" s="173"/>
      <c r="G2592" s="173"/>
      <c r="H2592" s="173"/>
      <c r="I2592" s="173"/>
      <c r="J2592" s="173"/>
      <c r="K2592" s="173"/>
      <c r="L2592" s="173"/>
      <c r="M2592" s="72"/>
      <c r="N2592" s="67"/>
      <c r="O2592" s="76"/>
      <c r="P2592" s="218"/>
      <c r="Q2592" s="218"/>
      <c r="R2592" s="218"/>
    </row>
    <row r="2593" spans="1:18" x14ac:dyDescent="0.25">
      <c r="A2593" s="227"/>
      <c r="B2593" s="173"/>
      <c r="C2593" s="173"/>
      <c r="D2593" s="173"/>
      <c r="E2593" s="173"/>
      <c r="F2593" s="173"/>
      <c r="G2593" s="173"/>
      <c r="H2593" s="173"/>
      <c r="I2593" s="173"/>
      <c r="J2593" s="173"/>
      <c r="K2593" s="173"/>
      <c r="L2593" s="173"/>
      <c r="M2593" s="72"/>
      <c r="N2593" s="67"/>
      <c r="O2593" s="76"/>
      <c r="P2593" s="218"/>
      <c r="Q2593" s="218"/>
      <c r="R2593" s="218"/>
    </row>
    <row r="2594" spans="1:18" x14ac:dyDescent="0.25">
      <c r="A2594" s="227"/>
      <c r="B2594" s="173"/>
      <c r="C2594" s="173"/>
      <c r="D2594" s="173"/>
      <c r="E2594" s="173"/>
      <c r="F2594" s="173"/>
      <c r="G2594" s="173"/>
      <c r="H2594" s="173"/>
      <c r="I2594" s="173"/>
      <c r="J2594" s="173"/>
      <c r="K2594" s="173"/>
      <c r="L2594" s="173"/>
      <c r="M2594" s="72"/>
      <c r="N2594" s="67"/>
      <c r="O2594" s="76"/>
      <c r="P2594" s="218"/>
      <c r="Q2594" s="218"/>
      <c r="R2594" s="218"/>
    </row>
    <row r="2595" spans="1:18" x14ac:dyDescent="0.25">
      <c r="A2595" s="227"/>
      <c r="B2595" s="173"/>
      <c r="C2595" s="173"/>
      <c r="D2595" s="173"/>
      <c r="E2595" s="173"/>
      <c r="F2595" s="173"/>
      <c r="G2595" s="173"/>
      <c r="H2595" s="173"/>
      <c r="I2595" s="173"/>
      <c r="J2595" s="173"/>
      <c r="K2595" s="173"/>
      <c r="L2595" s="173"/>
      <c r="M2595" s="72"/>
      <c r="N2595" s="67"/>
      <c r="O2595" s="76"/>
      <c r="P2595" s="218"/>
      <c r="Q2595" s="218"/>
      <c r="R2595" s="218"/>
    </row>
    <row r="2596" spans="1:18" x14ac:dyDescent="0.25">
      <c r="A2596" s="227"/>
      <c r="B2596" s="173"/>
      <c r="C2596" s="173"/>
      <c r="D2596" s="173"/>
      <c r="E2596" s="173"/>
      <c r="F2596" s="173"/>
      <c r="G2596" s="173"/>
      <c r="H2596" s="173"/>
      <c r="I2596" s="173"/>
      <c r="J2596" s="173"/>
      <c r="K2596" s="173"/>
      <c r="L2596" s="173"/>
      <c r="M2596" s="72"/>
      <c r="N2596" s="67"/>
      <c r="O2596" s="76"/>
      <c r="P2596" s="218"/>
      <c r="Q2596" s="218"/>
      <c r="R2596" s="218"/>
    </row>
    <row r="2597" spans="1:18" x14ac:dyDescent="0.25">
      <c r="A2597" s="227"/>
      <c r="B2597" s="173"/>
      <c r="C2597" s="173"/>
      <c r="D2597" s="173"/>
      <c r="E2597" s="173"/>
      <c r="F2597" s="173"/>
      <c r="G2597" s="173"/>
      <c r="H2597" s="173"/>
      <c r="I2597" s="173"/>
      <c r="J2597" s="173"/>
      <c r="K2597" s="173"/>
      <c r="L2597" s="173"/>
      <c r="M2597" s="72"/>
      <c r="N2597" s="67"/>
      <c r="O2597" s="76"/>
      <c r="P2597" s="218"/>
      <c r="Q2597" s="218"/>
      <c r="R2597" s="218"/>
    </row>
    <row r="2598" spans="1:18" x14ac:dyDescent="0.25">
      <c r="A2598" s="227"/>
      <c r="B2598" s="173"/>
      <c r="C2598" s="173"/>
      <c r="D2598" s="173"/>
      <c r="E2598" s="173"/>
      <c r="F2598" s="173"/>
      <c r="G2598" s="173"/>
      <c r="H2598" s="173"/>
      <c r="I2598" s="173"/>
      <c r="J2598" s="173"/>
      <c r="K2598" s="173"/>
      <c r="L2598" s="173"/>
      <c r="M2598" s="72"/>
      <c r="N2598" s="67"/>
      <c r="O2598" s="76"/>
      <c r="P2598" s="218"/>
      <c r="Q2598" s="218"/>
      <c r="R2598" s="218"/>
    </row>
    <row r="2599" spans="1:18" x14ac:dyDescent="0.25">
      <c r="A2599" s="227"/>
      <c r="B2599" s="173"/>
      <c r="C2599" s="173"/>
      <c r="D2599" s="173"/>
      <c r="E2599" s="173"/>
      <c r="F2599" s="173"/>
      <c r="G2599" s="173"/>
      <c r="H2599" s="173"/>
      <c r="I2599" s="173"/>
      <c r="J2599" s="173"/>
      <c r="K2599" s="173"/>
      <c r="L2599" s="173"/>
      <c r="M2599" s="72"/>
      <c r="N2599" s="67"/>
      <c r="O2599" s="76"/>
      <c r="P2599" s="218"/>
      <c r="Q2599" s="218"/>
      <c r="R2599" s="218"/>
    </row>
    <row r="2600" spans="1:18" x14ac:dyDescent="0.25">
      <c r="A2600" s="227"/>
      <c r="B2600" s="173"/>
      <c r="C2600" s="173"/>
      <c r="D2600" s="173"/>
      <c r="E2600" s="173"/>
      <c r="F2600" s="173"/>
      <c r="G2600" s="173"/>
      <c r="H2600" s="173"/>
      <c r="I2600" s="173"/>
      <c r="J2600" s="173"/>
      <c r="K2600" s="173"/>
      <c r="L2600" s="173"/>
      <c r="M2600" s="72"/>
      <c r="N2600" s="67"/>
      <c r="O2600" s="76"/>
      <c r="P2600" s="218"/>
      <c r="Q2600" s="218"/>
      <c r="R2600" s="218"/>
    </row>
    <row r="2601" spans="1:18" x14ac:dyDescent="0.25">
      <c r="A2601" s="227"/>
      <c r="B2601" s="173"/>
      <c r="C2601" s="173"/>
      <c r="D2601" s="173"/>
      <c r="E2601" s="173"/>
      <c r="F2601" s="173"/>
      <c r="G2601" s="173"/>
      <c r="H2601" s="173"/>
      <c r="I2601" s="173"/>
      <c r="J2601" s="173"/>
      <c r="K2601" s="173"/>
      <c r="L2601" s="173"/>
      <c r="M2601" s="72"/>
      <c r="N2601" s="67"/>
      <c r="O2601" s="76"/>
      <c r="P2601" s="218"/>
      <c r="Q2601" s="218"/>
      <c r="R2601" s="218"/>
    </row>
    <row r="2602" spans="1:18" x14ac:dyDescent="0.25">
      <c r="A2602" s="227"/>
      <c r="B2602" s="173"/>
      <c r="C2602" s="173"/>
      <c r="D2602" s="173"/>
      <c r="E2602" s="173"/>
      <c r="F2602" s="173"/>
      <c r="G2602" s="173"/>
      <c r="H2602" s="173"/>
      <c r="I2602" s="173"/>
      <c r="J2602" s="173"/>
      <c r="K2602" s="173"/>
      <c r="L2602" s="173"/>
      <c r="M2602" s="72"/>
      <c r="N2602" s="67"/>
      <c r="O2602" s="76"/>
      <c r="P2602" s="218"/>
      <c r="Q2602" s="218"/>
      <c r="R2602" s="218"/>
    </row>
    <row r="2603" spans="1:18" x14ac:dyDescent="0.25">
      <c r="A2603" s="227"/>
      <c r="B2603" s="173"/>
      <c r="C2603" s="173"/>
      <c r="D2603" s="173"/>
      <c r="E2603" s="173"/>
      <c r="F2603" s="173"/>
      <c r="G2603" s="173"/>
      <c r="H2603" s="173"/>
      <c r="I2603" s="173"/>
      <c r="J2603" s="173"/>
      <c r="K2603" s="173"/>
      <c r="L2603" s="173"/>
      <c r="M2603" s="72"/>
      <c r="N2603" s="67"/>
      <c r="O2603" s="76"/>
      <c r="P2603" s="218"/>
      <c r="Q2603" s="218"/>
      <c r="R2603" s="218"/>
    </row>
    <row r="2604" spans="1:18" x14ac:dyDescent="0.25">
      <c r="A2604" s="227"/>
      <c r="B2604" s="173"/>
      <c r="C2604" s="173"/>
      <c r="D2604" s="173"/>
      <c r="E2604" s="173"/>
      <c r="F2604" s="173"/>
      <c r="G2604" s="173"/>
      <c r="H2604" s="173"/>
      <c r="I2604" s="173"/>
      <c r="J2604" s="173"/>
      <c r="K2604" s="173"/>
      <c r="L2604" s="173"/>
      <c r="M2604" s="72"/>
      <c r="N2604" s="67"/>
      <c r="O2604" s="76"/>
      <c r="P2604" s="218"/>
      <c r="Q2604" s="218"/>
      <c r="R2604" s="218"/>
    </row>
    <row r="2605" spans="1:18" x14ac:dyDescent="0.25">
      <c r="A2605" s="227"/>
      <c r="B2605" s="173"/>
      <c r="C2605" s="173"/>
      <c r="D2605" s="173"/>
      <c r="E2605" s="173"/>
      <c r="F2605" s="173"/>
      <c r="G2605" s="173"/>
      <c r="H2605" s="173"/>
      <c r="I2605" s="173"/>
      <c r="J2605" s="173"/>
      <c r="K2605" s="173"/>
      <c r="L2605" s="173"/>
      <c r="M2605" s="72"/>
      <c r="N2605" s="67"/>
      <c r="O2605" s="76"/>
      <c r="P2605" s="218"/>
      <c r="Q2605" s="218"/>
      <c r="R2605" s="218"/>
    </row>
    <row r="2606" spans="1:18" x14ac:dyDescent="0.25">
      <c r="A2606" s="227"/>
      <c r="B2606" s="173"/>
      <c r="C2606" s="173"/>
      <c r="D2606" s="173"/>
      <c r="E2606" s="173"/>
      <c r="F2606" s="173"/>
      <c r="G2606" s="173"/>
      <c r="H2606" s="173"/>
      <c r="I2606" s="173"/>
      <c r="J2606" s="173"/>
      <c r="K2606" s="173"/>
      <c r="L2606" s="173"/>
      <c r="M2606" s="72"/>
      <c r="N2606" s="67"/>
      <c r="O2606" s="76"/>
      <c r="P2606" s="218"/>
      <c r="Q2606" s="218"/>
      <c r="R2606" s="218"/>
    </row>
    <row r="2607" spans="1:18" x14ac:dyDescent="0.25">
      <c r="A2607" s="227"/>
      <c r="B2607" s="173"/>
      <c r="C2607" s="173"/>
      <c r="D2607" s="173"/>
      <c r="E2607" s="173"/>
      <c r="F2607" s="173"/>
      <c r="G2607" s="173"/>
      <c r="H2607" s="173"/>
      <c r="I2607" s="173"/>
      <c r="J2607" s="173"/>
      <c r="K2607" s="173"/>
      <c r="L2607" s="173"/>
      <c r="M2607" s="72"/>
      <c r="N2607" s="67"/>
      <c r="O2607" s="76"/>
      <c r="P2607" s="218"/>
      <c r="Q2607" s="218"/>
      <c r="R2607" s="218"/>
    </row>
    <row r="2608" spans="1:18" x14ac:dyDescent="0.25">
      <c r="A2608" s="227"/>
      <c r="B2608" s="173"/>
      <c r="C2608" s="173"/>
      <c r="D2608" s="173"/>
      <c r="E2608" s="173"/>
      <c r="F2608" s="173"/>
      <c r="G2608" s="173"/>
      <c r="H2608" s="173"/>
      <c r="I2608" s="173"/>
      <c r="J2608" s="173"/>
      <c r="K2608" s="173"/>
      <c r="L2608" s="173"/>
      <c r="M2608" s="72"/>
      <c r="N2608" s="67"/>
      <c r="O2608" s="76"/>
      <c r="P2608" s="218"/>
      <c r="Q2608" s="218"/>
      <c r="R2608" s="218"/>
    </row>
    <row r="2609" spans="1:18" x14ac:dyDescent="0.25">
      <c r="A2609" s="227"/>
      <c r="B2609" s="173"/>
      <c r="C2609" s="173"/>
      <c r="D2609" s="173"/>
      <c r="E2609" s="173"/>
      <c r="F2609" s="173"/>
      <c r="G2609" s="173"/>
      <c r="H2609" s="173"/>
      <c r="I2609" s="173"/>
      <c r="J2609" s="173"/>
      <c r="K2609" s="173"/>
      <c r="L2609" s="173"/>
      <c r="M2609" s="72"/>
      <c r="N2609" s="67"/>
      <c r="O2609" s="76"/>
      <c r="P2609" s="218"/>
      <c r="Q2609" s="218"/>
      <c r="R2609" s="218"/>
    </row>
    <row r="2610" spans="1:18" x14ac:dyDescent="0.25">
      <c r="A2610" s="227"/>
      <c r="B2610" s="173"/>
      <c r="C2610" s="173"/>
      <c r="D2610" s="173"/>
      <c r="E2610" s="173"/>
      <c r="F2610" s="173"/>
      <c r="G2610" s="173"/>
      <c r="H2610" s="173"/>
      <c r="I2610" s="173"/>
      <c r="J2610" s="173"/>
      <c r="K2610" s="173"/>
      <c r="L2610" s="173"/>
      <c r="M2610" s="72"/>
      <c r="N2610" s="67"/>
      <c r="O2610" s="76"/>
      <c r="P2610" s="218"/>
      <c r="Q2610" s="218"/>
      <c r="R2610" s="218"/>
    </row>
    <row r="2611" spans="1:18" x14ac:dyDescent="0.25">
      <c r="A2611" s="227"/>
      <c r="B2611" s="173"/>
      <c r="C2611" s="173"/>
      <c r="D2611" s="173"/>
      <c r="E2611" s="173"/>
      <c r="F2611" s="173"/>
      <c r="G2611" s="173"/>
      <c r="H2611" s="173"/>
      <c r="I2611" s="173"/>
      <c r="J2611" s="173"/>
      <c r="K2611" s="173"/>
      <c r="L2611" s="173"/>
      <c r="M2611" s="72"/>
      <c r="N2611" s="67"/>
      <c r="O2611" s="76"/>
      <c r="P2611" s="218"/>
      <c r="Q2611" s="218"/>
      <c r="R2611" s="218"/>
    </row>
    <row r="2612" spans="1:18" x14ac:dyDescent="0.25">
      <c r="A2612" s="227"/>
      <c r="B2612" s="173"/>
      <c r="C2612" s="173"/>
      <c r="D2612" s="173"/>
      <c r="E2612" s="173"/>
      <c r="F2612" s="173"/>
      <c r="G2612" s="173"/>
      <c r="H2612" s="173"/>
      <c r="I2612" s="173"/>
      <c r="J2612" s="173"/>
      <c r="K2612" s="173"/>
      <c r="L2612" s="173"/>
      <c r="M2612" s="72"/>
      <c r="N2612" s="67"/>
      <c r="O2612" s="76"/>
      <c r="P2612" s="218"/>
      <c r="Q2612" s="218"/>
      <c r="R2612" s="218"/>
    </row>
    <row r="2613" spans="1:18" x14ac:dyDescent="0.25">
      <c r="A2613" s="227"/>
      <c r="B2613" s="173"/>
      <c r="C2613" s="173"/>
      <c r="D2613" s="173"/>
      <c r="E2613" s="173"/>
      <c r="F2613" s="173"/>
      <c r="G2613" s="173"/>
      <c r="H2613" s="173"/>
      <c r="I2613" s="173"/>
      <c r="J2613" s="173"/>
      <c r="K2613" s="173"/>
      <c r="L2613" s="173"/>
      <c r="M2613" s="72"/>
      <c r="N2613" s="67"/>
      <c r="O2613" s="76"/>
      <c r="P2613" s="218"/>
      <c r="Q2613" s="218"/>
      <c r="R2613" s="218"/>
    </row>
    <row r="2614" spans="1:18" x14ac:dyDescent="0.25">
      <c r="A2614" s="227"/>
      <c r="B2614" s="173"/>
      <c r="C2614" s="173"/>
      <c r="D2614" s="173"/>
      <c r="E2614" s="173"/>
      <c r="F2614" s="173"/>
      <c r="G2614" s="173"/>
      <c r="H2614" s="173"/>
      <c r="I2614" s="173"/>
      <c r="J2614" s="173"/>
      <c r="K2614" s="173"/>
      <c r="L2614" s="173"/>
      <c r="M2614" s="72"/>
      <c r="N2614" s="67"/>
      <c r="O2614" s="76"/>
      <c r="P2614" s="218"/>
      <c r="Q2614" s="218"/>
      <c r="R2614" s="218"/>
    </row>
    <row r="2615" spans="1:18" x14ac:dyDescent="0.25">
      <c r="A2615" s="227"/>
      <c r="B2615" s="173"/>
      <c r="C2615" s="173"/>
      <c r="D2615" s="173"/>
      <c r="E2615" s="173"/>
      <c r="F2615" s="173"/>
      <c r="G2615" s="173"/>
      <c r="H2615" s="173"/>
      <c r="I2615" s="173"/>
      <c r="J2615" s="173"/>
      <c r="K2615" s="173"/>
      <c r="L2615" s="173"/>
      <c r="M2615" s="72"/>
      <c r="N2615" s="67"/>
      <c r="O2615" s="76"/>
      <c r="P2615" s="218"/>
      <c r="Q2615" s="218"/>
      <c r="R2615" s="218"/>
    </row>
    <row r="2616" spans="1:18" x14ac:dyDescent="0.25">
      <c r="A2616" s="227"/>
      <c r="B2616" s="173"/>
      <c r="C2616" s="173"/>
      <c r="D2616" s="173"/>
      <c r="E2616" s="173"/>
      <c r="F2616" s="173"/>
      <c r="G2616" s="173"/>
      <c r="H2616" s="173"/>
      <c r="I2616" s="173"/>
      <c r="J2616" s="173"/>
      <c r="K2616" s="173"/>
      <c r="L2616" s="173"/>
      <c r="M2616" s="72"/>
      <c r="N2616" s="67"/>
      <c r="O2616" s="76"/>
      <c r="P2616" s="218"/>
      <c r="Q2616" s="218"/>
      <c r="R2616" s="218"/>
    </row>
    <row r="2617" spans="1:18" x14ac:dyDescent="0.25">
      <c r="A2617" s="227"/>
      <c r="B2617" s="173"/>
      <c r="C2617" s="173"/>
      <c r="D2617" s="173"/>
      <c r="E2617" s="173"/>
      <c r="F2617" s="173"/>
      <c r="G2617" s="173"/>
      <c r="H2617" s="173"/>
      <c r="I2617" s="173"/>
      <c r="J2617" s="173"/>
      <c r="K2617" s="173"/>
      <c r="L2617" s="173"/>
      <c r="M2617" s="72"/>
      <c r="N2617" s="67"/>
      <c r="O2617" s="76"/>
      <c r="P2617" s="218"/>
      <c r="Q2617" s="218"/>
      <c r="R2617" s="218"/>
    </row>
    <row r="2618" spans="1:18" x14ac:dyDescent="0.25">
      <c r="A2618" s="227"/>
      <c r="B2618" s="173"/>
      <c r="C2618" s="173"/>
      <c r="D2618" s="173"/>
      <c r="E2618" s="173"/>
      <c r="F2618" s="173"/>
      <c r="G2618" s="173"/>
      <c r="H2618" s="173"/>
      <c r="I2618" s="173"/>
      <c r="J2618" s="173"/>
      <c r="K2618" s="173"/>
      <c r="L2618" s="173"/>
      <c r="M2618" s="72"/>
      <c r="N2618" s="67"/>
      <c r="O2618" s="76"/>
      <c r="P2618" s="218"/>
      <c r="Q2618" s="218"/>
      <c r="R2618" s="218"/>
    </row>
    <row r="2619" spans="1:18" x14ac:dyDescent="0.25">
      <c r="A2619" s="227"/>
      <c r="B2619" s="173"/>
      <c r="C2619" s="173"/>
      <c r="D2619" s="173"/>
      <c r="E2619" s="173"/>
      <c r="F2619" s="173"/>
      <c r="G2619" s="173"/>
      <c r="H2619" s="173"/>
      <c r="I2619" s="173"/>
      <c r="J2619" s="173"/>
      <c r="K2619" s="173"/>
      <c r="L2619" s="173"/>
      <c r="M2619" s="72"/>
      <c r="N2619" s="67"/>
      <c r="O2619" s="76"/>
      <c r="P2619" s="218"/>
      <c r="Q2619" s="218"/>
      <c r="R2619" s="218"/>
    </row>
    <row r="2620" spans="1:18" x14ac:dyDescent="0.25">
      <c r="A2620" s="227"/>
      <c r="B2620" s="173"/>
      <c r="C2620" s="173"/>
      <c r="D2620" s="173"/>
      <c r="E2620" s="173"/>
      <c r="F2620" s="173"/>
      <c r="G2620" s="173"/>
      <c r="H2620" s="173"/>
      <c r="I2620" s="173"/>
      <c r="J2620" s="173"/>
      <c r="K2620" s="173"/>
      <c r="L2620" s="173"/>
      <c r="M2620" s="72"/>
      <c r="N2620" s="67"/>
      <c r="O2620" s="76"/>
      <c r="P2620" s="218"/>
      <c r="Q2620" s="218"/>
      <c r="R2620" s="218"/>
    </row>
    <row r="2621" spans="1:18" x14ac:dyDescent="0.25">
      <c r="A2621" s="227"/>
      <c r="B2621" s="173"/>
      <c r="C2621" s="173"/>
      <c r="D2621" s="173"/>
      <c r="E2621" s="173"/>
      <c r="F2621" s="173"/>
      <c r="G2621" s="173"/>
      <c r="H2621" s="173"/>
      <c r="I2621" s="173"/>
      <c r="J2621" s="173"/>
      <c r="K2621" s="173"/>
      <c r="L2621" s="173"/>
      <c r="M2621" s="72"/>
      <c r="N2621" s="67"/>
      <c r="O2621" s="76"/>
      <c r="P2621" s="218"/>
      <c r="Q2621" s="218"/>
      <c r="R2621" s="218"/>
    </row>
    <row r="2622" spans="1:18" x14ac:dyDescent="0.25">
      <c r="A2622" s="227"/>
      <c r="B2622" s="173"/>
      <c r="C2622" s="173"/>
      <c r="D2622" s="173"/>
      <c r="E2622" s="173"/>
      <c r="F2622" s="173"/>
      <c r="G2622" s="173"/>
      <c r="H2622" s="173"/>
      <c r="I2622" s="173"/>
      <c r="J2622" s="173"/>
      <c r="K2622" s="173"/>
      <c r="L2622" s="173"/>
      <c r="M2622" s="72"/>
      <c r="N2622" s="67"/>
      <c r="O2622" s="76"/>
      <c r="P2622" s="218"/>
      <c r="Q2622" s="218"/>
      <c r="R2622" s="218"/>
    </row>
    <row r="2623" spans="1:18" x14ac:dyDescent="0.25">
      <c r="A2623" s="227"/>
      <c r="B2623" s="173"/>
      <c r="C2623" s="173"/>
      <c r="D2623" s="173"/>
      <c r="E2623" s="173"/>
      <c r="F2623" s="173"/>
      <c r="G2623" s="173"/>
      <c r="H2623" s="173"/>
      <c r="I2623" s="173"/>
      <c r="J2623" s="173"/>
      <c r="K2623" s="173"/>
      <c r="L2623" s="173"/>
      <c r="M2623" s="72"/>
      <c r="N2623" s="67"/>
      <c r="O2623" s="76"/>
      <c r="P2623" s="218"/>
      <c r="Q2623" s="218"/>
      <c r="R2623" s="218"/>
    </row>
    <row r="2624" spans="1:18" x14ac:dyDescent="0.25">
      <c r="A2624" s="227"/>
      <c r="B2624" s="173"/>
      <c r="C2624" s="173"/>
      <c r="D2624" s="173"/>
      <c r="E2624" s="173"/>
      <c r="F2624" s="173"/>
      <c r="G2624" s="173"/>
      <c r="H2624" s="173"/>
      <c r="I2624" s="173"/>
      <c r="J2624" s="173"/>
      <c r="K2624" s="173"/>
      <c r="L2624" s="173"/>
      <c r="M2624" s="72"/>
      <c r="N2624" s="67"/>
      <c r="O2624" s="76"/>
      <c r="P2624" s="218"/>
      <c r="Q2624" s="218"/>
      <c r="R2624" s="218"/>
    </row>
    <row r="2625" spans="1:18" x14ac:dyDescent="0.25">
      <c r="A2625" s="227"/>
      <c r="B2625" s="173"/>
      <c r="C2625" s="173"/>
      <c r="D2625" s="173"/>
      <c r="E2625" s="173"/>
      <c r="F2625" s="173"/>
      <c r="G2625" s="173"/>
      <c r="H2625" s="173"/>
      <c r="I2625" s="173"/>
      <c r="J2625" s="173"/>
      <c r="K2625" s="173"/>
      <c r="L2625" s="173"/>
      <c r="M2625" s="72"/>
      <c r="N2625" s="67"/>
      <c r="O2625" s="76"/>
      <c r="P2625" s="218"/>
      <c r="Q2625" s="218"/>
      <c r="R2625" s="218"/>
    </row>
    <row r="2626" spans="1:18" x14ac:dyDescent="0.25">
      <c r="A2626" s="227"/>
      <c r="B2626" s="173"/>
      <c r="C2626" s="173"/>
      <c r="D2626" s="173"/>
      <c r="E2626" s="173"/>
      <c r="F2626" s="173"/>
      <c r="G2626" s="173"/>
      <c r="H2626" s="173"/>
      <c r="I2626" s="173"/>
      <c r="J2626" s="173"/>
      <c r="K2626" s="173"/>
      <c r="L2626" s="173"/>
      <c r="M2626" s="72"/>
      <c r="N2626" s="67"/>
      <c r="O2626" s="76"/>
      <c r="P2626" s="218"/>
      <c r="Q2626" s="218"/>
      <c r="R2626" s="218"/>
    </row>
    <row r="2627" spans="1:18" x14ac:dyDescent="0.25">
      <c r="A2627" s="227"/>
      <c r="B2627" s="173"/>
      <c r="C2627" s="173"/>
      <c r="D2627" s="173"/>
      <c r="E2627" s="173"/>
      <c r="F2627" s="173"/>
      <c r="G2627" s="173"/>
      <c r="H2627" s="173"/>
      <c r="I2627" s="173"/>
      <c r="J2627" s="173"/>
      <c r="K2627" s="173"/>
      <c r="L2627" s="173"/>
      <c r="M2627" s="72"/>
      <c r="N2627" s="67"/>
      <c r="O2627" s="76"/>
      <c r="P2627" s="218"/>
      <c r="Q2627" s="218"/>
      <c r="R2627" s="218"/>
    </row>
    <row r="2628" spans="1:18" x14ac:dyDescent="0.25">
      <c r="A2628" s="227"/>
      <c r="B2628" s="173"/>
      <c r="C2628" s="173"/>
      <c r="D2628" s="173"/>
      <c r="E2628" s="173"/>
      <c r="F2628" s="173"/>
      <c r="G2628" s="173"/>
      <c r="H2628" s="173"/>
      <c r="I2628" s="173"/>
      <c r="J2628" s="173"/>
      <c r="K2628" s="173"/>
      <c r="L2628" s="173"/>
      <c r="M2628" s="72"/>
      <c r="N2628" s="67"/>
      <c r="O2628" s="76"/>
      <c r="P2628" s="218"/>
      <c r="Q2628" s="218"/>
      <c r="R2628" s="218"/>
    </row>
    <row r="2629" spans="1:18" x14ac:dyDescent="0.25">
      <c r="A2629" s="227"/>
      <c r="B2629" s="173"/>
      <c r="C2629" s="173"/>
      <c r="D2629" s="173"/>
      <c r="E2629" s="173"/>
      <c r="F2629" s="173"/>
      <c r="G2629" s="173"/>
      <c r="H2629" s="173"/>
      <c r="I2629" s="173"/>
      <c r="J2629" s="173"/>
      <c r="K2629" s="173"/>
      <c r="L2629" s="173"/>
      <c r="M2629" s="72"/>
      <c r="N2629" s="67"/>
      <c r="O2629" s="76"/>
      <c r="P2629" s="218"/>
      <c r="Q2629" s="218"/>
      <c r="R2629" s="218"/>
    </row>
    <row r="2630" spans="1:18" x14ac:dyDescent="0.25">
      <c r="A2630" s="227"/>
      <c r="B2630" s="173"/>
      <c r="C2630" s="173"/>
      <c r="D2630" s="173"/>
      <c r="E2630" s="173"/>
      <c r="F2630" s="173"/>
      <c r="G2630" s="173"/>
      <c r="H2630" s="173"/>
      <c r="I2630" s="173"/>
      <c r="J2630" s="173"/>
      <c r="K2630" s="173"/>
      <c r="L2630" s="173"/>
      <c r="M2630" s="72"/>
      <c r="N2630" s="67"/>
      <c r="O2630" s="76"/>
      <c r="P2630" s="218"/>
      <c r="Q2630" s="218"/>
      <c r="R2630" s="218"/>
    </row>
    <row r="2631" spans="1:18" x14ac:dyDescent="0.25">
      <c r="A2631" s="227"/>
      <c r="B2631" s="173"/>
      <c r="C2631" s="173"/>
      <c r="D2631" s="173"/>
      <c r="E2631" s="173"/>
      <c r="F2631" s="173"/>
      <c r="G2631" s="173"/>
      <c r="H2631" s="173"/>
      <c r="I2631" s="173"/>
      <c r="J2631" s="173"/>
      <c r="K2631" s="173"/>
      <c r="L2631" s="173"/>
      <c r="M2631" s="72"/>
      <c r="N2631" s="67"/>
      <c r="O2631" s="76"/>
      <c r="P2631" s="218"/>
      <c r="Q2631" s="218"/>
      <c r="R2631" s="218"/>
    </row>
    <row r="2632" spans="1:18" x14ac:dyDescent="0.25">
      <c r="A2632" s="227"/>
      <c r="B2632" s="173"/>
      <c r="C2632" s="173"/>
      <c r="D2632" s="173"/>
      <c r="E2632" s="173"/>
      <c r="F2632" s="173"/>
      <c r="G2632" s="173"/>
      <c r="H2632" s="173"/>
      <c r="I2632" s="173"/>
      <c r="J2632" s="173"/>
      <c r="K2632" s="173"/>
      <c r="L2632" s="173"/>
      <c r="M2632" s="72"/>
      <c r="N2632" s="67"/>
      <c r="O2632" s="76"/>
      <c r="P2632" s="218"/>
      <c r="Q2632" s="218"/>
      <c r="R2632" s="218"/>
    </row>
    <row r="2633" spans="1:18" x14ac:dyDescent="0.25">
      <c r="A2633" s="227"/>
      <c r="B2633" s="173"/>
      <c r="C2633" s="173"/>
      <c r="D2633" s="173"/>
      <c r="E2633" s="173"/>
      <c r="F2633" s="173"/>
      <c r="G2633" s="173"/>
      <c r="H2633" s="173"/>
      <c r="I2633" s="173"/>
      <c r="J2633" s="173"/>
      <c r="K2633" s="173"/>
      <c r="L2633" s="173"/>
      <c r="M2633" s="72"/>
      <c r="N2633" s="67"/>
      <c r="O2633" s="76"/>
      <c r="P2633" s="218"/>
      <c r="Q2633" s="218"/>
      <c r="R2633" s="218"/>
    </row>
    <row r="2634" spans="1:18" x14ac:dyDescent="0.25">
      <c r="A2634" s="227"/>
      <c r="B2634" s="173"/>
      <c r="C2634" s="173"/>
      <c r="D2634" s="173"/>
      <c r="E2634" s="173"/>
      <c r="F2634" s="173"/>
      <c r="G2634" s="173"/>
      <c r="H2634" s="173"/>
      <c r="I2634" s="173"/>
      <c r="J2634" s="173"/>
      <c r="K2634" s="173"/>
      <c r="L2634" s="173"/>
      <c r="M2634" s="72"/>
      <c r="N2634" s="67"/>
      <c r="O2634" s="76"/>
      <c r="P2634" s="218"/>
      <c r="Q2634" s="218"/>
      <c r="R2634" s="218"/>
    </row>
    <row r="2635" spans="1:18" x14ac:dyDescent="0.25">
      <c r="A2635" s="227"/>
      <c r="B2635" s="173"/>
      <c r="C2635" s="173"/>
      <c r="D2635" s="173"/>
      <c r="E2635" s="173"/>
      <c r="F2635" s="173"/>
      <c r="G2635" s="173"/>
      <c r="H2635" s="173"/>
      <c r="I2635" s="173"/>
      <c r="J2635" s="173"/>
      <c r="K2635" s="173"/>
      <c r="L2635" s="173"/>
      <c r="M2635" s="72"/>
      <c r="N2635" s="67"/>
      <c r="O2635" s="76"/>
      <c r="P2635" s="218"/>
      <c r="Q2635" s="218"/>
      <c r="R2635" s="218"/>
    </row>
    <row r="2636" spans="1:18" x14ac:dyDescent="0.25">
      <c r="A2636" s="227"/>
      <c r="B2636" s="173"/>
      <c r="C2636" s="173"/>
      <c r="D2636" s="173"/>
      <c r="E2636" s="173"/>
      <c r="F2636" s="173"/>
      <c r="G2636" s="173"/>
      <c r="H2636" s="173"/>
      <c r="I2636" s="173"/>
      <c r="J2636" s="173"/>
      <c r="K2636" s="173"/>
      <c r="L2636" s="173"/>
      <c r="M2636" s="72"/>
      <c r="N2636" s="67"/>
      <c r="O2636" s="76"/>
      <c r="P2636" s="218"/>
      <c r="Q2636" s="218"/>
      <c r="R2636" s="218"/>
    </row>
    <row r="2637" spans="1:18" x14ac:dyDescent="0.25">
      <c r="A2637" s="227"/>
      <c r="B2637" s="173"/>
      <c r="C2637" s="173"/>
      <c r="D2637" s="173"/>
      <c r="E2637" s="173"/>
      <c r="F2637" s="173"/>
      <c r="G2637" s="173"/>
      <c r="H2637" s="173"/>
      <c r="I2637" s="173"/>
      <c r="J2637" s="173"/>
      <c r="K2637" s="173"/>
      <c r="L2637" s="173"/>
      <c r="M2637" s="72"/>
      <c r="N2637" s="67"/>
      <c r="O2637" s="76"/>
      <c r="P2637" s="218"/>
      <c r="Q2637" s="218"/>
      <c r="R2637" s="218"/>
    </row>
    <row r="2638" spans="1:18" x14ac:dyDescent="0.25">
      <c r="A2638" s="227"/>
      <c r="B2638" s="173"/>
      <c r="C2638" s="173"/>
      <c r="D2638" s="173"/>
      <c r="E2638" s="173"/>
      <c r="F2638" s="173"/>
      <c r="G2638" s="173"/>
      <c r="H2638" s="173"/>
      <c r="I2638" s="173"/>
      <c r="J2638" s="173"/>
      <c r="K2638" s="173"/>
      <c r="L2638" s="173"/>
      <c r="M2638" s="72"/>
      <c r="N2638" s="67"/>
      <c r="O2638" s="76"/>
      <c r="P2638" s="218"/>
      <c r="Q2638" s="218"/>
      <c r="R2638" s="218"/>
    </row>
    <row r="2639" spans="1:18" x14ac:dyDescent="0.25">
      <c r="A2639" s="227"/>
      <c r="B2639" s="173"/>
      <c r="C2639" s="173"/>
      <c r="D2639" s="173"/>
      <c r="E2639" s="173"/>
      <c r="F2639" s="173"/>
      <c r="G2639" s="173"/>
      <c r="H2639" s="173"/>
      <c r="I2639" s="173"/>
      <c r="J2639" s="173"/>
      <c r="K2639" s="173"/>
      <c r="L2639" s="173"/>
      <c r="M2639" s="72"/>
      <c r="N2639" s="67"/>
      <c r="O2639" s="76"/>
      <c r="P2639" s="218"/>
      <c r="Q2639" s="218"/>
      <c r="R2639" s="218"/>
    </row>
    <row r="2640" spans="1:18" x14ac:dyDescent="0.25">
      <c r="A2640" s="227"/>
      <c r="B2640" s="173"/>
      <c r="C2640" s="173"/>
      <c r="D2640" s="173"/>
      <c r="E2640" s="173"/>
      <c r="F2640" s="173"/>
      <c r="G2640" s="173"/>
      <c r="H2640" s="173"/>
      <c r="I2640" s="173"/>
      <c r="J2640" s="173"/>
      <c r="K2640" s="173"/>
      <c r="L2640" s="173"/>
      <c r="M2640" s="72"/>
      <c r="N2640" s="67"/>
      <c r="O2640" s="76"/>
      <c r="P2640" s="218"/>
      <c r="Q2640" s="218"/>
      <c r="R2640" s="218"/>
    </row>
    <row r="2641" spans="1:18" x14ac:dyDescent="0.25">
      <c r="A2641" s="227"/>
      <c r="B2641" s="173"/>
      <c r="C2641" s="173"/>
      <c r="D2641" s="173"/>
      <c r="E2641" s="173"/>
      <c r="F2641" s="173"/>
      <c r="G2641" s="173"/>
      <c r="H2641" s="173"/>
      <c r="I2641" s="173"/>
      <c r="J2641" s="173"/>
      <c r="K2641" s="173"/>
      <c r="L2641" s="173"/>
      <c r="M2641" s="72"/>
      <c r="N2641" s="67"/>
      <c r="O2641" s="76"/>
      <c r="P2641" s="218"/>
      <c r="Q2641" s="218"/>
      <c r="R2641" s="218"/>
    </row>
    <row r="2642" spans="1:18" x14ac:dyDescent="0.25">
      <c r="A2642" s="227"/>
      <c r="B2642" s="173"/>
      <c r="C2642" s="173"/>
      <c r="D2642" s="173"/>
      <c r="E2642" s="173"/>
      <c r="F2642" s="173"/>
      <c r="G2642" s="173"/>
      <c r="H2642" s="173"/>
      <c r="I2642" s="173"/>
      <c r="J2642" s="173"/>
      <c r="K2642" s="173"/>
      <c r="L2642" s="173"/>
      <c r="M2642" s="72"/>
      <c r="N2642" s="67"/>
      <c r="O2642" s="76"/>
      <c r="P2642" s="218"/>
      <c r="Q2642" s="218"/>
      <c r="R2642" s="218"/>
    </row>
    <row r="2643" spans="1:18" x14ac:dyDescent="0.25">
      <c r="A2643" s="227"/>
      <c r="B2643" s="173"/>
      <c r="C2643" s="173"/>
      <c r="D2643" s="173"/>
      <c r="E2643" s="173"/>
      <c r="F2643" s="173"/>
      <c r="G2643" s="173"/>
      <c r="H2643" s="173"/>
      <c r="I2643" s="173"/>
      <c r="J2643" s="173"/>
      <c r="K2643" s="173"/>
      <c r="L2643" s="173"/>
      <c r="M2643" s="72"/>
      <c r="N2643" s="67"/>
      <c r="O2643" s="76"/>
      <c r="P2643" s="218"/>
      <c r="Q2643" s="218"/>
      <c r="R2643" s="218"/>
    </row>
    <row r="2644" spans="1:18" x14ac:dyDescent="0.25">
      <c r="A2644" s="227"/>
      <c r="B2644" s="173"/>
      <c r="C2644" s="173"/>
      <c r="D2644" s="173"/>
      <c r="E2644" s="173"/>
      <c r="F2644" s="173"/>
      <c r="G2644" s="173"/>
      <c r="H2644" s="173"/>
      <c r="I2644" s="173"/>
      <c r="J2644" s="173"/>
      <c r="K2644" s="173"/>
      <c r="L2644" s="173"/>
      <c r="M2644" s="72"/>
      <c r="N2644" s="67"/>
      <c r="O2644" s="76"/>
      <c r="P2644" s="218"/>
      <c r="Q2644" s="218"/>
      <c r="R2644" s="218"/>
    </row>
    <row r="2645" spans="1:18" x14ac:dyDescent="0.25">
      <c r="A2645" s="227"/>
      <c r="B2645" s="173"/>
      <c r="C2645" s="173"/>
      <c r="D2645" s="173"/>
      <c r="E2645" s="173"/>
      <c r="F2645" s="173"/>
      <c r="G2645" s="173"/>
      <c r="H2645" s="173"/>
      <c r="I2645" s="173"/>
      <c r="J2645" s="173"/>
      <c r="K2645" s="173"/>
      <c r="L2645" s="173"/>
      <c r="M2645" s="72"/>
      <c r="N2645" s="67"/>
      <c r="O2645" s="76"/>
      <c r="P2645" s="218"/>
      <c r="Q2645" s="218"/>
      <c r="R2645" s="218"/>
    </row>
    <row r="2646" spans="1:18" x14ac:dyDescent="0.25">
      <c r="A2646" s="227"/>
      <c r="B2646" s="173"/>
      <c r="C2646" s="173"/>
      <c r="D2646" s="173"/>
      <c r="E2646" s="173"/>
      <c r="F2646" s="173"/>
      <c r="G2646" s="173"/>
      <c r="H2646" s="173"/>
      <c r="I2646" s="173"/>
      <c r="J2646" s="173"/>
      <c r="K2646" s="173"/>
      <c r="L2646" s="173"/>
      <c r="M2646" s="72"/>
      <c r="N2646" s="67"/>
      <c r="O2646" s="76"/>
      <c r="P2646" s="218"/>
      <c r="Q2646" s="218"/>
      <c r="R2646" s="218"/>
    </row>
    <row r="2647" spans="1:18" x14ac:dyDescent="0.25">
      <c r="A2647" s="227"/>
      <c r="B2647" s="173"/>
      <c r="C2647" s="173"/>
      <c r="D2647" s="173"/>
      <c r="E2647" s="173"/>
      <c r="F2647" s="173"/>
      <c r="G2647" s="173"/>
      <c r="H2647" s="173"/>
      <c r="I2647" s="173"/>
      <c r="J2647" s="173"/>
      <c r="K2647" s="173"/>
      <c r="L2647" s="173"/>
      <c r="M2647" s="72"/>
      <c r="N2647" s="67"/>
      <c r="O2647" s="76"/>
      <c r="P2647" s="218"/>
      <c r="Q2647" s="218"/>
      <c r="R2647" s="218"/>
    </row>
    <row r="2648" spans="1:18" x14ac:dyDescent="0.25">
      <c r="A2648" s="227"/>
      <c r="B2648" s="173"/>
      <c r="C2648" s="173"/>
      <c r="D2648" s="173"/>
      <c r="E2648" s="173"/>
      <c r="F2648" s="173"/>
      <c r="G2648" s="173"/>
      <c r="H2648" s="173"/>
      <c r="I2648" s="173"/>
      <c r="J2648" s="173"/>
      <c r="K2648" s="173"/>
      <c r="L2648" s="173"/>
      <c r="M2648" s="72"/>
      <c r="N2648" s="67"/>
      <c r="O2648" s="76"/>
      <c r="P2648" s="218"/>
      <c r="Q2648" s="218"/>
      <c r="R2648" s="218"/>
    </row>
    <row r="2649" spans="1:18" x14ac:dyDescent="0.25">
      <c r="A2649" s="227"/>
      <c r="B2649" s="173"/>
      <c r="C2649" s="173"/>
      <c r="D2649" s="173"/>
      <c r="E2649" s="173"/>
      <c r="F2649" s="173"/>
      <c r="G2649" s="173"/>
      <c r="H2649" s="173"/>
      <c r="I2649" s="173"/>
      <c r="J2649" s="173"/>
      <c r="K2649" s="173"/>
      <c r="L2649" s="173"/>
      <c r="M2649" s="72"/>
      <c r="N2649" s="67"/>
      <c r="O2649" s="76"/>
      <c r="P2649" s="218"/>
      <c r="Q2649" s="218"/>
      <c r="R2649" s="218"/>
    </row>
    <row r="2650" spans="1:18" x14ac:dyDescent="0.25">
      <c r="A2650" s="227"/>
      <c r="B2650" s="173"/>
      <c r="C2650" s="173"/>
      <c r="D2650" s="173"/>
      <c r="E2650" s="173"/>
      <c r="F2650" s="173"/>
      <c r="G2650" s="173"/>
      <c r="H2650" s="173"/>
      <c r="I2650" s="173"/>
      <c r="J2650" s="173"/>
      <c r="K2650" s="173"/>
      <c r="L2650" s="173"/>
      <c r="M2650" s="72"/>
      <c r="N2650" s="67"/>
      <c r="O2650" s="76"/>
      <c r="P2650" s="218"/>
      <c r="Q2650" s="218"/>
      <c r="R2650" s="218"/>
    </row>
    <row r="2651" spans="1:18" x14ac:dyDescent="0.25">
      <c r="A2651" s="227"/>
      <c r="B2651" s="173"/>
      <c r="C2651" s="173"/>
      <c r="D2651" s="173"/>
      <c r="E2651" s="173"/>
      <c r="F2651" s="173"/>
      <c r="G2651" s="173"/>
      <c r="H2651" s="173"/>
      <c r="I2651" s="173"/>
      <c r="J2651" s="173"/>
      <c r="K2651" s="173"/>
      <c r="L2651" s="173"/>
      <c r="M2651" s="72"/>
      <c r="N2651" s="67"/>
      <c r="O2651" s="76"/>
      <c r="P2651" s="218"/>
      <c r="Q2651" s="218"/>
      <c r="R2651" s="218"/>
    </row>
    <row r="2652" spans="1:18" x14ac:dyDescent="0.25">
      <c r="A2652" s="227"/>
      <c r="B2652" s="173"/>
      <c r="C2652" s="173"/>
      <c r="D2652" s="173"/>
      <c r="E2652" s="173"/>
      <c r="F2652" s="173"/>
      <c r="G2652" s="173"/>
      <c r="H2652" s="173"/>
      <c r="I2652" s="173"/>
      <c r="J2652" s="173"/>
      <c r="K2652" s="173"/>
      <c r="L2652" s="173"/>
      <c r="M2652" s="72"/>
      <c r="N2652" s="67"/>
      <c r="O2652" s="76"/>
      <c r="P2652" s="218"/>
      <c r="Q2652" s="218"/>
      <c r="R2652" s="218"/>
    </row>
    <row r="2653" spans="1:18" x14ac:dyDescent="0.25">
      <c r="A2653" s="227"/>
      <c r="B2653" s="173"/>
      <c r="C2653" s="173"/>
      <c r="D2653" s="173"/>
      <c r="E2653" s="173"/>
      <c r="F2653" s="173"/>
      <c r="G2653" s="173"/>
      <c r="H2653" s="173"/>
      <c r="I2653" s="173"/>
      <c r="J2653" s="173"/>
      <c r="K2653" s="173"/>
      <c r="L2653" s="173"/>
      <c r="M2653" s="72"/>
      <c r="N2653" s="67"/>
      <c r="O2653" s="76"/>
      <c r="P2653" s="218"/>
      <c r="Q2653" s="218"/>
      <c r="R2653" s="218"/>
    </row>
    <row r="2654" spans="1:18" x14ac:dyDescent="0.25">
      <c r="A2654" s="227"/>
      <c r="B2654" s="173"/>
      <c r="C2654" s="173"/>
      <c r="D2654" s="173"/>
      <c r="E2654" s="173"/>
      <c r="F2654" s="173"/>
      <c r="G2654" s="173"/>
      <c r="H2654" s="173"/>
      <c r="I2654" s="173"/>
      <c r="J2654" s="173"/>
      <c r="K2654" s="173"/>
      <c r="L2654" s="173"/>
      <c r="M2654" s="72"/>
      <c r="N2654" s="67"/>
      <c r="O2654" s="76"/>
      <c r="P2654" s="218"/>
      <c r="Q2654" s="218"/>
      <c r="R2654" s="218"/>
    </row>
    <row r="2655" spans="1:18" x14ac:dyDescent="0.25">
      <c r="A2655" s="227"/>
      <c r="B2655" s="173"/>
      <c r="C2655" s="173"/>
      <c r="D2655" s="173"/>
      <c r="E2655" s="173"/>
      <c r="F2655" s="173"/>
      <c r="G2655" s="173"/>
      <c r="H2655" s="173"/>
      <c r="I2655" s="173"/>
      <c r="J2655" s="173"/>
      <c r="K2655" s="173"/>
      <c r="L2655" s="173"/>
      <c r="M2655" s="72"/>
      <c r="N2655" s="67"/>
      <c r="O2655" s="76"/>
      <c r="P2655" s="218"/>
      <c r="Q2655" s="218"/>
      <c r="R2655" s="218"/>
    </row>
    <row r="2656" spans="1:18" x14ac:dyDescent="0.25">
      <c r="A2656" s="227"/>
      <c r="B2656" s="173"/>
      <c r="C2656" s="173"/>
      <c r="D2656" s="173"/>
      <c r="E2656" s="173"/>
      <c r="F2656" s="173"/>
      <c r="G2656" s="173"/>
      <c r="H2656" s="173"/>
      <c r="I2656" s="173"/>
      <c r="J2656" s="173"/>
      <c r="K2656" s="173"/>
      <c r="L2656" s="173"/>
      <c r="M2656" s="72"/>
      <c r="N2656" s="67"/>
      <c r="O2656" s="76"/>
      <c r="P2656" s="218"/>
      <c r="Q2656" s="218"/>
      <c r="R2656" s="218"/>
    </row>
    <row r="2657" spans="1:18" x14ac:dyDescent="0.25">
      <c r="A2657" s="227"/>
      <c r="B2657" s="173"/>
      <c r="C2657" s="173"/>
      <c r="D2657" s="173"/>
      <c r="E2657" s="173"/>
      <c r="F2657" s="173"/>
      <c r="G2657" s="173"/>
      <c r="H2657" s="173"/>
      <c r="I2657" s="173"/>
      <c r="J2657" s="173"/>
      <c r="K2657" s="173"/>
      <c r="L2657" s="173"/>
      <c r="M2657" s="72"/>
      <c r="N2657" s="67"/>
      <c r="O2657" s="76"/>
      <c r="P2657" s="218"/>
      <c r="Q2657" s="218"/>
      <c r="R2657" s="218"/>
    </row>
    <row r="2658" spans="1:18" x14ac:dyDescent="0.25">
      <c r="A2658" s="227"/>
      <c r="B2658" s="173"/>
      <c r="C2658" s="173"/>
      <c r="D2658" s="173"/>
      <c r="E2658" s="173"/>
      <c r="F2658" s="173"/>
      <c r="G2658" s="173"/>
      <c r="H2658" s="173"/>
      <c r="I2658" s="173"/>
      <c r="J2658" s="173"/>
      <c r="K2658" s="173"/>
      <c r="L2658" s="173"/>
      <c r="M2658" s="72"/>
      <c r="N2658" s="67"/>
      <c r="O2658" s="76"/>
      <c r="P2658" s="218"/>
      <c r="Q2658" s="218"/>
      <c r="R2658" s="218"/>
    </row>
    <row r="2659" spans="1:18" x14ac:dyDescent="0.25">
      <c r="A2659" s="227"/>
      <c r="B2659" s="173"/>
      <c r="C2659" s="173"/>
      <c r="D2659" s="173"/>
      <c r="E2659" s="173"/>
      <c r="F2659" s="173"/>
      <c r="G2659" s="173"/>
      <c r="H2659" s="173"/>
      <c r="I2659" s="173"/>
      <c r="J2659" s="173"/>
      <c r="K2659" s="173"/>
      <c r="L2659" s="173"/>
      <c r="M2659" s="72"/>
      <c r="N2659" s="67"/>
      <c r="O2659" s="76"/>
      <c r="P2659" s="218"/>
      <c r="Q2659" s="218"/>
      <c r="R2659" s="218"/>
    </row>
    <row r="2660" spans="1:18" x14ac:dyDescent="0.25">
      <c r="A2660" s="227"/>
      <c r="B2660" s="173"/>
      <c r="C2660" s="173"/>
      <c r="D2660" s="173"/>
      <c r="E2660" s="173"/>
      <c r="F2660" s="173"/>
      <c r="G2660" s="173"/>
      <c r="H2660" s="173"/>
      <c r="I2660" s="173"/>
      <c r="J2660" s="173"/>
      <c r="K2660" s="173"/>
      <c r="L2660" s="173"/>
      <c r="M2660" s="72"/>
      <c r="N2660" s="67"/>
      <c r="O2660" s="76"/>
      <c r="P2660" s="218"/>
      <c r="Q2660" s="218"/>
      <c r="R2660" s="218"/>
    </row>
    <row r="2661" spans="1:18" x14ac:dyDescent="0.25">
      <c r="A2661" s="227"/>
      <c r="B2661" s="173"/>
      <c r="C2661" s="173"/>
      <c r="D2661" s="173"/>
      <c r="E2661" s="173"/>
      <c r="F2661" s="173"/>
      <c r="G2661" s="173"/>
      <c r="H2661" s="173"/>
      <c r="I2661" s="173"/>
      <c r="J2661" s="173"/>
      <c r="K2661" s="173"/>
      <c r="L2661" s="173"/>
      <c r="M2661" s="72"/>
      <c r="N2661" s="67"/>
      <c r="O2661" s="76"/>
      <c r="P2661" s="218"/>
      <c r="Q2661" s="218"/>
      <c r="R2661" s="218"/>
    </row>
    <row r="2662" spans="1:18" x14ac:dyDescent="0.25">
      <c r="A2662" s="227"/>
      <c r="B2662" s="173"/>
      <c r="C2662" s="173"/>
      <c r="D2662" s="173"/>
      <c r="E2662" s="173"/>
      <c r="F2662" s="173"/>
      <c r="G2662" s="173"/>
      <c r="H2662" s="173"/>
      <c r="I2662" s="173"/>
      <c r="J2662" s="173"/>
      <c r="K2662" s="173"/>
      <c r="L2662" s="173"/>
      <c r="M2662" s="72"/>
      <c r="N2662" s="67"/>
      <c r="O2662" s="76"/>
      <c r="P2662" s="218"/>
      <c r="Q2662" s="218"/>
      <c r="R2662" s="218"/>
    </row>
    <row r="2663" spans="1:18" x14ac:dyDescent="0.25">
      <c r="A2663" s="227"/>
      <c r="B2663" s="173"/>
      <c r="C2663" s="173"/>
      <c r="D2663" s="173"/>
      <c r="E2663" s="173"/>
      <c r="F2663" s="173"/>
      <c r="G2663" s="173"/>
      <c r="H2663" s="173"/>
      <c r="I2663" s="173"/>
      <c r="J2663" s="173"/>
      <c r="K2663" s="173"/>
      <c r="L2663" s="173"/>
      <c r="M2663" s="72"/>
      <c r="N2663" s="67"/>
      <c r="O2663" s="76"/>
      <c r="P2663" s="218"/>
      <c r="Q2663" s="218"/>
      <c r="R2663" s="218"/>
    </row>
    <row r="2664" spans="1:18" x14ac:dyDescent="0.25">
      <c r="A2664" s="227"/>
      <c r="B2664" s="173"/>
      <c r="C2664" s="173"/>
      <c r="D2664" s="173"/>
      <c r="E2664" s="173"/>
      <c r="F2664" s="173"/>
      <c r="G2664" s="173"/>
      <c r="H2664" s="173"/>
      <c r="I2664" s="173"/>
      <c r="J2664" s="173"/>
      <c r="K2664" s="173"/>
      <c r="L2664" s="173"/>
      <c r="M2664" s="72"/>
      <c r="N2664" s="67"/>
      <c r="O2664" s="76"/>
      <c r="P2664" s="218"/>
      <c r="Q2664" s="218"/>
      <c r="R2664" s="218"/>
    </row>
    <row r="2665" spans="1:18" x14ac:dyDescent="0.25">
      <c r="A2665" s="227"/>
      <c r="B2665" s="173"/>
      <c r="C2665" s="173"/>
      <c r="D2665" s="173"/>
      <c r="E2665" s="173"/>
      <c r="F2665" s="173"/>
      <c r="G2665" s="173"/>
      <c r="H2665" s="173"/>
      <c r="I2665" s="173"/>
      <c r="J2665" s="173"/>
      <c r="K2665" s="173"/>
      <c r="L2665" s="173"/>
      <c r="M2665" s="72"/>
      <c r="N2665" s="67"/>
      <c r="O2665" s="76"/>
      <c r="P2665" s="218"/>
      <c r="Q2665" s="218"/>
      <c r="R2665" s="218"/>
    </row>
    <row r="2666" spans="1:18" x14ac:dyDescent="0.25">
      <c r="A2666" s="227"/>
      <c r="B2666" s="173"/>
      <c r="C2666" s="173"/>
      <c r="D2666" s="173"/>
      <c r="E2666" s="173"/>
      <c r="F2666" s="173"/>
      <c r="G2666" s="173"/>
      <c r="H2666" s="173"/>
      <c r="I2666" s="173"/>
      <c r="J2666" s="173"/>
      <c r="K2666" s="173"/>
      <c r="L2666" s="173"/>
      <c r="M2666" s="72"/>
      <c r="N2666" s="67"/>
      <c r="O2666" s="76"/>
      <c r="P2666" s="218"/>
      <c r="Q2666" s="218"/>
      <c r="R2666" s="218"/>
    </row>
    <row r="2667" spans="1:18" x14ac:dyDescent="0.25">
      <c r="A2667" s="227"/>
      <c r="B2667" s="173"/>
      <c r="C2667" s="173"/>
      <c r="D2667" s="173"/>
      <c r="E2667" s="173"/>
      <c r="F2667" s="173"/>
      <c r="G2667" s="173"/>
      <c r="H2667" s="173"/>
      <c r="I2667" s="173"/>
      <c r="J2667" s="173"/>
      <c r="K2667" s="173"/>
      <c r="L2667" s="173"/>
      <c r="M2667" s="72"/>
      <c r="N2667" s="67"/>
      <c r="O2667" s="76"/>
      <c r="P2667" s="218"/>
      <c r="Q2667" s="218"/>
      <c r="R2667" s="218"/>
    </row>
    <row r="2668" spans="1:18" x14ac:dyDescent="0.25">
      <c r="A2668" s="227"/>
      <c r="B2668" s="173"/>
      <c r="C2668" s="173"/>
      <c r="D2668" s="173"/>
      <c r="E2668" s="173"/>
      <c r="F2668" s="173"/>
      <c r="G2668" s="173"/>
      <c r="H2668" s="173"/>
      <c r="I2668" s="173"/>
      <c r="J2668" s="173"/>
      <c r="K2668" s="173"/>
      <c r="L2668" s="173"/>
      <c r="M2668" s="72"/>
      <c r="N2668" s="67"/>
      <c r="O2668" s="76"/>
      <c r="P2668" s="218"/>
      <c r="Q2668" s="218"/>
      <c r="R2668" s="218"/>
    </row>
    <row r="2669" spans="1:18" x14ac:dyDescent="0.25">
      <c r="A2669" s="227"/>
      <c r="B2669" s="173"/>
      <c r="C2669" s="173"/>
      <c r="D2669" s="173"/>
      <c r="E2669" s="173"/>
      <c r="F2669" s="173"/>
      <c r="G2669" s="173"/>
      <c r="H2669" s="173"/>
      <c r="I2669" s="173"/>
      <c r="J2669" s="173"/>
      <c r="K2669" s="173"/>
      <c r="L2669" s="173"/>
      <c r="M2669" s="72"/>
      <c r="N2669" s="67"/>
      <c r="O2669" s="76"/>
      <c r="P2669" s="218"/>
      <c r="Q2669" s="218"/>
      <c r="R2669" s="218"/>
    </row>
    <row r="2670" spans="1:18" x14ac:dyDescent="0.25">
      <c r="A2670" s="227"/>
      <c r="B2670" s="173"/>
      <c r="C2670" s="173"/>
      <c r="D2670" s="173"/>
      <c r="E2670" s="173"/>
      <c r="F2670" s="173"/>
      <c r="G2670" s="173"/>
      <c r="H2670" s="173"/>
      <c r="I2670" s="173"/>
      <c r="J2670" s="173"/>
      <c r="K2670" s="173"/>
      <c r="L2670" s="173"/>
      <c r="M2670" s="72"/>
      <c r="N2670" s="67"/>
      <c r="O2670" s="76"/>
      <c r="P2670" s="218"/>
      <c r="Q2670" s="218"/>
      <c r="R2670" s="218"/>
    </row>
    <row r="2671" spans="1:18" x14ac:dyDescent="0.25">
      <c r="A2671" s="227"/>
      <c r="B2671" s="173"/>
      <c r="C2671" s="173"/>
      <c r="D2671" s="173"/>
      <c r="E2671" s="173"/>
      <c r="F2671" s="173"/>
      <c r="G2671" s="173"/>
      <c r="H2671" s="173"/>
      <c r="I2671" s="173"/>
      <c r="J2671" s="173"/>
      <c r="K2671" s="173"/>
      <c r="L2671" s="173"/>
      <c r="M2671" s="72"/>
      <c r="N2671" s="67"/>
      <c r="O2671" s="76"/>
      <c r="P2671" s="218"/>
      <c r="Q2671" s="218"/>
      <c r="R2671" s="218"/>
    </row>
    <row r="2672" spans="1:18" x14ac:dyDescent="0.25">
      <c r="A2672" s="227"/>
      <c r="B2672" s="173"/>
      <c r="C2672" s="173"/>
      <c r="D2672" s="173"/>
      <c r="E2672" s="173"/>
      <c r="F2672" s="173"/>
      <c r="G2672" s="173"/>
      <c r="H2672" s="173"/>
      <c r="I2672" s="173"/>
      <c r="J2672" s="173"/>
      <c r="K2672" s="173"/>
      <c r="L2672" s="173"/>
      <c r="M2672" s="72"/>
      <c r="N2672" s="67"/>
      <c r="O2672" s="76"/>
      <c r="P2672" s="218"/>
      <c r="Q2672" s="218"/>
      <c r="R2672" s="218"/>
    </row>
    <row r="2673" spans="1:18" x14ac:dyDescent="0.25">
      <c r="A2673" s="227"/>
      <c r="B2673" s="173"/>
      <c r="C2673" s="173"/>
      <c r="D2673" s="173"/>
      <c r="E2673" s="173"/>
      <c r="F2673" s="173"/>
      <c r="G2673" s="173"/>
      <c r="H2673" s="173"/>
      <c r="I2673" s="173"/>
      <c r="J2673" s="173"/>
      <c r="K2673" s="173"/>
      <c r="L2673" s="173"/>
      <c r="M2673" s="72"/>
      <c r="N2673" s="67"/>
      <c r="O2673" s="76"/>
      <c r="P2673" s="218"/>
      <c r="Q2673" s="218"/>
      <c r="R2673" s="218"/>
    </row>
    <row r="2674" spans="1:18" x14ac:dyDescent="0.25">
      <c r="A2674" s="227"/>
      <c r="B2674" s="173"/>
      <c r="C2674" s="173"/>
      <c r="D2674" s="173"/>
      <c r="E2674" s="173"/>
      <c r="F2674" s="173"/>
      <c r="G2674" s="173"/>
      <c r="H2674" s="173"/>
      <c r="I2674" s="173"/>
      <c r="J2674" s="173"/>
      <c r="K2674" s="173"/>
      <c r="L2674" s="173"/>
      <c r="M2674" s="72"/>
      <c r="N2674" s="67"/>
      <c r="O2674" s="76"/>
      <c r="P2674" s="218"/>
      <c r="Q2674" s="218"/>
      <c r="R2674" s="218"/>
    </row>
    <row r="2675" spans="1:18" x14ac:dyDescent="0.25">
      <c r="A2675" s="227"/>
      <c r="B2675" s="173"/>
      <c r="C2675" s="173"/>
      <c r="D2675" s="173"/>
      <c r="E2675" s="173"/>
      <c r="F2675" s="173"/>
      <c r="G2675" s="173"/>
      <c r="H2675" s="173"/>
      <c r="I2675" s="173"/>
      <c r="J2675" s="173"/>
      <c r="K2675" s="173"/>
      <c r="L2675" s="173"/>
      <c r="M2675" s="72"/>
      <c r="N2675" s="67"/>
      <c r="O2675" s="76"/>
      <c r="P2675" s="218"/>
      <c r="Q2675" s="218"/>
      <c r="R2675" s="218"/>
    </row>
    <row r="2676" spans="1:18" x14ac:dyDescent="0.25">
      <c r="A2676" s="227"/>
      <c r="B2676" s="173"/>
      <c r="C2676" s="173"/>
      <c r="D2676" s="173"/>
      <c r="E2676" s="173"/>
      <c r="F2676" s="173"/>
      <c r="G2676" s="173"/>
      <c r="H2676" s="173"/>
      <c r="I2676" s="173"/>
      <c r="J2676" s="173"/>
      <c r="K2676" s="173"/>
      <c r="L2676" s="173"/>
      <c r="M2676" s="72"/>
      <c r="N2676" s="67"/>
      <c r="O2676" s="76"/>
      <c r="P2676" s="218"/>
      <c r="Q2676" s="218"/>
      <c r="R2676" s="218"/>
    </row>
    <row r="2677" spans="1:18" x14ac:dyDescent="0.25">
      <c r="A2677" s="227"/>
      <c r="B2677" s="173"/>
      <c r="C2677" s="173"/>
      <c r="D2677" s="173"/>
      <c r="E2677" s="173"/>
      <c r="F2677" s="173"/>
      <c r="G2677" s="173"/>
      <c r="H2677" s="173"/>
      <c r="I2677" s="173"/>
      <c r="J2677" s="173"/>
      <c r="K2677" s="173"/>
      <c r="L2677" s="173"/>
      <c r="M2677" s="72"/>
      <c r="N2677" s="67"/>
      <c r="O2677" s="76"/>
      <c r="P2677" s="218"/>
      <c r="Q2677" s="218"/>
      <c r="R2677" s="218"/>
    </row>
    <row r="2678" spans="1:18" x14ac:dyDescent="0.25">
      <c r="A2678" s="227"/>
      <c r="B2678" s="173"/>
      <c r="C2678" s="173"/>
      <c r="D2678" s="173"/>
      <c r="E2678" s="173"/>
      <c r="F2678" s="173"/>
      <c r="G2678" s="173"/>
      <c r="H2678" s="173"/>
      <c r="I2678" s="173"/>
      <c r="J2678" s="173"/>
      <c r="K2678" s="173"/>
      <c r="L2678" s="173"/>
      <c r="M2678" s="72"/>
      <c r="N2678" s="67"/>
      <c r="O2678" s="76"/>
      <c r="P2678" s="218"/>
      <c r="Q2678" s="218"/>
      <c r="R2678" s="218"/>
    </row>
    <row r="2679" spans="1:18" x14ac:dyDescent="0.25">
      <c r="A2679" s="227"/>
      <c r="B2679" s="173"/>
      <c r="C2679" s="173"/>
      <c r="D2679" s="173"/>
      <c r="E2679" s="173"/>
      <c r="F2679" s="173"/>
      <c r="G2679" s="173"/>
      <c r="H2679" s="173"/>
      <c r="I2679" s="173"/>
      <c r="J2679" s="173"/>
      <c r="K2679" s="173"/>
      <c r="L2679" s="173"/>
      <c r="M2679" s="72"/>
      <c r="N2679" s="67"/>
      <c r="O2679" s="76"/>
      <c r="P2679" s="218"/>
      <c r="Q2679" s="218"/>
      <c r="R2679" s="218"/>
    </row>
    <row r="2680" spans="1:18" x14ac:dyDescent="0.25">
      <c r="A2680" s="227"/>
      <c r="B2680" s="173"/>
      <c r="C2680" s="173"/>
      <c r="D2680" s="173"/>
      <c r="E2680" s="173"/>
      <c r="F2680" s="173"/>
      <c r="G2680" s="173"/>
      <c r="H2680" s="173"/>
      <c r="I2680" s="173"/>
      <c r="J2680" s="173"/>
      <c r="K2680" s="173"/>
      <c r="L2680" s="173"/>
      <c r="M2680" s="72"/>
      <c r="N2680" s="67"/>
      <c r="O2680" s="76"/>
      <c r="P2680" s="218"/>
      <c r="Q2680" s="218"/>
      <c r="R2680" s="218"/>
    </row>
    <row r="2681" spans="1:18" x14ac:dyDescent="0.25">
      <c r="A2681" s="227"/>
      <c r="B2681" s="173"/>
      <c r="C2681" s="173"/>
      <c r="D2681" s="173"/>
      <c r="E2681" s="173"/>
      <c r="F2681" s="173"/>
      <c r="G2681" s="173"/>
      <c r="H2681" s="173"/>
      <c r="I2681" s="173"/>
      <c r="J2681" s="173"/>
      <c r="K2681" s="173"/>
      <c r="L2681" s="173"/>
      <c r="M2681" s="72"/>
      <c r="N2681" s="67"/>
      <c r="O2681" s="76"/>
      <c r="P2681" s="218"/>
      <c r="Q2681" s="218"/>
      <c r="R2681" s="218"/>
    </row>
    <row r="2682" spans="1:18" x14ac:dyDescent="0.25">
      <c r="A2682" s="227"/>
      <c r="B2682" s="173"/>
      <c r="C2682" s="173"/>
      <c r="D2682" s="173"/>
      <c r="E2682" s="173"/>
      <c r="F2682" s="173"/>
      <c r="G2682" s="173"/>
      <c r="H2682" s="173"/>
      <c r="I2682" s="173"/>
      <c r="J2682" s="173"/>
      <c r="K2682" s="173"/>
      <c r="L2682" s="173"/>
      <c r="M2682" s="72"/>
      <c r="N2682" s="67"/>
      <c r="O2682" s="76"/>
      <c r="P2682" s="218"/>
      <c r="Q2682" s="218"/>
      <c r="R2682" s="218"/>
    </row>
    <row r="2683" spans="1:18" x14ac:dyDescent="0.25">
      <c r="A2683" s="227"/>
      <c r="B2683" s="173"/>
      <c r="C2683" s="173"/>
      <c r="D2683" s="173"/>
      <c r="E2683" s="173"/>
      <c r="F2683" s="173"/>
      <c r="G2683" s="173"/>
      <c r="H2683" s="173"/>
      <c r="I2683" s="173"/>
      <c r="J2683" s="173"/>
      <c r="K2683" s="173"/>
      <c r="L2683" s="173"/>
      <c r="M2683" s="72"/>
      <c r="N2683" s="67"/>
      <c r="O2683" s="76"/>
      <c r="P2683" s="218"/>
      <c r="Q2683" s="218"/>
      <c r="R2683" s="218"/>
    </row>
    <row r="2684" spans="1:18" x14ac:dyDescent="0.25">
      <c r="A2684" s="227"/>
      <c r="B2684" s="173"/>
      <c r="C2684" s="173"/>
      <c r="D2684" s="173"/>
      <c r="E2684" s="173"/>
      <c r="F2684" s="173"/>
      <c r="G2684" s="173"/>
      <c r="H2684" s="173"/>
      <c r="I2684" s="173"/>
      <c r="J2684" s="173"/>
      <c r="K2684" s="173"/>
      <c r="L2684" s="173"/>
      <c r="M2684" s="72"/>
      <c r="N2684" s="67"/>
      <c r="O2684" s="76"/>
      <c r="P2684" s="218"/>
      <c r="Q2684" s="218"/>
      <c r="R2684" s="218"/>
    </row>
    <row r="2685" spans="1:18" x14ac:dyDescent="0.25">
      <c r="A2685" s="227"/>
      <c r="B2685" s="173"/>
      <c r="C2685" s="173"/>
      <c r="D2685" s="173"/>
      <c r="E2685" s="173"/>
      <c r="F2685" s="173"/>
      <c r="G2685" s="173"/>
      <c r="H2685" s="173"/>
      <c r="I2685" s="173"/>
      <c r="J2685" s="173"/>
      <c r="K2685" s="173"/>
      <c r="L2685" s="173"/>
      <c r="M2685" s="72"/>
      <c r="N2685" s="67"/>
      <c r="O2685" s="76"/>
      <c r="P2685" s="218"/>
      <c r="Q2685" s="218"/>
      <c r="R2685" s="218"/>
    </row>
    <row r="2686" spans="1:18" x14ac:dyDescent="0.25">
      <c r="A2686" s="227"/>
      <c r="B2686" s="173"/>
      <c r="C2686" s="173"/>
      <c r="D2686" s="173"/>
      <c r="E2686" s="173"/>
      <c r="F2686" s="173"/>
      <c r="G2686" s="173"/>
      <c r="H2686" s="173"/>
      <c r="I2686" s="173"/>
      <c r="J2686" s="173"/>
      <c r="K2686" s="173"/>
      <c r="L2686" s="173"/>
      <c r="M2686" s="72"/>
      <c r="N2686" s="67"/>
      <c r="O2686" s="76"/>
      <c r="P2686" s="218"/>
      <c r="Q2686" s="218"/>
      <c r="R2686" s="218"/>
    </row>
    <row r="2687" spans="1:18" x14ac:dyDescent="0.25">
      <c r="A2687" s="227"/>
      <c r="B2687" s="173"/>
      <c r="C2687" s="173"/>
      <c r="D2687" s="173"/>
      <c r="E2687" s="173"/>
      <c r="F2687" s="173"/>
      <c r="G2687" s="173"/>
      <c r="H2687" s="173"/>
      <c r="I2687" s="173"/>
      <c r="J2687" s="173"/>
      <c r="K2687" s="173"/>
      <c r="L2687" s="173"/>
      <c r="M2687" s="72"/>
      <c r="N2687" s="67"/>
      <c r="O2687" s="76"/>
      <c r="P2687" s="218"/>
      <c r="Q2687" s="218"/>
      <c r="R2687" s="218"/>
    </row>
    <row r="2688" spans="1:18" x14ac:dyDescent="0.25">
      <c r="A2688" s="227"/>
      <c r="B2688" s="173"/>
      <c r="C2688" s="173"/>
      <c r="D2688" s="173"/>
      <c r="E2688" s="173"/>
      <c r="F2688" s="173"/>
      <c r="G2688" s="173"/>
      <c r="H2688" s="173"/>
      <c r="I2688" s="173"/>
      <c r="J2688" s="173"/>
      <c r="K2688" s="173"/>
      <c r="L2688" s="173"/>
      <c r="M2688" s="72"/>
      <c r="N2688" s="67"/>
      <c r="O2688" s="76"/>
      <c r="P2688" s="218"/>
      <c r="Q2688" s="218"/>
      <c r="R2688" s="218"/>
    </row>
    <row r="2689" spans="1:18" x14ac:dyDescent="0.25">
      <c r="A2689" s="227"/>
      <c r="B2689" s="173"/>
      <c r="C2689" s="173"/>
      <c r="D2689" s="173"/>
      <c r="E2689" s="173"/>
      <c r="F2689" s="173"/>
      <c r="G2689" s="173"/>
      <c r="H2689" s="173"/>
      <c r="I2689" s="173"/>
      <c r="J2689" s="173"/>
      <c r="K2689" s="173"/>
      <c r="L2689" s="173"/>
      <c r="M2689" s="72"/>
      <c r="N2689" s="67"/>
      <c r="O2689" s="76"/>
      <c r="P2689" s="218"/>
      <c r="Q2689" s="218"/>
      <c r="R2689" s="218"/>
    </row>
    <row r="2690" spans="1:18" x14ac:dyDescent="0.25">
      <c r="A2690" s="227"/>
      <c r="B2690" s="173"/>
      <c r="C2690" s="173"/>
      <c r="D2690" s="173"/>
      <c r="E2690" s="173"/>
      <c r="F2690" s="173"/>
      <c r="G2690" s="173"/>
      <c r="H2690" s="173"/>
      <c r="I2690" s="173"/>
      <c r="J2690" s="173"/>
      <c r="K2690" s="173"/>
      <c r="L2690" s="173"/>
      <c r="M2690" s="72"/>
      <c r="N2690" s="67"/>
      <c r="O2690" s="76"/>
      <c r="P2690" s="218"/>
      <c r="Q2690" s="218"/>
      <c r="R2690" s="218"/>
    </row>
    <row r="2691" spans="1:18" x14ac:dyDescent="0.25">
      <c r="A2691" s="227"/>
      <c r="B2691" s="173"/>
      <c r="C2691" s="173"/>
      <c r="D2691" s="173"/>
      <c r="E2691" s="173"/>
      <c r="F2691" s="173"/>
      <c r="G2691" s="173"/>
      <c r="H2691" s="173"/>
      <c r="I2691" s="173"/>
      <c r="J2691" s="173"/>
      <c r="K2691" s="173"/>
      <c r="L2691" s="173"/>
      <c r="M2691" s="72"/>
      <c r="N2691" s="67"/>
      <c r="O2691" s="76"/>
      <c r="P2691" s="218"/>
      <c r="Q2691" s="218"/>
      <c r="R2691" s="218"/>
    </row>
    <row r="2692" spans="1:18" x14ac:dyDescent="0.25">
      <c r="A2692" s="227"/>
      <c r="B2692" s="173"/>
      <c r="C2692" s="173"/>
      <c r="D2692" s="173"/>
      <c r="E2692" s="173"/>
      <c r="F2692" s="173"/>
      <c r="G2692" s="173"/>
      <c r="H2692" s="173"/>
      <c r="I2692" s="173"/>
      <c r="J2692" s="173"/>
      <c r="K2692" s="173"/>
      <c r="L2692" s="173"/>
      <c r="M2692" s="72"/>
      <c r="N2692" s="67"/>
      <c r="O2692" s="76"/>
      <c r="P2692" s="218"/>
      <c r="Q2692" s="218"/>
      <c r="R2692" s="218"/>
    </row>
    <row r="2693" spans="1:18" x14ac:dyDescent="0.25">
      <c r="A2693" s="227"/>
      <c r="B2693" s="173"/>
      <c r="C2693" s="173"/>
      <c r="D2693" s="173"/>
      <c r="E2693" s="173"/>
      <c r="F2693" s="173"/>
      <c r="G2693" s="173"/>
      <c r="H2693" s="173"/>
      <c r="I2693" s="173"/>
      <c r="J2693" s="173"/>
      <c r="K2693" s="173"/>
      <c r="L2693" s="173"/>
      <c r="M2693" s="72"/>
      <c r="N2693" s="67"/>
      <c r="O2693" s="76"/>
      <c r="P2693" s="218"/>
      <c r="Q2693" s="218"/>
      <c r="R2693" s="218"/>
    </row>
    <row r="2694" spans="1:18" x14ac:dyDescent="0.25">
      <c r="A2694" s="227"/>
      <c r="B2694" s="173"/>
      <c r="C2694" s="173"/>
      <c r="D2694" s="173"/>
      <c r="E2694" s="173"/>
      <c r="F2694" s="173"/>
      <c r="G2694" s="173"/>
      <c r="H2694" s="173"/>
      <c r="I2694" s="173"/>
      <c r="J2694" s="173"/>
      <c r="K2694" s="173"/>
      <c r="L2694" s="173"/>
      <c r="M2694" s="72"/>
      <c r="N2694" s="67"/>
      <c r="O2694" s="76"/>
      <c r="P2694" s="218"/>
      <c r="Q2694" s="218"/>
      <c r="R2694" s="218"/>
    </row>
    <row r="2695" spans="1:18" x14ac:dyDescent="0.25">
      <c r="A2695" s="227"/>
      <c r="B2695" s="173"/>
      <c r="C2695" s="173"/>
      <c r="D2695" s="173"/>
      <c r="E2695" s="173"/>
      <c r="F2695" s="173"/>
      <c r="G2695" s="173"/>
      <c r="H2695" s="173"/>
      <c r="I2695" s="173"/>
      <c r="J2695" s="173"/>
      <c r="K2695" s="173"/>
      <c r="L2695" s="173"/>
      <c r="M2695" s="72"/>
      <c r="N2695" s="67"/>
      <c r="O2695" s="76"/>
      <c r="P2695" s="218"/>
      <c r="Q2695" s="218"/>
      <c r="R2695" s="218"/>
    </row>
    <row r="2696" spans="1:18" x14ac:dyDescent="0.25">
      <c r="A2696" s="227"/>
      <c r="B2696" s="173"/>
      <c r="C2696" s="173"/>
      <c r="D2696" s="173"/>
      <c r="E2696" s="173"/>
      <c r="F2696" s="173"/>
      <c r="G2696" s="173"/>
      <c r="H2696" s="173"/>
      <c r="I2696" s="173"/>
      <c r="J2696" s="173"/>
      <c r="K2696" s="173"/>
      <c r="L2696" s="173"/>
      <c r="M2696" s="72"/>
      <c r="N2696" s="67"/>
      <c r="O2696" s="76"/>
      <c r="P2696" s="218"/>
      <c r="Q2696" s="218"/>
      <c r="R2696" s="218"/>
    </row>
    <row r="2697" spans="1:18" x14ac:dyDescent="0.25">
      <c r="A2697" s="227"/>
      <c r="B2697" s="173"/>
      <c r="C2697" s="173"/>
      <c r="D2697" s="173"/>
      <c r="E2697" s="173"/>
      <c r="F2697" s="173"/>
      <c r="G2697" s="173"/>
      <c r="H2697" s="173"/>
      <c r="I2697" s="173"/>
      <c r="J2697" s="173"/>
      <c r="K2697" s="173"/>
      <c r="L2697" s="173"/>
      <c r="M2697" s="72"/>
      <c r="N2697" s="67"/>
      <c r="O2697" s="76"/>
      <c r="P2697" s="218"/>
      <c r="Q2697" s="218"/>
      <c r="R2697" s="218"/>
    </row>
    <row r="2698" spans="1:18" x14ac:dyDescent="0.25">
      <c r="A2698" s="227"/>
      <c r="B2698" s="173"/>
      <c r="C2698" s="173"/>
      <c r="D2698" s="173"/>
      <c r="E2698" s="173"/>
      <c r="F2698" s="173"/>
      <c r="G2698" s="173"/>
      <c r="H2698" s="173"/>
      <c r="I2698" s="173"/>
      <c r="J2698" s="173"/>
      <c r="K2698" s="173"/>
      <c r="L2698" s="173"/>
      <c r="M2698" s="72"/>
      <c r="N2698" s="67"/>
      <c r="O2698" s="76"/>
      <c r="P2698" s="218"/>
      <c r="Q2698" s="218"/>
      <c r="R2698" s="218"/>
    </row>
    <row r="2699" spans="1:18" x14ac:dyDescent="0.25">
      <c r="A2699" s="227"/>
      <c r="B2699" s="173"/>
      <c r="C2699" s="173"/>
      <c r="D2699" s="173"/>
      <c r="E2699" s="173"/>
      <c r="F2699" s="173"/>
      <c r="G2699" s="173"/>
      <c r="H2699" s="173"/>
      <c r="I2699" s="173"/>
      <c r="J2699" s="173"/>
      <c r="K2699" s="173"/>
      <c r="L2699" s="173"/>
      <c r="M2699" s="72"/>
      <c r="N2699" s="67"/>
      <c r="O2699" s="76"/>
      <c r="P2699" s="218"/>
      <c r="Q2699" s="218"/>
      <c r="R2699" s="218"/>
    </row>
    <row r="2700" spans="1:18" x14ac:dyDescent="0.25">
      <c r="A2700" s="227"/>
      <c r="B2700" s="173"/>
      <c r="C2700" s="173"/>
      <c r="D2700" s="173"/>
      <c r="E2700" s="173"/>
      <c r="F2700" s="173"/>
      <c r="G2700" s="173"/>
      <c r="H2700" s="173"/>
      <c r="I2700" s="173"/>
      <c r="J2700" s="173"/>
      <c r="K2700" s="173"/>
      <c r="L2700" s="173"/>
      <c r="M2700" s="72"/>
      <c r="N2700" s="67"/>
      <c r="O2700" s="76"/>
      <c r="P2700" s="218"/>
      <c r="Q2700" s="218"/>
      <c r="R2700" s="218"/>
    </row>
    <row r="2701" spans="1:18" x14ac:dyDescent="0.25">
      <c r="A2701" s="227"/>
      <c r="B2701" s="173"/>
      <c r="C2701" s="173"/>
      <c r="D2701" s="173"/>
      <c r="E2701" s="173"/>
      <c r="F2701" s="173"/>
      <c r="G2701" s="173"/>
      <c r="H2701" s="173"/>
      <c r="I2701" s="173"/>
      <c r="J2701" s="173"/>
      <c r="K2701" s="173"/>
      <c r="L2701" s="173"/>
      <c r="M2701" s="72"/>
      <c r="N2701" s="67"/>
      <c r="O2701" s="76"/>
      <c r="P2701" s="218"/>
      <c r="Q2701" s="218"/>
      <c r="R2701" s="218"/>
    </row>
    <row r="2702" spans="1:18" x14ac:dyDescent="0.25">
      <c r="A2702" s="227"/>
      <c r="B2702" s="173"/>
      <c r="C2702" s="173"/>
      <c r="D2702" s="173"/>
      <c r="E2702" s="173"/>
      <c r="F2702" s="173"/>
      <c r="G2702" s="173"/>
      <c r="H2702" s="173"/>
      <c r="I2702" s="173"/>
      <c r="J2702" s="173"/>
      <c r="K2702" s="173"/>
      <c r="L2702" s="173"/>
      <c r="M2702" s="72"/>
      <c r="N2702" s="67"/>
      <c r="O2702" s="76"/>
      <c r="P2702" s="218"/>
      <c r="Q2702" s="218"/>
      <c r="R2702" s="218"/>
    </row>
    <row r="2703" spans="1:18" x14ac:dyDescent="0.25">
      <c r="A2703" s="227"/>
      <c r="B2703" s="173"/>
      <c r="C2703" s="173"/>
      <c r="D2703" s="173"/>
      <c r="E2703" s="173"/>
      <c r="F2703" s="173"/>
      <c r="G2703" s="173"/>
      <c r="H2703" s="173"/>
      <c r="I2703" s="173"/>
      <c r="J2703" s="173"/>
      <c r="K2703" s="173"/>
      <c r="L2703" s="173"/>
      <c r="M2703" s="72"/>
      <c r="N2703" s="67"/>
      <c r="O2703" s="76"/>
      <c r="P2703" s="218"/>
      <c r="Q2703" s="218"/>
      <c r="R2703" s="218"/>
    </row>
    <row r="2704" spans="1:18" x14ac:dyDescent="0.25">
      <c r="A2704" s="227"/>
      <c r="B2704" s="173"/>
      <c r="C2704" s="173"/>
      <c r="D2704" s="173"/>
      <c r="E2704" s="173"/>
      <c r="F2704" s="173"/>
      <c r="G2704" s="173"/>
      <c r="H2704" s="173"/>
      <c r="I2704" s="173"/>
      <c r="J2704" s="173"/>
      <c r="K2704" s="173"/>
      <c r="L2704" s="173"/>
      <c r="M2704" s="72"/>
      <c r="N2704" s="67"/>
      <c r="O2704" s="76"/>
      <c r="P2704" s="218"/>
      <c r="Q2704" s="218"/>
      <c r="R2704" s="218"/>
    </row>
    <row r="2705" spans="1:18" x14ac:dyDescent="0.25">
      <c r="A2705" s="227"/>
      <c r="B2705" s="173"/>
      <c r="C2705" s="173"/>
      <c r="D2705" s="173"/>
      <c r="E2705" s="173"/>
      <c r="F2705" s="173"/>
      <c r="G2705" s="173"/>
      <c r="H2705" s="173"/>
      <c r="I2705" s="173"/>
      <c r="J2705" s="173"/>
      <c r="K2705" s="173"/>
      <c r="L2705" s="173"/>
      <c r="M2705" s="72"/>
      <c r="N2705" s="67"/>
      <c r="O2705" s="76"/>
      <c r="P2705" s="218"/>
      <c r="Q2705" s="218"/>
      <c r="R2705" s="218"/>
    </row>
    <row r="2706" spans="1:18" x14ac:dyDescent="0.25">
      <c r="A2706" s="227"/>
      <c r="B2706" s="173"/>
      <c r="C2706" s="173"/>
      <c r="D2706" s="173"/>
      <c r="E2706" s="173"/>
      <c r="F2706" s="173"/>
      <c r="G2706" s="173"/>
      <c r="H2706" s="173"/>
      <c r="I2706" s="173"/>
      <c r="J2706" s="173"/>
      <c r="K2706" s="173"/>
      <c r="L2706" s="173"/>
      <c r="M2706" s="72"/>
      <c r="N2706" s="67"/>
      <c r="O2706" s="76"/>
      <c r="P2706" s="218"/>
      <c r="Q2706" s="218"/>
      <c r="R2706" s="218"/>
    </row>
    <row r="2707" spans="1:18" x14ac:dyDescent="0.25">
      <c r="A2707" s="227"/>
      <c r="B2707" s="173"/>
      <c r="C2707" s="173"/>
      <c r="D2707" s="173"/>
      <c r="E2707" s="173"/>
      <c r="F2707" s="173"/>
      <c r="G2707" s="173"/>
      <c r="H2707" s="173"/>
      <c r="I2707" s="173"/>
      <c r="J2707" s="173"/>
      <c r="K2707" s="173"/>
      <c r="L2707" s="173"/>
      <c r="M2707" s="72"/>
      <c r="N2707" s="67"/>
      <c r="O2707" s="76"/>
      <c r="P2707" s="218"/>
      <c r="Q2707" s="218"/>
      <c r="R2707" s="218"/>
    </row>
    <row r="2708" spans="1:18" x14ac:dyDescent="0.25">
      <c r="A2708" s="227"/>
      <c r="B2708" s="173"/>
      <c r="C2708" s="173"/>
      <c r="D2708" s="173"/>
      <c r="E2708" s="173"/>
      <c r="F2708" s="173"/>
      <c r="G2708" s="173"/>
      <c r="H2708" s="173"/>
      <c r="I2708" s="173"/>
      <c r="J2708" s="173"/>
      <c r="K2708" s="173"/>
      <c r="L2708" s="173"/>
      <c r="M2708" s="72"/>
      <c r="N2708" s="67"/>
      <c r="O2708" s="76"/>
      <c r="P2708" s="218"/>
      <c r="Q2708" s="218"/>
      <c r="R2708" s="218"/>
    </row>
    <row r="2709" spans="1:18" x14ac:dyDescent="0.25">
      <c r="A2709" s="227"/>
      <c r="B2709" s="173"/>
      <c r="C2709" s="173"/>
      <c r="D2709" s="173"/>
      <c r="E2709" s="173"/>
      <c r="F2709" s="173"/>
      <c r="G2709" s="173"/>
      <c r="H2709" s="173"/>
      <c r="I2709" s="173"/>
      <c r="J2709" s="173"/>
      <c r="K2709" s="173"/>
      <c r="L2709" s="173"/>
      <c r="M2709" s="72"/>
      <c r="N2709" s="67"/>
      <c r="O2709" s="76"/>
      <c r="P2709" s="218"/>
      <c r="Q2709" s="218"/>
      <c r="R2709" s="218"/>
    </row>
    <row r="2710" spans="1:18" x14ac:dyDescent="0.25">
      <c r="A2710" s="227"/>
      <c r="B2710" s="173"/>
      <c r="C2710" s="173"/>
      <c r="D2710" s="173"/>
      <c r="E2710" s="173"/>
      <c r="F2710" s="173"/>
      <c r="G2710" s="173"/>
      <c r="H2710" s="173"/>
      <c r="I2710" s="173"/>
      <c r="J2710" s="173"/>
      <c r="K2710" s="173"/>
      <c r="L2710" s="173"/>
      <c r="M2710" s="72"/>
      <c r="N2710" s="67"/>
      <c r="O2710" s="76"/>
      <c r="P2710" s="218"/>
      <c r="Q2710" s="218"/>
      <c r="R2710" s="218"/>
    </row>
    <row r="2711" spans="1:18" x14ac:dyDescent="0.25">
      <c r="A2711" s="227"/>
      <c r="B2711" s="173"/>
      <c r="C2711" s="173"/>
      <c r="D2711" s="173"/>
      <c r="E2711" s="173"/>
      <c r="F2711" s="173"/>
      <c r="G2711" s="173"/>
      <c r="H2711" s="173"/>
      <c r="I2711" s="173"/>
      <c r="J2711" s="173"/>
      <c r="K2711" s="173"/>
      <c r="L2711" s="173"/>
      <c r="M2711" s="72"/>
      <c r="N2711" s="67"/>
      <c r="O2711" s="76"/>
      <c r="P2711" s="218"/>
      <c r="Q2711" s="218"/>
      <c r="R2711" s="218"/>
    </row>
    <row r="2712" spans="1:18" x14ac:dyDescent="0.25">
      <c r="A2712" s="227"/>
      <c r="B2712" s="173"/>
      <c r="C2712" s="173"/>
      <c r="D2712" s="173"/>
      <c r="E2712" s="173"/>
      <c r="F2712" s="173"/>
      <c r="G2712" s="173"/>
      <c r="H2712" s="173"/>
      <c r="I2712" s="173"/>
      <c r="J2712" s="173"/>
      <c r="K2712" s="173"/>
      <c r="L2712" s="173"/>
      <c r="M2712" s="72"/>
      <c r="N2712" s="67"/>
      <c r="O2712" s="76"/>
      <c r="P2712" s="218"/>
      <c r="Q2712" s="218"/>
      <c r="R2712" s="218"/>
    </row>
    <row r="2713" spans="1:18" x14ac:dyDescent="0.25">
      <c r="A2713" s="227"/>
      <c r="B2713" s="173"/>
      <c r="C2713" s="173"/>
      <c r="D2713" s="173"/>
      <c r="E2713" s="173"/>
      <c r="F2713" s="173"/>
      <c r="G2713" s="173"/>
      <c r="H2713" s="173"/>
      <c r="I2713" s="173"/>
      <c r="J2713" s="173"/>
      <c r="K2713" s="173"/>
      <c r="L2713" s="173"/>
      <c r="M2713" s="72"/>
      <c r="N2713" s="67"/>
      <c r="O2713" s="76"/>
      <c r="P2713" s="218"/>
      <c r="Q2713" s="218"/>
      <c r="R2713" s="218"/>
    </row>
    <row r="2714" spans="1:18" x14ac:dyDescent="0.25">
      <c r="A2714" s="227"/>
      <c r="B2714" s="173"/>
      <c r="C2714" s="173"/>
      <c r="D2714" s="173"/>
      <c r="E2714" s="173"/>
      <c r="F2714" s="173"/>
      <c r="G2714" s="173"/>
      <c r="H2714" s="173"/>
      <c r="I2714" s="173"/>
      <c r="J2714" s="173"/>
      <c r="K2714" s="173"/>
      <c r="L2714" s="173"/>
      <c r="M2714" s="72"/>
      <c r="N2714" s="67"/>
      <c r="O2714" s="76"/>
      <c r="P2714" s="218"/>
      <c r="Q2714" s="218"/>
      <c r="R2714" s="218"/>
    </row>
    <row r="2715" spans="1:18" x14ac:dyDescent="0.25">
      <c r="A2715" s="227"/>
      <c r="B2715" s="173"/>
      <c r="C2715" s="173"/>
      <c r="D2715" s="173"/>
      <c r="E2715" s="173"/>
      <c r="F2715" s="173"/>
      <c r="G2715" s="173"/>
      <c r="H2715" s="173"/>
      <c r="I2715" s="173"/>
      <c r="J2715" s="173"/>
      <c r="K2715" s="173"/>
      <c r="L2715" s="173"/>
      <c r="M2715" s="72"/>
      <c r="N2715" s="67"/>
      <c r="O2715" s="76"/>
      <c r="P2715" s="218"/>
      <c r="Q2715" s="218"/>
      <c r="R2715" s="218"/>
    </row>
    <row r="2716" spans="1:18" x14ac:dyDescent="0.25">
      <c r="A2716" s="227"/>
      <c r="B2716" s="173"/>
      <c r="C2716" s="173"/>
      <c r="D2716" s="173"/>
      <c r="E2716" s="173"/>
      <c r="F2716" s="173"/>
      <c r="G2716" s="173"/>
      <c r="H2716" s="173"/>
      <c r="I2716" s="173"/>
      <c r="J2716" s="173"/>
      <c r="K2716" s="173"/>
      <c r="L2716" s="173"/>
      <c r="M2716" s="72"/>
      <c r="N2716" s="67"/>
      <c r="O2716" s="76"/>
      <c r="P2716" s="218"/>
      <c r="Q2716" s="218"/>
      <c r="R2716" s="218"/>
    </row>
    <row r="2717" spans="1:18" x14ac:dyDescent="0.25">
      <c r="A2717" s="227"/>
      <c r="B2717" s="173"/>
      <c r="C2717" s="173"/>
      <c r="D2717" s="173"/>
      <c r="E2717" s="173"/>
      <c r="F2717" s="173"/>
      <c r="G2717" s="173"/>
      <c r="H2717" s="173"/>
      <c r="I2717" s="173"/>
      <c r="J2717" s="173"/>
      <c r="K2717" s="173"/>
      <c r="L2717" s="173"/>
      <c r="M2717" s="72"/>
      <c r="N2717" s="67"/>
      <c r="O2717" s="76"/>
      <c r="P2717" s="218"/>
      <c r="Q2717" s="218"/>
      <c r="R2717" s="218"/>
    </row>
    <row r="2718" spans="1:18" x14ac:dyDescent="0.25">
      <c r="A2718" s="227"/>
      <c r="B2718" s="173"/>
      <c r="C2718" s="173"/>
      <c r="D2718" s="173"/>
      <c r="E2718" s="173"/>
      <c r="F2718" s="173"/>
      <c r="G2718" s="173"/>
      <c r="H2718" s="173"/>
      <c r="I2718" s="173"/>
      <c r="J2718" s="173"/>
      <c r="K2718" s="173"/>
      <c r="L2718" s="173"/>
      <c r="M2718" s="72"/>
      <c r="N2718" s="67"/>
      <c r="O2718" s="76"/>
      <c r="P2718" s="218"/>
      <c r="Q2718" s="218"/>
      <c r="R2718" s="218"/>
    </row>
    <row r="2719" spans="1:18" x14ac:dyDescent="0.25">
      <c r="A2719" s="227"/>
      <c r="B2719" s="173"/>
      <c r="C2719" s="173"/>
      <c r="D2719" s="173"/>
      <c r="E2719" s="173"/>
      <c r="F2719" s="173"/>
      <c r="G2719" s="173"/>
      <c r="H2719" s="173"/>
      <c r="I2719" s="173"/>
      <c r="J2719" s="173"/>
      <c r="K2719" s="173"/>
      <c r="L2719" s="173"/>
      <c r="M2719" s="72"/>
      <c r="N2719" s="67"/>
      <c r="O2719" s="76"/>
      <c r="P2719" s="218"/>
      <c r="Q2719" s="218"/>
      <c r="R2719" s="218"/>
    </row>
    <row r="2720" spans="1:18" x14ac:dyDescent="0.25">
      <c r="A2720" s="227"/>
      <c r="B2720" s="173"/>
      <c r="C2720" s="173"/>
      <c r="D2720" s="173"/>
      <c r="E2720" s="173"/>
      <c r="F2720" s="173"/>
      <c r="G2720" s="173"/>
      <c r="H2720" s="173"/>
      <c r="I2720" s="173"/>
      <c r="J2720" s="173"/>
      <c r="K2720" s="173"/>
      <c r="L2720" s="173"/>
      <c r="M2720" s="72"/>
      <c r="N2720" s="67"/>
      <c r="O2720" s="76"/>
      <c r="P2720" s="218"/>
      <c r="Q2720" s="218"/>
      <c r="R2720" s="218"/>
    </row>
    <row r="2721" spans="1:18" x14ac:dyDescent="0.25">
      <c r="A2721" s="227"/>
      <c r="B2721" s="173"/>
      <c r="C2721" s="173"/>
      <c r="D2721" s="173"/>
      <c r="E2721" s="173"/>
      <c r="F2721" s="173"/>
      <c r="G2721" s="173"/>
      <c r="H2721" s="173"/>
      <c r="I2721" s="173"/>
      <c r="J2721" s="173"/>
      <c r="K2721" s="173"/>
      <c r="L2721" s="173"/>
      <c r="M2721" s="72"/>
      <c r="N2721" s="67"/>
      <c r="O2721" s="76"/>
      <c r="P2721" s="218"/>
      <c r="Q2721" s="218"/>
      <c r="R2721" s="218"/>
    </row>
    <row r="2722" spans="1:18" x14ac:dyDescent="0.25">
      <c r="A2722" s="227"/>
      <c r="B2722" s="173"/>
      <c r="C2722" s="173"/>
      <c r="D2722" s="173"/>
      <c r="E2722" s="173"/>
      <c r="F2722" s="173"/>
      <c r="G2722" s="173"/>
      <c r="H2722" s="173"/>
      <c r="I2722" s="173"/>
      <c r="J2722" s="173"/>
      <c r="K2722" s="173"/>
      <c r="L2722" s="173"/>
      <c r="M2722" s="72"/>
      <c r="N2722" s="67"/>
      <c r="O2722" s="76"/>
      <c r="P2722" s="218"/>
      <c r="Q2722" s="218"/>
      <c r="R2722" s="218"/>
    </row>
    <row r="2723" spans="1:18" x14ac:dyDescent="0.25">
      <c r="A2723" s="227"/>
      <c r="B2723" s="173"/>
      <c r="C2723" s="173"/>
      <c r="D2723" s="173"/>
      <c r="E2723" s="173"/>
      <c r="F2723" s="173"/>
      <c r="G2723" s="173"/>
      <c r="H2723" s="173"/>
      <c r="I2723" s="173"/>
      <c r="J2723" s="173"/>
      <c r="K2723" s="173"/>
      <c r="L2723" s="173"/>
      <c r="M2723" s="72"/>
      <c r="N2723" s="67"/>
      <c r="O2723" s="76"/>
      <c r="P2723" s="218"/>
      <c r="Q2723" s="218"/>
      <c r="R2723" s="218"/>
    </row>
    <row r="2724" spans="1:18" x14ac:dyDescent="0.25">
      <c r="A2724" s="227"/>
      <c r="B2724" s="173"/>
      <c r="C2724" s="173"/>
      <c r="D2724" s="173"/>
      <c r="E2724" s="173"/>
      <c r="F2724" s="173"/>
      <c r="G2724" s="173"/>
      <c r="H2724" s="173"/>
      <c r="I2724" s="173"/>
      <c r="J2724" s="173"/>
      <c r="K2724" s="173"/>
      <c r="L2724" s="173"/>
      <c r="M2724" s="72"/>
      <c r="N2724" s="67"/>
      <c r="O2724" s="76"/>
      <c r="P2724" s="218"/>
      <c r="Q2724" s="218"/>
      <c r="R2724" s="218"/>
    </row>
    <row r="2725" spans="1:18" x14ac:dyDescent="0.25">
      <c r="A2725" s="227"/>
      <c r="B2725" s="173"/>
      <c r="C2725" s="173"/>
      <c r="D2725" s="173"/>
      <c r="E2725" s="173"/>
      <c r="F2725" s="173"/>
      <c r="G2725" s="173"/>
      <c r="H2725" s="173"/>
      <c r="I2725" s="173"/>
      <c r="J2725" s="173"/>
      <c r="K2725" s="173"/>
      <c r="L2725" s="173"/>
      <c r="M2725" s="72"/>
      <c r="N2725" s="67"/>
      <c r="O2725" s="76"/>
      <c r="P2725" s="218"/>
      <c r="Q2725" s="218"/>
      <c r="R2725" s="218"/>
    </row>
    <row r="2726" spans="1:18" x14ac:dyDescent="0.25">
      <c r="A2726" s="227"/>
      <c r="B2726" s="173"/>
      <c r="C2726" s="173"/>
      <c r="D2726" s="173"/>
      <c r="E2726" s="173"/>
      <c r="F2726" s="173"/>
      <c r="G2726" s="173"/>
      <c r="H2726" s="173"/>
      <c r="I2726" s="173"/>
      <c r="J2726" s="173"/>
      <c r="K2726" s="173"/>
      <c r="L2726" s="173"/>
      <c r="M2726" s="72"/>
      <c r="N2726" s="67"/>
      <c r="O2726" s="76"/>
      <c r="P2726" s="218"/>
      <c r="Q2726" s="218"/>
      <c r="R2726" s="218"/>
    </row>
    <row r="2727" spans="1:18" x14ac:dyDescent="0.25">
      <c r="A2727" s="227"/>
      <c r="B2727" s="173"/>
      <c r="C2727" s="173"/>
      <c r="D2727" s="173"/>
      <c r="E2727" s="173"/>
      <c r="F2727" s="173"/>
      <c r="G2727" s="173"/>
      <c r="H2727" s="173"/>
      <c r="I2727" s="173"/>
      <c r="J2727" s="173"/>
      <c r="K2727" s="173"/>
      <c r="L2727" s="173"/>
      <c r="M2727" s="72"/>
      <c r="N2727" s="67"/>
      <c r="O2727" s="76"/>
      <c r="P2727" s="218"/>
      <c r="Q2727" s="218"/>
      <c r="R2727" s="218"/>
    </row>
    <row r="2728" spans="1:18" x14ac:dyDescent="0.25">
      <c r="A2728" s="227"/>
      <c r="B2728" s="173"/>
      <c r="C2728" s="173"/>
      <c r="D2728" s="173"/>
      <c r="E2728" s="173"/>
      <c r="F2728" s="173"/>
      <c r="G2728" s="173"/>
      <c r="H2728" s="173"/>
      <c r="I2728" s="173"/>
      <c r="J2728" s="173"/>
      <c r="K2728" s="173"/>
      <c r="L2728" s="173"/>
      <c r="M2728" s="72"/>
      <c r="N2728" s="67"/>
      <c r="O2728" s="76"/>
      <c r="P2728" s="218"/>
      <c r="Q2728" s="218"/>
      <c r="R2728" s="218"/>
    </row>
    <row r="2729" spans="1:18" x14ac:dyDescent="0.25">
      <c r="A2729" s="227"/>
      <c r="B2729" s="173"/>
      <c r="C2729" s="173"/>
      <c r="D2729" s="173"/>
      <c r="E2729" s="173"/>
      <c r="F2729" s="173"/>
      <c r="G2729" s="173"/>
      <c r="H2729" s="173"/>
      <c r="I2729" s="173"/>
      <c r="J2729" s="173"/>
      <c r="K2729" s="173"/>
      <c r="L2729" s="173"/>
      <c r="M2729" s="72"/>
      <c r="N2729" s="67"/>
      <c r="O2729" s="76"/>
      <c r="P2729" s="218"/>
      <c r="Q2729" s="218"/>
      <c r="R2729" s="218"/>
    </row>
    <row r="2730" spans="1:18" x14ac:dyDescent="0.25">
      <c r="A2730" s="227"/>
      <c r="B2730" s="173"/>
      <c r="C2730" s="173"/>
      <c r="D2730" s="173"/>
      <c r="E2730" s="173"/>
      <c r="F2730" s="173"/>
      <c r="G2730" s="173"/>
      <c r="H2730" s="173"/>
      <c r="I2730" s="173"/>
      <c r="J2730" s="173"/>
      <c r="K2730" s="173"/>
      <c r="L2730" s="173"/>
      <c r="M2730" s="72"/>
      <c r="N2730" s="67"/>
      <c r="O2730" s="76"/>
      <c r="P2730" s="218"/>
      <c r="Q2730" s="218"/>
      <c r="R2730" s="218"/>
    </row>
    <row r="2731" spans="1:18" x14ac:dyDescent="0.25">
      <c r="A2731" s="227"/>
      <c r="B2731" s="173"/>
      <c r="C2731" s="173"/>
      <c r="D2731" s="173"/>
      <c r="E2731" s="173"/>
      <c r="F2731" s="173"/>
      <c r="G2731" s="173"/>
      <c r="H2731" s="173"/>
      <c r="I2731" s="173"/>
      <c r="J2731" s="173"/>
      <c r="K2731" s="173"/>
      <c r="L2731" s="173"/>
      <c r="M2731" s="72"/>
      <c r="N2731" s="67"/>
      <c r="O2731" s="76"/>
      <c r="P2731" s="218"/>
      <c r="Q2731" s="218"/>
      <c r="R2731" s="218"/>
    </row>
    <row r="2732" spans="1:18" x14ac:dyDescent="0.25">
      <c r="A2732" s="227"/>
      <c r="B2732" s="173"/>
      <c r="C2732" s="173"/>
      <c r="D2732" s="173"/>
      <c r="E2732" s="173"/>
      <c r="F2732" s="173"/>
      <c r="G2732" s="173"/>
      <c r="H2732" s="173"/>
      <c r="I2732" s="173"/>
      <c r="J2732" s="173"/>
      <c r="K2732" s="173"/>
      <c r="L2732" s="173"/>
      <c r="M2732" s="72"/>
      <c r="N2732" s="67"/>
      <c r="O2732" s="76"/>
      <c r="P2732" s="218"/>
      <c r="Q2732" s="218"/>
      <c r="R2732" s="218"/>
    </row>
    <row r="2733" spans="1:18" x14ac:dyDescent="0.25">
      <c r="A2733" s="227"/>
      <c r="B2733" s="173"/>
      <c r="C2733" s="173"/>
      <c r="D2733" s="173"/>
      <c r="E2733" s="173"/>
      <c r="F2733" s="173"/>
      <c r="G2733" s="173"/>
      <c r="H2733" s="173"/>
      <c r="I2733" s="173"/>
      <c r="J2733" s="173"/>
      <c r="K2733" s="173"/>
      <c r="L2733" s="173"/>
      <c r="M2733" s="72"/>
      <c r="N2733" s="67"/>
      <c r="O2733" s="76"/>
      <c r="P2733" s="218"/>
      <c r="Q2733" s="218"/>
      <c r="R2733" s="218"/>
    </row>
    <row r="2734" spans="1:18" x14ac:dyDescent="0.25">
      <c r="A2734" s="227"/>
      <c r="B2734" s="173"/>
      <c r="C2734" s="173"/>
      <c r="D2734" s="173"/>
      <c r="E2734" s="173"/>
      <c r="F2734" s="173"/>
      <c r="G2734" s="173"/>
      <c r="H2734" s="173"/>
      <c r="I2734" s="173"/>
      <c r="J2734" s="173"/>
      <c r="K2734" s="173"/>
      <c r="L2734" s="173"/>
      <c r="M2734" s="72"/>
      <c r="N2734" s="67"/>
      <c r="O2734" s="76"/>
      <c r="P2734" s="218"/>
      <c r="Q2734" s="218"/>
      <c r="R2734" s="218"/>
    </row>
    <row r="2735" spans="1:18" x14ac:dyDescent="0.25">
      <c r="A2735" s="227"/>
      <c r="B2735" s="173"/>
      <c r="C2735" s="173"/>
      <c r="D2735" s="173"/>
      <c r="E2735" s="173"/>
      <c r="F2735" s="173"/>
      <c r="G2735" s="173"/>
      <c r="H2735" s="173"/>
      <c r="I2735" s="173"/>
      <c r="J2735" s="173"/>
      <c r="K2735" s="173"/>
      <c r="L2735" s="173"/>
      <c r="M2735" s="72"/>
      <c r="N2735" s="67"/>
      <c r="O2735" s="76"/>
      <c r="P2735" s="218"/>
      <c r="Q2735" s="218"/>
      <c r="R2735" s="218"/>
    </row>
    <row r="2736" spans="1:18" x14ac:dyDescent="0.25">
      <c r="A2736" s="227"/>
      <c r="B2736" s="173"/>
      <c r="C2736" s="173"/>
      <c r="D2736" s="173"/>
      <c r="E2736" s="173"/>
      <c r="F2736" s="173"/>
      <c r="G2736" s="173"/>
      <c r="H2736" s="173"/>
      <c r="I2736" s="173"/>
      <c r="J2736" s="173"/>
      <c r="K2736" s="173"/>
      <c r="L2736" s="173"/>
      <c r="M2736" s="72"/>
      <c r="N2736" s="67"/>
      <c r="O2736" s="76"/>
      <c r="P2736" s="218"/>
      <c r="Q2736" s="218"/>
      <c r="R2736" s="218"/>
    </row>
    <row r="2737" spans="1:18" x14ac:dyDescent="0.25">
      <c r="A2737" s="227"/>
      <c r="B2737" s="173"/>
      <c r="C2737" s="173"/>
      <c r="D2737" s="173"/>
      <c r="E2737" s="173"/>
      <c r="F2737" s="173"/>
      <c r="G2737" s="173"/>
      <c r="H2737" s="173"/>
      <c r="I2737" s="173"/>
      <c r="J2737" s="173"/>
      <c r="K2737" s="173"/>
      <c r="L2737" s="173"/>
      <c r="M2737" s="72"/>
      <c r="N2737" s="67"/>
      <c r="O2737" s="76"/>
      <c r="P2737" s="218"/>
      <c r="Q2737" s="218"/>
      <c r="R2737" s="218"/>
    </row>
    <row r="2738" spans="1:18" x14ac:dyDescent="0.25">
      <c r="A2738" s="227"/>
      <c r="B2738" s="173"/>
      <c r="C2738" s="173"/>
      <c r="D2738" s="173"/>
      <c r="E2738" s="173"/>
      <c r="F2738" s="173"/>
      <c r="G2738" s="173"/>
      <c r="H2738" s="173"/>
      <c r="I2738" s="173"/>
      <c r="J2738" s="173"/>
      <c r="K2738" s="173"/>
      <c r="L2738" s="173"/>
      <c r="M2738" s="72"/>
      <c r="N2738" s="67"/>
      <c r="O2738" s="76"/>
      <c r="P2738" s="218"/>
      <c r="Q2738" s="218"/>
      <c r="R2738" s="218"/>
    </row>
    <row r="2739" spans="1:18" x14ac:dyDescent="0.25">
      <c r="A2739" s="227"/>
      <c r="B2739" s="173"/>
      <c r="C2739" s="173"/>
      <c r="D2739" s="173"/>
      <c r="E2739" s="173"/>
      <c r="F2739" s="173"/>
      <c r="G2739" s="173"/>
      <c r="H2739" s="173"/>
      <c r="I2739" s="173"/>
      <c r="J2739" s="173"/>
      <c r="K2739" s="173"/>
      <c r="L2739" s="173"/>
      <c r="M2739" s="72"/>
      <c r="N2739" s="67"/>
      <c r="O2739" s="76"/>
      <c r="P2739" s="218"/>
      <c r="Q2739" s="218"/>
      <c r="R2739" s="218"/>
    </row>
    <row r="2740" spans="1:18" x14ac:dyDescent="0.25">
      <c r="A2740" s="227"/>
      <c r="B2740" s="173"/>
      <c r="C2740" s="173"/>
      <c r="D2740" s="173"/>
      <c r="E2740" s="173"/>
      <c r="F2740" s="173"/>
      <c r="G2740" s="173"/>
      <c r="H2740" s="173"/>
      <c r="I2740" s="173"/>
      <c r="J2740" s="173"/>
      <c r="K2740" s="173"/>
      <c r="L2740" s="173"/>
      <c r="M2740" s="72"/>
      <c r="N2740" s="67"/>
      <c r="O2740" s="76"/>
      <c r="P2740" s="218"/>
      <c r="Q2740" s="218"/>
      <c r="R2740" s="218"/>
    </row>
    <row r="2741" spans="1:18" x14ac:dyDescent="0.25">
      <c r="A2741" s="227"/>
      <c r="B2741" s="173"/>
      <c r="C2741" s="173"/>
      <c r="D2741" s="173"/>
      <c r="E2741" s="173"/>
      <c r="F2741" s="173"/>
      <c r="G2741" s="173"/>
      <c r="H2741" s="173"/>
      <c r="I2741" s="173"/>
      <c r="J2741" s="173"/>
      <c r="K2741" s="173"/>
      <c r="L2741" s="173"/>
      <c r="M2741" s="72"/>
      <c r="N2741" s="67"/>
      <c r="O2741" s="76"/>
      <c r="P2741" s="218"/>
      <c r="Q2741" s="218"/>
      <c r="R2741" s="218"/>
    </row>
    <row r="2742" spans="1:18" x14ac:dyDescent="0.25">
      <c r="A2742" s="227"/>
      <c r="B2742" s="173"/>
      <c r="C2742" s="173"/>
      <c r="D2742" s="173"/>
      <c r="E2742" s="173"/>
      <c r="F2742" s="173"/>
      <c r="G2742" s="173"/>
      <c r="H2742" s="173"/>
      <c r="I2742" s="173"/>
      <c r="J2742" s="173"/>
      <c r="K2742" s="173"/>
      <c r="L2742" s="173"/>
      <c r="M2742" s="72"/>
      <c r="N2742" s="67"/>
      <c r="O2742" s="76"/>
      <c r="P2742" s="218"/>
      <c r="Q2742" s="218"/>
      <c r="R2742" s="218"/>
    </row>
    <row r="2743" spans="1:18" x14ac:dyDescent="0.25">
      <c r="A2743" s="227"/>
      <c r="B2743" s="173"/>
      <c r="C2743" s="173"/>
      <c r="D2743" s="173"/>
      <c r="E2743" s="173"/>
      <c r="F2743" s="173"/>
      <c r="G2743" s="173"/>
      <c r="H2743" s="173"/>
      <c r="I2743" s="173"/>
      <c r="J2743" s="173"/>
      <c r="K2743" s="173"/>
      <c r="L2743" s="173"/>
      <c r="M2743" s="72"/>
      <c r="N2743" s="67"/>
      <c r="O2743" s="76"/>
      <c r="P2743" s="218"/>
      <c r="Q2743" s="218"/>
      <c r="R2743" s="218"/>
    </row>
    <row r="2744" spans="1:18" x14ac:dyDescent="0.25">
      <c r="A2744" s="227"/>
      <c r="B2744" s="173"/>
      <c r="C2744" s="173"/>
      <c r="D2744" s="173"/>
      <c r="E2744" s="173"/>
      <c r="F2744" s="173"/>
      <c r="G2744" s="173"/>
      <c r="H2744" s="173"/>
      <c r="I2744" s="173"/>
      <c r="J2744" s="173"/>
      <c r="K2744" s="173"/>
      <c r="L2744" s="173"/>
      <c r="M2744" s="72"/>
      <c r="N2744" s="67"/>
      <c r="O2744" s="76"/>
      <c r="P2744" s="218"/>
      <c r="Q2744" s="218"/>
      <c r="R2744" s="218"/>
    </row>
    <row r="2745" spans="1:18" x14ac:dyDescent="0.25">
      <c r="A2745" s="227"/>
      <c r="B2745" s="173"/>
      <c r="C2745" s="173"/>
      <c r="D2745" s="173"/>
      <c r="E2745" s="173"/>
      <c r="F2745" s="173"/>
      <c r="G2745" s="173"/>
      <c r="H2745" s="173"/>
      <c r="I2745" s="173"/>
      <c r="J2745" s="173"/>
      <c r="K2745" s="173"/>
      <c r="L2745" s="173"/>
      <c r="M2745" s="72"/>
      <c r="N2745" s="67"/>
      <c r="O2745" s="76"/>
      <c r="P2745" s="218"/>
      <c r="Q2745" s="218"/>
      <c r="R2745" s="218"/>
    </row>
    <row r="2746" spans="1:18" x14ac:dyDescent="0.25">
      <c r="A2746" s="227"/>
      <c r="B2746" s="173"/>
      <c r="C2746" s="173"/>
      <c r="D2746" s="173"/>
      <c r="E2746" s="173"/>
      <c r="F2746" s="173"/>
      <c r="G2746" s="173"/>
      <c r="H2746" s="173"/>
      <c r="I2746" s="173"/>
      <c r="J2746" s="173"/>
      <c r="K2746" s="173"/>
      <c r="L2746" s="173"/>
      <c r="M2746" s="72"/>
      <c r="N2746" s="67"/>
      <c r="O2746" s="76"/>
      <c r="P2746" s="218"/>
      <c r="Q2746" s="218"/>
      <c r="R2746" s="218"/>
    </row>
    <row r="2747" spans="1:18" x14ac:dyDescent="0.25">
      <c r="A2747" s="227"/>
      <c r="B2747" s="173"/>
      <c r="C2747" s="173"/>
      <c r="D2747" s="173"/>
      <c r="E2747" s="173"/>
      <c r="F2747" s="173"/>
      <c r="G2747" s="173"/>
      <c r="H2747" s="173"/>
      <c r="I2747" s="173"/>
      <c r="J2747" s="173"/>
      <c r="K2747" s="173"/>
      <c r="L2747" s="173"/>
      <c r="M2747" s="72"/>
      <c r="N2747" s="67"/>
      <c r="O2747" s="76"/>
      <c r="P2747" s="218"/>
      <c r="Q2747" s="218"/>
      <c r="R2747" s="218"/>
    </row>
    <row r="2748" spans="1:18" x14ac:dyDescent="0.25">
      <c r="A2748" s="227"/>
      <c r="B2748" s="173"/>
      <c r="C2748" s="173"/>
      <c r="D2748" s="173"/>
      <c r="E2748" s="173"/>
      <c r="F2748" s="173"/>
      <c r="G2748" s="173"/>
      <c r="H2748" s="173"/>
      <c r="I2748" s="173"/>
      <c r="J2748" s="173"/>
      <c r="K2748" s="173"/>
      <c r="L2748" s="173"/>
      <c r="M2748" s="72"/>
      <c r="N2748" s="67"/>
      <c r="O2748" s="76"/>
      <c r="P2748" s="218"/>
      <c r="Q2748" s="218"/>
      <c r="R2748" s="218"/>
    </row>
    <row r="2749" spans="1:18" x14ac:dyDescent="0.25">
      <c r="A2749" s="227"/>
      <c r="B2749" s="173"/>
      <c r="C2749" s="173"/>
      <c r="D2749" s="173"/>
      <c r="E2749" s="173"/>
      <c r="F2749" s="173"/>
      <c r="G2749" s="173"/>
      <c r="H2749" s="173"/>
      <c r="I2749" s="173"/>
      <c r="J2749" s="173"/>
      <c r="K2749" s="173"/>
      <c r="L2749" s="173"/>
      <c r="M2749" s="72"/>
      <c r="N2749" s="67"/>
      <c r="O2749" s="76"/>
      <c r="P2749" s="218"/>
      <c r="Q2749" s="218"/>
      <c r="R2749" s="218"/>
    </row>
    <row r="2750" spans="1:18" x14ac:dyDescent="0.25">
      <c r="A2750" s="227"/>
      <c r="B2750" s="173"/>
      <c r="C2750" s="173"/>
      <c r="D2750" s="173"/>
      <c r="E2750" s="173"/>
      <c r="F2750" s="173"/>
      <c r="G2750" s="173"/>
      <c r="H2750" s="173"/>
      <c r="I2750" s="173"/>
      <c r="J2750" s="173"/>
      <c r="K2750" s="173"/>
      <c r="L2750" s="173"/>
      <c r="M2750" s="72"/>
      <c r="N2750" s="67"/>
      <c r="O2750" s="76"/>
      <c r="P2750" s="218"/>
      <c r="Q2750" s="218"/>
      <c r="R2750" s="218"/>
    </row>
    <row r="2751" spans="1:18" x14ac:dyDescent="0.25">
      <c r="A2751" s="227"/>
      <c r="B2751" s="173"/>
      <c r="C2751" s="173"/>
      <c r="D2751" s="173"/>
      <c r="E2751" s="173"/>
      <c r="F2751" s="173"/>
      <c r="G2751" s="173"/>
      <c r="H2751" s="173"/>
      <c r="I2751" s="173"/>
      <c r="J2751" s="173"/>
      <c r="K2751" s="173"/>
      <c r="L2751" s="173"/>
      <c r="M2751" s="72"/>
      <c r="N2751" s="67"/>
      <c r="O2751" s="76"/>
      <c r="P2751" s="218"/>
      <c r="Q2751" s="218"/>
      <c r="R2751" s="218"/>
    </row>
    <row r="2752" spans="1:18" x14ac:dyDescent="0.25">
      <c r="A2752" s="227"/>
      <c r="B2752" s="173"/>
      <c r="C2752" s="173"/>
      <c r="D2752" s="173"/>
      <c r="E2752" s="173"/>
      <c r="F2752" s="173"/>
      <c r="G2752" s="173"/>
      <c r="H2752" s="173"/>
      <c r="I2752" s="173"/>
      <c r="J2752" s="173"/>
      <c r="K2752" s="173"/>
      <c r="L2752" s="173"/>
      <c r="M2752" s="72"/>
      <c r="N2752" s="67"/>
      <c r="O2752" s="76"/>
      <c r="P2752" s="218"/>
      <c r="Q2752" s="218"/>
      <c r="R2752" s="218"/>
    </row>
    <row r="2753" spans="1:18" x14ac:dyDescent="0.25">
      <c r="A2753" s="227"/>
      <c r="B2753" s="173"/>
      <c r="C2753" s="173"/>
      <c r="D2753" s="173"/>
      <c r="E2753" s="173"/>
      <c r="F2753" s="173"/>
      <c r="G2753" s="173"/>
      <c r="H2753" s="173"/>
      <c r="I2753" s="173"/>
      <c r="J2753" s="173"/>
      <c r="K2753" s="173"/>
      <c r="L2753" s="173"/>
      <c r="M2753" s="72"/>
      <c r="N2753" s="67"/>
      <c r="O2753" s="76"/>
      <c r="P2753" s="218"/>
      <c r="Q2753" s="218"/>
      <c r="R2753" s="218"/>
    </row>
    <row r="2754" spans="1:18" x14ac:dyDescent="0.25">
      <c r="A2754" s="227"/>
      <c r="B2754" s="173"/>
      <c r="C2754" s="173"/>
      <c r="D2754" s="173"/>
      <c r="E2754" s="173"/>
      <c r="F2754" s="173"/>
      <c r="G2754" s="173"/>
      <c r="H2754" s="173"/>
      <c r="I2754" s="173"/>
      <c r="J2754" s="173"/>
      <c r="K2754" s="173"/>
      <c r="L2754" s="173"/>
      <c r="M2754" s="72"/>
      <c r="N2754" s="67"/>
      <c r="O2754" s="76"/>
      <c r="P2754" s="218"/>
      <c r="Q2754" s="218"/>
      <c r="R2754" s="218"/>
    </row>
    <row r="2755" spans="1:18" x14ac:dyDescent="0.25">
      <c r="A2755" s="227"/>
      <c r="B2755" s="173"/>
      <c r="C2755" s="173"/>
      <c r="D2755" s="173"/>
      <c r="E2755" s="173"/>
      <c r="F2755" s="173"/>
      <c r="G2755" s="173"/>
      <c r="H2755" s="173"/>
      <c r="I2755" s="173"/>
      <c r="J2755" s="173"/>
      <c r="K2755" s="173"/>
      <c r="L2755" s="173"/>
      <c r="M2755" s="72"/>
      <c r="N2755" s="67"/>
      <c r="O2755" s="76"/>
      <c r="P2755" s="218"/>
      <c r="Q2755" s="218"/>
      <c r="R2755" s="218"/>
    </row>
    <row r="2756" spans="1:18" x14ac:dyDescent="0.25">
      <c r="A2756" s="227"/>
      <c r="B2756" s="173"/>
      <c r="C2756" s="173"/>
      <c r="D2756" s="173"/>
      <c r="E2756" s="173"/>
      <c r="F2756" s="173"/>
      <c r="G2756" s="173"/>
      <c r="H2756" s="173"/>
      <c r="I2756" s="173"/>
      <c r="J2756" s="173"/>
      <c r="K2756" s="173"/>
      <c r="L2756" s="173"/>
      <c r="M2756" s="72"/>
      <c r="N2756" s="67"/>
      <c r="O2756" s="76"/>
      <c r="P2756" s="218"/>
      <c r="Q2756" s="218"/>
      <c r="R2756" s="218"/>
    </row>
    <row r="2757" spans="1:18" x14ac:dyDescent="0.25">
      <c r="A2757" s="227"/>
      <c r="B2757" s="173"/>
      <c r="C2757" s="173"/>
      <c r="D2757" s="173"/>
      <c r="E2757" s="173"/>
      <c r="F2757" s="173"/>
      <c r="G2757" s="173"/>
      <c r="H2757" s="173"/>
      <c r="I2757" s="173"/>
      <c r="J2757" s="173"/>
      <c r="K2757" s="173"/>
      <c r="L2757" s="173"/>
      <c r="M2757" s="72"/>
      <c r="N2757" s="67"/>
      <c r="O2757" s="76"/>
      <c r="P2757" s="218"/>
      <c r="Q2757" s="218"/>
      <c r="R2757" s="218"/>
    </row>
    <row r="2758" spans="1:18" x14ac:dyDescent="0.25">
      <c r="A2758" s="227"/>
      <c r="B2758" s="173"/>
      <c r="C2758" s="173"/>
      <c r="D2758" s="173"/>
      <c r="E2758" s="173"/>
      <c r="F2758" s="173"/>
      <c r="G2758" s="173"/>
      <c r="H2758" s="173"/>
      <c r="I2758" s="173"/>
      <c r="J2758" s="173"/>
      <c r="K2758" s="173"/>
      <c r="L2758" s="173"/>
      <c r="M2758" s="72"/>
      <c r="N2758" s="67"/>
      <c r="O2758" s="76"/>
      <c r="P2758" s="218"/>
      <c r="Q2758" s="218"/>
      <c r="R2758" s="218"/>
    </row>
    <row r="2759" spans="1:18" x14ac:dyDescent="0.25">
      <c r="A2759" s="227"/>
      <c r="B2759" s="173"/>
      <c r="C2759" s="173"/>
      <c r="D2759" s="173"/>
      <c r="E2759" s="173"/>
      <c r="F2759" s="173"/>
      <c r="G2759" s="173"/>
      <c r="H2759" s="173"/>
      <c r="I2759" s="173"/>
      <c r="J2759" s="173"/>
      <c r="K2759" s="173"/>
      <c r="L2759" s="173"/>
      <c r="M2759" s="72"/>
      <c r="N2759" s="67"/>
      <c r="O2759" s="76"/>
      <c r="P2759" s="218"/>
      <c r="Q2759" s="218"/>
      <c r="R2759" s="218"/>
    </row>
    <row r="2760" spans="1:18" x14ac:dyDescent="0.25">
      <c r="A2760" s="227"/>
      <c r="B2760" s="173"/>
      <c r="C2760" s="173"/>
      <c r="D2760" s="173"/>
      <c r="E2760" s="173"/>
      <c r="F2760" s="173"/>
      <c r="G2760" s="173"/>
      <c r="H2760" s="173"/>
      <c r="I2760" s="173"/>
      <c r="J2760" s="173"/>
      <c r="K2760" s="173"/>
      <c r="L2760" s="173"/>
      <c r="M2760" s="72"/>
      <c r="N2760" s="67"/>
      <c r="O2760" s="76"/>
      <c r="P2760" s="218"/>
      <c r="Q2760" s="218"/>
      <c r="R2760" s="218"/>
    </row>
    <row r="2761" spans="1:18" x14ac:dyDescent="0.25">
      <c r="A2761" s="227"/>
      <c r="B2761" s="173"/>
      <c r="C2761" s="173"/>
      <c r="D2761" s="173"/>
      <c r="E2761" s="173"/>
      <c r="F2761" s="173"/>
      <c r="G2761" s="173"/>
      <c r="H2761" s="173"/>
      <c r="I2761" s="173"/>
      <c r="J2761" s="173"/>
      <c r="K2761" s="173"/>
      <c r="L2761" s="173"/>
      <c r="M2761" s="72"/>
      <c r="N2761" s="67"/>
      <c r="O2761" s="76"/>
      <c r="P2761" s="218"/>
      <c r="Q2761" s="218"/>
      <c r="R2761" s="218"/>
    </row>
    <row r="2762" spans="1:18" x14ac:dyDescent="0.25">
      <c r="A2762" s="227"/>
      <c r="B2762" s="173"/>
      <c r="C2762" s="173"/>
      <c r="D2762" s="173"/>
      <c r="E2762" s="173"/>
      <c r="F2762" s="173"/>
      <c r="G2762" s="173"/>
      <c r="H2762" s="173"/>
      <c r="I2762" s="173"/>
      <c r="J2762" s="173"/>
      <c r="K2762" s="173"/>
      <c r="L2762" s="173"/>
      <c r="M2762" s="72"/>
      <c r="N2762" s="67"/>
      <c r="O2762" s="76"/>
      <c r="P2762" s="218"/>
      <c r="Q2762" s="218"/>
      <c r="R2762" s="218"/>
    </row>
    <row r="2763" spans="1:18" x14ac:dyDescent="0.25">
      <c r="A2763" s="227"/>
      <c r="B2763" s="173"/>
      <c r="C2763" s="173"/>
      <c r="D2763" s="173"/>
      <c r="E2763" s="173"/>
      <c r="F2763" s="173"/>
      <c r="G2763" s="173"/>
      <c r="H2763" s="173"/>
      <c r="I2763" s="173"/>
      <c r="J2763" s="173"/>
      <c r="K2763" s="173"/>
      <c r="L2763" s="173"/>
      <c r="M2763" s="72"/>
      <c r="N2763" s="67"/>
      <c r="O2763" s="76"/>
      <c r="P2763" s="218"/>
      <c r="Q2763" s="218"/>
      <c r="R2763" s="218"/>
    </row>
    <row r="2764" spans="1:18" x14ac:dyDescent="0.25">
      <c r="A2764" s="227"/>
      <c r="B2764" s="173"/>
      <c r="C2764" s="173"/>
      <c r="D2764" s="173"/>
      <c r="E2764" s="173"/>
      <c r="F2764" s="173"/>
      <c r="G2764" s="173"/>
      <c r="H2764" s="173"/>
      <c r="I2764" s="173"/>
      <c r="J2764" s="173"/>
      <c r="K2764" s="173"/>
      <c r="L2764" s="173"/>
      <c r="M2764" s="72"/>
      <c r="N2764" s="67"/>
      <c r="O2764" s="76"/>
      <c r="P2764" s="218"/>
      <c r="Q2764" s="218"/>
      <c r="R2764" s="218"/>
    </row>
    <row r="2765" spans="1:18" x14ac:dyDescent="0.25">
      <c r="A2765" s="227"/>
      <c r="B2765" s="173"/>
      <c r="C2765" s="173"/>
      <c r="D2765" s="173"/>
      <c r="E2765" s="173"/>
      <c r="F2765" s="173"/>
      <c r="G2765" s="173"/>
      <c r="H2765" s="173"/>
      <c r="I2765" s="173"/>
      <c r="J2765" s="173"/>
      <c r="K2765" s="173"/>
      <c r="L2765" s="173"/>
      <c r="M2765" s="72"/>
      <c r="N2765" s="67"/>
      <c r="O2765" s="76"/>
      <c r="P2765" s="218"/>
      <c r="Q2765" s="218"/>
      <c r="R2765" s="218"/>
    </row>
    <row r="2766" spans="1:18" x14ac:dyDescent="0.25">
      <c r="A2766" s="227"/>
      <c r="B2766" s="173"/>
      <c r="C2766" s="173"/>
      <c r="D2766" s="173"/>
      <c r="E2766" s="173"/>
      <c r="F2766" s="173"/>
      <c r="G2766" s="173"/>
      <c r="H2766" s="173"/>
      <c r="I2766" s="173"/>
      <c r="J2766" s="173"/>
      <c r="K2766" s="173"/>
      <c r="L2766" s="173"/>
      <c r="M2766" s="72"/>
      <c r="N2766" s="67"/>
      <c r="O2766" s="76"/>
      <c r="P2766" s="218"/>
      <c r="Q2766" s="218"/>
      <c r="R2766" s="218"/>
    </row>
    <row r="2767" spans="1:18" x14ac:dyDescent="0.25">
      <c r="A2767" s="227"/>
      <c r="B2767" s="173"/>
      <c r="C2767" s="173"/>
      <c r="D2767" s="173"/>
      <c r="E2767" s="173"/>
      <c r="F2767" s="173"/>
      <c r="G2767" s="173"/>
      <c r="H2767" s="173"/>
      <c r="I2767" s="173"/>
      <c r="J2767" s="173"/>
      <c r="K2767" s="173"/>
      <c r="L2767" s="173"/>
      <c r="M2767" s="72"/>
      <c r="N2767" s="67"/>
      <c r="O2767" s="76"/>
      <c r="P2767" s="218"/>
      <c r="Q2767" s="218"/>
      <c r="R2767" s="218"/>
    </row>
    <row r="2768" spans="1:18" x14ac:dyDescent="0.25">
      <c r="A2768" s="227"/>
      <c r="B2768" s="173"/>
      <c r="C2768" s="173"/>
      <c r="D2768" s="173"/>
      <c r="E2768" s="173"/>
      <c r="F2768" s="173"/>
      <c r="G2768" s="173"/>
      <c r="H2768" s="173"/>
      <c r="I2768" s="173"/>
      <c r="J2768" s="173"/>
      <c r="K2768" s="173"/>
      <c r="L2768" s="173"/>
      <c r="M2768" s="72"/>
      <c r="N2768" s="67"/>
      <c r="O2768" s="76"/>
      <c r="P2768" s="218"/>
      <c r="Q2768" s="218"/>
      <c r="R2768" s="218"/>
    </row>
    <row r="2769" spans="1:18" x14ac:dyDescent="0.25">
      <c r="A2769" s="227"/>
      <c r="B2769" s="173"/>
      <c r="C2769" s="173"/>
      <c r="D2769" s="173"/>
      <c r="E2769" s="173"/>
      <c r="F2769" s="173"/>
      <c r="G2769" s="173"/>
      <c r="H2769" s="173"/>
      <c r="I2769" s="173"/>
      <c r="J2769" s="173"/>
      <c r="K2769" s="173"/>
      <c r="L2769" s="173"/>
      <c r="M2769" s="72"/>
      <c r="N2769" s="67"/>
      <c r="O2769" s="76"/>
      <c r="P2769" s="218"/>
      <c r="Q2769" s="218"/>
      <c r="R2769" s="218"/>
    </row>
    <row r="2770" spans="1:18" x14ac:dyDescent="0.25">
      <c r="A2770" s="227"/>
      <c r="B2770" s="173"/>
      <c r="C2770" s="173"/>
      <c r="D2770" s="173"/>
      <c r="E2770" s="173"/>
      <c r="F2770" s="173"/>
      <c r="G2770" s="173"/>
      <c r="H2770" s="173"/>
      <c r="I2770" s="173"/>
      <c r="J2770" s="173"/>
      <c r="K2770" s="173"/>
      <c r="L2770" s="173"/>
      <c r="M2770" s="72"/>
      <c r="N2770" s="67"/>
      <c r="O2770" s="76"/>
      <c r="P2770" s="218"/>
      <c r="Q2770" s="218"/>
      <c r="R2770" s="218"/>
    </row>
    <row r="2771" spans="1:18" x14ac:dyDescent="0.25">
      <c r="A2771" s="227"/>
      <c r="B2771" s="173"/>
      <c r="C2771" s="173"/>
      <c r="D2771" s="173"/>
      <c r="E2771" s="173"/>
      <c r="F2771" s="173"/>
      <c r="G2771" s="173"/>
      <c r="H2771" s="173"/>
      <c r="I2771" s="173"/>
      <c r="J2771" s="173"/>
      <c r="K2771" s="173"/>
      <c r="L2771" s="173"/>
      <c r="M2771" s="72"/>
      <c r="N2771" s="67"/>
      <c r="O2771" s="76"/>
      <c r="P2771" s="218"/>
      <c r="Q2771" s="218"/>
      <c r="R2771" s="218"/>
    </row>
    <row r="2772" spans="1:18" x14ac:dyDescent="0.25">
      <c r="A2772" s="227"/>
      <c r="B2772" s="173"/>
      <c r="C2772" s="173"/>
      <c r="D2772" s="173"/>
      <c r="E2772" s="173"/>
      <c r="F2772" s="173"/>
      <c r="G2772" s="173"/>
      <c r="H2772" s="173"/>
      <c r="I2772" s="173"/>
      <c r="J2772" s="173"/>
      <c r="K2772" s="173"/>
      <c r="L2772" s="173"/>
      <c r="M2772" s="72"/>
      <c r="N2772" s="67"/>
      <c r="O2772" s="76"/>
      <c r="P2772" s="218"/>
      <c r="Q2772" s="218"/>
      <c r="R2772" s="218"/>
    </row>
    <row r="2773" spans="1:18" x14ac:dyDescent="0.25">
      <c r="A2773" s="227"/>
      <c r="B2773" s="173"/>
      <c r="C2773" s="173"/>
      <c r="D2773" s="173"/>
      <c r="E2773" s="173"/>
      <c r="F2773" s="173"/>
      <c r="G2773" s="173"/>
      <c r="H2773" s="173"/>
      <c r="I2773" s="173"/>
      <c r="J2773" s="173"/>
      <c r="K2773" s="173"/>
      <c r="L2773" s="173"/>
      <c r="M2773" s="72"/>
      <c r="N2773" s="67"/>
      <c r="O2773" s="76"/>
      <c r="P2773" s="218"/>
      <c r="Q2773" s="218"/>
      <c r="R2773" s="218"/>
    </row>
    <row r="2774" spans="1:18" x14ac:dyDescent="0.25">
      <c r="A2774" s="227"/>
      <c r="B2774" s="173"/>
      <c r="C2774" s="173"/>
      <c r="D2774" s="173"/>
      <c r="E2774" s="173"/>
      <c r="F2774" s="173"/>
      <c r="G2774" s="173"/>
      <c r="H2774" s="173"/>
      <c r="I2774" s="173"/>
      <c r="J2774" s="173"/>
      <c r="K2774" s="173"/>
      <c r="L2774" s="173"/>
      <c r="M2774" s="72"/>
      <c r="N2774" s="67"/>
      <c r="O2774" s="76"/>
      <c r="P2774" s="218"/>
      <c r="Q2774" s="218"/>
      <c r="R2774" s="218"/>
    </row>
    <row r="2775" spans="1:18" x14ac:dyDescent="0.25">
      <c r="A2775" s="227"/>
      <c r="B2775" s="173"/>
      <c r="C2775" s="173"/>
      <c r="D2775" s="173"/>
      <c r="E2775" s="173"/>
      <c r="F2775" s="173"/>
      <c r="G2775" s="173"/>
      <c r="H2775" s="173"/>
      <c r="I2775" s="173"/>
      <c r="J2775" s="173"/>
      <c r="K2775" s="173"/>
      <c r="L2775" s="173"/>
      <c r="M2775" s="72"/>
      <c r="N2775" s="67"/>
      <c r="O2775" s="76"/>
      <c r="P2775" s="218"/>
      <c r="Q2775" s="218"/>
      <c r="R2775" s="218"/>
    </row>
    <row r="2776" spans="1:18" x14ac:dyDescent="0.25">
      <c r="A2776" s="227"/>
      <c r="B2776" s="173"/>
      <c r="C2776" s="173"/>
      <c r="D2776" s="173"/>
      <c r="E2776" s="173"/>
      <c r="F2776" s="173"/>
      <c r="G2776" s="173"/>
      <c r="H2776" s="173"/>
      <c r="I2776" s="173"/>
      <c r="J2776" s="173"/>
      <c r="K2776" s="173"/>
      <c r="L2776" s="173"/>
      <c r="M2776" s="72"/>
      <c r="N2776" s="67"/>
      <c r="O2776" s="76"/>
      <c r="P2776" s="218"/>
      <c r="Q2776" s="218"/>
      <c r="R2776" s="218"/>
    </row>
    <row r="2777" spans="1:18" x14ac:dyDescent="0.25">
      <c r="A2777" s="227"/>
      <c r="B2777" s="173"/>
      <c r="C2777" s="173"/>
      <c r="D2777" s="173"/>
      <c r="E2777" s="173"/>
      <c r="F2777" s="173"/>
      <c r="G2777" s="173"/>
      <c r="H2777" s="173"/>
      <c r="I2777" s="173"/>
      <c r="J2777" s="173"/>
      <c r="K2777" s="173"/>
      <c r="L2777" s="173"/>
      <c r="M2777" s="72"/>
      <c r="N2777" s="67"/>
      <c r="O2777" s="76"/>
      <c r="P2777" s="218"/>
      <c r="Q2777" s="218"/>
      <c r="R2777" s="218"/>
    </row>
    <row r="2778" spans="1:18" x14ac:dyDescent="0.25">
      <c r="A2778" s="227"/>
      <c r="B2778" s="173"/>
      <c r="C2778" s="173"/>
      <c r="D2778" s="173"/>
      <c r="E2778" s="173"/>
      <c r="F2778" s="173"/>
      <c r="G2778" s="173"/>
      <c r="H2778" s="173"/>
      <c r="I2778" s="173"/>
      <c r="J2778" s="173"/>
      <c r="K2778" s="173"/>
      <c r="L2778" s="173"/>
      <c r="M2778" s="72"/>
      <c r="N2778" s="67"/>
      <c r="O2778" s="76"/>
      <c r="P2778" s="218"/>
      <c r="Q2778" s="218"/>
      <c r="R2778" s="218"/>
    </row>
    <row r="2779" spans="1:18" x14ac:dyDescent="0.25">
      <c r="A2779" s="227"/>
      <c r="B2779" s="173"/>
      <c r="C2779" s="173"/>
      <c r="D2779" s="173"/>
      <c r="E2779" s="173"/>
      <c r="F2779" s="173"/>
      <c r="G2779" s="173"/>
      <c r="H2779" s="173"/>
      <c r="I2779" s="173"/>
      <c r="J2779" s="173"/>
      <c r="K2779" s="173"/>
      <c r="L2779" s="173"/>
      <c r="M2779" s="72"/>
      <c r="N2779" s="67"/>
      <c r="O2779" s="76"/>
      <c r="P2779" s="218"/>
      <c r="Q2779" s="218"/>
      <c r="R2779" s="218"/>
    </row>
    <row r="2780" spans="1:18" x14ac:dyDescent="0.25">
      <c r="A2780" s="227"/>
      <c r="B2780" s="173"/>
      <c r="C2780" s="173"/>
      <c r="D2780" s="173"/>
      <c r="E2780" s="173"/>
      <c r="F2780" s="173"/>
      <c r="G2780" s="173"/>
      <c r="H2780" s="173"/>
      <c r="I2780" s="173"/>
      <c r="J2780" s="173"/>
      <c r="K2780" s="173"/>
      <c r="L2780" s="173"/>
      <c r="M2780" s="72"/>
      <c r="N2780" s="67"/>
      <c r="O2780" s="76"/>
      <c r="P2780" s="218"/>
      <c r="Q2780" s="218"/>
      <c r="R2780" s="218"/>
    </row>
    <row r="2781" spans="1:18" x14ac:dyDescent="0.25">
      <c r="A2781" s="227"/>
      <c r="B2781" s="173"/>
      <c r="C2781" s="173"/>
      <c r="D2781" s="173"/>
      <c r="E2781" s="173"/>
      <c r="F2781" s="173"/>
      <c r="G2781" s="173"/>
      <c r="H2781" s="173"/>
      <c r="I2781" s="173"/>
      <c r="J2781" s="173"/>
      <c r="K2781" s="173"/>
      <c r="L2781" s="173"/>
      <c r="M2781" s="72"/>
      <c r="N2781" s="67"/>
      <c r="O2781" s="76"/>
      <c r="P2781" s="218"/>
      <c r="Q2781" s="218"/>
      <c r="R2781" s="218"/>
    </row>
    <row r="2782" spans="1:18" x14ac:dyDescent="0.25">
      <c r="A2782" s="227"/>
      <c r="B2782" s="173"/>
      <c r="C2782" s="173"/>
      <c r="D2782" s="173"/>
      <c r="E2782" s="173"/>
      <c r="F2782" s="173"/>
      <c r="G2782" s="173"/>
      <c r="H2782" s="173"/>
      <c r="I2782" s="173"/>
      <c r="J2782" s="173"/>
      <c r="K2782" s="173"/>
      <c r="L2782" s="173"/>
      <c r="M2782" s="72"/>
      <c r="N2782" s="67"/>
      <c r="O2782" s="76"/>
      <c r="P2782" s="218"/>
      <c r="Q2782" s="218"/>
      <c r="R2782" s="218"/>
    </row>
    <row r="2783" spans="1:18" x14ac:dyDescent="0.25">
      <c r="A2783" s="227"/>
      <c r="B2783" s="173"/>
      <c r="C2783" s="173"/>
      <c r="D2783" s="173"/>
      <c r="E2783" s="173"/>
      <c r="F2783" s="173"/>
      <c r="G2783" s="173"/>
      <c r="H2783" s="173"/>
      <c r="I2783" s="173"/>
      <c r="J2783" s="173"/>
      <c r="K2783" s="173"/>
      <c r="L2783" s="173"/>
      <c r="M2783" s="72"/>
      <c r="N2783" s="67"/>
      <c r="O2783" s="76"/>
      <c r="P2783" s="218"/>
      <c r="Q2783" s="218"/>
      <c r="R2783" s="218"/>
    </row>
    <row r="2784" spans="1:18" x14ac:dyDescent="0.25">
      <c r="A2784" s="227"/>
      <c r="B2784" s="173"/>
      <c r="C2784" s="173"/>
      <c r="D2784" s="173"/>
      <c r="E2784" s="173"/>
      <c r="F2784" s="173"/>
      <c r="G2784" s="173"/>
      <c r="H2784" s="173"/>
      <c r="I2784" s="173"/>
      <c r="J2784" s="173"/>
      <c r="K2784" s="173"/>
      <c r="L2784" s="173"/>
      <c r="M2784" s="72"/>
      <c r="N2784" s="67"/>
      <c r="O2784" s="76"/>
      <c r="P2784" s="218"/>
      <c r="Q2784" s="218"/>
      <c r="R2784" s="218"/>
    </row>
    <row r="2785" spans="1:18" x14ac:dyDescent="0.25">
      <c r="A2785" s="227"/>
      <c r="B2785" s="173"/>
      <c r="C2785" s="173"/>
      <c r="D2785" s="173"/>
      <c r="E2785" s="173"/>
      <c r="F2785" s="173"/>
      <c r="G2785" s="173"/>
      <c r="H2785" s="173"/>
      <c r="I2785" s="173"/>
      <c r="J2785" s="173"/>
      <c r="K2785" s="173"/>
      <c r="L2785" s="173"/>
      <c r="M2785" s="72"/>
      <c r="N2785" s="67"/>
      <c r="O2785" s="76"/>
      <c r="P2785" s="218"/>
      <c r="Q2785" s="218"/>
      <c r="R2785" s="218"/>
    </row>
    <row r="2786" spans="1:18" x14ac:dyDescent="0.25">
      <c r="A2786" s="227"/>
      <c r="B2786" s="173"/>
      <c r="C2786" s="173"/>
      <c r="D2786" s="173"/>
      <c r="E2786" s="173"/>
      <c r="F2786" s="173"/>
      <c r="G2786" s="173"/>
      <c r="H2786" s="173"/>
      <c r="I2786" s="173"/>
      <c r="J2786" s="173"/>
      <c r="K2786" s="173"/>
      <c r="L2786" s="173"/>
      <c r="M2786" s="72"/>
      <c r="N2786" s="67"/>
      <c r="O2786" s="76"/>
      <c r="P2786" s="218"/>
      <c r="Q2786" s="218"/>
      <c r="R2786" s="218"/>
    </row>
    <row r="2787" spans="1:18" x14ac:dyDescent="0.25">
      <c r="A2787" s="227"/>
      <c r="B2787" s="173"/>
      <c r="C2787" s="173"/>
      <c r="D2787" s="173"/>
      <c r="E2787" s="173"/>
      <c r="F2787" s="173"/>
      <c r="G2787" s="173"/>
      <c r="H2787" s="173"/>
      <c r="I2787" s="173"/>
      <c r="J2787" s="173"/>
      <c r="K2787" s="173"/>
      <c r="L2787" s="173"/>
      <c r="M2787" s="72"/>
      <c r="N2787" s="67"/>
      <c r="O2787" s="76"/>
      <c r="P2787" s="218"/>
      <c r="Q2787" s="218"/>
      <c r="R2787" s="218"/>
    </row>
    <row r="2788" spans="1:18" x14ac:dyDescent="0.25">
      <c r="A2788" s="227"/>
      <c r="B2788" s="173"/>
      <c r="C2788" s="173"/>
      <c r="D2788" s="173"/>
      <c r="E2788" s="173"/>
      <c r="F2788" s="173"/>
      <c r="G2788" s="173"/>
      <c r="H2788" s="173"/>
      <c r="I2788" s="173"/>
      <c r="J2788" s="173"/>
      <c r="K2788" s="173"/>
      <c r="L2788" s="173"/>
      <c r="M2788" s="72"/>
      <c r="N2788" s="67"/>
      <c r="O2788" s="76"/>
      <c r="P2788" s="218"/>
      <c r="Q2788" s="218"/>
      <c r="R2788" s="218"/>
    </row>
    <row r="2789" spans="1:18" x14ac:dyDescent="0.25">
      <c r="A2789" s="227"/>
      <c r="B2789" s="173"/>
      <c r="C2789" s="173"/>
      <c r="D2789" s="173"/>
      <c r="E2789" s="173"/>
      <c r="F2789" s="173"/>
      <c r="G2789" s="173"/>
      <c r="H2789" s="173"/>
      <c r="I2789" s="173"/>
      <c r="J2789" s="173"/>
      <c r="K2789" s="173"/>
      <c r="L2789" s="173"/>
      <c r="M2789" s="72"/>
      <c r="N2789" s="67"/>
      <c r="O2789" s="76"/>
      <c r="P2789" s="218"/>
      <c r="Q2789" s="218"/>
      <c r="R2789" s="218"/>
    </row>
    <row r="2790" spans="1:18" x14ac:dyDescent="0.25">
      <c r="A2790" s="227"/>
      <c r="B2790" s="173"/>
      <c r="C2790" s="173"/>
      <c r="D2790" s="173"/>
      <c r="E2790" s="173"/>
      <c r="F2790" s="173"/>
      <c r="G2790" s="173"/>
      <c r="H2790" s="173"/>
      <c r="I2790" s="173"/>
      <c r="J2790" s="173"/>
      <c r="K2790" s="173"/>
      <c r="L2790" s="173"/>
      <c r="M2790" s="72"/>
      <c r="N2790" s="67"/>
      <c r="O2790" s="76"/>
      <c r="P2790" s="218"/>
      <c r="Q2790" s="218"/>
      <c r="R2790" s="218"/>
    </row>
    <row r="2791" spans="1:18" x14ac:dyDescent="0.25">
      <c r="A2791" s="227"/>
      <c r="B2791" s="173"/>
      <c r="C2791" s="173"/>
      <c r="D2791" s="173"/>
      <c r="E2791" s="173"/>
      <c r="F2791" s="173"/>
      <c r="G2791" s="173"/>
      <c r="H2791" s="173"/>
      <c r="I2791" s="173"/>
      <c r="J2791" s="173"/>
      <c r="K2791" s="173"/>
      <c r="L2791" s="173"/>
      <c r="M2791" s="72"/>
      <c r="N2791" s="67"/>
      <c r="O2791" s="76"/>
      <c r="P2791" s="218"/>
      <c r="Q2791" s="218"/>
      <c r="R2791" s="218"/>
    </row>
    <row r="2792" spans="1:18" x14ac:dyDescent="0.25">
      <c r="A2792" s="227"/>
      <c r="B2792" s="173"/>
      <c r="C2792" s="173"/>
      <c r="D2792" s="173"/>
      <c r="E2792" s="173"/>
      <c r="F2792" s="173"/>
      <c r="G2792" s="173"/>
      <c r="H2792" s="173"/>
      <c r="I2792" s="173"/>
      <c r="J2792" s="173"/>
      <c r="K2792" s="173"/>
      <c r="L2792" s="173"/>
      <c r="M2792" s="72"/>
      <c r="N2792" s="67"/>
      <c r="O2792" s="76"/>
      <c r="P2792" s="218"/>
      <c r="Q2792" s="218"/>
      <c r="R2792" s="218"/>
    </row>
    <row r="2793" spans="1:18" x14ac:dyDescent="0.25">
      <c r="A2793" s="227"/>
      <c r="B2793" s="173"/>
      <c r="C2793" s="173"/>
      <c r="D2793" s="173"/>
      <c r="E2793" s="173"/>
      <c r="F2793" s="173"/>
      <c r="G2793" s="173"/>
      <c r="H2793" s="173"/>
      <c r="I2793" s="173"/>
      <c r="J2793" s="173"/>
      <c r="K2793" s="173"/>
      <c r="L2793" s="173"/>
      <c r="M2793" s="72"/>
      <c r="N2793" s="67"/>
      <c r="O2793" s="76"/>
      <c r="P2793" s="218"/>
      <c r="Q2793" s="218"/>
      <c r="R2793" s="218"/>
    </row>
    <row r="2794" spans="1:18" x14ac:dyDescent="0.25">
      <c r="A2794" s="227"/>
      <c r="B2794" s="173"/>
      <c r="C2794" s="173"/>
      <c r="D2794" s="173"/>
      <c r="E2794" s="173"/>
      <c r="F2794" s="173"/>
      <c r="G2794" s="173"/>
      <c r="H2794" s="173"/>
      <c r="I2794" s="173"/>
      <c r="J2794" s="173"/>
      <c r="K2794" s="173"/>
      <c r="L2794" s="173"/>
      <c r="M2794" s="72"/>
      <c r="N2794" s="67"/>
      <c r="O2794" s="76"/>
      <c r="P2794" s="218"/>
      <c r="Q2794" s="218"/>
      <c r="R2794" s="218"/>
    </row>
    <row r="2795" spans="1:18" x14ac:dyDescent="0.25">
      <c r="A2795" s="227"/>
      <c r="B2795" s="173"/>
      <c r="C2795" s="173"/>
      <c r="D2795" s="173"/>
      <c r="E2795" s="173"/>
      <c r="F2795" s="173"/>
      <c r="G2795" s="173"/>
      <c r="H2795" s="173"/>
      <c r="I2795" s="173"/>
      <c r="J2795" s="173"/>
      <c r="K2795" s="173"/>
      <c r="L2795" s="173"/>
      <c r="M2795" s="72"/>
      <c r="N2795" s="67"/>
      <c r="O2795" s="76"/>
      <c r="P2795" s="218"/>
      <c r="Q2795" s="218"/>
      <c r="R2795" s="218"/>
    </row>
    <row r="2796" spans="1:18" x14ac:dyDescent="0.25">
      <c r="A2796" s="227"/>
      <c r="B2796" s="173"/>
      <c r="C2796" s="173"/>
      <c r="D2796" s="173"/>
      <c r="E2796" s="173"/>
      <c r="F2796" s="173"/>
      <c r="G2796" s="173"/>
      <c r="H2796" s="173"/>
      <c r="I2796" s="173"/>
      <c r="J2796" s="173"/>
      <c r="K2796" s="173"/>
      <c r="L2796" s="173"/>
      <c r="M2796" s="72"/>
      <c r="N2796" s="67"/>
      <c r="O2796" s="76"/>
      <c r="P2796" s="218"/>
      <c r="Q2796" s="218"/>
      <c r="R2796" s="218"/>
    </row>
    <row r="2797" spans="1:18" x14ac:dyDescent="0.25">
      <c r="A2797" s="227"/>
      <c r="B2797" s="173"/>
      <c r="C2797" s="173"/>
      <c r="D2797" s="173"/>
      <c r="E2797" s="173"/>
      <c r="F2797" s="173"/>
      <c r="G2797" s="173"/>
      <c r="H2797" s="173"/>
      <c r="I2797" s="173"/>
      <c r="J2797" s="173"/>
      <c r="K2797" s="173"/>
      <c r="L2797" s="173"/>
      <c r="M2797" s="72"/>
      <c r="N2797" s="67"/>
      <c r="O2797" s="76"/>
      <c r="P2797" s="218"/>
      <c r="Q2797" s="218"/>
      <c r="R2797" s="218"/>
    </row>
    <row r="2798" spans="1:18" x14ac:dyDescent="0.25">
      <c r="A2798" s="227"/>
      <c r="B2798" s="173"/>
      <c r="C2798" s="173"/>
      <c r="D2798" s="173"/>
      <c r="E2798" s="173"/>
      <c r="F2798" s="173"/>
      <c r="G2798" s="173"/>
      <c r="H2798" s="173"/>
      <c r="I2798" s="173"/>
      <c r="J2798" s="173"/>
      <c r="K2798" s="173"/>
      <c r="L2798" s="173"/>
      <c r="M2798" s="72"/>
      <c r="N2798" s="67"/>
      <c r="O2798" s="76"/>
      <c r="P2798" s="218"/>
      <c r="Q2798" s="218"/>
      <c r="R2798" s="218"/>
    </row>
    <row r="2799" spans="1:18" x14ac:dyDescent="0.25">
      <c r="A2799" s="227"/>
      <c r="B2799" s="173"/>
      <c r="C2799" s="173"/>
      <c r="D2799" s="173"/>
      <c r="E2799" s="173"/>
      <c r="F2799" s="173"/>
      <c r="G2799" s="173"/>
      <c r="H2799" s="173"/>
      <c r="I2799" s="173"/>
      <c r="J2799" s="173"/>
      <c r="K2799" s="173"/>
      <c r="L2799" s="173"/>
      <c r="M2799" s="72"/>
      <c r="N2799" s="67"/>
      <c r="O2799" s="76"/>
      <c r="P2799" s="218"/>
      <c r="Q2799" s="218"/>
      <c r="R2799" s="218"/>
    </row>
    <row r="2800" spans="1:18" x14ac:dyDescent="0.25">
      <c r="A2800" s="227"/>
      <c r="B2800" s="173"/>
      <c r="C2800" s="173"/>
      <c r="D2800" s="173"/>
      <c r="E2800" s="173"/>
      <c r="F2800" s="173"/>
      <c r="G2800" s="173"/>
      <c r="H2800" s="173"/>
      <c r="I2800" s="173"/>
      <c r="J2800" s="173"/>
      <c r="K2800" s="173"/>
      <c r="L2800" s="173"/>
      <c r="M2800" s="72"/>
      <c r="N2800" s="67"/>
      <c r="O2800" s="76"/>
      <c r="P2800" s="218"/>
      <c r="Q2800" s="218"/>
      <c r="R2800" s="218"/>
    </row>
    <row r="2801" spans="1:18" x14ac:dyDescent="0.25">
      <c r="A2801" s="227"/>
      <c r="B2801" s="173"/>
      <c r="C2801" s="173"/>
      <c r="D2801" s="173"/>
      <c r="E2801" s="173"/>
      <c r="F2801" s="173"/>
      <c r="G2801" s="173"/>
      <c r="H2801" s="173"/>
      <c r="I2801" s="173"/>
      <c r="J2801" s="173"/>
      <c r="K2801" s="173"/>
      <c r="L2801" s="173"/>
      <c r="M2801" s="72"/>
      <c r="N2801" s="67"/>
      <c r="O2801" s="76"/>
      <c r="P2801" s="218"/>
      <c r="Q2801" s="218"/>
      <c r="R2801" s="218"/>
    </row>
    <row r="2802" spans="1:18" x14ac:dyDescent="0.25">
      <c r="A2802" s="227"/>
      <c r="B2802" s="173"/>
      <c r="C2802" s="173"/>
      <c r="D2802" s="173"/>
      <c r="E2802" s="173"/>
      <c r="F2802" s="173"/>
      <c r="G2802" s="173"/>
      <c r="H2802" s="173"/>
      <c r="I2802" s="173"/>
      <c r="J2802" s="173"/>
      <c r="K2802" s="173"/>
      <c r="L2802" s="173"/>
      <c r="M2802" s="72"/>
      <c r="N2802" s="67"/>
      <c r="O2802" s="76"/>
      <c r="P2802" s="218"/>
      <c r="Q2802" s="218"/>
      <c r="R2802" s="218"/>
    </row>
    <row r="2803" spans="1:18" x14ac:dyDescent="0.25">
      <c r="A2803" s="227"/>
      <c r="B2803" s="173"/>
      <c r="C2803" s="173"/>
      <c r="D2803" s="173"/>
      <c r="E2803" s="173"/>
      <c r="F2803" s="173"/>
      <c r="G2803" s="173"/>
      <c r="H2803" s="173"/>
      <c r="I2803" s="173"/>
      <c r="J2803" s="173"/>
      <c r="K2803" s="173"/>
      <c r="L2803" s="173"/>
      <c r="M2803" s="72"/>
      <c r="N2803" s="67"/>
      <c r="O2803" s="76"/>
      <c r="P2803" s="218"/>
      <c r="Q2803" s="218"/>
      <c r="R2803" s="218"/>
    </row>
    <row r="2804" spans="1:18" x14ac:dyDescent="0.25">
      <c r="A2804" s="227"/>
      <c r="B2804" s="173"/>
      <c r="C2804" s="173"/>
      <c r="D2804" s="173"/>
      <c r="E2804" s="173"/>
      <c r="F2804" s="173"/>
      <c r="G2804" s="173"/>
      <c r="H2804" s="173"/>
      <c r="I2804" s="173"/>
      <c r="J2804" s="173"/>
      <c r="K2804" s="173"/>
      <c r="L2804" s="173"/>
      <c r="M2804" s="72"/>
      <c r="N2804" s="67"/>
      <c r="O2804" s="76"/>
      <c r="P2804" s="218"/>
      <c r="Q2804" s="218"/>
      <c r="R2804" s="218"/>
    </row>
    <row r="2805" spans="1:18" x14ac:dyDescent="0.25">
      <c r="A2805" s="227"/>
      <c r="B2805" s="173"/>
      <c r="C2805" s="173"/>
      <c r="D2805" s="173"/>
      <c r="E2805" s="173"/>
      <c r="F2805" s="173"/>
      <c r="G2805" s="173"/>
      <c r="H2805" s="173"/>
      <c r="I2805" s="173"/>
      <c r="J2805" s="173"/>
      <c r="K2805" s="173"/>
      <c r="L2805" s="173"/>
      <c r="M2805" s="72"/>
      <c r="N2805" s="67"/>
      <c r="O2805" s="76"/>
      <c r="P2805" s="218"/>
      <c r="Q2805" s="218"/>
      <c r="R2805" s="218"/>
    </row>
    <row r="2806" spans="1:18" x14ac:dyDescent="0.25">
      <c r="A2806" s="227"/>
      <c r="B2806" s="173"/>
      <c r="C2806" s="173"/>
      <c r="D2806" s="173"/>
      <c r="E2806" s="173"/>
      <c r="F2806" s="173"/>
      <c r="G2806" s="173"/>
      <c r="H2806" s="173"/>
      <c r="I2806" s="173"/>
      <c r="J2806" s="173"/>
      <c r="K2806" s="173"/>
      <c r="L2806" s="173"/>
      <c r="M2806" s="72"/>
      <c r="N2806" s="67"/>
      <c r="O2806" s="76"/>
      <c r="P2806" s="218"/>
      <c r="Q2806" s="218"/>
      <c r="R2806" s="218"/>
    </row>
    <row r="2807" spans="1:18" x14ac:dyDescent="0.25">
      <c r="A2807" s="227"/>
      <c r="B2807" s="173"/>
      <c r="C2807" s="173"/>
      <c r="D2807" s="173"/>
      <c r="E2807" s="173"/>
      <c r="F2807" s="173"/>
      <c r="G2807" s="173"/>
      <c r="H2807" s="173"/>
      <c r="I2807" s="173"/>
      <c r="J2807" s="173"/>
      <c r="K2807" s="173"/>
      <c r="L2807" s="173"/>
      <c r="M2807" s="72"/>
      <c r="N2807" s="67"/>
      <c r="O2807" s="76"/>
      <c r="P2807" s="218"/>
      <c r="Q2807" s="218"/>
      <c r="R2807" s="218"/>
    </row>
    <row r="2808" spans="1:18" x14ac:dyDescent="0.25">
      <c r="A2808" s="227"/>
      <c r="B2808" s="173"/>
      <c r="C2808" s="173"/>
      <c r="D2808" s="173"/>
      <c r="E2808" s="173"/>
      <c r="F2808" s="173"/>
      <c r="G2808" s="173"/>
      <c r="H2808" s="173"/>
      <c r="I2808" s="173"/>
      <c r="J2808" s="173"/>
      <c r="K2808" s="173"/>
      <c r="L2808" s="173"/>
      <c r="M2808" s="72"/>
      <c r="N2808" s="67"/>
      <c r="O2808" s="76"/>
      <c r="P2808" s="218"/>
      <c r="Q2808" s="218"/>
      <c r="R2808" s="218"/>
    </row>
    <row r="2809" spans="1:18" x14ac:dyDescent="0.25">
      <c r="A2809" s="227"/>
      <c r="B2809" s="173"/>
      <c r="C2809" s="173"/>
      <c r="D2809" s="173"/>
      <c r="E2809" s="173"/>
      <c r="F2809" s="173"/>
      <c r="G2809" s="173"/>
      <c r="H2809" s="173"/>
      <c r="I2809" s="173"/>
      <c r="J2809" s="173"/>
      <c r="K2809" s="173"/>
      <c r="L2809" s="173"/>
      <c r="M2809" s="72"/>
      <c r="N2809" s="67"/>
      <c r="O2809" s="76"/>
      <c r="P2809" s="218"/>
      <c r="Q2809" s="218"/>
      <c r="R2809" s="218"/>
    </row>
    <row r="2810" spans="1:18" x14ac:dyDescent="0.25">
      <c r="A2810" s="227"/>
      <c r="B2810" s="173"/>
      <c r="C2810" s="173"/>
      <c r="D2810" s="173"/>
      <c r="E2810" s="173"/>
      <c r="F2810" s="173"/>
      <c r="G2810" s="173"/>
      <c r="H2810" s="173"/>
      <c r="I2810" s="173"/>
      <c r="J2810" s="173"/>
      <c r="K2810" s="173"/>
      <c r="L2810" s="173"/>
      <c r="M2810" s="72"/>
      <c r="N2810" s="67"/>
      <c r="O2810" s="76"/>
      <c r="P2810" s="218"/>
      <c r="Q2810" s="218"/>
      <c r="R2810" s="218"/>
    </row>
    <row r="2811" spans="1:18" x14ac:dyDescent="0.25">
      <c r="A2811" s="227"/>
      <c r="B2811" s="173"/>
      <c r="C2811" s="173"/>
      <c r="D2811" s="173"/>
      <c r="E2811" s="173"/>
      <c r="F2811" s="173"/>
      <c r="G2811" s="173"/>
      <c r="H2811" s="173"/>
      <c r="I2811" s="173"/>
      <c r="J2811" s="173"/>
      <c r="K2811" s="173"/>
      <c r="L2811" s="173"/>
      <c r="M2811" s="72"/>
      <c r="N2811" s="67"/>
      <c r="O2811" s="76"/>
      <c r="P2811" s="218"/>
      <c r="Q2811" s="218"/>
      <c r="R2811" s="218"/>
    </row>
    <row r="2812" spans="1:18" x14ac:dyDescent="0.25">
      <c r="A2812" s="227"/>
      <c r="B2812" s="173"/>
      <c r="C2812" s="173"/>
      <c r="D2812" s="173"/>
      <c r="E2812" s="173"/>
      <c r="F2812" s="173"/>
      <c r="G2812" s="173"/>
      <c r="H2812" s="173"/>
      <c r="I2812" s="173"/>
      <c r="J2812" s="173"/>
      <c r="K2812" s="173"/>
      <c r="L2812" s="173"/>
      <c r="M2812" s="72"/>
      <c r="N2812" s="67"/>
      <c r="O2812" s="76"/>
      <c r="P2812" s="218"/>
      <c r="Q2812" s="218"/>
      <c r="R2812" s="218"/>
    </row>
    <row r="2813" spans="1:18" x14ac:dyDescent="0.25">
      <c r="A2813" s="227"/>
      <c r="B2813" s="173"/>
      <c r="C2813" s="173"/>
      <c r="D2813" s="173"/>
      <c r="E2813" s="173"/>
      <c r="F2813" s="173"/>
      <c r="G2813" s="173"/>
      <c r="H2813" s="173"/>
      <c r="I2813" s="173"/>
      <c r="J2813" s="173"/>
      <c r="K2813" s="173"/>
      <c r="L2813" s="173"/>
      <c r="M2813" s="72"/>
      <c r="N2813" s="67"/>
      <c r="O2813" s="76"/>
      <c r="P2813" s="218"/>
      <c r="Q2813" s="218"/>
      <c r="R2813" s="218"/>
    </row>
    <row r="2814" spans="1:18" x14ac:dyDescent="0.25">
      <c r="A2814" s="227"/>
      <c r="B2814" s="173"/>
      <c r="C2814" s="173"/>
      <c r="D2814" s="173"/>
      <c r="E2814" s="173"/>
      <c r="F2814" s="173"/>
      <c r="G2814" s="173"/>
      <c r="H2814" s="173"/>
      <c r="I2814" s="173"/>
      <c r="J2814" s="173"/>
      <c r="K2814" s="173"/>
      <c r="L2814" s="173"/>
      <c r="M2814" s="72"/>
      <c r="N2814" s="67"/>
      <c r="O2814" s="76"/>
      <c r="P2814" s="218"/>
      <c r="Q2814" s="218"/>
      <c r="R2814" s="218"/>
    </row>
    <row r="2815" spans="1:18" x14ac:dyDescent="0.25">
      <c r="A2815" s="227"/>
      <c r="B2815" s="173"/>
      <c r="C2815" s="173"/>
      <c r="D2815" s="173"/>
      <c r="E2815" s="173"/>
      <c r="F2815" s="173"/>
      <c r="G2815" s="173"/>
      <c r="H2815" s="173"/>
      <c r="I2815" s="173"/>
      <c r="J2815" s="173"/>
      <c r="K2815" s="173"/>
      <c r="L2815" s="173"/>
      <c r="M2815" s="72"/>
      <c r="N2815" s="67"/>
      <c r="O2815" s="76"/>
      <c r="P2815" s="218"/>
      <c r="Q2815" s="218"/>
      <c r="R2815" s="218"/>
    </row>
    <row r="2816" spans="1:18" x14ac:dyDescent="0.25">
      <c r="A2816" s="227"/>
      <c r="B2816" s="173"/>
      <c r="C2816" s="173"/>
      <c r="D2816" s="173"/>
      <c r="E2816" s="173"/>
      <c r="F2816" s="173"/>
      <c r="G2816" s="173"/>
      <c r="H2816" s="173"/>
      <c r="I2816" s="173"/>
      <c r="J2816" s="173"/>
      <c r="K2816" s="173"/>
      <c r="L2816" s="173"/>
      <c r="M2816" s="72"/>
      <c r="N2816" s="67"/>
      <c r="O2816" s="76"/>
      <c r="P2816" s="218"/>
      <c r="Q2816" s="218"/>
      <c r="R2816" s="218"/>
    </row>
    <row r="2817" spans="1:18" x14ac:dyDescent="0.25">
      <c r="A2817" s="227"/>
      <c r="B2817" s="173"/>
      <c r="C2817" s="173"/>
      <c r="D2817" s="173"/>
      <c r="E2817" s="173"/>
      <c r="F2817" s="173"/>
      <c r="G2817" s="173"/>
      <c r="H2817" s="173"/>
      <c r="I2817" s="173"/>
      <c r="J2817" s="173"/>
      <c r="K2817" s="173"/>
      <c r="L2817" s="173"/>
      <c r="M2817" s="72"/>
      <c r="N2817" s="67"/>
      <c r="O2817" s="76"/>
      <c r="P2817" s="218"/>
      <c r="Q2817" s="218"/>
      <c r="R2817" s="218"/>
    </row>
    <row r="2818" spans="1:18" x14ac:dyDescent="0.25">
      <c r="A2818" s="227"/>
      <c r="B2818" s="173"/>
      <c r="C2818" s="173"/>
      <c r="D2818" s="173"/>
      <c r="E2818" s="173"/>
      <c r="F2818" s="173"/>
      <c r="G2818" s="173"/>
      <c r="H2818" s="173"/>
      <c r="I2818" s="173"/>
      <c r="J2818" s="173"/>
      <c r="K2818" s="173"/>
      <c r="L2818" s="173"/>
      <c r="M2818" s="72"/>
      <c r="N2818" s="67"/>
      <c r="O2818" s="76"/>
      <c r="P2818" s="218"/>
      <c r="Q2818" s="218"/>
      <c r="R2818" s="218"/>
    </row>
    <row r="2819" spans="1:18" x14ac:dyDescent="0.25">
      <c r="A2819" s="227"/>
      <c r="B2819" s="173"/>
      <c r="C2819" s="173"/>
      <c r="D2819" s="173"/>
      <c r="E2819" s="173"/>
      <c r="F2819" s="173"/>
      <c r="G2819" s="173"/>
      <c r="H2819" s="173"/>
      <c r="I2819" s="173"/>
      <c r="J2819" s="173"/>
      <c r="K2819" s="173"/>
      <c r="L2819" s="173"/>
      <c r="M2819" s="72"/>
      <c r="N2819" s="67"/>
      <c r="O2819" s="76"/>
      <c r="P2819" s="218"/>
      <c r="Q2819" s="218"/>
      <c r="R2819" s="218"/>
    </row>
    <row r="2820" spans="1:18" x14ac:dyDescent="0.25">
      <c r="A2820" s="227"/>
      <c r="B2820" s="173"/>
      <c r="C2820" s="173"/>
      <c r="D2820" s="173"/>
      <c r="E2820" s="173"/>
      <c r="F2820" s="173"/>
      <c r="G2820" s="173"/>
      <c r="H2820" s="173"/>
      <c r="I2820" s="173"/>
      <c r="J2820" s="173"/>
      <c r="K2820" s="173"/>
      <c r="L2820" s="173"/>
      <c r="M2820" s="72"/>
      <c r="N2820" s="67"/>
      <c r="O2820" s="76"/>
      <c r="P2820" s="218"/>
      <c r="Q2820" s="218"/>
      <c r="R2820" s="218"/>
    </row>
    <row r="2821" spans="1:18" x14ac:dyDescent="0.25">
      <c r="A2821" s="227"/>
      <c r="B2821" s="173"/>
      <c r="C2821" s="173"/>
      <c r="D2821" s="173"/>
      <c r="E2821" s="173"/>
      <c r="F2821" s="173"/>
      <c r="G2821" s="173"/>
      <c r="H2821" s="173"/>
      <c r="I2821" s="173"/>
      <c r="J2821" s="173"/>
      <c r="K2821" s="173"/>
      <c r="L2821" s="173"/>
      <c r="M2821" s="72"/>
      <c r="N2821" s="67"/>
      <c r="O2821" s="76"/>
      <c r="P2821" s="218"/>
      <c r="Q2821" s="218"/>
      <c r="R2821" s="218"/>
    </row>
    <row r="2822" spans="1:18" x14ac:dyDescent="0.25">
      <c r="A2822" s="227"/>
      <c r="B2822" s="173"/>
      <c r="C2822" s="173"/>
      <c r="D2822" s="173"/>
      <c r="E2822" s="173"/>
      <c r="F2822" s="173"/>
      <c r="G2822" s="173"/>
      <c r="H2822" s="173"/>
      <c r="I2822" s="173"/>
      <c r="J2822" s="173"/>
      <c r="K2822" s="173"/>
      <c r="L2822" s="173"/>
      <c r="M2822" s="72"/>
      <c r="N2822" s="67"/>
      <c r="O2822" s="76"/>
      <c r="P2822" s="218"/>
      <c r="Q2822" s="218"/>
      <c r="R2822" s="218"/>
    </row>
    <row r="2823" spans="1:18" x14ac:dyDescent="0.25">
      <c r="A2823" s="227"/>
      <c r="B2823" s="173"/>
      <c r="C2823" s="173"/>
      <c r="D2823" s="173"/>
      <c r="E2823" s="173"/>
      <c r="F2823" s="173"/>
      <c r="G2823" s="173"/>
      <c r="H2823" s="173"/>
      <c r="I2823" s="173"/>
      <c r="J2823" s="173"/>
      <c r="K2823" s="173"/>
      <c r="L2823" s="173"/>
      <c r="M2823" s="72"/>
      <c r="N2823" s="67"/>
      <c r="O2823" s="76"/>
      <c r="P2823" s="218"/>
      <c r="Q2823" s="218"/>
      <c r="R2823" s="218"/>
    </row>
    <row r="2824" spans="1:18" x14ac:dyDescent="0.25">
      <c r="A2824" s="227"/>
      <c r="B2824" s="173"/>
      <c r="C2824" s="173"/>
      <c r="D2824" s="173"/>
      <c r="E2824" s="173"/>
      <c r="F2824" s="173"/>
      <c r="G2824" s="173"/>
      <c r="H2824" s="173"/>
      <c r="I2824" s="173"/>
      <c r="J2824" s="173"/>
      <c r="K2824" s="173"/>
      <c r="L2824" s="173"/>
      <c r="M2824" s="72"/>
      <c r="N2824" s="67"/>
      <c r="O2824" s="76"/>
      <c r="P2824" s="218"/>
      <c r="Q2824" s="218"/>
      <c r="R2824" s="218"/>
    </row>
    <row r="2825" spans="1:18" x14ac:dyDescent="0.25">
      <c r="A2825" s="227"/>
      <c r="B2825" s="173"/>
      <c r="C2825" s="173"/>
      <c r="D2825" s="173"/>
      <c r="E2825" s="173"/>
      <c r="F2825" s="173"/>
      <c r="G2825" s="173"/>
      <c r="H2825" s="173"/>
      <c r="I2825" s="173"/>
      <c r="J2825" s="173"/>
      <c r="K2825" s="173"/>
      <c r="L2825" s="173"/>
      <c r="M2825" s="72"/>
      <c r="N2825" s="67"/>
      <c r="O2825" s="76"/>
      <c r="P2825" s="218"/>
      <c r="Q2825" s="218"/>
      <c r="R2825" s="218"/>
    </row>
    <row r="2826" spans="1:18" x14ac:dyDescent="0.25">
      <c r="A2826" s="227"/>
      <c r="B2826" s="173"/>
      <c r="C2826" s="173"/>
      <c r="D2826" s="173"/>
      <c r="E2826" s="173"/>
      <c r="F2826" s="173"/>
      <c r="G2826" s="173"/>
      <c r="H2826" s="173"/>
      <c r="I2826" s="173"/>
      <c r="J2826" s="173"/>
      <c r="K2826" s="173"/>
      <c r="L2826" s="173"/>
      <c r="M2826" s="72"/>
      <c r="N2826" s="67"/>
      <c r="O2826" s="76"/>
      <c r="P2826" s="218"/>
      <c r="Q2826" s="218"/>
      <c r="R2826" s="218"/>
    </row>
    <row r="2827" spans="1:18" x14ac:dyDescent="0.25">
      <c r="A2827" s="227"/>
      <c r="B2827" s="173"/>
      <c r="C2827" s="173"/>
      <c r="D2827" s="173"/>
      <c r="E2827" s="173"/>
      <c r="F2827" s="173"/>
      <c r="G2827" s="173"/>
      <c r="H2827" s="173"/>
      <c r="I2827" s="173"/>
      <c r="J2827" s="173"/>
      <c r="K2827" s="173"/>
      <c r="L2827" s="173"/>
      <c r="M2827" s="72"/>
      <c r="N2827" s="67"/>
      <c r="O2827" s="76"/>
      <c r="P2827" s="218"/>
      <c r="Q2827" s="218"/>
      <c r="R2827" s="218"/>
    </row>
    <row r="2828" spans="1:18" x14ac:dyDescent="0.25">
      <c r="A2828" s="227"/>
      <c r="B2828" s="173"/>
      <c r="C2828" s="173"/>
      <c r="D2828" s="173"/>
      <c r="E2828" s="173"/>
      <c r="F2828" s="173"/>
      <c r="G2828" s="173"/>
      <c r="H2828" s="173"/>
      <c r="I2828" s="173"/>
      <c r="J2828" s="173"/>
      <c r="K2828" s="173"/>
      <c r="L2828" s="173"/>
      <c r="M2828" s="72"/>
      <c r="N2828" s="67"/>
      <c r="O2828" s="76"/>
      <c r="P2828" s="218"/>
      <c r="Q2828" s="218"/>
      <c r="R2828" s="218"/>
    </row>
    <row r="2829" spans="1:18" x14ac:dyDescent="0.25">
      <c r="A2829" s="227"/>
      <c r="B2829" s="173"/>
      <c r="C2829" s="173"/>
      <c r="D2829" s="173"/>
      <c r="E2829" s="173"/>
      <c r="F2829" s="173"/>
      <c r="G2829" s="173"/>
      <c r="H2829" s="173"/>
      <c r="I2829" s="173"/>
      <c r="J2829" s="173"/>
      <c r="K2829" s="173"/>
      <c r="L2829" s="173"/>
      <c r="M2829" s="72"/>
      <c r="N2829" s="67"/>
      <c r="O2829" s="76"/>
      <c r="P2829" s="218"/>
      <c r="Q2829" s="218"/>
      <c r="R2829" s="218"/>
    </row>
    <row r="2830" spans="1:18" x14ac:dyDescent="0.25">
      <c r="A2830" s="227"/>
      <c r="B2830" s="173"/>
      <c r="C2830" s="173"/>
      <c r="D2830" s="173"/>
      <c r="E2830" s="173"/>
      <c r="F2830" s="173"/>
      <c r="G2830" s="173"/>
      <c r="H2830" s="173"/>
      <c r="I2830" s="173"/>
      <c r="J2830" s="173"/>
      <c r="K2830" s="173"/>
      <c r="L2830" s="173"/>
      <c r="M2830" s="72"/>
      <c r="N2830" s="67"/>
      <c r="O2830" s="76"/>
      <c r="P2830" s="218"/>
      <c r="Q2830" s="218"/>
      <c r="R2830" s="218"/>
    </row>
    <row r="2831" spans="1:18" x14ac:dyDescent="0.25">
      <c r="A2831" s="227"/>
      <c r="B2831" s="173"/>
      <c r="C2831" s="173"/>
      <c r="D2831" s="173"/>
      <c r="E2831" s="173"/>
      <c r="F2831" s="173"/>
      <c r="G2831" s="173"/>
      <c r="H2831" s="173"/>
      <c r="I2831" s="173"/>
      <c r="J2831" s="173"/>
      <c r="K2831" s="173"/>
      <c r="L2831" s="173"/>
      <c r="M2831" s="72"/>
      <c r="N2831" s="67"/>
      <c r="O2831" s="76"/>
      <c r="P2831" s="218"/>
      <c r="Q2831" s="218"/>
      <c r="R2831" s="218"/>
    </row>
    <row r="2832" spans="1:18" x14ac:dyDescent="0.25">
      <c r="A2832" s="227"/>
      <c r="B2832" s="173"/>
      <c r="C2832" s="173"/>
      <c r="D2832" s="173"/>
      <c r="E2832" s="173"/>
      <c r="F2832" s="173"/>
      <c r="G2832" s="173"/>
      <c r="H2832" s="173"/>
      <c r="I2832" s="173"/>
      <c r="J2832" s="173"/>
      <c r="K2832" s="173"/>
      <c r="L2832" s="173"/>
      <c r="M2832" s="72"/>
      <c r="N2832" s="67"/>
      <c r="O2832" s="76"/>
      <c r="P2832" s="218"/>
      <c r="Q2832" s="218"/>
      <c r="R2832" s="218"/>
    </row>
    <row r="2833" spans="1:18" x14ac:dyDescent="0.25">
      <c r="A2833" s="227"/>
      <c r="B2833" s="173"/>
      <c r="C2833" s="173"/>
      <c r="D2833" s="173"/>
      <c r="E2833" s="173"/>
      <c r="F2833" s="173"/>
      <c r="G2833" s="173"/>
      <c r="H2833" s="173"/>
      <c r="I2833" s="173"/>
      <c r="J2833" s="173"/>
      <c r="K2833" s="173"/>
      <c r="L2833" s="173"/>
      <c r="M2833" s="72"/>
      <c r="N2833" s="67"/>
      <c r="O2833" s="76"/>
      <c r="P2833" s="218"/>
      <c r="Q2833" s="218"/>
      <c r="R2833" s="218"/>
    </row>
    <row r="2834" spans="1:18" x14ac:dyDescent="0.25">
      <c r="A2834" s="227"/>
      <c r="B2834" s="173"/>
      <c r="C2834" s="173"/>
      <c r="D2834" s="173"/>
      <c r="E2834" s="173"/>
      <c r="F2834" s="173"/>
      <c r="G2834" s="173"/>
      <c r="H2834" s="173"/>
      <c r="I2834" s="173"/>
      <c r="J2834" s="173"/>
      <c r="K2834" s="173"/>
      <c r="L2834" s="173"/>
      <c r="M2834" s="72"/>
      <c r="N2834" s="67"/>
      <c r="O2834" s="76"/>
      <c r="P2834" s="218"/>
      <c r="Q2834" s="218"/>
      <c r="R2834" s="218"/>
    </row>
    <row r="2835" spans="1:18" x14ac:dyDescent="0.25">
      <c r="A2835" s="227"/>
      <c r="B2835" s="173"/>
      <c r="C2835" s="173"/>
      <c r="D2835" s="173"/>
      <c r="E2835" s="173"/>
      <c r="F2835" s="173"/>
      <c r="G2835" s="173"/>
      <c r="H2835" s="173"/>
      <c r="I2835" s="173"/>
      <c r="J2835" s="173"/>
      <c r="K2835" s="173"/>
      <c r="L2835" s="173"/>
      <c r="M2835" s="72"/>
      <c r="N2835" s="67"/>
      <c r="O2835" s="76"/>
      <c r="P2835" s="218"/>
      <c r="Q2835" s="218"/>
      <c r="R2835" s="218"/>
    </row>
    <row r="2836" spans="1:18" x14ac:dyDescent="0.25">
      <c r="A2836" s="227"/>
      <c r="B2836" s="173"/>
      <c r="C2836" s="173"/>
      <c r="D2836" s="173"/>
      <c r="E2836" s="173"/>
      <c r="F2836" s="173"/>
      <c r="G2836" s="173"/>
      <c r="H2836" s="173"/>
      <c r="I2836" s="173"/>
      <c r="J2836" s="173"/>
      <c r="K2836" s="173"/>
      <c r="L2836" s="173"/>
      <c r="M2836" s="72"/>
      <c r="N2836" s="67"/>
      <c r="O2836" s="76"/>
      <c r="P2836" s="218"/>
      <c r="Q2836" s="218"/>
      <c r="R2836" s="218"/>
    </row>
    <row r="2837" spans="1:18" x14ac:dyDescent="0.25">
      <c r="A2837" s="227"/>
      <c r="B2837" s="173"/>
      <c r="C2837" s="173"/>
      <c r="D2837" s="173"/>
      <c r="E2837" s="173"/>
      <c r="F2837" s="173"/>
      <c r="G2837" s="173"/>
      <c r="H2837" s="173"/>
      <c r="I2837" s="173"/>
      <c r="J2837" s="173"/>
      <c r="K2837" s="173"/>
      <c r="L2837" s="173"/>
      <c r="M2837" s="72"/>
      <c r="N2837" s="67"/>
      <c r="O2837" s="76"/>
      <c r="P2837" s="218"/>
      <c r="Q2837" s="218"/>
      <c r="R2837" s="218"/>
    </row>
    <row r="2838" spans="1:18" x14ac:dyDescent="0.25">
      <c r="A2838" s="227"/>
      <c r="B2838" s="173"/>
      <c r="C2838" s="173"/>
      <c r="D2838" s="173"/>
      <c r="E2838" s="173"/>
      <c r="F2838" s="173"/>
      <c r="G2838" s="173"/>
      <c r="H2838" s="173"/>
      <c r="I2838" s="173"/>
      <c r="J2838" s="173"/>
      <c r="K2838" s="173"/>
      <c r="L2838" s="173"/>
      <c r="M2838" s="72"/>
      <c r="N2838" s="67"/>
      <c r="O2838" s="76"/>
      <c r="P2838" s="218"/>
      <c r="Q2838" s="218"/>
      <c r="R2838" s="218"/>
    </row>
    <row r="2839" spans="1:18" x14ac:dyDescent="0.25">
      <c r="A2839" s="227"/>
      <c r="B2839" s="173"/>
      <c r="C2839" s="173"/>
      <c r="D2839" s="173"/>
      <c r="E2839" s="173"/>
      <c r="F2839" s="173"/>
      <c r="G2839" s="173"/>
      <c r="H2839" s="173"/>
      <c r="I2839" s="173"/>
      <c r="J2839" s="173"/>
      <c r="K2839" s="173"/>
      <c r="L2839" s="173"/>
      <c r="M2839" s="72"/>
      <c r="N2839" s="67"/>
      <c r="O2839" s="76"/>
      <c r="P2839" s="218"/>
      <c r="Q2839" s="218"/>
      <c r="R2839" s="218"/>
    </row>
    <row r="2840" spans="1:18" x14ac:dyDescent="0.25">
      <c r="A2840" s="227"/>
      <c r="B2840" s="173"/>
      <c r="C2840" s="173"/>
      <c r="D2840" s="173"/>
      <c r="E2840" s="173"/>
      <c r="F2840" s="173"/>
      <c r="G2840" s="173"/>
      <c r="H2840" s="173"/>
      <c r="I2840" s="173"/>
      <c r="J2840" s="173"/>
      <c r="K2840" s="173"/>
      <c r="L2840" s="173"/>
      <c r="M2840" s="72"/>
      <c r="N2840" s="67"/>
      <c r="O2840" s="76"/>
      <c r="P2840" s="218"/>
      <c r="Q2840" s="218"/>
      <c r="R2840" s="218"/>
    </row>
    <row r="2841" spans="1:18" x14ac:dyDescent="0.25">
      <c r="A2841" s="227"/>
      <c r="B2841" s="173"/>
      <c r="C2841" s="173"/>
      <c r="D2841" s="173"/>
      <c r="E2841" s="173"/>
      <c r="F2841" s="173"/>
      <c r="G2841" s="173"/>
      <c r="H2841" s="173"/>
      <c r="I2841" s="173"/>
      <c r="J2841" s="173"/>
      <c r="K2841" s="173"/>
      <c r="L2841" s="173"/>
      <c r="M2841" s="72"/>
      <c r="N2841" s="67"/>
      <c r="O2841" s="76"/>
      <c r="P2841" s="218"/>
      <c r="Q2841" s="218"/>
      <c r="R2841" s="218"/>
    </row>
    <row r="2842" spans="1:18" x14ac:dyDescent="0.25">
      <c r="A2842" s="227"/>
      <c r="B2842" s="173"/>
      <c r="C2842" s="173"/>
      <c r="D2842" s="173"/>
      <c r="E2842" s="173"/>
      <c r="F2842" s="173"/>
      <c r="G2842" s="173"/>
      <c r="H2842" s="173"/>
      <c r="I2842" s="173"/>
      <c r="J2842" s="173"/>
      <c r="K2842" s="173"/>
      <c r="L2842" s="173"/>
      <c r="M2842" s="72"/>
      <c r="N2842" s="67"/>
      <c r="O2842" s="76"/>
      <c r="P2842" s="218"/>
      <c r="Q2842" s="218"/>
      <c r="R2842" s="218"/>
    </row>
    <row r="2843" spans="1:18" x14ac:dyDescent="0.25">
      <c r="A2843" s="227"/>
      <c r="B2843" s="173"/>
      <c r="C2843" s="173"/>
      <c r="D2843" s="173"/>
      <c r="E2843" s="173"/>
      <c r="F2843" s="173"/>
      <c r="G2843" s="173"/>
      <c r="H2843" s="173"/>
      <c r="I2843" s="173"/>
      <c r="J2843" s="173"/>
      <c r="K2843" s="173"/>
      <c r="L2843" s="173"/>
      <c r="M2843" s="72"/>
      <c r="N2843" s="67"/>
      <c r="O2843" s="76"/>
      <c r="P2843" s="218"/>
      <c r="Q2843" s="218"/>
      <c r="R2843" s="218"/>
    </row>
    <row r="2844" spans="1:18" x14ac:dyDescent="0.25">
      <c r="A2844" s="227"/>
      <c r="B2844" s="173"/>
      <c r="C2844" s="173"/>
      <c r="D2844" s="173"/>
      <c r="E2844" s="173"/>
      <c r="F2844" s="173"/>
      <c r="G2844" s="173"/>
      <c r="H2844" s="173"/>
      <c r="I2844" s="173"/>
      <c r="J2844" s="173"/>
      <c r="K2844" s="173"/>
      <c r="L2844" s="173"/>
      <c r="M2844" s="72"/>
      <c r="N2844" s="67"/>
      <c r="O2844" s="76"/>
      <c r="P2844" s="218"/>
      <c r="Q2844" s="218"/>
      <c r="R2844" s="218"/>
    </row>
    <row r="2845" spans="1:18" x14ac:dyDescent="0.25">
      <c r="A2845" s="227"/>
      <c r="B2845" s="173"/>
      <c r="C2845" s="173"/>
      <c r="D2845" s="173"/>
      <c r="E2845" s="173"/>
      <c r="F2845" s="173"/>
      <c r="G2845" s="173"/>
      <c r="H2845" s="173"/>
      <c r="I2845" s="173"/>
      <c r="J2845" s="173"/>
      <c r="K2845" s="173"/>
      <c r="L2845" s="173"/>
      <c r="M2845" s="72"/>
      <c r="N2845" s="67"/>
      <c r="O2845" s="76"/>
      <c r="P2845" s="218"/>
      <c r="Q2845" s="218"/>
      <c r="R2845" s="218"/>
    </row>
    <row r="2846" spans="1:18" x14ac:dyDescent="0.25">
      <c r="A2846" s="227"/>
      <c r="B2846" s="173"/>
      <c r="C2846" s="173"/>
      <c r="D2846" s="173"/>
      <c r="E2846" s="173"/>
      <c r="F2846" s="173"/>
      <c r="G2846" s="173"/>
      <c r="H2846" s="173"/>
      <c r="I2846" s="173"/>
      <c r="J2846" s="173"/>
      <c r="K2846" s="173"/>
      <c r="L2846" s="173"/>
      <c r="M2846" s="72"/>
      <c r="N2846" s="67"/>
      <c r="O2846" s="76"/>
      <c r="P2846" s="218"/>
      <c r="Q2846" s="218"/>
      <c r="R2846" s="218"/>
    </row>
    <row r="2847" spans="1:18" x14ac:dyDescent="0.25">
      <c r="A2847" s="227"/>
      <c r="B2847" s="173"/>
      <c r="C2847" s="173"/>
      <c r="D2847" s="173"/>
      <c r="E2847" s="173"/>
      <c r="F2847" s="173"/>
      <c r="G2847" s="173"/>
      <c r="H2847" s="173"/>
      <c r="I2847" s="173"/>
      <c r="J2847" s="173"/>
      <c r="K2847" s="173"/>
      <c r="L2847" s="173"/>
      <c r="M2847" s="72"/>
      <c r="N2847" s="67"/>
      <c r="O2847" s="76"/>
      <c r="P2847" s="218"/>
      <c r="Q2847" s="218"/>
      <c r="R2847" s="218"/>
    </row>
    <row r="2848" spans="1:18" x14ac:dyDescent="0.25">
      <c r="A2848" s="227"/>
      <c r="B2848" s="173"/>
      <c r="C2848" s="173"/>
      <c r="D2848" s="173"/>
      <c r="E2848" s="173"/>
      <c r="F2848" s="173"/>
      <c r="G2848" s="173"/>
      <c r="H2848" s="173"/>
      <c r="I2848" s="173"/>
      <c r="J2848" s="173"/>
      <c r="K2848" s="173"/>
      <c r="L2848" s="173"/>
      <c r="M2848" s="72"/>
      <c r="N2848" s="67"/>
      <c r="O2848" s="76"/>
      <c r="P2848" s="218"/>
      <c r="Q2848" s="218"/>
      <c r="R2848" s="218"/>
    </row>
    <row r="2849" spans="1:18" x14ac:dyDescent="0.25">
      <c r="A2849" s="227"/>
      <c r="B2849" s="173"/>
      <c r="C2849" s="173"/>
      <c r="D2849" s="173"/>
      <c r="E2849" s="173"/>
      <c r="F2849" s="173"/>
      <c r="G2849" s="173"/>
      <c r="H2849" s="173"/>
      <c r="I2849" s="173"/>
      <c r="J2849" s="173"/>
      <c r="K2849" s="173"/>
      <c r="L2849" s="173"/>
      <c r="M2849" s="72"/>
      <c r="N2849" s="67"/>
      <c r="O2849" s="76"/>
      <c r="P2849" s="218"/>
      <c r="Q2849" s="218"/>
      <c r="R2849" s="218"/>
    </row>
    <row r="2850" spans="1:18" x14ac:dyDescent="0.25">
      <c r="A2850" s="227"/>
      <c r="B2850" s="173"/>
      <c r="C2850" s="173"/>
      <c r="D2850" s="173"/>
      <c r="E2850" s="173"/>
      <c r="F2850" s="173"/>
      <c r="G2850" s="173"/>
      <c r="H2850" s="173"/>
      <c r="I2850" s="173"/>
      <c r="J2850" s="173"/>
      <c r="K2850" s="173"/>
      <c r="L2850" s="173"/>
      <c r="M2850" s="72"/>
      <c r="N2850" s="67"/>
      <c r="O2850" s="76"/>
      <c r="P2850" s="218"/>
      <c r="Q2850" s="218"/>
      <c r="R2850" s="218"/>
    </row>
    <row r="2851" spans="1:18" x14ac:dyDescent="0.25">
      <c r="A2851" s="227"/>
      <c r="B2851" s="173"/>
      <c r="C2851" s="173"/>
      <c r="D2851" s="173"/>
      <c r="E2851" s="173"/>
      <c r="F2851" s="173"/>
      <c r="G2851" s="173"/>
      <c r="H2851" s="173"/>
      <c r="I2851" s="173"/>
      <c r="J2851" s="173"/>
      <c r="K2851" s="173"/>
      <c r="L2851" s="173"/>
      <c r="M2851" s="72"/>
      <c r="N2851" s="67"/>
      <c r="O2851" s="76"/>
      <c r="P2851" s="218"/>
      <c r="Q2851" s="218"/>
      <c r="R2851" s="218"/>
    </row>
    <row r="2852" spans="1:18" x14ac:dyDescent="0.25">
      <c r="A2852" s="227"/>
      <c r="B2852" s="173"/>
      <c r="C2852" s="173"/>
      <c r="D2852" s="173"/>
      <c r="E2852" s="173"/>
      <c r="F2852" s="173"/>
      <c r="G2852" s="173"/>
      <c r="H2852" s="173"/>
      <c r="I2852" s="173"/>
      <c r="J2852" s="173"/>
      <c r="K2852" s="173"/>
      <c r="L2852" s="173"/>
      <c r="M2852" s="72"/>
      <c r="N2852" s="67"/>
      <c r="O2852" s="76"/>
      <c r="P2852" s="218"/>
      <c r="Q2852" s="218"/>
      <c r="R2852" s="218"/>
    </row>
    <row r="2853" spans="1:18" x14ac:dyDescent="0.25">
      <c r="A2853" s="227"/>
      <c r="B2853" s="173"/>
      <c r="C2853" s="173"/>
      <c r="D2853" s="173"/>
      <c r="E2853" s="173"/>
      <c r="F2853" s="173"/>
      <c r="G2853" s="173"/>
      <c r="H2853" s="173"/>
      <c r="I2853" s="173"/>
      <c r="J2853" s="173"/>
      <c r="K2853" s="173"/>
      <c r="L2853" s="173"/>
      <c r="M2853" s="72"/>
      <c r="N2853" s="67"/>
      <c r="O2853" s="76"/>
      <c r="P2853" s="218"/>
      <c r="Q2853" s="218"/>
      <c r="R2853" s="218"/>
    </row>
    <row r="2854" spans="1:18" x14ac:dyDescent="0.25">
      <c r="A2854" s="227"/>
      <c r="B2854" s="173"/>
      <c r="C2854" s="173"/>
      <c r="D2854" s="173"/>
      <c r="E2854" s="173"/>
      <c r="F2854" s="173"/>
      <c r="G2854" s="173"/>
      <c r="H2854" s="173"/>
      <c r="I2854" s="173"/>
      <c r="J2854" s="173"/>
      <c r="K2854" s="173"/>
      <c r="L2854" s="173"/>
      <c r="M2854" s="72"/>
      <c r="N2854" s="67"/>
      <c r="O2854" s="76"/>
      <c r="P2854" s="218"/>
      <c r="Q2854" s="218"/>
      <c r="R2854" s="218"/>
    </row>
    <row r="2855" spans="1:18" x14ac:dyDescent="0.25">
      <c r="A2855" s="227"/>
      <c r="B2855" s="173"/>
      <c r="C2855" s="173"/>
      <c r="D2855" s="173"/>
      <c r="E2855" s="173"/>
      <c r="F2855" s="173"/>
      <c r="G2855" s="173"/>
      <c r="H2855" s="173"/>
      <c r="I2855" s="173"/>
      <c r="J2855" s="173"/>
      <c r="K2855" s="173"/>
      <c r="L2855" s="173"/>
      <c r="M2855" s="72"/>
      <c r="N2855" s="67"/>
      <c r="O2855" s="76"/>
      <c r="P2855" s="218"/>
      <c r="Q2855" s="218"/>
      <c r="R2855" s="218"/>
    </row>
    <row r="2856" spans="1:18" x14ac:dyDescent="0.25">
      <c r="A2856" s="227"/>
      <c r="B2856" s="173"/>
      <c r="C2856" s="173"/>
      <c r="D2856" s="173"/>
      <c r="E2856" s="173"/>
      <c r="F2856" s="173"/>
      <c r="G2856" s="173"/>
      <c r="H2856" s="173"/>
      <c r="I2856" s="173"/>
      <c r="J2856" s="173"/>
      <c r="K2856" s="173"/>
      <c r="L2856" s="173"/>
      <c r="M2856" s="72"/>
      <c r="N2856" s="67"/>
      <c r="O2856" s="76"/>
      <c r="P2856" s="218"/>
      <c r="Q2856" s="218"/>
      <c r="R2856" s="218"/>
    </row>
    <row r="2857" spans="1:18" x14ac:dyDescent="0.25">
      <c r="A2857" s="227"/>
      <c r="B2857" s="173"/>
      <c r="C2857" s="173"/>
      <c r="D2857" s="173"/>
      <c r="E2857" s="173"/>
      <c r="F2857" s="173"/>
      <c r="G2857" s="173"/>
      <c r="H2857" s="173"/>
      <c r="I2857" s="173"/>
      <c r="J2857" s="173"/>
      <c r="K2857" s="173"/>
      <c r="L2857" s="173"/>
      <c r="M2857" s="72"/>
      <c r="N2857" s="67"/>
      <c r="O2857" s="76"/>
      <c r="P2857" s="218"/>
      <c r="Q2857" s="218"/>
      <c r="R2857" s="218"/>
    </row>
    <row r="2858" spans="1:18" x14ac:dyDescent="0.25">
      <c r="A2858" s="227"/>
      <c r="B2858" s="173"/>
      <c r="C2858" s="173"/>
      <c r="D2858" s="173"/>
      <c r="E2858" s="173"/>
      <c r="F2858" s="173"/>
      <c r="G2858" s="173"/>
      <c r="H2858" s="173"/>
      <c r="I2858" s="173"/>
      <c r="J2858" s="173"/>
      <c r="K2858" s="173"/>
      <c r="L2858" s="173"/>
      <c r="M2858" s="72"/>
      <c r="N2858" s="67"/>
      <c r="O2858" s="76"/>
      <c r="P2858" s="218"/>
      <c r="Q2858" s="218"/>
      <c r="R2858" s="218"/>
    </row>
    <row r="2859" spans="1:18" x14ac:dyDescent="0.25">
      <c r="A2859" s="227"/>
      <c r="B2859" s="173"/>
      <c r="C2859" s="173"/>
      <c r="D2859" s="173"/>
      <c r="E2859" s="173"/>
      <c r="F2859" s="173"/>
      <c r="G2859" s="173"/>
      <c r="H2859" s="173"/>
      <c r="I2859" s="173"/>
      <c r="J2859" s="173"/>
      <c r="K2859" s="173"/>
      <c r="L2859" s="173"/>
      <c r="M2859" s="72"/>
      <c r="N2859" s="67"/>
      <c r="O2859" s="76"/>
      <c r="P2859" s="218"/>
      <c r="Q2859" s="218"/>
      <c r="R2859" s="218"/>
    </row>
    <row r="2860" spans="1:18" x14ac:dyDescent="0.25">
      <c r="A2860" s="227"/>
      <c r="B2860" s="173"/>
      <c r="C2860" s="173"/>
      <c r="D2860" s="173"/>
      <c r="E2860" s="173"/>
      <c r="F2860" s="173"/>
      <c r="G2860" s="173"/>
      <c r="H2860" s="173"/>
      <c r="I2860" s="173"/>
      <c r="J2860" s="173"/>
      <c r="K2860" s="173"/>
      <c r="L2860" s="173"/>
      <c r="M2860" s="72"/>
      <c r="N2860" s="67"/>
      <c r="O2860" s="76"/>
      <c r="P2860" s="218"/>
      <c r="Q2860" s="218"/>
      <c r="R2860" s="218"/>
    </row>
    <row r="2861" spans="1:18" x14ac:dyDescent="0.25">
      <c r="A2861" s="227"/>
      <c r="B2861" s="173"/>
      <c r="C2861" s="173"/>
      <c r="D2861" s="173"/>
      <c r="E2861" s="173"/>
      <c r="F2861" s="173"/>
      <c r="G2861" s="173"/>
      <c r="H2861" s="173"/>
      <c r="I2861" s="173"/>
      <c r="J2861" s="173"/>
      <c r="K2861" s="173"/>
      <c r="L2861" s="173"/>
      <c r="M2861" s="72"/>
      <c r="N2861" s="67"/>
      <c r="O2861" s="76"/>
      <c r="P2861" s="218"/>
      <c r="Q2861" s="218"/>
      <c r="R2861" s="218"/>
    </row>
    <row r="2862" spans="1:18" x14ac:dyDescent="0.25">
      <c r="A2862" s="227"/>
      <c r="B2862" s="173"/>
      <c r="C2862" s="173"/>
      <c r="D2862" s="173"/>
      <c r="E2862" s="173"/>
      <c r="F2862" s="173"/>
      <c r="G2862" s="173"/>
      <c r="H2862" s="173"/>
      <c r="I2862" s="173"/>
      <c r="J2862" s="173"/>
      <c r="K2862" s="173"/>
      <c r="L2862" s="173"/>
      <c r="M2862" s="72"/>
      <c r="N2862" s="67"/>
      <c r="O2862" s="76"/>
      <c r="P2862" s="218"/>
      <c r="Q2862" s="218"/>
      <c r="R2862" s="218"/>
    </row>
    <row r="2863" spans="1:18" x14ac:dyDescent="0.25">
      <c r="A2863" s="227"/>
      <c r="B2863" s="173"/>
      <c r="C2863" s="173"/>
      <c r="D2863" s="173"/>
      <c r="E2863" s="173"/>
      <c r="F2863" s="173"/>
      <c r="G2863" s="173"/>
      <c r="H2863" s="173"/>
      <c r="I2863" s="173"/>
      <c r="J2863" s="173"/>
      <c r="K2863" s="173"/>
      <c r="L2863" s="173"/>
      <c r="M2863" s="72"/>
      <c r="N2863" s="67"/>
      <c r="O2863" s="76"/>
      <c r="P2863" s="218"/>
      <c r="Q2863" s="218"/>
      <c r="R2863" s="218"/>
    </row>
    <row r="2864" spans="1:18" x14ac:dyDescent="0.25">
      <c r="A2864" s="227"/>
      <c r="B2864" s="173"/>
      <c r="C2864" s="173"/>
      <c r="D2864" s="173"/>
      <c r="E2864" s="173"/>
      <c r="F2864" s="173"/>
      <c r="G2864" s="173"/>
      <c r="H2864" s="173"/>
      <c r="I2864" s="173"/>
      <c r="J2864" s="173"/>
      <c r="K2864" s="173"/>
      <c r="L2864" s="173"/>
      <c r="M2864" s="72"/>
      <c r="N2864" s="67"/>
      <c r="O2864" s="76"/>
      <c r="P2864" s="218"/>
      <c r="Q2864" s="218"/>
      <c r="R2864" s="218"/>
    </row>
    <row r="2865" spans="1:18" x14ac:dyDescent="0.25">
      <c r="A2865" s="227"/>
      <c r="B2865" s="173"/>
      <c r="C2865" s="173"/>
      <c r="D2865" s="173"/>
      <c r="E2865" s="173"/>
      <c r="F2865" s="173"/>
      <c r="G2865" s="173"/>
      <c r="H2865" s="173"/>
      <c r="I2865" s="173"/>
      <c r="J2865" s="173"/>
      <c r="K2865" s="173"/>
      <c r="L2865" s="173"/>
      <c r="M2865" s="72"/>
      <c r="N2865" s="67"/>
      <c r="O2865" s="76"/>
      <c r="P2865" s="218"/>
      <c r="Q2865" s="218"/>
      <c r="R2865" s="218"/>
    </row>
    <row r="2866" spans="1:18" x14ac:dyDescent="0.25">
      <c r="A2866" s="227"/>
      <c r="B2866" s="173"/>
      <c r="C2866" s="173"/>
      <c r="D2866" s="173"/>
      <c r="E2866" s="173"/>
      <c r="F2866" s="173"/>
      <c r="G2866" s="173"/>
      <c r="H2866" s="173"/>
      <c r="I2866" s="173"/>
      <c r="J2866" s="173"/>
      <c r="K2866" s="173"/>
      <c r="L2866" s="173"/>
      <c r="M2866" s="72"/>
      <c r="N2866" s="67"/>
      <c r="O2866" s="76"/>
      <c r="P2866" s="218"/>
      <c r="Q2866" s="218"/>
      <c r="R2866" s="218"/>
    </row>
    <row r="2867" spans="1:18" x14ac:dyDescent="0.25">
      <c r="A2867" s="227"/>
      <c r="B2867" s="173"/>
      <c r="C2867" s="173"/>
      <c r="D2867" s="173"/>
      <c r="E2867" s="173"/>
      <c r="F2867" s="173"/>
      <c r="G2867" s="173"/>
      <c r="H2867" s="173"/>
      <c r="I2867" s="173"/>
      <c r="J2867" s="173"/>
      <c r="K2867" s="173"/>
      <c r="L2867" s="173"/>
      <c r="M2867" s="72"/>
      <c r="N2867" s="67"/>
      <c r="O2867" s="76"/>
      <c r="P2867" s="218"/>
      <c r="Q2867" s="218"/>
      <c r="R2867" s="218"/>
    </row>
    <row r="2868" spans="1:18" x14ac:dyDescent="0.25">
      <c r="A2868" s="227"/>
      <c r="B2868" s="173"/>
      <c r="C2868" s="173"/>
      <c r="D2868" s="173"/>
      <c r="E2868" s="173"/>
      <c r="F2868" s="173"/>
      <c r="G2868" s="173"/>
      <c r="H2868" s="173"/>
      <c r="I2868" s="173"/>
      <c r="J2868" s="173"/>
      <c r="K2868" s="173"/>
      <c r="L2868" s="173"/>
      <c r="M2868" s="72"/>
      <c r="N2868" s="67"/>
      <c r="O2868" s="76"/>
      <c r="P2868" s="218"/>
      <c r="Q2868" s="218"/>
      <c r="R2868" s="218"/>
    </row>
    <row r="2869" spans="1:18" x14ac:dyDescent="0.25">
      <c r="A2869" s="227"/>
      <c r="B2869" s="173"/>
      <c r="C2869" s="173"/>
      <c r="D2869" s="173"/>
      <c r="E2869" s="173"/>
      <c r="F2869" s="173"/>
      <c r="G2869" s="173"/>
      <c r="H2869" s="173"/>
      <c r="I2869" s="173"/>
      <c r="J2869" s="173"/>
      <c r="K2869" s="173"/>
      <c r="L2869" s="173"/>
      <c r="M2869" s="72"/>
      <c r="N2869" s="67"/>
      <c r="O2869" s="76"/>
      <c r="P2869" s="218"/>
      <c r="Q2869" s="218"/>
      <c r="R2869" s="218"/>
    </row>
    <row r="2870" spans="1:18" x14ac:dyDescent="0.25">
      <c r="A2870" s="227"/>
      <c r="B2870" s="173"/>
      <c r="C2870" s="173"/>
      <c r="D2870" s="173"/>
      <c r="E2870" s="173"/>
      <c r="F2870" s="173"/>
      <c r="G2870" s="173"/>
      <c r="H2870" s="173"/>
      <c r="I2870" s="173"/>
      <c r="J2870" s="173"/>
      <c r="K2870" s="173"/>
      <c r="L2870" s="173"/>
      <c r="M2870" s="72"/>
      <c r="N2870" s="67"/>
      <c r="O2870" s="76"/>
      <c r="P2870" s="218"/>
      <c r="Q2870" s="218"/>
      <c r="R2870" s="218"/>
    </row>
    <row r="2871" spans="1:18" x14ac:dyDescent="0.25">
      <c r="A2871" s="227"/>
      <c r="B2871" s="173"/>
      <c r="C2871" s="173"/>
      <c r="D2871" s="173"/>
      <c r="E2871" s="173"/>
      <c r="F2871" s="173"/>
      <c r="G2871" s="173"/>
      <c r="H2871" s="173"/>
      <c r="I2871" s="173"/>
      <c r="J2871" s="173"/>
      <c r="K2871" s="173"/>
      <c r="L2871" s="173"/>
      <c r="M2871" s="72"/>
      <c r="N2871" s="67"/>
      <c r="O2871" s="76"/>
      <c r="P2871" s="218"/>
      <c r="Q2871" s="218"/>
      <c r="R2871" s="218"/>
    </row>
    <row r="2872" spans="1:18" x14ac:dyDescent="0.25">
      <c r="A2872" s="227"/>
      <c r="B2872" s="173"/>
      <c r="C2872" s="173"/>
      <c r="D2872" s="173"/>
      <c r="E2872" s="173"/>
      <c r="F2872" s="173"/>
      <c r="G2872" s="173"/>
      <c r="H2872" s="173"/>
      <c r="I2872" s="173"/>
      <c r="J2872" s="173"/>
      <c r="K2872" s="173"/>
      <c r="L2872" s="173"/>
      <c r="M2872" s="72"/>
      <c r="N2872" s="67"/>
      <c r="O2872" s="76"/>
      <c r="P2872" s="218"/>
      <c r="Q2872" s="218"/>
      <c r="R2872" s="218"/>
    </row>
    <row r="2873" spans="1:18" x14ac:dyDescent="0.25">
      <c r="A2873" s="227"/>
      <c r="B2873" s="173"/>
      <c r="C2873" s="173"/>
      <c r="D2873" s="173"/>
      <c r="E2873" s="173"/>
      <c r="F2873" s="173"/>
      <c r="G2873" s="173"/>
      <c r="H2873" s="173"/>
      <c r="I2873" s="173"/>
      <c r="J2873" s="173"/>
      <c r="K2873" s="173"/>
      <c r="L2873" s="173"/>
      <c r="M2873" s="72"/>
      <c r="N2873" s="67"/>
      <c r="O2873" s="76"/>
      <c r="P2873" s="218"/>
      <c r="Q2873" s="218"/>
      <c r="R2873" s="218"/>
    </row>
    <row r="2874" spans="1:18" x14ac:dyDescent="0.25">
      <c r="A2874" s="227"/>
      <c r="B2874" s="173"/>
      <c r="C2874" s="173"/>
      <c r="D2874" s="173"/>
      <c r="E2874" s="173"/>
      <c r="F2874" s="173"/>
      <c r="G2874" s="173"/>
      <c r="H2874" s="173"/>
      <c r="I2874" s="173"/>
      <c r="J2874" s="173"/>
      <c r="K2874" s="173"/>
      <c r="L2874" s="173"/>
      <c r="M2874" s="72"/>
      <c r="N2874" s="67"/>
      <c r="O2874" s="76"/>
      <c r="P2874" s="218"/>
      <c r="Q2874" s="218"/>
      <c r="R2874" s="218"/>
    </row>
    <row r="2875" spans="1:18" x14ac:dyDescent="0.25">
      <c r="A2875" s="227"/>
      <c r="B2875" s="173"/>
      <c r="C2875" s="173"/>
      <c r="D2875" s="173"/>
      <c r="E2875" s="173"/>
      <c r="F2875" s="173"/>
      <c r="G2875" s="173"/>
      <c r="H2875" s="173"/>
      <c r="I2875" s="173"/>
      <c r="J2875" s="173"/>
      <c r="K2875" s="173"/>
      <c r="L2875" s="173"/>
      <c r="M2875" s="72"/>
      <c r="N2875" s="67"/>
      <c r="O2875" s="76"/>
      <c r="P2875" s="218"/>
      <c r="Q2875" s="218"/>
      <c r="R2875" s="218"/>
    </row>
    <row r="2876" spans="1:18" x14ac:dyDescent="0.25">
      <c r="A2876" s="227"/>
      <c r="B2876" s="173"/>
      <c r="C2876" s="173"/>
      <c r="D2876" s="173"/>
      <c r="E2876" s="173"/>
      <c r="F2876" s="173"/>
      <c r="G2876" s="173"/>
      <c r="H2876" s="173"/>
      <c r="I2876" s="173"/>
      <c r="J2876" s="173"/>
      <c r="K2876" s="173"/>
      <c r="L2876" s="173"/>
      <c r="M2876" s="72"/>
      <c r="N2876" s="67"/>
      <c r="O2876" s="76"/>
      <c r="P2876" s="218"/>
      <c r="Q2876" s="218"/>
      <c r="R2876" s="218"/>
    </row>
    <row r="2877" spans="1:18" x14ac:dyDescent="0.25">
      <c r="A2877" s="227"/>
      <c r="B2877" s="173"/>
      <c r="C2877" s="173"/>
      <c r="D2877" s="173"/>
      <c r="E2877" s="173"/>
      <c r="F2877" s="173"/>
      <c r="G2877" s="173"/>
      <c r="H2877" s="173"/>
      <c r="I2877" s="173"/>
      <c r="J2877" s="173"/>
      <c r="K2877" s="173"/>
      <c r="L2877" s="173"/>
      <c r="M2877" s="72"/>
      <c r="N2877" s="67"/>
      <c r="O2877" s="76"/>
      <c r="P2877" s="218"/>
      <c r="Q2877" s="218"/>
      <c r="R2877" s="218"/>
    </row>
    <row r="2878" spans="1:18" x14ac:dyDescent="0.25">
      <c r="A2878" s="227"/>
      <c r="B2878" s="173"/>
      <c r="C2878" s="173"/>
      <c r="D2878" s="173"/>
      <c r="E2878" s="173"/>
      <c r="F2878" s="173"/>
      <c r="G2878" s="173"/>
      <c r="H2878" s="173"/>
      <c r="I2878" s="173"/>
      <c r="J2878" s="173"/>
      <c r="K2878" s="173"/>
      <c r="L2878" s="173"/>
      <c r="M2878" s="72"/>
      <c r="N2878" s="67"/>
      <c r="O2878" s="76"/>
      <c r="P2878" s="218"/>
      <c r="Q2878" s="218"/>
      <c r="R2878" s="218"/>
    </row>
    <row r="2879" spans="1:18" x14ac:dyDescent="0.25">
      <c r="A2879" s="227"/>
      <c r="B2879" s="173"/>
      <c r="C2879" s="173"/>
      <c r="D2879" s="173"/>
      <c r="E2879" s="173"/>
      <c r="F2879" s="173"/>
      <c r="G2879" s="173"/>
      <c r="H2879" s="173"/>
      <c r="I2879" s="173"/>
      <c r="J2879" s="173"/>
      <c r="K2879" s="173"/>
      <c r="L2879" s="173"/>
      <c r="M2879" s="72"/>
      <c r="N2879" s="67"/>
      <c r="O2879" s="76"/>
      <c r="P2879" s="218"/>
      <c r="Q2879" s="218"/>
      <c r="R2879" s="218"/>
    </row>
    <row r="2880" spans="1:18" x14ac:dyDescent="0.25">
      <c r="A2880" s="227"/>
      <c r="B2880" s="173"/>
      <c r="C2880" s="173"/>
      <c r="D2880" s="173"/>
      <c r="E2880" s="173"/>
      <c r="F2880" s="173"/>
      <c r="G2880" s="173"/>
      <c r="H2880" s="173"/>
      <c r="I2880" s="173"/>
      <c r="J2880" s="173"/>
      <c r="K2880" s="173"/>
      <c r="L2880" s="173"/>
      <c r="M2880" s="72"/>
      <c r="N2880" s="67"/>
      <c r="O2880" s="76"/>
      <c r="P2880" s="218"/>
      <c r="Q2880" s="218"/>
      <c r="R2880" s="218"/>
    </row>
    <row r="2881" spans="1:18" x14ac:dyDescent="0.25">
      <c r="A2881" s="227"/>
      <c r="B2881" s="173"/>
      <c r="C2881" s="173"/>
      <c r="D2881" s="173"/>
      <c r="E2881" s="173"/>
      <c r="F2881" s="173"/>
      <c r="G2881" s="173"/>
      <c r="H2881" s="173"/>
      <c r="I2881" s="173"/>
      <c r="J2881" s="173"/>
      <c r="K2881" s="173"/>
      <c r="L2881" s="173"/>
      <c r="M2881" s="72"/>
      <c r="N2881" s="67"/>
      <c r="O2881" s="76"/>
      <c r="P2881" s="218"/>
      <c r="Q2881" s="218"/>
      <c r="R2881" s="218"/>
    </row>
    <row r="2882" spans="1:18" x14ac:dyDescent="0.25">
      <c r="A2882" s="227"/>
      <c r="B2882" s="173"/>
      <c r="C2882" s="173"/>
      <c r="D2882" s="173"/>
      <c r="E2882" s="173"/>
      <c r="F2882" s="173"/>
      <c r="G2882" s="173"/>
      <c r="H2882" s="173"/>
      <c r="I2882" s="173"/>
      <c r="J2882" s="173"/>
      <c r="K2882" s="173"/>
      <c r="L2882" s="173"/>
      <c r="M2882" s="72"/>
      <c r="N2882" s="67"/>
      <c r="O2882" s="76"/>
      <c r="P2882" s="218"/>
      <c r="Q2882" s="218"/>
      <c r="R2882" s="218"/>
    </row>
    <row r="2883" spans="1:18" x14ac:dyDescent="0.25">
      <c r="A2883" s="227"/>
      <c r="B2883" s="173"/>
      <c r="C2883" s="173"/>
      <c r="D2883" s="173"/>
      <c r="E2883" s="173"/>
      <c r="F2883" s="173"/>
      <c r="G2883" s="173"/>
      <c r="H2883" s="173"/>
      <c r="I2883" s="173"/>
      <c r="J2883" s="173"/>
      <c r="K2883" s="173"/>
      <c r="L2883" s="173"/>
      <c r="M2883" s="72"/>
      <c r="N2883" s="67"/>
      <c r="O2883" s="76"/>
      <c r="P2883" s="218"/>
      <c r="Q2883" s="218"/>
      <c r="R2883" s="218"/>
    </row>
    <row r="2884" spans="1:18" x14ac:dyDescent="0.25">
      <c r="A2884" s="227"/>
      <c r="B2884" s="173"/>
      <c r="C2884" s="173"/>
      <c r="D2884" s="173"/>
      <c r="E2884" s="173"/>
      <c r="F2884" s="173"/>
      <c r="G2884" s="173"/>
      <c r="H2884" s="173"/>
      <c r="I2884" s="173"/>
      <c r="J2884" s="173"/>
      <c r="K2884" s="173"/>
      <c r="L2884" s="173"/>
      <c r="M2884" s="72"/>
      <c r="N2884" s="67"/>
      <c r="O2884" s="76"/>
      <c r="P2884" s="218"/>
      <c r="Q2884" s="218"/>
      <c r="R2884" s="218"/>
    </row>
    <row r="2885" spans="1:18" x14ac:dyDescent="0.25">
      <c r="A2885" s="227"/>
      <c r="B2885" s="173"/>
      <c r="C2885" s="173"/>
      <c r="D2885" s="173"/>
      <c r="E2885" s="173"/>
      <c r="F2885" s="173"/>
      <c r="G2885" s="173"/>
      <c r="H2885" s="173"/>
      <c r="I2885" s="173"/>
      <c r="J2885" s="173"/>
      <c r="K2885" s="173"/>
      <c r="L2885" s="173"/>
      <c r="M2885" s="72"/>
      <c r="N2885" s="67"/>
      <c r="O2885" s="76"/>
      <c r="P2885" s="218"/>
      <c r="Q2885" s="218"/>
      <c r="R2885" s="218"/>
    </row>
    <row r="2886" spans="1:18" x14ac:dyDescent="0.25">
      <c r="A2886" s="227"/>
      <c r="B2886" s="173"/>
      <c r="C2886" s="173"/>
      <c r="D2886" s="173"/>
      <c r="E2886" s="173"/>
      <c r="F2886" s="173"/>
      <c r="G2886" s="173"/>
      <c r="H2886" s="173"/>
      <c r="I2886" s="173"/>
      <c r="J2886" s="173"/>
      <c r="K2886" s="173"/>
      <c r="L2886" s="173"/>
      <c r="M2886" s="72"/>
      <c r="N2886" s="67"/>
      <c r="O2886" s="76"/>
      <c r="P2886" s="218"/>
      <c r="Q2886" s="218"/>
      <c r="R2886" s="218"/>
    </row>
    <row r="2887" spans="1:18" x14ac:dyDescent="0.25">
      <c r="A2887" s="227"/>
      <c r="B2887" s="173"/>
      <c r="C2887" s="173"/>
      <c r="D2887" s="173"/>
      <c r="E2887" s="173"/>
      <c r="F2887" s="173"/>
      <c r="G2887" s="173"/>
      <c r="H2887" s="173"/>
      <c r="I2887" s="173"/>
      <c r="J2887" s="173"/>
      <c r="K2887" s="173"/>
      <c r="L2887" s="173"/>
      <c r="M2887" s="72"/>
      <c r="N2887" s="67"/>
      <c r="O2887" s="76"/>
      <c r="P2887" s="218"/>
      <c r="Q2887" s="218"/>
      <c r="R2887" s="218"/>
    </row>
    <row r="2888" spans="1:18" x14ac:dyDescent="0.25">
      <c r="A2888" s="227"/>
      <c r="B2888" s="173"/>
      <c r="C2888" s="173"/>
      <c r="D2888" s="173"/>
      <c r="E2888" s="173"/>
      <c r="F2888" s="173"/>
      <c r="G2888" s="173"/>
      <c r="H2888" s="173"/>
      <c r="I2888" s="173"/>
      <c r="J2888" s="173"/>
      <c r="K2888" s="173"/>
      <c r="L2888" s="173"/>
      <c r="M2888" s="72"/>
      <c r="N2888" s="67"/>
      <c r="O2888" s="76"/>
      <c r="P2888" s="218"/>
      <c r="Q2888" s="218"/>
      <c r="R2888" s="218"/>
    </row>
    <row r="2889" spans="1:18" x14ac:dyDescent="0.25">
      <c r="A2889" s="227"/>
      <c r="B2889" s="173"/>
      <c r="C2889" s="173"/>
      <c r="D2889" s="173"/>
      <c r="E2889" s="173"/>
      <c r="F2889" s="173"/>
      <c r="G2889" s="173"/>
      <c r="H2889" s="173"/>
      <c r="I2889" s="173"/>
      <c r="J2889" s="173"/>
      <c r="K2889" s="173"/>
      <c r="L2889" s="173"/>
      <c r="M2889" s="72"/>
      <c r="N2889" s="67"/>
      <c r="O2889" s="76"/>
      <c r="P2889" s="218"/>
      <c r="Q2889" s="218"/>
      <c r="R2889" s="218"/>
    </row>
    <row r="2890" spans="1:18" x14ac:dyDescent="0.25">
      <c r="A2890" s="227"/>
      <c r="B2890" s="173"/>
      <c r="C2890" s="173"/>
      <c r="D2890" s="173"/>
      <c r="E2890" s="173"/>
      <c r="F2890" s="173"/>
      <c r="G2890" s="173"/>
      <c r="H2890" s="173"/>
      <c r="I2890" s="173"/>
      <c r="J2890" s="173"/>
      <c r="K2890" s="173"/>
      <c r="L2890" s="173"/>
      <c r="M2890" s="72"/>
      <c r="N2890" s="67"/>
      <c r="O2890" s="76"/>
      <c r="P2890" s="218"/>
      <c r="Q2890" s="218"/>
      <c r="R2890" s="218"/>
    </row>
    <row r="2891" spans="1:18" x14ac:dyDescent="0.25">
      <c r="A2891" s="227"/>
      <c r="B2891" s="173"/>
      <c r="C2891" s="173"/>
      <c r="D2891" s="173"/>
      <c r="E2891" s="173"/>
      <c r="F2891" s="173"/>
      <c r="G2891" s="173"/>
      <c r="H2891" s="173"/>
      <c r="I2891" s="173"/>
      <c r="J2891" s="173"/>
      <c r="K2891" s="173"/>
      <c r="L2891" s="173"/>
      <c r="M2891" s="72"/>
      <c r="N2891" s="67"/>
      <c r="O2891" s="76"/>
      <c r="P2891" s="218"/>
      <c r="Q2891" s="218"/>
      <c r="R2891" s="218"/>
    </row>
    <row r="2892" spans="1:18" x14ac:dyDescent="0.25">
      <c r="A2892" s="227"/>
      <c r="B2892" s="173"/>
      <c r="C2892" s="173"/>
      <c r="D2892" s="173"/>
      <c r="E2892" s="173"/>
      <c r="F2892" s="173"/>
      <c r="G2892" s="173"/>
      <c r="H2892" s="173"/>
      <c r="I2892" s="173"/>
      <c r="J2892" s="173"/>
      <c r="K2892" s="173"/>
      <c r="L2892" s="173"/>
      <c r="M2892" s="72"/>
      <c r="N2892" s="67"/>
      <c r="O2892" s="76"/>
      <c r="P2892" s="218"/>
      <c r="Q2892" s="218"/>
      <c r="R2892" s="218"/>
    </row>
    <row r="2893" spans="1:18" x14ac:dyDescent="0.25">
      <c r="A2893" s="227"/>
      <c r="B2893" s="173"/>
      <c r="C2893" s="173"/>
      <c r="D2893" s="173"/>
      <c r="E2893" s="173"/>
      <c r="F2893" s="173"/>
      <c r="G2893" s="173"/>
      <c r="H2893" s="173"/>
      <c r="I2893" s="173"/>
      <c r="J2893" s="173"/>
      <c r="K2893" s="173"/>
      <c r="L2893" s="173"/>
      <c r="M2893" s="72"/>
      <c r="N2893" s="67"/>
      <c r="O2893" s="76"/>
      <c r="P2893" s="218"/>
      <c r="Q2893" s="218"/>
      <c r="R2893" s="218"/>
    </row>
    <row r="2894" spans="1:18" x14ac:dyDescent="0.25">
      <c r="A2894" s="227"/>
      <c r="B2894" s="173"/>
      <c r="C2894" s="173"/>
      <c r="D2894" s="173"/>
      <c r="E2894" s="173"/>
      <c r="F2894" s="173"/>
      <c r="G2894" s="173"/>
      <c r="H2894" s="173"/>
      <c r="I2894" s="173"/>
      <c r="J2894" s="173"/>
      <c r="K2894" s="173"/>
      <c r="L2894" s="173"/>
      <c r="M2894" s="72"/>
      <c r="N2894" s="67"/>
      <c r="O2894" s="76"/>
      <c r="P2894" s="218"/>
      <c r="Q2894" s="218"/>
      <c r="R2894" s="218"/>
    </row>
    <row r="2895" spans="1:18" x14ac:dyDescent="0.25">
      <c r="A2895" s="227"/>
      <c r="B2895" s="173"/>
      <c r="C2895" s="173"/>
      <c r="D2895" s="173"/>
      <c r="E2895" s="173"/>
      <c r="F2895" s="173"/>
      <c r="G2895" s="173"/>
      <c r="H2895" s="173"/>
      <c r="I2895" s="173"/>
      <c r="J2895" s="173"/>
      <c r="K2895" s="173"/>
      <c r="L2895" s="173"/>
      <c r="M2895" s="72"/>
      <c r="N2895" s="67"/>
      <c r="O2895" s="76"/>
      <c r="P2895" s="218"/>
      <c r="Q2895" s="218"/>
      <c r="R2895" s="218"/>
    </row>
    <row r="2896" spans="1:18" x14ac:dyDescent="0.25">
      <c r="A2896" s="227"/>
      <c r="B2896" s="173"/>
      <c r="C2896" s="173"/>
      <c r="D2896" s="173"/>
      <c r="E2896" s="173"/>
      <c r="F2896" s="173"/>
      <c r="G2896" s="173"/>
      <c r="H2896" s="173"/>
      <c r="I2896" s="173"/>
      <c r="J2896" s="173"/>
      <c r="K2896" s="173"/>
      <c r="L2896" s="173"/>
      <c r="M2896" s="72"/>
      <c r="N2896" s="67"/>
      <c r="O2896" s="76"/>
      <c r="P2896" s="218"/>
      <c r="Q2896" s="218"/>
      <c r="R2896" s="218"/>
    </row>
    <row r="2897" spans="1:18" x14ac:dyDescent="0.25">
      <c r="A2897" s="227"/>
      <c r="B2897" s="173"/>
      <c r="C2897" s="173"/>
      <c r="D2897" s="173"/>
      <c r="E2897" s="173"/>
      <c r="F2897" s="173"/>
      <c r="G2897" s="173"/>
      <c r="H2897" s="173"/>
      <c r="I2897" s="173"/>
      <c r="J2897" s="173"/>
      <c r="K2897" s="173"/>
      <c r="L2897" s="173"/>
      <c r="M2897" s="72"/>
      <c r="N2897" s="67"/>
      <c r="O2897" s="76"/>
      <c r="P2897" s="218"/>
      <c r="Q2897" s="218"/>
      <c r="R2897" s="218"/>
    </row>
    <row r="2898" spans="1:18" x14ac:dyDescent="0.25">
      <c r="A2898" s="227"/>
      <c r="B2898" s="173"/>
      <c r="C2898" s="173"/>
      <c r="D2898" s="173"/>
      <c r="E2898" s="173"/>
      <c r="F2898" s="173"/>
      <c r="G2898" s="173"/>
      <c r="H2898" s="173"/>
      <c r="I2898" s="173"/>
      <c r="J2898" s="173"/>
      <c r="K2898" s="173"/>
      <c r="L2898" s="173"/>
      <c r="M2898" s="72"/>
      <c r="N2898" s="67"/>
      <c r="O2898" s="76"/>
      <c r="P2898" s="218"/>
      <c r="Q2898" s="218"/>
      <c r="R2898" s="218"/>
    </row>
    <row r="2899" spans="1:18" x14ac:dyDescent="0.25">
      <c r="A2899" s="227"/>
      <c r="B2899" s="173"/>
      <c r="C2899" s="173"/>
      <c r="D2899" s="173"/>
      <c r="E2899" s="173"/>
      <c r="F2899" s="173"/>
      <c r="G2899" s="173"/>
      <c r="H2899" s="173"/>
      <c r="I2899" s="173"/>
      <c r="J2899" s="173"/>
      <c r="K2899" s="173"/>
      <c r="L2899" s="173"/>
      <c r="M2899" s="72"/>
      <c r="N2899" s="67"/>
      <c r="O2899" s="76"/>
      <c r="P2899" s="218"/>
      <c r="Q2899" s="218"/>
      <c r="R2899" s="218"/>
    </row>
    <row r="2900" spans="1:18" x14ac:dyDescent="0.25">
      <c r="A2900" s="227"/>
      <c r="B2900" s="173"/>
      <c r="C2900" s="173"/>
      <c r="D2900" s="173"/>
      <c r="E2900" s="173"/>
      <c r="F2900" s="173"/>
      <c r="G2900" s="173"/>
      <c r="H2900" s="173"/>
      <c r="I2900" s="173"/>
      <c r="J2900" s="173"/>
      <c r="K2900" s="173"/>
      <c r="L2900" s="173"/>
      <c r="M2900" s="72"/>
      <c r="N2900" s="67"/>
      <c r="O2900" s="76"/>
      <c r="P2900" s="218"/>
      <c r="Q2900" s="218"/>
      <c r="R2900" s="218"/>
    </row>
    <row r="2901" spans="1:18" x14ac:dyDescent="0.25">
      <c r="A2901" s="227"/>
      <c r="B2901" s="173"/>
      <c r="C2901" s="173"/>
      <c r="D2901" s="173"/>
      <c r="E2901" s="173"/>
      <c r="F2901" s="173"/>
      <c r="G2901" s="173"/>
      <c r="H2901" s="173"/>
      <c r="I2901" s="173"/>
      <c r="J2901" s="173"/>
      <c r="K2901" s="173"/>
      <c r="L2901" s="173"/>
      <c r="M2901" s="72"/>
      <c r="N2901" s="67"/>
      <c r="O2901" s="76"/>
      <c r="P2901" s="218"/>
      <c r="Q2901" s="218"/>
      <c r="R2901" s="218"/>
    </row>
    <row r="2902" spans="1:18" x14ac:dyDescent="0.25">
      <c r="A2902" s="227"/>
      <c r="B2902" s="173"/>
      <c r="C2902" s="173"/>
      <c r="D2902" s="173"/>
      <c r="E2902" s="173"/>
      <c r="F2902" s="173"/>
      <c r="G2902" s="173"/>
      <c r="H2902" s="173"/>
      <c r="I2902" s="173"/>
      <c r="J2902" s="173"/>
      <c r="K2902" s="173"/>
      <c r="L2902" s="173"/>
      <c r="M2902" s="72"/>
      <c r="N2902" s="67"/>
      <c r="O2902" s="76"/>
      <c r="P2902" s="218"/>
      <c r="Q2902" s="218"/>
      <c r="R2902" s="218"/>
    </row>
    <row r="2903" spans="1:18" x14ac:dyDescent="0.25">
      <c r="A2903" s="227"/>
      <c r="B2903" s="173"/>
      <c r="C2903" s="173"/>
      <c r="D2903" s="173"/>
      <c r="E2903" s="173"/>
      <c r="F2903" s="173"/>
      <c r="G2903" s="173"/>
      <c r="H2903" s="173"/>
      <c r="I2903" s="173"/>
      <c r="J2903" s="173"/>
      <c r="K2903" s="173"/>
      <c r="L2903" s="173"/>
      <c r="M2903" s="72"/>
      <c r="N2903" s="67"/>
      <c r="O2903" s="76"/>
      <c r="P2903" s="218"/>
      <c r="Q2903" s="218"/>
      <c r="R2903" s="218"/>
    </row>
    <row r="2904" spans="1:18" x14ac:dyDescent="0.25">
      <c r="A2904" s="227"/>
      <c r="B2904" s="173"/>
      <c r="C2904" s="173"/>
      <c r="D2904" s="173"/>
      <c r="E2904" s="173"/>
      <c r="F2904" s="173"/>
      <c r="G2904" s="173"/>
      <c r="H2904" s="173"/>
      <c r="I2904" s="173"/>
      <c r="J2904" s="173"/>
      <c r="K2904" s="173"/>
      <c r="L2904" s="173"/>
      <c r="M2904" s="72"/>
      <c r="N2904" s="67"/>
      <c r="O2904" s="76"/>
      <c r="P2904" s="218"/>
      <c r="Q2904" s="218"/>
      <c r="R2904" s="218"/>
    </row>
    <row r="2905" spans="1:18" x14ac:dyDescent="0.25">
      <c r="A2905" s="227"/>
      <c r="B2905" s="173"/>
      <c r="C2905" s="173"/>
      <c r="D2905" s="173"/>
      <c r="E2905" s="173"/>
      <c r="F2905" s="173"/>
      <c r="G2905" s="173"/>
      <c r="H2905" s="173"/>
      <c r="I2905" s="173"/>
      <c r="J2905" s="173"/>
      <c r="K2905" s="173"/>
      <c r="L2905" s="173"/>
      <c r="M2905" s="72"/>
      <c r="N2905" s="67"/>
      <c r="O2905" s="76"/>
      <c r="P2905" s="218"/>
      <c r="Q2905" s="218"/>
      <c r="R2905" s="218"/>
    </row>
    <row r="2906" spans="1:18" x14ac:dyDescent="0.25">
      <c r="A2906" s="227"/>
      <c r="B2906" s="173"/>
      <c r="C2906" s="173"/>
      <c r="D2906" s="173"/>
      <c r="E2906" s="173"/>
      <c r="F2906" s="173"/>
      <c r="G2906" s="173"/>
      <c r="H2906" s="173"/>
      <c r="I2906" s="173"/>
      <c r="J2906" s="173"/>
      <c r="K2906" s="173"/>
      <c r="L2906" s="173"/>
      <c r="M2906" s="72"/>
      <c r="N2906" s="67"/>
      <c r="O2906" s="76"/>
      <c r="P2906" s="218"/>
      <c r="Q2906" s="218"/>
      <c r="R2906" s="218"/>
    </row>
    <row r="2907" spans="1:18" x14ac:dyDescent="0.25">
      <c r="A2907" s="227"/>
      <c r="B2907" s="173"/>
      <c r="C2907" s="173"/>
      <c r="D2907" s="173"/>
      <c r="E2907" s="173"/>
      <c r="F2907" s="173"/>
      <c r="G2907" s="173"/>
      <c r="H2907" s="173"/>
      <c r="I2907" s="173"/>
      <c r="J2907" s="173"/>
      <c r="K2907" s="173"/>
      <c r="L2907" s="173"/>
      <c r="M2907" s="72"/>
      <c r="N2907" s="67"/>
      <c r="O2907" s="76"/>
      <c r="P2907" s="218"/>
      <c r="Q2907" s="218"/>
      <c r="R2907" s="218"/>
    </row>
    <row r="2908" spans="1:18" x14ac:dyDescent="0.25">
      <c r="A2908" s="227"/>
      <c r="B2908" s="173"/>
      <c r="C2908" s="173"/>
      <c r="D2908" s="173"/>
      <c r="E2908" s="173"/>
      <c r="F2908" s="173"/>
      <c r="G2908" s="173"/>
      <c r="H2908" s="173"/>
      <c r="I2908" s="173"/>
      <c r="J2908" s="173"/>
      <c r="K2908" s="173"/>
      <c r="L2908" s="173"/>
      <c r="M2908" s="72"/>
      <c r="N2908" s="67"/>
      <c r="O2908" s="76"/>
      <c r="P2908" s="218"/>
      <c r="Q2908" s="218"/>
      <c r="R2908" s="218"/>
    </row>
    <row r="2909" spans="1:18" x14ac:dyDescent="0.25">
      <c r="A2909" s="227"/>
      <c r="B2909" s="173"/>
      <c r="C2909" s="173"/>
      <c r="D2909" s="173"/>
      <c r="E2909" s="173"/>
      <c r="F2909" s="173"/>
      <c r="G2909" s="173"/>
      <c r="H2909" s="173"/>
      <c r="I2909" s="173"/>
      <c r="J2909" s="173"/>
      <c r="K2909" s="173"/>
      <c r="L2909" s="173"/>
      <c r="M2909" s="72"/>
      <c r="N2909" s="67"/>
      <c r="O2909" s="76"/>
      <c r="P2909" s="218"/>
      <c r="Q2909" s="218"/>
      <c r="R2909" s="218"/>
    </row>
    <row r="2910" spans="1:18" x14ac:dyDescent="0.25">
      <c r="A2910" s="227"/>
      <c r="B2910" s="173"/>
      <c r="C2910" s="173"/>
      <c r="D2910" s="173"/>
      <c r="E2910" s="173"/>
      <c r="F2910" s="173"/>
      <c r="G2910" s="173"/>
      <c r="H2910" s="173"/>
      <c r="I2910" s="173"/>
      <c r="J2910" s="173"/>
      <c r="K2910" s="173"/>
      <c r="L2910" s="173"/>
      <c r="M2910" s="72"/>
      <c r="N2910" s="67"/>
      <c r="O2910" s="76"/>
      <c r="P2910" s="218"/>
      <c r="Q2910" s="218"/>
      <c r="R2910" s="218"/>
    </row>
    <row r="2911" spans="1:18" x14ac:dyDescent="0.25">
      <c r="A2911" s="227"/>
      <c r="B2911" s="173"/>
      <c r="C2911" s="173"/>
      <c r="D2911" s="173"/>
      <c r="E2911" s="173"/>
      <c r="F2911" s="173"/>
      <c r="G2911" s="173"/>
      <c r="H2911" s="173"/>
      <c r="I2911" s="173"/>
      <c r="J2911" s="173"/>
      <c r="K2911" s="173"/>
      <c r="L2911" s="173"/>
      <c r="M2911" s="72"/>
      <c r="N2911" s="67"/>
      <c r="O2911" s="76"/>
      <c r="P2911" s="218"/>
      <c r="Q2911" s="218"/>
      <c r="R2911" s="218"/>
    </row>
    <row r="2912" spans="1:18" x14ac:dyDescent="0.25">
      <c r="A2912" s="227"/>
      <c r="B2912" s="173"/>
      <c r="C2912" s="173"/>
      <c r="D2912" s="173"/>
      <c r="E2912" s="173"/>
      <c r="F2912" s="173"/>
      <c r="G2912" s="173"/>
      <c r="H2912" s="173"/>
      <c r="I2912" s="173"/>
      <c r="J2912" s="173"/>
      <c r="K2912" s="173"/>
      <c r="L2912" s="173"/>
      <c r="M2912" s="72"/>
      <c r="N2912" s="67"/>
      <c r="O2912" s="76"/>
      <c r="P2912" s="218"/>
      <c r="Q2912" s="218"/>
      <c r="R2912" s="218"/>
    </row>
    <row r="2913" spans="1:18" x14ac:dyDescent="0.25">
      <c r="A2913" s="227"/>
      <c r="B2913" s="173"/>
      <c r="C2913" s="173"/>
      <c r="D2913" s="173"/>
      <c r="E2913" s="173"/>
      <c r="F2913" s="173"/>
      <c r="G2913" s="173"/>
      <c r="H2913" s="173"/>
      <c r="I2913" s="173"/>
      <c r="J2913" s="173"/>
      <c r="K2913" s="173"/>
      <c r="L2913" s="173"/>
      <c r="M2913" s="72"/>
      <c r="N2913" s="67"/>
      <c r="O2913" s="76"/>
      <c r="P2913" s="218"/>
      <c r="Q2913" s="218"/>
      <c r="R2913" s="218"/>
    </row>
    <row r="2914" spans="1:18" x14ac:dyDescent="0.25">
      <c r="A2914" s="227"/>
      <c r="B2914" s="173"/>
      <c r="C2914" s="173"/>
      <c r="D2914" s="173"/>
      <c r="E2914" s="173"/>
      <c r="F2914" s="173"/>
      <c r="G2914" s="173"/>
      <c r="H2914" s="173"/>
      <c r="I2914" s="173"/>
      <c r="J2914" s="173"/>
      <c r="K2914" s="173"/>
      <c r="L2914" s="173"/>
      <c r="M2914" s="72"/>
      <c r="N2914" s="67"/>
      <c r="O2914" s="76"/>
      <c r="P2914" s="218"/>
      <c r="Q2914" s="218"/>
      <c r="R2914" s="218"/>
    </row>
    <row r="2915" spans="1:18" x14ac:dyDescent="0.25">
      <c r="A2915" s="227"/>
      <c r="B2915" s="173"/>
      <c r="C2915" s="173"/>
      <c r="D2915" s="173"/>
      <c r="E2915" s="173"/>
      <c r="F2915" s="173"/>
      <c r="G2915" s="173"/>
      <c r="H2915" s="173"/>
      <c r="I2915" s="173"/>
      <c r="J2915" s="173"/>
      <c r="K2915" s="173"/>
      <c r="L2915" s="173"/>
      <c r="M2915" s="72"/>
      <c r="N2915" s="67"/>
      <c r="O2915" s="76"/>
      <c r="P2915" s="218"/>
      <c r="Q2915" s="218"/>
      <c r="R2915" s="218"/>
    </row>
    <row r="2916" spans="1:18" x14ac:dyDescent="0.25">
      <c r="A2916" s="227"/>
      <c r="B2916" s="173"/>
      <c r="C2916" s="173"/>
      <c r="D2916" s="173"/>
      <c r="E2916" s="173"/>
      <c r="F2916" s="173"/>
      <c r="G2916" s="173"/>
      <c r="H2916" s="173"/>
      <c r="I2916" s="173"/>
      <c r="J2916" s="173"/>
      <c r="K2916" s="173"/>
      <c r="L2916" s="173"/>
      <c r="M2916" s="72"/>
      <c r="N2916" s="67"/>
      <c r="O2916" s="76"/>
      <c r="P2916" s="218"/>
      <c r="Q2916" s="218"/>
      <c r="R2916" s="218"/>
    </row>
    <row r="2917" spans="1:18" x14ac:dyDescent="0.25">
      <c r="A2917" s="227"/>
      <c r="B2917" s="173"/>
      <c r="C2917" s="173"/>
      <c r="D2917" s="173"/>
      <c r="E2917" s="173"/>
      <c r="F2917" s="173"/>
      <c r="G2917" s="173"/>
      <c r="H2917" s="173"/>
      <c r="I2917" s="173"/>
      <c r="J2917" s="173"/>
      <c r="K2917" s="173"/>
      <c r="L2917" s="173"/>
      <c r="M2917" s="72"/>
      <c r="N2917" s="67"/>
      <c r="O2917" s="76"/>
      <c r="P2917" s="218"/>
      <c r="Q2917" s="218"/>
      <c r="R2917" s="218"/>
    </row>
    <row r="2918" spans="1:18" x14ac:dyDescent="0.25">
      <c r="A2918" s="227"/>
      <c r="B2918" s="173"/>
      <c r="C2918" s="173"/>
      <c r="D2918" s="173"/>
      <c r="E2918" s="173"/>
      <c r="F2918" s="173"/>
      <c r="G2918" s="173"/>
      <c r="H2918" s="173"/>
      <c r="I2918" s="173"/>
      <c r="J2918" s="173"/>
      <c r="K2918" s="173"/>
      <c r="L2918" s="173"/>
      <c r="M2918" s="72"/>
      <c r="N2918" s="67"/>
      <c r="O2918" s="76"/>
      <c r="P2918" s="218"/>
      <c r="Q2918" s="218"/>
      <c r="R2918" s="218"/>
    </row>
    <row r="2919" spans="1:18" x14ac:dyDescent="0.25">
      <c r="A2919" s="227"/>
      <c r="B2919" s="173"/>
      <c r="C2919" s="173"/>
      <c r="D2919" s="173"/>
      <c r="E2919" s="173"/>
      <c r="F2919" s="173"/>
      <c r="G2919" s="173"/>
      <c r="H2919" s="173"/>
      <c r="I2919" s="173"/>
      <c r="J2919" s="173"/>
      <c r="K2919" s="173"/>
      <c r="L2919" s="173"/>
      <c r="M2919" s="72"/>
      <c r="N2919" s="67"/>
      <c r="O2919" s="76"/>
      <c r="P2919" s="218"/>
      <c r="Q2919" s="218"/>
      <c r="R2919" s="218"/>
    </row>
    <row r="2920" spans="1:18" x14ac:dyDescent="0.25">
      <c r="A2920" s="227"/>
      <c r="B2920" s="173"/>
      <c r="C2920" s="173"/>
      <c r="D2920" s="173"/>
      <c r="E2920" s="173"/>
      <c r="F2920" s="173"/>
      <c r="G2920" s="173"/>
      <c r="H2920" s="173"/>
      <c r="I2920" s="173"/>
      <c r="J2920" s="173"/>
      <c r="K2920" s="173"/>
      <c r="L2920" s="173"/>
      <c r="M2920" s="72"/>
      <c r="N2920" s="67"/>
      <c r="O2920" s="76"/>
      <c r="P2920" s="218"/>
      <c r="Q2920" s="218"/>
      <c r="R2920" s="218"/>
    </row>
    <row r="2921" spans="1:18" x14ac:dyDescent="0.25">
      <c r="A2921" s="227"/>
      <c r="B2921" s="173"/>
      <c r="C2921" s="173"/>
      <c r="D2921" s="173"/>
      <c r="E2921" s="173"/>
      <c r="F2921" s="173"/>
      <c r="G2921" s="173"/>
      <c r="H2921" s="173"/>
      <c r="I2921" s="173"/>
      <c r="J2921" s="173"/>
      <c r="K2921" s="173"/>
      <c r="L2921" s="173"/>
      <c r="M2921" s="72"/>
      <c r="N2921" s="67"/>
      <c r="O2921" s="76"/>
      <c r="P2921" s="218"/>
      <c r="Q2921" s="218"/>
      <c r="R2921" s="218"/>
    </row>
    <row r="2922" spans="1:18" x14ac:dyDescent="0.25">
      <c r="A2922" s="227"/>
      <c r="B2922" s="173"/>
      <c r="C2922" s="173"/>
      <c r="D2922" s="173"/>
      <c r="E2922" s="173"/>
      <c r="F2922" s="173"/>
      <c r="G2922" s="173"/>
      <c r="H2922" s="173"/>
      <c r="I2922" s="173"/>
      <c r="J2922" s="173"/>
      <c r="K2922" s="173"/>
      <c r="L2922" s="173"/>
      <c r="M2922" s="72"/>
      <c r="N2922" s="67"/>
      <c r="O2922" s="76"/>
      <c r="P2922" s="218"/>
      <c r="Q2922" s="218"/>
      <c r="R2922" s="218"/>
    </row>
    <row r="2923" spans="1:18" x14ac:dyDescent="0.25">
      <c r="A2923" s="227"/>
      <c r="B2923" s="173"/>
      <c r="C2923" s="173"/>
      <c r="D2923" s="173"/>
      <c r="E2923" s="173"/>
      <c r="F2923" s="173"/>
      <c r="G2923" s="173"/>
      <c r="H2923" s="173"/>
      <c r="I2923" s="173"/>
      <c r="J2923" s="173"/>
      <c r="K2923" s="173"/>
      <c r="L2923" s="173"/>
      <c r="M2923" s="72"/>
      <c r="N2923" s="67"/>
      <c r="O2923" s="76"/>
      <c r="P2923" s="218"/>
      <c r="Q2923" s="218"/>
      <c r="R2923" s="218"/>
    </row>
    <row r="2924" spans="1:18" x14ac:dyDescent="0.25">
      <c r="A2924" s="227"/>
      <c r="B2924" s="173"/>
      <c r="C2924" s="173"/>
      <c r="D2924" s="173"/>
      <c r="E2924" s="173"/>
      <c r="F2924" s="173"/>
      <c r="G2924" s="173"/>
      <c r="H2924" s="173"/>
      <c r="I2924" s="173"/>
      <c r="J2924" s="173"/>
      <c r="K2924" s="173"/>
      <c r="L2924" s="173"/>
      <c r="M2924" s="72"/>
      <c r="N2924" s="67"/>
      <c r="O2924" s="76"/>
      <c r="P2924" s="218"/>
      <c r="Q2924" s="218"/>
      <c r="R2924" s="218"/>
    </row>
    <row r="2925" spans="1:18" x14ac:dyDescent="0.25">
      <c r="A2925" s="227"/>
      <c r="B2925" s="173"/>
      <c r="C2925" s="173"/>
      <c r="D2925" s="173"/>
      <c r="E2925" s="173"/>
      <c r="F2925" s="173"/>
      <c r="G2925" s="173"/>
      <c r="H2925" s="173"/>
      <c r="I2925" s="173"/>
      <c r="J2925" s="173"/>
      <c r="K2925" s="173"/>
      <c r="L2925" s="173"/>
      <c r="M2925" s="72"/>
      <c r="N2925" s="67"/>
      <c r="O2925" s="76"/>
      <c r="P2925" s="218"/>
      <c r="Q2925" s="218"/>
      <c r="R2925" s="218"/>
    </row>
    <row r="2926" spans="1:18" x14ac:dyDescent="0.25">
      <c r="A2926" s="227"/>
      <c r="B2926" s="173"/>
      <c r="C2926" s="173"/>
      <c r="D2926" s="173"/>
      <c r="E2926" s="173"/>
      <c r="F2926" s="173"/>
      <c r="G2926" s="173"/>
      <c r="H2926" s="173"/>
      <c r="I2926" s="173"/>
      <c r="J2926" s="173"/>
      <c r="K2926" s="173"/>
      <c r="L2926" s="173"/>
      <c r="M2926" s="72"/>
      <c r="N2926" s="67"/>
      <c r="O2926" s="76"/>
      <c r="P2926" s="218"/>
      <c r="Q2926" s="218"/>
      <c r="R2926" s="218"/>
    </row>
    <row r="2927" spans="1:18" x14ac:dyDescent="0.25">
      <c r="A2927" s="227"/>
      <c r="B2927" s="173"/>
      <c r="C2927" s="173"/>
      <c r="D2927" s="173"/>
      <c r="E2927" s="173"/>
      <c r="F2927" s="173"/>
      <c r="G2927" s="173"/>
      <c r="H2927" s="173"/>
      <c r="I2927" s="173"/>
      <c r="J2927" s="173"/>
      <c r="K2927" s="173"/>
      <c r="L2927" s="173"/>
      <c r="M2927" s="72"/>
      <c r="N2927" s="67"/>
      <c r="O2927" s="76"/>
      <c r="P2927" s="218"/>
      <c r="Q2927" s="218"/>
      <c r="R2927" s="218"/>
    </row>
    <row r="2928" spans="1:18" x14ac:dyDescent="0.25">
      <c r="A2928" s="227"/>
      <c r="B2928" s="173"/>
      <c r="C2928" s="173"/>
      <c r="D2928" s="173"/>
      <c r="E2928" s="173"/>
      <c r="F2928" s="173"/>
      <c r="G2928" s="173"/>
      <c r="H2928" s="173"/>
      <c r="I2928" s="173"/>
      <c r="J2928" s="173"/>
      <c r="K2928" s="173"/>
      <c r="L2928" s="173"/>
      <c r="M2928" s="72"/>
      <c r="N2928" s="67"/>
      <c r="O2928" s="76"/>
      <c r="P2928" s="218"/>
      <c r="Q2928" s="218"/>
      <c r="R2928" s="218"/>
    </row>
    <row r="2929" spans="1:18" x14ac:dyDescent="0.25">
      <c r="A2929" s="227"/>
      <c r="B2929" s="173"/>
      <c r="C2929" s="173"/>
      <c r="D2929" s="173"/>
      <c r="E2929" s="173"/>
      <c r="F2929" s="173"/>
      <c r="G2929" s="173"/>
      <c r="H2929" s="173"/>
      <c r="I2929" s="173"/>
      <c r="J2929" s="173"/>
      <c r="K2929" s="173"/>
      <c r="L2929" s="173"/>
      <c r="M2929" s="72"/>
      <c r="N2929" s="67"/>
      <c r="O2929" s="76"/>
      <c r="P2929" s="218"/>
      <c r="Q2929" s="218"/>
      <c r="R2929" s="218"/>
    </row>
    <row r="2930" spans="1:18" x14ac:dyDescent="0.25">
      <c r="A2930" s="227"/>
      <c r="B2930" s="173"/>
      <c r="C2930" s="173"/>
      <c r="D2930" s="173"/>
      <c r="E2930" s="173"/>
      <c r="F2930" s="173"/>
      <c r="G2930" s="173"/>
      <c r="H2930" s="173"/>
      <c r="I2930" s="173"/>
      <c r="J2930" s="173"/>
      <c r="K2930" s="173"/>
      <c r="L2930" s="173"/>
      <c r="M2930" s="72"/>
      <c r="N2930" s="67"/>
      <c r="O2930" s="76"/>
      <c r="P2930" s="218"/>
      <c r="Q2930" s="218"/>
      <c r="R2930" s="218"/>
    </row>
    <row r="2931" spans="1:18" x14ac:dyDescent="0.25">
      <c r="A2931" s="227"/>
      <c r="B2931" s="173"/>
      <c r="C2931" s="173"/>
      <c r="D2931" s="173"/>
      <c r="E2931" s="173"/>
      <c r="F2931" s="173"/>
      <c r="G2931" s="173"/>
      <c r="H2931" s="173"/>
      <c r="I2931" s="173"/>
      <c r="J2931" s="173"/>
      <c r="K2931" s="173"/>
      <c r="L2931" s="173"/>
      <c r="M2931" s="72"/>
      <c r="N2931" s="67"/>
      <c r="O2931" s="76"/>
      <c r="P2931" s="218"/>
      <c r="Q2931" s="218"/>
      <c r="R2931" s="218"/>
    </row>
    <row r="2932" spans="1:18" x14ac:dyDescent="0.25">
      <c r="A2932" s="227"/>
      <c r="B2932" s="173"/>
      <c r="C2932" s="173"/>
      <c r="D2932" s="173"/>
      <c r="E2932" s="173"/>
      <c r="F2932" s="173"/>
      <c r="G2932" s="173"/>
      <c r="H2932" s="173"/>
      <c r="I2932" s="173"/>
      <c r="J2932" s="173"/>
      <c r="K2932" s="173"/>
      <c r="L2932" s="173"/>
      <c r="M2932" s="72"/>
      <c r="N2932" s="67"/>
      <c r="O2932" s="76"/>
      <c r="P2932" s="218"/>
      <c r="Q2932" s="218"/>
      <c r="R2932" s="218"/>
    </row>
    <row r="2933" spans="1:18" x14ac:dyDescent="0.25">
      <c r="A2933" s="227"/>
      <c r="B2933" s="173"/>
      <c r="C2933" s="173"/>
      <c r="D2933" s="173"/>
      <c r="E2933" s="173"/>
      <c r="F2933" s="173"/>
      <c r="G2933" s="173"/>
      <c r="H2933" s="173"/>
      <c r="I2933" s="173"/>
      <c r="J2933" s="173"/>
      <c r="K2933" s="173"/>
      <c r="L2933" s="173"/>
      <c r="M2933" s="72"/>
      <c r="N2933" s="67"/>
      <c r="O2933" s="76"/>
      <c r="P2933" s="218"/>
      <c r="Q2933" s="218"/>
      <c r="R2933" s="218"/>
    </row>
    <row r="2934" spans="1:18" x14ac:dyDescent="0.25">
      <c r="A2934" s="227"/>
      <c r="B2934" s="173"/>
      <c r="C2934" s="173"/>
      <c r="D2934" s="173"/>
      <c r="E2934" s="173"/>
      <c r="F2934" s="173"/>
      <c r="G2934" s="173"/>
      <c r="H2934" s="173"/>
      <c r="I2934" s="173"/>
      <c r="J2934" s="173"/>
      <c r="K2934" s="173"/>
      <c r="L2934" s="173"/>
      <c r="M2934" s="72"/>
      <c r="N2934" s="67"/>
      <c r="O2934" s="76"/>
      <c r="P2934" s="218"/>
      <c r="Q2934" s="218"/>
      <c r="R2934" s="218"/>
    </row>
    <row r="2935" spans="1:18" x14ac:dyDescent="0.25">
      <c r="A2935" s="227"/>
      <c r="B2935" s="173"/>
      <c r="C2935" s="173"/>
      <c r="D2935" s="173"/>
      <c r="E2935" s="173"/>
      <c r="F2935" s="173"/>
      <c r="G2935" s="173"/>
      <c r="H2935" s="173"/>
      <c r="I2935" s="173"/>
      <c r="J2935" s="173"/>
      <c r="K2935" s="173"/>
      <c r="L2935" s="173"/>
      <c r="M2935" s="72"/>
      <c r="N2935" s="67"/>
      <c r="O2935" s="76"/>
      <c r="P2935" s="218"/>
      <c r="Q2935" s="218"/>
      <c r="R2935" s="218"/>
    </row>
    <row r="2936" spans="1:18" x14ac:dyDescent="0.25">
      <c r="A2936" s="227"/>
      <c r="B2936" s="173"/>
      <c r="C2936" s="173"/>
      <c r="D2936" s="173"/>
      <c r="E2936" s="173"/>
      <c r="F2936" s="173"/>
      <c r="G2936" s="173"/>
      <c r="H2936" s="173"/>
      <c r="I2936" s="173"/>
      <c r="J2936" s="173"/>
      <c r="K2936" s="173"/>
      <c r="L2936" s="173"/>
      <c r="M2936" s="72"/>
      <c r="N2936" s="67"/>
      <c r="O2936" s="76"/>
      <c r="P2936" s="218"/>
      <c r="Q2936" s="218"/>
      <c r="R2936" s="218"/>
    </row>
    <row r="2937" spans="1:18" x14ac:dyDescent="0.25">
      <c r="A2937" s="227"/>
      <c r="B2937" s="173"/>
      <c r="C2937" s="173"/>
      <c r="D2937" s="173"/>
      <c r="E2937" s="173"/>
      <c r="F2937" s="173"/>
      <c r="G2937" s="173"/>
      <c r="H2937" s="173"/>
      <c r="I2937" s="173"/>
      <c r="J2937" s="173"/>
      <c r="K2937" s="173"/>
      <c r="L2937" s="173"/>
      <c r="M2937" s="72"/>
      <c r="N2937" s="67"/>
      <c r="O2937" s="76"/>
      <c r="P2937" s="218"/>
      <c r="Q2937" s="218"/>
      <c r="R2937" s="218"/>
    </row>
    <row r="2938" spans="1:18" x14ac:dyDescent="0.25">
      <c r="A2938" s="227"/>
      <c r="B2938" s="173"/>
      <c r="C2938" s="173"/>
      <c r="D2938" s="173"/>
      <c r="E2938" s="173"/>
      <c r="F2938" s="173"/>
      <c r="G2938" s="173"/>
      <c r="H2938" s="173"/>
      <c r="I2938" s="173"/>
      <c r="J2938" s="173"/>
      <c r="K2938" s="173"/>
      <c r="L2938" s="173"/>
      <c r="M2938" s="72"/>
      <c r="N2938" s="67"/>
      <c r="O2938" s="76"/>
      <c r="P2938" s="218"/>
      <c r="Q2938" s="218"/>
      <c r="R2938" s="218"/>
    </row>
    <row r="2939" spans="1:18" x14ac:dyDescent="0.25">
      <c r="A2939" s="227"/>
      <c r="B2939" s="173"/>
      <c r="C2939" s="173"/>
      <c r="D2939" s="173"/>
      <c r="E2939" s="173"/>
      <c r="F2939" s="173"/>
      <c r="G2939" s="173"/>
      <c r="H2939" s="173"/>
      <c r="I2939" s="173"/>
      <c r="J2939" s="173"/>
      <c r="K2939" s="173"/>
      <c r="L2939" s="173"/>
      <c r="M2939" s="72"/>
      <c r="N2939" s="67"/>
      <c r="O2939" s="76"/>
      <c r="P2939" s="218"/>
      <c r="Q2939" s="218"/>
      <c r="R2939" s="218"/>
    </row>
    <row r="2940" spans="1:18" x14ac:dyDescent="0.25">
      <c r="A2940" s="227"/>
      <c r="B2940" s="173"/>
      <c r="C2940" s="173"/>
      <c r="D2940" s="173"/>
      <c r="E2940" s="173"/>
      <c r="F2940" s="173"/>
      <c r="G2940" s="173"/>
      <c r="H2940" s="173"/>
      <c r="I2940" s="173"/>
      <c r="J2940" s="173"/>
      <c r="K2940" s="173"/>
      <c r="L2940" s="173"/>
      <c r="M2940" s="72"/>
      <c r="N2940" s="67"/>
      <c r="O2940" s="76"/>
      <c r="P2940" s="218"/>
      <c r="Q2940" s="218"/>
      <c r="R2940" s="218"/>
    </row>
    <row r="2941" spans="1:18" x14ac:dyDescent="0.25">
      <c r="A2941" s="227"/>
      <c r="B2941" s="173"/>
      <c r="C2941" s="173"/>
      <c r="D2941" s="173"/>
      <c r="E2941" s="173"/>
      <c r="F2941" s="173"/>
      <c r="G2941" s="173"/>
      <c r="H2941" s="173"/>
      <c r="I2941" s="173"/>
      <c r="J2941" s="173"/>
      <c r="K2941" s="173"/>
      <c r="L2941" s="173"/>
      <c r="M2941" s="72"/>
      <c r="N2941" s="67"/>
      <c r="O2941" s="76"/>
      <c r="P2941" s="218"/>
      <c r="Q2941" s="218"/>
      <c r="R2941" s="218"/>
    </row>
    <row r="2942" spans="1:18" x14ac:dyDescent="0.25">
      <c r="A2942" s="227"/>
      <c r="B2942" s="173"/>
      <c r="C2942" s="173"/>
      <c r="D2942" s="173"/>
      <c r="E2942" s="173"/>
      <c r="F2942" s="173"/>
      <c r="G2942" s="173"/>
      <c r="H2942" s="173"/>
      <c r="I2942" s="173"/>
      <c r="J2942" s="173"/>
      <c r="K2942" s="173"/>
      <c r="L2942" s="173"/>
      <c r="M2942" s="72"/>
      <c r="N2942" s="67"/>
      <c r="O2942" s="76"/>
      <c r="P2942" s="218"/>
      <c r="Q2942" s="218"/>
      <c r="R2942" s="218"/>
    </row>
    <row r="2943" spans="1:18" x14ac:dyDescent="0.25">
      <c r="A2943" s="227"/>
      <c r="B2943" s="173"/>
      <c r="C2943" s="173"/>
      <c r="D2943" s="173"/>
      <c r="E2943" s="173"/>
      <c r="F2943" s="173"/>
      <c r="G2943" s="173"/>
      <c r="H2943" s="173"/>
      <c r="I2943" s="173"/>
      <c r="J2943" s="173"/>
      <c r="K2943" s="173"/>
      <c r="L2943" s="173"/>
      <c r="M2943" s="72"/>
      <c r="N2943" s="67"/>
      <c r="O2943" s="76"/>
      <c r="P2943" s="218"/>
      <c r="Q2943" s="218"/>
      <c r="R2943" s="218"/>
    </row>
    <row r="2944" spans="1:18" x14ac:dyDescent="0.25">
      <c r="A2944" s="227"/>
      <c r="B2944" s="173"/>
      <c r="C2944" s="173"/>
      <c r="D2944" s="173"/>
      <c r="E2944" s="173"/>
      <c r="F2944" s="173"/>
      <c r="G2944" s="173"/>
      <c r="H2944" s="173"/>
      <c r="I2944" s="173"/>
      <c r="J2944" s="173"/>
      <c r="K2944" s="173"/>
      <c r="L2944" s="173"/>
      <c r="M2944" s="72"/>
      <c r="N2944" s="67"/>
      <c r="O2944" s="76"/>
      <c r="P2944" s="218"/>
      <c r="Q2944" s="218"/>
      <c r="R2944" s="218"/>
    </row>
    <row r="2945" spans="1:18" x14ac:dyDescent="0.25">
      <c r="A2945" s="227"/>
      <c r="B2945" s="173"/>
      <c r="C2945" s="173"/>
      <c r="D2945" s="173"/>
      <c r="E2945" s="173"/>
      <c r="F2945" s="173"/>
      <c r="G2945" s="173"/>
      <c r="H2945" s="173"/>
      <c r="I2945" s="173"/>
      <c r="J2945" s="173"/>
      <c r="K2945" s="173"/>
      <c r="L2945" s="173"/>
      <c r="M2945" s="72"/>
      <c r="N2945" s="67"/>
      <c r="O2945" s="76"/>
      <c r="P2945" s="218"/>
      <c r="Q2945" s="218"/>
      <c r="R2945" s="218"/>
    </row>
    <row r="2946" spans="1:18" x14ac:dyDescent="0.25">
      <c r="A2946" s="227"/>
      <c r="B2946" s="173"/>
      <c r="C2946" s="173"/>
      <c r="D2946" s="173"/>
      <c r="E2946" s="173"/>
      <c r="F2946" s="173"/>
      <c r="G2946" s="173"/>
      <c r="H2946" s="173"/>
      <c r="I2946" s="173"/>
      <c r="J2946" s="173"/>
      <c r="K2946" s="173"/>
      <c r="L2946" s="173"/>
      <c r="M2946" s="72"/>
      <c r="N2946" s="67"/>
      <c r="O2946" s="76"/>
      <c r="P2946" s="218"/>
      <c r="Q2946" s="218"/>
      <c r="R2946" s="218"/>
    </row>
    <row r="2947" spans="1:18" x14ac:dyDescent="0.25">
      <c r="A2947" s="227"/>
      <c r="B2947" s="173"/>
      <c r="C2947" s="173"/>
      <c r="D2947" s="173"/>
      <c r="E2947" s="173"/>
      <c r="F2947" s="173"/>
      <c r="G2947" s="173"/>
      <c r="H2947" s="173"/>
      <c r="I2947" s="173"/>
      <c r="J2947" s="173"/>
      <c r="K2947" s="173"/>
      <c r="L2947" s="173"/>
      <c r="M2947" s="72"/>
      <c r="N2947" s="67"/>
      <c r="O2947" s="76"/>
      <c r="P2947" s="218"/>
      <c r="Q2947" s="218"/>
      <c r="R2947" s="218"/>
    </row>
    <row r="2948" spans="1:18" x14ac:dyDescent="0.25">
      <c r="A2948" s="227"/>
      <c r="B2948" s="173"/>
      <c r="C2948" s="173"/>
      <c r="D2948" s="173"/>
      <c r="E2948" s="173"/>
      <c r="F2948" s="173"/>
      <c r="G2948" s="173"/>
      <c r="H2948" s="173"/>
      <c r="I2948" s="173"/>
      <c r="J2948" s="173"/>
      <c r="K2948" s="173"/>
      <c r="L2948" s="173"/>
      <c r="M2948" s="72"/>
      <c r="N2948" s="67"/>
      <c r="O2948" s="76"/>
      <c r="P2948" s="218"/>
      <c r="Q2948" s="218"/>
      <c r="R2948" s="218"/>
    </row>
    <row r="2949" spans="1:18" x14ac:dyDescent="0.25">
      <c r="A2949" s="227"/>
      <c r="B2949" s="173"/>
      <c r="C2949" s="173"/>
      <c r="D2949" s="173"/>
      <c r="E2949" s="173"/>
      <c r="F2949" s="173"/>
      <c r="G2949" s="173"/>
      <c r="H2949" s="173"/>
      <c r="I2949" s="173"/>
      <c r="J2949" s="173"/>
      <c r="K2949" s="173"/>
      <c r="L2949" s="173"/>
      <c r="M2949" s="72"/>
      <c r="N2949" s="67"/>
      <c r="O2949" s="76"/>
      <c r="P2949" s="218"/>
      <c r="Q2949" s="218"/>
      <c r="R2949" s="218"/>
    </row>
    <row r="2950" spans="1:18" x14ac:dyDescent="0.25">
      <c r="A2950" s="227"/>
      <c r="B2950" s="173"/>
      <c r="C2950" s="173"/>
      <c r="D2950" s="173"/>
      <c r="E2950" s="173"/>
      <c r="F2950" s="173"/>
      <c r="G2950" s="173"/>
      <c r="H2950" s="173"/>
      <c r="I2950" s="173"/>
      <c r="J2950" s="173"/>
      <c r="K2950" s="173"/>
      <c r="L2950" s="173"/>
      <c r="M2950" s="72"/>
      <c r="N2950" s="67"/>
      <c r="O2950" s="76"/>
      <c r="P2950" s="218"/>
      <c r="Q2950" s="218"/>
      <c r="R2950" s="218"/>
    </row>
    <row r="2951" spans="1:18" x14ac:dyDescent="0.25">
      <c r="A2951" s="227"/>
      <c r="B2951" s="173"/>
      <c r="C2951" s="173"/>
      <c r="D2951" s="173"/>
      <c r="E2951" s="173"/>
      <c r="F2951" s="173"/>
      <c r="G2951" s="173"/>
      <c r="H2951" s="173"/>
      <c r="I2951" s="173"/>
      <c r="J2951" s="173"/>
      <c r="K2951" s="173"/>
      <c r="L2951" s="173"/>
      <c r="M2951" s="72"/>
      <c r="N2951" s="67"/>
      <c r="O2951" s="76"/>
      <c r="P2951" s="218"/>
      <c r="Q2951" s="218"/>
      <c r="R2951" s="218"/>
    </row>
    <row r="2952" spans="1:18" x14ac:dyDescent="0.25">
      <c r="A2952" s="227"/>
      <c r="B2952" s="173"/>
      <c r="C2952" s="173"/>
      <c r="D2952" s="173"/>
      <c r="E2952" s="173"/>
      <c r="F2952" s="173"/>
      <c r="G2952" s="173"/>
      <c r="H2952" s="173"/>
      <c r="I2952" s="173"/>
      <c r="J2952" s="173"/>
      <c r="K2952" s="173"/>
      <c r="L2952" s="173"/>
      <c r="M2952" s="72"/>
      <c r="N2952" s="67"/>
      <c r="O2952" s="76"/>
      <c r="P2952" s="218"/>
      <c r="Q2952" s="218"/>
      <c r="R2952" s="218"/>
    </row>
    <row r="2953" spans="1:18" x14ac:dyDescent="0.25">
      <c r="A2953" s="227"/>
      <c r="B2953" s="173"/>
      <c r="C2953" s="173"/>
      <c r="D2953" s="173"/>
      <c r="E2953" s="173"/>
      <c r="F2953" s="173"/>
      <c r="G2953" s="173"/>
      <c r="H2953" s="173"/>
      <c r="I2953" s="173"/>
      <c r="J2953" s="173"/>
      <c r="K2953" s="173"/>
      <c r="L2953" s="173"/>
      <c r="M2953" s="72"/>
      <c r="N2953" s="67"/>
      <c r="O2953" s="76"/>
      <c r="P2953" s="218"/>
      <c r="Q2953" s="218"/>
      <c r="R2953" s="218"/>
    </row>
    <row r="2954" spans="1:18" x14ac:dyDescent="0.25">
      <c r="A2954" s="227"/>
      <c r="B2954" s="173"/>
      <c r="C2954" s="173"/>
      <c r="D2954" s="173"/>
      <c r="E2954" s="173"/>
      <c r="F2954" s="173"/>
      <c r="G2954" s="173"/>
      <c r="H2954" s="173"/>
      <c r="I2954" s="173"/>
      <c r="J2954" s="173"/>
      <c r="K2954" s="173"/>
      <c r="L2954" s="173"/>
      <c r="M2954" s="72"/>
      <c r="N2954" s="67"/>
      <c r="O2954" s="76"/>
      <c r="P2954" s="218"/>
      <c r="Q2954" s="218"/>
      <c r="R2954" s="218"/>
    </row>
    <row r="2955" spans="1:18" x14ac:dyDescent="0.25">
      <c r="A2955" s="227"/>
      <c r="B2955" s="173"/>
      <c r="C2955" s="173"/>
      <c r="D2955" s="173"/>
      <c r="E2955" s="173"/>
      <c r="F2955" s="173"/>
      <c r="G2955" s="173"/>
      <c r="H2955" s="173"/>
      <c r="I2955" s="173"/>
      <c r="J2955" s="173"/>
      <c r="K2955" s="173"/>
      <c r="L2955" s="173"/>
      <c r="M2955" s="72"/>
      <c r="N2955" s="67"/>
      <c r="O2955" s="76"/>
      <c r="P2955" s="218"/>
      <c r="Q2955" s="218"/>
      <c r="R2955" s="218"/>
    </row>
    <row r="2956" spans="1:18" x14ac:dyDescent="0.25">
      <c r="A2956" s="227"/>
      <c r="B2956" s="173"/>
      <c r="C2956" s="173"/>
      <c r="D2956" s="173"/>
      <c r="E2956" s="173"/>
      <c r="F2956" s="173"/>
      <c r="G2956" s="173"/>
      <c r="H2956" s="173"/>
      <c r="I2956" s="173"/>
      <c r="J2956" s="173"/>
      <c r="K2956" s="173"/>
      <c r="L2956" s="173"/>
      <c r="M2956" s="72"/>
      <c r="N2956" s="67"/>
      <c r="O2956" s="76"/>
      <c r="P2956" s="218"/>
      <c r="Q2956" s="218"/>
      <c r="R2956" s="218"/>
    </row>
    <row r="2957" spans="1:18" x14ac:dyDescent="0.25">
      <c r="A2957" s="227"/>
      <c r="B2957" s="173"/>
      <c r="C2957" s="173"/>
      <c r="D2957" s="173"/>
      <c r="E2957" s="173"/>
      <c r="F2957" s="173"/>
      <c r="G2957" s="173"/>
      <c r="H2957" s="173"/>
      <c r="I2957" s="173"/>
      <c r="J2957" s="173"/>
      <c r="K2957" s="173"/>
      <c r="L2957" s="173"/>
      <c r="M2957" s="72"/>
      <c r="N2957" s="67"/>
      <c r="O2957" s="76"/>
      <c r="P2957" s="218"/>
      <c r="Q2957" s="218"/>
      <c r="R2957" s="218"/>
    </row>
    <row r="2958" spans="1:18" x14ac:dyDescent="0.25">
      <c r="A2958" s="227"/>
      <c r="B2958" s="173"/>
      <c r="C2958" s="173"/>
      <c r="D2958" s="173"/>
      <c r="E2958" s="173"/>
      <c r="F2958" s="173"/>
      <c r="G2958" s="173"/>
      <c r="H2958" s="173"/>
      <c r="I2958" s="173"/>
      <c r="J2958" s="173"/>
      <c r="K2958" s="173"/>
      <c r="L2958" s="173"/>
      <c r="M2958" s="72"/>
      <c r="N2958" s="67"/>
      <c r="O2958" s="76"/>
      <c r="P2958" s="218"/>
      <c r="Q2958" s="218"/>
      <c r="R2958" s="218"/>
    </row>
    <row r="2959" spans="1:18" x14ac:dyDescent="0.25">
      <c r="A2959" s="227"/>
      <c r="B2959" s="173"/>
      <c r="C2959" s="173"/>
      <c r="D2959" s="173"/>
      <c r="E2959" s="173"/>
      <c r="F2959" s="173"/>
      <c r="G2959" s="173"/>
      <c r="H2959" s="173"/>
      <c r="I2959" s="173"/>
      <c r="J2959" s="173"/>
      <c r="K2959" s="173"/>
      <c r="L2959" s="173"/>
      <c r="M2959" s="72"/>
      <c r="N2959" s="67"/>
      <c r="O2959" s="76"/>
      <c r="P2959" s="218"/>
      <c r="Q2959" s="218"/>
      <c r="R2959" s="218"/>
    </row>
    <row r="2960" spans="1:18" x14ac:dyDescent="0.25">
      <c r="A2960" s="227"/>
      <c r="B2960" s="173"/>
      <c r="C2960" s="173"/>
      <c r="D2960" s="173"/>
      <c r="E2960" s="173"/>
      <c r="F2960" s="173"/>
      <c r="G2960" s="173"/>
      <c r="H2960" s="173"/>
      <c r="I2960" s="173"/>
      <c r="J2960" s="173"/>
      <c r="K2960" s="173"/>
      <c r="L2960" s="173"/>
      <c r="M2960" s="72"/>
      <c r="N2960" s="67"/>
      <c r="O2960" s="76"/>
      <c r="P2960" s="218"/>
      <c r="Q2960" s="218"/>
      <c r="R2960" s="218"/>
    </row>
    <row r="2961" spans="1:18" x14ac:dyDescent="0.25">
      <c r="A2961" s="227"/>
      <c r="B2961" s="173"/>
      <c r="C2961" s="173"/>
      <c r="D2961" s="173"/>
      <c r="E2961" s="173"/>
      <c r="F2961" s="173"/>
      <c r="G2961" s="173"/>
      <c r="H2961" s="173"/>
      <c r="I2961" s="173"/>
      <c r="J2961" s="173"/>
      <c r="K2961" s="173"/>
      <c r="L2961" s="173"/>
      <c r="M2961" s="72"/>
      <c r="N2961" s="67"/>
      <c r="O2961" s="76"/>
      <c r="P2961" s="218"/>
      <c r="Q2961" s="218"/>
      <c r="R2961" s="218"/>
    </row>
    <row r="2962" spans="1:18" x14ac:dyDescent="0.25">
      <c r="A2962" s="227"/>
      <c r="B2962" s="173"/>
      <c r="C2962" s="173"/>
      <c r="D2962" s="173"/>
      <c r="E2962" s="173"/>
      <c r="F2962" s="173"/>
      <c r="G2962" s="173"/>
      <c r="H2962" s="173"/>
      <c r="I2962" s="173"/>
      <c r="J2962" s="173"/>
      <c r="K2962" s="173"/>
      <c r="L2962" s="173"/>
      <c r="M2962" s="72"/>
      <c r="N2962" s="67"/>
      <c r="O2962" s="76"/>
      <c r="P2962" s="218"/>
      <c r="Q2962" s="218"/>
      <c r="R2962" s="218"/>
    </row>
    <row r="2963" spans="1:18" x14ac:dyDescent="0.25">
      <c r="A2963" s="227"/>
      <c r="B2963" s="173"/>
      <c r="C2963" s="173"/>
      <c r="D2963" s="173"/>
      <c r="E2963" s="173"/>
      <c r="F2963" s="173"/>
      <c r="G2963" s="173"/>
      <c r="H2963" s="173"/>
      <c r="I2963" s="173"/>
      <c r="J2963" s="173"/>
      <c r="K2963" s="173"/>
      <c r="L2963" s="173"/>
      <c r="M2963" s="72"/>
      <c r="N2963" s="67"/>
      <c r="O2963" s="76"/>
      <c r="P2963" s="218"/>
      <c r="Q2963" s="218"/>
      <c r="R2963" s="218"/>
    </row>
    <row r="2964" spans="1:18" x14ac:dyDescent="0.25">
      <c r="A2964" s="227"/>
      <c r="B2964" s="173"/>
      <c r="C2964" s="173"/>
      <c r="D2964" s="173"/>
      <c r="E2964" s="173"/>
      <c r="F2964" s="173"/>
      <c r="G2964" s="173"/>
      <c r="H2964" s="173"/>
      <c r="I2964" s="173"/>
      <c r="J2964" s="173"/>
      <c r="K2964" s="173"/>
      <c r="L2964" s="173"/>
      <c r="M2964" s="72"/>
      <c r="N2964" s="67"/>
      <c r="O2964" s="76"/>
      <c r="P2964" s="218"/>
      <c r="Q2964" s="218"/>
      <c r="R2964" s="218"/>
    </row>
    <row r="2965" spans="1:18" x14ac:dyDescent="0.25">
      <c r="A2965" s="227"/>
      <c r="B2965" s="173"/>
      <c r="C2965" s="173"/>
      <c r="D2965" s="173"/>
      <c r="E2965" s="173"/>
      <c r="F2965" s="173"/>
      <c r="G2965" s="173"/>
      <c r="H2965" s="173"/>
      <c r="I2965" s="173"/>
      <c r="J2965" s="173"/>
      <c r="K2965" s="173"/>
      <c r="L2965" s="173"/>
      <c r="M2965" s="72"/>
      <c r="N2965" s="67"/>
      <c r="O2965" s="76"/>
      <c r="P2965" s="218"/>
      <c r="Q2965" s="218"/>
      <c r="R2965" s="218"/>
    </row>
    <row r="2966" spans="1:18" x14ac:dyDescent="0.25">
      <c r="A2966" s="227"/>
      <c r="B2966" s="173"/>
      <c r="C2966" s="173"/>
      <c r="D2966" s="173"/>
      <c r="E2966" s="173"/>
      <c r="F2966" s="173"/>
      <c r="G2966" s="173"/>
      <c r="H2966" s="173"/>
      <c r="I2966" s="173"/>
      <c r="J2966" s="173"/>
      <c r="K2966" s="173"/>
      <c r="L2966" s="173"/>
      <c r="M2966" s="72"/>
      <c r="N2966" s="67"/>
      <c r="O2966" s="76"/>
      <c r="P2966" s="218"/>
      <c r="Q2966" s="218"/>
      <c r="R2966" s="218"/>
    </row>
    <row r="2967" spans="1:18" x14ac:dyDescent="0.25">
      <c r="A2967" s="227"/>
      <c r="B2967" s="173"/>
      <c r="C2967" s="173"/>
      <c r="D2967" s="173"/>
      <c r="E2967" s="173"/>
      <c r="F2967" s="173"/>
      <c r="G2967" s="173"/>
      <c r="H2967" s="173"/>
      <c r="I2967" s="173"/>
      <c r="J2967" s="173"/>
      <c r="K2967" s="173"/>
      <c r="L2967" s="173"/>
      <c r="M2967" s="72"/>
      <c r="N2967" s="67"/>
      <c r="O2967" s="76"/>
      <c r="P2967" s="218"/>
      <c r="Q2967" s="218"/>
      <c r="R2967" s="218"/>
    </row>
    <row r="2968" spans="1:18" x14ac:dyDescent="0.25">
      <c r="A2968" s="227"/>
      <c r="B2968" s="173"/>
      <c r="C2968" s="173"/>
      <c r="D2968" s="173"/>
      <c r="E2968" s="173"/>
      <c r="F2968" s="173"/>
      <c r="G2968" s="173"/>
      <c r="H2968" s="173"/>
      <c r="I2968" s="173"/>
      <c r="J2968" s="173"/>
      <c r="K2968" s="173"/>
      <c r="L2968" s="173"/>
      <c r="M2968" s="72"/>
      <c r="N2968" s="67"/>
      <c r="O2968" s="76"/>
      <c r="P2968" s="218"/>
      <c r="Q2968" s="218"/>
      <c r="R2968" s="218"/>
    </row>
    <row r="2969" spans="1:18" x14ac:dyDescent="0.25">
      <c r="A2969" s="227"/>
      <c r="B2969" s="173"/>
      <c r="C2969" s="173"/>
      <c r="D2969" s="173"/>
      <c r="E2969" s="173"/>
      <c r="F2969" s="173"/>
      <c r="G2969" s="173"/>
      <c r="H2969" s="173"/>
      <c r="I2969" s="173"/>
      <c r="J2969" s="173"/>
      <c r="K2969" s="173"/>
      <c r="L2969" s="173"/>
      <c r="M2969" s="72"/>
      <c r="N2969" s="67"/>
      <c r="O2969" s="76"/>
      <c r="P2969" s="218"/>
      <c r="Q2969" s="218"/>
      <c r="R2969" s="218"/>
    </row>
    <row r="2970" spans="1:18" x14ac:dyDescent="0.25">
      <c r="A2970" s="227"/>
      <c r="B2970" s="173"/>
      <c r="C2970" s="173"/>
      <c r="D2970" s="173"/>
      <c r="E2970" s="173"/>
      <c r="F2970" s="173"/>
      <c r="G2970" s="173"/>
      <c r="H2970" s="173"/>
      <c r="I2970" s="173"/>
      <c r="J2970" s="173"/>
      <c r="K2970" s="173"/>
      <c r="L2970" s="173"/>
      <c r="M2970" s="72"/>
      <c r="N2970" s="67"/>
      <c r="O2970" s="76"/>
      <c r="P2970" s="218"/>
      <c r="Q2970" s="218"/>
      <c r="R2970" s="218"/>
    </row>
    <row r="2971" spans="1:18" x14ac:dyDescent="0.25">
      <c r="A2971" s="227"/>
      <c r="B2971" s="173"/>
      <c r="C2971" s="173"/>
      <c r="D2971" s="173"/>
      <c r="E2971" s="173"/>
      <c r="F2971" s="173"/>
      <c r="G2971" s="173"/>
      <c r="H2971" s="173"/>
      <c r="I2971" s="173"/>
      <c r="J2971" s="173"/>
      <c r="K2971" s="173"/>
      <c r="L2971" s="173"/>
      <c r="M2971" s="72"/>
      <c r="N2971" s="67"/>
      <c r="O2971" s="76"/>
      <c r="P2971" s="218"/>
      <c r="Q2971" s="218"/>
      <c r="R2971" s="218"/>
    </row>
    <row r="2972" spans="1:18" x14ac:dyDescent="0.25">
      <c r="A2972" s="227"/>
      <c r="B2972" s="173"/>
      <c r="C2972" s="173"/>
      <c r="D2972" s="173"/>
      <c r="E2972" s="173"/>
      <c r="F2972" s="173"/>
      <c r="G2972" s="173"/>
      <c r="H2972" s="173"/>
      <c r="I2972" s="173"/>
      <c r="J2972" s="173"/>
      <c r="K2972" s="173"/>
      <c r="L2972" s="173"/>
      <c r="M2972" s="72"/>
      <c r="N2972" s="67"/>
      <c r="O2972" s="76"/>
      <c r="P2972" s="218"/>
      <c r="Q2972" s="218"/>
      <c r="R2972" s="218"/>
    </row>
    <row r="2973" spans="1:18" x14ac:dyDescent="0.25">
      <c r="A2973" s="227"/>
      <c r="B2973" s="173"/>
      <c r="C2973" s="173"/>
      <c r="D2973" s="173"/>
      <c r="E2973" s="173"/>
      <c r="F2973" s="173"/>
      <c r="G2973" s="173"/>
      <c r="H2973" s="173"/>
      <c r="I2973" s="173"/>
      <c r="J2973" s="173"/>
      <c r="K2973" s="173"/>
      <c r="L2973" s="173"/>
      <c r="M2973" s="72"/>
      <c r="N2973" s="67"/>
      <c r="O2973" s="76"/>
      <c r="P2973" s="218"/>
      <c r="Q2973" s="218"/>
      <c r="R2973" s="218"/>
    </row>
    <row r="2974" spans="1:18" x14ac:dyDescent="0.25">
      <c r="A2974" s="227"/>
      <c r="B2974" s="173"/>
      <c r="C2974" s="173"/>
      <c r="D2974" s="173"/>
      <c r="E2974" s="173"/>
      <c r="F2974" s="173"/>
      <c r="G2974" s="173"/>
      <c r="H2974" s="173"/>
      <c r="I2974" s="173"/>
      <c r="J2974" s="173"/>
      <c r="K2974" s="173"/>
      <c r="L2974" s="173"/>
      <c r="M2974" s="72"/>
      <c r="N2974" s="67"/>
      <c r="O2974" s="76"/>
      <c r="P2974" s="218"/>
      <c r="Q2974" s="218"/>
      <c r="R2974" s="218"/>
    </row>
    <row r="2975" spans="1:18" x14ac:dyDescent="0.25">
      <c r="A2975" s="227"/>
      <c r="B2975" s="173"/>
      <c r="C2975" s="173"/>
      <c r="D2975" s="173"/>
      <c r="E2975" s="173"/>
      <c r="F2975" s="173"/>
      <c r="G2975" s="173"/>
      <c r="H2975" s="173"/>
      <c r="I2975" s="173"/>
      <c r="J2975" s="173"/>
      <c r="K2975" s="173"/>
      <c r="L2975" s="173"/>
      <c r="M2975" s="72"/>
      <c r="N2975" s="67"/>
      <c r="O2975" s="76"/>
      <c r="P2975" s="218"/>
      <c r="Q2975" s="218"/>
      <c r="R2975" s="218"/>
    </row>
    <row r="2976" spans="1:18" x14ac:dyDescent="0.25">
      <c r="A2976" s="227"/>
      <c r="B2976" s="173"/>
      <c r="C2976" s="173"/>
      <c r="D2976" s="173"/>
      <c r="E2976" s="173"/>
      <c r="F2976" s="173"/>
      <c r="G2976" s="173"/>
      <c r="H2976" s="173"/>
      <c r="I2976" s="173"/>
      <c r="J2976" s="173"/>
      <c r="K2976" s="173"/>
      <c r="L2976" s="173"/>
      <c r="M2976" s="72"/>
      <c r="N2976" s="67"/>
      <c r="O2976" s="76"/>
      <c r="P2976" s="218"/>
      <c r="Q2976" s="218"/>
      <c r="R2976" s="218"/>
    </row>
    <row r="2977" spans="1:18" x14ac:dyDescent="0.25">
      <c r="A2977" s="227"/>
      <c r="B2977" s="173"/>
      <c r="C2977" s="173"/>
      <c r="D2977" s="173"/>
      <c r="E2977" s="173"/>
      <c r="F2977" s="173"/>
      <c r="G2977" s="173"/>
      <c r="H2977" s="173"/>
      <c r="I2977" s="173"/>
      <c r="J2977" s="173"/>
      <c r="K2977" s="173"/>
      <c r="L2977" s="173"/>
      <c r="M2977" s="72"/>
      <c r="N2977" s="67"/>
      <c r="O2977" s="76"/>
      <c r="P2977" s="218"/>
      <c r="Q2977" s="218"/>
      <c r="R2977" s="218"/>
    </row>
    <row r="2978" spans="1:18" x14ac:dyDescent="0.25">
      <c r="A2978" s="227"/>
      <c r="B2978" s="173"/>
      <c r="C2978" s="173"/>
      <c r="D2978" s="173"/>
      <c r="E2978" s="173"/>
      <c r="F2978" s="173"/>
      <c r="G2978" s="173"/>
      <c r="H2978" s="173"/>
      <c r="I2978" s="173"/>
      <c r="J2978" s="173"/>
      <c r="K2978" s="173"/>
      <c r="L2978" s="173"/>
      <c r="M2978" s="72"/>
      <c r="N2978" s="67"/>
      <c r="O2978" s="76"/>
      <c r="P2978" s="218"/>
      <c r="Q2978" s="218"/>
      <c r="R2978" s="218"/>
    </row>
    <row r="2979" spans="1:18" x14ac:dyDescent="0.25">
      <c r="A2979" s="227"/>
      <c r="B2979" s="173"/>
      <c r="C2979" s="173"/>
      <c r="D2979" s="173"/>
      <c r="E2979" s="173"/>
      <c r="F2979" s="173"/>
      <c r="G2979" s="173"/>
      <c r="H2979" s="173"/>
      <c r="I2979" s="173"/>
      <c r="J2979" s="173"/>
      <c r="K2979" s="173"/>
      <c r="L2979" s="173"/>
      <c r="M2979" s="72"/>
      <c r="N2979" s="67"/>
      <c r="O2979" s="76"/>
      <c r="P2979" s="218"/>
      <c r="Q2979" s="218"/>
      <c r="R2979" s="218"/>
    </row>
    <row r="2980" spans="1:18" x14ac:dyDescent="0.25">
      <c r="A2980" s="227"/>
      <c r="B2980" s="173"/>
      <c r="C2980" s="173"/>
      <c r="D2980" s="173"/>
      <c r="E2980" s="173"/>
      <c r="F2980" s="173"/>
      <c r="G2980" s="173"/>
      <c r="H2980" s="173"/>
      <c r="I2980" s="173"/>
      <c r="J2980" s="173"/>
      <c r="K2980" s="173"/>
      <c r="L2980" s="173"/>
      <c r="M2980" s="72"/>
      <c r="N2980" s="67"/>
      <c r="O2980" s="76"/>
      <c r="P2980" s="218"/>
      <c r="Q2980" s="218"/>
      <c r="R2980" s="218"/>
    </row>
    <row r="2981" spans="1:18" x14ac:dyDescent="0.25">
      <c r="A2981" s="227"/>
      <c r="B2981" s="173"/>
      <c r="C2981" s="173"/>
      <c r="D2981" s="173"/>
      <c r="E2981" s="173"/>
      <c r="F2981" s="173"/>
      <c r="G2981" s="173"/>
      <c r="H2981" s="173"/>
      <c r="I2981" s="173"/>
      <c r="J2981" s="173"/>
      <c r="K2981" s="173"/>
      <c r="L2981" s="173"/>
      <c r="M2981" s="72"/>
      <c r="N2981" s="67"/>
      <c r="O2981" s="76"/>
      <c r="P2981" s="218"/>
      <c r="Q2981" s="218"/>
      <c r="R2981" s="218"/>
    </row>
    <row r="2982" spans="1:18" x14ac:dyDescent="0.25">
      <c r="A2982" s="227"/>
      <c r="B2982" s="173"/>
      <c r="C2982" s="173"/>
      <c r="D2982" s="173"/>
      <c r="E2982" s="173"/>
      <c r="F2982" s="173"/>
      <c r="G2982" s="173"/>
      <c r="H2982" s="173"/>
      <c r="I2982" s="173"/>
      <c r="J2982" s="173"/>
      <c r="K2982" s="173"/>
      <c r="L2982" s="173"/>
      <c r="M2982" s="72"/>
      <c r="N2982" s="67"/>
      <c r="O2982" s="76"/>
      <c r="P2982" s="218"/>
      <c r="Q2982" s="218"/>
      <c r="R2982" s="218"/>
    </row>
    <row r="2983" spans="1:18" x14ac:dyDescent="0.25">
      <c r="A2983" s="227"/>
      <c r="B2983" s="173"/>
      <c r="C2983" s="173"/>
      <c r="D2983" s="173"/>
      <c r="E2983" s="173"/>
      <c r="F2983" s="173"/>
      <c r="G2983" s="173"/>
      <c r="H2983" s="173"/>
      <c r="I2983" s="173"/>
      <c r="J2983" s="173"/>
      <c r="K2983" s="173"/>
      <c r="L2983" s="173"/>
      <c r="M2983" s="72"/>
      <c r="N2983" s="67"/>
      <c r="O2983" s="76"/>
      <c r="P2983" s="218"/>
      <c r="Q2983" s="218"/>
      <c r="R2983" s="218"/>
    </row>
    <row r="2984" spans="1:18" x14ac:dyDescent="0.25">
      <c r="A2984" s="227"/>
      <c r="B2984" s="173"/>
      <c r="C2984" s="173"/>
      <c r="D2984" s="173"/>
      <c r="E2984" s="173"/>
      <c r="F2984" s="173"/>
      <c r="G2984" s="173"/>
      <c r="H2984" s="173"/>
      <c r="I2984" s="173"/>
      <c r="J2984" s="173"/>
      <c r="K2984" s="173"/>
      <c r="L2984" s="173"/>
      <c r="M2984" s="72"/>
      <c r="N2984" s="67"/>
      <c r="O2984" s="76"/>
      <c r="P2984" s="218"/>
      <c r="Q2984" s="218"/>
      <c r="R2984" s="218"/>
    </row>
    <row r="2985" spans="1:18" x14ac:dyDescent="0.25">
      <c r="A2985" s="227"/>
      <c r="B2985" s="173"/>
      <c r="C2985" s="173"/>
      <c r="D2985" s="173"/>
      <c r="E2985" s="173"/>
      <c r="F2985" s="173"/>
      <c r="G2985" s="173"/>
      <c r="H2985" s="173"/>
      <c r="I2985" s="173"/>
      <c r="J2985" s="173"/>
      <c r="K2985" s="173"/>
      <c r="L2985" s="173"/>
      <c r="M2985" s="72"/>
      <c r="N2985" s="67"/>
      <c r="O2985" s="76"/>
      <c r="P2985" s="218"/>
      <c r="Q2985" s="218"/>
      <c r="R2985" s="218"/>
    </row>
    <row r="2986" spans="1:18" x14ac:dyDescent="0.25">
      <c r="A2986" s="227"/>
      <c r="B2986" s="173"/>
      <c r="C2986" s="173"/>
      <c r="D2986" s="173"/>
      <c r="E2986" s="173"/>
      <c r="F2986" s="173"/>
      <c r="G2986" s="173"/>
      <c r="H2986" s="173"/>
      <c r="I2986" s="173"/>
      <c r="J2986" s="173"/>
      <c r="K2986" s="173"/>
      <c r="L2986" s="173"/>
      <c r="M2986" s="72"/>
      <c r="N2986" s="67"/>
      <c r="O2986" s="76"/>
      <c r="P2986" s="218"/>
      <c r="Q2986" s="218"/>
      <c r="R2986" s="218"/>
    </row>
    <row r="2987" spans="1:18" x14ac:dyDescent="0.25">
      <c r="A2987" s="227"/>
      <c r="B2987" s="173"/>
      <c r="C2987" s="173"/>
      <c r="D2987" s="173"/>
      <c r="E2987" s="173"/>
      <c r="F2987" s="173"/>
      <c r="G2987" s="173"/>
      <c r="H2987" s="173"/>
      <c r="I2987" s="173"/>
      <c r="J2987" s="173"/>
      <c r="K2987" s="173"/>
      <c r="L2987" s="173"/>
      <c r="M2987" s="72"/>
      <c r="N2987" s="67"/>
      <c r="O2987" s="76"/>
      <c r="P2987" s="218"/>
      <c r="Q2987" s="218"/>
      <c r="R2987" s="218"/>
    </row>
    <row r="2988" spans="1:18" x14ac:dyDescent="0.25">
      <c r="A2988" s="227"/>
      <c r="B2988" s="173"/>
      <c r="C2988" s="173"/>
      <c r="D2988" s="173"/>
      <c r="E2988" s="173"/>
      <c r="F2988" s="173"/>
      <c r="G2988" s="173"/>
      <c r="H2988" s="173"/>
      <c r="I2988" s="173"/>
      <c r="J2988" s="173"/>
      <c r="K2988" s="173"/>
      <c r="L2988" s="173"/>
      <c r="M2988" s="72"/>
      <c r="N2988" s="67"/>
      <c r="O2988" s="76"/>
      <c r="P2988" s="218"/>
      <c r="Q2988" s="218"/>
      <c r="R2988" s="218"/>
    </row>
    <row r="2989" spans="1:18" x14ac:dyDescent="0.25">
      <c r="A2989" s="227"/>
      <c r="B2989" s="173"/>
      <c r="C2989" s="173"/>
      <c r="D2989" s="173"/>
      <c r="E2989" s="173"/>
      <c r="F2989" s="173"/>
      <c r="G2989" s="173"/>
      <c r="H2989" s="173"/>
      <c r="I2989" s="173"/>
      <c r="J2989" s="173"/>
      <c r="K2989" s="173"/>
      <c r="L2989" s="173"/>
      <c r="M2989" s="72"/>
      <c r="N2989" s="67"/>
      <c r="O2989" s="76"/>
      <c r="P2989" s="218"/>
      <c r="Q2989" s="218"/>
      <c r="R2989" s="218"/>
    </row>
    <row r="2990" spans="1:18" x14ac:dyDescent="0.25">
      <c r="A2990" s="227"/>
      <c r="B2990" s="173"/>
      <c r="C2990" s="173"/>
      <c r="D2990" s="173"/>
      <c r="E2990" s="173"/>
      <c r="F2990" s="173"/>
      <c r="G2990" s="173"/>
      <c r="H2990" s="173"/>
      <c r="I2990" s="173"/>
      <c r="J2990" s="173"/>
      <c r="K2990" s="173"/>
      <c r="L2990" s="173"/>
      <c r="M2990" s="72"/>
      <c r="N2990" s="67"/>
      <c r="O2990" s="76"/>
      <c r="P2990" s="218"/>
      <c r="Q2990" s="218"/>
      <c r="R2990" s="218"/>
    </row>
    <row r="2991" spans="1:18" x14ac:dyDescent="0.25">
      <c r="A2991" s="227"/>
      <c r="B2991" s="173"/>
      <c r="C2991" s="173"/>
      <c r="D2991" s="173"/>
      <c r="E2991" s="173"/>
      <c r="F2991" s="173"/>
      <c r="G2991" s="173"/>
      <c r="H2991" s="173"/>
      <c r="I2991" s="173"/>
      <c r="J2991" s="173"/>
      <c r="K2991" s="173"/>
      <c r="L2991" s="173"/>
      <c r="M2991" s="72"/>
      <c r="N2991" s="67"/>
      <c r="O2991" s="76"/>
      <c r="P2991" s="218"/>
      <c r="Q2991" s="218"/>
      <c r="R2991" s="218"/>
    </row>
    <row r="2992" spans="1:18" x14ac:dyDescent="0.25">
      <c r="A2992" s="227"/>
      <c r="B2992" s="173"/>
      <c r="C2992" s="173"/>
      <c r="D2992" s="173"/>
      <c r="E2992" s="173"/>
      <c r="F2992" s="173"/>
      <c r="G2992" s="173"/>
      <c r="H2992" s="173"/>
      <c r="I2992" s="173"/>
      <c r="J2992" s="173"/>
      <c r="K2992" s="173"/>
      <c r="L2992" s="173"/>
      <c r="M2992" s="72"/>
      <c r="N2992" s="67"/>
      <c r="O2992" s="76"/>
      <c r="P2992" s="218"/>
      <c r="Q2992" s="218"/>
      <c r="R2992" s="218"/>
    </row>
    <row r="2993" spans="1:18" x14ac:dyDescent="0.25">
      <c r="A2993" s="227"/>
      <c r="B2993" s="173"/>
      <c r="C2993" s="173"/>
      <c r="D2993" s="173"/>
      <c r="E2993" s="173"/>
      <c r="F2993" s="173"/>
      <c r="G2993" s="173"/>
      <c r="H2993" s="173"/>
      <c r="I2993" s="173"/>
      <c r="J2993" s="173"/>
      <c r="K2993" s="173"/>
      <c r="L2993" s="173"/>
      <c r="M2993" s="72"/>
      <c r="N2993" s="67"/>
      <c r="O2993" s="76"/>
      <c r="P2993" s="218"/>
      <c r="Q2993" s="218"/>
      <c r="R2993" s="218"/>
    </row>
    <row r="2994" spans="1:18" x14ac:dyDescent="0.25">
      <c r="A2994" s="227"/>
      <c r="B2994" s="173"/>
      <c r="C2994" s="173"/>
      <c r="D2994" s="173"/>
      <c r="E2994" s="173"/>
      <c r="F2994" s="173"/>
      <c r="G2994" s="173"/>
      <c r="H2994" s="173"/>
      <c r="I2994" s="173"/>
      <c r="J2994" s="173"/>
      <c r="K2994" s="173"/>
      <c r="L2994" s="173"/>
      <c r="M2994" s="72"/>
      <c r="N2994" s="67"/>
      <c r="O2994" s="76"/>
      <c r="P2994" s="218"/>
      <c r="Q2994" s="218"/>
      <c r="R2994" s="218"/>
    </row>
    <row r="2995" spans="1:18" x14ac:dyDescent="0.25">
      <c r="A2995" s="227"/>
      <c r="B2995" s="173"/>
      <c r="C2995" s="173"/>
      <c r="D2995" s="173"/>
      <c r="E2995" s="173"/>
      <c r="F2995" s="173"/>
      <c r="G2995" s="173"/>
      <c r="H2995" s="173"/>
      <c r="I2995" s="173"/>
      <c r="J2995" s="173"/>
      <c r="K2995" s="173"/>
      <c r="L2995" s="173"/>
      <c r="M2995" s="72"/>
      <c r="N2995" s="67"/>
      <c r="O2995" s="76"/>
      <c r="P2995" s="218"/>
      <c r="Q2995" s="218"/>
      <c r="R2995" s="218"/>
    </row>
    <row r="2996" spans="1:18" x14ac:dyDescent="0.25">
      <c r="A2996" s="227"/>
      <c r="B2996" s="173"/>
      <c r="C2996" s="173"/>
      <c r="D2996" s="173"/>
      <c r="E2996" s="173"/>
      <c r="F2996" s="173"/>
      <c r="G2996" s="173"/>
      <c r="H2996" s="173"/>
      <c r="I2996" s="173"/>
      <c r="J2996" s="173"/>
      <c r="K2996" s="173"/>
      <c r="L2996" s="173"/>
      <c r="M2996" s="72"/>
      <c r="N2996" s="67"/>
      <c r="O2996" s="76"/>
      <c r="P2996" s="218"/>
      <c r="Q2996" s="218"/>
      <c r="R2996" s="218"/>
    </row>
    <row r="2997" spans="1:18" x14ac:dyDescent="0.25">
      <c r="A2997" s="227"/>
      <c r="B2997" s="173"/>
      <c r="C2997" s="173"/>
      <c r="D2997" s="173"/>
      <c r="E2997" s="173"/>
      <c r="F2997" s="173"/>
      <c r="G2997" s="173"/>
      <c r="H2997" s="173"/>
      <c r="I2997" s="173"/>
      <c r="J2997" s="173"/>
      <c r="K2997" s="173"/>
      <c r="L2997" s="173"/>
      <c r="M2997" s="72"/>
      <c r="N2997" s="67"/>
      <c r="O2997" s="76"/>
      <c r="P2997" s="218"/>
      <c r="Q2997" s="218"/>
      <c r="R2997" s="218"/>
    </row>
    <row r="2998" spans="1:18" x14ac:dyDescent="0.25">
      <c r="A2998" s="227"/>
      <c r="B2998" s="173"/>
      <c r="C2998" s="173"/>
      <c r="D2998" s="173"/>
      <c r="E2998" s="173"/>
      <c r="F2998" s="173"/>
      <c r="G2998" s="173"/>
      <c r="H2998" s="173"/>
      <c r="I2998" s="173"/>
      <c r="J2998" s="173"/>
      <c r="K2998" s="173"/>
      <c r="L2998" s="173"/>
      <c r="M2998" s="72"/>
      <c r="N2998" s="67"/>
      <c r="O2998" s="76"/>
      <c r="P2998" s="218"/>
      <c r="Q2998" s="218"/>
      <c r="R2998" s="218"/>
    </row>
    <row r="2999" spans="1:18" x14ac:dyDescent="0.25">
      <c r="A2999" s="227"/>
      <c r="B2999" s="173"/>
      <c r="C2999" s="173"/>
      <c r="D2999" s="173"/>
      <c r="E2999" s="173"/>
      <c r="F2999" s="173"/>
      <c r="G2999" s="173"/>
      <c r="H2999" s="173"/>
      <c r="I2999" s="173"/>
      <c r="J2999" s="173"/>
      <c r="K2999" s="173"/>
      <c r="L2999" s="173"/>
      <c r="M2999" s="72"/>
      <c r="N2999" s="67"/>
      <c r="O2999" s="76"/>
      <c r="P2999" s="218"/>
      <c r="Q2999" s="218"/>
      <c r="R2999" s="218"/>
    </row>
    <row r="3000" spans="1:18" x14ac:dyDescent="0.25">
      <c r="A3000" s="227"/>
      <c r="B3000" s="173"/>
      <c r="C3000" s="173"/>
      <c r="D3000" s="173"/>
      <c r="E3000" s="173"/>
      <c r="F3000" s="173"/>
      <c r="G3000" s="173"/>
      <c r="H3000" s="173"/>
      <c r="I3000" s="173"/>
      <c r="J3000" s="173"/>
      <c r="K3000" s="173"/>
      <c r="L3000" s="173"/>
      <c r="M3000" s="72"/>
      <c r="N3000" s="67"/>
      <c r="O3000" s="76"/>
      <c r="P3000" s="218"/>
      <c r="Q3000" s="218"/>
      <c r="R3000" s="218"/>
    </row>
    <row r="3001" spans="1:18" x14ac:dyDescent="0.25">
      <c r="A3001" s="227"/>
      <c r="B3001" s="173"/>
      <c r="C3001" s="173"/>
      <c r="D3001" s="173"/>
      <c r="E3001" s="173"/>
      <c r="F3001" s="173"/>
      <c r="G3001" s="173"/>
      <c r="H3001" s="173"/>
      <c r="I3001" s="173"/>
      <c r="J3001" s="173"/>
      <c r="K3001" s="173"/>
      <c r="L3001" s="173"/>
      <c r="M3001" s="72"/>
      <c r="N3001" s="67"/>
      <c r="O3001" s="76"/>
      <c r="P3001" s="218"/>
      <c r="Q3001" s="218"/>
      <c r="R3001" s="218"/>
    </row>
    <row r="3002" spans="1:18" x14ac:dyDescent="0.25">
      <c r="A3002" s="227"/>
      <c r="B3002" s="173"/>
      <c r="C3002" s="173"/>
      <c r="D3002" s="173"/>
      <c r="E3002" s="173"/>
      <c r="F3002" s="173"/>
      <c r="G3002" s="173"/>
      <c r="H3002" s="173"/>
      <c r="I3002" s="173"/>
      <c r="J3002" s="173"/>
      <c r="K3002" s="173"/>
      <c r="L3002" s="173"/>
      <c r="M3002" s="72"/>
      <c r="N3002" s="67"/>
      <c r="O3002" s="76"/>
      <c r="P3002" s="218"/>
      <c r="Q3002" s="218"/>
      <c r="R3002" s="218"/>
    </row>
    <row r="3003" spans="1:18" x14ac:dyDescent="0.25">
      <c r="A3003" s="227"/>
      <c r="B3003" s="173"/>
      <c r="C3003" s="173"/>
      <c r="D3003" s="173"/>
      <c r="E3003" s="173"/>
      <c r="F3003" s="173"/>
      <c r="G3003" s="173"/>
      <c r="H3003" s="173"/>
      <c r="I3003" s="173"/>
      <c r="J3003" s="173"/>
      <c r="K3003" s="173"/>
      <c r="L3003" s="173"/>
      <c r="M3003" s="72"/>
      <c r="N3003" s="67"/>
      <c r="O3003" s="76"/>
      <c r="P3003" s="218"/>
      <c r="Q3003" s="218"/>
      <c r="R3003" s="218"/>
    </row>
    <row r="3004" spans="1:18" x14ac:dyDescent="0.25">
      <c r="A3004" s="227"/>
      <c r="B3004" s="173"/>
      <c r="C3004" s="173"/>
      <c r="D3004" s="173"/>
      <c r="E3004" s="173"/>
      <c r="F3004" s="173"/>
      <c r="G3004" s="173"/>
      <c r="H3004" s="173"/>
      <c r="I3004" s="173"/>
      <c r="J3004" s="173"/>
      <c r="K3004" s="173"/>
      <c r="L3004" s="173"/>
      <c r="M3004" s="72"/>
      <c r="N3004" s="67"/>
      <c r="O3004" s="76"/>
      <c r="P3004" s="218"/>
      <c r="Q3004" s="218"/>
      <c r="R3004" s="218"/>
    </row>
    <row r="3005" spans="1:18" x14ac:dyDescent="0.25">
      <c r="A3005" s="227"/>
      <c r="B3005" s="173"/>
      <c r="C3005" s="173"/>
      <c r="D3005" s="173"/>
      <c r="E3005" s="173"/>
      <c r="F3005" s="173"/>
      <c r="G3005" s="173"/>
      <c r="H3005" s="173"/>
      <c r="I3005" s="173"/>
      <c r="J3005" s="173"/>
      <c r="K3005" s="173"/>
      <c r="L3005" s="173"/>
      <c r="M3005" s="72"/>
      <c r="N3005" s="67"/>
      <c r="O3005" s="76"/>
      <c r="P3005" s="218"/>
      <c r="Q3005" s="218"/>
      <c r="R3005" s="218"/>
    </row>
    <row r="3006" spans="1:18" x14ac:dyDescent="0.25">
      <c r="A3006" s="227"/>
      <c r="B3006" s="173"/>
      <c r="C3006" s="173"/>
      <c r="D3006" s="173"/>
      <c r="E3006" s="173"/>
      <c r="F3006" s="173"/>
      <c r="G3006" s="173"/>
      <c r="H3006" s="173"/>
      <c r="I3006" s="173"/>
      <c r="J3006" s="173"/>
      <c r="K3006" s="173"/>
      <c r="L3006" s="173"/>
      <c r="M3006" s="72"/>
      <c r="N3006" s="67"/>
      <c r="O3006" s="76"/>
      <c r="P3006" s="218"/>
      <c r="Q3006" s="218"/>
      <c r="R3006" s="218"/>
    </row>
    <row r="3007" spans="1:18" x14ac:dyDescent="0.25">
      <c r="A3007" s="227"/>
      <c r="B3007" s="173"/>
      <c r="C3007" s="173"/>
      <c r="D3007" s="173"/>
      <c r="E3007" s="173"/>
      <c r="F3007" s="173"/>
      <c r="G3007" s="173"/>
      <c r="H3007" s="173"/>
      <c r="I3007" s="173"/>
      <c r="J3007" s="173"/>
      <c r="K3007" s="173"/>
      <c r="L3007" s="173"/>
      <c r="M3007" s="72"/>
      <c r="N3007" s="67"/>
      <c r="O3007" s="76"/>
      <c r="P3007" s="218"/>
      <c r="Q3007" s="218"/>
      <c r="R3007" s="218"/>
    </row>
    <row r="3008" spans="1:18" x14ac:dyDescent="0.25">
      <c r="A3008" s="227"/>
      <c r="B3008" s="173"/>
      <c r="C3008" s="173"/>
      <c r="D3008" s="173"/>
      <c r="E3008" s="173"/>
      <c r="F3008" s="173"/>
      <c r="G3008" s="173"/>
      <c r="H3008" s="173"/>
      <c r="I3008" s="173"/>
      <c r="J3008" s="173"/>
      <c r="K3008" s="173"/>
      <c r="L3008" s="173"/>
      <c r="M3008" s="72"/>
      <c r="N3008" s="67"/>
      <c r="O3008" s="76"/>
      <c r="P3008" s="218"/>
      <c r="Q3008" s="218"/>
      <c r="R3008" s="218"/>
    </row>
    <row r="3009" spans="1:18" x14ac:dyDescent="0.25">
      <c r="A3009" s="227"/>
      <c r="B3009" s="173"/>
      <c r="C3009" s="173"/>
      <c r="D3009" s="173"/>
      <c r="E3009" s="173"/>
      <c r="F3009" s="173"/>
      <c r="G3009" s="173"/>
      <c r="H3009" s="173"/>
      <c r="I3009" s="173"/>
      <c r="J3009" s="173"/>
      <c r="K3009" s="173"/>
      <c r="L3009" s="173"/>
      <c r="M3009" s="72"/>
      <c r="N3009" s="67"/>
      <c r="O3009" s="76"/>
      <c r="P3009" s="218"/>
      <c r="Q3009" s="218"/>
      <c r="R3009" s="218"/>
    </row>
    <row r="3010" spans="1:18" x14ac:dyDescent="0.25">
      <c r="A3010" s="227"/>
      <c r="B3010" s="173"/>
      <c r="C3010" s="173"/>
      <c r="D3010" s="173"/>
      <c r="E3010" s="173"/>
      <c r="F3010" s="173"/>
      <c r="G3010" s="173"/>
      <c r="H3010" s="173"/>
      <c r="I3010" s="173"/>
      <c r="J3010" s="173"/>
      <c r="K3010" s="173"/>
      <c r="L3010" s="173"/>
      <c r="M3010" s="72"/>
      <c r="N3010" s="67"/>
      <c r="O3010" s="76"/>
      <c r="P3010" s="218"/>
      <c r="Q3010" s="218"/>
      <c r="R3010" s="218"/>
    </row>
    <row r="3011" spans="1:18" x14ac:dyDescent="0.25">
      <c r="A3011" s="227"/>
      <c r="B3011" s="173"/>
      <c r="C3011" s="173"/>
      <c r="D3011" s="173"/>
      <c r="E3011" s="173"/>
      <c r="F3011" s="173"/>
      <c r="G3011" s="173"/>
      <c r="H3011" s="173"/>
      <c r="I3011" s="173"/>
      <c r="J3011" s="173"/>
      <c r="K3011" s="173"/>
      <c r="L3011" s="173"/>
      <c r="M3011" s="72"/>
      <c r="N3011" s="67"/>
      <c r="O3011" s="76"/>
      <c r="P3011" s="218"/>
      <c r="Q3011" s="218"/>
      <c r="R3011" s="218"/>
    </row>
    <row r="3012" spans="1:18" x14ac:dyDescent="0.25">
      <c r="A3012" s="227"/>
      <c r="B3012" s="173"/>
      <c r="C3012" s="173"/>
      <c r="D3012" s="173"/>
      <c r="E3012" s="173"/>
      <c r="F3012" s="173"/>
      <c r="G3012" s="173"/>
      <c r="H3012" s="173"/>
      <c r="I3012" s="173"/>
      <c r="J3012" s="173"/>
      <c r="K3012" s="173"/>
      <c r="L3012" s="173"/>
      <c r="M3012" s="72"/>
      <c r="N3012" s="67"/>
      <c r="O3012" s="76"/>
      <c r="P3012" s="218"/>
      <c r="Q3012" s="218"/>
      <c r="R3012" s="218"/>
    </row>
    <row r="3013" spans="1:18" x14ac:dyDescent="0.25">
      <c r="A3013" s="227"/>
      <c r="B3013" s="173"/>
      <c r="C3013" s="173"/>
      <c r="D3013" s="173"/>
      <c r="E3013" s="173"/>
      <c r="F3013" s="173"/>
      <c r="G3013" s="173"/>
      <c r="H3013" s="173"/>
      <c r="I3013" s="173"/>
      <c r="J3013" s="173"/>
      <c r="K3013" s="173"/>
      <c r="L3013" s="173"/>
      <c r="M3013" s="72"/>
      <c r="N3013" s="67"/>
      <c r="O3013" s="76"/>
      <c r="P3013" s="218"/>
      <c r="Q3013" s="218"/>
      <c r="R3013" s="218"/>
    </row>
    <row r="3014" spans="1:18" x14ac:dyDescent="0.25">
      <c r="A3014" s="227"/>
      <c r="B3014" s="173"/>
      <c r="C3014" s="173"/>
      <c r="D3014" s="173"/>
      <c r="E3014" s="173"/>
      <c r="F3014" s="173"/>
      <c r="G3014" s="173"/>
      <c r="H3014" s="173"/>
      <c r="I3014" s="173"/>
      <c r="J3014" s="173"/>
      <c r="K3014" s="173"/>
      <c r="L3014" s="173"/>
      <c r="M3014" s="72"/>
      <c r="N3014" s="67"/>
      <c r="O3014" s="76"/>
      <c r="P3014" s="218"/>
      <c r="Q3014" s="218"/>
      <c r="R3014" s="218"/>
    </row>
    <row r="3015" spans="1:18" x14ac:dyDescent="0.25">
      <c r="A3015" s="227"/>
      <c r="B3015" s="173"/>
      <c r="C3015" s="173"/>
      <c r="D3015" s="173"/>
      <c r="E3015" s="173"/>
      <c r="F3015" s="173"/>
      <c r="G3015" s="173"/>
      <c r="H3015" s="173"/>
      <c r="I3015" s="173"/>
      <c r="J3015" s="173"/>
      <c r="K3015" s="173"/>
      <c r="L3015" s="173"/>
      <c r="M3015" s="72"/>
      <c r="N3015" s="67"/>
      <c r="O3015" s="76"/>
      <c r="P3015" s="218"/>
      <c r="Q3015" s="218"/>
      <c r="R3015" s="218"/>
    </row>
    <row r="3016" spans="1:18" x14ac:dyDescent="0.25">
      <c r="A3016" s="227"/>
      <c r="B3016" s="173"/>
      <c r="C3016" s="173"/>
      <c r="D3016" s="173"/>
      <c r="E3016" s="173"/>
      <c r="F3016" s="173"/>
      <c r="G3016" s="173"/>
      <c r="H3016" s="173"/>
      <c r="I3016" s="173"/>
      <c r="J3016" s="173"/>
      <c r="K3016" s="173"/>
      <c r="L3016" s="173"/>
      <c r="M3016" s="72"/>
      <c r="N3016" s="67"/>
      <c r="O3016" s="76"/>
      <c r="P3016" s="218"/>
      <c r="Q3016" s="218"/>
      <c r="R3016" s="218"/>
    </row>
    <row r="3017" spans="1:18" x14ac:dyDescent="0.25">
      <c r="A3017" s="227"/>
      <c r="B3017" s="173"/>
      <c r="C3017" s="173"/>
      <c r="D3017" s="173"/>
      <c r="E3017" s="173"/>
      <c r="F3017" s="173"/>
      <c r="G3017" s="173"/>
      <c r="H3017" s="173"/>
      <c r="I3017" s="173"/>
      <c r="J3017" s="173"/>
      <c r="K3017" s="173"/>
      <c r="L3017" s="173"/>
      <c r="M3017" s="72"/>
      <c r="N3017" s="67"/>
      <c r="O3017" s="76"/>
      <c r="P3017" s="218"/>
      <c r="Q3017" s="218"/>
      <c r="R3017" s="218"/>
    </row>
    <row r="3018" spans="1:18" x14ac:dyDescent="0.25">
      <c r="A3018" s="227"/>
      <c r="B3018" s="173"/>
      <c r="C3018" s="173"/>
      <c r="D3018" s="173"/>
      <c r="E3018" s="173"/>
      <c r="F3018" s="173"/>
      <c r="G3018" s="173"/>
      <c r="H3018" s="173"/>
      <c r="I3018" s="173"/>
      <c r="J3018" s="173"/>
      <c r="K3018" s="173"/>
      <c r="L3018" s="173"/>
      <c r="M3018" s="72"/>
      <c r="N3018" s="67"/>
      <c r="O3018" s="76"/>
      <c r="P3018" s="218"/>
      <c r="Q3018" s="218"/>
      <c r="R3018" s="218"/>
    </row>
    <row r="3019" spans="1:18" x14ac:dyDescent="0.25">
      <c r="A3019" s="227"/>
      <c r="B3019" s="173"/>
      <c r="C3019" s="173"/>
      <c r="D3019" s="173"/>
      <c r="E3019" s="173"/>
      <c r="F3019" s="173"/>
      <c r="G3019" s="173"/>
      <c r="H3019" s="173"/>
      <c r="I3019" s="173"/>
      <c r="J3019" s="173"/>
      <c r="K3019" s="173"/>
      <c r="L3019" s="173"/>
      <c r="M3019" s="72"/>
      <c r="N3019" s="67"/>
      <c r="O3019" s="76"/>
      <c r="P3019" s="218"/>
      <c r="Q3019" s="218"/>
      <c r="R3019" s="218"/>
    </row>
    <row r="3020" spans="1:18" x14ac:dyDescent="0.25">
      <c r="A3020" s="227"/>
      <c r="B3020" s="173"/>
      <c r="C3020" s="173"/>
      <c r="D3020" s="173"/>
      <c r="E3020" s="173"/>
      <c r="F3020" s="173"/>
      <c r="G3020" s="173"/>
      <c r="H3020" s="173"/>
      <c r="I3020" s="173"/>
      <c r="J3020" s="173"/>
      <c r="K3020" s="173"/>
      <c r="L3020" s="173"/>
      <c r="M3020" s="72"/>
      <c r="N3020" s="67"/>
      <c r="O3020" s="76"/>
      <c r="P3020" s="218"/>
      <c r="Q3020" s="218"/>
      <c r="R3020" s="218"/>
    </row>
    <row r="3021" spans="1:18" x14ac:dyDescent="0.25">
      <c r="A3021" s="227"/>
      <c r="B3021" s="173"/>
      <c r="C3021" s="173"/>
      <c r="D3021" s="173"/>
      <c r="E3021" s="173"/>
      <c r="F3021" s="173"/>
      <c r="G3021" s="173"/>
      <c r="H3021" s="173"/>
      <c r="I3021" s="173"/>
      <c r="J3021" s="173"/>
      <c r="K3021" s="173"/>
      <c r="L3021" s="173"/>
      <c r="M3021" s="72"/>
      <c r="N3021" s="67"/>
      <c r="O3021" s="76"/>
      <c r="P3021" s="218"/>
      <c r="Q3021" s="218"/>
      <c r="R3021" s="218"/>
    </row>
    <row r="3022" spans="1:18" x14ac:dyDescent="0.25">
      <c r="A3022" s="227"/>
      <c r="B3022" s="173"/>
      <c r="C3022" s="173"/>
      <c r="D3022" s="173"/>
      <c r="E3022" s="173"/>
      <c r="F3022" s="173"/>
      <c r="G3022" s="173"/>
      <c r="H3022" s="173"/>
      <c r="I3022" s="173"/>
      <c r="J3022" s="173"/>
      <c r="K3022" s="173"/>
      <c r="L3022" s="173"/>
      <c r="M3022" s="72"/>
      <c r="N3022" s="67"/>
      <c r="O3022" s="76"/>
      <c r="P3022" s="218"/>
      <c r="Q3022" s="218"/>
      <c r="R3022" s="218"/>
    </row>
    <row r="3023" spans="1:18" x14ac:dyDescent="0.25">
      <c r="A3023" s="227"/>
      <c r="B3023" s="173"/>
      <c r="C3023" s="173"/>
      <c r="D3023" s="173"/>
      <c r="E3023" s="173"/>
      <c r="F3023" s="173"/>
      <c r="G3023" s="173"/>
      <c r="H3023" s="173"/>
      <c r="I3023" s="173"/>
      <c r="J3023" s="173"/>
      <c r="K3023" s="173"/>
      <c r="L3023" s="173"/>
      <c r="M3023" s="72"/>
      <c r="N3023" s="67"/>
      <c r="O3023" s="76"/>
      <c r="P3023" s="218"/>
      <c r="Q3023" s="218"/>
      <c r="R3023" s="218"/>
    </row>
    <row r="3024" spans="1:18" x14ac:dyDescent="0.25">
      <c r="A3024" s="227"/>
      <c r="B3024" s="173"/>
      <c r="C3024" s="173"/>
      <c r="D3024" s="173"/>
      <c r="E3024" s="173"/>
      <c r="F3024" s="173"/>
      <c r="G3024" s="173"/>
      <c r="H3024" s="173"/>
      <c r="I3024" s="173"/>
      <c r="J3024" s="173"/>
      <c r="K3024" s="173"/>
      <c r="L3024" s="173"/>
      <c r="M3024" s="72"/>
      <c r="N3024" s="67"/>
      <c r="O3024" s="76"/>
      <c r="P3024" s="218"/>
      <c r="Q3024" s="218"/>
      <c r="R3024" s="218"/>
    </row>
    <row r="3025" spans="1:18" x14ac:dyDescent="0.25">
      <c r="A3025" s="227"/>
      <c r="B3025" s="173"/>
      <c r="C3025" s="173"/>
      <c r="D3025" s="173"/>
      <c r="E3025" s="173"/>
      <c r="F3025" s="173"/>
      <c r="G3025" s="173"/>
      <c r="H3025" s="173"/>
      <c r="I3025" s="173"/>
      <c r="J3025" s="173"/>
      <c r="K3025" s="173"/>
      <c r="L3025" s="173"/>
      <c r="M3025" s="72"/>
      <c r="N3025" s="67"/>
      <c r="O3025" s="76"/>
      <c r="P3025" s="218"/>
      <c r="Q3025" s="218"/>
      <c r="R3025" s="218"/>
    </row>
    <row r="3026" spans="1:18" x14ac:dyDescent="0.25">
      <c r="A3026" s="227"/>
      <c r="B3026" s="173"/>
      <c r="C3026" s="173"/>
      <c r="D3026" s="173"/>
      <c r="E3026" s="173"/>
      <c r="F3026" s="173"/>
      <c r="G3026" s="173"/>
      <c r="H3026" s="173"/>
      <c r="I3026" s="173"/>
      <c r="J3026" s="173"/>
      <c r="K3026" s="173"/>
      <c r="L3026" s="173"/>
      <c r="M3026" s="72"/>
      <c r="N3026" s="67"/>
      <c r="O3026" s="76"/>
      <c r="P3026" s="218"/>
      <c r="Q3026" s="218"/>
      <c r="R3026" s="218"/>
    </row>
    <row r="3027" spans="1:18" x14ac:dyDescent="0.25">
      <c r="A3027" s="227"/>
      <c r="B3027" s="173"/>
      <c r="C3027" s="173"/>
      <c r="D3027" s="173"/>
      <c r="E3027" s="173"/>
      <c r="F3027" s="173"/>
      <c r="G3027" s="173"/>
      <c r="H3027" s="173"/>
      <c r="I3027" s="173"/>
      <c r="J3027" s="173"/>
      <c r="K3027" s="173"/>
      <c r="L3027" s="173"/>
      <c r="M3027" s="72"/>
      <c r="N3027" s="67"/>
      <c r="O3027" s="76"/>
      <c r="P3027" s="218"/>
      <c r="Q3027" s="218"/>
      <c r="R3027" s="218"/>
    </row>
    <row r="3028" spans="1:18" x14ac:dyDescent="0.25">
      <c r="A3028" s="227"/>
      <c r="B3028" s="173"/>
      <c r="C3028" s="173"/>
      <c r="D3028" s="173"/>
      <c r="E3028" s="173"/>
      <c r="F3028" s="173"/>
      <c r="G3028" s="173"/>
      <c r="H3028" s="173"/>
      <c r="I3028" s="173"/>
      <c r="J3028" s="173"/>
      <c r="K3028" s="173"/>
      <c r="L3028" s="173"/>
      <c r="M3028" s="72"/>
      <c r="N3028" s="67"/>
      <c r="O3028" s="76"/>
      <c r="P3028" s="218"/>
      <c r="Q3028" s="218"/>
      <c r="R3028" s="218"/>
    </row>
    <row r="3029" spans="1:18" x14ac:dyDescent="0.25">
      <c r="A3029" s="227"/>
      <c r="B3029" s="173"/>
      <c r="C3029" s="173"/>
      <c r="D3029" s="173"/>
      <c r="E3029" s="173"/>
      <c r="F3029" s="173"/>
      <c r="G3029" s="173"/>
      <c r="H3029" s="173"/>
      <c r="I3029" s="173"/>
      <c r="J3029" s="173"/>
      <c r="K3029" s="173"/>
      <c r="L3029" s="173"/>
      <c r="M3029" s="72"/>
      <c r="N3029" s="67"/>
      <c r="O3029" s="76"/>
      <c r="P3029" s="218"/>
      <c r="Q3029" s="218"/>
      <c r="R3029" s="218"/>
    </row>
    <row r="3030" spans="1:18" x14ac:dyDescent="0.25">
      <c r="A3030" s="227"/>
      <c r="B3030" s="173"/>
      <c r="C3030" s="173"/>
      <c r="D3030" s="173"/>
      <c r="E3030" s="173"/>
      <c r="F3030" s="173"/>
      <c r="G3030" s="173"/>
      <c r="H3030" s="173"/>
      <c r="I3030" s="173"/>
      <c r="J3030" s="173"/>
      <c r="K3030" s="173"/>
      <c r="L3030" s="173"/>
      <c r="M3030" s="72"/>
      <c r="N3030" s="67"/>
      <c r="O3030" s="76"/>
      <c r="P3030" s="218"/>
      <c r="Q3030" s="218"/>
      <c r="R3030" s="218"/>
    </row>
    <row r="3031" spans="1:18" x14ac:dyDescent="0.25">
      <c r="A3031" s="227"/>
      <c r="B3031" s="173"/>
      <c r="C3031" s="173"/>
      <c r="D3031" s="173"/>
      <c r="E3031" s="173"/>
      <c r="F3031" s="173"/>
      <c r="G3031" s="173"/>
      <c r="H3031" s="173"/>
      <c r="I3031" s="173"/>
      <c r="J3031" s="173"/>
      <c r="K3031" s="173"/>
      <c r="L3031" s="173"/>
      <c r="M3031" s="72"/>
      <c r="N3031" s="67"/>
      <c r="O3031" s="76"/>
      <c r="P3031" s="218"/>
      <c r="Q3031" s="218"/>
      <c r="R3031" s="218"/>
    </row>
    <row r="3032" spans="1:18" x14ac:dyDescent="0.25">
      <c r="A3032" s="227"/>
      <c r="B3032" s="173"/>
      <c r="C3032" s="173"/>
      <c r="D3032" s="173"/>
      <c r="E3032" s="173"/>
      <c r="F3032" s="173"/>
      <c r="G3032" s="173"/>
      <c r="H3032" s="173"/>
      <c r="I3032" s="173"/>
      <c r="J3032" s="173"/>
      <c r="K3032" s="173"/>
      <c r="L3032" s="173"/>
      <c r="M3032" s="72"/>
      <c r="N3032" s="67"/>
      <c r="O3032" s="76"/>
      <c r="P3032" s="218"/>
      <c r="Q3032" s="218"/>
      <c r="R3032" s="218"/>
    </row>
    <row r="3033" spans="1:18" x14ac:dyDescent="0.25">
      <c r="A3033" s="227"/>
      <c r="B3033" s="173"/>
      <c r="C3033" s="173"/>
      <c r="D3033" s="173"/>
      <c r="E3033" s="173"/>
      <c r="F3033" s="173"/>
      <c r="G3033" s="173"/>
      <c r="H3033" s="173"/>
      <c r="I3033" s="173"/>
      <c r="J3033" s="173"/>
      <c r="K3033" s="173"/>
      <c r="L3033" s="173"/>
      <c r="M3033" s="72"/>
      <c r="N3033" s="67"/>
      <c r="O3033" s="76"/>
      <c r="P3033" s="218"/>
      <c r="Q3033" s="218"/>
      <c r="R3033" s="218"/>
    </row>
    <row r="3034" spans="1:18" x14ac:dyDescent="0.25">
      <c r="A3034" s="227"/>
      <c r="B3034" s="173"/>
      <c r="C3034" s="173"/>
      <c r="D3034" s="173"/>
      <c r="E3034" s="173"/>
      <c r="F3034" s="173"/>
      <c r="G3034" s="173"/>
      <c r="H3034" s="173"/>
      <c r="I3034" s="173"/>
      <c r="J3034" s="173"/>
      <c r="K3034" s="173"/>
      <c r="L3034" s="173"/>
      <c r="M3034" s="72"/>
      <c r="N3034" s="67"/>
      <c r="O3034" s="76"/>
      <c r="P3034" s="218"/>
      <c r="Q3034" s="218"/>
      <c r="R3034" s="218"/>
    </row>
    <row r="3035" spans="1:18" x14ac:dyDescent="0.25">
      <c r="A3035" s="227"/>
      <c r="B3035" s="173"/>
      <c r="C3035" s="173"/>
      <c r="D3035" s="173"/>
      <c r="E3035" s="173"/>
      <c r="F3035" s="173"/>
      <c r="G3035" s="173"/>
      <c r="H3035" s="173"/>
      <c r="I3035" s="173"/>
      <c r="J3035" s="173"/>
      <c r="K3035" s="173"/>
      <c r="L3035" s="173"/>
      <c r="M3035" s="72"/>
      <c r="N3035" s="67"/>
      <c r="O3035" s="76"/>
      <c r="P3035" s="218"/>
      <c r="Q3035" s="218"/>
      <c r="R3035" s="218"/>
    </row>
    <row r="3036" spans="1:18" x14ac:dyDescent="0.25">
      <c r="A3036" s="227"/>
      <c r="B3036" s="173"/>
      <c r="C3036" s="173"/>
      <c r="D3036" s="173"/>
      <c r="E3036" s="173"/>
      <c r="F3036" s="173"/>
      <c r="G3036" s="173"/>
      <c r="H3036" s="173"/>
      <c r="I3036" s="173"/>
      <c r="J3036" s="173"/>
      <c r="K3036" s="173"/>
      <c r="L3036" s="173"/>
      <c r="M3036" s="72"/>
      <c r="N3036" s="67"/>
      <c r="O3036" s="76"/>
      <c r="P3036" s="218"/>
      <c r="Q3036" s="218"/>
      <c r="R3036" s="218"/>
    </row>
    <row r="3037" spans="1:18" x14ac:dyDescent="0.25">
      <c r="A3037" s="227"/>
      <c r="B3037" s="173"/>
      <c r="C3037" s="173"/>
      <c r="D3037" s="173"/>
      <c r="E3037" s="173"/>
      <c r="F3037" s="173"/>
      <c r="G3037" s="173"/>
      <c r="H3037" s="173"/>
      <c r="I3037" s="173"/>
      <c r="J3037" s="173"/>
      <c r="K3037" s="173"/>
      <c r="L3037" s="173"/>
      <c r="M3037" s="72"/>
      <c r="N3037" s="67"/>
      <c r="O3037" s="76"/>
      <c r="P3037" s="218"/>
      <c r="Q3037" s="218"/>
      <c r="R3037" s="218"/>
    </row>
    <row r="3038" spans="1:18" x14ac:dyDescent="0.25">
      <c r="A3038" s="227"/>
      <c r="B3038" s="173"/>
      <c r="C3038" s="173"/>
      <c r="D3038" s="173"/>
      <c r="E3038" s="173"/>
      <c r="F3038" s="173"/>
      <c r="G3038" s="173"/>
      <c r="H3038" s="173"/>
      <c r="I3038" s="173"/>
      <c r="J3038" s="173"/>
      <c r="K3038" s="173"/>
      <c r="L3038" s="173"/>
      <c r="M3038" s="72"/>
      <c r="N3038" s="67"/>
      <c r="O3038" s="76"/>
      <c r="P3038" s="218"/>
      <c r="Q3038" s="218"/>
      <c r="R3038" s="218"/>
    </row>
    <row r="3039" spans="1:18" x14ac:dyDescent="0.25">
      <c r="A3039" s="227"/>
      <c r="B3039" s="173"/>
      <c r="C3039" s="173"/>
      <c r="D3039" s="173"/>
      <c r="E3039" s="173"/>
      <c r="F3039" s="173"/>
      <c r="G3039" s="173"/>
      <c r="H3039" s="173"/>
      <c r="I3039" s="173"/>
      <c r="J3039" s="173"/>
      <c r="K3039" s="173"/>
      <c r="L3039" s="173"/>
      <c r="M3039" s="72"/>
      <c r="N3039" s="67"/>
      <c r="O3039" s="76"/>
      <c r="P3039" s="218"/>
      <c r="Q3039" s="218"/>
      <c r="R3039" s="218"/>
    </row>
    <row r="3040" spans="1:18" x14ac:dyDescent="0.25">
      <c r="A3040" s="227"/>
      <c r="B3040" s="173"/>
      <c r="C3040" s="173"/>
      <c r="D3040" s="173"/>
      <c r="E3040" s="173"/>
      <c r="F3040" s="173"/>
      <c r="G3040" s="173"/>
      <c r="H3040" s="173"/>
      <c r="I3040" s="173"/>
      <c r="J3040" s="173"/>
      <c r="K3040" s="173"/>
      <c r="L3040" s="173"/>
      <c r="M3040" s="72"/>
      <c r="N3040" s="67"/>
      <c r="O3040" s="76"/>
      <c r="P3040" s="218"/>
      <c r="Q3040" s="218"/>
      <c r="R3040" s="218"/>
    </row>
    <row r="3041" spans="1:18" x14ac:dyDescent="0.25">
      <c r="A3041" s="227"/>
      <c r="B3041" s="173"/>
      <c r="C3041" s="173"/>
      <c r="D3041" s="173"/>
      <c r="E3041" s="173"/>
      <c r="F3041" s="173"/>
      <c r="G3041" s="173"/>
      <c r="H3041" s="173"/>
      <c r="I3041" s="173"/>
      <c r="J3041" s="173"/>
      <c r="K3041" s="173"/>
      <c r="L3041" s="173"/>
      <c r="M3041" s="72"/>
      <c r="N3041" s="67"/>
      <c r="O3041" s="76"/>
      <c r="P3041" s="218"/>
      <c r="Q3041" s="218"/>
      <c r="R3041" s="218"/>
    </row>
    <row r="3042" spans="1:18" x14ac:dyDescent="0.25">
      <c r="A3042" s="227"/>
      <c r="B3042" s="173"/>
      <c r="C3042" s="173"/>
      <c r="D3042" s="173"/>
      <c r="E3042" s="173"/>
      <c r="F3042" s="173"/>
      <c r="G3042" s="173"/>
      <c r="H3042" s="173"/>
      <c r="I3042" s="173"/>
      <c r="J3042" s="173"/>
      <c r="K3042" s="173"/>
      <c r="L3042" s="173"/>
      <c r="M3042" s="72"/>
      <c r="N3042" s="67"/>
      <c r="O3042" s="76"/>
      <c r="P3042" s="218"/>
      <c r="Q3042" s="218"/>
      <c r="R3042" s="218"/>
    </row>
    <row r="3043" spans="1:18" x14ac:dyDescent="0.25">
      <c r="A3043" s="227"/>
      <c r="B3043" s="173"/>
      <c r="C3043" s="173"/>
      <c r="D3043" s="173"/>
      <c r="E3043" s="173"/>
      <c r="F3043" s="173"/>
      <c r="G3043" s="173"/>
      <c r="H3043" s="173"/>
      <c r="I3043" s="173"/>
      <c r="J3043" s="173"/>
      <c r="K3043" s="173"/>
      <c r="L3043" s="173"/>
      <c r="M3043" s="72"/>
      <c r="N3043" s="67"/>
      <c r="O3043" s="76"/>
      <c r="P3043" s="218"/>
      <c r="Q3043" s="218"/>
      <c r="R3043" s="218"/>
    </row>
    <row r="3044" spans="1:18" x14ac:dyDescent="0.25">
      <c r="A3044" s="227"/>
      <c r="B3044" s="173"/>
      <c r="C3044" s="173"/>
      <c r="D3044" s="173"/>
      <c r="E3044" s="173"/>
      <c r="F3044" s="173"/>
      <c r="G3044" s="173"/>
      <c r="H3044" s="173"/>
      <c r="I3044" s="173"/>
      <c r="J3044" s="173"/>
      <c r="K3044" s="173"/>
      <c r="L3044" s="173"/>
      <c r="M3044" s="72"/>
      <c r="N3044" s="67"/>
      <c r="O3044" s="76"/>
      <c r="P3044" s="218"/>
      <c r="Q3044" s="218"/>
      <c r="R3044" s="218"/>
    </row>
    <row r="3045" spans="1:18" x14ac:dyDescent="0.25">
      <c r="A3045" s="227"/>
      <c r="B3045" s="173"/>
      <c r="C3045" s="173"/>
      <c r="D3045" s="173"/>
      <c r="E3045" s="173"/>
      <c r="F3045" s="173"/>
      <c r="G3045" s="173"/>
      <c r="H3045" s="173"/>
      <c r="I3045" s="173"/>
      <c r="J3045" s="173"/>
      <c r="K3045" s="173"/>
      <c r="L3045" s="173"/>
      <c r="M3045" s="72"/>
      <c r="N3045" s="67"/>
      <c r="O3045" s="76"/>
      <c r="P3045" s="218"/>
      <c r="Q3045" s="218"/>
      <c r="R3045" s="218"/>
    </row>
    <row r="3046" spans="1:18" x14ac:dyDescent="0.25">
      <c r="A3046" s="227"/>
      <c r="B3046" s="173"/>
      <c r="C3046" s="173"/>
      <c r="D3046" s="173"/>
      <c r="E3046" s="173"/>
      <c r="F3046" s="173"/>
      <c r="G3046" s="173"/>
      <c r="H3046" s="173"/>
      <c r="I3046" s="173"/>
      <c r="J3046" s="173"/>
      <c r="K3046" s="173"/>
      <c r="L3046" s="173"/>
      <c r="M3046" s="72"/>
      <c r="N3046" s="67"/>
      <c r="O3046" s="76"/>
      <c r="P3046" s="218"/>
      <c r="Q3046" s="218"/>
      <c r="R3046" s="218"/>
    </row>
    <row r="3047" spans="1:18" x14ac:dyDescent="0.25">
      <c r="A3047" s="227"/>
      <c r="B3047" s="173"/>
      <c r="C3047" s="173"/>
      <c r="D3047" s="173"/>
      <c r="E3047" s="173"/>
      <c r="F3047" s="173"/>
      <c r="G3047" s="173"/>
      <c r="H3047" s="173"/>
      <c r="I3047" s="173"/>
      <c r="J3047" s="173"/>
      <c r="K3047" s="173"/>
      <c r="L3047" s="173"/>
      <c r="M3047" s="72"/>
      <c r="N3047" s="67"/>
      <c r="O3047" s="76"/>
      <c r="P3047" s="218"/>
      <c r="Q3047" s="218"/>
      <c r="R3047" s="218"/>
    </row>
    <row r="3048" spans="1:18" x14ac:dyDescent="0.25">
      <c r="A3048" s="227"/>
      <c r="B3048" s="173"/>
      <c r="C3048" s="173"/>
      <c r="D3048" s="173"/>
      <c r="E3048" s="173"/>
      <c r="F3048" s="173"/>
      <c r="G3048" s="173"/>
      <c r="H3048" s="173"/>
      <c r="I3048" s="173"/>
      <c r="J3048" s="173"/>
      <c r="K3048" s="173"/>
      <c r="L3048" s="173"/>
      <c r="M3048" s="72"/>
      <c r="N3048" s="67"/>
      <c r="O3048" s="76"/>
      <c r="P3048" s="218"/>
      <c r="Q3048" s="218"/>
      <c r="R3048" s="218"/>
    </row>
    <row r="3049" spans="1:18" x14ac:dyDescent="0.25">
      <c r="A3049" s="227"/>
      <c r="B3049" s="173"/>
      <c r="C3049" s="173"/>
      <c r="D3049" s="173"/>
      <c r="E3049" s="173"/>
      <c r="F3049" s="173"/>
      <c r="G3049" s="173"/>
      <c r="H3049" s="173"/>
      <c r="I3049" s="173"/>
      <c r="J3049" s="173"/>
      <c r="K3049" s="173"/>
      <c r="L3049" s="173"/>
      <c r="M3049" s="72"/>
      <c r="N3049" s="67"/>
      <c r="O3049" s="76"/>
      <c r="P3049" s="218"/>
      <c r="Q3049" s="218"/>
      <c r="R3049" s="218"/>
    </row>
    <row r="3050" spans="1:18" x14ac:dyDescent="0.25">
      <c r="A3050" s="227"/>
      <c r="B3050" s="173"/>
      <c r="C3050" s="173"/>
      <c r="D3050" s="173"/>
      <c r="E3050" s="173"/>
      <c r="F3050" s="173"/>
      <c r="G3050" s="173"/>
      <c r="H3050" s="173"/>
      <c r="I3050" s="173"/>
      <c r="J3050" s="173"/>
      <c r="K3050" s="173"/>
      <c r="L3050" s="173"/>
      <c r="M3050" s="72"/>
      <c r="N3050" s="67"/>
      <c r="O3050" s="76"/>
      <c r="P3050" s="218"/>
      <c r="Q3050" s="218"/>
      <c r="R3050" s="218"/>
    </row>
    <row r="3051" spans="1:18" x14ac:dyDescent="0.25">
      <c r="A3051" s="227"/>
      <c r="B3051" s="173"/>
      <c r="C3051" s="173"/>
      <c r="D3051" s="173"/>
      <c r="E3051" s="173"/>
      <c r="F3051" s="173"/>
      <c r="G3051" s="173"/>
      <c r="H3051" s="173"/>
      <c r="I3051" s="173"/>
      <c r="J3051" s="173"/>
      <c r="K3051" s="173"/>
      <c r="L3051" s="173"/>
      <c r="M3051" s="72"/>
      <c r="N3051" s="67"/>
      <c r="O3051" s="76"/>
      <c r="P3051" s="218"/>
      <c r="Q3051" s="218"/>
      <c r="R3051" s="218"/>
    </row>
    <row r="3052" spans="1:18" x14ac:dyDescent="0.25">
      <c r="A3052" s="227"/>
      <c r="B3052" s="173"/>
      <c r="C3052" s="173"/>
      <c r="D3052" s="173"/>
      <c r="E3052" s="173"/>
      <c r="F3052" s="173"/>
      <c r="G3052" s="173"/>
      <c r="H3052" s="173"/>
      <c r="I3052" s="173"/>
      <c r="J3052" s="173"/>
      <c r="K3052" s="173"/>
      <c r="L3052" s="173"/>
      <c r="M3052" s="72"/>
      <c r="N3052" s="67"/>
      <c r="O3052" s="76"/>
      <c r="P3052" s="218"/>
      <c r="Q3052" s="218"/>
      <c r="R3052" s="218"/>
    </row>
    <row r="3053" spans="1:18" x14ac:dyDescent="0.25">
      <c r="A3053" s="227"/>
      <c r="B3053" s="173"/>
      <c r="C3053" s="173"/>
      <c r="D3053" s="173"/>
      <c r="E3053" s="173"/>
      <c r="F3053" s="173"/>
      <c r="G3053" s="173"/>
      <c r="H3053" s="173"/>
      <c r="I3053" s="173"/>
      <c r="J3053" s="173"/>
      <c r="K3053" s="173"/>
      <c r="L3053" s="173"/>
      <c r="M3053" s="72"/>
      <c r="N3053" s="67"/>
      <c r="O3053" s="76"/>
      <c r="P3053" s="218"/>
      <c r="Q3053" s="218"/>
      <c r="R3053" s="218"/>
    </row>
    <row r="3054" spans="1:18" x14ac:dyDescent="0.25">
      <c r="A3054" s="227"/>
      <c r="B3054" s="173"/>
      <c r="C3054" s="173"/>
      <c r="D3054" s="173"/>
      <c r="E3054" s="173"/>
      <c r="F3054" s="173"/>
      <c r="G3054" s="173"/>
      <c r="H3054" s="173"/>
      <c r="I3054" s="173"/>
      <c r="J3054" s="173"/>
      <c r="K3054" s="173"/>
      <c r="L3054" s="173"/>
      <c r="M3054" s="72"/>
      <c r="N3054" s="67"/>
      <c r="O3054" s="76"/>
      <c r="P3054" s="218"/>
      <c r="Q3054" s="218"/>
      <c r="R3054" s="218"/>
    </row>
    <row r="3055" spans="1:18" x14ac:dyDescent="0.25">
      <c r="A3055" s="227"/>
      <c r="B3055" s="173"/>
      <c r="C3055" s="173"/>
      <c r="D3055" s="173"/>
      <c r="E3055" s="173"/>
      <c r="F3055" s="173"/>
      <c r="G3055" s="173"/>
      <c r="H3055" s="173"/>
      <c r="I3055" s="173"/>
      <c r="J3055" s="173"/>
      <c r="K3055" s="173"/>
      <c r="L3055" s="173"/>
      <c r="M3055" s="72"/>
      <c r="N3055" s="67"/>
      <c r="O3055" s="76"/>
      <c r="P3055" s="218"/>
      <c r="Q3055" s="218"/>
      <c r="R3055" s="218"/>
    </row>
    <row r="3056" spans="1:18" x14ac:dyDescent="0.25">
      <c r="A3056" s="227"/>
      <c r="B3056" s="173"/>
      <c r="C3056" s="173"/>
      <c r="D3056" s="173"/>
      <c r="E3056" s="173"/>
      <c r="F3056" s="173"/>
      <c r="G3056" s="173"/>
      <c r="H3056" s="173"/>
      <c r="I3056" s="173"/>
      <c r="J3056" s="173"/>
      <c r="K3056" s="173"/>
      <c r="L3056" s="173"/>
      <c r="M3056" s="72"/>
      <c r="N3056" s="67"/>
      <c r="O3056" s="76"/>
      <c r="P3056" s="218"/>
      <c r="Q3056" s="218"/>
      <c r="R3056" s="218"/>
    </row>
    <row r="3057" spans="1:18" x14ac:dyDescent="0.25">
      <c r="A3057" s="227"/>
      <c r="B3057" s="173"/>
      <c r="C3057" s="173"/>
      <c r="D3057" s="173"/>
      <c r="E3057" s="173"/>
      <c r="F3057" s="173"/>
      <c r="G3057" s="173"/>
      <c r="H3057" s="173"/>
      <c r="I3057" s="173"/>
      <c r="J3057" s="173"/>
      <c r="K3057" s="173"/>
      <c r="L3057" s="173"/>
      <c r="M3057" s="72"/>
      <c r="N3057" s="67"/>
      <c r="O3057" s="76"/>
      <c r="P3057" s="218"/>
      <c r="Q3057" s="218"/>
      <c r="R3057" s="218"/>
    </row>
    <row r="3058" spans="1:18" x14ac:dyDescent="0.25">
      <c r="A3058" s="227"/>
      <c r="B3058" s="173"/>
      <c r="C3058" s="173"/>
      <c r="D3058" s="173"/>
      <c r="E3058" s="173"/>
      <c r="F3058" s="173"/>
      <c r="G3058" s="173"/>
      <c r="H3058" s="173"/>
      <c r="I3058" s="173"/>
      <c r="J3058" s="173"/>
      <c r="K3058" s="173"/>
      <c r="L3058" s="173"/>
      <c r="M3058" s="72"/>
      <c r="N3058" s="67"/>
      <c r="O3058" s="76"/>
      <c r="P3058" s="218"/>
      <c r="Q3058" s="218"/>
      <c r="R3058" s="218"/>
    </row>
    <row r="3059" spans="1:18" x14ac:dyDescent="0.25">
      <c r="A3059" s="227"/>
      <c r="B3059" s="173"/>
      <c r="C3059" s="173"/>
      <c r="D3059" s="173"/>
      <c r="E3059" s="173"/>
      <c r="F3059" s="173"/>
      <c r="G3059" s="173"/>
      <c r="H3059" s="173"/>
      <c r="I3059" s="173"/>
      <c r="J3059" s="173"/>
      <c r="K3059" s="173"/>
      <c r="L3059" s="173"/>
      <c r="M3059" s="72"/>
      <c r="N3059" s="67"/>
      <c r="O3059" s="76"/>
      <c r="P3059" s="218"/>
      <c r="Q3059" s="218"/>
      <c r="R3059" s="218"/>
    </row>
    <row r="3060" spans="1:18" x14ac:dyDescent="0.25">
      <c r="A3060" s="227"/>
      <c r="B3060" s="173"/>
      <c r="C3060" s="173"/>
      <c r="D3060" s="173"/>
      <c r="E3060" s="173"/>
      <c r="F3060" s="173"/>
      <c r="G3060" s="173"/>
      <c r="H3060" s="173"/>
      <c r="I3060" s="173"/>
      <c r="J3060" s="173"/>
      <c r="K3060" s="173"/>
      <c r="L3060" s="173"/>
      <c r="M3060" s="72"/>
      <c r="N3060" s="67"/>
      <c r="O3060" s="76"/>
      <c r="P3060" s="218"/>
      <c r="Q3060" s="218"/>
      <c r="R3060" s="218"/>
    </row>
    <row r="3061" spans="1:18" x14ac:dyDescent="0.25">
      <c r="A3061" s="227"/>
      <c r="B3061" s="173"/>
      <c r="C3061" s="173"/>
      <c r="D3061" s="173"/>
      <c r="E3061" s="173"/>
      <c r="F3061" s="173"/>
      <c r="G3061" s="173"/>
      <c r="H3061" s="173"/>
      <c r="I3061" s="173"/>
      <c r="J3061" s="173"/>
      <c r="K3061" s="173"/>
      <c r="L3061" s="173"/>
      <c r="M3061" s="72"/>
      <c r="N3061" s="67"/>
      <c r="O3061" s="76"/>
      <c r="P3061" s="218"/>
      <c r="Q3061" s="218"/>
      <c r="R3061" s="218"/>
    </row>
    <row r="3062" spans="1:18" x14ac:dyDescent="0.25">
      <c r="A3062" s="227"/>
      <c r="B3062" s="173"/>
      <c r="C3062" s="173"/>
      <c r="D3062" s="173"/>
      <c r="E3062" s="173"/>
      <c r="F3062" s="173"/>
      <c r="G3062" s="173"/>
      <c r="H3062" s="173"/>
      <c r="I3062" s="173"/>
      <c r="J3062" s="173"/>
      <c r="K3062" s="173"/>
      <c r="L3062" s="173"/>
      <c r="M3062" s="72"/>
      <c r="N3062" s="67"/>
      <c r="O3062" s="76"/>
      <c r="P3062" s="218"/>
      <c r="Q3062" s="218"/>
      <c r="R3062" s="218"/>
    </row>
    <row r="3063" spans="1:18" x14ac:dyDescent="0.25">
      <c r="A3063" s="227"/>
      <c r="B3063" s="173"/>
      <c r="C3063" s="173"/>
      <c r="D3063" s="173"/>
      <c r="E3063" s="173"/>
      <c r="F3063" s="173"/>
      <c r="G3063" s="173"/>
      <c r="H3063" s="173"/>
      <c r="I3063" s="173"/>
      <c r="J3063" s="173"/>
      <c r="K3063" s="173"/>
      <c r="L3063" s="173"/>
      <c r="M3063" s="72"/>
      <c r="N3063" s="67"/>
      <c r="O3063" s="76"/>
      <c r="P3063" s="218"/>
      <c r="Q3063" s="218"/>
      <c r="R3063" s="218"/>
    </row>
    <row r="3064" spans="1:18" x14ac:dyDescent="0.25">
      <c r="A3064" s="227"/>
      <c r="B3064" s="173"/>
      <c r="C3064" s="173"/>
      <c r="D3064" s="173"/>
      <c r="E3064" s="173"/>
      <c r="F3064" s="173"/>
      <c r="G3064" s="173"/>
      <c r="H3064" s="173"/>
      <c r="I3064" s="173"/>
      <c r="J3064" s="173"/>
      <c r="K3064" s="173"/>
      <c r="L3064" s="173"/>
      <c r="M3064" s="72"/>
      <c r="N3064" s="67"/>
      <c r="O3064" s="76"/>
      <c r="P3064" s="218"/>
      <c r="Q3064" s="218"/>
      <c r="R3064" s="218"/>
    </row>
    <row r="3065" spans="1:18" x14ac:dyDescent="0.25">
      <c r="A3065" s="227"/>
      <c r="B3065" s="173"/>
      <c r="C3065" s="173"/>
      <c r="D3065" s="173"/>
      <c r="E3065" s="173"/>
      <c r="F3065" s="173"/>
      <c r="G3065" s="173"/>
      <c r="H3065" s="173"/>
      <c r="I3065" s="173"/>
      <c r="J3065" s="173"/>
      <c r="K3065" s="173"/>
      <c r="L3065" s="173"/>
      <c r="M3065" s="72"/>
      <c r="N3065" s="67"/>
      <c r="O3065" s="76"/>
      <c r="P3065" s="218"/>
      <c r="Q3065" s="218"/>
      <c r="R3065" s="218"/>
    </row>
    <row r="3066" spans="1:18" x14ac:dyDescent="0.25">
      <c r="A3066" s="227"/>
      <c r="B3066" s="173"/>
      <c r="C3066" s="173"/>
      <c r="D3066" s="173"/>
      <c r="E3066" s="173"/>
      <c r="F3066" s="173"/>
      <c r="G3066" s="173"/>
      <c r="H3066" s="173"/>
      <c r="I3066" s="173"/>
      <c r="J3066" s="173"/>
      <c r="K3066" s="173"/>
      <c r="L3066" s="173"/>
      <c r="M3066" s="72"/>
      <c r="N3066" s="67"/>
      <c r="O3066" s="76"/>
      <c r="P3066" s="218"/>
      <c r="Q3066" s="218"/>
      <c r="R3066" s="218"/>
    </row>
    <row r="3067" spans="1:18" x14ac:dyDescent="0.25">
      <c r="A3067" s="227"/>
      <c r="B3067" s="173"/>
      <c r="C3067" s="173"/>
      <c r="D3067" s="173"/>
      <c r="E3067" s="173"/>
      <c r="F3067" s="173"/>
      <c r="G3067" s="173"/>
      <c r="H3067" s="173"/>
      <c r="I3067" s="173"/>
      <c r="J3067" s="173"/>
      <c r="K3067" s="173"/>
      <c r="L3067" s="173"/>
      <c r="M3067" s="72"/>
      <c r="N3067" s="67"/>
      <c r="O3067" s="76"/>
      <c r="P3067" s="218"/>
      <c r="Q3067" s="218"/>
      <c r="R3067" s="218"/>
    </row>
    <row r="3068" spans="1:18" x14ac:dyDescent="0.25">
      <c r="A3068" s="227"/>
      <c r="B3068" s="173"/>
      <c r="C3068" s="173"/>
      <c r="D3068" s="173"/>
      <c r="E3068" s="173"/>
      <c r="F3068" s="173"/>
      <c r="G3068" s="173"/>
      <c r="H3068" s="173"/>
      <c r="I3068" s="173"/>
      <c r="J3068" s="173"/>
      <c r="K3068" s="173"/>
      <c r="L3068" s="173"/>
      <c r="M3068" s="72"/>
      <c r="N3068" s="67"/>
      <c r="O3068" s="76"/>
      <c r="P3068" s="218"/>
      <c r="Q3068" s="218"/>
      <c r="R3068" s="218"/>
    </row>
    <row r="3069" spans="1:18" x14ac:dyDescent="0.25">
      <c r="A3069" s="227"/>
      <c r="B3069" s="173"/>
      <c r="C3069" s="173"/>
      <c r="D3069" s="173"/>
      <c r="E3069" s="173"/>
      <c r="F3069" s="173"/>
      <c r="G3069" s="173"/>
      <c r="H3069" s="173"/>
      <c r="I3069" s="173"/>
      <c r="J3069" s="173"/>
      <c r="K3069" s="173"/>
      <c r="L3069" s="173"/>
      <c r="M3069" s="72"/>
      <c r="N3069" s="67"/>
      <c r="O3069" s="76"/>
      <c r="P3069" s="218"/>
      <c r="Q3069" s="218"/>
      <c r="R3069" s="218"/>
    </row>
    <row r="3070" spans="1:18" x14ac:dyDescent="0.25">
      <c r="A3070" s="227"/>
      <c r="B3070" s="173"/>
      <c r="C3070" s="173"/>
      <c r="D3070" s="173"/>
      <c r="E3070" s="173"/>
      <c r="F3070" s="173"/>
      <c r="G3070" s="173"/>
      <c r="H3070" s="173"/>
      <c r="I3070" s="173"/>
      <c r="J3070" s="173"/>
      <c r="K3070" s="173"/>
      <c r="L3070" s="173"/>
      <c r="M3070" s="72"/>
      <c r="N3070" s="67"/>
      <c r="O3070" s="76"/>
      <c r="P3070" s="218"/>
      <c r="Q3070" s="218"/>
      <c r="R3070" s="218"/>
    </row>
    <row r="3071" spans="1:18" x14ac:dyDescent="0.25">
      <c r="A3071" s="227"/>
      <c r="B3071" s="173"/>
      <c r="C3071" s="173"/>
      <c r="D3071" s="173"/>
      <c r="E3071" s="173"/>
      <c r="F3071" s="173"/>
      <c r="G3071" s="173"/>
      <c r="H3071" s="173"/>
      <c r="I3071" s="173"/>
      <c r="J3071" s="173"/>
      <c r="K3071" s="173"/>
      <c r="L3071" s="173"/>
      <c r="M3071" s="72"/>
      <c r="N3071" s="67"/>
      <c r="O3071" s="76"/>
      <c r="P3071" s="218"/>
      <c r="Q3071" s="218"/>
      <c r="R3071" s="218"/>
    </row>
    <row r="3072" spans="1:18" x14ac:dyDescent="0.25">
      <c r="A3072" s="227"/>
      <c r="B3072" s="173"/>
      <c r="C3072" s="173"/>
      <c r="D3072" s="173"/>
      <c r="E3072" s="173"/>
      <c r="F3072" s="173"/>
      <c r="G3072" s="173"/>
      <c r="H3072" s="173"/>
      <c r="I3072" s="173"/>
      <c r="J3072" s="173"/>
      <c r="K3072" s="173"/>
      <c r="L3072" s="173"/>
      <c r="M3072" s="72"/>
      <c r="N3072" s="67"/>
      <c r="O3072" s="76"/>
      <c r="P3072" s="218"/>
      <c r="Q3072" s="218"/>
      <c r="R3072" s="218"/>
    </row>
    <row r="3073" spans="1:18" x14ac:dyDescent="0.25">
      <c r="A3073" s="227"/>
      <c r="B3073" s="173"/>
      <c r="C3073" s="173"/>
      <c r="D3073" s="173"/>
      <c r="E3073" s="173"/>
      <c r="F3073" s="173"/>
      <c r="G3073" s="173"/>
      <c r="H3073" s="173"/>
      <c r="I3073" s="173"/>
      <c r="J3073" s="173"/>
      <c r="K3073" s="173"/>
      <c r="L3073" s="173"/>
      <c r="M3073" s="72"/>
      <c r="N3073" s="67"/>
      <c r="O3073" s="76"/>
      <c r="P3073" s="218"/>
      <c r="Q3073" s="218"/>
      <c r="R3073" s="218"/>
    </row>
    <row r="3074" spans="1:18" x14ac:dyDescent="0.25">
      <c r="A3074" s="227"/>
      <c r="B3074" s="173"/>
      <c r="C3074" s="173"/>
      <c r="D3074" s="173"/>
      <c r="E3074" s="173"/>
      <c r="F3074" s="173"/>
      <c r="G3074" s="173"/>
      <c r="H3074" s="173"/>
      <c r="I3074" s="173"/>
      <c r="J3074" s="173"/>
      <c r="K3074" s="173"/>
      <c r="L3074" s="173"/>
      <c r="M3074" s="72"/>
      <c r="N3074" s="67"/>
      <c r="O3074" s="76"/>
      <c r="P3074" s="218"/>
      <c r="Q3074" s="218"/>
      <c r="R3074" s="218"/>
    </row>
    <row r="3075" spans="1:18" x14ac:dyDescent="0.25">
      <c r="A3075" s="227"/>
      <c r="B3075" s="173"/>
      <c r="C3075" s="173"/>
      <c r="D3075" s="173"/>
      <c r="E3075" s="173"/>
      <c r="F3075" s="173"/>
      <c r="G3075" s="173"/>
      <c r="H3075" s="173"/>
      <c r="I3075" s="173"/>
      <c r="J3075" s="173"/>
      <c r="K3075" s="173"/>
      <c r="L3075" s="173"/>
      <c r="M3075" s="72"/>
      <c r="N3075" s="67"/>
      <c r="O3075" s="76"/>
      <c r="P3075" s="218"/>
      <c r="Q3075" s="218"/>
      <c r="R3075" s="218"/>
    </row>
    <row r="3076" spans="1:18" x14ac:dyDescent="0.25">
      <c r="A3076" s="227"/>
      <c r="B3076" s="173"/>
      <c r="C3076" s="173"/>
      <c r="D3076" s="173"/>
      <c r="E3076" s="173"/>
      <c r="F3076" s="173"/>
      <c r="G3076" s="173"/>
      <c r="H3076" s="173"/>
      <c r="I3076" s="173"/>
      <c r="J3076" s="173"/>
      <c r="K3076" s="173"/>
      <c r="L3076" s="173"/>
      <c r="M3076" s="72"/>
      <c r="N3076" s="67"/>
      <c r="O3076" s="76"/>
      <c r="P3076" s="218"/>
      <c r="Q3076" s="218"/>
      <c r="R3076" s="218"/>
    </row>
    <row r="3077" spans="1:18" x14ac:dyDescent="0.25">
      <c r="A3077" s="227"/>
      <c r="B3077" s="173"/>
      <c r="C3077" s="173"/>
      <c r="D3077" s="173"/>
      <c r="E3077" s="173"/>
      <c r="F3077" s="173"/>
      <c r="G3077" s="173"/>
      <c r="H3077" s="173"/>
      <c r="I3077" s="173"/>
      <c r="J3077" s="173"/>
      <c r="K3077" s="173"/>
      <c r="L3077" s="173"/>
      <c r="M3077" s="72"/>
      <c r="N3077" s="67"/>
      <c r="O3077" s="76"/>
      <c r="P3077" s="218"/>
      <c r="Q3077" s="218"/>
      <c r="R3077" s="218"/>
    </row>
    <row r="3078" spans="1:18" x14ac:dyDescent="0.25">
      <c r="A3078" s="227"/>
      <c r="B3078" s="173"/>
      <c r="C3078" s="173"/>
      <c r="D3078" s="173"/>
      <c r="E3078" s="173"/>
      <c r="F3078" s="173"/>
      <c r="G3078" s="173"/>
      <c r="H3078" s="173"/>
      <c r="I3078" s="173"/>
      <c r="J3078" s="173"/>
      <c r="K3078" s="173"/>
      <c r="L3078" s="173"/>
      <c r="M3078" s="72"/>
      <c r="N3078" s="67"/>
      <c r="O3078" s="76"/>
      <c r="P3078" s="218"/>
      <c r="Q3078" s="218"/>
      <c r="R3078" s="218"/>
    </row>
    <row r="3079" spans="1:18" x14ac:dyDescent="0.25">
      <c r="A3079" s="227"/>
      <c r="B3079" s="173"/>
      <c r="C3079" s="173"/>
      <c r="D3079" s="173"/>
      <c r="E3079" s="173"/>
      <c r="F3079" s="173"/>
      <c r="G3079" s="173"/>
      <c r="H3079" s="173"/>
      <c r="I3079" s="173"/>
      <c r="J3079" s="173"/>
      <c r="K3079" s="173"/>
      <c r="L3079" s="173"/>
      <c r="M3079" s="72"/>
      <c r="N3079" s="67"/>
      <c r="O3079" s="76"/>
      <c r="P3079" s="218"/>
      <c r="Q3079" s="218"/>
      <c r="R3079" s="218"/>
    </row>
    <row r="3080" spans="1:18" x14ac:dyDescent="0.25">
      <c r="A3080" s="227"/>
      <c r="B3080" s="173"/>
      <c r="C3080" s="173"/>
      <c r="D3080" s="173"/>
      <c r="E3080" s="173"/>
      <c r="F3080" s="173"/>
      <c r="G3080" s="173"/>
      <c r="H3080" s="173"/>
      <c r="I3080" s="173"/>
      <c r="J3080" s="173"/>
      <c r="K3080" s="173"/>
      <c r="L3080" s="173"/>
      <c r="M3080" s="72"/>
      <c r="N3080" s="67"/>
      <c r="O3080" s="76"/>
      <c r="P3080" s="218"/>
      <c r="Q3080" s="218"/>
      <c r="R3080" s="218"/>
    </row>
    <row r="3081" spans="1:18" x14ac:dyDescent="0.25">
      <c r="A3081" s="227"/>
      <c r="B3081" s="173"/>
      <c r="C3081" s="173"/>
      <c r="D3081" s="173"/>
      <c r="E3081" s="173"/>
      <c r="F3081" s="173"/>
      <c r="G3081" s="173"/>
      <c r="H3081" s="173"/>
      <c r="I3081" s="173"/>
      <c r="J3081" s="173"/>
      <c r="K3081" s="173"/>
      <c r="L3081" s="173"/>
      <c r="M3081" s="72"/>
      <c r="N3081" s="67"/>
      <c r="O3081" s="76"/>
      <c r="P3081" s="218"/>
      <c r="Q3081" s="218"/>
      <c r="R3081" s="218"/>
    </row>
    <row r="3082" spans="1:18" x14ac:dyDescent="0.25">
      <c r="A3082" s="227"/>
      <c r="B3082" s="173"/>
      <c r="C3082" s="173"/>
      <c r="D3082" s="173"/>
      <c r="E3082" s="173"/>
      <c r="F3082" s="173"/>
      <c r="G3082" s="173"/>
      <c r="H3082" s="173"/>
      <c r="I3082" s="173"/>
      <c r="J3082" s="173"/>
      <c r="K3082" s="173"/>
      <c r="L3082" s="173"/>
      <c r="M3082" s="72"/>
      <c r="N3082" s="67"/>
      <c r="O3082" s="76"/>
      <c r="P3082" s="218"/>
      <c r="Q3082" s="218"/>
      <c r="R3082" s="218"/>
    </row>
    <row r="3083" spans="1:18" x14ac:dyDescent="0.25">
      <c r="A3083" s="227"/>
      <c r="B3083" s="173"/>
      <c r="C3083" s="173"/>
      <c r="D3083" s="173"/>
      <c r="E3083" s="173"/>
      <c r="F3083" s="173"/>
      <c r="G3083" s="173"/>
      <c r="H3083" s="173"/>
      <c r="I3083" s="173"/>
      <c r="J3083" s="173"/>
      <c r="K3083" s="173"/>
      <c r="L3083" s="173"/>
      <c r="M3083" s="72"/>
      <c r="N3083" s="67"/>
      <c r="O3083" s="76"/>
      <c r="P3083" s="218"/>
      <c r="Q3083" s="218"/>
      <c r="R3083" s="218"/>
    </row>
    <row r="3084" spans="1:18" x14ac:dyDescent="0.25">
      <c r="A3084" s="227"/>
      <c r="B3084" s="173"/>
      <c r="C3084" s="173"/>
      <c r="D3084" s="173"/>
      <c r="E3084" s="173"/>
      <c r="F3084" s="173"/>
      <c r="G3084" s="173"/>
      <c r="H3084" s="173"/>
      <c r="I3084" s="173"/>
      <c r="J3084" s="173"/>
      <c r="K3084" s="173"/>
      <c r="L3084" s="173"/>
      <c r="M3084" s="72"/>
      <c r="N3084" s="67"/>
      <c r="O3084" s="76"/>
      <c r="P3084" s="218"/>
      <c r="Q3084" s="218"/>
      <c r="R3084" s="218"/>
    </row>
    <row r="3085" spans="1:18" x14ac:dyDescent="0.25">
      <c r="A3085" s="227"/>
      <c r="B3085" s="173"/>
      <c r="C3085" s="173"/>
      <c r="D3085" s="173"/>
      <c r="E3085" s="173"/>
      <c r="F3085" s="173"/>
      <c r="G3085" s="173"/>
      <c r="H3085" s="173"/>
      <c r="I3085" s="173"/>
      <c r="J3085" s="173"/>
      <c r="K3085" s="173"/>
      <c r="L3085" s="173"/>
      <c r="M3085" s="72"/>
      <c r="N3085" s="67"/>
      <c r="O3085" s="76"/>
      <c r="P3085" s="218"/>
      <c r="Q3085" s="218"/>
      <c r="R3085" s="218"/>
    </row>
    <row r="3086" spans="1:18" x14ac:dyDescent="0.25">
      <c r="A3086" s="227"/>
      <c r="B3086" s="173"/>
      <c r="C3086" s="173"/>
      <c r="D3086" s="173"/>
      <c r="E3086" s="173"/>
      <c r="F3086" s="173"/>
      <c r="G3086" s="173"/>
      <c r="H3086" s="173"/>
      <c r="I3086" s="173"/>
      <c r="J3086" s="173"/>
      <c r="K3086" s="173"/>
      <c r="L3086" s="173"/>
      <c r="M3086" s="72"/>
      <c r="N3086" s="67"/>
      <c r="O3086" s="76"/>
      <c r="P3086" s="218"/>
      <c r="Q3086" s="218"/>
      <c r="R3086" s="218"/>
    </row>
    <row r="3087" spans="1:18" x14ac:dyDescent="0.25">
      <c r="A3087" s="227"/>
      <c r="B3087" s="173"/>
      <c r="C3087" s="173"/>
      <c r="D3087" s="173"/>
      <c r="E3087" s="173"/>
      <c r="F3087" s="173"/>
      <c r="G3087" s="173"/>
      <c r="H3087" s="173"/>
      <c r="I3087" s="173"/>
      <c r="J3087" s="173"/>
      <c r="K3087" s="173"/>
      <c r="L3087" s="173"/>
      <c r="M3087" s="72"/>
      <c r="N3087" s="67"/>
      <c r="O3087" s="76"/>
      <c r="P3087" s="218"/>
      <c r="Q3087" s="218"/>
      <c r="R3087" s="218"/>
    </row>
    <row r="3088" spans="1:18" x14ac:dyDescent="0.25">
      <c r="A3088" s="227"/>
      <c r="B3088" s="173"/>
      <c r="C3088" s="173"/>
      <c r="D3088" s="173"/>
      <c r="E3088" s="173"/>
      <c r="F3088" s="173"/>
      <c r="G3088" s="173"/>
      <c r="H3088" s="173"/>
      <c r="I3088" s="173"/>
      <c r="J3088" s="173"/>
      <c r="K3088" s="173"/>
      <c r="L3088" s="173"/>
      <c r="M3088" s="72"/>
      <c r="N3088" s="67"/>
      <c r="O3088" s="76"/>
      <c r="P3088" s="218"/>
      <c r="Q3088" s="218"/>
      <c r="R3088" s="218"/>
    </row>
    <row r="3089" spans="1:18" x14ac:dyDescent="0.25">
      <c r="A3089" s="227"/>
      <c r="B3089" s="173"/>
      <c r="C3089" s="173"/>
      <c r="D3089" s="173"/>
      <c r="E3089" s="173"/>
      <c r="F3089" s="173"/>
      <c r="G3089" s="173"/>
      <c r="H3089" s="173"/>
      <c r="I3089" s="173"/>
      <c r="J3089" s="173"/>
      <c r="K3089" s="173"/>
      <c r="L3089" s="173"/>
      <c r="M3089" s="72"/>
      <c r="N3089" s="67"/>
      <c r="O3089" s="76"/>
      <c r="P3089" s="218"/>
      <c r="Q3089" s="218"/>
      <c r="R3089" s="218"/>
    </row>
    <row r="3090" spans="1:18" x14ac:dyDescent="0.25">
      <c r="A3090" s="227"/>
      <c r="B3090" s="173"/>
      <c r="C3090" s="173"/>
      <c r="D3090" s="173"/>
      <c r="E3090" s="173"/>
      <c r="F3090" s="173"/>
      <c r="G3090" s="173"/>
      <c r="H3090" s="173"/>
      <c r="I3090" s="173"/>
      <c r="J3090" s="173"/>
      <c r="K3090" s="173"/>
      <c r="L3090" s="173"/>
      <c r="M3090" s="72"/>
      <c r="N3090" s="67"/>
      <c r="O3090" s="76"/>
      <c r="P3090" s="218"/>
      <c r="Q3090" s="218"/>
      <c r="R3090" s="218"/>
    </row>
    <row r="3091" spans="1:18" x14ac:dyDescent="0.25">
      <c r="A3091" s="227"/>
      <c r="B3091" s="173"/>
      <c r="C3091" s="173"/>
      <c r="D3091" s="173"/>
      <c r="E3091" s="173"/>
      <c r="F3091" s="173"/>
      <c r="G3091" s="173"/>
      <c r="H3091" s="173"/>
      <c r="I3091" s="173"/>
      <c r="J3091" s="173"/>
      <c r="K3091" s="173"/>
      <c r="L3091" s="173"/>
      <c r="M3091" s="72"/>
      <c r="N3091" s="67"/>
      <c r="O3091" s="76"/>
      <c r="P3091" s="218"/>
      <c r="Q3091" s="218"/>
      <c r="R3091" s="218"/>
    </row>
    <row r="3092" spans="1:18" x14ac:dyDescent="0.25">
      <c r="A3092" s="227"/>
      <c r="B3092" s="173"/>
      <c r="C3092" s="173"/>
      <c r="D3092" s="173"/>
      <c r="E3092" s="173"/>
      <c r="F3092" s="173"/>
      <c r="G3092" s="173"/>
      <c r="H3092" s="173"/>
      <c r="I3092" s="173"/>
      <c r="J3092" s="173"/>
      <c r="K3092" s="173"/>
      <c r="L3092" s="173"/>
      <c r="M3092" s="72"/>
      <c r="N3092" s="67"/>
      <c r="O3092" s="76"/>
      <c r="P3092" s="218"/>
      <c r="Q3092" s="218"/>
      <c r="R3092" s="218"/>
    </row>
    <row r="3093" spans="1:18" x14ac:dyDescent="0.25">
      <c r="A3093" s="227"/>
      <c r="B3093" s="173"/>
      <c r="C3093" s="173"/>
      <c r="D3093" s="173"/>
      <c r="E3093" s="173"/>
      <c r="F3093" s="173"/>
      <c r="G3093" s="173"/>
      <c r="H3093" s="173"/>
      <c r="I3093" s="173"/>
      <c r="J3093" s="173"/>
      <c r="K3093" s="173"/>
      <c r="L3093" s="173"/>
      <c r="M3093" s="72"/>
      <c r="N3093" s="67"/>
      <c r="O3093" s="76"/>
      <c r="P3093" s="218"/>
      <c r="Q3093" s="218"/>
      <c r="R3093" s="218"/>
    </row>
    <row r="3094" spans="1:18" x14ac:dyDescent="0.25">
      <c r="A3094" s="227"/>
      <c r="B3094" s="173"/>
      <c r="C3094" s="173"/>
      <c r="D3094" s="173"/>
      <c r="E3094" s="173"/>
      <c r="F3094" s="173"/>
      <c r="G3094" s="173"/>
      <c r="H3094" s="173"/>
      <c r="I3094" s="173"/>
      <c r="J3094" s="173"/>
      <c r="K3094" s="173"/>
      <c r="L3094" s="173"/>
      <c r="M3094" s="72"/>
      <c r="N3094" s="67"/>
      <c r="O3094" s="76"/>
      <c r="P3094" s="218"/>
      <c r="Q3094" s="218"/>
      <c r="R3094" s="218"/>
    </row>
    <row r="3095" spans="1:18" x14ac:dyDescent="0.25">
      <c r="A3095" s="227"/>
      <c r="B3095" s="173"/>
      <c r="C3095" s="173"/>
      <c r="D3095" s="173"/>
      <c r="E3095" s="173"/>
      <c r="F3095" s="173"/>
      <c r="G3095" s="173"/>
      <c r="H3095" s="173"/>
      <c r="I3095" s="173"/>
      <c r="J3095" s="173"/>
      <c r="K3095" s="173"/>
      <c r="L3095" s="173"/>
      <c r="M3095" s="72"/>
      <c r="N3095" s="67"/>
      <c r="O3095" s="76"/>
      <c r="P3095" s="218"/>
      <c r="Q3095" s="218"/>
      <c r="R3095" s="218"/>
    </row>
    <row r="3096" spans="1:18" x14ac:dyDescent="0.25">
      <c r="A3096" s="227"/>
      <c r="B3096" s="173"/>
      <c r="C3096" s="173"/>
      <c r="D3096" s="173"/>
      <c r="E3096" s="173"/>
      <c r="F3096" s="173"/>
      <c r="G3096" s="173"/>
      <c r="H3096" s="173"/>
      <c r="I3096" s="173"/>
      <c r="J3096" s="173"/>
      <c r="K3096" s="173"/>
      <c r="L3096" s="173"/>
      <c r="M3096" s="72"/>
      <c r="N3096" s="67"/>
      <c r="O3096" s="76"/>
      <c r="P3096" s="218"/>
      <c r="Q3096" s="218"/>
      <c r="R3096" s="218"/>
    </row>
    <row r="3097" spans="1:18" x14ac:dyDescent="0.25">
      <c r="A3097" s="227"/>
      <c r="B3097" s="173"/>
      <c r="C3097" s="173"/>
      <c r="D3097" s="173"/>
      <c r="E3097" s="173"/>
      <c r="F3097" s="173"/>
      <c r="G3097" s="173"/>
      <c r="H3097" s="173"/>
      <c r="I3097" s="173"/>
      <c r="J3097" s="173"/>
      <c r="K3097" s="173"/>
      <c r="L3097" s="173"/>
      <c r="M3097" s="72"/>
      <c r="N3097" s="67"/>
      <c r="O3097" s="76"/>
      <c r="P3097" s="218"/>
      <c r="Q3097" s="218"/>
      <c r="R3097" s="218"/>
    </row>
    <row r="3098" spans="1:18" x14ac:dyDescent="0.25">
      <c r="A3098" s="227"/>
      <c r="B3098" s="173"/>
      <c r="C3098" s="173"/>
      <c r="D3098" s="173"/>
      <c r="E3098" s="173"/>
      <c r="F3098" s="173"/>
      <c r="G3098" s="173"/>
      <c r="H3098" s="173"/>
      <c r="I3098" s="173"/>
      <c r="J3098" s="173"/>
      <c r="K3098" s="173"/>
      <c r="L3098" s="173"/>
      <c r="M3098" s="72"/>
      <c r="N3098" s="67"/>
      <c r="O3098" s="76"/>
      <c r="P3098" s="218"/>
      <c r="Q3098" s="218"/>
      <c r="R3098" s="218"/>
    </row>
    <row r="3099" spans="1:18" x14ac:dyDescent="0.25">
      <c r="A3099" s="227"/>
      <c r="B3099" s="173"/>
      <c r="C3099" s="173"/>
      <c r="D3099" s="173"/>
      <c r="E3099" s="173"/>
      <c r="F3099" s="173"/>
      <c r="G3099" s="173"/>
      <c r="H3099" s="173"/>
      <c r="I3099" s="173"/>
      <c r="J3099" s="173"/>
      <c r="K3099" s="173"/>
      <c r="L3099" s="173"/>
      <c r="M3099" s="72"/>
      <c r="N3099" s="67"/>
      <c r="O3099" s="76"/>
      <c r="P3099" s="218"/>
      <c r="Q3099" s="218"/>
      <c r="R3099" s="218"/>
    </row>
    <row r="3100" spans="1:18" x14ac:dyDescent="0.25">
      <c r="A3100" s="227"/>
      <c r="B3100" s="173"/>
      <c r="C3100" s="173"/>
      <c r="D3100" s="173"/>
      <c r="E3100" s="173"/>
      <c r="F3100" s="173"/>
      <c r="G3100" s="173"/>
      <c r="H3100" s="173"/>
      <c r="I3100" s="173"/>
      <c r="J3100" s="173"/>
      <c r="K3100" s="173"/>
      <c r="L3100" s="173"/>
      <c r="M3100" s="72"/>
      <c r="N3100" s="67"/>
      <c r="O3100" s="76"/>
      <c r="P3100" s="218"/>
      <c r="Q3100" s="218"/>
      <c r="R3100" s="218"/>
    </row>
    <row r="3101" spans="1:18" x14ac:dyDescent="0.25">
      <c r="A3101" s="227"/>
      <c r="B3101" s="173"/>
      <c r="C3101" s="173"/>
      <c r="D3101" s="173"/>
      <c r="E3101" s="173"/>
      <c r="F3101" s="173"/>
      <c r="G3101" s="173"/>
      <c r="H3101" s="173"/>
      <c r="I3101" s="173"/>
      <c r="J3101" s="173"/>
      <c r="K3101" s="173"/>
      <c r="L3101" s="173"/>
      <c r="M3101" s="72"/>
      <c r="N3101" s="67"/>
      <c r="O3101" s="76"/>
      <c r="P3101" s="218"/>
      <c r="Q3101" s="218"/>
      <c r="R3101" s="218"/>
    </row>
    <row r="3102" spans="1:18" x14ac:dyDescent="0.25">
      <c r="A3102" s="227"/>
      <c r="B3102" s="173"/>
      <c r="C3102" s="173"/>
      <c r="D3102" s="173"/>
      <c r="E3102" s="173"/>
      <c r="F3102" s="173"/>
      <c r="G3102" s="173"/>
      <c r="H3102" s="173"/>
      <c r="I3102" s="173"/>
      <c r="J3102" s="173"/>
      <c r="K3102" s="173"/>
      <c r="L3102" s="173"/>
      <c r="M3102" s="72"/>
      <c r="N3102" s="67"/>
      <c r="O3102" s="76"/>
      <c r="P3102" s="218"/>
      <c r="Q3102" s="218"/>
      <c r="R3102" s="218"/>
    </row>
    <row r="3103" spans="1:18" x14ac:dyDescent="0.25">
      <c r="A3103" s="227"/>
      <c r="B3103" s="173"/>
      <c r="C3103" s="173"/>
      <c r="D3103" s="173"/>
      <c r="E3103" s="173"/>
      <c r="F3103" s="173"/>
      <c r="G3103" s="173"/>
      <c r="H3103" s="173"/>
      <c r="I3103" s="173"/>
      <c r="J3103" s="173"/>
      <c r="K3103" s="173"/>
      <c r="L3103" s="173"/>
      <c r="M3103" s="72"/>
      <c r="N3103" s="67"/>
      <c r="O3103" s="76"/>
      <c r="P3103" s="218"/>
      <c r="Q3103" s="218"/>
      <c r="R3103" s="218"/>
    </row>
    <row r="3104" spans="1:18" x14ac:dyDescent="0.25">
      <c r="A3104" s="227"/>
      <c r="B3104" s="173"/>
      <c r="C3104" s="173"/>
      <c r="D3104" s="173"/>
      <c r="E3104" s="173"/>
      <c r="F3104" s="173"/>
      <c r="G3104" s="173"/>
      <c r="H3104" s="173"/>
      <c r="I3104" s="173"/>
      <c r="J3104" s="173"/>
      <c r="K3104" s="173"/>
      <c r="L3104" s="173"/>
      <c r="M3104" s="72"/>
      <c r="N3104" s="67"/>
      <c r="O3104" s="76"/>
      <c r="P3104" s="218"/>
      <c r="Q3104" s="218"/>
      <c r="R3104" s="218"/>
    </row>
    <row r="3105" spans="1:18" x14ac:dyDescent="0.25">
      <c r="A3105" s="227"/>
      <c r="B3105" s="173"/>
      <c r="C3105" s="173"/>
      <c r="D3105" s="173"/>
      <c r="E3105" s="173"/>
      <c r="F3105" s="173"/>
      <c r="G3105" s="173"/>
      <c r="H3105" s="173"/>
      <c r="I3105" s="173"/>
      <c r="J3105" s="173"/>
      <c r="K3105" s="173"/>
      <c r="L3105" s="173"/>
      <c r="M3105" s="72"/>
      <c r="N3105" s="67"/>
      <c r="O3105" s="76"/>
      <c r="P3105" s="218"/>
      <c r="Q3105" s="218"/>
      <c r="R3105" s="218"/>
    </row>
    <row r="3106" spans="1:18" x14ac:dyDescent="0.25">
      <c r="A3106" s="227"/>
      <c r="B3106" s="173"/>
      <c r="C3106" s="173"/>
      <c r="D3106" s="173"/>
      <c r="E3106" s="173"/>
      <c r="F3106" s="173"/>
      <c r="G3106" s="173"/>
      <c r="H3106" s="173"/>
      <c r="I3106" s="173"/>
      <c r="J3106" s="173"/>
      <c r="K3106" s="173"/>
      <c r="L3106" s="173"/>
      <c r="M3106" s="72"/>
      <c r="N3106" s="67"/>
      <c r="O3106" s="76"/>
      <c r="P3106" s="218"/>
      <c r="Q3106" s="218"/>
      <c r="R3106" s="218"/>
    </row>
    <row r="3107" spans="1:18" x14ac:dyDescent="0.25">
      <c r="A3107" s="227"/>
      <c r="B3107" s="173"/>
      <c r="C3107" s="173"/>
      <c r="D3107" s="173"/>
      <c r="E3107" s="173"/>
      <c r="F3107" s="173"/>
      <c r="G3107" s="173"/>
      <c r="H3107" s="173"/>
      <c r="I3107" s="173"/>
      <c r="J3107" s="173"/>
      <c r="K3107" s="173"/>
      <c r="L3107" s="173"/>
      <c r="M3107" s="72"/>
      <c r="N3107" s="67"/>
      <c r="O3107" s="76"/>
      <c r="P3107" s="218"/>
      <c r="Q3107" s="218"/>
      <c r="R3107" s="218"/>
    </row>
    <row r="3108" spans="1:18" x14ac:dyDescent="0.25">
      <c r="A3108" s="227"/>
      <c r="B3108" s="173"/>
      <c r="C3108" s="173"/>
      <c r="D3108" s="173"/>
      <c r="E3108" s="173"/>
      <c r="F3108" s="173"/>
      <c r="G3108" s="173"/>
      <c r="H3108" s="173"/>
      <c r="I3108" s="173"/>
      <c r="J3108" s="173"/>
      <c r="K3108" s="173"/>
      <c r="L3108" s="173"/>
      <c r="M3108" s="72"/>
      <c r="N3108" s="67"/>
      <c r="O3108" s="76"/>
      <c r="P3108" s="218"/>
      <c r="Q3108" s="218"/>
      <c r="R3108" s="218"/>
    </row>
    <row r="3109" spans="1:18" x14ac:dyDescent="0.25">
      <c r="A3109" s="227"/>
      <c r="B3109" s="173"/>
      <c r="C3109" s="173"/>
      <c r="D3109" s="173"/>
      <c r="E3109" s="173"/>
      <c r="F3109" s="173"/>
      <c r="G3109" s="173"/>
      <c r="H3109" s="173"/>
      <c r="I3109" s="173"/>
      <c r="J3109" s="173"/>
      <c r="K3109" s="173"/>
      <c r="L3109" s="173"/>
      <c r="M3109" s="72"/>
      <c r="N3109" s="67"/>
      <c r="O3109" s="76"/>
      <c r="P3109" s="218"/>
      <c r="Q3109" s="218"/>
      <c r="R3109" s="218"/>
    </row>
    <row r="3110" spans="1:18" x14ac:dyDescent="0.25">
      <c r="A3110" s="227"/>
      <c r="B3110" s="173"/>
      <c r="C3110" s="173"/>
      <c r="D3110" s="173"/>
      <c r="E3110" s="173"/>
      <c r="F3110" s="173"/>
      <c r="G3110" s="173"/>
      <c r="H3110" s="173"/>
      <c r="I3110" s="173"/>
      <c r="J3110" s="173"/>
      <c r="K3110" s="173"/>
      <c r="L3110" s="173"/>
      <c r="M3110" s="72"/>
      <c r="N3110" s="67"/>
      <c r="O3110" s="76"/>
      <c r="P3110" s="218"/>
      <c r="Q3110" s="218"/>
      <c r="R3110" s="218"/>
    </row>
    <row r="3111" spans="1:18" x14ac:dyDescent="0.25">
      <c r="A3111" s="227"/>
      <c r="B3111" s="173"/>
      <c r="C3111" s="173"/>
      <c r="D3111" s="173"/>
      <c r="E3111" s="173"/>
      <c r="F3111" s="173"/>
      <c r="G3111" s="173"/>
      <c r="H3111" s="173"/>
      <c r="I3111" s="173"/>
      <c r="J3111" s="173"/>
      <c r="K3111" s="173"/>
      <c r="L3111" s="173"/>
      <c r="M3111" s="72"/>
      <c r="N3111" s="67"/>
      <c r="O3111" s="76"/>
      <c r="P3111" s="218"/>
      <c r="Q3111" s="218"/>
      <c r="R3111" s="218"/>
    </row>
    <row r="3112" spans="1:18" x14ac:dyDescent="0.25">
      <c r="A3112" s="227"/>
      <c r="B3112" s="173"/>
      <c r="C3112" s="173"/>
      <c r="D3112" s="173"/>
      <c r="E3112" s="173"/>
      <c r="F3112" s="173"/>
      <c r="G3112" s="173"/>
      <c r="H3112" s="173"/>
      <c r="I3112" s="173"/>
      <c r="J3112" s="173"/>
      <c r="K3112" s="173"/>
      <c r="L3112" s="173"/>
      <c r="M3112" s="72"/>
      <c r="N3112" s="67"/>
      <c r="O3112" s="76"/>
      <c r="P3112" s="218"/>
      <c r="Q3112" s="218"/>
      <c r="R3112" s="218"/>
    </row>
    <row r="3113" spans="1:18" x14ac:dyDescent="0.25">
      <c r="A3113" s="227"/>
      <c r="B3113" s="173"/>
      <c r="C3113" s="173"/>
      <c r="D3113" s="173"/>
      <c r="E3113" s="173"/>
      <c r="F3113" s="173"/>
      <c r="G3113" s="173"/>
      <c r="H3113" s="173"/>
      <c r="I3113" s="173"/>
      <c r="J3113" s="173"/>
      <c r="K3113" s="173"/>
      <c r="L3113" s="173"/>
      <c r="M3113" s="72"/>
      <c r="N3113" s="67"/>
      <c r="O3113" s="76"/>
      <c r="P3113" s="218"/>
      <c r="Q3113" s="218"/>
      <c r="R3113" s="218"/>
    </row>
    <row r="3114" spans="1:18" x14ac:dyDescent="0.25">
      <c r="A3114" s="227"/>
      <c r="B3114" s="173"/>
      <c r="C3114" s="173"/>
      <c r="D3114" s="173"/>
      <c r="E3114" s="173"/>
      <c r="F3114" s="173"/>
      <c r="G3114" s="173"/>
      <c r="H3114" s="173"/>
      <c r="I3114" s="173"/>
      <c r="J3114" s="173"/>
      <c r="K3114" s="173"/>
      <c r="L3114" s="173"/>
      <c r="M3114" s="72"/>
      <c r="N3114" s="67"/>
      <c r="O3114" s="76"/>
      <c r="P3114" s="218"/>
      <c r="Q3114" s="218"/>
      <c r="R3114" s="218"/>
    </row>
    <row r="3115" spans="1:18" x14ac:dyDescent="0.25">
      <c r="A3115" s="227"/>
      <c r="B3115" s="173"/>
      <c r="C3115" s="173"/>
      <c r="D3115" s="173"/>
      <c r="E3115" s="173"/>
      <c r="F3115" s="173"/>
      <c r="G3115" s="173"/>
      <c r="H3115" s="173"/>
      <c r="I3115" s="173"/>
      <c r="J3115" s="173"/>
      <c r="K3115" s="173"/>
      <c r="L3115" s="173"/>
      <c r="M3115" s="72"/>
      <c r="N3115" s="67"/>
      <c r="O3115" s="76"/>
      <c r="P3115" s="218"/>
      <c r="Q3115" s="218"/>
      <c r="R3115" s="218"/>
    </row>
    <row r="3116" spans="1:18" x14ac:dyDescent="0.25">
      <c r="A3116" s="227"/>
      <c r="B3116" s="173"/>
      <c r="C3116" s="173"/>
      <c r="D3116" s="173"/>
      <c r="E3116" s="173"/>
      <c r="F3116" s="173"/>
      <c r="G3116" s="173"/>
      <c r="H3116" s="173"/>
      <c r="I3116" s="173"/>
      <c r="J3116" s="173"/>
      <c r="K3116" s="173"/>
      <c r="L3116" s="173"/>
      <c r="M3116" s="72"/>
      <c r="N3116" s="67"/>
      <c r="O3116" s="76"/>
      <c r="P3116" s="218"/>
      <c r="Q3116" s="218"/>
      <c r="R3116" s="218"/>
    </row>
    <row r="3117" spans="1:18" x14ac:dyDescent="0.25">
      <c r="A3117" s="227"/>
      <c r="B3117" s="173"/>
      <c r="C3117" s="173"/>
      <c r="D3117" s="173"/>
      <c r="E3117" s="173"/>
      <c r="F3117" s="173"/>
      <c r="G3117" s="173"/>
      <c r="H3117" s="173"/>
      <c r="I3117" s="173"/>
      <c r="J3117" s="173"/>
      <c r="K3117" s="173"/>
      <c r="L3117" s="173"/>
      <c r="M3117" s="72"/>
      <c r="N3117" s="67"/>
      <c r="O3117" s="76"/>
      <c r="P3117" s="218"/>
      <c r="Q3117" s="218"/>
      <c r="R3117" s="218"/>
    </row>
    <row r="3118" spans="1:18" x14ac:dyDescent="0.25">
      <c r="A3118" s="227"/>
      <c r="B3118" s="173"/>
      <c r="C3118" s="173"/>
      <c r="D3118" s="173"/>
      <c r="E3118" s="173"/>
      <c r="F3118" s="173"/>
      <c r="G3118" s="173"/>
      <c r="H3118" s="173"/>
      <c r="I3118" s="173"/>
      <c r="J3118" s="173"/>
      <c r="K3118" s="173"/>
      <c r="L3118" s="173"/>
      <c r="M3118" s="72"/>
      <c r="N3118" s="67"/>
      <c r="O3118" s="76"/>
      <c r="P3118" s="218"/>
      <c r="Q3118" s="218"/>
      <c r="R3118" s="218"/>
    </row>
    <row r="3119" spans="1:18" x14ac:dyDescent="0.25">
      <c r="A3119" s="227"/>
      <c r="B3119" s="173"/>
      <c r="C3119" s="173"/>
      <c r="D3119" s="173"/>
      <c r="E3119" s="173"/>
      <c r="F3119" s="173"/>
      <c r="G3119" s="173"/>
      <c r="H3119" s="173"/>
      <c r="I3119" s="173"/>
      <c r="J3119" s="173"/>
      <c r="K3119" s="173"/>
      <c r="L3119" s="173"/>
      <c r="M3119" s="72"/>
      <c r="N3119" s="67"/>
      <c r="O3119" s="76"/>
      <c r="P3119" s="218"/>
      <c r="Q3119" s="218"/>
      <c r="R3119" s="218"/>
    </row>
    <row r="3120" spans="1:18" x14ac:dyDescent="0.25">
      <c r="A3120" s="227"/>
      <c r="B3120" s="173"/>
      <c r="C3120" s="173"/>
      <c r="D3120" s="173"/>
      <c r="E3120" s="173"/>
      <c r="F3120" s="173"/>
      <c r="G3120" s="173"/>
      <c r="H3120" s="173"/>
      <c r="I3120" s="173"/>
      <c r="J3120" s="173"/>
      <c r="K3120" s="173"/>
      <c r="L3120" s="173"/>
      <c r="M3120" s="72"/>
      <c r="N3120" s="67"/>
      <c r="O3120" s="76"/>
      <c r="P3120" s="218"/>
      <c r="Q3120" s="218"/>
      <c r="R3120" s="218"/>
    </row>
    <row r="3121" spans="1:18" x14ac:dyDescent="0.25">
      <c r="A3121" s="227"/>
      <c r="B3121" s="173"/>
      <c r="C3121" s="173"/>
      <c r="D3121" s="173"/>
      <c r="E3121" s="173"/>
      <c r="F3121" s="173"/>
      <c r="G3121" s="173"/>
      <c r="H3121" s="173"/>
      <c r="I3121" s="173"/>
      <c r="J3121" s="173"/>
      <c r="K3121" s="173"/>
      <c r="L3121" s="173"/>
      <c r="M3121" s="72"/>
      <c r="N3121" s="67"/>
      <c r="O3121" s="76"/>
      <c r="P3121" s="218"/>
      <c r="Q3121" s="218"/>
      <c r="R3121" s="218"/>
    </row>
    <row r="3122" spans="1:18" x14ac:dyDescent="0.25">
      <c r="A3122" s="227"/>
      <c r="B3122" s="173"/>
      <c r="C3122" s="173"/>
      <c r="D3122" s="173"/>
      <c r="E3122" s="173"/>
      <c r="F3122" s="173"/>
      <c r="G3122" s="173"/>
      <c r="H3122" s="173"/>
      <c r="I3122" s="173"/>
      <c r="J3122" s="173"/>
      <c r="K3122" s="173"/>
      <c r="L3122" s="173"/>
      <c r="M3122" s="72"/>
      <c r="N3122" s="67"/>
      <c r="O3122" s="76"/>
      <c r="P3122" s="218"/>
      <c r="Q3122" s="218"/>
      <c r="R3122" s="218"/>
    </row>
    <row r="3123" spans="1:18" x14ac:dyDescent="0.25">
      <c r="A3123" s="227"/>
      <c r="B3123" s="173"/>
      <c r="C3123" s="173"/>
      <c r="D3123" s="173"/>
      <c r="E3123" s="173"/>
      <c r="F3123" s="173"/>
      <c r="G3123" s="173"/>
      <c r="H3123" s="173"/>
      <c r="I3123" s="173"/>
      <c r="J3123" s="173"/>
      <c r="K3123" s="173"/>
      <c r="L3123" s="173"/>
      <c r="M3123" s="72"/>
      <c r="N3123" s="67"/>
      <c r="O3123" s="76"/>
      <c r="P3123" s="218"/>
      <c r="Q3123" s="218"/>
      <c r="R3123" s="218"/>
    </row>
    <row r="3124" spans="1:18" x14ac:dyDescent="0.25">
      <c r="A3124" s="227"/>
      <c r="B3124" s="173"/>
      <c r="C3124" s="173"/>
      <c r="D3124" s="173"/>
      <c r="E3124" s="173"/>
      <c r="F3124" s="173"/>
      <c r="G3124" s="173"/>
      <c r="H3124" s="173"/>
      <c r="I3124" s="173"/>
      <c r="J3124" s="173"/>
      <c r="K3124" s="173"/>
      <c r="L3124" s="173"/>
      <c r="M3124" s="72"/>
      <c r="N3124" s="67"/>
      <c r="O3124" s="76"/>
      <c r="P3124" s="218"/>
      <c r="Q3124" s="218"/>
      <c r="R3124" s="218"/>
    </row>
    <row r="3125" spans="1:18" x14ac:dyDescent="0.25">
      <c r="A3125" s="227"/>
      <c r="B3125" s="173"/>
      <c r="C3125" s="173"/>
      <c r="D3125" s="173"/>
      <c r="E3125" s="173"/>
      <c r="F3125" s="173"/>
      <c r="G3125" s="173"/>
      <c r="H3125" s="173"/>
      <c r="I3125" s="173"/>
      <c r="J3125" s="173"/>
      <c r="K3125" s="173"/>
      <c r="L3125" s="173"/>
      <c r="M3125" s="72"/>
      <c r="N3125" s="67"/>
      <c r="O3125" s="76"/>
      <c r="P3125" s="218"/>
      <c r="Q3125" s="218"/>
      <c r="R3125" s="218"/>
    </row>
    <row r="3126" spans="1:18" x14ac:dyDescent="0.25">
      <c r="A3126" s="227"/>
      <c r="B3126" s="173"/>
      <c r="C3126" s="173"/>
      <c r="D3126" s="173"/>
      <c r="E3126" s="173"/>
      <c r="F3126" s="173"/>
      <c r="G3126" s="173"/>
      <c r="H3126" s="173"/>
      <c r="I3126" s="173"/>
      <c r="J3126" s="173"/>
      <c r="K3126" s="173"/>
      <c r="L3126" s="173"/>
      <c r="M3126" s="72"/>
      <c r="N3126" s="67"/>
      <c r="O3126" s="76"/>
      <c r="P3126" s="218"/>
      <c r="Q3126" s="218"/>
      <c r="R3126" s="218"/>
    </row>
    <row r="3127" spans="1:18" x14ac:dyDescent="0.25">
      <c r="A3127" s="227"/>
      <c r="B3127" s="173"/>
      <c r="C3127" s="173"/>
      <c r="D3127" s="173"/>
      <c r="E3127" s="173"/>
      <c r="F3127" s="173"/>
      <c r="G3127" s="173"/>
      <c r="H3127" s="173"/>
      <c r="I3127" s="173"/>
      <c r="J3127" s="173"/>
      <c r="K3127" s="173"/>
      <c r="L3127" s="173"/>
      <c r="M3127" s="72"/>
      <c r="N3127" s="67"/>
      <c r="O3127" s="76"/>
      <c r="P3127" s="218"/>
      <c r="Q3127" s="218"/>
      <c r="R3127" s="218"/>
    </row>
    <row r="3128" spans="1:18" x14ac:dyDescent="0.25">
      <c r="A3128" s="227"/>
      <c r="B3128" s="173"/>
      <c r="C3128" s="173"/>
      <c r="D3128" s="173"/>
      <c r="E3128" s="173"/>
      <c r="F3128" s="173"/>
      <c r="G3128" s="173"/>
      <c r="H3128" s="173"/>
      <c r="I3128" s="173"/>
      <c r="J3128" s="173"/>
      <c r="K3128" s="173"/>
      <c r="L3128" s="173"/>
      <c r="M3128" s="72"/>
      <c r="N3128" s="67"/>
      <c r="O3128" s="76"/>
      <c r="P3128" s="218"/>
      <c r="Q3128" s="218"/>
      <c r="R3128" s="218"/>
    </row>
    <row r="3129" spans="1:18" x14ac:dyDescent="0.25">
      <c r="A3129" s="227"/>
      <c r="B3129" s="173"/>
      <c r="C3129" s="173"/>
      <c r="D3129" s="173"/>
      <c r="E3129" s="173"/>
      <c r="F3129" s="173"/>
      <c r="G3129" s="173"/>
      <c r="H3129" s="173"/>
      <c r="I3129" s="173"/>
      <c r="J3129" s="173"/>
      <c r="K3129" s="173"/>
      <c r="L3129" s="173"/>
      <c r="M3129" s="72"/>
      <c r="N3129" s="67"/>
      <c r="O3129" s="76"/>
      <c r="P3129" s="218"/>
      <c r="Q3129" s="218"/>
      <c r="R3129" s="218"/>
    </row>
    <row r="3130" spans="1:18" x14ac:dyDescent="0.25">
      <c r="A3130" s="227"/>
      <c r="B3130" s="173"/>
      <c r="C3130" s="173"/>
      <c r="D3130" s="173"/>
      <c r="E3130" s="173"/>
      <c r="F3130" s="173"/>
      <c r="G3130" s="173"/>
      <c r="H3130" s="173"/>
      <c r="I3130" s="173"/>
      <c r="J3130" s="173"/>
      <c r="K3130" s="173"/>
      <c r="L3130" s="173"/>
      <c r="M3130" s="72"/>
      <c r="N3130" s="67"/>
      <c r="O3130" s="76"/>
      <c r="P3130" s="218"/>
      <c r="Q3130" s="218"/>
      <c r="R3130" s="218"/>
    </row>
    <row r="3131" spans="1:18" x14ac:dyDescent="0.25">
      <c r="A3131" s="227"/>
      <c r="B3131" s="173"/>
      <c r="C3131" s="173"/>
      <c r="D3131" s="173"/>
      <c r="E3131" s="173"/>
      <c r="F3131" s="173"/>
      <c r="G3131" s="173"/>
      <c r="H3131" s="173"/>
      <c r="I3131" s="173"/>
      <c r="J3131" s="173"/>
      <c r="K3131" s="173"/>
      <c r="L3131" s="173"/>
      <c r="M3131" s="72"/>
      <c r="N3131" s="67"/>
      <c r="O3131" s="76"/>
      <c r="P3131" s="218"/>
      <c r="Q3131" s="218"/>
      <c r="R3131" s="218"/>
    </row>
    <row r="3132" spans="1:18" x14ac:dyDescent="0.25">
      <c r="A3132" s="227"/>
      <c r="B3132" s="173"/>
      <c r="C3132" s="173"/>
      <c r="D3132" s="173"/>
      <c r="E3132" s="173"/>
      <c r="F3132" s="173"/>
      <c r="G3132" s="173"/>
      <c r="H3132" s="173"/>
      <c r="I3132" s="173"/>
      <c r="J3132" s="173"/>
      <c r="K3132" s="173"/>
      <c r="L3132" s="173"/>
      <c r="M3132" s="72"/>
      <c r="N3132" s="67"/>
      <c r="O3132" s="76"/>
      <c r="P3132" s="218"/>
      <c r="Q3132" s="218"/>
      <c r="R3132" s="218"/>
    </row>
    <row r="3133" spans="1:18" x14ac:dyDescent="0.25">
      <c r="A3133" s="227"/>
      <c r="B3133" s="173"/>
      <c r="C3133" s="173"/>
      <c r="D3133" s="173"/>
      <c r="E3133" s="173"/>
      <c r="F3133" s="173"/>
      <c r="G3133" s="173"/>
      <c r="H3133" s="173"/>
      <c r="I3133" s="173"/>
      <c r="J3133" s="173"/>
      <c r="K3133" s="173"/>
      <c r="L3133" s="173"/>
      <c r="M3133" s="72"/>
      <c r="N3133" s="67"/>
      <c r="O3133" s="76"/>
      <c r="P3133" s="218"/>
      <c r="Q3133" s="218"/>
      <c r="R3133" s="218"/>
    </row>
    <row r="3134" spans="1:18" x14ac:dyDescent="0.25">
      <c r="A3134" s="227"/>
      <c r="B3134" s="173"/>
      <c r="C3134" s="173"/>
      <c r="D3134" s="173"/>
      <c r="E3134" s="173"/>
      <c r="F3134" s="173"/>
      <c r="G3134" s="173"/>
      <c r="H3134" s="173"/>
      <c r="I3134" s="173"/>
      <c r="J3134" s="173"/>
      <c r="K3134" s="173"/>
      <c r="L3134" s="173"/>
      <c r="M3134" s="72"/>
      <c r="N3134" s="67"/>
      <c r="O3134" s="76"/>
      <c r="P3134" s="218"/>
      <c r="Q3134" s="218"/>
      <c r="R3134" s="218"/>
    </row>
    <row r="3135" spans="1:18" x14ac:dyDescent="0.25">
      <c r="A3135" s="227"/>
      <c r="B3135" s="173"/>
      <c r="C3135" s="173"/>
      <c r="D3135" s="173"/>
      <c r="E3135" s="173"/>
      <c r="F3135" s="173"/>
      <c r="G3135" s="173"/>
      <c r="H3135" s="173"/>
      <c r="I3135" s="173"/>
      <c r="J3135" s="173"/>
      <c r="K3135" s="173"/>
      <c r="L3135" s="173"/>
      <c r="M3135" s="72"/>
      <c r="N3135" s="67"/>
      <c r="O3135" s="76"/>
      <c r="P3135" s="218"/>
      <c r="Q3135" s="218"/>
      <c r="R3135" s="218"/>
    </row>
    <row r="3136" spans="1:18" x14ac:dyDescent="0.25">
      <c r="A3136" s="227"/>
      <c r="B3136" s="173"/>
      <c r="C3136" s="173"/>
      <c r="D3136" s="173"/>
      <c r="E3136" s="173"/>
      <c r="F3136" s="173"/>
      <c r="G3136" s="173"/>
      <c r="H3136" s="173"/>
      <c r="I3136" s="173"/>
      <c r="J3136" s="173"/>
      <c r="K3136" s="173"/>
      <c r="L3136" s="173"/>
      <c r="M3136" s="72"/>
      <c r="N3136" s="67"/>
      <c r="O3136" s="76"/>
      <c r="P3136" s="218"/>
      <c r="Q3136" s="218"/>
      <c r="R3136" s="218"/>
    </row>
    <row r="3137" spans="1:18" x14ac:dyDescent="0.25">
      <c r="A3137" s="227"/>
      <c r="B3137" s="173"/>
      <c r="C3137" s="173"/>
      <c r="D3137" s="173"/>
      <c r="E3137" s="173"/>
      <c r="F3137" s="173"/>
      <c r="G3137" s="173"/>
      <c r="H3137" s="173"/>
      <c r="I3137" s="173"/>
      <c r="J3137" s="173"/>
      <c r="K3137" s="173"/>
      <c r="L3137" s="173"/>
      <c r="M3137" s="72"/>
      <c r="N3137" s="67"/>
      <c r="O3137" s="76"/>
      <c r="P3137" s="218"/>
      <c r="Q3137" s="218"/>
      <c r="R3137" s="218"/>
    </row>
    <row r="3138" spans="1:18" x14ac:dyDescent="0.25">
      <c r="A3138" s="227"/>
      <c r="B3138" s="173"/>
      <c r="C3138" s="173"/>
      <c r="D3138" s="173"/>
      <c r="E3138" s="173"/>
      <c r="F3138" s="173"/>
      <c r="G3138" s="173"/>
      <c r="H3138" s="173"/>
      <c r="I3138" s="173"/>
      <c r="J3138" s="173"/>
      <c r="K3138" s="173"/>
      <c r="L3138" s="173"/>
      <c r="M3138" s="72"/>
      <c r="N3138" s="67"/>
      <c r="O3138" s="76"/>
      <c r="P3138" s="218"/>
      <c r="Q3138" s="218"/>
      <c r="R3138" s="218"/>
    </row>
    <row r="3139" spans="1:18" x14ac:dyDescent="0.25">
      <c r="A3139" s="227"/>
      <c r="B3139" s="173"/>
      <c r="C3139" s="173"/>
      <c r="D3139" s="173"/>
      <c r="E3139" s="173"/>
      <c r="F3139" s="173"/>
      <c r="G3139" s="173"/>
      <c r="H3139" s="173"/>
      <c r="I3139" s="173"/>
      <c r="J3139" s="173"/>
      <c r="K3139" s="173"/>
      <c r="L3139" s="173"/>
      <c r="M3139" s="72"/>
      <c r="N3139" s="67"/>
      <c r="O3139" s="76"/>
      <c r="P3139" s="218"/>
      <c r="Q3139" s="218"/>
      <c r="R3139" s="218"/>
    </row>
    <row r="3140" spans="1:18" x14ac:dyDescent="0.25">
      <c r="A3140" s="227"/>
      <c r="B3140" s="173"/>
      <c r="C3140" s="173"/>
      <c r="D3140" s="173"/>
      <c r="E3140" s="173"/>
      <c r="F3140" s="173"/>
      <c r="G3140" s="173"/>
      <c r="H3140" s="173"/>
      <c r="I3140" s="173"/>
      <c r="J3140" s="173"/>
      <c r="K3140" s="173"/>
      <c r="L3140" s="173"/>
      <c r="M3140" s="72"/>
      <c r="N3140" s="67"/>
      <c r="O3140" s="76"/>
      <c r="P3140" s="218"/>
      <c r="Q3140" s="218"/>
      <c r="R3140" s="218"/>
    </row>
    <row r="3141" spans="1:18" x14ac:dyDescent="0.25">
      <c r="A3141" s="227"/>
      <c r="B3141" s="173"/>
      <c r="C3141" s="173"/>
      <c r="D3141" s="173"/>
      <c r="E3141" s="173"/>
      <c r="F3141" s="173"/>
      <c r="G3141" s="173"/>
      <c r="H3141" s="173"/>
      <c r="I3141" s="173"/>
      <c r="J3141" s="173"/>
      <c r="K3141" s="173"/>
      <c r="L3141" s="173"/>
      <c r="M3141" s="72"/>
      <c r="N3141" s="67"/>
      <c r="O3141" s="76"/>
      <c r="P3141" s="218"/>
      <c r="Q3141" s="218"/>
      <c r="R3141" s="218"/>
    </row>
    <row r="3142" spans="1:18" x14ac:dyDescent="0.25">
      <c r="A3142" s="227"/>
      <c r="B3142" s="173"/>
      <c r="C3142" s="173"/>
      <c r="D3142" s="173"/>
      <c r="E3142" s="173"/>
      <c r="F3142" s="173"/>
      <c r="G3142" s="173"/>
      <c r="H3142" s="173"/>
      <c r="I3142" s="173"/>
      <c r="J3142" s="173"/>
      <c r="K3142" s="173"/>
      <c r="L3142" s="173"/>
      <c r="M3142" s="72"/>
      <c r="N3142" s="67"/>
      <c r="O3142" s="76"/>
      <c r="P3142" s="218"/>
      <c r="Q3142" s="218"/>
      <c r="R3142" s="218"/>
    </row>
    <row r="3143" spans="1:18" x14ac:dyDescent="0.25">
      <c r="A3143" s="227"/>
      <c r="B3143" s="173"/>
      <c r="C3143" s="173"/>
      <c r="D3143" s="173"/>
      <c r="E3143" s="173"/>
      <c r="F3143" s="173"/>
      <c r="G3143" s="173"/>
      <c r="H3143" s="173"/>
      <c r="I3143" s="173"/>
      <c r="J3143" s="173"/>
      <c r="K3143" s="173"/>
      <c r="L3143" s="173"/>
      <c r="M3143" s="72"/>
      <c r="N3143" s="67"/>
      <c r="O3143" s="76"/>
      <c r="P3143" s="218"/>
      <c r="Q3143" s="218"/>
      <c r="R3143" s="218"/>
    </row>
    <row r="3144" spans="1:18" x14ac:dyDescent="0.25">
      <c r="A3144" s="227"/>
      <c r="B3144" s="173"/>
      <c r="C3144" s="173"/>
      <c r="D3144" s="173"/>
      <c r="E3144" s="173"/>
      <c r="F3144" s="173"/>
      <c r="G3144" s="173"/>
      <c r="H3144" s="173"/>
      <c r="I3144" s="173"/>
      <c r="J3144" s="173"/>
      <c r="K3144" s="173"/>
      <c r="L3144" s="173"/>
      <c r="M3144" s="72"/>
      <c r="N3144" s="67"/>
      <c r="O3144" s="76"/>
      <c r="P3144" s="218"/>
      <c r="Q3144" s="218"/>
      <c r="R3144" s="218"/>
    </row>
    <row r="3145" spans="1:18" x14ac:dyDescent="0.25">
      <c r="A3145" s="227"/>
      <c r="B3145" s="173"/>
      <c r="C3145" s="173"/>
      <c r="D3145" s="173"/>
      <c r="E3145" s="173"/>
      <c r="F3145" s="173"/>
      <c r="G3145" s="173"/>
      <c r="H3145" s="173"/>
      <c r="I3145" s="173"/>
      <c r="J3145" s="173"/>
      <c r="K3145" s="173"/>
      <c r="L3145" s="173"/>
      <c r="M3145" s="72"/>
      <c r="N3145" s="67"/>
      <c r="O3145" s="76"/>
      <c r="P3145" s="218"/>
      <c r="Q3145" s="218"/>
      <c r="R3145" s="218"/>
    </row>
    <row r="3146" spans="1:18" x14ac:dyDescent="0.25">
      <c r="A3146" s="227"/>
      <c r="B3146" s="173"/>
      <c r="C3146" s="173"/>
      <c r="D3146" s="173"/>
      <c r="E3146" s="173"/>
      <c r="F3146" s="173"/>
      <c r="G3146" s="173"/>
      <c r="H3146" s="173"/>
      <c r="I3146" s="173"/>
      <c r="J3146" s="173"/>
      <c r="K3146" s="173"/>
      <c r="L3146" s="173"/>
      <c r="M3146" s="72"/>
      <c r="N3146" s="67"/>
      <c r="O3146" s="76"/>
      <c r="P3146" s="218"/>
      <c r="Q3146" s="218"/>
      <c r="R3146" s="218"/>
    </row>
    <row r="3147" spans="1:18" x14ac:dyDescent="0.25">
      <c r="A3147" s="227"/>
      <c r="B3147" s="173"/>
      <c r="C3147" s="173"/>
      <c r="D3147" s="173"/>
      <c r="E3147" s="173"/>
      <c r="F3147" s="173"/>
      <c r="G3147" s="173"/>
      <c r="H3147" s="173"/>
      <c r="I3147" s="173"/>
      <c r="J3147" s="173"/>
      <c r="K3147" s="173"/>
      <c r="L3147" s="173"/>
      <c r="M3147" s="72"/>
      <c r="N3147" s="67"/>
      <c r="O3147" s="76"/>
      <c r="P3147" s="218"/>
      <c r="Q3147" s="218"/>
      <c r="R3147" s="218"/>
    </row>
    <row r="3148" spans="1:18" x14ac:dyDescent="0.25">
      <c r="A3148" s="227"/>
      <c r="B3148" s="173"/>
      <c r="C3148" s="173"/>
      <c r="D3148" s="173"/>
      <c r="E3148" s="173"/>
      <c r="F3148" s="173"/>
      <c r="G3148" s="173"/>
      <c r="H3148" s="173"/>
      <c r="I3148" s="173"/>
      <c r="J3148" s="173"/>
      <c r="K3148" s="173"/>
      <c r="L3148" s="173"/>
      <c r="M3148" s="72"/>
      <c r="N3148" s="67"/>
      <c r="O3148" s="76"/>
      <c r="P3148" s="218"/>
      <c r="Q3148" s="218"/>
      <c r="R3148" s="218"/>
    </row>
    <row r="3149" spans="1:18" x14ac:dyDescent="0.25">
      <c r="A3149" s="227"/>
      <c r="B3149" s="173"/>
      <c r="C3149" s="173"/>
      <c r="D3149" s="173"/>
      <c r="E3149" s="173"/>
      <c r="F3149" s="173"/>
      <c r="G3149" s="173"/>
      <c r="H3149" s="173"/>
      <c r="I3149" s="173"/>
      <c r="J3149" s="173"/>
      <c r="K3149" s="173"/>
      <c r="L3149" s="173"/>
      <c r="M3149" s="72"/>
      <c r="N3149" s="67"/>
      <c r="O3149" s="76"/>
      <c r="P3149" s="218"/>
      <c r="Q3149" s="218"/>
      <c r="R3149" s="218"/>
    </row>
    <row r="3150" spans="1:18" x14ac:dyDescent="0.25">
      <c r="A3150" s="227"/>
      <c r="B3150" s="173"/>
      <c r="C3150" s="173"/>
      <c r="D3150" s="173"/>
      <c r="E3150" s="173"/>
      <c r="F3150" s="173"/>
      <c r="G3150" s="173"/>
      <c r="H3150" s="173"/>
      <c r="I3150" s="173"/>
      <c r="J3150" s="173"/>
      <c r="K3150" s="173"/>
      <c r="L3150" s="173"/>
      <c r="M3150" s="72"/>
      <c r="N3150" s="67"/>
      <c r="O3150" s="76"/>
      <c r="P3150" s="218"/>
      <c r="Q3150" s="218"/>
      <c r="R3150" s="218"/>
    </row>
    <row r="3151" spans="1:18" x14ac:dyDescent="0.25">
      <c r="A3151" s="227"/>
      <c r="B3151" s="173"/>
      <c r="C3151" s="173"/>
      <c r="D3151" s="173"/>
      <c r="E3151" s="173"/>
      <c r="F3151" s="173"/>
      <c r="G3151" s="173"/>
      <c r="H3151" s="173"/>
      <c r="I3151" s="173"/>
      <c r="J3151" s="173"/>
      <c r="K3151" s="173"/>
      <c r="L3151" s="173"/>
      <c r="M3151" s="72"/>
      <c r="N3151" s="67"/>
      <c r="O3151" s="76"/>
      <c r="P3151" s="218"/>
      <c r="Q3151" s="218"/>
      <c r="R3151" s="218"/>
    </row>
    <row r="3152" spans="1:18" x14ac:dyDescent="0.25">
      <c r="A3152" s="227"/>
      <c r="B3152" s="173"/>
      <c r="C3152" s="173"/>
      <c r="D3152" s="173"/>
      <c r="E3152" s="173"/>
      <c r="F3152" s="173"/>
      <c r="G3152" s="173"/>
      <c r="H3152" s="173"/>
      <c r="I3152" s="173"/>
      <c r="J3152" s="173"/>
      <c r="K3152" s="173"/>
      <c r="L3152" s="173"/>
      <c r="M3152" s="72"/>
      <c r="N3152" s="67"/>
      <c r="O3152" s="76"/>
      <c r="P3152" s="218"/>
      <c r="Q3152" s="218"/>
      <c r="R3152" s="218"/>
    </row>
    <row r="3153" spans="1:18" x14ac:dyDescent="0.25">
      <c r="A3153" s="227"/>
      <c r="B3153" s="173"/>
      <c r="C3153" s="173"/>
      <c r="D3153" s="173"/>
      <c r="E3153" s="173"/>
      <c r="F3153" s="173"/>
      <c r="G3153" s="173"/>
      <c r="H3153" s="173"/>
      <c r="I3153" s="173"/>
      <c r="J3153" s="173"/>
      <c r="K3153" s="173"/>
      <c r="L3153" s="173"/>
      <c r="M3153" s="72"/>
      <c r="N3153" s="67"/>
      <c r="O3153" s="76"/>
      <c r="P3153" s="218"/>
      <c r="Q3153" s="218"/>
      <c r="R3153" s="218"/>
    </row>
    <row r="3154" spans="1:18" x14ac:dyDescent="0.25">
      <c r="A3154" s="227"/>
      <c r="B3154" s="173"/>
      <c r="C3154" s="173"/>
      <c r="D3154" s="173"/>
      <c r="E3154" s="173"/>
      <c r="F3154" s="173"/>
      <c r="G3154" s="173"/>
      <c r="H3154" s="173"/>
      <c r="I3154" s="173"/>
      <c r="J3154" s="173"/>
      <c r="K3154" s="173"/>
      <c r="L3154" s="173"/>
      <c r="M3154" s="72"/>
      <c r="N3154" s="67"/>
      <c r="O3154" s="76"/>
      <c r="P3154" s="218"/>
      <c r="Q3154" s="218"/>
      <c r="R3154" s="218"/>
    </row>
    <row r="3155" spans="1:18" x14ac:dyDescent="0.25">
      <c r="A3155" s="227"/>
      <c r="B3155" s="173"/>
      <c r="C3155" s="173"/>
      <c r="D3155" s="173"/>
      <c r="E3155" s="173"/>
      <c r="F3155" s="173"/>
      <c r="G3155" s="173"/>
      <c r="H3155" s="173"/>
      <c r="I3155" s="173"/>
      <c r="J3155" s="173"/>
      <c r="K3155" s="173"/>
      <c r="L3155" s="173"/>
      <c r="M3155" s="72"/>
      <c r="N3155" s="67"/>
      <c r="O3155" s="76"/>
      <c r="P3155" s="218"/>
      <c r="Q3155" s="218"/>
      <c r="R3155" s="218"/>
    </row>
    <row r="3156" spans="1:18" x14ac:dyDescent="0.25">
      <c r="A3156" s="227"/>
      <c r="B3156" s="173"/>
      <c r="C3156" s="173"/>
      <c r="D3156" s="173"/>
      <c r="E3156" s="173"/>
      <c r="F3156" s="173"/>
      <c r="G3156" s="173"/>
      <c r="H3156" s="173"/>
      <c r="I3156" s="173"/>
      <c r="J3156" s="173"/>
      <c r="K3156" s="173"/>
      <c r="L3156" s="173"/>
      <c r="M3156" s="72"/>
      <c r="N3156" s="67"/>
      <c r="O3156" s="76"/>
      <c r="P3156" s="218"/>
      <c r="Q3156" s="218"/>
      <c r="R3156" s="218"/>
    </row>
    <row r="3157" spans="1:18" x14ac:dyDescent="0.25">
      <c r="A3157" s="227"/>
      <c r="B3157" s="173"/>
      <c r="C3157" s="173"/>
      <c r="D3157" s="173"/>
      <c r="E3157" s="173"/>
      <c r="F3157" s="173"/>
      <c r="G3157" s="173"/>
      <c r="H3157" s="173"/>
      <c r="I3157" s="173"/>
      <c r="J3157" s="173"/>
      <c r="K3157" s="173"/>
      <c r="L3157" s="173"/>
      <c r="M3157" s="72"/>
      <c r="N3157" s="67"/>
      <c r="O3157" s="76"/>
      <c r="P3157" s="218"/>
      <c r="Q3157" s="218"/>
      <c r="R3157" s="218"/>
    </row>
    <row r="3158" spans="1:18" x14ac:dyDescent="0.25">
      <c r="A3158" s="227"/>
      <c r="B3158" s="173"/>
      <c r="C3158" s="173"/>
      <c r="D3158" s="173"/>
      <c r="E3158" s="173"/>
      <c r="F3158" s="173"/>
      <c r="G3158" s="173"/>
      <c r="H3158" s="173"/>
      <c r="I3158" s="173"/>
      <c r="J3158" s="173"/>
      <c r="K3158" s="173"/>
      <c r="L3158" s="173"/>
      <c r="M3158" s="72"/>
      <c r="N3158" s="67"/>
      <c r="O3158" s="76"/>
      <c r="P3158" s="218"/>
      <c r="Q3158" s="218"/>
      <c r="R3158" s="218"/>
    </row>
    <row r="3159" spans="1:18" x14ac:dyDescent="0.25">
      <c r="A3159" s="227"/>
      <c r="B3159" s="173"/>
      <c r="C3159" s="173"/>
      <c r="D3159" s="173"/>
      <c r="E3159" s="173"/>
      <c r="F3159" s="173"/>
      <c r="G3159" s="173"/>
      <c r="H3159" s="173"/>
      <c r="I3159" s="173"/>
      <c r="J3159" s="173"/>
      <c r="K3159" s="173"/>
      <c r="L3159" s="173"/>
      <c r="M3159" s="72"/>
      <c r="N3159" s="67"/>
      <c r="O3159" s="76"/>
      <c r="P3159" s="218"/>
      <c r="Q3159" s="218"/>
      <c r="R3159" s="218"/>
    </row>
    <row r="3160" spans="1:18" x14ac:dyDescent="0.25">
      <c r="A3160" s="227"/>
      <c r="B3160" s="173"/>
      <c r="C3160" s="173"/>
      <c r="D3160" s="173"/>
      <c r="E3160" s="173"/>
      <c r="F3160" s="173"/>
      <c r="G3160" s="173"/>
      <c r="H3160" s="173"/>
      <c r="I3160" s="173"/>
      <c r="J3160" s="173"/>
      <c r="K3160" s="173"/>
      <c r="L3160" s="173"/>
      <c r="M3160" s="72"/>
      <c r="N3160" s="67"/>
      <c r="O3160" s="76"/>
      <c r="P3160" s="218"/>
      <c r="Q3160" s="218"/>
      <c r="R3160" s="218"/>
    </row>
    <row r="3161" spans="1:18" x14ac:dyDescent="0.25">
      <c r="A3161" s="227"/>
      <c r="B3161" s="173"/>
      <c r="C3161" s="173"/>
      <c r="D3161" s="173"/>
      <c r="E3161" s="173"/>
      <c r="F3161" s="173"/>
      <c r="G3161" s="173"/>
      <c r="H3161" s="173"/>
      <c r="I3161" s="173"/>
      <c r="J3161" s="173"/>
      <c r="K3161" s="173"/>
      <c r="L3161" s="173"/>
      <c r="M3161" s="72"/>
      <c r="N3161" s="67"/>
      <c r="O3161" s="76"/>
      <c r="P3161" s="218"/>
      <c r="Q3161" s="218"/>
      <c r="R3161" s="218"/>
    </row>
    <row r="3162" spans="1:18" x14ac:dyDescent="0.25">
      <c r="A3162" s="227"/>
      <c r="B3162" s="173"/>
      <c r="C3162" s="173"/>
      <c r="D3162" s="173"/>
      <c r="E3162" s="173"/>
      <c r="F3162" s="173"/>
      <c r="G3162" s="173"/>
      <c r="H3162" s="173"/>
      <c r="I3162" s="173"/>
      <c r="J3162" s="173"/>
      <c r="K3162" s="173"/>
      <c r="L3162" s="173"/>
      <c r="M3162" s="72"/>
      <c r="N3162" s="67"/>
      <c r="O3162" s="76"/>
      <c r="P3162" s="218"/>
      <c r="Q3162" s="218"/>
      <c r="R3162" s="218"/>
    </row>
    <row r="3163" spans="1:18" x14ac:dyDescent="0.25">
      <c r="A3163" s="227"/>
      <c r="B3163" s="173"/>
      <c r="C3163" s="173"/>
      <c r="D3163" s="173"/>
      <c r="E3163" s="173"/>
      <c r="F3163" s="173"/>
      <c r="G3163" s="173"/>
      <c r="H3163" s="173"/>
      <c r="I3163" s="173"/>
      <c r="J3163" s="173"/>
      <c r="K3163" s="173"/>
      <c r="L3163" s="173"/>
      <c r="M3163" s="72"/>
      <c r="N3163" s="67"/>
      <c r="O3163" s="76"/>
      <c r="P3163" s="218"/>
      <c r="Q3163" s="218"/>
      <c r="R3163" s="218"/>
    </row>
    <row r="3164" spans="1:18" x14ac:dyDescent="0.25">
      <c r="A3164" s="227"/>
      <c r="B3164" s="173"/>
      <c r="C3164" s="173"/>
      <c r="D3164" s="173"/>
      <c r="E3164" s="173"/>
      <c r="F3164" s="173"/>
      <c r="G3164" s="173"/>
      <c r="H3164" s="173"/>
      <c r="I3164" s="173"/>
      <c r="J3164" s="173"/>
      <c r="K3164" s="173"/>
      <c r="L3164" s="173"/>
      <c r="M3164" s="72"/>
      <c r="N3164" s="67"/>
      <c r="O3164" s="76"/>
      <c r="P3164" s="218"/>
      <c r="Q3164" s="218"/>
      <c r="R3164" s="218"/>
    </row>
    <row r="3165" spans="1:18" x14ac:dyDescent="0.25">
      <c r="A3165" s="227"/>
      <c r="B3165" s="173"/>
      <c r="C3165" s="173"/>
      <c r="D3165" s="173"/>
      <c r="E3165" s="173"/>
      <c r="F3165" s="173"/>
      <c r="G3165" s="173"/>
      <c r="H3165" s="173"/>
      <c r="I3165" s="173"/>
      <c r="J3165" s="173"/>
      <c r="K3165" s="173"/>
      <c r="L3165" s="173"/>
      <c r="M3165" s="72"/>
      <c r="N3165" s="67"/>
      <c r="O3165" s="76"/>
      <c r="P3165" s="218"/>
      <c r="Q3165" s="218"/>
      <c r="R3165" s="218"/>
    </row>
    <row r="3166" spans="1:18" x14ac:dyDescent="0.25">
      <c r="A3166" s="227"/>
      <c r="B3166" s="173"/>
      <c r="C3166" s="173"/>
      <c r="D3166" s="173"/>
      <c r="E3166" s="173"/>
      <c r="F3166" s="173"/>
      <c r="G3166" s="173"/>
      <c r="H3166" s="173"/>
      <c r="I3166" s="173"/>
      <c r="J3166" s="173"/>
      <c r="K3166" s="173"/>
      <c r="L3166" s="173"/>
      <c r="M3166" s="72"/>
      <c r="N3166" s="67"/>
      <c r="O3166" s="76"/>
      <c r="P3166" s="218"/>
      <c r="Q3166" s="218"/>
      <c r="R3166" s="218"/>
    </row>
    <row r="3167" spans="1:18" x14ac:dyDescent="0.25">
      <c r="A3167" s="227"/>
      <c r="B3167" s="173"/>
      <c r="C3167" s="173"/>
      <c r="D3167" s="173"/>
      <c r="E3167" s="173"/>
      <c r="F3167" s="173"/>
      <c r="G3167" s="173"/>
      <c r="H3167" s="173"/>
      <c r="I3167" s="173"/>
      <c r="J3167" s="173"/>
      <c r="K3167" s="173"/>
      <c r="L3167" s="173"/>
      <c r="M3167" s="72"/>
      <c r="N3167" s="67"/>
      <c r="O3167" s="76"/>
      <c r="P3167" s="218"/>
      <c r="Q3167" s="218"/>
      <c r="R3167" s="218"/>
    </row>
    <row r="3168" spans="1:18" x14ac:dyDescent="0.25">
      <c r="A3168" s="227"/>
      <c r="B3168" s="173"/>
      <c r="C3168" s="173"/>
      <c r="D3168" s="173"/>
      <c r="E3168" s="173"/>
      <c r="F3168" s="173"/>
      <c r="G3168" s="173"/>
      <c r="H3168" s="173"/>
      <c r="I3168" s="173"/>
      <c r="J3168" s="173"/>
      <c r="K3168" s="173"/>
      <c r="L3168" s="173"/>
      <c r="M3168" s="72"/>
      <c r="N3168" s="67"/>
      <c r="O3168" s="76"/>
      <c r="P3168" s="218"/>
      <c r="Q3168" s="218"/>
      <c r="R3168" s="218"/>
    </row>
    <row r="3169" spans="1:18" x14ac:dyDescent="0.25">
      <c r="A3169" s="227"/>
      <c r="B3169" s="173"/>
      <c r="C3169" s="173"/>
      <c r="D3169" s="173"/>
      <c r="E3169" s="173"/>
      <c r="F3169" s="173"/>
      <c r="G3169" s="173"/>
      <c r="H3169" s="173"/>
      <c r="I3169" s="173"/>
      <c r="J3169" s="173"/>
      <c r="K3169" s="173"/>
      <c r="L3169" s="173"/>
      <c r="M3169" s="72"/>
      <c r="N3169" s="67"/>
      <c r="O3169" s="76"/>
      <c r="P3169" s="218"/>
      <c r="Q3169" s="218"/>
      <c r="R3169" s="218"/>
    </row>
    <row r="3170" spans="1:18" x14ac:dyDescent="0.25">
      <c r="A3170" s="227"/>
      <c r="B3170" s="173"/>
      <c r="C3170" s="173"/>
      <c r="D3170" s="173"/>
      <c r="E3170" s="173"/>
      <c r="F3170" s="173"/>
      <c r="G3170" s="173"/>
      <c r="H3170" s="173"/>
      <c r="I3170" s="173"/>
      <c r="J3170" s="173"/>
      <c r="K3170" s="173"/>
      <c r="L3170" s="173"/>
      <c r="M3170" s="72"/>
      <c r="N3170" s="67"/>
      <c r="O3170" s="76"/>
      <c r="P3170" s="218"/>
      <c r="Q3170" s="218"/>
      <c r="R3170" s="218"/>
    </row>
    <row r="3171" spans="1:18" x14ac:dyDescent="0.25">
      <c r="A3171" s="227"/>
      <c r="B3171" s="173"/>
      <c r="C3171" s="173"/>
      <c r="D3171" s="173"/>
      <c r="E3171" s="173"/>
      <c r="F3171" s="173"/>
      <c r="G3171" s="173"/>
      <c r="H3171" s="173"/>
      <c r="I3171" s="173"/>
      <c r="J3171" s="173"/>
      <c r="K3171" s="173"/>
      <c r="L3171" s="173"/>
      <c r="M3171" s="72"/>
      <c r="N3171" s="67"/>
      <c r="O3171" s="76"/>
      <c r="P3171" s="218"/>
      <c r="Q3171" s="218"/>
      <c r="R3171" s="218"/>
    </row>
    <row r="3172" spans="1:18" x14ac:dyDescent="0.25">
      <c r="A3172" s="227"/>
      <c r="B3172" s="173"/>
      <c r="C3172" s="173"/>
      <c r="D3172" s="173"/>
      <c r="E3172" s="173"/>
      <c r="F3172" s="173"/>
      <c r="G3172" s="173"/>
      <c r="H3172" s="173"/>
      <c r="I3172" s="173"/>
      <c r="J3172" s="173"/>
      <c r="K3172" s="173"/>
      <c r="L3172" s="173"/>
      <c r="M3172" s="72"/>
      <c r="N3172" s="67"/>
      <c r="O3172" s="76"/>
      <c r="P3172" s="218"/>
      <c r="Q3172" s="218"/>
      <c r="R3172" s="218"/>
    </row>
    <row r="3173" spans="1:18" x14ac:dyDescent="0.25">
      <c r="A3173" s="227"/>
      <c r="B3173" s="173"/>
      <c r="C3173" s="173"/>
      <c r="D3173" s="173"/>
      <c r="E3173" s="173"/>
      <c r="F3173" s="173"/>
      <c r="G3173" s="173"/>
      <c r="H3173" s="173"/>
      <c r="I3173" s="173"/>
      <c r="J3173" s="173"/>
      <c r="K3173" s="173"/>
      <c r="L3173" s="173"/>
      <c r="M3173" s="72"/>
      <c r="N3173" s="67"/>
      <c r="O3173" s="76"/>
      <c r="P3173" s="218"/>
      <c r="Q3173" s="218"/>
      <c r="R3173" s="218"/>
    </row>
    <row r="3174" spans="1:18" x14ac:dyDescent="0.25">
      <c r="A3174" s="227"/>
      <c r="B3174" s="173"/>
      <c r="C3174" s="173"/>
      <c r="D3174" s="173"/>
      <c r="E3174" s="173"/>
      <c r="F3174" s="173"/>
      <c r="G3174" s="173"/>
      <c r="H3174" s="173"/>
      <c r="I3174" s="173"/>
      <c r="J3174" s="173"/>
      <c r="K3174" s="173"/>
      <c r="L3174" s="173"/>
      <c r="M3174" s="72"/>
      <c r="N3174" s="67"/>
      <c r="O3174" s="76"/>
      <c r="P3174" s="218"/>
      <c r="Q3174" s="218"/>
      <c r="R3174" s="218"/>
    </row>
    <row r="3175" spans="1:18" x14ac:dyDescent="0.25">
      <c r="A3175" s="227"/>
      <c r="B3175" s="173"/>
      <c r="C3175" s="173"/>
      <c r="D3175" s="173"/>
      <c r="E3175" s="173"/>
      <c r="F3175" s="173"/>
      <c r="G3175" s="173"/>
      <c r="H3175" s="173"/>
      <c r="I3175" s="173"/>
      <c r="J3175" s="173"/>
      <c r="K3175" s="173"/>
      <c r="L3175" s="173"/>
      <c r="M3175" s="72"/>
      <c r="N3175" s="67"/>
      <c r="O3175" s="76"/>
      <c r="P3175" s="218"/>
      <c r="Q3175" s="218"/>
      <c r="R3175" s="218"/>
    </row>
    <row r="3176" spans="1:18" x14ac:dyDescent="0.25">
      <c r="A3176" s="227"/>
      <c r="B3176" s="173"/>
      <c r="C3176" s="173"/>
      <c r="D3176" s="173"/>
      <c r="E3176" s="173"/>
      <c r="F3176" s="173"/>
      <c r="G3176" s="173"/>
      <c r="H3176" s="173"/>
      <c r="I3176" s="173"/>
      <c r="J3176" s="173"/>
      <c r="K3176" s="173"/>
      <c r="L3176" s="173"/>
      <c r="M3176" s="72"/>
      <c r="N3176" s="67"/>
      <c r="O3176" s="76"/>
      <c r="P3176" s="218"/>
      <c r="Q3176" s="218"/>
      <c r="R3176" s="218"/>
    </row>
    <row r="3177" spans="1:18" x14ac:dyDescent="0.25">
      <c r="A3177" s="227"/>
      <c r="B3177" s="173"/>
      <c r="C3177" s="173"/>
      <c r="D3177" s="173"/>
      <c r="E3177" s="173"/>
      <c r="F3177" s="173"/>
      <c r="G3177" s="173"/>
      <c r="H3177" s="173"/>
      <c r="I3177" s="173"/>
      <c r="J3177" s="173"/>
      <c r="K3177" s="173"/>
      <c r="L3177" s="173"/>
      <c r="M3177" s="72"/>
      <c r="N3177" s="67"/>
      <c r="O3177" s="76"/>
      <c r="P3177" s="218"/>
      <c r="Q3177" s="218"/>
      <c r="R3177" s="218"/>
    </row>
    <row r="3178" spans="1:18" x14ac:dyDescent="0.25">
      <c r="A3178" s="227"/>
      <c r="B3178" s="173"/>
      <c r="C3178" s="173"/>
      <c r="D3178" s="173"/>
      <c r="E3178" s="173"/>
      <c r="F3178" s="173"/>
      <c r="G3178" s="173"/>
      <c r="H3178" s="173"/>
      <c r="I3178" s="173"/>
      <c r="J3178" s="173"/>
      <c r="K3178" s="173"/>
      <c r="L3178" s="173"/>
      <c r="M3178" s="72"/>
      <c r="N3178" s="67"/>
      <c r="O3178" s="76"/>
      <c r="P3178" s="218"/>
      <c r="Q3178" s="218"/>
      <c r="R3178" s="218"/>
    </row>
    <row r="3179" spans="1:18" x14ac:dyDescent="0.25">
      <c r="A3179" s="227"/>
      <c r="B3179" s="173"/>
      <c r="C3179" s="173"/>
      <c r="D3179" s="173"/>
      <c r="E3179" s="173"/>
      <c r="F3179" s="173"/>
      <c r="G3179" s="173"/>
      <c r="H3179" s="173"/>
      <c r="I3179" s="173"/>
      <c r="J3179" s="173"/>
      <c r="K3179" s="173"/>
      <c r="L3179" s="173"/>
      <c r="M3179" s="72"/>
      <c r="N3179" s="67"/>
      <c r="O3179" s="76"/>
      <c r="P3179" s="218"/>
      <c r="Q3179" s="218"/>
      <c r="R3179" s="218"/>
    </row>
    <row r="3180" spans="1:18" x14ac:dyDescent="0.25">
      <c r="A3180" s="227"/>
      <c r="B3180" s="173"/>
      <c r="C3180" s="173"/>
      <c r="D3180" s="173"/>
      <c r="E3180" s="173"/>
      <c r="F3180" s="173"/>
      <c r="G3180" s="173"/>
      <c r="H3180" s="173"/>
      <c r="I3180" s="173"/>
      <c r="J3180" s="173"/>
      <c r="K3180" s="173"/>
      <c r="L3180" s="173"/>
      <c r="M3180" s="72"/>
      <c r="N3180" s="67"/>
      <c r="O3180" s="76"/>
      <c r="P3180" s="218"/>
      <c r="Q3180" s="218"/>
      <c r="R3180" s="218"/>
    </row>
    <row r="3181" spans="1:18" x14ac:dyDescent="0.25">
      <c r="A3181" s="227"/>
      <c r="B3181" s="173"/>
      <c r="C3181" s="173"/>
      <c r="D3181" s="173"/>
      <c r="E3181" s="173"/>
      <c r="F3181" s="173"/>
      <c r="G3181" s="173"/>
      <c r="H3181" s="173"/>
      <c r="I3181" s="173"/>
      <c r="J3181" s="173"/>
      <c r="K3181" s="173"/>
      <c r="L3181" s="173"/>
      <c r="M3181" s="72"/>
      <c r="N3181" s="67"/>
      <c r="O3181" s="76"/>
      <c r="P3181" s="218"/>
      <c r="Q3181" s="218"/>
      <c r="R3181" s="218"/>
    </row>
    <row r="3182" spans="1:18" x14ac:dyDescent="0.25">
      <c r="A3182" s="227"/>
      <c r="B3182" s="173"/>
      <c r="C3182" s="173"/>
      <c r="D3182" s="173"/>
      <c r="E3182" s="173"/>
      <c r="F3182" s="173"/>
      <c r="G3182" s="173"/>
      <c r="H3182" s="173"/>
      <c r="I3182" s="173"/>
      <c r="J3182" s="173"/>
      <c r="K3182" s="173"/>
      <c r="L3182" s="173"/>
      <c r="M3182" s="72"/>
      <c r="N3182" s="67"/>
      <c r="O3182" s="76"/>
      <c r="P3182" s="218"/>
      <c r="Q3182" s="218"/>
      <c r="R3182" s="218"/>
    </row>
    <row r="3183" spans="1:18" x14ac:dyDescent="0.25">
      <c r="A3183" s="227"/>
      <c r="B3183" s="173"/>
      <c r="C3183" s="173"/>
      <c r="D3183" s="173"/>
      <c r="E3183" s="173"/>
      <c r="F3183" s="173"/>
      <c r="G3183" s="173"/>
      <c r="H3183" s="173"/>
      <c r="I3183" s="173"/>
      <c r="J3183" s="173"/>
      <c r="K3183" s="173"/>
      <c r="L3183" s="173"/>
      <c r="M3183" s="72"/>
      <c r="N3183" s="67"/>
      <c r="O3183" s="76"/>
      <c r="P3183" s="218"/>
      <c r="Q3183" s="218"/>
      <c r="R3183" s="218"/>
    </row>
    <row r="3184" spans="1:18" x14ac:dyDescent="0.25">
      <c r="A3184" s="227"/>
      <c r="B3184" s="173"/>
      <c r="C3184" s="173"/>
      <c r="D3184" s="173"/>
      <c r="E3184" s="173"/>
      <c r="F3184" s="173"/>
      <c r="G3184" s="173"/>
      <c r="H3184" s="173"/>
      <c r="I3184" s="173"/>
      <c r="J3184" s="173"/>
      <c r="K3184" s="173"/>
      <c r="L3184" s="173"/>
      <c r="M3184" s="72"/>
      <c r="N3184" s="67"/>
      <c r="O3184" s="76"/>
      <c r="P3184" s="218"/>
      <c r="Q3184" s="218"/>
      <c r="R3184" s="218"/>
    </row>
    <row r="3185" spans="1:18" x14ac:dyDescent="0.25">
      <c r="A3185" s="227"/>
      <c r="B3185" s="173"/>
      <c r="C3185" s="173"/>
      <c r="D3185" s="173"/>
      <c r="E3185" s="173"/>
      <c r="F3185" s="173"/>
      <c r="G3185" s="173"/>
      <c r="H3185" s="173"/>
      <c r="I3185" s="173"/>
      <c r="J3185" s="173"/>
      <c r="K3185" s="173"/>
      <c r="L3185" s="173"/>
      <c r="M3185" s="72"/>
      <c r="N3185" s="67"/>
      <c r="O3185" s="76"/>
      <c r="P3185" s="218"/>
      <c r="Q3185" s="218"/>
      <c r="R3185" s="218"/>
    </row>
    <row r="3186" spans="1:18" x14ac:dyDescent="0.25">
      <c r="A3186" s="227"/>
      <c r="B3186" s="173"/>
      <c r="C3186" s="173"/>
      <c r="D3186" s="173"/>
      <c r="E3186" s="173"/>
      <c r="F3186" s="173"/>
      <c r="G3186" s="173"/>
      <c r="H3186" s="173"/>
      <c r="I3186" s="173"/>
      <c r="J3186" s="173"/>
      <c r="K3186" s="173"/>
      <c r="L3186" s="173"/>
      <c r="M3186" s="72"/>
      <c r="N3186" s="67"/>
      <c r="O3186" s="76"/>
      <c r="P3186" s="218"/>
      <c r="Q3186" s="218"/>
      <c r="R3186" s="218"/>
    </row>
    <row r="3187" spans="1:18" x14ac:dyDescent="0.25">
      <c r="A3187" s="227"/>
      <c r="B3187" s="173"/>
      <c r="C3187" s="173"/>
      <c r="D3187" s="173"/>
      <c r="E3187" s="173"/>
      <c r="F3187" s="173"/>
      <c r="G3187" s="173"/>
      <c r="H3187" s="173"/>
      <c r="I3187" s="173"/>
      <c r="J3187" s="173"/>
      <c r="K3187" s="173"/>
      <c r="L3187" s="173"/>
      <c r="M3187" s="72"/>
      <c r="N3187" s="67"/>
      <c r="O3187" s="76"/>
      <c r="P3187" s="218"/>
      <c r="Q3187" s="218"/>
      <c r="R3187" s="218"/>
    </row>
    <row r="3188" spans="1:18" x14ac:dyDescent="0.25">
      <c r="A3188" s="227"/>
      <c r="B3188" s="173"/>
      <c r="C3188" s="173"/>
      <c r="D3188" s="173"/>
      <c r="E3188" s="173"/>
      <c r="F3188" s="173"/>
      <c r="G3188" s="173"/>
      <c r="H3188" s="173"/>
      <c r="I3188" s="173"/>
      <c r="J3188" s="173"/>
      <c r="K3188" s="173"/>
      <c r="L3188" s="173"/>
      <c r="M3188" s="72"/>
      <c r="N3188" s="67"/>
      <c r="O3188" s="76"/>
      <c r="P3188" s="218"/>
      <c r="Q3188" s="218"/>
      <c r="R3188" s="218"/>
    </row>
    <row r="3189" spans="1:18" x14ac:dyDescent="0.25">
      <c r="A3189" s="227"/>
      <c r="B3189" s="173"/>
      <c r="C3189" s="173"/>
      <c r="D3189" s="173"/>
      <c r="E3189" s="173"/>
      <c r="F3189" s="173"/>
      <c r="G3189" s="173"/>
      <c r="H3189" s="173"/>
      <c r="I3189" s="173"/>
      <c r="J3189" s="173"/>
      <c r="K3189" s="173"/>
      <c r="L3189" s="173"/>
      <c r="M3189" s="72"/>
      <c r="N3189" s="67"/>
      <c r="O3189" s="76"/>
      <c r="P3189" s="218"/>
      <c r="Q3189" s="218"/>
      <c r="R3189" s="218"/>
    </row>
    <row r="3190" spans="1:18" x14ac:dyDescent="0.25">
      <c r="A3190" s="227"/>
      <c r="B3190" s="173"/>
      <c r="C3190" s="173"/>
      <c r="D3190" s="173"/>
      <c r="E3190" s="173"/>
      <c r="F3190" s="173"/>
      <c r="G3190" s="173"/>
      <c r="H3190" s="173"/>
      <c r="I3190" s="173"/>
      <c r="J3190" s="173"/>
      <c r="K3190" s="173"/>
      <c r="L3190" s="173"/>
      <c r="M3190" s="72"/>
      <c r="N3190" s="67"/>
      <c r="O3190" s="76"/>
      <c r="P3190" s="218"/>
      <c r="Q3190" s="218"/>
      <c r="R3190" s="218"/>
    </row>
    <row r="3191" spans="1:18" x14ac:dyDescent="0.25">
      <c r="A3191" s="227"/>
      <c r="B3191" s="173"/>
      <c r="C3191" s="173"/>
      <c r="D3191" s="173"/>
      <c r="E3191" s="173"/>
      <c r="F3191" s="173"/>
      <c r="G3191" s="173"/>
      <c r="H3191" s="173"/>
      <c r="I3191" s="173"/>
      <c r="J3191" s="173"/>
      <c r="K3191" s="173"/>
      <c r="L3191" s="173"/>
      <c r="M3191" s="72"/>
      <c r="N3191" s="67"/>
      <c r="O3191" s="76"/>
      <c r="P3191" s="218"/>
      <c r="Q3191" s="218"/>
      <c r="R3191" s="218"/>
    </row>
    <row r="3192" spans="1:18" x14ac:dyDescent="0.25">
      <c r="A3192" s="227"/>
      <c r="B3192" s="173"/>
      <c r="C3192" s="173"/>
      <c r="D3192" s="173"/>
      <c r="E3192" s="173"/>
      <c r="F3192" s="173"/>
      <c r="G3192" s="173"/>
      <c r="H3192" s="173"/>
      <c r="I3192" s="173"/>
      <c r="J3192" s="173"/>
      <c r="K3192" s="173"/>
      <c r="L3192" s="173"/>
      <c r="M3192" s="72"/>
      <c r="N3192" s="67"/>
      <c r="O3192" s="76"/>
      <c r="P3192" s="218"/>
      <c r="Q3192" s="218"/>
      <c r="R3192" s="218"/>
    </row>
    <row r="3193" spans="1:18" x14ac:dyDescent="0.25">
      <c r="A3193" s="227"/>
      <c r="B3193" s="173"/>
      <c r="C3193" s="173"/>
      <c r="D3193" s="173"/>
      <c r="E3193" s="173"/>
      <c r="F3193" s="173"/>
      <c r="G3193" s="173"/>
      <c r="H3193" s="173"/>
      <c r="I3193" s="173"/>
      <c r="J3193" s="173"/>
      <c r="K3193" s="173"/>
      <c r="L3193" s="173"/>
      <c r="M3193" s="72"/>
      <c r="N3193" s="67"/>
      <c r="O3193" s="76"/>
      <c r="P3193" s="218"/>
      <c r="Q3193" s="218"/>
      <c r="R3193" s="218"/>
    </row>
    <row r="3194" spans="1:18" x14ac:dyDescent="0.25">
      <c r="A3194" s="227"/>
      <c r="B3194" s="173"/>
      <c r="C3194" s="173"/>
      <c r="D3194" s="173"/>
      <c r="E3194" s="173"/>
      <c r="F3194" s="173"/>
      <c r="G3194" s="173"/>
      <c r="H3194" s="173"/>
      <c r="I3194" s="173"/>
      <c r="J3194" s="173"/>
      <c r="K3194" s="173"/>
      <c r="L3194" s="173"/>
      <c r="M3194" s="72"/>
      <c r="N3194" s="67"/>
      <c r="O3194" s="76"/>
      <c r="P3194" s="218"/>
      <c r="Q3194" s="218"/>
      <c r="R3194" s="218"/>
    </row>
    <row r="3195" spans="1:18" x14ac:dyDescent="0.25">
      <c r="A3195" s="227"/>
      <c r="B3195" s="173"/>
      <c r="C3195" s="173"/>
      <c r="D3195" s="173"/>
      <c r="E3195" s="173"/>
      <c r="F3195" s="173"/>
      <c r="G3195" s="173"/>
      <c r="H3195" s="173"/>
      <c r="I3195" s="173"/>
      <c r="J3195" s="173"/>
      <c r="K3195" s="173"/>
      <c r="L3195" s="173"/>
      <c r="M3195" s="72"/>
      <c r="N3195" s="67"/>
      <c r="O3195" s="76"/>
      <c r="P3195" s="218"/>
      <c r="Q3195" s="218"/>
      <c r="R3195" s="218"/>
    </row>
    <row r="3196" spans="1:18" x14ac:dyDescent="0.25">
      <c r="A3196" s="227"/>
      <c r="B3196" s="173"/>
      <c r="C3196" s="173"/>
      <c r="D3196" s="173"/>
      <c r="E3196" s="173"/>
      <c r="F3196" s="173"/>
      <c r="G3196" s="173"/>
      <c r="H3196" s="173"/>
      <c r="I3196" s="173"/>
      <c r="J3196" s="173"/>
      <c r="K3196" s="173"/>
      <c r="L3196" s="173"/>
      <c r="M3196" s="72"/>
      <c r="N3196" s="67"/>
      <c r="O3196" s="76"/>
      <c r="P3196" s="218"/>
      <c r="Q3196" s="218"/>
      <c r="R3196" s="218"/>
    </row>
    <row r="3197" spans="1:18" x14ac:dyDescent="0.25">
      <c r="A3197" s="227"/>
      <c r="B3197" s="173"/>
      <c r="C3197" s="173"/>
      <c r="D3197" s="173"/>
      <c r="E3197" s="173"/>
      <c r="F3197" s="173"/>
      <c r="G3197" s="173"/>
      <c r="H3197" s="173"/>
      <c r="I3197" s="173"/>
      <c r="J3197" s="173"/>
      <c r="K3197" s="173"/>
      <c r="L3197" s="173"/>
      <c r="M3197" s="72"/>
      <c r="N3197" s="67"/>
      <c r="O3197" s="76"/>
      <c r="P3197" s="218"/>
      <c r="Q3197" s="218"/>
      <c r="R3197" s="218"/>
    </row>
    <row r="3198" spans="1:18" x14ac:dyDescent="0.25">
      <c r="A3198" s="227"/>
      <c r="B3198" s="173"/>
      <c r="C3198" s="173"/>
      <c r="D3198" s="173"/>
      <c r="E3198" s="173"/>
      <c r="F3198" s="173"/>
      <c r="G3198" s="173"/>
      <c r="H3198" s="173"/>
      <c r="I3198" s="173"/>
      <c r="J3198" s="173"/>
      <c r="K3198" s="173"/>
      <c r="L3198" s="173"/>
      <c r="M3198" s="72"/>
      <c r="N3198" s="67"/>
      <c r="O3198" s="76"/>
      <c r="P3198" s="218"/>
      <c r="Q3198" s="218"/>
      <c r="R3198" s="218"/>
    </row>
    <row r="3199" spans="1:18" x14ac:dyDescent="0.25">
      <c r="A3199" s="227"/>
      <c r="B3199" s="173"/>
      <c r="C3199" s="173"/>
      <c r="D3199" s="173"/>
      <c r="E3199" s="173"/>
      <c r="F3199" s="173"/>
      <c r="G3199" s="173"/>
      <c r="H3199" s="173"/>
      <c r="I3199" s="173"/>
      <c r="J3199" s="173"/>
      <c r="K3199" s="173"/>
      <c r="L3199" s="173"/>
      <c r="M3199" s="72"/>
      <c r="N3199" s="67"/>
      <c r="O3199" s="76"/>
      <c r="P3199" s="218"/>
      <c r="Q3199" s="218"/>
      <c r="R3199" s="218"/>
    </row>
    <row r="3200" spans="1:18" x14ac:dyDescent="0.25">
      <c r="A3200" s="227"/>
      <c r="B3200" s="173"/>
      <c r="C3200" s="173"/>
      <c r="D3200" s="173"/>
      <c r="E3200" s="173"/>
      <c r="F3200" s="173"/>
      <c r="G3200" s="173"/>
      <c r="H3200" s="173"/>
      <c r="I3200" s="173"/>
      <c r="J3200" s="173"/>
      <c r="K3200" s="173"/>
      <c r="L3200" s="173"/>
      <c r="M3200" s="72"/>
      <c r="N3200" s="67"/>
      <c r="O3200" s="76"/>
      <c r="P3200" s="218"/>
      <c r="Q3200" s="218"/>
      <c r="R3200" s="218"/>
    </row>
    <row r="3201" spans="1:18" x14ac:dyDescent="0.25">
      <c r="A3201" s="227"/>
      <c r="B3201" s="173"/>
      <c r="C3201" s="173"/>
      <c r="D3201" s="173"/>
      <c r="E3201" s="173"/>
      <c r="F3201" s="173"/>
      <c r="G3201" s="173"/>
      <c r="H3201" s="173"/>
      <c r="I3201" s="173"/>
      <c r="J3201" s="173"/>
      <c r="K3201" s="173"/>
      <c r="L3201" s="173"/>
      <c r="M3201" s="72"/>
      <c r="N3201" s="67"/>
      <c r="O3201" s="76"/>
      <c r="P3201" s="218"/>
      <c r="Q3201" s="218"/>
      <c r="R3201" s="218"/>
    </row>
    <row r="3202" spans="1:18" x14ac:dyDescent="0.25">
      <c r="A3202" s="227"/>
      <c r="B3202" s="173"/>
      <c r="C3202" s="173"/>
      <c r="D3202" s="173"/>
      <c r="E3202" s="173"/>
      <c r="F3202" s="173"/>
      <c r="G3202" s="173"/>
      <c r="H3202" s="173"/>
      <c r="I3202" s="173"/>
      <c r="J3202" s="173"/>
      <c r="K3202" s="173"/>
      <c r="L3202" s="173"/>
      <c r="M3202" s="72"/>
      <c r="N3202" s="67"/>
      <c r="O3202" s="76"/>
      <c r="P3202" s="218"/>
      <c r="Q3202" s="218"/>
      <c r="R3202" s="218"/>
    </row>
    <row r="3203" spans="1:18" x14ac:dyDescent="0.25">
      <c r="A3203" s="227"/>
      <c r="B3203" s="173"/>
      <c r="C3203" s="173"/>
      <c r="D3203" s="173"/>
      <c r="E3203" s="173"/>
      <c r="F3203" s="173"/>
      <c r="G3203" s="173"/>
      <c r="H3203" s="173"/>
      <c r="I3203" s="173"/>
      <c r="J3203" s="173"/>
      <c r="K3203" s="173"/>
      <c r="L3203" s="173"/>
      <c r="M3203" s="72"/>
      <c r="N3203" s="67"/>
      <c r="O3203" s="76"/>
      <c r="P3203" s="218"/>
      <c r="Q3203" s="218"/>
      <c r="R3203" s="218"/>
    </row>
    <row r="3204" spans="1:18" x14ac:dyDescent="0.25">
      <c r="A3204" s="227"/>
      <c r="B3204" s="173"/>
      <c r="C3204" s="173"/>
      <c r="D3204" s="173"/>
      <c r="E3204" s="173"/>
      <c r="F3204" s="173"/>
      <c r="G3204" s="173"/>
      <c r="H3204" s="173"/>
      <c r="I3204" s="173"/>
      <c r="J3204" s="173"/>
      <c r="K3204" s="173"/>
      <c r="L3204" s="173"/>
      <c r="M3204" s="72"/>
      <c r="N3204" s="67"/>
      <c r="O3204" s="76"/>
      <c r="P3204" s="218"/>
      <c r="Q3204" s="218"/>
      <c r="R3204" s="218"/>
    </row>
    <row r="3205" spans="1:18" x14ac:dyDescent="0.25">
      <c r="A3205" s="227"/>
      <c r="B3205" s="173"/>
      <c r="C3205" s="173"/>
      <c r="D3205" s="173"/>
      <c r="E3205" s="173"/>
      <c r="F3205" s="173"/>
      <c r="G3205" s="173"/>
      <c r="H3205" s="173"/>
      <c r="I3205" s="173"/>
      <c r="J3205" s="173"/>
      <c r="K3205" s="173"/>
      <c r="L3205" s="173"/>
      <c r="M3205" s="72"/>
      <c r="N3205" s="67"/>
      <c r="O3205" s="76"/>
      <c r="P3205" s="218"/>
      <c r="Q3205" s="218"/>
      <c r="R3205" s="218"/>
    </row>
    <row r="3206" spans="1:18" x14ac:dyDescent="0.25">
      <c r="A3206" s="227"/>
      <c r="B3206" s="173"/>
      <c r="C3206" s="173"/>
      <c r="D3206" s="173"/>
      <c r="E3206" s="173"/>
      <c r="F3206" s="173"/>
      <c r="G3206" s="173"/>
      <c r="H3206" s="173"/>
      <c r="I3206" s="173"/>
      <c r="J3206" s="173"/>
      <c r="K3206" s="173"/>
      <c r="L3206" s="173"/>
      <c r="M3206" s="72"/>
      <c r="N3206" s="67"/>
      <c r="O3206" s="76"/>
      <c r="P3206" s="218"/>
      <c r="Q3206" s="218"/>
      <c r="R3206" s="218"/>
    </row>
    <row r="3207" spans="1:18" x14ac:dyDescent="0.25">
      <c r="A3207" s="227"/>
      <c r="B3207" s="173"/>
      <c r="C3207" s="173"/>
      <c r="D3207" s="173"/>
      <c r="E3207" s="173"/>
      <c r="F3207" s="173"/>
      <c r="G3207" s="173"/>
      <c r="H3207" s="173"/>
      <c r="I3207" s="173"/>
      <c r="J3207" s="173"/>
      <c r="K3207" s="173"/>
      <c r="L3207" s="173"/>
      <c r="M3207" s="72"/>
      <c r="N3207" s="67"/>
      <c r="O3207" s="76"/>
      <c r="P3207" s="218"/>
      <c r="Q3207" s="218"/>
      <c r="R3207" s="218"/>
    </row>
    <row r="3208" spans="1:18" x14ac:dyDescent="0.25">
      <c r="A3208" s="227"/>
      <c r="B3208" s="173"/>
      <c r="C3208" s="173"/>
      <c r="D3208" s="173"/>
      <c r="E3208" s="173"/>
      <c r="F3208" s="173"/>
      <c r="G3208" s="173"/>
      <c r="H3208" s="173"/>
      <c r="I3208" s="173"/>
      <c r="J3208" s="173"/>
      <c r="K3208" s="173"/>
      <c r="L3208" s="173"/>
      <c r="M3208" s="72"/>
      <c r="N3208" s="67"/>
      <c r="O3208" s="76"/>
      <c r="P3208" s="218"/>
      <c r="Q3208" s="218"/>
      <c r="R3208" s="218"/>
    </row>
    <row r="3209" spans="1:18" x14ac:dyDescent="0.25">
      <c r="A3209" s="227"/>
      <c r="B3209" s="173"/>
      <c r="C3209" s="173"/>
      <c r="D3209" s="173"/>
      <c r="E3209" s="173"/>
      <c r="F3209" s="173"/>
      <c r="G3209" s="173"/>
      <c r="H3209" s="173"/>
      <c r="I3209" s="173"/>
      <c r="J3209" s="173"/>
      <c r="K3209" s="173"/>
      <c r="L3209" s="173"/>
      <c r="M3209" s="72"/>
      <c r="N3209" s="67"/>
      <c r="O3209" s="76"/>
      <c r="P3209" s="218"/>
      <c r="Q3209" s="218"/>
      <c r="R3209" s="218"/>
    </row>
    <row r="3210" spans="1:18" x14ac:dyDescent="0.25">
      <c r="A3210" s="227"/>
      <c r="B3210" s="173"/>
      <c r="C3210" s="173"/>
      <c r="D3210" s="173"/>
      <c r="E3210" s="173"/>
      <c r="F3210" s="173"/>
      <c r="G3210" s="173"/>
      <c r="H3210" s="173"/>
      <c r="I3210" s="173"/>
      <c r="J3210" s="173"/>
      <c r="K3210" s="173"/>
      <c r="L3210" s="173"/>
      <c r="M3210" s="72"/>
      <c r="N3210" s="67"/>
      <c r="O3210" s="76"/>
      <c r="P3210" s="218"/>
      <c r="Q3210" s="218"/>
      <c r="R3210" s="218"/>
    </row>
    <row r="3211" spans="1:18" x14ac:dyDescent="0.25">
      <c r="A3211" s="227"/>
      <c r="B3211" s="173"/>
      <c r="C3211" s="173"/>
      <c r="D3211" s="173"/>
      <c r="E3211" s="173"/>
      <c r="F3211" s="173"/>
      <c r="G3211" s="173"/>
      <c r="H3211" s="173"/>
      <c r="I3211" s="173"/>
      <c r="J3211" s="173"/>
      <c r="K3211" s="173"/>
      <c r="L3211" s="173"/>
      <c r="M3211" s="72"/>
      <c r="N3211" s="67"/>
      <c r="O3211" s="76"/>
      <c r="P3211" s="218"/>
      <c r="Q3211" s="218"/>
      <c r="R3211" s="218"/>
    </row>
    <row r="3212" spans="1:18" x14ac:dyDescent="0.25">
      <c r="A3212" s="227"/>
      <c r="B3212" s="173"/>
      <c r="C3212" s="173"/>
      <c r="D3212" s="173"/>
      <c r="E3212" s="173"/>
      <c r="F3212" s="173"/>
      <c r="G3212" s="173"/>
      <c r="H3212" s="173"/>
      <c r="I3212" s="173"/>
      <c r="J3212" s="173"/>
      <c r="K3212" s="173"/>
      <c r="L3212" s="173"/>
      <c r="M3212" s="72"/>
      <c r="N3212" s="67"/>
      <c r="O3212" s="76"/>
      <c r="P3212" s="218"/>
      <c r="Q3212" s="218"/>
      <c r="R3212" s="218"/>
    </row>
    <row r="3213" spans="1:18" x14ac:dyDescent="0.25">
      <c r="A3213" s="227"/>
      <c r="B3213" s="173"/>
      <c r="C3213" s="173"/>
      <c r="D3213" s="173"/>
      <c r="E3213" s="173"/>
      <c r="F3213" s="173"/>
      <c r="G3213" s="173"/>
      <c r="H3213" s="173"/>
      <c r="I3213" s="173"/>
      <c r="J3213" s="173"/>
      <c r="K3213" s="173"/>
      <c r="L3213" s="173"/>
      <c r="M3213" s="72"/>
      <c r="N3213" s="67"/>
      <c r="O3213" s="76"/>
      <c r="P3213" s="218"/>
      <c r="Q3213" s="218"/>
      <c r="R3213" s="218"/>
    </row>
    <row r="3214" spans="1:18" x14ac:dyDescent="0.25">
      <c r="A3214" s="227"/>
      <c r="B3214" s="173"/>
      <c r="C3214" s="173"/>
      <c r="D3214" s="173"/>
      <c r="E3214" s="173"/>
      <c r="F3214" s="173"/>
      <c r="G3214" s="173"/>
      <c r="H3214" s="173"/>
      <c r="I3214" s="173"/>
      <c r="J3214" s="173"/>
      <c r="K3214" s="173"/>
      <c r="L3214" s="173"/>
      <c r="M3214" s="72"/>
      <c r="N3214" s="67"/>
      <c r="O3214" s="76"/>
      <c r="P3214" s="218"/>
      <c r="Q3214" s="218"/>
      <c r="R3214" s="218"/>
    </row>
    <row r="3215" spans="1:18" x14ac:dyDescent="0.25">
      <c r="A3215" s="227"/>
      <c r="B3215" s="173"/>
      <c r="C3215" s="173"/>
      <c r="D3215" s="173"/>
      <c r="E3215" s="173"/>
      <c r="F3215" s="173"/>
      <c r="G3215" s="173"/>
      <c r="H3215" s="173"/>
      <c r="I3215" s="173"/>
      <c r="J3215" s="173"/>
      <c r="K3215" s="173"/>
      <c r="L3215" s="173"/>
      <c r="M3215" s="72"/>
      <c r="N3215" s="67"/>
      <c r="O3215" s="76"/>
      <c r="P3215" s="218"/>
      <c r="Q3215" s="218"/>
      <c r="R3215" s="218"/>
    </row>
    <row r="3216" spans="1:18" x14ac:dyDescent="0.25">
      <c r="A3216" s="227"/>
      <c r="B3216" s="173"/>
      <c r="C3216" s="173"/>
      <c r="D3216" s="173"/>
      <c r="E3216" s="173"/>
      <c r="F3216" s="173"/>
      <c r="G3216" s="173"/>
      <c r="H3216" s="173"/>
      <c r="I3216" s="173"/>
      <c r="J3216" s="173"/>
      <c r="K3216" s="173"/>
      <c r="L3216" s="173"/>
      <c r="M3216" s="72"/>
      <c r="N3216" s="67"/>
      <c r="O3216" s="76"/>
      <c r="P3216" s="218"/>
      <c r="Q3216" s="218"/>
      <c r="R3216" s="218"/>
    </row>
    <row r="3217" spans="1:18" x14ac:dyDescent="0.25">
      <c r="A3217" s="227"/>
      <c r="B3217" s="173"/>
      <c r="C3217" s="173"/>
      <c r="D3217" s="173"/>
      <c r="E3217" s="173"/>
      <c r="F3217" s="173"/>
      <c r="G3217" s="173"/>
      <c r="H3217" s="173"/>
      <c r="I3217" s="173"/>
      <c r="J3217" s="173"/>
      <c r="K3217" s="173"/>
      <c r="L3217" s="173"/>
      <c r="M3217" s="72"/>
      <c r="N3217" s="67"/>
      <c r="O3217" s="76"/>
      <c r="P3217" s="218"/>
      <c r="Q3217" s="218"/>
      <c r="R3217" s="218"/>
    </row>
    <row r="3218" spans="1:18" x14ac:dyDescent="0.25">
      <c r="A3218" s="227"/>
      <c r="B3218" s="173"/>
      <c r="C3218" s="173"/>
      <c r="D3218" s="173"/>
      <c r="E3218" s="173"/>
      <c r="F3218" s="173"/>
      <c r="G3218" s="173"/>
      <c r="H3218" s="173"/>
      <c r="I3218" s="173"/>
      <c r="J3218" s="173"/>
      <c r="K3218" s="173"/>
      <c r="L3218" s="173"/>
      <c r="M3218" s="72"/>
      <c r="N3218" s="67"/>
      <c r="O3218" s="76"/>
      <c r="P3218" s="218"/>
      <c r="Q3218" s="218"/>
      <c r="R3218" s="218"/>
    </row>
    <row r="3219" spans="1:18" x14ac:dyDescent="0.25">
      <c r="A3219" s="227"/>
      <c r="B3219" s="173"/>
      <c r="C3219" s="173"/>
      <c r="D3219" s="173"/>
      <c r="E3219" s="173"/>
      <c r="F3219" s="173"/>
      <c r="G3219" s="173"/>
      <c r="H3219" s="173"/>
      <c r="I3219" s="173"/>
      <c r="J3219" s="173"/>
      <c r="K3219" s="173"/>
      <c r="L3219" s="173"/>
      <c r="M3219" s="72"/>
      <c r="N3219" s="67"/>
      <c r="O3219" s="76"/>
      <c r="P3219" s="218"/>
      <c r="Q3219" s="218"/>
      <c r="R3219" s="218"/>
    </row>
    <row r="3220" spans="1:18" x14ac:dyDescent="0.25">
      <c r="A3220" s="227"/>
      <c r="B3220" s="173"/>
      <c r="C3220" s="173"/>
      <c r="D3220" s="173"/>
      <c r="E3220" s="173"/>
      <c r="F3220" s="173"/>
      <c r="G3220" s="173"/>
      <c r="H3220" s="173"/>
      <c r="I3220" s="173"/>
      <c r="J3220" s="173"/>
      <c r="K3220" s="173"/>
      <c r="L3220" s="173"/>
      <c r="M3220" s="72"/>
      <c r="N3220" s="67"/>
      <c r="O3220" s="76"/>
      <c r="P3220" s="218"/>
      <c r="Q3220" s="218"/>
      <c r="R3220" s="218"/>
    </row>
    <row r="3221" spans="1:18" x14ac:dyDescent="0.25">
      <c r="A3221" s="227"/>
      <c r="B3221" s="173"/>
      <c r="C3221" s="173"/>
      <c r="D3221" s="173"/>
      <c r="E3221" s="173"/>
      <c r="F3221" s="173"/>
      <c r="G3221" s="173"/>
      <c r="H3221" s="173"/>
      <c r="I3221" s="173"/>
      <c r="J3221" s="173"/>
      <c r="K3221" s="173"/>
      <c r="L3221" s="173"/>
      <c r="M3221" s="72"/>
      <c r="N3221" s="67"/>
      <c r="O3221" s="76"/>
      <c r="P3221" s="218"/>
      <c r="Q3221" s="218"/>
      <c r="R3221" s="218"/>
    </row>
    <row r="3222" spans="1:18" x14ac:dyDescent="0.25">
      <c r="A3222" s="227"/>
      <c r="B3222" s="173"/>
      <c r="C3222" s="173"/>
      <c r="D3222" s="173"/>
      <c r="E3222" s="173"/>
      <c r="F3222" s="173"/>
      <c r="G3222" s="173"/>
      <c r="H3222" s="173"/>
      <c r="I3222" s="173"/>
      <c r="J3222" s="173"/>
      <c r="K3222" s="173"/>
      <c r="L3222" s="173"/>
      <c r="M3222" s="72"/>
      <c r="N3222" s="67"/>
      <c r="O3222" s="76"/>
      <c r="P3222" s="218"/>
      <c r="Q3222" s="218"/>
      <c r="R3222" s="218"/>
    </row>
    <row r="3223" spans="1:18" x14ac:dyDescent="0.25">
      <c r="A3223" s="227"/>
      <c r="B3223" s="173"/>
      <c r="C3223" s="173"/>
      <c r="D3223" s="173"/>
      <c r="E3223" s="173"/>
      <c r="F3223" s="173"/>
      <c r="G3223" s="173"/>
      <c r="H3223" s="173"/>
      <c r="I3223" s="173"/>
      <c r="J3223" s="173"/>
      <c r="K3223" s="173"/>
      <c r="L3223" s="173"/>
      <c r="M3223" s="72"/>
      <c r="N3223" s="67"/>
      <c r="O3223" s="76"/>
      <c r="P3223" s="218"/>
      <c r="Q3223" s="218"/>
      <c r="R3223" s="218"/>
    </row>
    <row r="3224" spans="1:18" x14ac:dyDescent="0.25">
      <c r="A3224" s="227"/>
      <c r="B3224" s="173"/>
      <c r="C3224" s="173"/>
      <c r="D3224" s="173"/>
      <c r="E3224" s="173"/>
      <c r="F3224" s="173"/>
      <c r="G3224" s="173"/>
      <c r="H3224" s="173"/>
      <c r="I3224" s="173"/>
      <c r="J3224" s="173"/>
      <c r="K3224" s="173"/>
      <c r="L3224" s="173"/>
      <c r="M3224" s="72"/>
      <c r="N3224" s="67"/>
      <c r="O3224" s="76"/>
      <c r="P3224" s="218"/>
      <c r="Q3224" s="218"/>
      <c r="R3224" s="218"/>
    </row>
    <row r="3225" spans="1:18" x14ac:dyDescent="0.25">
      <c r="A3225" s="227"/>
      <c r="B3225" s="173"/>
      <c r="C3225" s="173"/>
      <c r="D3225" s="173"/>
      <c r="E3225" s="173"/>
      <c r="F3225" s="173"/>
      <c r="G3225" s="173"/>
      <c r="H3225" s="173"/>
      <c r="I3225" s="173"/>
      <c r="J3225" s="173"/>
      <c r="K3225" s="173"/>
      <c r="L3225" s="173"/>
      <c r="M3225" s="72"/>
      <c r="N3225" s="67"/>
      <c r="O3225" s="76"/>
      <c r="P3225" s="218"/>
      <c r="Q3225" s="218"/>
      <c r="R3225" s="218"/>
    </row>
    <row r="3226" spans="1:18" x14ac:dyDescent="0.25">
      <c r="A3226" s="227"/>
      <c r="B3226" s="173"/>
      <c r="C3226" s="173"/>
      <c r="D3226" s="173"/>
      <c r="E3226" s="173"/>
      <c r="F3226" s="173"/>
      <c r="G3226" s="173"/>
      <c r="H3226" s="173"/>
      <c r="I3226" s="173"/>
      <c r="J3226" s="173"/>
      <c r="K3226" s="173"/>
      <c r="L3226" s="173"/>
      <c r="M3226" s="72"/>
      <c r="N3226" s="67"/>
      <c r="O3226" s="76"/>
      <c r="P3226" s="218"/>
      <c r="Q3226" s="218"/>
      <c r="R3226" s="218"/>
    </row>
    <row r="3227" spans="1:18" x14ac:dyDescent="0.25">
      <c r="A3227" s="227"/>
      <c r="B3227" s="173"/>
      <c r="C3227" s="173"/>
      <c r="D3227" s="173"/>
      <c r="E3227" s="173"/>
      <c r="F3227" s="173"/>
      <c r="G3227" s="173"/>
      <c r="H3227" s="173"/>
      <c r="I3227" s="173"/>
      <c r="J3227" s="173"/>
      <c r="K3227" s="173"/>
      <c r="L3227" s="173"/>
      <c r="M3227" s="72"/>
      <c r="N3227" s="67"/>
      <c r="O3227" s="76"/>
      <c r="P3227" s="218"/>
      <c r="Q3227" s="218"/>
      <c r="R3227" s="218"/>
    </row>
    <row r="3228" spans="1:18" x14ac:dyDescent="0.25">
      <c r="A3228" s="227"/>
      <c r="B3228" s="173"/>
      <c r="C3228" s="173"/>
      <c r="D3228" s="173"/>
      <c r="E3228" s="173"/>
      <c r="F3228" s="173"/>
      <c r="G3228" s="173"/>
      <c r="H3228" s="173"/>
      <c r="I3228" s="173"/>
      <c r="J3228" s="173"/>
      <c r="K3228" s="173"/>
      <c r="L3228" s="173"/>
      <c r="M3228" s="72"/>
      <c r="N3228" s="67"/>
      <c r="O3228" s="76"/>
      <c r="P3228" s="218"/>
      <c r="Q3228" s="218"/>
      <c r="R3228" s="218"/>
    </row>
    <row r="3229" spans="1:18" x14ac:dyDescent="0.25">
      <c r="A3229" s="227"/>
      <c r="B3229" s="173"/>
      <c r="C3229" s="173"/>
      <c r="D3229" s="173"/>
      <c r="E3229" s="173"/>
      <c r="F3229" s="173"/>
      <c r="G3229" s="173"/>
      <c r="H3229" s="173"/>
      <c r="I3229" s="173"/>
      <c r="J3229" s="173"/>
      <c r="K3229" s="173"/>
      <c r="L3229" s="173"/>
      <c r="M3229" s="72"/>
      <c r="N3229" s="67"/>
      <c r="O3229" s="76"/>
      <c r="P3229" s="218"/>
      <c r="Q3229" s="218"/>
      <c r="R3229" s="218"/>
    </row>
    <row r="3230" spans="1:18" x14ac:dyDescent="0.25">
      <c r="A3230" s="227"/>
      <c r="B3230" s="173"/>
      <c r="C3230" s="173"/>
      <c r="D3230" s="173"/>
      <c r="E3230" s="173"/>
      <c r="F3230" s="173"/>
      <c r="G3230" s="173"/>
      <c r="H3230" s="173"/>
      <c r="I3230" s="173"/>
      <c r="J3230" s="173"/>
      <c r="K3230" s="173"/>
      <c r="L3230" s="173"/>
      <c r="M3230" s="72"/>
      <c r="N3230" s="67"/>
      <c r="O3230" s="76"/>
      <c r="P3230" s="218"/>
      <c r="Q3230" s="218"/>
      <c r="R3230" s="218"/>
    </row>
    <row r="3231" spans="1:18" x14ac:dyDescent="0.25">
      <c r="A3231" s="227"/>
      <c r="B3231" s="173"/>
      <c r="C3231" s="173"/>
      <c r="D3231" s="173"/>
      <c r="E3231" s="173"/>
      <c r="F3231" s="173"/>
      <c r="G3231" s="173"/>
      <c r="H3231" s="173"/>
      <c r="I3231" s="173"/>
      <c r="J3231" s="173"/>
      <c r="K3231" s="173"/>
      <c r="L3231" s="173"/>
      <c r="M3231" s="72"/>
      <c r="N3231" s="67"/>
      <c r="O3231" s="76"/>
      <c r="P3231" s="218"/>
      <c r="Q3231" s="218"/>
      <c r="R3231" s="218"/>
    </row>
    <row r="3232" spans="1:18" x14ac:dyDescent="0.25">
      <c r="A3232" s="227"/>
      <c r="B3232" s="173"/>
      <c r="C3232" s="173"/>
      <c r="D3232" s="173"/>
      <c r="E3232" s="173"/>
      <c r="F3232" s="173"/>
      <c r="G3232" s="173"/>
      <c r="H3232" s="173"/>
      <c r="I3232" s="173"/>
      <c r="J3232" s="173"/>
      <c r="K3232" s="173"/>
      <c r="L3232" s="173"/>
      <c r="M3232" s="72"/>
      <c r="N3232" s="67"/>
      <c r="O3232" s="76"/>
      <c r="P3232" s="218"/>
      <c r="Q3232" s="218"/>
      <c r="R3232" s="218"/>
    </row>
    <row r="3233" spans="1:18" x14ac:dyDescent="0.25">
      <c r="A3233" s="227"/>
      <c r="B3233" s="173"/>
      <c r="C3233" s="173"/>
      <c r="D3233" s="173"/>
      <c r="E3233" s="173"/>
      <c r="F3233" s="173"/>
      <c r="G3233" s="173"/>
      <c r="H3233" s="173"/>
      <c r="I3233" s="173"/>
      <c r="J3233" s="173"/>
      <c r="K3233" s="173"/>
      <c r="L3233" s="173"/>
      <c r="M3233" s="72"/>
      <c r="N3233" s="67"/>
      <c r="O3233" s="76"/>
      <c r="P3233" s="218"/>
      <c r="Q3233" s="218"/>
      <c r="R3233" s="218"/>
    </row>
    <row r="3234" spans="1:18" x14ac:dyDescent="0.25">
      <c r="A3234" s="227"/>
      <c r="B3234" s="173"/>
      <c r="C3234" s="173"/>
      <c r="D3234" s="173"/>
      <c r="E3234" s="173"/>
      <c r="F3234" s="173"/>
      <c r="G3234" s="173"/>
      <c r="H3234" s="173"/>
      <c r="I3234" s="173"/>
      <c r="J3234" s="173"/>
      <c r="K3234" s="173"/>
      <c r="L3234" s="173"/>
      <c r="M3234" s="72"/>
      <c r="N3234" s="67"/>
      <c r="O3234" s="76"/>
      <c r="P3234" s="218"/>
      <c r="Q3234" s="218"/>
      <c r="R3234" s="218"/>
    </row>
    <row r="3235" spans="1:18" x14ac:dyDescent="0.25">
      <c r="A3235" s="227"/>
      <c r="B3235" s="173"/>
      <c r="C3235" s="173"/>
      <c r="D3235" s="173"/>
      <c r="E3235" s="173"/>
      <c r="F3235" s="173"/>
      <c r="G3235" s="173"/>
      <c r="H3235" s="173"/>
      <c r="I3235" s="173"/>
      <c r="J3235" s="173"/>
      <c r="K3235" s="173"/>
      <c r="L3235" s="173"/>
      <c r="M3235" s="72"/>
      <c r="N3235" s="67"/>
      <c r="O3235" s="76"/>
      <c r="P3235" s="218"/>
      <c r="Q3235" s="218"/>
      <c r="R3235" s="218"/>
    </row>
    <row r="3236" spans="1:18" x14ac:dyDescent="0.25">
      <c r="A3236" s="227"/>
      <c r="B3236" s="173"/>
      <c r="C3236" s="173"/>
      <c r="D3236" s="173"/>
      <c r="E3236" s="173"/>
      <c r="F3236" s="173"/>
      <c r="G3236" s="173"/>
      <c r="H3236" s="173"/>
      <c r="I3236" s="173"/>
      <c r="J3236" s="173"/>
      <c r="K3236" s="173"/>
      <c r="L3236" s="173"/>
      <c r="M3236" s="72"/>
      <c r="N3236" s="67"/>
      <c r="O3236" s="76"/>
      <c r="P3236" s="218"/>
      <c r="Q3236" s="218"/>
      <c r="R3236" s="218"/>
    </row>
    <row r="3237" spans="1:18" x14ac:dyDescent="0.25">
      <c r="A3237" s="227"/>
      <c r="B3237" s="173"/>
      <c r="C3237" s="173"/>
      <c r="D3237" s="173"/>
      <c r="E3237" s="173"/>
      <c r="F3237" s="173"/>
      <c r="G3237" s="173"/>
      <c r="H3237" s="173"/>
      <c r="I3237" s="173"/>
      <c r="J3237" s="173"/>
      <c r="K3237" s="173"/>
      <c r="L3237" s="173"/>
      <c r="M3237" s="72"/>
      <c r="N3237" s="67"/>
      <c r="O3237" s="76"/>
      <c r="P3237" s="218"/>
      <c r="Q3237" s="218"/>
      <c r="R3237" s="218"/>
    </row>
    <row r="3238" spans="1:18" x14ac:dyDescent="0.25">
      <c r="A3238" s="227"/>
      <c r="B3238" s="173"/>
      <c r="C3238" s="173"/>
      <c r="D3238" s="173"/>
      <c r="E3238" s="173"/>
      <c r="F3238" s="173"/>
      <c r="G3238" s="173"/>
      <c r="H3238" s="173"/>
      <c r="I3238" s="173"/>
      <c r="J3238" s="173"/>
      <c r="K3238" s="173"/>
      <c r="L3238" s="173"/>
      <c r="M3238" s="72"/>
      <c r="N3238" s="67"/>
      <c r="O3238" s="76"/>
      <c r="P3238" s="218"/>
      <c r="Q3238" s="218"/>
      <c r="R3238" s="218"/>
    </row>
    <row r="3239" spans="1:18" x14ac:dyDescent="0.25">
      <c r="A3239" s="227"/>
      <c r="B3239" s="173"/>
      <c r="C3239" s="173"/>
      <c r="D3239" s="173"/>
      <c r="E3239" s="173"/>
      <c r="F3239" s="173"/>
      <c r="G3239" s="173"/>
      <c r="H3239" s="173"/>
      <c r="I3239" s="173"/>
      <c r="J3239" s="173"/>
      <c r="K3239" s="173"/>
      <c r="L3239" s="173"/>
      <c r="M3239" s="72"/>
      <c r="N3239" s="67"/>
      <c r="O3239" s="76"/>
      <c r="P3239" s="218"/>
      <c r="Q3239" s="218"/>
      <c r="R3239" s="218"/>
    </row>
    <row r="3240" spans="1:18" x14ac:dyDescent="0.25">
      <c r="A3240" s="227"/>
      <c r="B3240" s="173"/>
      <c r="C3240" s="173"/>
      <c r="D3240" s="173"/>
      <c r="E3240" s="173"/>
      <c r="F3240" s="173"/>
      <c r="G3240" s="173"/>
      <c r="H3240" s="173"/>
      <c r="I3240" s="173"/>
      <c r="J3240" s="173"/>
      <c r="K3240" s="173"/>
      <c r="L3240" s="173"/>
      <c r="M3240" s="72"/>
      <c r="N3240" s="67"/>
      <c r="O3240" s="76"/>
      <c r="P3240" s="218"/>
      <c r="Q3240" s="218"/>
      <c r="R3240" s="218"/>
    </row>
    <row r="3241" spans="1:18" x14ac:dyDescent="0.25">
      <c r="A3241" s="227"/>
      <c r="B3241" s="173"/>
      <c r="C3241" s="173"/>
      <c r="D3241" s="173"/>
      <c r="E3241" s="173"/>
      <c r="F3241" s="173"/>
      <c r="G3241" s="173"/>
      <c r="H3241" s="173"/>
      <c r="I3241" s="173"/>
      <c r="J3241" s="173"/>
      <c r="K3241" s="173"/>
      <c r="L3241" s="173"/>
      <c r="M3241" s="72"/>
      <c r="N3241" s="67"/>
      <c r="O3241" s="76"/>
      <c r="P3241" s="218"/>
      <c r="Q3241" s="218"/>
      <c r="R3241" s="218"/>
    </row>
    <row r="3242" spans="1:18" x14ac:dyDescent="0.25">
      <c r="A3242" s="227"/>
      <c r="B3242" s="173"/>
      <c r="C3242" s="173"/>
      <c r="D3242" s="173"/>
      <c r="E3242" s="173"/>
      <c r="F3242" s="173"/>
      <c r="G3242" s="173"/>
      <c r="H3242" s="173"/>
      <c r="I3242" s="173"/>
      <c r="J3242" s="173"/>
      <c r="K3242" s="173"/>
      <c r="L3242" s="173"/>
      <c r="M3242" s="72"/>
      <c r="N3242" s="67"/>
      <c r="O3242" s="76"/>
      <c r="P3242" s="218"/>
      <c r="Q3242" s="218"/>
      <c r="R3242" s="218"/>
    </row>
    <row r="3243" spans="1:18" x14ac:dyDescent="0.25">
      <c r="A3243" s="227"/>
      <c r="B3243" s="173"/>
      <c r="C3243" s="173"/>
      <c r="D3243" s="173"/>
      <c r="E3243" s="173"/>
      <c r="F3243" s="173"/>
      <c r="G3243" s="173"/>
      <c r="H3243" s="173"/>
      <c r="I3243" s="173"/>
      <c r="J3243" s="173"/>
      <c r="K3243" s="173"/>
      <c r="L3243" s="173"/>
      <c r="M3243" s="72"/>
      <c r="N3243" s="67"/>
      <c r="O3243" s="76"/>
      <c r="P3243" s="218"/>
      <c r="Q3243" s="218"/>
      <c r="R3243" s="218"/>
    </row>
    <row r="3244" spans="1:18" x14ac:dyDescent="0.25">
      <c r="A3244" s="227"/>
      <c r="B3244" s="173"/>
      <c r="C3244" s="173"/>
      <c r="D3244" s="173"/>
      <c r="E3244" s="173"/>
      <c r="F3244" s="173"/>
      <c r="G3244" s="173"/>
      <c r="H3244" s="173"/>
      <c r="I3244" s="173"/>
      <c r="J3244" s="173"/>
      <c r="K3244" s="173"/>
      <c r="L3244" s="173"/>
      <c r="M3244" s="72"/>
      <c r="N3244" s="67"/>
      <c r="O3244" s="76"/>
      <c r="P3244" s="218"/>
      <c r="Q3244" s="218"/>
      <c r="R3244" s="218"/>
    </row>
    <row r="3245" spans="1:18" x14ac:dyDescent="0.25">
      <c r="A3245" s="227"/>
      <c r="B3245" s="173"/>
      <c r="C3245" s="173"/>
      <c r="D3245" s="173"/>
      <c r="E3245" s="173"/>
      <c r="F3245" s="173"/>
      <c r="G3245" s="173"/>
      <c r="H3245" s="173"/>
      <c r="I3245" s="173"/>
      <c r="J3245" s="173"/>
      <c r="K3245" s="173"/>
      <c r="L3245" s="173"/>
      <c r="M3245" s="72"/>
      <c r="N3245" s="67"/>
      <c r="O3245" s="76"/>
      <c r="P3245" s="218"/>
      <c r="Q3245" s="218"/>
      <c r="R3245" s="218"/>
    </row>
    <row r="3246" spans="1:18" x14ac:dyDescent="0.25">
      <c r="A3246" s="227"/>
      <c r="B3246" s="173"/>
      <c r="C3246" s="173"/>
      <c r="D3246" s="173"/>
      <c r="E3246" s="173"/>
      <c r="F3246" s="173"/>
      <c r="G3246" s="173"/>
      <c r="H3246" s="173"/>
      <c r="I3246" s="173"/>
      <c r="J3246" s="173"/>
      <c r="K3246" s="173"/>
      <c r="L3246" s="173"/>
      <c r="M3246" s="72"/>
      <c r="N3246" s="67"/>
      <c r="O3246" s="76"/>
      <c r="P3246" s="218"/>
      <c r="Q3246" s="218"/>
      <c r="R3246" s="218"/>
    </row>
    <row r="3247" spans="1:18" x14ac:dyDescent="0.25">
      <c r="A3247" s="227"/>
      <c r="B3247" s="173"/>
      <c r="C3247" s="173"/>
      <c r="D3247" s="173"/>
      <c r="E3247" s="173"/>
      <c r="F3247" s="173"/>
      <c r="G3247" s="173"/>
      <c r="H3247" s="173"/>
      <c r="I3247" s="173"/>
      <c r="J3247" s="173"/>
      <c r="K3247" s="173"/>
      <c r="L3247" s="173"/>
      <c r="M3247" s="72"/>
      <c r="N3247" s="67"/>
      <c r="O3247" s="76"/>
      <c r="P3247" s="218"/>
      <c r="Q3247" s="218"/>
      <c r="R3247" s="218"/>
    </row>
    <row r="3248" spans="1:18" x14ac:dyDescent="0.25">
      <c r="A3248" s="227"/>
      <c r="B3248" s="173"/>
      <c r="C3248" s="173"/>
      <c r="D3248" s="173"/>
      <c r="E3248" s="173"/>
      <c r="F3248" s="173"/>
      <c r="G3248" s="173"/>
      <c r="H3248" s="173"/>
      <c r="I3248" s="173"/>
      <c r="J3248" s="173"/>
      <c r="K3248" s="173"/>
      <c r="L3248" s="173"/>
      <c r="M3248" s="72"/>
      <c r="N3248" s="67"/>
      <c r="O3248" s="76"/>
      <c r="P3248" s="218"/>
      <c r="Q3248" s="218"/>
      <c r="R3248" s="218"/>
    </row>
    <row r="3249" spans="1:18" x14ac:dyDescent="0.25">
      <c r="A3249" s="227"/>
      <c r="B3249" s="173"/>
      <c r="C3249" s="173"/>
      <c r="D3249" s="173"/>
      <c r="E3249" s="173"/>
      <c r="F3249" s="173"/>
      <c r="G3249" s="173"/>
      <c r="H3249" s="173"/>
      <c r="I3249" s="173"/>
      <c r="J3249" s="173"/>
      <c r="K3249" s="173"/>
      <c r="L3249" s="173"/>
      <c r="M3249" s="72"/>
      <c r="N3249" s="67"/>
      <c r="O3249" s="76"/>
      <c r="P3249" s="218"/>
      <c r="Q3249" s="218"/>
      <c r="R3249" s="218"/>
    </row>
    <row r="3250" spans="1:18" x14ac:dyDescent="0.25">
      <c r="A3250" s="227"/>
      <c r="B3250" s="173"/>
      <c r="C3250" s="173"/>
      <c r="D3250" s="173"/>
      <c r="E3250" s="173"/>
      <c r="F3250" s="173"/>
      <c r="G3250" s="173"/>
      <c r="H3250" s="173"/>
      <c r="I3250" s="173"/>
      <c r="J3250" s="173"/>
      <c r="K3250" s="173"/>
      <c r="L3250" s="173"/>
      <c r="M3250" s="72"/>
      <c r="N3250" s="67"/>
      <c r="O3250" s="76"/>
      <c r="P3250" s="218"/>
      <c r="Q3250" s="218"/>
      <c r="R3250" s="218"/>
    </row>
    <row r="3251" spans="1:18" x14ac:dyDescent="0.25">
      <c r="A3251" s="227"/>
      <c r="B3251" s="173"/>
      <c r="C3251" s="173"/>
      <c r="D3251" s="173"/>
      <c r="E3251" s="173"/>
      <c r="F3251" s="173"/>
      <c r="G3251" s="173"/>
      <c r="H3251" s="173"/>
      <c r="I3251" s="173"/>
      <c r="J3251" s="173"/>
      <c r="K3251" s="173"/>
      <c r="L3251" s="173"/>
      <c r="M3251" s="72"/>
      <c r="N3251" s="67"/>
      <c r="O3251" s="76"/>
      <c r="P3251" s="218"/>
      <c r="Q3251" s="218"/>
      <c r="R3251" s="218"/>
    </row>
    <row r="3252" spans="1:18" x14ac:dyDescent="0.25">
      <c r="A3252" s="227"/>
      <c r="B3252" s="173"/>
      <c r="C3252" s="173"/>
      <c r="D3252" s="173"/>
      <c r="E3252" s="173"/>
      <c r="F3252" s="173"/>
      <c r="G3252" s="173"/>
      <c r="H3252" s="173"/>
      <c r="I3252" s="173"/>
      <c r="J3252" s="173"/>
      <c r="K3252" s="173"/>
      <c r="L3252" s="173"/>
      <c r="M3252" s="72"/>
      <c r="N3252" s="67"/>
      <c r="O3252" s="76"/>
      <c r="P3252" s="218"/>
      <c r="Q3252" s="218"/>
      <c r="R3252" s="218"/>
    </row>
    <row r="3253" spans="1:18" x14ac:dyDescent="0.25">
      <c r="A3253" s="227"/>
      <c r="B3253" s="173"/>
      <c r="C3253" s="173"/>
      <c r="D3253" s="173"/>
      <c r="E3253" s="173"/>
      <c r="F3253" s="173"/>
      <c r="G3253" s="173"/>
      <c r="H3253" s="173"/>
      <c r="I3253" s="173"/>
      <c r="J3253" s="173"/>
      <c r="K3253" s="173"/>
      <c r="L3253" s="173"/>
      <c r="M3253" s="72"/>
      <c r="N3253" s="67"/>
      <c r="O3253" s="76"/>
      <c r="P3253" s="218"/>
      <c r="Q3253" s="218"/>
      <c r="R3253" s="218"/>
    </row>
    <row r="3254" spans="1:18" x14ac:dyDescent="0.25">
      <c r="A3254" s="227"/>
      <c r="B3254" s="173"/>
      <c r="C3254" s="173"/>
      <c r="D3254" s="173"/>
      <c r="E3254" s="173"/>
      <c r="F3254" s="173"/>
      <c r="G3254" s="173"/>
      <c r="H3254" s="173"/>
      <c r="I3254" s="173"/>
      <c r="J3254" s="173"/>
      <c r="K3254" s="173"/>
      <c r="L3254" s="173"/>
      <c r="M3254" s="72"/>
      <c r="N3254" s="67"/>
      <c r="O3254" s="76"/>
      <c r="P3254" s="218"/>
      <c r="Q3254" s="218"/>
      <c r="R3254" s="218"/>
    </row>
    <row r="3255" spans="1:18" x14ac:dyDescent="0.25">
      <c r="A3255" s="227"/>
      <c r="B3255" s="173"/>
      <c r="C3255" s="173"/>
      <c r="D3255" s="173"/>
      <c r="E3255" s="173"/>
      <c r="F3255" s="173"/>
      <c r="G3255" s="173"/>
      <c r="H3255" s="173"/>
      <c r="I3255" s="173"/>
      <c r="J3255" s="173"/>
      <c r="K3255" s="173"/>
      <c r="L3255" s="173"/>
      <c r="M3255" s="72"/>
      <c r="N3255" s="67"/>
      <c r="O3255" s="76"/>
      <c r="P3255" s="218"/>
      <c r="Q3255" s="218"/>
      <c r="R3255" s="218"/>
    </row>
    <row r="3256" spans="1:18" x14ac:dyDescent="0.25">
      <c r="A3256" s="227"/>
      <c r="B3256" s="173"/>
      <c r="C3256" s="173"/>
      <c r="D3256" s="173"/>
      <c r="E3256" s="173"/>
      <c r="F3256" s="173"/>
      <c r="G3256" s="173"/>
      <c r="H3256" s="173"/>
      <c r="I3256" s="173"/>
      <c r="J3256" s="173"/>
      <c r="K3256" s="173"/>
      <c r="L3256" s="173"/>
      <c r="M3256" s="72"/>
      <c r="N3256" s="67"/>
      <c r="O3256" s="76"/>
      <c r="P3256" s="218"/>
      <c r="Q3256" s="218"/>
      <c r="R3256" s="218"/>
    </row>
    <row r="3257" spans="1:18" x14ac:dyDescent="0.25">
      <c r="A3257" s="227"/>
      <c r="B3257" s="173"/>
      <c r="C3257" s="173"/>
      <c r="D3257" s="173"/>
      <c r="E3257" s="173"/>
      <c r="F3257" s="173"/>
      <c r="G3257" s="173"/>
      <c r="H3257" s="173"/>
      <c r="I3257" s="173"/>
      <c r="J3257" s="173"/>
      <c r="K3257" s="173"/>
      <c r="L3257" s="173"/>
      <c r="M3257" s="72"/>
      <c r="N3257" s="67"/>
      <c r="O3257" s="76"/>
      <c r="P3257" s="218"/>
      <c r="Q3257" s="218"/>
      <c r="R3257" s="218"/>
    </row>
    <row r="3258" spans="1:18" x14ac:dyDescent="0.25">
      <c r="A3258" s="227"/>
      <c r="B3258" s="173"/>
      <c r="C3258" s="173"/>
      <c r="D3258" s="173"/>
      <c r="E3258" s="173"/>
      <c r="F3258" s="173"/>
      <c r="G3258" s="173"/>
      <c r="H3258" s="173"/>
      <c r="I3258" s="173"/>
      <c r="J3258" s="173"/>
      <c r="K3258" s="173"/>
      <c r="L3258" s="173"/>
      <c r="M3258" s="72"/>
      <c r="N3258" s="67"/>
      <c r="O3258" s="76"/>
      <c r="P3258" s="218"/>
      <c r="Q3258" s="218"/>
      <c r="R3258" s="218"/>
    </row>
    <row r="3259" spans="1:18" x14ac:dyDescent="0.25">
      <c r="A3259" s="227"/>
      <c r="B3259" s="173"/>
      <c r="C3259" s="173"/>
      <c r="D3259" s="173"/>
      <c r="E3259" s="173"/>
      <c r="F3259" s="173"/>
      <c r="G3259" s="173"/>
      <c r="H3259" s="173"/>
      <c r="I3259" s="173"/>
      <c r="J3259" s="173"/>
      <c r="K3259" s="173"/>
      <c r="L3259" s="173"/>
      <c r="M3259" s="72"/>
      <c r="N3259" s="67"/>
      <c r="O3259" s="76"/>
      <c r="P3259" s="218"/>
      <c r="Q3259" s="218"/>
      <c r="R3259" s="218"/>
    </row>
    <row r="3260" spans="1:18" x14ac:dyDescent="0.25">
      <c r="A3260" s="227"/>
      <c r="B3260" s="173"/>
      <c r="C3260" s="173"/>
      <c r="D3260" s="173"/>
      <c r="E3260" s="173"/>
      <c r="F3260" s="173"/>
      <c r="G3260" s="173"/>
      <c r="H3260" s="173"/>
      <c r="I3260" s="173"/>
      <c r="J3260" s="173"/>
      <c r="K3260" s="173"/>
      <c r="L3260" s="173"/>
      <c r="M3260" s="72"/>
      <c r="N3260" s="67"/>
      <c r="O3260" s="76"/>
      <c r="P3260" s="218"/>
      <c r="Q3260" s="218"/>
      <c r="R3260" s="218"/>
    </row>
    <row r="3261" spans="1:18" x14ac:dyDescent="0.25">
      <c r="A3261" s="227"/>
      <c r="B3261" s="173"/>
      <c r="C3261" s="173"/>
      <c r="D3261" s="173"/>
      <c r="E3261" s="173"/>
      <c r="F3261" s="173"/>
      <c r="G3261" s="173"/>
      <c r="H3261" s="173"/>
      <c r="I3261" s="173"/>
      <c r="J3261" s="173"/>
      <c r="K3261" s="173"/>
      <c r="L3261" s="173"/>
      <c r="M3261" s="72"/>
      <c r="N3261" s="67"/>
      <c r="O3261" s="76"/>
      <c r="P3261" s="218"/>
      <c r="Q3261" s="218"/>
      <c r="R3261" s="218"/>
    </row>
    <row r="3262" spans="1:18" x14ac:dyDescent="0.25">
      <c r="A3262" s="227"/>
      <c r="B3262" s="173"/>
      <c r="C3262" s="173"/>
      <c r="D3262" s="173"/>
      <c r="E3262" s="173"/>
      <c r="F3262" s="173"/>
      <c r="G3262" s="173"/>
      <c r="H3262" s="173"/>
      <c r="I3262" s="173"/>
      <c r="J3262" s="173"/>
      <c r="K3262" s="173"/>
      <c r="L3262" s="173"/>
      <c r="M3262" s="72"/>
      <c r="N3262" s="67"/>
      <c r="O3262" s="76"/>
      <c r="P3262" s="218"/>
      <c r="Q3262" s="218"/>
      <c r="R3262" s="218"/>
    </row>
    <row r="3263" spans="1:18" x14ac:dyDescent="0.25">
      <c r="A3263" s="227"/>
      <c r="B3263" s="173"/>
      <c r="C3263" s="173"/>
      <c r="D3263" s="173"/>
      <c r="E3263" s="173"/>
      <c r="F3263" s="173"/>
      <c r="G3263" s="173"/>
      <c r="H3263" s="173"/>
      <c r="I3263" s="173"/>
      <c r="J3263" s="173"/>
      <c r="K3263" s="173"/>
      <c r="L3263" s="173"/>
      <c r="M3263" s="72"/>
      <c r="N3263" s="67"/>
      <c r="O3263" s="76"/>
      <c r="P3263" s="218"/>
      <c r="Q3263" s="218"/>
      <c r="R3263" s="218"/>
    </row>
    <row r="3264" spans="1:18" x14ac:dyDescent="0.25">
      <c r="A3264" s="227"/>
      <c r="B3264" s="173"/>
      <c r="C3264" s="173"/>
      <c r="D3264" s="173"/>
      <c r="E3264" s="173"/>
      <c r="F3264" s="173"/>
      <c r="G3264" s="173"/>
      <c r="H3264" s="173"/>
      <c r="I3264" s="173"/>
      <c r="J3264" s="173"/>
      <c r="K3264" s="173"/>
      <c r="L3264" s="173"/>
      <c r="M3264" s="72"/>
      <c r="N3264" s="67"/>
      <c r="O3264" s="76"/>
      <c r="P3264" s="218"/>
      <c r="Q3264" s="218"/>
      <c r="R3264" s="218"/>
    </row>
    <row r="3265" spans="1:18" x14ac:dyDescent="0.25">
      <c r="A3265" s="227"/>
      <c r="B3265" s="173"/>
      <c r="C3265" s="173"/>
      <c r="D3265" s="173"/>
      <c r="E3265" s="173"/>
      <c r="F3265" s="173"/>
      <c r="G3265" s="173"/>
      <c r="H3265" s="173"/>
      <c r="I3265" s="173"/>
      <c r="J3265" s="173"/>
      <c r="K3265" s="173"/>
      <c r="L3265" s="173"/>
      <c r="M3265" s="72"/>
      <c r="N3265" s="67"/>
      <c r="O3265" s="76"/>
      <c r="P3265" s="218"/>
      <c r="Q3265" s="218"/>
      <c r="R3265" s="218"/>
    </row>
    <row r="3266" spans="1:18" x14ac:dyDescent="0.25">
      <c r="A3266" s="227"/>
      <c r="B3266" s="173"/>
      <c r="C3266" s="173"/>
      <c r="D3266" s="173"/>
      <c r="E3266" s="173"/>
      <c r="F3266" s="173"/>
      <c r="G3266" s="173"/>
      <c r="H3266" s="173"/>
      <c r="I3266" s="173"/>
      <c r="J3266" s="173"/>
      <c r="K3266" s="173"/>
      <c r="L3266" s="173"/>
      <c r="M3266" s="72"/>
      <c r="N3266" s="67"/>
      <c r="O3266" s="76"/>
      <c r="P3266" s="218"/>
      <c r="Q3266" s="218"/>
      <c r="R3266" s="218"/>
    </row>
    <row r="3267" spans="1:18" x14ac:dyDescent="0.25">
      <c r="A3267" s="227"/>
      <c r="B3267" s="173"/>
      <c r="C3267" s="173"/>
      <c r="D3267" s="173"/>
      <c r="E3267" s="173"/>
      <c r="F3267" s="173"/>
      <c r="G3267" s="173"/>
      <c r="H3267" s="173"/>
      <c r="I3267" s="173"/>
      <c r="J3267" s="173"/>
      <c r="K3267" s="173"/>
      <c r="L3267" s="173"/>
      <c r="M3267" s="72"/>
      <c r="N3267" s="67"/>
      <c r="O3267" s="76"/>
      <c r="P3267" s="218"/>
      <c r="Q3267" s="218"/>
      <c r="R3267" s="218"/>
    </row>
    <row r="3268" spans="1:18" x14ac:dyDescent="0.25">
      <c r="A3268" s="227"/>
      <c r="B3268" s="173"/>
      <c r="C3268" s="173"/>
      <c r="D3268" s="173"/>
      <c r="E3268" s="173"/>
      <c r="F3268" s="173"/>
      <c r="G3268" s="173"/>
      <c r="H3268" s="173"/>
      <c r="I3268" s="173"/>
      <c r="J3268" s="173"/>
      <c r="K3268" s="173"/>
      <c r="L3268" s="173"/>
      <c r="M3268" s="72"/>
      <c r="N3268" s="67"/>
      <c r="O3268" s="76"/>
      <c r="P3268" s="218"/>
      <c r="Q3268" s="218"/>
      <c r="R3268" s="218"/>
    </row>
    <row r="3269" spans="1:18" x14ac:dyDescent="0.25">
      <c r="A3269" s="227"/>
      <c r="B3269" s="173"/>
      <c r="C3269" s="173"/>
      <c r="D3269" s="173"/>
      <c r="E3269" s="173"/>
      <c r="F3269" s="173"/>
      <c r="G3269" s="173"/>
      <c r="H3269" s="173"/>
      <c r="I3269" s="173"/>
      <c r="J3269" s="173"/>
      <c r="K3269" s="173"/>
      <c r="L3269" s="173"/>
      <c r="M3269" s="72"/>
      <c r="N3269" s="67"/>
      <c r="O3269" s="76"/>
      <c r="P3269" s="218"/>
      <c r="Q3269" s="218"/>
      <c r="R3269" s="218"/>
    </row>
    <row r="3270" spans="1:18" x14ac:dyDescent="0.25">
      <c r="A3270" s="227"/>
      <c r="B3270" s="173"/>
      <c r="C3270" s="173"/>
      <c r="D3270" s="173"/>
      <c r="E3270" s="173"/>
      <c r="F3270" s="173"/>
      <c r="G3270" s="173"/>
      <c r="H3270" s="173"/>
      <c r="I3270" s="173"/>
      <c r="J3270" s="173"/>
      <c r="K3270" s="173"/>
      <c r="L3270" s="173"/>
      <c r="M3270" s="72"/>
      <c r="N3270" s="67"/>
      <c r="O3270" s="76"/>
      <c r="P3270" s="218"/>
      <c r="Q3270" s="218"/>
      <c r="R3270" s="218"/>
    </row>
    <row r="3271" spans="1:18" x14ac:dyDescent="0.25">
      <c r="A3271" s="227"/>
      <c r="B3271" s="173"/>
      <c r="C3271" s="173"/>
      <c r="D3271" s="173"/>
      <c r="E3271" s="173"/>
      <c r="F3271" s="173"/>
      <c r="G3271" s="173"/>
      <c r="H3271" s="173"/>
      <c r="I3271" s="173"/>
      <c r="J3271" s="173"/>
      <c r="K3271" s="173"/>
      <c r="L3271" s="173"/>
      <c r="M3271" s="72"/>
      <c r="N3271" s="67"/>
      <c r="O3271" s="76"/>
      <c r="P3271" s="218"/>
      <c r="Q3271" s="218"/>
      <c r="R3271" s="218"/>
    </row>
    <row r="3272" spans="1:18" x14ac:dyDescent="0.25">
      <c r="A3272" s="227"/>
      <c r="B3272" s="173"/>
      <c r="C3272" s="173"/>
      <c r="D3272" s="173"/>
      <c r="E3272" s="173"/>
      <c r="F3272" s="173"/>
      <c r="G3272" s="173"/>
      <c r="H3272" s="173"/>
      <c r="I3272" s="173"/>
      <c r="J3272" s="173"/>
      <c r="K3272" s="173"/>
      <c r="L3272" s="173"/>
      <c r="M3272" s="72"/>
      <c r="N3272" s="67"/>
      <c r="O3272" s="76"/>
      <c r="P3272" s="218"/>
      <c r="Q3272" s="218"/>
      <c r="R3272" s="218"/>
    </row>
    <row r="3273" spans="1:18" x14ac:dyDescent="0.25">
      <c r="A3273" s="227"/>
      <c r="B3273" s="173"/>
      <c r="C3273" s="173"/>
      <c r="D3273" s="173"/>
      <c r="E3273" s="173"/>
      <c r="F3273" s="173"/>
      <c r="G3273" s="173"/>
      <c r="H3273" s="173"/>
      <c r="I3273" s="173"/>
      <c r="J3273" s="173"/>
      <c r="K3273" s="173"/>
      <c r="L3273" s="173"/>
      <c r="M3273" s="72"/>
      <c r="N3273" s="67"/>
      <c r="O3273" s="76"/>
      <c r="P3273" s="218"/>
      <c r="Q3273" s="218"/>
      <c r="R3273" s="218"/>
    </row>
    <row r="3274" spans="1:18" x14ac:dyDescent="0.25">
      <c r="A3274" s="227"/>
      <c r="B3274" s="173"/>
      <c r="C3274" s="173"/>
      <c r="D3274" s="173"/>
      <c r="E3274" s="173"/>
      <c r="F3274" s="173"/>
      <c r="G3274" s="173"/>
      <c r="H3274" s="173"/>
      <c r="I3274" s="173"/>
      <c r="J3274" s="173"/>
      <c r="K3274" s="173"/>
      <c r="L3274" s="173"/>
      <c r="M3274" s="72"/>
      <c r="N3274" s="67"/>
      <c r="O3274" s="76"/>
      <c r="P3274" s="218"/>
      <c r="Q3274" s="218"/>
      <c r="R3274" s="218"/>
    </row>
    <row r="3275" spans="1:18" x14ac:dyDescent="0.25">
      <c r="A3275" s="227"/>
      <c r="B3275" s="173"/>
      <c r="C3275" s="173"/>
      <c r="D3275" s="173"/>
      <c r="E3275" s="173"/>
      <c r="F3275" s="173"/>
      <c r="G3275" s="173"/>
      <c r="H3275" s="173"/>
      <c r="I3275" s="173"/>
      <c r="J3275" s="173"/>
      <c r="K3275" s="173"/>
      <c r="L3275" s="173"/>
      <c r="M3275" s="72"/>
      <c r="N3275" s="67"/>
      <c r="O3275" s="76"/>
      <c r="P3275" s="218"/>
      <c r="Q3275" s="218"/>
      <c r="R3275" s="218"/>
    </row>
    <row r="3276" spans="1:18" x14ac:dyDescent="0.25">
      <c r="A3276" s="227"/>
      <c r="B3276" s="173"/>
      <c r="C3276" s="173"/>
      <c r="D3276" s="173"/>
      <c r="E3276" s="173"/>
      <c r="F3276" s="173"/>
      <c r="G3276" s="173"/>
      <c r="H3276" s="173"/>
      <c r="I3276" s="173"/>
      <c r="J3276" s="173"/>
      <c r="K3276" s="173"/>
      <c r="L3276" s="173"/>
      <c r="M3276" s="72"/>
      <c r="N3276" s="67"/>
      <c r="O3276" s="76"/>
      <c r="P3276" s="218"/>
      <c r="Q3276" s="218"/>
      <c r="R3276" s="218"/>
    </row>
    <row r="3277" spans="1:18" x14ac:dyDescent="0.25">
      <c r="A3277" s="227"/>
      <c r="B3277" s="173"/>
      <c r="C3277" s="173"/>
      <c r="D3277" s="173"/>
      <c r="E3277" s="173"/>
      <c r="F3277" s="173"/>
      <c r="G3277" s="173"/>
      <c r="H3277" s="173"/>
      <c r="I3277" s="173"/>
      <c r="J3277" s="173"/>
      <c r="K3277" s="173"/>
      <c r="L3277" s="173"/>
      <c r="M3277" s="72"/>
      <c r="N3277" s="67"/>
      <c r="O3277" s="76"/>
      <c r="P3277" s="218"/>
      <c r="Q3277" s="218"/>
      <c r="R3277" s="218"/>
    </row>
    <row r="3278" spans="1:18" x14ac:dyDescent="0.25">
      <c r="A3278" s="227"/>
      <c r="B3278" s="173"/>
      <c r="C3278" s="173"/>
      <c r="D3278" s="173"/>
      <c r="E3278" s="173"/>
      <c r="F3278" s="173"/>
      <c r="G3278" s="173"/>
      <c r="H3278" s="173"/>
      <c r="I3278" s="173"/>
      <c r="J3278" s="173"/>
      <c r="K3278" s="173"/>
      <c r="L3278" s="173"/>
      <c r="M3278" s="72"/>
      <c r="N3278" s="67"/>
      <c r="O3278" s="76"/>
      <c r="P3278" s="218"/>
      <c r="Q3278" s="218"/>
      <c r="R3278" s="218"/>
    </row>
    <row r="3279" spans="1:18" x14ac:dyDescent="0.25">
      <c r="A3279" s="227"/>
      <c r="B3279" s="173"/>
      <c r="C3279" s="173"/>
      <c r="D3279" s="173"/>
      <c r="E3279" s="173"/>
      <c r="F3279" s="173"/>
      <c r="G3279" s="173"/>
      <c r="H3279" s="173"/>
      <c r="I3279" s="173"/>
      <c r="J3279" s="173"/>
      <c r="K3279" s="173"/>
      <c r="L3279" s="173"/>
      <c r="M3279" s="72"/>
      <c r="N3279" s="67"/>
      <c r="O3279" s="76"/>
      <c r="P3279" s="218"/>
      <c r="Q3279" s="218"/>
      <c r="R3279" s="218"/>
    </row>
    <row r="3280" spans="1:18" x14ac:dyDescent="0.25">
      <c r="A3280" s="227"/>
      <c r="B3280" s="173"/>
      <c r="C3280" s="173"/>
      <c r="D3280" s="173"/>
      <c r="E3280" s="173"/>
      <c r="F3280" s="173"/>
      <c r="G3280" s="173"/>
      <c r="H3280" s="173"/>
      <c r="I3280" s="173"/>
      <c r="J3280" s="173"/>
      <c r="K3280" s="173"/>
      <c r="L3280" s="173"/>
      <c r="M3280" s="72"/>
      <c r="N3280" s="67"/>
      <c r="O3280" s="76"/>
      <c r="P3280" s="218"/>
      <c r="Q3280" s="218"/>
      <c r="R3280" s="218"/>
    </row>
    <row r="3281" spans="1:18" x14ac:dyDescent="0.25">
      <c r="A3281" s="227"/>
      <c r="B3281" s="173"/>
      <c r="C3281" s="173"/>
      <c r="D3281" s="173"/>
      <c r="E3281" s="173"/>
      <c r="F3281" s="173"/>
      <c r="G3281" s="173"/>
      <c r="H3281" s="173"/>
      <c r="I3281" s="173"/>
      <c r="J3281" s="173"/>
      <c r="K3281" s="173"/>
      <c r="L3281" s="173"/>
      <c r="M3281" s="72"/>
      <c r="N3281" s="67"/>
      <c r="O3281" s="76"/>
      <c r="P3281" s="218"/>
      <c r="Q3281" s="218"/>
      <c r="R3281" s="218"/>
    </row>
    <row r="3282" spans="1:18" x14ac:dyDescent="0.25">
      <c r="A3282" s="227"/>
      <c r="B3282" s="173"/>
      <c r="C3282" s="173"/>
      <c r="D3282" s="173"/>
      <c r="E3282" s="173"/>
      <c r="F3282" s="173"/>
      <c r="G3282" s="173"/>
      <c r="H3282" s="173"/>
      <c r="I3282" s="173"/>
      <c r="J3282" s="173"/>
      <c r="K3282" s="173"/>
      <c r="L3282" s="173"/>
      <c r="M3282" s="72"/>
      <c r="N3282" s="67"/>
      <c r="O3282" s="76"/>
      <c r="P3282" s="218"/>
      <c r="Q3282" s="218"/>
      <c r="R3282" s="218"/>
    </row>
    <row r="3283" spans="1:18" x14ac:dyDescent="0.25">
      <c r="A3283" s="227"/>
      <c r="B3283" s="173"/>
      <c r="C3283" s="173"/>
      <c r="D3283" s="173"/>
      <c r="E3283" s="173"/>
      <c r="F3283" s="173"/>
      <c r="G3283" s="173"/>
      <c r="H3283" s="173"/>
      <c r="I3283" s="173"/>
      <c r="J3283" s="173"/>
      <c r="K3283" s="173"/>
      <c r="L3283" s="173"/>
      <c r="M3283" s="72"/>
      <c r="N3283" s="67"/>
      <c r="O3283" s="76"/>
      <c r="P3283" s="218"/>
      <c r="Q3283" s="218"/>
      <c r="R3283" s="218"/>
    </row>
    <row r="3284" spans="1:18" x14ac:dyDescent="0.25">
      <c r="A3284" s="227"/>
      <c r="B3284" s="173"/>
      <c r="C3284" s="173"/>
      <c r="D3284" s="173"/>
      <c r="E3284" s="173"/>
      <c r="F3284" s="173"/>
      <c r="G3284" s="173"/>
      <c r="H3284" s="173"/>
      <c r="I3284" s="173"/>
      <c r="J3284" s="173"/>
      <c r="K3284" s="173"/>
      <c r="L3284" s="173"/>
      <c r="M3284" s="72"/>
      <c r="N3284" s="67"/>
      <c r="O3284" s="76"/>
      <c r="P3284" s="218"/>
      <c r="Q3284" s="218"/>
      <c r="R3284" s="218"/>
    </row>
    <row r="3285" spans="1:18" x14ac:dyDescent="0.25">
      <c r="A3285" s="227"/>
      <c r="B3285" s="173"/>
      <c r="C3285" s="173"/>
      <c r="D3285" s="173"/>
      <c r="E3285" s="173"/>
      <c r="F3285" s="173"/>
      <c r="G3285" s="173"/>
      <c r="H3285" s="173"/>
      <c r="I3285" s="173"/>
      <c r="J3285" s="173"/>
      <c r="K3285" s="173"/>
      <c r="L3285" s="173"/>
      <c r="M3285" s="72"/>
      <c r="N3285" s="67"/>
      <c r="O3285" s="76"/>
      <c r="P3285" s="218"/>
      <c r="Q3285" s="218"/>
      <c r="R3285" s="218"/>
    </row>
    <row r="3286" spans="1:18" x14ac:dyDescent="0.25">
      <c r="A3286" s="227"/>
      <c r="B3286" s="173"/>
      <c r="C3286" s="173"/>
      <c r="D3286" s="173"/>
      <c r="E3286" s="173"/>
      <c r="F3286" s="173"/>
      <c r="G3286" s="173"/>
      <c r="H3286" s="173"/>
      <c r="I3286" s="173"/>
      <c r="J3286" s="173"/>
      <c r="K3286" s="173"/>
      <c r="L3286" s="173"/>
      <c r="M3286" s="72"/>
      <c r="N3286" s="67"/>
      <c r="O3286" s="76"/>
      <c r="P3286" s="218"/>
      <c r="Q3286" s="218"/>
      <c r="R3286" s="218"/>
    </row>
    <row r="3287" spans="1:18" x14ac:dyDescent="0.25">
      <c r="A3287" s="227"/>
      <c r="B3287" s="173"/>
      <c r="C3287" s="173"/>
      <c r="D3287" s="173"/>
      <c r="E3287" s="173"/>
      <c r="F3287" s="173"/>
      <c r="G3287" s="173"/>
      <c r="H3287" s="173"/>
      <c r="I3287" s="173"/>
      <c r="J3287" s="173"/>
      <c r="K3287" s="173"/>
      <c r="L3287" s="173"/>
      <c r="M3287" s="72"/>
      <c r="N3287" s="67"/>
      <c r="O3287" s="76"/>
      <c r="P3287" s="218"/>
      <c r="Q3287" s="218"/>
      <c r="R3287" s="218"/>
    </row>
    <row r="3288" spans="1:18" x14ac:dyDescent="0.25">
      <c r="A3288" s="227"/>
      <c r="B3288" s="173"/>
      <c r="C3288" s="173"/>
      <c r="D3288" s="173"/>
      <c r="E3288" s="173"/>
      <c r="F3288" s="173"/>
      <c r="G3288" s="173"/>
      <c r="H3288" s="173"/>
      <c r="I3288" s="173"/>
      <c r="J3288" s="173"/>
      <c r="K3288" s="173"/>
      <c r="L3288" s="173"/>
      <c r="M3288" s="72"/>
      <c r="N3288" s="67"/>
      <c r="O3288" s="76"/>
      <c r="P3288" s="218"/>
      <c r="Q3288" s="218"/>
      <c r="R3288" s="218"/>
    </row>
    <row r="3289" spans="1:18" x14ac:dyDescent="0.25">
      <c r="A3289" s="227"/>
      <c r="B3289" s="173"/>
      <c r="C3289" s="173"/>
      <c r="D3289" s="173"/>
      <c r="E3289" s="173"/>
      <c r="F3289" s="173"/>
      <c r="G3289" s="173"/>
      <c r="H3289" s="173"/>
      <c r="I3289" s="173"/>
      <c r="J3289" s="173"/>
      <c r="K3289" s="173"/>
      <c r="L3289" s="173"/>
      <c r="M3289" s="72"/>
      <c r="N3289" s="67"/>
      <c r="O3289" s="76"/>
      <c r="P3289" s="218"/>
      <c r="Q3289" s="218"/>
      <c r="R3289" s="218"/>
    </row>
    <row r="3290" spans="1:18" x14ac:dyDescent="0.25">
      <c r="A3290" s="227"/>
      <c r="B3290" s="173"/>
      <c r="C3290" s="173"/>
      <c r="D3290" s="173"/>
      <c r="E3290" s="173"/>
      <c r="F3290" s="173"/>
      <c r="G3290" s="173"/>
      <c r="H3290" s="173"/>
      <c r="I3290" s="173"/>
      <c r="J3290" s="173"/>
      <c r="K3290" s="173"/>
      <c r="L3290" s="173"/>
      <c r="M3290" s="72"/>
      <c r="N3290" s="67"/>
      <c r="O3290" s="76"/>
      <c r="P3290" s="218"/>
      <c r="Q3290" s="218"/>
      <c r="R3290" s="218"/>
    </row>
    <row r="3291" spans="1:18" x14ac:dyDescent="0.25">
      <c r="A3291" s="227"/>
      <c r="B3291" s="173"/>
      <c r="C3291" s="173"/>
      <c r="D3291" s="173"/>
      <c r="E3291" s="173"/>
      <c r="F3291" s="173"/>
      <c r="G3291" s="173"/>
      <c r="H3291" s="173"/>
      <c r="I3291" s="173"/>
      <c r="J3291" s="173"/>
      <c r="K3291" s="173"/>
      <c r="L3291" s="173"/>
      <c r="M3291" s="72"/>
      <c r="N3291" s="67"/>
      <c r="O3291" s="76"/>
      <c r="P3291" s="218"/>
      <c r="Q3291" s="218"/>
      <c r="R3291" s="218"/>
    </row>
    <row r="3292" spans="1:18" x14ac:dyDescent="0.25">
      <c r="A3292" s="227"/>
      <c r="B3292" s="173"/>
      <c r="C3292" s="173"/>
      <c r="D3292" s="173"/>
      <c r="E3292" s="173"/>
      <c r="F3292" s="173"/>
      <c r="G3292" s="173"/>
      <c r="H3292" s="173"/>
      <c r="I3292" s="173"/>
      <c r="J3292" s="173"/>
      <c r="K3292" s="173"/>
      <c r="L3292" s="173"/>
      <c r="M3292" s="72"/>
      <c r="N3292" s="67"/>
      <c r="O3292" s="76"/>
      <c r="P3292" s="218"/>
      <c r="Q3292" s="218"/>
      <c r="R3292" s="218"/>
    </row>
    <row r="3293" spans="1:18" x14ac:dyDescent="0.25">
      <c r="A3293" s="227"/>
      <c r="B3293" s="173"/>
      <c r="C3293" s="173"/>
      <c r="D3293" s="173"/>
      <c r="E3293" s="173"/>
      <c r="F3293" s="173"/>
      <c r="G3293" s="173"/>
      <c r="H3293" s="173"/>
      <c r="I3293" s="173"/>
      <c r="J3293" s="173"/>
      <c r="K3293" s="173"/>
      <c r="L3293" s="173"/>
      <c r="M3293" s="72"/>
      <c r="N3293" s="67"/>
      <c r="O3293" s="76"/>
      <c r="P3293" s="218"/>
      <c r="Q3293" s="218"/>
      <c r="R3293" s="218"/>
    </row>
    <row r="3294" spans="1:18" x14ac:dyDescent="0.25">
      <c r="A3294" s="227"/>
      <c r="B3294" s="173"/>
      <c r="C3294" s="173"/>
      <c r="D3294" s="173"/>
      <c r="E3294" s="173"/>
      <c r="F3294" s="173"/>
      <c r="G3294" s="173"/>
      <c r="H3294" s="173"/>
      <c r="I3294" s="173"/>
      <c r="J3294" s="173"/>
      <c r="K3294" s="173"/>
      <c r="L3294" s="173"/>
      <c r="M3294" s="72"/>
      <c r="N3294" s="67"/>
      <c r="O3294" s="76"/>
      <c r="P3294" s="218"/>
      <c r="Q3294" s="218"/>
      <c r="R3294" s="218"/>
    </row>
    <row r="3295" spans="1:18" x14ac:dyDescent="0.25">
      <c r="A3295" s="227"/>
      <c r="B3295" s="173"/>
      <c r="C3295" s="173"/>
      <c r="D3295" s="173"/>
      <c r="E3295" s="173"/>
      <c r="F3295" s="173"/>
      <c r="G3295" s="173"/>
      <c r="H3295" s="173"/>
      <c r="I3295" s="173"/>
      <c r="J3295" s="173"/>
      <c r="K3295" s="173"/>
      <c r="L3295" s="173"/>
      <c r="M3295" s="72"/>
      <c r="N3295" s="67"/>
      <c r="O3295" s="76"/>
      <c r="P3295" s="218"/>
      <c r="Q3295" s="218"/>
      <c r="R3295" s="218"/>
    </row>
    <row r="3296" spans="1:18" x14ac:dyDescent="0.25">
      <c r="A3296" s="227"/>
      <c r="B3296" s="173"/>
      <c r="C3296" s="173"/>
      <c r="D3296" s="173"/>
      <c r="E3296" s="173"/>
      <c r="F3296" s="173"/>
      <c r="G3296" s="173"/>
      <c r="H3296" s="173"/>
      <c r="I3296" s="173"/>
      <c r="J3296" s="173"/>
      <c r="K3296" s="173"/>
      <c r="L3296" s="173"/>
      <c r="M3296" s="72"/>
      <c r="N3296" s="67"/>
      <c r="O3296" s="76"/>
      <c r="P3296" s="218"/>
      <c r="Q3296" s="218"/>
      <c r="R3296" s="218"/>
    </row>
    <row r="3297" spans="1:18" x14ac:dyDescent="0.25">
      <c r="A3297" s="227"/>
      <c r="B3297" s="173"/>
      <c r="C3297" s="173"/>
      <c r="D3297" s="173"/>
      <c r="E3297" s="173"/>
      <c r="F3297" s="173"/>
      <c r="G3297" s="173"/>
      <c r="H3297" s="173"/>
      <c r="I3297" s="173"/>
      <c r="J3297" s="173"/>
      <c r="K3297" s="173"/>
      <c r="L3297" s="173"/>
      <c r="M3297" s="72"/>
      <c r="N3297" s="67"/>
      <c r="O3297" s="76"/>
      <c r="P3297" s="218"/>
      <c r="Q3297" s="218"/>
      <c r="R3297" s="218"/>
    </row>
    <row r="3298" spans="1:18" x14ac:dyDescent="0.25">
      <c r="A3298" s="227"/>
      <c r="B3298" s="173"/>
      <c r="C3298" s="173"/>
      <c r="D3298" s="173"/>
      <c r="E3298" s="173"/>
      <c r="F3298" s="173"/>
      <c r="G3298" s="173"/>
      <c r="H3298" s="173"/>
      <c r="I3298" s="173"/>
      <c r="J3298" s="173"/>
      <c r="K3298" s="173"/>
      <c r="L3298" s="173"/>
      <c r="M3298" s="72"/>
      <c r="N3298" s="67"/>
      <c r="O3298" s="76"/>
      <c r="P3298" s="218"/>
      <c r="Q3298" s="218"/>
      <c r="R3298" s="218"/>
    </row>
    <row r="3299" spans="1:18" x14ac:dyDescent="0.25">
      <c r="A3299" s="227"/>
      <c r="B3299" s="173"/>
      <c r="C3299" s="173"/>
      <c r="D3299" s="173"/>
      <c r="E3299" s="173"/>
      <c r="F3299" s="173"/>
      <c r="G3299" s="173"/>
      <c r="H3299" s="173"/>
      <c r="I3299" s="173"/>
      <c r="J3299" s="173"/>
      <c r="K3299" s="173"/>
      <c r="L3299" s="173"/>
      <c r="M3299" s="72"/>
      <c r="N3299" s="67"/>
      <c r="O3299" s="76"/>
      <c r="P3299" s="218"/>
      <c r="Q3299" s="218"/>
      <c r="R3299" s="218"/>
    </row>
    <row r="3300" spans="1:18" x14ac:dyDescent="0.25">
      <c r="A3300" s="227"/>
      <c r="B3300" s="173"/>
      <c r="C3300" s="173"/>
      <c r="D3300" s="173"/>
      <c r="E3300" s="173"/>
      <c r="F3300" s="173"/>
      <c r="G3300" s="173"/>
      <c r="H3300" s="173"/>
      <c r="I3300" s="173"/>
      <c r="J3300" s="173"/>
      <c r="K3300" s="173"/>
      <c r="L3300" s="173"/>
      <c r="M3300" s="72"/>
      <c r="N3300" s="67"/>
      <c r="O3300" s="76"/>
      <c r="P3300" s="218"/>
      <c r="Q3300" s="218"/>
      <c r="R3300" s="218"/>
    </row>
    <row r="3301" spans="1:18" x14ac:dyDescent="0.25">
      <c r="A3301" s="227"/>
      <c r="B3301" s="173"/>
      <c r="C3301" s="173"/>
      <c r="D3301" s="173"/>
      <c r="E3301" s="173"/>
      <c r="F3301" s="173"/>
      <c r="G3301" s="173"/>
      <c r="H3301" s="173"/>
      <c r="I3301" s="173"/>
      <c r="J3301" s="173"/>
      <c r="K3301" s="173"/>
      <c r="L3301" s="173"/>
      <c r="M3301" s="72"/>
      <c r="N3301" s="67"/>
      <c r="O3301" s="76"/>
      <c r="P3301" s="218"/>
      <c r="Q3301" s="218"/>
      <c r="R3301" s="218"/>
    </row>
    <row r="3302" spans="1:18" x14ac:dyDescent="0.25">
      <c r="A3302" s="227"/>
      <c r="B3302" s="173"/>
      <c r="C3302" s="173"/>
      <c r="D3302" s="173"/>
      <c r="E3302" s="173"/>
      <c r="F3302" s="173"/>
      <c r="G3302" s="173"/>
      <c r="H3302" s="173"/>
      <c r="I3302" s="173"/>
      <c r="J3302" s="173"/>
      <c r="K3302" s="173"/>
      <c r="L3302" s="173"/>
      <c r="M3302" s="72"/>
      <c r="N3302" s="67"/>
      <c r="O3302" s="76"/>
      <c r="P3302" s="218"/>
      <c r="Q3302" s="218"/>
      <c r="R3302" s="218"/>
    </row>
    <row r="3303" spans="1:18" x14ac:dyDescent="0.25">
      <c r="A3303" s="227"/>
      <c r="B3303" s="173"/>
      <c r="C3303" s="173"/>
      <c r="D3303" s="173"/>
      <c r="E3303" s="173"/>
      <c r="F3303" s="173"/>
      <c r="G3303" s="173"/>
      <c r="H3303" s="173"/>
      <c r="I3303" s="173"/>
      <c r="J3303" s="173"/>
      <c r="K3303" s="173"/>
      <c r="L3303" s="173"/>
      <c r="M3303" s="72"/>
      <c r="N3303" s="67"/>
      <c r="O3303" s="76"/>
      <c r="P3303" s="218"/>
      <c r="Q3303" s="218"/>
      <c r="R3303" s="218"/>
    </row>
    <row r="3304" spans="1:18" x14ac:dyDescent="0.25">
      <c r="A3304" s="227"/>
      <c r="B3304" s="173"/>
      <c r="C3304" s="173"/>
      <c r="D3304" s="173"/>
      <c r="E3304" s="173"/>
      <c r="F3304" s="173"/>
      <c r="G3304" s="173"/>
      <c r="H3304" s="173"/>
      <c r="I3304" s="173"/>
      <c r="J3304" s="173"/>
      <c r="K3304" s="173"/>
      <c r="L3304" s="173"/>
      <c r="M3304" s="72"/>
      <c r="N3304" s="67"/>
      <c r="O3304" s="76"/>
      <c r="P3304" s="218"/>
      <c r="Q3304" s="218"/>
      <c r="R3304" s="218"/>
    </row>
    <row r="3305" spans="1:18" x14ac:dyDescent="0.25">
      <c r="A3305" s="227"/>
      <c r="B3305" s="173"/>
      <c r="C3305" s="173"/>
      <c r="D3305" s="173"/>
      <c r="E3305" s="173"/>
      <c r="F3305" s="173"/>
      <c r="G3305" s="173"/>
      <c r="H3305" s="173"/>
      <c r="I3305" s="173"/>
      <c r="J3305" s="173"/>
      <c r="K3305" s="173"/>
      <c r="L3305" s="173"/>
      <c r="M3305" s="72"/>
      <c r="N3305" s="67"/>
      <c r="O3305" s="76"/>
      <c r="P3305" s="218"/>
      <c r="Q3305" s="218"/>
      <c r="R3305" s="218"/>
    </row>
    <row r="3306" spans="1:18" x14ac:dyDescent="0.25">
      <c r="A3306" s="227"/>
      <c r="B3306" s="173"/>
      <c r="C3306" s="173"/>
      <c r="D3306" s="173"/>
      <c r="E3306" s="173"/>
      <c r="F3306" s="173"/>
      <c r="G3306" s="173"/>
      <c r="H3306" s="173"/>
      <c r="I3306" s="173"/>
      <c r="J3306" s="173"/>
      <c r="K3306" s="173"/>
      <c r="L3306" s="173"/>
      <c r="M3306" s="72"/>
      <c r="N3306" s="67"/>
      <c r="O3306" s="76"/>
      <c r="P3306" s="218"/>
      <c r="Q3306" s="218"/>
      <c r="R3306" s="218"/>
    </row>
    <row r="3307" spans="1:18" x14ac:dyDescent="0.25">
      <c r="A3307" s="227"/>
      <c r="B3307" s="173"/>
      <c r="C3307" s="173"/>
      <c r="D3307" s="173"/>
      <c r="E3307" s="173"/>
      <c r="F3307" s="173"/>
      <c r="G3307" s="173"/>
      <c r="H3307" s="173"/>
      <c r="I3307" s="173"/>
      <c r="J3307" s="173"/>
      <c r="K3307" s="173"/>
      <c r="L3307" s="173"/>
      <c r="M3307" s="72"/>
      <c r="N3307" s="67"/>
      <c r="O3307" s="76"/>
      <c r="P3307" s="218"/>
      <c r="Q3307" s="218"/>
      <c r="R3307" s="218"/>
    </row>
    <row r="3308" spans="1:18" x14ac:dyDescent="0.25">
      <c r="A3308" s="227"/>
      <c r="B3308" s="173"/>
      <c r="C3308" s="173"/>
      <c r="D3308" s="173"/>
      <c r="E3308" s="173"/>
      <c r="F3308" s="173"/>
      <c r="G3308" s="173"/>
      <c r="H3308" s="173"/>
      <c r="I3308" s="173"/>
      <c r="J3308" s="173"/>
      <c r="K3308" s="173"/>
      <c r="L3308" s="173"/>
      <c r="M3308" s="72"/>
      <c r="N3308" s="67"/>
      <c r="O3308" s="76"/>
      <c r="P3308" s="218"/>
      <c r="Q3308" s="218"/>
      <c r="R3308" s="218"/>
    </row>
    <row r="3309" spans="1:18" x14ac:dyDescent="0.25">
      <c r="A3309" s="227"/>
      <c r="B3309" s="173"/>
      <c r="C3309" s="173"/>
      <c r="D3309" s="173"/>
      <c r="E3309" s="173"/>
      <c r="F3309" s="173"/>
      <c r="G3309" s="173"/>
      <c r="H3309" s="173"/>
      <c r="I3309" s="173"/>
      <c r="J3309" s="173"/>
      <c r="K3309" s="173"/>
      <c r="L3309" s="173"/>
      <c r="M3309" s="72"/>
      <c r="N3309" s="67"/>
      <c r="O3309" s="76"/>
      <c r="P3309" s="218"/>
      <c r="Q3309" s="218"/>
      <c r="R3309" s="218"/>
    </row>
    <row r="3310" spans="1:18" x14ac:dyDescent="0.25">
      <c r="A3310" s="227"/>
      <c r="B3310" s="173"/>
      <c r="C3310" s="173"/>
      <c r="D3310" s="173"/>
      <c r="E3310" s="173"/>
      <c r="F3310" s="173"/>
      <c r="G3310" s="173"/>
      <c r="H3310" s="173"/>
      <c r="I3310" s="173"/>
      <c r="J3310" s="173"/>
      <c r="K3310" s="173"/>
      <c r="L3310" s="173"/>
      <c r="M3310" s="72"/>
      <c r="N3310" s="67"/>
      <c r="O3310" s="76"/>
      <c r="P3310" s="218"/>
      <c r="Q3310" s="218"/>
      <c r="R3310" s="218"/>
    </row>
    <row r="3311" spans="1:18" x14ac:dyDescent="0.25">
      <c r="A3311" s="227"/>
      <c r="B3311" s="173"/>
      <c r="C3311" s="173"/>
      <c r="D3311" s="173"/>
      <c r="E3311" s="173"/>
      <c r="F3311" s="173"/>
      <c r="G3311" s="173"/>
      <c r="H3311" s="173"/>
      <c r="I3311" s="173"/>
      <c r="J3311" s="173"/>
      <c r="K3311" s="173"/>
      <c r="L3311" s="173"/>
      <c r="M3311" s="72"/>
      <c r="N3311" s="67"/>
      <c r="O3311" s="76"/>
      <c r="P3311" s="218"/>
      <c r="Q3311" s="218"/>
      <c r="R3311" s="218"/>
    </row>
    <row r="3312" spans="1:18" x14ac:dyDescent="0.25">
      <c r="A3312" s="227"/>
      <c r="B3312" s="173"/>
      <c r="C3312" s="173"/>
      <c r="D3312" s="173"/>
      <c r="E3312" s="173"/>
      <c r="F3312" s="173"/>
      <c r="G3312" s="173"/>
      <c r="H3312" s="173"/>
      <c r="I3312" s="173"/>
      <c r="J3312" s="173"/>
      <c r="K3312" s="173"/>
      <c r="L3312" s="173"/>
      <c r="M3312" s="72"/>
      <c r="N3312" s="67"/>
      <c r="O3312" s="76"/>
      <c r="P3312" s="218"/>
      <c r="Q3312" s="218"/>
      <c r="R3312" s="218"/>
    </row>
    <row r="3313" spans="1:18" x14ac:dyDescent="0.25">
      <c r="A3313" s="227"/>
      <c r="B3313" s="173"/>
      <c r="C3313" s="173"/>
      <c r="D3313" s="173"/>
      <c r="E3313" s="173"/>
      <c r="F3313" s="173"/>
      <c r="G3313" s="173"/>
      <c r="H3313" s="173"/>
      <c r="I3313" s="173"/>
      <c r="J3313" s="173"/>
      <c r="K3313" s="173"/>
      <c r="L3313" s="173"/>
      <c r="M3313" s="72"/>
      <c r="N3313" s="67"/>
      <c r="O3313" s="76"/>
      <c r="P3313" s="218"/>
      <c r="Q3313" s="218"/>
      <c r="R3313" s="218"/>
    </row>
    <row r="3314" spans="1:18" x14ac:dyDescent="0.25">
      <c r="A3314" s="227"/>
      <c r="B3314" s="173"/>
      <c r="C3314" s="173"/>
      <c r="D3314" s="173"/>
      <c r="E3314" s="173"/>
      <c r="F3314" s="173"/>
      <c r="G3314" s="173"/>
      <c r="H3314" s="173"/>
      <c r="I3314" s="173"/>
      <c r="J3314" s="173"/>
      <c r="K3314" s="173"/>
      <c r="L3314" s="173"/>
      <c r="M3314" s="72"/>
      <c r="N3314" s="67"/>
      <c r="O3314" s="76"/>
      <c r="P3314" s="218"/>
      <c r="Q3314" s="218"/>
      <c r="R3314" s="218"/>
    </row>
    <row r="3315" spans="1:18" x14ac:dyDescent="0.25">
      <c r="A3315" s="227"/>
      <c r="B3315" s="173"/>
      <c r="C3315" s="173"/>
      <c r="D3315" s="173"/>
      <c r="E3315" s="173"/>
      <c r="F3315" s="173"/>
      <c r="G3315" s="173"/>
      <c r="H3315" s="173"/>
      <c r="I3315" s="173"/>
      <c r="J3315" s="173"/>
      <c r="K3315" s="173"/>
      <c r="L3315" s="173"/>
      <c r="M3315" s="72"/>
      <c r="N3315" s="67"/>
      <c r="O3315" s="76"/>
      <c r="P3315" s="218"/>
      <c r="Q3315" s="218"/>
      <c r="R3315" s="218"/>
    </row>
    <row r="3316" spans="1:18" x14ac:dyDescent="0.25">
      <c r="A3316" s="227"/>
      <c r="B3316" s="173"/>
      <c r="C3316" s="173"/>
      <c r="D3316" s="173"/>
      <c r="E3316" s="173"/>
      <c r="F3316" s="173"/>
      <c r="G3316" s="173"/>
      <c r="H3316" s="173"/>
      <c r="I3316" s="173"/>
      <c r="J3316" s="173"/>
      <c r="K3316" s="173"/>
      <c r="L3316" s="173"/>
      <c r="M3316" s="72"/>
      <c r="N3316" s="67"/>
      <c r="O3316" s="76"/>
      <c r="P3316" s="218"/>
      <c r="Q3316" s="218"/>
      <c r="R3316" s="218"/>
    </row>
    <row r="3317" spans="1:18" x14ac:dyDescent="0.25">
      <c r="A3317" s="227"/>
      <c r="B3317" s="173"/>
      <c r="C3317" s="173"/>
      <c r="D3317" s="173"/>
      <c r="E3317" s="173"/>
      <c r="F3317" s="173"/>
      <c r="G3317" s="173"/>
      <c r="H3317" s="173"/>
      <c r="I3317" s="173"/>
      <c r="J3317" s="173"/>
      <c r="K3317" s="173"/>
      <c r="L3317" s="173"/>
      <c r="M3317" s="72"/>
      <c r="N3317" s="67"/>
      <c r="O3317" s="76"/>
      <c r="P3317" s="218"/>
      <c r="Q3317" s="218"/>
      <c r="R3317" s="218"/>
    </row>
    <row r="3318" spans="1:18" x14ac:dyDescent="0.25">
      <c r="A3318" s="227"/>
      <c r="B3318" s="173"/>
      <c r="C3318" s="173"/>
      <c r="D3318" s="173"/>
      <c r="E3318" s="173"/>
      <c r="F3318" s="173"/>
      <c r="G3318" s="173"/>
      <c r="H3318" s="173"/>
      <c r="I3318" s="173"/>
      <c r="J3318" s="173"/>
      <c r="K3318" s="173"/>
      <c r="L3318" s="173"/>
      <c r="M3318" s="72"/>
      <c r="N3318" s="67"/>
      <c r="O3318" s="76"/>
      <c r="P3318" s="218"/>
      <c r="Q3318" s="218"/>
      <c r="R3318" s="218"/>
    </row>
    <row r="3319" spans="1:18" x14ac:dyDescent="0.25">
      <c r="A3319" s="227"/>
      <c r="B3319" s="173"/>
      <c r="C3319" s="173"/>
      <c r="D3319" s="173"/>
      <c r="E3319" s="173"/>
      <c r="F3319" s="173"/>
      <c r="G3319" s="173"/>
      <c r="H3319" s="173"/>
      <c r="I3319" s="173"/>
      <c r="J3319" s="173"/>
      <c r="K3319" s="173"/>
      <c r="L3319" s="173"/>
      <c r="M3319" s="72"/>
      <c r="N3319" s="67"/>
      <c r="O3319" s="76"/>
      <c r="P3319" s="218"/>
      <c r="Q3319" s="218"/>
      <c r="R3319" s="218"/>
    </row>
    <row r="3320" spans="1:18" x14ac:dyDescent="0.25">
      <c r="A3320" s="227"/>
      <c r="B3320" s="173"/>
      <c r="C3320" s="173"/>
      <c r="D3320" s="173"/>
      <c r="E3320" s="173"/>
      <c r="F3320" s="173"/>
      <c r="G3320" s="173"/>
      <c r="H3320" s="173"/>
      <c r="I3320" s="173"/>
      <c r="J3320" s="173"/>
      <c r="K3320" s="173"/>
      <c r="L3320" s="173"/>
      <c r="M3320" s="72"/>
      <c r="N3320" s="67"/>
      <c r="O3320" s="76"/>
      <c r="P3320" s="218"/>
      <c r="Q3320" s="218"/>
      <c r="R3320" s="218"/>
    </row>
    <row r="3321" spans="1:18" x14ac:dyDescent="0.25">
      <c r="A3321" s="227"/>
      <c r="B3321" s="173"/>
      <c r="C3321" s="173"/>
      <c r="D3321" s="173"/>
      <c r="E3321" s="173"/>
      <c r="F3321" s="173"/>
      <c r="G3321" s="173"/>
      <c r="H3321" s="173"/>
      <c r="I3321" s="173"/>
      <c r="J3321" s="173"/>
      <c r="K3321" s="173"/>
      <c r="L3321" s="173"/>
      <c r="M3321" s="72"/>
      <c r="N3321" s="67"/>
      <c r="O3321" s="76"/>
      <c r="P3321" s="218"/>
      <c r="Q3321" s="218"/>
      <c r="R3321" s="218"/>
    </row>
    <row r="3322" spans="1:18" x14ac:dyDescent="0.25">
      <c r="A3322" s="227"/>
      <c r="B3322" s="173"/>
      <c r="C3322" s="173"/>
      <c r="D3322" s="173"/>
      <c r="E3322" s="173"/>
      <c r="F3322" s="173"/>
      <c r="G3322" s="173"/>
      <c r="H3322" s="173"/>
      <c r="I3322" s="173"/>
      <c r="J3322" s="173"/>
      <c r="K3322" s="173"/>
      <c r="L3322" s="173"/>
      <c r="M3322" s="72"/>
      <c r="N3322" s="67"/>
      <c r="O3322" s="76"/>
      <c r="P3322" s="218"/>
      <c r="Q3322" s="218"/>
      <c r="R3322" s="218"/>
    </row>
    <row r="3323" spans="1:18" x14ac:dyDescent="0.25">
      <c r="A3323" s="227"/>
      <c r="B3323" s="173"/>
      <c r="C3323" s="173"/>
      <c r="D3323" s="173"/>
      <c r="E3323" s="173"/>
      <c r="F3323" s="173"/>
      <c r="G3323" s="173"/>
      <c r="H3323" s="173"/>
      <c r="I3323" s="173"/>
      <c r="J3323" s="173"/>
      <c r="K3323" s="173"/>
      <c r="L3323" s="173"/>
      <c r="M3323" s="72"/>
      <c r="N3323" s="67"/>
      <c r="O3323" s="76"/>
      <c r="P3323" s="218"/>
      <c r="Q3323" s="218"/>
      <c r="R3323" s="218"/>
    </row>
    <row r="3324" spans="1:18" x14ac:dyDescent="0.25">
      <c r="A3324" s="227"/>
      <c r="B3324" s="173"/>
      <c r="C3324" s="173"/>
      <c r="D3324" s="173"/>
      <c r="E3324" s="173"/>
      <c r="F3324" s="173"/>
      <c r="G3324" s="173"/>
      <c r="H3324" s="173"/>
      <c r="I3324" s="173"/>
      <c r="J3324" s="173"/>
      <c r="K3324" s="173"/>
      <c r="L3324" s="173"/>
      <c r="M3324" s="72"/>
      <c r="N3324" s="67"/>
      <c r="O3324" s="76"/>
      <c r="P3324" s="218"/>
      <c r="Q3324" s="218"/>
      <c r="R3324" s="218"/>
    </row>
    <row r="3325" spans="1:18" x14ac:dyDescent="0.25">
      <c r="A3325" s="227"/>
      <c r="B3325" s="173"/>
      <c r="C3325" s="173"/>
      <c r="D3325" s="173"/>
      <c r="E3325" s="173"/>
      <c r="F3325" s="173"/>
      <c r="G3325" s="173"/>
      <c r="H3325" s="173"/>
      <c r="I3325" s="173"/>
      <c r="J3325" s="173"/>
      <c r="K3325" s="173"/>
      <c r="L3325" s="173"/>
      <c r="M3325" s="72"/>
      <c r="N3325" s="67"/>
      <c r="O3325" s="76"/>
      <c r="P3325" s="218"/>
      <c r="Q3325" s="218"/>
      <c r="R3325" s="218"/>
    </row>
    <row r="3326" spans="1:18" x14ac:dyDescent="0.25">
      <c r="A3326" s="227"/>
      <c r="B3326" s="173"/>
      <c r="C3326" s="173"/>
      <c r="D3326" s="173"/>
      <c r="E3326" s="173"/>
      <c r="F3326" s="173"/>
      <c r="G3326" s="173"/>
      <c r="H3326" s="173"/>
      <c r="I3326" s="173"/>
      <c r="J3326" s="173"/>
      <c r="K3326" s="173"/>
      <c r="L3326" s="173"/>
      <c r="M3326" s="72"/>
      <c r="N3326" s="67"/>
      <c r="O3326" s="76"/>
      <c r="P3326" s="218"/>
      <c r="Q3326" s="218"/>
      <c r="R3326" s="218"/>
    </row>
    <row r="3327" spans="1:18" x14ac:dyDescent="0.25">
      <c r="A3327" s="227"/>
      <c r="B3327" s="173"/>
      <c r="C3327" s="173"/>
      <c r="D3327" s="173"/>
      <c r="E3327" s="173"/>
      <c r="F3327" s="173"/>
      <c r="G3327" s="173"/>
      <c r="H3327" s="173"/>
      <c r="I3327" s="173"/>
      <c r="J3327" s="173"/>
      <c r="K3327" s="173"/>
      <c r="L3327" s="173"/>
      <c r="M3327" s="72"/>
      <c r="N3327" s="67"/>
      <c r="O3327" s="76"/>
      <c r="P3327" s="218"/>
      <c r="Q3327" s="218"/>
      <c r="R3327" s="218"/>
    </row>
    <row r="3328" spans="1:18" x14ac:dyDescent="0.25">
      <c r="A3328" s="227"/>
      <c r="B3328" s="173"/>
      <c r="C3328" s="173"/>
      <c r="D3328" s="173"/>
      <c r="E3328" s="173"/>
      <c r="F3328" s="173"/>
      <c r="G3328" s="173"/>
      <c r="H3328" s="173"/>
      <c r="I3328" s="173"/>
      <c r="J3328" s="173"/>
      <c r="K3328" s="173"/>
      <c r="L3328" s="173"/>
      <c r="M3328" s="72"/>
      <c r="N3328" s="67"/>
      <c r="O3328" s="76"/>
      <c r="P3328" s="218"/>
      <c r="Q3328" s="218"/>
      <c r="R3328" s="218"/>
    </row>
    <row r="3329" spans="1:18" x14ac:dyDescent="0.25">
      <c r="A3329" s="227"/>
      <c r="B3329" s="173"/>
      <c r="C3329" s="173"/>
      <c r="D3329" s="173"/>
      <c r="E3329" s="173"/>
      <c r="F3329" s="173"/>
      <c r="G3329" s="173"/>
      <c r="H3329" s="173"/>
      <c r="I3329" s="173"/>
      <c r="J3329" s="173"/>
      <c r="K3329" s="173"/>
      <c r="L3329" s="173"/>
      <c r="M3329" s="72"/>
      <c r="N3329" s="67"/>
      <c r="O3329" s="76"/>
      <c r="P3329" s="218"/>
      <c r="Q3329" s="218"/>
      <c r="R3329" s="218"/>
    </row>
    <row r="3330" spans="1:18" x14ac:dyDescent="0.25">
      <c r="A3330" s="227"/>
      <c r="B3330" s="173"/>
      <c r="C3330" s="173"/>
      <c r="D3330" s="173"/>
      <c r="E3330" s="173"/>
      <c r="F3330" s="173"/>
      <c r="G3330" s="173"/>
      <c r="H3330" s="173"/>
      <c r="I3330" s="173"/>
      <c r="J3330" s="173"/>
      <c r="K3330" s="173"/>
      <c r="L3330" s="173"/>
      <c r="M3330" s="72"/>
      <c r="N3330" s="67"/>
      <c r="O3330" s="76"/>
      <c r="P3330" s="218"/>
      <c r="Q3330" s="218"/>
      <c r="R3330" s="218"/>
    </row>
    <row r="3331" spans="1:18" x14ac:dyDescent="0.25">
      <c r="A3331" s="227"/>
      <c r="B3331" s="173"/>
      <c r="C3331" s="173"/>
      <c r="D3331" s="173"/>
      <c r="E3331" s="173"/>
      <c r="F3331" s="173"/>
      <c r="G3331" s="173"/>
      <c r="H3331" s="173"/>
      <c r="I3331" s="173"/>
      <c r="J3331" s="173"/>
      <c r="K3331" s="173"/>
      <c r="L3331" s="173"/>
      <c r="M3331" s="72"/>
      <c r="N3331" s="67"/>
      <c r="O3331" s="76"/>
      <c r="P3331" s="218"/>
      <c r="Q3331" s="218"/>
      <c r="R3331" s="218"/>
    </row>
    <row r="3332" spans="1:18" x14ac:dyDescent="0.25">
      <c r="A3332" s="227"/>
      <c r="B3332" s="173"/>
      <c r="C3332" s="173"/>
      <c r="D3332" s="173"/>
      <c r="E3332" s="173"/>
      <c r="F3332" s="173"/>
      <c r="G3332" s="173"/>
      <c r="H3332" s="173"/>
      <c r="I3332" s="173"/>
      <c r="J3332" s="173"/>
      <c r="K3332" s="173"/>
      <c r="L3332" s="173"/>
      <c r="M3332" s="72"/>
      <c r="N3332" s="67"/>
      <c r="O3332" s="76"/>
      <c r="P3332" s="218"/>
      <c r="Q3332" s="218"/>
      <c r="R3332" s="218"/>
    </row>
    <row r="3333" spans="1:18" x14ac:dyDescent="0.25">
      <c r="A3333" s="227"/>
      <c r="B3333" s="173"/>
      <c r="C3333" s="173"/>
      <c r="D3333" s="173"/>
      <c r="E3333" s="173"/>
      <c r="F3333" s="173"/>
      <c r="G3333" s="173"/>
      <c r="H3333" s="173"/>
      <c r="I3333" s="173"/>
      <c r="J3333" s="173"/>
      <c r="K3333" s="173"/>
      <c r="L3333" s="173"/>
      <c r="M3333" s="72"/>
      <c r="N3333" s="67"/>
      <c r="O3333" s="76"/>
      <c r="P3333" s="218"/>
      <c r="Q3333" s="218"/>
      <c r="R3333" s="218"/>
    </row>
    <row r="3334" spans="1:18" x14ac:dyDescent="0.25">
      <c r="A3334" s="227"/>
      <c r="B3334" s="173"/>
      <c r="C3334" s="173"/>
      <c r="D3334" s="173"/>
      <c r="E3334" s="173"/>
      <c r="F3334" s="173"/>
      <c r="G3334" s="173"/>
      <c r="H3334" s="173"/>
      <c r="I3334" s="173"/>
      <c r="J3334" s="173"/>
      <c r="K3334" s="173"/>
      <c r="L3334" s="173"/>
      <c r="M3334" s="72"/>
      <c r="N3334" s="67"/>
      <c r="O3334" s="76"/>
      <c r="P3334" s="218"/>
      <c r="Q3334" s="218"/>
      <c r="R3334" s="218"/>
    </row>
    <row r="3335" spans="1:18" x14ac:dyDescent="0.25">
      <c r="A3335" s="227"/>
      <c r="B3335" s="173"/>
      <c r="C3335" s="173"/>
      <c r="D3335" s="173"/>
      <c r="E3335" s="173"/>
      <c r="F3335" s="173"/>
      <c r="G3335" s="173"/>
      <c r="H3335" s="173"/>
      <c r="I3335" s="173"/>
      <c r="J3335" s="173"/>
      <c r="K3335" s="173"/>
      <c r="L3335" s="173"/>
      <c r="M3335" s="72"/>
      <c r="N3335" s="67"/>
      <c r="O3335" s="76"/>
      <c r="P3335" s="218"/>
      <c r="Q3335" s="218"/>
      <c r="R3335" s="218"/>
    </row>
    <row r="3336" spans="1:18" x14ac:dyDescent="0.25">
      <c r="A3336" s="227"/>
      <c r="B3336" s="173"/>
      <c r="C3336" s="173"/>
      <c r="D3336" s="173"/>
      <c r="E3336" s="173"/>
      <c r="F3336" s="173"/>
      <c r="G3336" s="173"/>
      <c r="H3336" s="173"/>
      <c r="I3336" s="173"/>
      <c r="J3336" s="173"/>
      <c r="K3336" s="173"/>
      <c r="L3336" s="173"/>
      <c r="M3336" s="72"/>
      <c r="N3336" s="67"/>
      <c r="O3336" s="76"/>
      <c r="P3336" s="218"/>
      <c r="Q3336" s="218"/>
      <c r="R3336" s="218"/>
    </row>
    <row r="3337" spans="1:18" x14ac:dyDescent="0.25">
      <c r="A3337" s="227"/>
      <c r="B3337" s="173"/>
      <c r="C3337" s="173"/>
      <c r="D3337" s="173"/>
      <c r="E3337" s="173"/>
      <c r="F3337" s="173"/>
      <c r="G3337" s="173"/>
      <c r="H3337" s="173"/>
      <c r="I3337" s="173"/>
      <c r="J3337" s="173"/>
      <c r="K3337" s="173"/>
      <c r="L3337" s="173"/>
      <c r="M3337" s="72"/>
      <c r="N3337" s="67"/>
      <c r="O3337" s="76"/>
      <c r="P3337" s="218"/>
      <c r="Q3337" s="218"/>
      <c r="R3337" s="218"/>
    </row>
    <row r="3338" spans="1:18" x14ac:dyDescent="0.25">
      <c r="A3338" s="227"/>
      <c r="B3338" s="173"/>
      <c r="C3338" s="173"/>
      <c r="D3338" s="173"/>
      <c r="E3338" s="173"/>
      <c r="F3338" s="173"/>
      <c r="G3338" s="173"/>
      <c r="H3338" s="173"/>
      <c r="I3338" s="173"/>
      <c r="J3338" s="173"/>
      <c r="K3338" s="173"/>
      <c r="L3338" s="173"/>
      <c r="M3338" s="72"/>
      <c r="N3338" s="67"/>
      <c r="O3338" s="76"/>
      <c r="P3338" s="218"/>
      <c r="Q3338" s="218"/>
      <c r="R3338" s="218"/>
    </row>
    <row r="3339" spans="1:18" x14ac:dyDescent="0.25">
      <c r="A3339" s="227"/>
      <c r="B3339" s="173"/>
      <c r="C3339" s="173"/>
      <c r="D3339" s="173"/>
      <c r="E3339" s="173"/>
      <c r="F3339" s="173"/>
      <c r="G3339" s="173"/>
      <c r="H3339" s="173"/>
      <c r="I3339" s="173"/>
      <c r="J3339" s="173"/>
      <c r="K3339" s="173"/>
      <c r="L3339" s="173"/>
      <c r="M3339" s="72"/>
      <c r="N3339" s="67"/>
      <c r="O3339" s="76"/>
      <c r="P3339" s="218"/>
      <c r="Q3339" s="218"/>
      <c r="R3339" s="218"/>
    </row>
    <row r="3340" spans="1:18" x14ac:dyDescent="0.25">
      <c r="A3340" s="227"/>
      <c r="B3340" s="173"/>
      <c r="C3340" s="173"/>
      <c r="D3340" s="173"/>
      <c r="E3340" s="173"/>
      <c r="F3340" s="173"/>
      <c r="G3340" s="173"/>
      <c r="H3340" s="173"/>
      <c r="I3340" s="173"/>
      <c r="J3340" s="173"/>
      <c r="K3340" s="173"/>
      <c r="L3340" s="173"/>
      <c r="M3340" s="72"/>
      <c r="N3340" s="67"/>
      <c r="O3340" s="76"/>
      <c r="P3340" s="218"/>
      <c r="Q3340" s="218"/>
      <c r="R3340" s="218"/>
    </row>
    <row r="3341" spans="1:18" x14ac:dyDescent="0.25">
      <c r="A3341" s="227"/>
      <c r="B3341" s="173"/>
      <c r="C3341" s="173"/>
      <c r="D3341" s="173"/>
      <c r="E3341" s="173"/>
      <c r="F3341" s="173"/>
      <c r="G3341" s="173"/>
      <c r="H3341" s="173"/>
      <c r="I3341" s="173"/>
      <c r="J3341" s="173"/>
      <c r="K3341" s="173"/>
      <c r="L3341" s="173"/>
      <c r="M3341" s="72"/>
      <c r="N3341" s="67"/>
      <c r="O3341" s="76"/>
      <c r="P3341" s="218"/>
      <c r="Q3341" s="218"/>
      <c r="R3341" s="218"/>
    </row>
    <row r="3342" spans="1:18" x14ac:dyDescent="0.25">
      <c r="A3342" s="227"/>
      <c r="B3342" s="173"/>
      <c r="C3342" s="173"/>
      <c r="D3342" s="173"/>
      <c r="E3342" s="173"/>
      <c r="F3342" s="173"/>
      <c r="G3342" s="173"/>
      <c r="H3342" s="173"/>
      <c r="I3342" s="173"/>
      <c r="J3342" s="173"/>
      <c r="K3342" s="173"/>
      <c r="L3342" s="173"/>
      <c r="M3342" s="72"/>
      <c r="N3342" s="67"/>
      <c r="O3342" s="76"/>
      <c r="P3342" s="218"/>
      <c r="Q3342" s="218"/>
      <c r="R3342" s="218"/>
    </row>
    <row r="3343" spans="1:18" x14ac:dyDescent="0.25">
      <c r="A3343" s="227"/>
      <c r="B3343" s="173"/>
      <c r="C3343" s="173"/>
      <c r="D3343" s="173"/>
      <c r="E3343" s="173"/>
      <c r="F3343" s="173"/>
      <c r="G3343" s="173"/>
      <c r="H3343" s="173"/>
      <c r="I3343" s="173"/>
      <c r="J3343" s="173"/>
      <c r="K3343" s="173"/>
      <c r="L3343" s="173"/>
      <c r="M3343" s="72"/>
      <c r="N3343" s="67"/>
      <c r="O3343" s="76"/>
      <c r="P3343" s="218"/>
      <c r="Q3343" s="218"/>
      <c r="R3343" s="218"/>
    </row>
    <row r="3344" spans="1:18" x14ac:dyDescent="0.25">
      <c r="A3344" s="227"/>
      <c r="B3344" s="173"/>
      <c r="C3344" s="173"/>
      <c r="D3344" s="173"/>
      <c r="E3344" s="173"/>
      <c r="F3344" s="173"/>
      <c r="G3344" s="173"/>
      <c r="H3344" s="173"/>
      <c r="I3344" s="173"/>
      <c r="J3344" s="173"/>
      <c r="K3344" s="173"/>
      <c r="L3344" s="173"/>
      <c r="M3344" s="72"/>
      <c r="N3344" s="67"/>
      <c r="O3344" s="76"/>
      <c r="P3344" s="218"/>
      <c r="Q3344" s="218"/>
      <c r="R3344" s="218"/>
    </row>
    <row r="3345" spans="1:18" x14ac:dyDescent="0.25">
      <c r="A3345" s="227"/>
      <c r="B3345" s="173"/>
      <c r="C3345" s="173"/>
      <c r="D3345" s="173"/>
      <c r="E3345" s="173"/>
      <c r="F3345" s="173"/>
      <c r="G3345" s="173"/>
      <c r="H3345" s="173"/>
      <c r="I3345" s="173"/>
      <c r="J3345" s="173"/>
      <c r="K3345" s="173"/>
      <c r="L3345" s="173"/>
      <c r="M3345" s="72"/>
      <c r="N3345" s="67"/>
      <c r="O3345" s="76"/>
      <c r="P3345" s="218"/>
      <c r="Q3345" s="218"/>
      <c r="R3345" s="218"/>
    </row>
    <row r="3346" spans="1:18" x14ac:dyDescent="0.25">
      <c r="A3346" s="227"/>
      <c r="B3346" s="173"/>
      <c r="C3346" s="173"/>
      <c r="D3346" s="173"/>
      <c r="E3346" s="173"/>
      <c r="F3346" s="173"/>
      <c r="G3346" s="173"/>
      <c r="H3346" s="173"/>
      <c r="I3346" s="173"/>
      <c r="J3346" s="173"/>
      <c r="K3346" s="173"/>
      <c r="L3346" s="173"/>
      <c r="M3346" s="72"/>
      <c r="N3346" s="67"/>
      <c r="O3346" s="76"/>
      <c r="P3346" s="218"/>
      <c r="Q3346" s="218"/>
      <c r="R3346" s="218"/>
    </row>
    <row r="3347" spans="1:18" x14ac:dyDescent="0.25">
      <c r="A3347" s="227"/>
      <c r="B3347" s="173"/>
      <c r="C3347" s="173"/>
      <c r="D3347" s="173"/>
      <c r="E3347" s="173"/>
      <c r="F3347" s="173"/>
      <c r="G3347" s="173"/>
      <c r="H3347" s="173"/>
      <c r="I3347" s="173"/>
      <c r="J3347" s="173"/>
      <c r="K3347" s="173"/>
      <c r="L3347" s="173"/>
      <c r="M3347" s="72"/>
      <c r="N3347" s="67"/>
      <c r="O3347" s="76"/>
      <c r="P3347" s="218"/>
      <c r="Q3347" s="218"/>
      <c r="R3347" s="218"/>
    </row>
    <row r="3348" spans="1:18" x14ac:dyDescent="0.25">
      <c r="A3348" s="227"/>
      <c r="B3348" s="173"/>
      <c r="C3348" s="173"/>
      <c r="D3348" s="173"/>
      <c r="E3348" s="173"/>
      <c r="F3348" s="173"/>
      <c r="G3348" s="173"/>
      <c r="H3348" s="173"/>
      <c r="I3348" s="173"/>
      <c r="J3348" s="173"/>
      <c r="K3348" s="173"/>
      <c r="L3348" s="173"/>
      <c r="M3348" s="72"/>
      <c r="N3348" s="67"/>
      <c r="O3348" s="76"/>
      <c r="P3348" s="218"/>
      <c r="Q3348" s="218"/>
      <c r="R3348" s="218"/>
    </row>
    <row r="3349" spans="1:18" x14ac:dyDescent="0.25">
      <c r="A3349" s="227"/>
      <c r="B3349" s="173"/>
      <c r="C3349" s="173"/>
      <c r="D3349" s="173"/>
      <c r="E3349" s="173"/>
      <c r="F3349" s="173"/>
      <c r="G3349" s="173"/>
      <c r="H3349" s="173"/>
      <c r="I3349" s="173"/>
      <c r="J3349" s="173"/>
      <c r="K3349" s="173"/>
      <c r="L3349" s="173"/>
      <c r="M3349" s="72"/>
      <c r="N3349" s="67"/>
      <c r="O3349" s="76"/>
      <c r="P3349" s="218"/>
      <c r="Q3349" s="218"/>
      <c r="R3349" s="218"/>
    </row>
    <row r="3350" spans="1:18" x14ac:dyDescent="0.25">
      <c r="A3350" s="227"/>
      <c r="B3350" s="173"/>
      <c r="C3350" s="173"/>
      <c r="D3350" s="173"/>
      <c r="E3350" s="173"/>
      <c r="F3350" s="173"/>
      <c r="G3350" s="173"/>
      <c r="H3350" s="173"/>
      <c r="I3350" s="173"/>
      <c r="J3350" s="173"/>
      <c r="K3350" s="173"/>
      <c r="L3350" s="173"/>
      <c r="M3350" s="72"/>
      <c r="N3350" s="67"/>
      <c r="O3350" s="76"/>
      <c r="P3350" s="218"/>
      <c r="Q3350" s="218"/>
      <c r="R3350" s="218"/>
    </row>
    <row r="3351" spans="1:18" x14ac:dyDescent="0.25">
      <c r="A3351" s="227"/>
      <c r="B3351" s="173"/>
      <c r="C3351" s="173"/>
      <c r="D3351" s="173"/>
      <c r="E3351" s="173"/>
      <c r="F3351" s="173"/>
      <c r="G3351" s="173"/>
      <c r="H3351" s="173"/>
      <c r="I3351" s="173"/>
      <c r="J3351" s="173"/>
      <c r="K3351" s="173"/>
      <c r="L3351" s="173"/>
      <c r="M3351" s="72"/>
      <c r="N3351" s="67"/>
      <c r="O3351" s="76"/>
      <c r="P3351" s="218"/>
      <c r="Q3351" s="218"/>
      <c r="R3351" s="218"/>
    </row>
    <row r="3352" spans="1:18" x14ac:dyDescent="0.25">
      <c r="A3352" s="227"/>
      <c r="B3352" s="173"/>
      <c r="C3352" s="173"/>
      <c r="D3352" s="173"/>
      <c r="E3352" s="173"/>
      <c r="F3352" s="173"/>
      <c r="G3352" s="173"/>
      <c r="H3352" s="173"/>
      <c r="I3352" s="173"/>
      <c r="J3352" s="173"/>
      <c r="K3352" s="173"/>
      <c r="L3352" s="173"/>
      <c r="M3352" s="72"/>
      <c r="N3352" s="67"/>
      <c r="O3352" s="76"/>
      <c r="P3352" s="218"/>
      <c r="Q3352" s="218"/>
      <c r="R3352" s="218"/>
    </row>
    <row r="3353" spans="1:18" x14ac:dyDescent="0.25">
      <c r="A3353" s="227"/>
      <c r="B3353" s="173"/>
      <c r="C3353" s="173"/>
      <c r="D3353" s="173"/>
      <c r="E3353" s="173"/>
      <c r="F3353" s="173"/>
      <c r="G3353" s="173"/>
      <c r="H3353" s="173"/>
      <c r="I3353" s="173"/>
      <c r="J3353" s="173"/>
      <c r="K3353" s="173"/>
      <c r="L3353" s="173"/>
      <c r="M3353" s="72"/>
      <c r="N3353" s="67"/>
      <c r="O3353" s="76"/>
      <c r="P3353" s="218"/>
      <c r="Q3353" s="218"/>
      <c r="R3353" s="218"/>
    </row>
    <row r="3354" spans="1:18" x14ac:dyDescent="0.25">
      <c r="A3354" s="227"/>
      <c r="B3354" s="173"/>
      <c r="C3354" s="173"/>
      <c r="D3354" s="173"/>
      <c r="E3354" s="173"/>
      <c r="F3354" s="173"/>
      <c r="G3354" s="173"/>
      <c r="H3354" s="173"/>
      <c r="I3354" s="173"/>
      <c r="J3354" s="173"/>
      <c r="K3354" s="173"/>
      <c r="L3354" s="173"/>
      <c r="M3354" s="72"/>
      <c r="N3354" s="67"/>
      <c r="O3354" s="76"/>
      <c r="P3354" s="218"/>
      <c r="Q3354" s="218"/>
      <c r="R3354" s="218"/>
    </row>
    <row r="3355" spans="1:18" x14ac:dyDescent="0.25">
      <c r="A3355" s="227"/>
      <c r="B3355" s="173"/>
      <c r="C3355" s="173"/>
      <c r="D3355" s="173"/>
      <c r="E3355" s="173"/>
      <c r="F3355" s="173"/>
      <c r="G3355" s="173"/>
      <c r="H3355" s="173"/>
      <c r="I3355" s="173"/>
      <c r="J3355" s="173"/>
      <c r="K3355" s="173"/>
      <c r="L3355" s="173"/>
      <c r="M3355" s="72"/>
      <c r="N3355" s="67"/>
      <c r="O3355" s="76"/>
      <c r="P3355" s="218"/>
      <c r="Q3355" s="218"/>
      <c r="R3355" s="218"/>
    </row>
    <row r="3356" spans="1:18" x14ac:dyDescent="0.25">
      <c r="A3356" s="227"/>
      <c r="B3356" s="173"/>
      <c r="C3356" s="173"/>
      <c r="D3356" s="173"/>
      <c r="E3356" s="173"/>
      <c r="F3356" s="173"/>
      <c r="G3356" s="173"/>
      <c r="H3356" s="173"/>
      <c r="I3356" s="173"/>
      <c r="J3356" s="173"/>
      <c r="K3356" s="173"/>
      <c r="L3356" s="173"/>
      <c r="M3356" s="72"/>
      <c r="N3356" s="67"/>
      <c r="O3356" s="76"/>
      <c r="P3356" s="218"/>
      <c r="Q3356" s="218"/>
      <c r="R3356" s="218"/>
    </row>
    <row r="3357" spans="1:18" x14ac:dyDescent="0.25">
      <c r="A3357" s="227"/>
      <c r="B3357" s="173"/>
      <c r="C3357" s="173"/>
      <c r="D3357" s="173"/>
      <c r="E3357" s="173"/>
      <c r="F3357" s="173"/>
      <c r="G3357" s="173"/>
      <c r="H3357" s="173"/>
      <c r="I3357" s="173"/>
      <c r="J3357" s="173"/>
      <c r="K3357" s="173"/>
      <c r="L3357" s="173"/>
      <c r="M3357" s="72"/>
      <c r="N3357" s="67"/>
      <c r="O3357" s="76"/>
      <c r="P3357" s="218"/>
      <c r="Q3357" s="218"/>
      <c r="R3357" s="218"/>
    </row>
    <row r="3358" spans="1:18" x14ac:dyDescent="0.25">
      <c r="A3358" s="227"/>
      <c r="B3358" s="173"/>
      <c r="C3358" s="173"/>
      <c r="D3358" s="173"/>
      <c r="E3358" s="173"/>
      <c r="F3358" s="173"/>
      <c r="G3358" s="173"/>
      <c r="H3358" s="173"/>
      <c r="I3358" s="173"/>
      <c r="J3358" s="173"/>
      <c r="K3358" s="173"/>
      <c r="L3358" s="173"/>
      <c r="M3358" s="72"/>
      <c r="N3358" s="67"/>
      <c r="O3358" s="76"/>
      <c r="P3358" s="218"/>
      <c r="Q3358" s="218"/>
      <c r="R3358" s="218"/>
    </row>
    <row r="3359" spans="1:18" x14ac:dyDescent="0.25">
      <c r="A3359" s="227"/>
      <c r="B3359" s="173"/>
      <c r="C3359" s="173"/>
      <c r="D3359" s="173"/>
      <c r="E3359" s="173"/>
      <c r="F3359" s="173"/>
      <c r="G3359" s="173"/>
      <c r="H3359" s="173"/>
      <c r="I3359" s="173"/>
      <c r="J3359" s="173"/>
      <c r="K3359" s="173"/>
      <c r="L3359" s="173"/>
      <c r="M3359" s="72"/>
      <c r="N3359" s="67"/>
      <c r="O3359" s="76"/>
      <c r="P3359" s="218"/>
      <c r="Q3359" s="218"/>
      <c r="R3359" s="218"/>
    </row>
    <row r="3360" spans="1:18" x14ac:dyDescent="0.25">
      <c r="A3360" s="227"/>
      <c r="B3360" s="173"/>
      <c r="C3360" s="173"/>
      <c r="D3360" s="173"/>
      <c r="E3360" s="173"/>
      <c r="F3360" s="173"/>
      <c r="G3360" s="173"/>
      <c r="H3360" s="173"/>
      <c r="I3360" s="173"/>
      <c r="J3360" s="173"/>
      <c r="K3360" s="173"/>
      <c r="L3360" s="173"/>
      <c r="M3360" s="72"/>
      <c r="N3360" s="67"/>
      <c r="O3360" s="76"/>
      <c r="P3360" s="218"/>
      <c r="Q3360" s="218"/>
      <c r="R3360" s="218"/>
    </row>
    <row r="3361" spans="1:18" x14ac:dyDescent="0.25">
      <c r="A3361" s="227"/>
      <c r="B3361" s="173"/>
      <c r="C3361" s="173"/>
      <c r="D3361" s="173"/>
      <c r="E3361" s="173"/>
      <c r="F3361" s="173"/>
      <c r="G3361" s="173"/>
      <c r="H3361" s="173"/>
      <c r="I3361" s="173"/>
      <c r="J3361" s="173"/>
      <c r="K3361" s="173"/>
      <c r="L3361" s="173"/>
      <c r="M3361" s="72"/>
      <c r="N3361" s="67"/>
      <c r="O3361" s="76"/>
      <c r="P3361" s="218"/>
      <c r="Q3361" s="218"/>
      <c r="R3361" s="218"/>
    </row>
    <row r="3362" spans="1:18" x14ac:dyDescent="0.25">
      <c r="A3362" s="227"/>
      <c r="B3362" s="173"/>
      <c r="C3362" s="173"/>
      <c r="D3362" s="173"/>
      <c r="E3362" s="173"/>
      <c r="F3362" s="173"/>
      <c r="G3362" s="173"/>
      <c r="H3362" s="173"/>
      <c r="I3362" s="173"/>
      <c r="J3362" s="173"/>
      <c r="K3362" s="173"/>
      <c r="L3362" s="173"/>
      <c r="M3362" s="72"/>
      <c r="N3362" s="67"/>
      <c r="O3362" s="76"/>
      <c r="P3362" s="218"/>
      <c r="Q3362" s="218"/>
      <c r="R3362" s="218"/>
    </row>
    <row r="3363" spans="1:18" x14ac:dyDescent="0.25">
      <c r="A3363" s="227"/>
      <c r="B3363" s="173"/>
      <c r="C3363" s="173"/>
      <c r="D3363" s="173"/>
      <c r="E3363" s="173"/>
      <c r="F3363" s="173"/>
      <c r="G3363" s="173"/>
      <c r="H3363" s="173"/>
      <c r="I3363" s="173"/>
      <c r="J3363" s="173"/>
      <c r="K3363" s="173"/>
      <c r="L3363" s="173"/>
      <c r="M3363" s="72"/>
      <c r="N3363" s="67"/>
      <c r="O3363" s="76"/>
      <c r="P3363" s="218"/>
      <c r="Q3363" s="218"/>
      <c r="R3363" s="218"/>
    </row>
    <row r="3364" spans="1:18" x14ac:dyDescent="0.25">
      <c r="A3364" s="227"/>
      <c r="B3364" s="173"/>
      <c r="C3364" s="173"/>
      <c r="D3364" s="173"/>
      <c r="E3364" s="173"/>
      <c r="F3364" s="173"/>
      <c r="G3364" s="173"/>
      <c r="H3364" s="173"/>
      <c r="I3364" s="173"/>
      <c r="J3364" s="173"/>
      <c r="K3364" s="173"/>
      <c r="L3364" s="173"/>
      <c r="M3364" s="72"/>
      <c r="N3364" s="67"/>
      <c r="O3364" s="76"/>
      <c r="P3364" s="218"/>
      <c r="Q3364" s="218"/>
      <c r="R3364" s="218"/>
    </row>
    <row r="3365" spans="1:18" x14ac:dyDescent="0.25">
      <c r="A3365" s="227"/>
      <c r="B3365" s="173"/>
      <c r="C3365" s="173"/>
      <c r="D3365" s="173"/>
      <c r="E3365" s="173"/>
      <c r="F3365" s="173"/>
      <c r="G3365" s="173"/>
      <c r="H3365" s="173"/>
      <c r="I3365" s="173"/>
      <c r="J3365" s="173"/>
      <c r="K3365" s="173"/>
      <c r="L3365" s="173"/>
      <c r="M3365" s="72"/>
      <c r="N3365" s="67"/>
      <c r="O3365" s="76"/>
      <c r="P3365" s="218"/>
      <c r="Q3365" s="218"/>
      <c r="R3365" s="218"/>
    </row>
    <row r="3366" spans="1:18" x14ac:dyDescent="0.25">
      <c r="A3366" s="227"/>
      <c r="B3366" s="173"/>
      <c r="C3366" s="173"/>
      <c r="D3366" s="173"/>
      <c r="E3366" s="173"/>
      <c r="F3366" s="173"/>
      <c r="G3366" s="173"/>
      <c r="H3366" s="173"/>
      <c r="I3366" s="173"/>
      <c r="J3366" s="173"/>
      <c r="K3366" s="173"/>
      <c r="L3366" s="173"/>
      <c r="M3366" s="72"/>
      <c r="N3366" s="67"/>
      <c r="O3366" s="76"/>
      <c r="P3366" s="218"/>
      <c r="Q3366" s="218"/>
      <c r="R3366" s="218"/>
    </row>
    <row r="3367" spans="1:18" x14ac:dyDescent="0.25">
      <c r="A3367" s="227"/>
      <c r="B3367" s="173"/>
      <c r="C3367" s="173"/>
      <c r="D3367" s="173"/>
      <c r="E3367" s="173"/>
      <c r="F3367" s="173"/>
      <c r="G3367" s="173"/>
      <c r="H3367" s="173"/>
      <c r="I3367" s="173"/>
      <c r="J3367" s="173"/>
      <c r="K3367" s="173"/>
      <c r="L3367" s="173"/>
      <c r="M3367" s="72"/>
      <c r="N3367" s="67"/>
      <c r="O3367" s="76"/>
      <c r="P3367" s="218"/>
      <c r="Q3367" s="218"/>
      <c r="R3367" s="218"/>
    </row>
    <row r="3368" spans="1:18" x14ac:dyDescent="0.25">
      <c r="A3368" s="227"/>
      <c r="B3368" s="173"/>
      <c r="C3368" s="173"/>
      <c r="D3368" s="173"/>
      <c r="E3368" s="173"/>
      <c r="F3368" s="173"/>
      <c r="G3368" s="173"/>
      <c r="H3368" s="173"/>
      <c r="I3368" s="173"/>
      <c r="J3368" s="173"/>
      <c r="K3368" s="173"/>
      <c r="L3368" s="173"/>
      <c r="M3368" s="72"/>
      <c r="N3368" s="67"/>
      <c r="O3368" s="76"/>
      <c r="P3368" s="218"/>
      <c r="Q3368" s="218"/>
      <c r="R3368" s="218"/>
    </row>
    <row r="3369" spans="1:18" x14ac:dyDescent="0.25">
      <c r="A3369" s="227"/>
      <c r="B3369" s="173"/>
      <c r="C3369" s="173"/>
      <c r="D3369" s="173"/>
      <c r="E3369" s="173"/>
      <c r="F3369" s="173"/>
      <c r="G3369" s="173"/>
      <c r="H3369" s="173"/>
      <c r="I3369" s="173"/>
      <c r="J3369" s="173"/>
      <c r="K3369" s="173"/>
      <c r="L3369" s="173"/>
      <c r="M3369" s="72"/>
      <c r="N3369" s="67"/>
      <c r="O3369" s="76"/>
      <c r="P3369" s="218"/>
      <c r="Q3369" s="218"/>
      <c r="R3369" s="218"/>
    </row>
    <row r="3370" spans="1:18" x14ac:dyDescent="0.25">
      <c r="A3370" s="227"/>
      <c r="B3370" s="173"/>
      <c r="C3370" s="173"/>
      <c r="D3370" s="173"/>
      <c r="E3370" s="173"/>
      <c r="F3370" s="173"/>
      <c r="G3370" s="173"/>
      <c r="H3370" s="173"/>
      <c r="I3370" s="173"/>
      <c r="J3370" s="173"/>
      <c r="K3370" s="173"/>
      <c r="L3370" s="173"/>
      <c r="M3370" s="72"/>
      <c r="N3370" s="67"/>
      <c r="O3370" s="76"/>
      <c r="P3370" s="218"/>
      <c r="Q3370" s="218"/>
      <c r="R3370" s="218"/>
    </row>
    <row r="3371" spans="1:18" x14ac:dyDescent="0.25">
      <c r="A3371" s="227"/>
      <c r="B3371" s="173"/>
      <c r="C3371" s="173"/>
      <c r="D3371" s="173"/>
      <c r="E3371" s="173"/>
      <c r="F3371" s="173"/>
      <c r="G3371" s="173"/>
      <c r="H3371" s="173"/>
      <c r="I3371" s="173"/>
      <c r="J3371" s="173"/>
      <c r="K3371" s="173"/>
      <c r="L3371" s="173"/>
      <c r="M3371" s="72"/>
      <c r="N3371" s="67"/>
      <c r="O3371" s="76"/>
      <c r="P3371" s="218"/>
      <c r="Q3371" s="218"/>
      <c r="R3371" s="218"/>
    </row>
    <row r="3372" spans="1:18" x14ac:dyDescent="0.25">
      <c r="A3372" s="227"/>
      <c r="B3372" s="173"/>
      <c r="C3372" s="173"/>
      <c r="D3372" s="173"/>
      <c r="E3372" s="173"/>
      <c r="F3372" s="173"/>
      <c r="G3372" s="173"/>
      <c r="H3372" s="173"/>
      <c r="I3372" s="173"/>
      <c r="J3372" s="173"/>
      <c r="K3372" s="173"/>
      <c r="L3372" s="173"/>
      <c r="M3372" s="72"/>
      <c r="N3372" s="67"/>
      <c r="O3372" s="76"/>
      <c r="P3372" s="218"/>
      <c r="Q3372" s="218"/>
      <c r="R3372" s="218"/>
    </row>
    <row r="3373" spans="1:18" x14ac:dyDescent="0.25">
      <c r="A3373" s="227"/>
      <c r="B3373" s="173"/>
      <c r="C3373" s="173"/>
      <c r="D3373" s="173"/>
      <c r="E3373" s="173"/>
      <c r="F3373" s="173"/>
      <c r="G3373" s="173"/>
      <c r="H3373" s="173"/>
      <c r="I3373" s="173"/>
      <c r="J3373" s="173"/>
      <c r="K3373" s="173"/>
      <c r="L3373" s="173"/>
      <c r="M3373" s="72"/>
      <c r="N3373" s="67"/>
      <c r="O3373" s="76"/>
      <c r="P3373" s="218"/>
      <c r="Q3373" s="218"/>
      <c r="R3373" s="218"/>
    </row>
    <row r="3374" spans="1:18" x14ac:dyDescent="0.25">
      <c r="A3374" s="227"/>
      <c r="B3374" s="173"/>
      <c r="C3374" s="173"/>
      <c r="D3374" s="173"/>
      <c r="E3374" s="173"/>
      <c r="F3374" s="173"/>
      <c r="G3374" s="173"/>
      <c r="H3374" s="173"/>
      <c r="I3374" s="173"/>
      <c r="J3374" s="173"/>
      <c r="K3374" s="173"/>
      <c r="L3374" s="173"/>
      <c r="M3374" s="72"/>
      <c r="N3374" s="67"/>
      <c r="O3374" s="76"/>
      <c r="P3374" s="218"/>
      <c r="Q3374" s="218"/>
      <c r="R3374" s="218"/>
    </row>
    <row r="3375" spans="1:18" x14ac:dyDescent="0.25">
      <c r="A3375" s="227"/>
      <c r="B3375" s="173"/>
      <c r="C3375" s="173"/>
      <c r="D3375" s="173"/>
      <c r="E3375" s="173"/>
      <c r="F3375" s="173"/>
      <c r="G3375" s="173"/>
      <c r="H3375" s="173"/>
      <c r="I3375" s="173"/>
      <c r="J3375" s="173"/>
      <c r="K3375" s="173"/>
      <c r="L3375" s="173"/>
      <c r="M3375" s="72"/>
      <c r="N3375" s="67"/>
      <c r="O3375" s="76"/>
      <c r="P3375" s="218"/>
      <c r="Q3375" s="218"/>
      <c r="R3375" s="218"/>
    </row>
    <row r="3376" spans="1:18" x14ac:dyDescent="0.25">
      <c r="A3376" s="227"/>
      <c r="B3376" s="173"/>
      <c r="C3376" s="173"/>
      <c r="D3376" s="173"/>
      <c r="E3376" s="173"/>
      <c r="F3376" s="173"/>
      <c r="G3376" s="173"/>
      <c r="H3376" s="173"/>
      <c r="I3376" s="173"/>
      <c r="J3376" s="173"/>
      <c r="K3376" s="173"/>
      <c r="L3376" s="173"/>
      <c r="M3376" s="72"/>
      <c r="N3376" s="67"/>
      <c r="O3376" s="76"/>
      <c r="P3376" s="218"/>
      <c r="Q3376" s="218"/>
      <c r="R3376" s="218"/>
    </row>
    <row r="3377" spans="1:18" x14ac:dyDescent="0.25">
      <c r="A3377" s="227"/>
      <c r="B3377" s="173"/>
      <c r="C3377" s="173"/>
      <c r="D3377" s="173"/>
      <c r="E3377" s="173"/>
      <c r="F3377" s="173"/>
      <c r="G3377" s="173"/>
      <c r="H3377" s="173"/>
      <c r="I3377" s="173"/>
      <c r="J3377" s="173"/>
      <c r="K3377" s="173"/>
      <c r="L3377" s="173"/>
      <c r="M3377" s="72"/>
      <c r="N3377" s="67"/>
      <c r="O3377" s="76"/>
      <c r="P3377" s="218"/>
      <c r="Q3377" s="218"/>
      <c r="R3377" s="218"/>
    </row>
    <row r="3378" spans="1:18" x14ac:dyDescent="0.25">
      <c r="A3378" s="227"/>
      <c r="B3378" s="173"/>
      <c r="C3378" s="173"/>
      <c r="D3378" s="173"/>
      <c r="E3378" s="173"/>
      <c r="F3378" s="173"/>
      <c r="G3378" s="173"/>
      <c r="H3378" s="173"/>
      <c r="I3378" s="173"/>
      <c r="J3378" s="173"/>
      <c r="K3378" s="173"/>
      <c r="L3378" s="173"/>
      <c r="M3378" s="72"/>
      <c r="N3378" s="67"/>
      <c r="O3378" s="76"/>
      <c r="P3378" s="218"/>
      <c r="Q3378" s="218"/>
      <c r="R3378" s="218"/>
    </row>
    <row r="3379" spans="1:18" x14ac:dyDescent="0.25">
      <c r="A3379" s="227"/>
      <c r="B3379" s="173"/>
      <c r="C3379" s="173"/>
      <c r="D3379" s="173"/>
      <c r="E3379" s="173"/>
      <c r="F3379" s="173"/>
      <c r="G3379" s="173"/>
      <c r="H3379" s="173"/>
      <c r="I3379" s="173"/>
      <c r="J3379" s="173"/>
      <c r="K3379" s="173"/>
      <c r="L3379" s="173"/>
      <c r="M3379" s="72"/>
      <c r="N3379" s="67"/>
      <c r="O3379" s="76"/>
      <c r="P3379" s="218"/>
      <c r="Q3379" s="218"/>
      <c r="R3379" s="218"/>
    </row>
    <row r="3380" spans="1:18" x14ac:dyDescent="0.25">
      <c r="A3380" s="227"/>
      <c r="B3380" s="173"/>
      <c r="C3380" s="173"/>
      <c r="D3380" s="173"/>
      <c r="E3380" s="173"/>
      <c r="F3380" s="173"/>
      <c r="G3380" s="173"/>
      <c r="H3380" s="173"/>
      <c r="I3380" s="173"/>
      <c r="J3380" s="173"/>
      <c r="K3380" s="173"/>
      <c r="L3380" s="173"/>
      <c r="M3380" s="72"/>
      <c r="N3380" s="67"/>
      <c r="O3380" s="76"/>
      <c r="P3380" s="218"/>
      <c r="Q3380" s="218"/>
      <c r="R3380" s="218"/>
    </row>
    <row r="3381" spans="1:18" x14ac:dyDescent="0.25">
      <c r="A3381" s="227"/>
      <c r="B3381" s="173"/>
      <c r="C3381" s="173"/>
      <c r="D3381" s="173"/>
      <c r="E3381" s="173"/>
      <c r="F3381" s="173"/>
      <c r="G3381" s="173"/>
      <c r="H3381" s="173"/>
      <c r="I3381" s="173"/>
      <c r="J3381" s="173"/>
      <c r="K3381" s="173"/>
      <c r="L3381" s="173"/>
      <c r="M3381" s="72"/>
      <c r="N3381" s="67"/>
      <c r="O3381" s="76"/>
      <c r="P3381" s="218"/>
      <c r="Q3381" s="218"/>
      <c r="R3381" s="218"/>
    </row>
    <row r="3382" spans="1:18" x14ac:dyDescent="0.25">
      <c r="A3382" s="227"/>
      <c r="B3382" s="173"/>
      <c r="C3382" s="173"/>
      <c r="D3382" s="173"/>
      <c r="E3382" s="173"/>
      <c r="F3382" s="173"/>
      <c r="G3382" s="173"/>
      <c r="H3382" s="173"/>
      <c r="I3382" s="173"/>
      <c r="J3382" s="173"/>
      <c r="K3382" s="173"/>
      <c r="L3382" s="173"/>
      <c r="M3382" s="72"/>
      <c r="N3382" s="67"/>
      <c r="O3382" s="76"/>
      <c r="P3382" s="218"/>
      <c r="Q3382" s="218"/>
      <c r="R3382" s="218"/>
    </row>
    <row r="3383" spans="1:18" x14ac:dyDescent="0.25">
      <c r="A3383" s="227"/>
      <c r="B3383" s="173"/>
      <c r="C3383" s="173"/>
      <c r="D3383" s="173"/>
      <c r="E3383" s="173"/>
      <c r="F3383" s="173"/>
      <c r="G3383" s="173"/>
      <c r="H3383" s="173"/>
      <c r="I3383" s="173"/>
      <c r="J3383" s="173"/>
      <c r="K3383" s="173"/>
      <c r="L3383" s="173"/>
      <c r="M3383" s="72"/>
      <c r="N3383" s="67"/>
      <c r="O3383" s="76"/>
      <c r="P3383" s="218"/>
      <c r="Q3383" s="218"/>
      <c r="R3383" s="218"/>
    </row>
    <row r="3384" spans="1:18" x14ac:dyDescent="0.25">
      <c r="A3384" s="227"/>
      <c r="B3384" s="173"/>
      <c r="C3384" s="173"/>
      <c r="D3384" s="173"/>
      <c r="E3384" s="173"/>
      <c r="F3384" s="173"/>
      <c r="G3384" s="173"/>
      <c r="H3384" s="173"/>
      <c r="I3384" s="173"/>
      <c r="J3384" s="173"/>
      <c r="K3384" s="173"/>
      <c r="L3384" s="173"/>
      <c r="M3384" s="72"/>
      <c r="N3384" s="67"/>
      <c r="O3384" s="76"/>
      <c r="P3384" s="218"/>
      <c r="Q3384" s="218"/>
      <c r="R3384" s="218"/>
    </row>
    <row r="3385" spans="1:18" x14ac:dyDescent="0.25">
      <c r="A3385" s="227"/>
      <c r="B3385" s="173"/>
      <c r="C3385" s="173"/>
      <c r="D3385" s="173"/>
      <c r="E3385" s="173"/>
      <c r="F3385" s="173"/>
      <c r="G3385" s="173"/>
      <c r="H3385" s="173"/>
      <c r="I3385" s="173"/>
      <c r="J3385" s="173"/>
      <c r="K3385" s="173"/>
      <c r="L3385" s="173"/>
      <c r="M3385" s="72"/>
      <c r="N3385" s="67"/>
      <c r="O3385" s="76"/>
      <c r="P3385" s="218"/>
      <c r="Q3385" s="218"/>
      <c r="R3385" s="218"/>
    </row>
    <row r="3386" spans="1:18" x14ac:dyDescent="0.25">
      <c r="A3386" s="227"/>
      <c r="B3386" s="173"/>
      <c r="C3386" s="173"/>
      <c r="D3386" s="173"/>
      <c r="E3386" s="173"/>
      <c r="F3386" s="173"/>
      <c r="G3386" s="173"/>
      <c r="H3386" s="173"/>
      <c r="I3386" s="173"/>
      <c r="J3386" s="173"/>
      <c r="K3386" s="173"/>
      <c r="L3386" s="173"/>
      <c r="M3386" s="72"/>
      <c r="N3386" s="67"/>
      <c r="O3386" s="76"/>
      <c r="P3386" s="218"/>
      <c r="Q3386" s="218"/>
      <c r="R3386" s="218"/>
    </row>
    <row r="3387" spans="1:18" x14ac:dyDescent="0.25">
      <c r="A3387" s="227"/>
      <c r="B3387" s="173"/>
      <c r="C3387" s="173"/>
      <c r="D3387" s="173"/>
      <c r="E3387" s="173"/>
      <c r="F3387" s="173"/>
      <c r="G3387" s="173"/>
      <c r="H3387" s="173"/>
      <c r="I3387" s="173"/>
      <c r="J3387" s="173"/>
      <c r="K3387" s="173"/>
      <c r="L3387" s="173"/>
      <c r="M3387" s="72"/>
      <c r="N3387" s="67"/>
      <c r="O3387" s="76"/>
      <c r="P3387" s="218"/>
      <c r="Q3387" s="218"/>
      <c r="R3387" s="218"/>
    </row>
    <row r="3388" spans="1:18" x14ac:dyDescent="0.25">
      <c r="A3388" s="227"/>
      <c r="B3388" s="173"/>
      <c r="C3388" s="173"/>
      <c r="D3388" s="173"/>
      <c r="E3388" s="173"/>
      <c r="F3388" s="173"/>
      <c r="G3388" s="173"/>
      <c r="H3388" s="173"/>
      <c r="I3388" s="173"/>
      <c r="J3388" s="173"/>
      <c r="K3388" s="173"/>
      <c r="L3388" s="173"/>
      <c r="M3388" s="72"/>
      <c r="N3388" s="67"/>
      <c r="O3388" s="76"/>
      <c r="P3388" s="218"/>
      <c r="Q3388" s="218"/>
      <c r="R3388" s="218"/>
    </row>
    <row r="3389" spans="1:18" x14ac:dyDescent="0.25">
      <c r="A3389" s="227"/>
      <c r="B3389" s="173"/>
      <c r="C3389" s="173"/>
      <c r="D3389" s="173"/>
      <c r="E3389" s="173"/>
      <c r="F3389" s="173"/>
      <c r="G3389" s="173"/>
      <c r="H3389" s="173"/>
      <c r="I3389" s="173"/>
      <c r="J3389" s="173"/>
      <c r="K3389" s="173"/>
      <c r="L3389" s="173"/>
      <c r="M3389" s="72"/>
      <c r="N3389" s="67"/>
      <c r="O3389" s="76"/>
      <c r="P3389" s="218"/>
      <c r="Q3389" s="218"/>
      <c r="R3389" s="218"/>
    </row>
    <row r="3390" spans="1:18" x14ac:dyDescent="0.25">
      <c r="A3390" s="227"/>
      <c r="B3390" s="173"/>
      <c r="C3390" s="173"/>
      <c r="D3390" s="173"/>
      <c r="E3390" s="173"/>
      <c r="F3390" s="173"/>
      <c r="G3390" s="173"/>
      <c r="H3390" s="173"/>
      <c r="I3390" s="173"/>
      <c r="J3390" s="173"/>
      <c r="K3390" s="173"/>
      <c r="L3390" s="173"/>
      <c r="M3390" s="72"/>
      <c r="N3390" s="67"/>
      <c r="O3390" s="76"/>
      <c r="P3390" s="218"/>
      <c r="Q3390" s="218"/>
      <c r="R3390" s="218"/>
    </row>
    <row r="3391" spans="1:18" x14ac:dyDescent="0.25">
      <c r="A3391" s="227"/>
      <c r="B3391" s="173"/>
      <c r="C3391" s="173"/>
      <c r="D3391" s="173"/>
      <c r="E3391" s="173"/>
      <c r="F3391" s="173"/>
      <c r="G3391" s="173"/>
      <c r="H3391" s="173"/>
      <c r="I3391" s="173"/>
      <c r="J3391" s="173"/>
      <c r="K3391" s="173"/>
      <c r="L3391" s="173"/>
      <c r="M3391" s="72"/>
      <c r="N3391" s="67"/>
      <c r="O3391" s="76"/>
      <c r="P3391" s="218"/>
      <c r="Q3391" s="218"/>
      <c r="R3391" s="218"/>
    </row>
    <row r="3392" spans="1:18" x14ac:dyDescent="0.25">
      <c r="A3392" s="227"/>
      <c r="B3392" s="173"/>
      <c r="C3392" s="173"/>
      <c r="D3392" s="173"/>
      <c r="E3392" s="173"/>
      <c r="F3392" s="173"/>
      <c r="G3392" s="173"/>
      <c r="H3392" s="173"/>
      <c r="I3392" s="173"/>
      <c r="J3392" s="173"/>
      <c r="K3392" s="173"/>
      <c r="L3392" s="173"/>
      <c r="M3392" s="72"/>
      <c r="N3392" s="67"/>
      <c r="O3392" s="76"/>
      <c r="P3392" s="218"/>
      <c r="Q3392" s="218"/>
      <c r="R3392" s="218"/>
    </row>
    <row r="3393" spans="1:18" x14ac:dyDescent="0.25">
      <c r="A3393" s="227"/>
      <c r="B3393" s="173"/>
      <c r="C3393" s="173"/>
      <c r="D3393" s="173"/>
      <c r="E3393" s="173"/>
      <c r="F3393" s="173"/>
      <c r="G3393" s="173"/>
      <c r="H3393" s="173"/>
      <c r="I3393" s="173"/>
      <c r="J3393" s="173"/>
      <c r="K3393" s="173"/>
      <c r="L3393" s="173"/>
      <c r="M3393" s="72"/>
      <c r="N3393" s="67"/>
      <c r="O3393" s="76"/>
      <c r="P3393" s="218"/>
      <c r="Q3393" s="218"/>
      <c r="R3393" s="218"/>
    </row>
    <row r="3394" spans="1:18" x14ac:dyDescent="0.25">
      <c r="A3394" s="227"/>
      <c r="B3394" s="173"/>
      <c r="C3394" s="173"/>
      <c r="D3394" s="173"/>
      <c r="E3394" s="173"/>
      <c r="F3394" s="173"/>
      <c r="G3394" s="173"/>
      <c r="H3394" s="173"/>
      <c r="I3394" s="173"/>
      <c r="J3394" s="173"/>
      <c r="K3394" s="173"/>
      <c r="L3394" s="173"/>
      <c r="M3394" s="72"/>
      <c r="N3394" s="67"/>
      <c r="O3394" s="76"/>
      <c r="P3394" s="218"/>
      <c r="Q3394" s="218"/>
      <c r="R3394" s="218"/>
    </row>
    <row r="3395" spans="1:18" x14ac:dyDescent="0.25">
      <c r="A3395" s="227"/>
      <c r="B3395" s="173"/>
      <c r="C3395" s="173"/>
      <c r="D3395" s="173"/>
      <c r="E3395" s="173"/>
      <c r="F3395" s="173"/>
      <c r="G3395" s="173"/>
      <c r="H3395" s="173"/>
      <c r="I3395" s="173"/>
      <c r="J3395" s="173"/>
      <c r="K3395" s="173"/>
      <c r="L3395" s="173"/>
      <c r="M3395" s="72"/>
      <c r="N3395" s="67"/>
      <c r="O3395" s="76"/>
      <c r="P3395" s="218"/>
      <c r="Q3395" s="218"/>
      <c r="R3395" s="218"/>
    </row>
    <row r="3396" spans="1:18" x14ac:dyDescent="0.25">
      <c r="A3396" s="227"/>
      <c r="B3396" s="173"/>
      <c r="C3396" s="173"/>
      <c r="D3396" s="173"/>
      <c r="E3396" s="173"/>
      <c r="F3396" s="173"/>
      <c r="G3396" s="173"/>
      <c r="H3396" s="173"/>
      <c r="I3396" s="173"/>
      <c r="J3396" s="173"/>
      <c r="K3396" s="173"/>
      <c r="L3396" s="173"/>
      <c r="M3396" s="72"/>
      <c r="N3396" s="67"/>
      <c r="O3396" s="76"/>
      <c r="P3396" s="218"/>
      <c r="Q3396" s="218"/>
      <c r="R3396" s="218"/>
    </row>
    <row r="3397" spans="1:18" x14ac:dyDescent="0.25">
      <c r="A3397" s="227"/>
      <c r="B3397" s="173"/>
      <c r="C3397" s="173"/>
      <c r="D3397" s="173"/>
      <c r="E3397" s="173"/>
      <c r="F3397" s="173"/>
      <c r="G3397" s="173"/>
      <c r="H3397" s="173"/>
      <c r="I3397" s="173"/>
      <c r="J3397" s="173"/>
      <c r="K3397" s="173"/>
      <c r="L3397" s="173"/>
      <c r="M3397" s="72"/>
      <c r="N3397" s="67"/>
      <c r="O3397" s="76"/>
      <c r="P3397" s="218"/>
      <c r="Q3397" s="218"/>
      <c r="R3397" s="218"/>
    </row>
    <row r="3398" spans="1:18" x14ac:dyDescent="0.25">
      <c r="A3398" s="227"/>
      <c r="B3398" s="173"/>
      <c r="C3398" s="173"/>
      <c r="D3398" s="173"/>
      <c r="E3398" s="173"/>
      <c r="F3398" s="173"/>
      <c r="G3398" s="173"/>
      <c r="H3398" s="173"/>
      <c r="I3398" s="173"/>
      <c r="J3398" s="173"/>
      <c r="K3398" s="173"/>
      <c r="L3398" s="173"/>
      <c r="M3398" s="72"/>
      <c r="N3398" s="67"/>
      <c r="O3398" s="76"/>
      <c r="P3398" s="218"/>
      <c r="Q3398" s="218"/>
      <c r="R3398" s="218"/>
    </row>
    <row r="3399" spans="1:18" x14ac:dyDescent="0.25">
      <c r="A3399" s="227"/>
      <c r="B3399" s="173"/>
      <c r="C3399" s="173"/>
      <c r="D3399" s="173"/>
      <c r="E3399" s="173"/>
      <c r="F3399" s="173"/>
      <c r="G3399" s="173"/>
      <c r="H3399" s="173"/>
      <c r="I3399" s="173"/>
      <c r="J3399" s="173"/>
      <c r="K3399" s="173"/>
      <c r="L3399" s="173"/>
      <c r="M3399" s="72"/>
      <c r="N3399" s="67"/>
      <c r="O3399" s="76"/>
      <c r="P3399" s="218"/>
      <c r="Q3399" s="218"/>
      <c r="R3399" s="218"/>
    </row>
    <row r="3400" spans="1:18" x14ac:dyDescent="0.25">
      <c r="A3400" s="227"/>
      <c r="B3400" s="173"/>
      <c r="C3400" s="173"/>
      <c r="D3400" s="173"/>
      <c r="E3400" s="173"/>
      <c r="F3400" s="173"/>
      <c r="G3400" s="173"/>
      <c r="H3400" s="173"/>
      <c r="I3400" s="173"/>
      <c r="J3400" s="173"/>
      <c r="K3400" s="173"/>
      <c r="L3400" s="173"/>
      <c r="M3400" s="72"/>
      <c r="N3400" s="67"/>
      <c r="O3400" s="76"/>
      <c r="P3400" s="218"/>
      <c r="Q3400" s="218"/>
      <c r="R3400" s="218"/>
    </row>
    <row r="3401" spans="1:18" x14ac:dyDescent="0.25">
      <c r="A3401" s="227"/>
      <c r="B3401" s="173"/>
      <c r="C3401" s="173"/>
      <c r="D3401" s="173"/>
      <c r="E3401" s="173"/>
      <c r="F3401" s="173"/>
      <c r="G3401" s="173"/>
      <c r="H3401" s="173"/>
      <c r="I3401" s="173"/>
      <c r="J3401" s="173"/>
      <c r="K3401" s="173"/>
      <c r="L3401" s="173"/>
      <c r="M3401" s="72"/>
      <c r="N3401" s="67"/>
      <c r="O3401" s="76"/>
      <c r="P3401" s="218"/>
      <c r="Q3401" s="218"/>
      <c r="R3401" s="218"/>
    </row>
    <row r="3402" spans="1:18" x14ac:dyDescent="0.25">
      <c r="A3402" s="227"/>
      <c r="B3402" s="173"/>
      <c r="C3402" s="173"/>
      <c r="D3402" s="173"/>
      <c r="E3402" s="173"/>
      <c r="F3402" s="173"/>
      <c r="G3402" s="173"/>
      <c r="H3402" s="173"/>
      <c r="I3402" s="173"/>
      <c r="J3402" s="173"/>
      <c r="K3402" s="173"/>
      <c r="L3402" s="173"/>
      <c r="M3402" s="72"/>
      <c r="N3402" s="67"/>
      <c r="O3402" s="76"/>
      <c r="P3402" s="218"/>
      <c r="Q3402" s="218"/>
      <c r="R3402" s="218"/>
    </row>
    <row r="3403" spans="1:18" x14ac:dyDescent="0.25">
      <c r="A3403" s="227"/>
      <c r="B3403" s="173"/>
      <c r="C3403" s="173"/>
      <c r="D3403" s="173"/>
      <c r="E3403" s="173"/>
      <c r="F3403" s="173"/>
      <c r="G3403" s="173"/>
      <c r="H3403" s="173"/>
      <c r="I3403" s="173"/>
      <c r="J3403" s="173"/>
      <c r="K3403" s="173"/>
      <c r="L3403" s="173"/>
      <c r="M3403" s="72"/>
      <c r="N3403" s="67"/>
      <c r="O3403" s="76"/>
      <c r="P3403" s="218"/>
      <c r="Q3403" s="218"/>
      <c r="R3403" s="218"/>
    </row>
    <row r="3404" spans="1:18" x14ac:dyDescent="0.25">
      <c r="A3404" s="227"/>
      <c r="B3404" s="173"/>
      <c r="C3404" s="173"/>
      <c r="D3404" s="173"/>
      <c r="E3404" s="173"/>
      <c r="F3404" s="173"/>
      <c r="G3404" s="173"/>
      <c r="H3404" s="173"/>
      <c r="I3404" s="173"/>
      <c r="J3404" s="173"/>
      <c r="K3404" s="173"/>
      <c r="L3404" s="173"/>
      <c r="M3404" s="72"/>
      <c r="N3404" s="67"/>
      <c r="O3404" s="76"/>
      <c r="P3404" s="218"/>
      <c r="Q3404" s="218"/>
      <c r="R3404" s="218"/>
    </row>
    <row r="3405" spans="1:18" x14ac:dyDescent="0.25">
      <c r="A3405" s="227"/>
      <c r="B3405" s="173"/>
      <c r="C3405" s="173"/>
      <c r="D3405" s="173"/>
      <c r="E3405" s="173"/>
      <c r="F3405" s="173"/>
      <c r="G3405" s="173"/>
      <c r="H3405" s="173"/>
      <c r="I3405" s="173"/>
      <c r="J3405" s="173"/>
      <c r="K3405" s="173"/>
      <c r="L3405" s="173"/>
      <c r="M3405" s="72"/>
      <c r="N3405" s="67"/>
      <c r="O3405" s="76"/>
      <c r="P3405" s="218"/>
      <c r="Q3405" s="218"/>
      <c r="R3405" s="218"/>
    </row>
    <row r="3406" spans="1:18" x14ac:dyDescent="0.25">
      <c r="A3406" s="227"/>
      <c r="B3406" s="173"/>
      <c r="C3406" s="173"/>
      <c r="D3406" s="173"/>
      <c r="E3406" s="173"/>
      <c r="F3406" s="173"/>
      <c r="G3406" s="173"/>
      <c r="H3406" s="173"/>
      <c r="I3406" s="173"/>
      <c r="J3406" s="173"/>
      <c r="K3406" s="173"/>
      <c r="L3406" s="173"/>
      <c r="M3406" s="72"/>
      <c r="N3406" s="67"/>
      <c r="O3406" s="76"/>
      <c r="P3406" s="218"/>
      <c r="Q3406" s="218"/>
      <c r="R3406" s="218"/>
    </row>
    <row r="3407" spans="1:18" x14ac:dyDescent="0.25">
      <c r="A3407" s="227"/>
      <c r="B3407" s="173"/>
      <c r="C3407" s="173"/>
      <c r="D3407" s="173"/>
      <c r="E3407" s="173"/>
      <c r="F3407" s="173"/>
      <c r="G3407" s="173"/>
      <c r="H3407" s="173"/>
      <c r="I3407" s="173"/>
      <c r="J3407" s="173"/>
      <c r="K3407" s="173"/>
      <c r="L3407" s="173"/>
      <c r="M3407" s="72"/>
      <c r="N3407" s="67"/>
      <c r="O3407" s="76"/>
      <c r="P3407" s="218"/>
      <c r="Q3407" s="218"/>
      <c r="R3407" s="218"/>
    </row>
    <row r="3408" spans="1:18" x14ac:dyDescent="0.25">
      <c r="A3408" s="227"/>
      <c r="B3408" s="173"/>
      <c r="C3408" s="173"/>
      <c r="D3408" s="173"/>
      <c r="E3408" s="173"/>
      <c r="F3408" s="173"/>
      <c r="G3408" s="173"/>
      <c r="H3408" s="173"/>
      <c r="I3408" s="173"/>
      <c r="J3408" s="173"/>
      <c r="K3408" s="173"/>
      <c r="L3408" s="173"/>
      <c r="M3408" s="72"/>
      <c r="N3408" s="67"/>
      <c r="O3408" s="76"/>
      <c r="P3408" s="218"/>
      <c r="Q3408" s="218"/>
      <c r="R3408" s="218"/>
    </row>
    <row r="3409" spans="1:18" x14ac:dyDescent="0.25">
      <c r="A3409" s="227"/>
      <c r="B3409" s="173"/>
      <c r="C3409" s="173"/>
      <c r="D3409" s="173"/>
      <c r="E3409" s="173"/>
      <c r="F3409" s="173"/>
      <c r="G3409" s="173"/>
      <c r="H3409" s="173"/>
      <c r="I3409" s="173"/>
      <c r="J3409" s="173"/>
      <c r="K3409" s="173"/>
      <c r="L3409" s="173"/>
      <c r="M3409" s="72"/>
      <c r="N3409" s="67"/>
      <c r="O3409" s="76"/>
      <c r="P3409" s="218"/>
      <c r="Q3409" s="218"/>
      <c r="R3409" s="218"/>
    </row>
    <row r="3410" spans="1:18" x14ac:dyDescent="0.25">
      <c r="A3410" s="227"/>
      <c r="B3410" s="173"/>
      <c r="C3410" s="173"/>
      <c r="D3410" s="173"/>
      <c r="E3410" s="173"/>
      <c r="F3410" s="173"/>
      <c r="G3410" s="173"/>
      <c r="H3410" s="173"/>
      <c r="I3410" s="173"/>
      <c r="J3410" s="173"/>
      <c r="K3410" s="173"/>
      <c r="L3410" s="173"/>
      <c r="M3410" s="72"/>
      <c r="N3410" s="67"/>
      <c r="O3410" s="76"/>
      <c r="P3410" s="218"/>
      <c r="Q3410" s="218"/>
      <c r="R3410" s="218"/>
    </row>
    <row r="3411" spans="1:18" x14ac:dyDescent="0.25">
      <c r="A3411" s="227"/>
      <c r="B3411" s="173"/>
      <c r="C3411" s="173"/>
      <c r="D3411" s="173"/>
      <c r="E3411" s="173"/>
      <c r="F3411" s="173"/>
      <c r="G3411" s="173"/>
      <c r="H3411" s="173"/>
      <c r="I3411" s="173"/>
      <c r="J3411" s="173"/>
      <c r="K3411" s="173"/>
      <c r="L3411" s="173"/>
      <c r="M3411" s="72"/>
      <c r="N3411" s="67"/>
      <c r="O3411" s="76"/>
      <c r="P3411" s="218"/>
      <c r="Q3411" s="218"/>
      <c r="R3411" s="218"/>
    </row>
    <row r="3412" spans="1:18" x14ac:dyDescent="0.25">
      <c r="A3412" s="227"/>
      <c r="B3412" s="173"/>
      <c r="C3412" s="173"/>
      <c r="D3412" s="173"/>
      <c r="E3412" s="173"/>
      <c r="F3412" s="173"/>
      <c r="G3412" s="173"/>
      <c r="H3412" s="173"/>
      <c r="I3412" s="173"/>
      <c r="J3412" s="173"/>
      <c r="K3412" s="173"/>
      <c r="L3412" s="173"/>
      <c r="M3412" s="72"/>
      <c r="N3412" s="67"/>
      <c r="O3412" s="76"/>
      <c r="P3412" s="218"/>
      <c r="Q3412" s="218"/>
      <c r="R3412" s="218"/>
    </row>
    <row r="3413" spans="1:18" x14ac:dyDescent="0.25">
      <c r="A3413" s="227"/>
      <c r="B3413" s="173"/>
      <c r="C3413" s="173"/>
      <c r="D3413" s="173"/>
      <c r="E3413" s="173"/>
      <c r="F3413" s="173"/>
      <c r="G3413" s="173"/>
      <c r="H3413" s="173"/>
      <c r="I3413" s="173"/>
      <c r="J3413" s="173"/>
      <c r="K3413" s="173"/>
      <c r="L3413" s="173"/>
      <c r="M3413" s="72"/>
      <c r="N3413" s="67"/>
      <c r="O3413" s="76"/>
      <c r="P3413" s="218"/>
      <c r="Q3413" s="218"/>
      <c r="R3413" s="218"/>
    </row>
    <row r="3414" spans="1:18" x14ac:dyDescent="0.25">
      <c r="A3414" s="227"/>
      <c r="B3414" s="173"/>
      <c r="C3414" s="173"/>
      <c r="D3414" s="173"/>
      <c r="E3414" s="173"/>
      <c r="F3414" s="173"/>
      <c r="G3414" s="173"/>
      <c r="H3414" s="173"/>
      <c r="I3414" s="173"/>
      <c r="J3414" s="173"/>
      <c r="K3414" s="173"/>
      <c r="L3414" s="173"/>
      <c r="M3414" s="72"/>
      <c r="N3414" s="67"/>
      <c r="O3414" s="76"/>
      <c r="P3414" s="218"/>
      <c r="Q3414" s="218"/>
      <c r="R3414" s="218"/>
    </row>
    <row r="3415" spans="1:18" x14ac:dyDescent="0.25">
      <c r="A3415" s="227"/>
      <c r="B3415" s="173"/>
      <c r="C3415" s="173"/>
      <c r="D3415" s="173"/>
      <c r="E3415" s="173"/>
      <c r="F3415" s="173"/>
      <c r="G3415" s="173"/>
      <c r="H3415" s="173"/>
      <c r="I3415" s="173"/>
      <c r="J3415" s="173"/>
      <c r="K3415" s="173"/>
      <c r="L3415" s="173"/>
      <c r="M3415" s="72"/>
      <c r="N3415" s="67"/>
      <c r="O3415" s="76"/>
      <c r="P3415" s="218"/>
      <c r="Q3415" s="218"/>
      <c r="R3415" s="218"/>
    </row>
    <row r="3416" spans="1:18" x14ac:dyDescent="0.25">
      <c r="A3416" s="227"/>
      <c r="B3416" s="173"/>
      <c r="C3416" s="173"/>
      <c r="D3416" s="173"/>
      <c r="E3416" s="173"/>
      <c r="F3416" s="173"/>
      <c r="G3416" s="173"/>
      <c r="H3416" s="173"/>
      <c r="I3416" s="173"/>
      <c r="J3416" s="173"/>
      <c r="K3416" s="173"/>
      <c r="L3416" s="173"/>
      <c r="M3416" s="72"/>
      <c r="N3416" s="67"/>
      <c r="O3416" s="76"/>
      <c r="P3416" s="218"/>
      <c r="Q3416" s="218"/>
      <c r="R3416" s="218"/>
    </row>
    <row r="3417" spans="1:18" x14ac:dyDescent="0.25">
      <c r="A3417" s="227"/>
      <c r="B3417" s="173"/>
      <c r="C3417" s="173"/>
      <c r="D3417" s="173"/>
      <c r="E3417" s="173"/>
      <c r="F3417" s="173"/>
      <c r="G3417" s="173"/>
      <c r="H3417" s="173"/>
      <c r="I3417" s="173"/>
      <c r="J3417" s="173"/>
      <c r="K3417" s="173"/>
      <c r="L3417" s="173"/>
      <c r="M3417" s="72"/>
      <c r="N3417" s="67"/>
      <c r="O3417" s="76"/>
      <c r="P3417" s="218"/>
      <c r="Q3417" s="218"/>
      <c r="R3417" s="218"/>
    </row>
    <row r="3418" spans="1:18" x14ac:dyDescent="0.25">
      <c r="A3418" s="227"/>
      <c r="B3418" s="173"/>
      <c r="C3418" s="173"/>
      <c r="D3418" s="173"/>
      <c r="E3418" s="173"/>
      <c r="F3418" s="173"/>
      <c r="G3418" s="173"/>
      <c r="H3418" s="173"/>
      <c r="I3418" s="173"/>
      <c r="J3418" s="173"/>
      <c r="K3418" s="173"/>
      <c r="L3418" s="173"/>
      <c r="M3418" s="72"/>
      <c r="N3418" s="67"/>
      <c r="O3418" s="76"/>
      <c r="P3418" s="218"/>
      <c r="Q3418" s="218"/>
      <c r="R3418" s="218"/>
    </row>
    <row r="3419" spans="1:18" x14ac:dyDescent="0.25">
      <c r="A3419" s="227"/>
      <c r="B3419" s="173"/>
      <c r="C3419" s="173"/>
      <c r="D3419" s="173"/>
      <c r="E3419" s="173"/>
      <c r="F3419" s="173"/>
      <c r="G3419" s="173"/>
      <c r="H3419" s="173"/>
      <c r="I3419" s="173"/>
      <c r="J3419" s="173"/>
      <c r="K3419" s="173"/>
      <c r="L3419" s="173"/>
      <c r="M3419" s="72"/>
      <c r="N3419" s="67"/>
      <c r="O3419" s="76"/>
      <c r="P3419" s="218"/>
      <c r="Q3419" s="218"/>
      <c r="R3419" s="218"/>
    </row>
    <row r="3420" spans="1:18" x14ac:dyDescent="0.25">
      <c r="A3420" s="227"/>
      <c r="B3420" s="173"/>
      <c r="C3420" s="173"/>
      <c r="D3420" s="173"/>
      <c r="E3420" s="173"/>
      <c r="F3420" s="173"/>
      <c r="G3420" s="173"/>
      <c r="H3420" s="173"/>
      <c r="I3420" s="173"/>
      <c r="J3420" s="173"/>
      <c r="K3420" s="173"/>
      <c r="L3420" s="173"/>
      <c r="M3420" s="72"/>
      <c r="N3420" s="67"/>
      <c r="O3420" s="76"/>
      <c r="P3420" s="218"/>
      <c r="Q3420" s="218"/>
      <c r="R3420" s="218"/>
    </row>
    <row r="3421" spans="1:18" x14ac:dyDescent="0.25">
      <c r="A3421" s="227"/>
      <c r="B3421" s="173"/>
      <c r="C3421" s="173"/>
      <c r="D3421" s="173"/>
      <c r="E3421" s="173"/>
      <c r="F3421" s="173"/>
      <c r="G3421" s="173"/>
      <c r="H3421" s="173"/>
      <c r="I3421" s="173"/>
      <c r="J3421" s="173"/>
      <c r="K3421" s="173"/>
      <c r="L3421" s="173"/>
      <c r="M3421" s="72"/>
      <c r="N3421" s="67"/>
      <c r="O3421" s="76"/>
      <c r="P3421" s="218"/>
      <c r="Q3421" s="218"/>
      <c r="R3421" s="218"/>
    </row>
    <row r="3422" spans="1:18" x14ac:dyDescent="0.25">
      <c r="A3422" s="227"/>
      <c r="B3422" s="173"/>
      <c r="C3422" s="173"/>
      <c r="D3422" s="173"/>
      <c r="E3422" s="173"/>
      <c r="F3422" s="173"/>
      <c r="G3422" s="173"/>
      <c r="H3422" s="173"/>
      <c r="I3422" s="173"/>
      <c r="J3422" s="173"/>
      <c r="K3422" s="173"/>
      <c r="L3422" s="173"/>
      <c r="M3422" s="72"/>
      <c r="N3422" s="67"/>
      <c r="O3422" s="76"/>
      <c r="P3422" s="218"/>
      <c r="Q3422" s="218"/>
      <c r="R3422" s="218"/>
    </row>
    <row r="3423" spans="1:18" x14ac:dyDescent="0.25">
      <c r="A3423" s="227"/>
      <c r="B3423" s="173"/>
      <c r="C3423" s="173"/>
      <c r="D3423" s="173"/>
      <c r="E3423" s="173"/>
      <c r="F3423" s="173"/>
      <c r="G3423" s="173"/>
      <c r="H3423" s="173"/>
      <c r="I3423" s="173"/>
      <c r="J3423" s="173"/>
      <c r="K3423" s="173"/>
      <c r="L3423" s="173"/>
      <c r="M3423" s="72"/>
      <c r="N3423" s="67"/>
      <c r="O3423" s="76"/>
      <c r="P3423" s="218"/>
      <c r="Q3423" s="218"/>
      <c r="R3423" s="218"/>
    </row>
    <row r="3424" spans="1:18" x14ac:dyDescent="0.25">
      <c r="A3424" s="227"/>
      <c r="B3424" s="173"/>
      <c r="C3424" s="173"/>
      <c r="D3424" s="173"/>
      <c r="E3424" s="173"/>
      <c r="F3424" s="173"/>
      <c r="G3424" s="173"/>
      <c r="H3424" s="173"/>
      <c r="I3424" s="173"/>
      <c r="J3424" s="173"/>
      <c r="K3424" s="173"/>
      <c r="L3424" s="173"/>
      <c r="M3424" s="72"/>
      <c r="N3424" s="67"/>
      <c r="O3424" s="76"/>
      <c r="P3424" s="218"/>
      <c r="Q3424" s="218"/>
      <c r="R3424" s="218"/>
    </row>
    <row r="3425" spans="1:18" x14ac:dyDescent="0.25">
      <c r="A3425" s="227"/>
      <c r="B3425" s="173"/>
      <c r="C3425" s="173"/>
      <c r="D3425" s="173"/>
      <c r="E3425" s="173"/>
      <c r="F3425" s="173"/>
      <c r="G3425" s="173"/>
      <c r="H3425" s="173"/>
      <c r="I3425" s="173"/>
      <c r="J3425" s="173"/>
      <c r="K3425" s="173"/>
      <c r="L3425" s="173"/>
      <c r="M3425" s="72"/>
      <c r="N3425" s="67"/>
      <c r="O3425" s="76"/>
      <c r="P3425" s="218"/>
      <c r="Q3425" s="218"/>
      <c r="R3425" s="218"/>
    </row>
    <row r="3426" spans="1:18" x14ac:dyDescent="0.25">
      <c r="A3426" s="227"/>
      <c r="B3426" s="173"/>
      <c r="C3426" s="173"/>
      <c r="D3426" s="173"/>
      <c r="E3426" s="173"/>
      <c r="F3426" s="173"/>
      <c r="G3426" s="173"/>
      <c r="H3426" s="173"/>
      <c r="I3426" s="173"/>
      <c r="J3426" s="173"/>
      <c r="K3426" s="173"/>
      <c r="L3426" s="173"/>
      <c r="M3426" s="72"/>
      <c r="N3426" s="67"/>
      <c r="O3426" s="76"/>
      <c r="P3426" s="218"/>
      <c r="Q3426" s="218"/>
      <c r="R3426" s="218"/>
    </row>
    <row r="3427" spans="1:18" x14ac:dyDescent="0.25">
      <c r="A3427" s="227"/>
      <c r="B3427" s="173"/>
      <c r="C3427" s="173"/>
      <c r="D3427" s="173"/>
      <c r="E3427" s="173"/>
      <c r="F3427" s="173"/>
      <c r="G3427" s="173"/>
      <c r="H3427" s="173"/>
      <c r="I3427" s="173"/>
      <c r="J3427" s="173"/>
      <c r="K3427" s="173"/>
      <c r="L3427" s="173"/>
      <c r="M3427" s="72"/>
      <c r="N3427" s="67"/>
      <c r="O3427" s="76"/>
      <c r="P3427" s="218"/>
      <c r="Q3427" s="218"/>
      <c r="R3427" s="218"/>
    </row>
    <row r="3428" spans="1:18" x14ac:dyDescent="0.25">
      <c r="A3428" s="227"/>
      <c r="B3428" s="173"/>
      <c r="C3428" s="173"/>
      <c r="D3428" s="173"/>
      <c r="E3428" s="173"/>
      <c r="F3428" s="173"/>
      <c r="G3428" s="173"/>
      <c r="H3428" s="173"/>
      <c r="I3428" s="173"/>
      <c r="J3428" s="173"/>
      <c r="K3428" s="173"/>
      <c r="L3428" s="173"/>
      <c r="M3428" s="72"/>
      <c r="N3428" s="67"/>
      <c r="O3428" s="76"/>
      <c r="P3428" s="218"/>
      <c r="Q3428" s="218"/>
      <c r="R3428" s="218"/>
    </row>
    <row r="3429" spans="1:18" x14ac:dyDescent="0.25">
      <c r="A3429" s="227"/>
      <c r="B3429" s="173"/>
      <c r="C3429" s="173"/>
      <c r="D3429" s="173"/>
      <c r="E3429" s="173"/>
      <c r="F3429" s="173"/>
      <c r="G3429" s="173"/>
      <c r="H3429" s="173"/>
      <c r="I3429" s="173"/>
      <c r="J3429" s="173"/>
      <c r="K3429" s="173"/>
      <c r="L3429" s="173"/>
      <c r="M3429" s="72"/>
      <c r="N3429" s="67"/>
      <c r="O3429" s="76"/>
      <c r="P3429" s="218"/>
      <c r="Q3429" s="218"/>
      <c r="R3429" s="218"/>
    </row>
    <row r="3430" spans="1:18" x14ac:dyDescent="0.25">
      <c r="A3430" s="227"/>
      <c r="B3430" s="173"/>
      <c r="C3430" s="173"/>
      <c r="D3430" s="173"/>
      <c r="E3430" s="173"/>
      <c r="F3430" s="173"/>
      <c r="G3430" s="173"/>
      <c r="H3430" s="173"/>
      <c r="I3430" s="173"/>
      <c r="J3430" s="173"/>
      <c r="K3430" s="173"/>
      <c r="L3430" s="173"/>
      <c r="M3430" s="72"/>
      <c r="N3430" s="67"/>
      <c r="O3430" s="76"/>
      <c r="P3430" s="218"/>
      <c r="Q3430" s="218"/>
      <c r="R3430" s="218"/>
    </row>
    <row r="3431" spans="1:18" x14ac:dyDescent="0.25">
      <c r="A3431" s="227"/>
      <c r="B3431" s="173"/>
      <c r="C3431" s="173"/>
      <c r="D3431" s="173"/>
      <c r="E3431" s="173"/>
      <c r="F3431" s="173"/>
      <c r="G3431" s="173"/>
      <c r="H3431" s="173"/>
      <c r="I3431" s="173"/>
      <c r="J3431" s="173"/>
      <c r="K3431" s="173"/>
      <c r="L3431" s="173"/>
      <c r="M3431" s="72"/>
      <c r="N3431" s="67"/>
      <c r="O3431" s="76"/>
      <c r="P3431" s="218"/>
      <c r="Q3431" s="218"/>
      <c r="R3431" s="218"/>
    </row>
    <row r="3432" spans="1:18" x14ac:dyDescent="0.25">
      <c r="A3432" s="227"/>
      <c r="B3432" s="173"/>
      <c r="C3432" s="173"/>
      <c r="D3432" s="173"/>
      <c r="E3432" s="173"/>
      <c r="F3432" s="173"/>
      <c r="G3432" s="173"/>
      <c r="H3432" s="173"/>
      <c r="I3432" s="173"/>
      <c r="J3432" s="173"/>
      <c r="K3432" s="173"/>
      <c r="L3432" s="173"/>
      <c r="M3432" s="72"/>
      <c r="N3432" s="67"/>
      <c r="O3432" s="76"/>
      <c r="P3432" s="218"/>
      <c r="Q3432" s="218"/>
      <c r="R3432" s="218"/>
    </row>
    <row r="3433" spans="1:18" x14ac:dyDescent="0.25">
      <c r="A3433" s="227"/>
      <c r="B3433" s="173"/>
      <c r="C3433" s="173"/>
      <c r="D3433" s="173"/>
      <c r="E3433" s="173"/>
      <c r="F3433" s="173"/>
      <c r="G3433" s="173"/>
      <c r="H3433" s="173"/>
      <c r="I3433" s="173"/>
      <c r="J3433" s="173"/>
      <c r="K3433" s="173"/>
      <c r="L3433" s="173"/>
      <c r="M3433" s="72"/>
      <c r="N3433" s="67"/>
      <c r="O3433" s="76"/>
      <c r="P3433" s="218"/>
      <c r="Q3433" s="218"/>
      <c r="R3433" s="218"/>
    </row>
    <row r="3434" spans="1:18" x14ac:dyDescent="0.25">
      <c r="A3434" s="227"/>
      <c r="B3434" s="173"/>
      <c r="C3434" s="173"/>
      <c r="D3434" s="173"/>
      <c r="E3434" s="173"/>
      <c r="F3434" s="173"/>
      <c r="G3434" s="173"/>
      <c r="H3434" s="173"/>
      <c r="I3434" s="173"/>
      <c r="J3434" s="173"/>
      <c r="K3434" s="173"/>
      <c r="L3434" s="173"/>
      <c r="M3434" s="72"/>
      <c r="N3434" s="67"/>
      <c r="O3434" s="76"/>
      <c r="P3434" s="218"/>
      <c r="Q3434" s="218"/>
      <c r="R3434" s="218"/>
    </row>
    <row r="3435" spans="1:18" x14ac:dyDescent="0.25">
      <c r="A3435" s="227"/>
      <c r="B3435" s="173"/>
      <c r="C3435" s="173"/>
      <c r="D3435" s="173"/>
      <c r="E3435" s="173"/>
      <c r="F3435" s="173"/>
      <c r="G3435" s="173"/>
      <c r="H3435" s="173"/>
      <c r="I3435" s="173"/>
      <c r="J3435" s="173"/>
      <c r="K3435" s="173"/>
      <c r="L3435" s="173"/>
      <c r="M3435" s="72"/>
      <c r="N3435" s="67"/>
      <c r="O3435" s="76"/>
      <c r="P3435" s="218"/>
      <c r="Q3435" s="218"/>
      <c r="R3435" s="218"/>
    </row>
    <row r="3436" spans="1:18" x14ac:dyDescent="0.25">
      <c r="A3436" s="227"/>
      <c r="B3436" s="173"/>
      <c r="C3436" s="173"/>
      <c r="D3436" s="173"/>
      <c r="E3436" s="173"/>
      <c r="F3436" s="173"/>
      <c r="G3436" s="173"/>
      <c r="H3436" s="173"/>
      <c r="I3436" s="173"/>
      <c r="J3436" s="173"/>
      <c r="K3436" s="173"/>
      <c r="L3436" s="173"/>
      <c r="M3436" s="72"/>
      <c r="N3436" s="67"/>
      <c r="O3436" s="76"/>
      <c r="P3436" s="218"/>
      <c r="Q3436" s="218"/>
      <c r="R3436" s="218"/>
    </row>
    <row r="3437" spans="1:18" x14ac:dyDescent="0.25">
      <c r="A3437" s="227"/>
      <c r="B3437" s="173"/>
      <c r="C3437" s="173"/>
      <c r="D3437" s="173"/>
      <c r="E3437" s="173"/>
      <c r="F3437" s="173"/>
      <c r="G3437" s="173"/>
      <c r="H3437" s="173"/>
      <c r="I3437" s="173"/>
      <c r="J3437" s="173"/>
      <c r="K3437" s="173"/>
      <c r="L3437" s="173"/>
      <c r="M3437" s="72"/>
      <c r="N3437" s="67"/>
      <c r="O3437" s="76"/>
      <c r="P3437" s="218"/>
      <c r="Q3437" s="218"/>
      <c r="R3437" s="218"/>
    </row>
    <row r="3438" spans="1:18" x14ac:dyDescent="0.25">
      <c r="A3438" s="227"/>
      <c r="B3438" s="173"/>
      <c r="C3438" s="173"/>
      <c r="D3438" s="173"/>
      <c r="E3438" s="173"/>
      <c r="F3438" s="173"/>
      <c r="G3438" s="173"/>
      <c r="H3438" s="173"/>
      <c r="I3438" s="173"/>
      <c r="J3438" s="173"/>
      <c r="K3438" s="173"/>
      <c r="L3438" s="173"/>
      <c r="M3438" s="72"/>
      <c r="N3438" s="67"/>
      <c r="O3438" s="76"/>
      <c r="P3438" s="218"/>
      <c r="Q3438" s="218"/>
      <c r="R3438" s="218"/>
    </row>
    <row r="3439" spans="1:18" x14ac:dyDescent="0.25">
      <c r="A3439" s="227"/>
      <c r="B3439" s="173"/>
      <c r="C3439" s="173"/>
      <c r="D3439" s="173"/>
      <c r="E3439" s="173"/>
      <c r="F3439" s="173"/>
      <c r="G3439" s="173"/>
      <c r="H3439" s="173"/>
      <c r="I3439" s="173"/>
      <c r="J3439" s="173"/>
      <c r="K3439" s="173"/>
      <c r="L3439" s="173"/>
      <c r="M3439" s="72"/>
      <c r="N3439" s="67"/>
      <c r="O3439" s="76"/>
      <c r="P3439" s="218"/>
      <c r="Q3439" s="218"/>
      <c r="R3439" s="218"/>
    </row>
    <row r="3440" spans="1:18" x14ac:dyDescent="0.25">
      <c r="A3440" s="227"/>
      <c r="B3440" s="173"/>
      <c r="C3440" s="173"/>
      <c r="D3440" s="173"/>
      <c r="E3440" s="173"/>
      <c r="F3440" s="173"/>
      <c r="G3440" s="173"/>
      <c r="H3440" s="173"/>
      <c r="I3440" s="173"/>
      <c r="J3440" s="173"/>
      <c r="K3440" s="173"/>
      <c r="L3440" s="173"/>
      <c r="M3440" s="72"/>
      <c r="N3440" s="67"/>
      <c r="O3440" s="76"/>
      <c r="P3440" s="218"/>
      <c r="Q3440" s="218"/>
      <c r="R3440" s="218"/>
    </row>
    <row r="3441" spans="1:18" x14ac:dyDescent="0.25">
      <c r="A3441" s="227"/>
      <c r="B3441" s="173"/>
      <c r="C3441" s="173"/>
      <c r="D3441" s="173"/>
      <c r="E3441" s="173"/>
      <c r="F3441" s="173"/>
      <c r="G3441" s="173"/>
      <c r="H3441" s="173"/>
      <c r="I3441" s="173"/>
      <c r="J3441" s="173"/>
      <c r="K3441" s="173"/>
      <c r="L3441" s="173"/>
      <c r="M3441" s="72"/>
      <c r="N3441" s="67"/>
      <c r="O3441" s="76"/>
      <c r="P3441" s="218"/>
      <c r="Q3441" s="218"/>
      <c r="R3441" s="218"/>
    </row>
    <row r="3442" spans="1:18" x14ac:dyDescent="0.25">
      <c r="A3442" s="227"/>
      <c r="B3442" s="173"/>
      <c r="C3442" s="173"/>
      <c r="D3442" s="173"/>
      <c r="E3442" s="173"/>
      <c r="F3442" s="173"/>
      <c r="G3442" s="173"/>
      <c r="H3442" s="173"/>
      <c r="I3442" s="173"/>
      <c r="J3442" s="173"/>
      <c r="K3442" s="173"/>
      <c r="L3442" s="173"/>
      <c r="M3442" s="72"/>
      <c r="N3442" s="67"/>
      <c r="O3442" s="76"/>
      <c r="P3442" s="218"/>
      <c r="Q3442" s="218"/>
      <c r="R3442" s="218"/>
    </row>
    <row r="3443" spans="1:18" x14ac:dyDescent="0.25">
      <c r="A3443" s="227"/>
      <c r="B3443" s="173"/>
      <c r="C3443" s="173"/>
      <c r="D3443" s="173"/>
      <c r="E3443" s="173"/>
      <c r="F3443" s="173"/>
      <c r="G3443" s="173"/>
      <c r="H3443" s="173"/>
      <c r="I3443" s="173"/>
      <c r="J3443" s="173"/>
      <c r="K3443" s="173"/>
      <c r="L3443" s="173"/>
      <c r="M3443" s="72"/>
      <c r="N3443" s="67"/>
      <c r="O3443" s="76"/>
      <c r="P3443" s="218"/>
      <c r="Q3443" s="218"/>
      <c r="R3443" s="218"/>
    </row>
    <row r="3444" spans="1:18" x14ac:dyDescent="0.25">
      <c r="A3444" s="227"/>
      <c r="B3444" s="173"/>
      <c r="C3444" s="173"/>
      <c r="D3444" s="173"/>
      <c r="E3444" s="173"/>
      <c r="F3444" s="173"/>
      <c r="G3444" s="173"/>
      <c r="H3444" s="173"/>
      <c r="I3444" s="173"/>
      <c r="J3444" s="173"/>
      <c r="K3444" s="173"/>
      <c r="L3444" s="173"/>
      <c r="M3444" s="72"/>
      <c r="N3444" s="67"/>
      <c r="O3444" s="76"/>
      <c r="P3444" s="218"/>
      <c r="Q3444" s="218"/>
      <c r="R3444" s="218"/>
    </row>
    <row r="3445" spans="1:18" x14ac:dyDescent="0.25">
      <c r="A3445" s="227"/>
      <c r="B3445" s="173"/>
      <c r="C3445" s="173"/>
      <c r="D3445" s="173"/>
      <c r="E3445" s="173"/>
      <c r="F3445" s="173"/>
      <c r="G3445" s="173"/>
      <c r="H3445" s="173"/>
      <c r="I3445" s="173"/>
      <c r="J3445" s="173"/>
      <c r="K3445" s="173"/>
      <c r="L3445" s="173"/>
      <c r="M3445" s="72"/>
      <c r="N3445" s="67"/>
      <c r="O3445" s="76"/>
      <c r="P3445" s="218"/>
      <c r="Q3445" s="218"/>
      <c r="R3445" s="218"/>
    </row>
    <row r="3446" spans="1:18" x14ac:dyDescent="0.25">
      <c r="A3446" s="227"/>
      <c r="B3446" s="173"/>
      <c r="C3446" s="173"/>
      <c r="D3446" s="173"/>
      <c r="E3446" s="173"/>
      <c r="F3446" s="173"/>
      <c r="G3446" s="173"/>
      <c r="H3446" s="173"/>
      <c r="I3446" s="173"/>
      <c r="J3446" s="173"/>
      <c r="K3446" s="173"/>
      <c r="L3446" s="173"/>
      <c r="M3446" s="72"/>
      <c r="N3446" s="67"/>
      <c r="O3446" s="76"/>
      <c r="P3446" s="218"/>
      <c r="Q3446" s="218"/>
      <c r="R3446" s="218"/>
    </row>
    <row r="3447" spans="1:18" x14ac:dyDescent="0.25">
      <c r="A3447" s="227"/>
      <c r="B3447" s="173"/>
      <c r="C3447" s="173"/>
      <c r="D3447" s="173"/>
      <c r="E3447" s="173"/>
      <c r="F3447" s="173"/>
      <c r="G3447" s="173"/>
      <c r="H3447" s="173"/>
      <c r="I3447" s="173"/>
      <c r="J3447" s="173"/>
      <c r="K3447" s="173"/>
      <c r="L3447" s="173"/>
      <c r="M3447" s="72"/>
      <c r="N3447" s="67"/>
      <c r="O3447" s="76"/>
      <c r="P3447" s="218"/>
      <c r="Q3447" s="218"/>
      <c r="R3447" s="218"/>
    </row>
    <row r="3448" spans="1:18" x14ac:dyDescent="0.25">
      <c r="A3448" s="227"/>
      <c r="B3448" s="173"/>
      <c r="C3448" s="173"/>
      <c r="D3448" s="173"/>
      <c r="E3448" s="173"/>
      <c r="F3448" s="173"/>
      <c r="G3448" s="173"/>
      <c r="H3448" s="173"/>
      <c r="I3448" s="173"/>
      <c r="J3448" s="173"/>
      <c r="K3448" s="173"/>
      <c r="L3448" s="173"/>
      <c r="M3448" s="72"/>
      <c r="N3448" s="67"/>
      <c r="O3448" s="76"/>
      <c r="P3448" s="218"/>
      <c r="Q3448" s="218"/>
      <c r="R3448" s="218"/>
    </row>
    <row r="3449" spans="1:18" x14ac:dyDescent="0.25">
      <c r="A3449" s="227"/>
      <c r="B3449" s="173"/>
      <c r="C3449" s="173"/>
      <c r="D3449" s="173"/>
      <c r="E3449" s="173"/>
      <c r="F3449" s="173"/>
      <c r="G3449" s="173"/>
      <c r="H3449" s="173"/>
      <c r="I3449" s="173"/>
      <c r="J3449" s="173"/>
      <c r="K3449" s="173"/>
      <c r="L3449" s="173"/>
      <c r="M3449" s="72"/>
      <c r="N3449" s="67"/>
      <c r="O3449" s="76"/>
      <c r="P3449" s="218"/>
      <c r="Q3449" s="218"/>
      <c r="R3449" s="218"/>
    </row>
    <row r="3450" spans="1:18" x14ac:dyDescent="0.25">
      <c r="A3450" s="227"/>
      <c r="B3450" s="173"/>
      <c r="C3450" s="173"/>
      <c r="D3450" s="173"/>
      <c r="E3450" s="173"/>
      <c r="F3450" s="173"/>
      <c r="G3450" s="173"/>
      <c r="H3450" s="173"/>
      <c r="I3450" s="173"/>
      <c r="J3450" s="173"/>
      <c r="K3450" s="173"/>
      <c r="L3450" s="173"/>
      <c r="M3450" s="72"/>
      <c r="N3450" s="67"/>
      <c r="O3450" s="76"/>
      <c r="P3450" s="218"/>
      <c r="Q3450" s="218"/>
      <c r="R3450" s="218"/>
    </row>
    <row r="3451" spans="1:18" x14ac:dyDescent="0.25">
      <c r="A3451" s="227"/>
      <c r="B3451" s="173"/>
      <c r="C3451" s="173"/>
      <c r="D3451" s="173"/>
      <c r="E3451" s="173"/>
      <c r="F3451" s="173"/>
      <c r="G3451" s="173"/>
      <c r="H3451" s="173"/>
      <c r="I3451" s="173"/>
      <c r="J3451" s="173"/>
      <c r="K3451" s="173"/>
      <c r="L3451" s="173"/>
      <c r="M3451" s="72"/>
      <c r="N3451" s="67"/>
      <c r="O3451" s="76"/>
      <c r="P3451" s="218"/>
      <c r="Q3451" s="218"/>
      <c r="R3451" s="218"/>
    </row>
    <row r="3452" spans="1:18" x14ac:dyDescent="0.25">
      <c r="A3452" s="227"/>
      <c r="B3452" s="173"/>
      <c r="C3452" s="173"/>
      <c r="D3452" s="173"/>
      <c r="E3452" s="173"/>
      <c r="F3452" s="173"/>
      <c r="G3452" s="173"/>
      <c r="H3452" s="173"/>
      <c r="I3452" s="173"/>
      <c r="J3452" s="173"/>
      <c r="K3452" s="173"/>
      <c r="L3452" s="173"/>
      <c r="M3452" s="72"/>
      <c r="N3452" s="67"/>
      <c r="O3452" s="76"/>
      <c r="P3452" s="218"/>
      <c r="Q3452" s="218"/>
      <c r="R3452" s="218"/>
    </row>
    <row r="3453" spans="1:18" x14ac:dyDescent="0.25">
      <c r="A3453" s="227"/>
      <c r="B3453" s="173"/>
      <c r="C3453" s="173"/>
      <c r="D3453" s="173"/>
      <c r="E3453" s="173"/>
      <c r="F3453" s="173"/>
      <c r="G3453" s="173"/>
      <c r="H3453" s="173"/>
      <c r="I3453" s="173"/>
      <c r="J3453" s="173"/>
      <c r="K3453" s="173"/>
      <c r="L3453" s="173"/>
      <c r="M3453" s="72"/>
      <c r="N3453" s="67"/>
      <c r="O3453" s="76"/>
      <c r="P3453" s="218"/>
      <c r="Q3453" s="218"/>
      <c r="R3453" s="218"/>
    </row>
    <row r="3454" spans="1:18" x14ac:dyDescent="0.25">
      <c r="A3454" s="227"/>
      <c r="B3454" s="173"/>
      <c r="C3454" s="173"/>
      <c r="D3454" s="173"/>
      <c r="E3454" s="173"/>
      <c r="F3454" s="173"/>
      <c r="G3454" s="173"/>
      <c r="H3454" s="173"/>
      <c r="I3454" s="173"/>
      <c r="J3454" s="173"/>
      <c r="K3454" s="173"/>
      <c r="L3454" s="173"/>
      <c r="M3454" s="72"/>
      <c r="N3454" s="67"/>
      <c r="O3454" s="76"/>
      <c r="P3454" s="218"/>
      <c r="Q3454" s="218"/>
      <c r="R3454" s="218"/>
    </row>
    <row r="3455" spans="1:18" x14ac:dyDescent="0.25">
      <c r="A3455" s="227"/>
      <c r="B3455" s="173"/>
      <c r="C3455" s="173"/>
      <c r="D3455" s="173"/>
      <c r="E3455" s="173"/>
      <c r="F3455" s="173"/>
      <c r="G3455" s="173"/>
      <c r="H3455" s="173"/>
      <c r="I3455" s="173"/>
      <c r="J3455" s="173"/>
      <c r="K3455" s="173"/>
      <c r="L3455" s="173"/>
      <c r="M3455" s="72"/>
      <c r="N3455" s="67"/>
      <c r="O3455" s="76"/>
      <c r="P3455" s="218"/>
      <c r="Q3455" s="218"/>
      <c r="R3455" s="218"/>
    </row>
    <row r="3456" spans="1:18" x14ac:dyDescent="0.25">
      <c r="A3456" s="227"/>
      <c r="B3456" s="173"/>
      <c r="C3456" s="173"/>
      <c r="D3456" s="173"/>
      <c r="E3456" s="173"/>
      <c r="F3456" s="173"/>
      <c r="G3456" s="173"/>
      <c r="H3456" s="173"/>
      <c r="I3456" s="173"/>
      <c r="J3456" s="173"/>
      <c r="K3456" s="173"/>
      <c r="L3456" s="173"/>
      <c r="M3456" s="72"/>
      <c r="N3456" s="67"/>
      <c r="O3456" s="76"/>
      <c r="P3456" s="218"/>
      <c r="Q3456" s="218"/>
      <c r="R3456" s="218"/>
    </row>
    <row r="3457" spans="1:18" x14ac:dyDescent="0.25">
      <c r="A3457" s="227"/>
      <c r="B3457" s="173"/>
      <c r="C3457" s="173"/>
      <c r="D3457" s="173"/>
      <c r="E3457" s="173"/>
      <c r="F3457" s="173"/>
      <c r="G3457" s="173"/>
      <c r="H3457" s="173"/>
      <c r="I3457" s="173"/>
      <c r="J3457" s="173"/>
      <c r="K3457" s="173"/>
      <c r="L3457" s="173"/>
      <c r="M3457" s="72"/>
      <c r="N3457" s="67"/>
      <c r="O3457" s="76"/>
      <c r="P3457" s="218"/>
      <c r="Q3457" s="218"/>
      <c r="R3457" s="218"/>
    </row>
    <row r="3458" spans="1:18" x14ac:dyDescent="0.25">
      <c r="A3458" s="227"/>
      <c r="B3458" s="173"/>
      <c r="C3458" s="173"/>
      <c r="D3458" s="173"/>
      <c r="E3458" s="173"/>
      <c r="F3458" s="173"/>
      <c r="G3458" s="173"/>
      <c r="H3458" s="173"/>
      <c r="I3458" s="173"/>
      <c r="J3458" s="173"/>
      <c r="K3458" s="173"/>
      <c r="L3458" s="173"/>
      <c r="M3458" s="72"/>
      <c r="N3458" s="67"/>
      <c r="O3458" s="76"/>
      <c r="P3458" s="218"/>
      <c r="Q3458" s="218"/>
      <c r="R3458" s="218"/>
    </row>
    <row r="3459" spans="1:18" x14ac:dyDescent="0.25">
      <c r="A3459" s="227"/>
      <c r="B3459" s="173"/>
      <c r="C3459" s="173"/>
      <c r="D3459" s="173"/>
      <c r="E3459" s="173"/>
      <c r="F3459" s="173"/>
      <c r="G3459" s="173"/>
      <c r="H3459" s="173"/>
      <c r="I3459" s="173"/>
      <c r="J3459" s="173"/>
      <c r="K3459" s="173"/>
      <c r="L3459" s="173"/>
      <c r="M3459" s="72"/>
      <c r="N3459" s="67"/>
      <c r="O3459" s="76"/>
      <c r="P3459" s="218"/>
      <c r="Q3459" s="218"/>
      <c r="R3459" s="218"/>
    </row>
    <row r="3460" spans="1:18" x14ac:dyDescent="0.25">
      <c r="A3460" s="227"/>
      <c r="B3460" s="173"/>
      <c r="C3460" s="173"/>
      <c r="D3460" s="173"/>
      <c r="E3460" s="173"/>
      <c r="F3460" s="173"/>
      <c r="G3460" s="173"/>
      <c r="H3460" s="173"/>
      <c r="I3460" s="173"/>
      <c r="J3460" s="173"/>
      <c r="K3460" s="173"/>
      <c r="L3460" s="173"/>
      <c r="M3460" s="72"/>
      <c r="N3460" s="67"/>
      <c r="O3460" s="76"/>
      <c r="P3460" s="218"/>
      <c r="Q3460" s="218"/>
      <c r="R3460" s="218"/>
    </row>
    <row r="3461" spans="1:18" x14ac:dyDescent="0.25">
      <c r="A3461" s="227"/>
      <c r="B3461" s="173"/>
      <c r="C3461" s="173"/>
      <c r="D3461" s="173"/>
      <c r="E3461" s="173"/>
      <c r="F3461" s="173"/>
      <c r="G3461" s="173"/>
      <c r="H3461" s="173"/>
      <c r="I3461" s="173"/>
      <c r="J3461" s="173"/>
      <c r="K3461" s="173"/>
      <c r="L3461" s="173"/>
      <c r="M3461" s="72"/>
      <c r="N3461" s="67"/>
      <c r="O3461" s="76"/>
      <c r="P3461" s="218"/>
      <c r="Q3461" s="218"/>
      <c r="R3461" s="218"/>
    </row>
    <row r="3462" spans="1:18" x14ac:dyDescent="0.25">
      <c r="A3462" s="227"/>
      <c r="B3462" s="173"/>
      <c r="C3462" s="173"/>
      <c r="D3462" s="173"/>
      <c r="E3462" s="173"/>
      <c r="F3462" s="173"/>
      <c r="G3462" s="173"/>
      <c r="H3462" s="173"/>
      <c r="I3462" s="173"/>
      <c r="J3462" s="173"/>
      <c r="K3462" s="173"/>
      <c r="L3462" s="173"/>
      <c r="M3462" s="72"/>
      <c r="N3462" s="67"/>
      <c r="O3462" s="76"/>
      <c r="P3462" s="218"/>
      <c r="Q3462" s="218"/>
      <c r="R3462" s="218"/>
    </row>
    <row r="3463" spans="1:18" x14ac:dyDescent="0.25">
      <c r="A3463" s="227"/>
      <c r="B3463" s="173"/>
      <c r="C3463" s="173"/>
      <c r="D3463" s="173"/>
      <c r="E3463" s="173"/>
      <c r="F3463" s="173"/>
      <c r="G3463" s="173"/>
      <c r="H3463" s="173"/>
      <c r="I3463" s="173"/>
      <c r="J3463" s="173"/>
      <c r="K3463" s="173"/>
      <c r="L3463" s="173"/>
      <c r="M3463" s="72"/>
      <c r="N3463" s="67"/>
      <c r="O3463" s="76"/>
      <c r="P3463" s="218"/>
      <c r="Q3463" s="218"/>
      <c r="R3463" s="218"/>
    </row>
    <row r="3464" spans="1:18" x14ac:dyDescent="0.25">
      <c r="A3464" s="227"/>
      <c r="B3464" s="173"/>
      <c r="C3464" s="173"/>
      <c r="D3464" s="173"/>
      <c r="E3464" s="173"/>
      <c r="F3464" s="173"/>
      <c r="G3464" s="173"/>
      <c r="H3464" s="173"/>
      <c r="I3464" s="173"/>
      <c r="J3464" s="173"/>
      <c r="K3464" s="173"/>
      <c r="L3464" s="173"/>
      <c r="M3464" s="72"/>
      <c r="N3464" s="67"/>
      <c r="O3464" s="76"/>
      <c r="P3464" s="218"/>
      <c r="Q3464" s="218"/>
      <c r="R3464" s="218"/>
    </row>
    <row r="3465" spans="1:18" x14ac:dyDescent="0.25">
      <c r="A3465" s="227"/>
      <c r="B3465" s="173"/>
      <c r="C3465" s="173"/>
      <c r="D3465" s="173"/>
      <c r="E3465" s="173"/>
      <c r="F3465" s="173"/>
      <c r="G3465" s="173"/>
      <c r="H3465" s="173"/>
      <c r="I3465" s="173"/>
      <c r="J3465" s="173"/>
      <c r="K3465" s="173"/>
      <c r="L3465" s="173"/>
      <c r="M3465" s="72"/>
      <c r="N3465" s="67"/>
      <c r="O3465" s="76"/>
      <c r="P3465" s="218"/>
      <c r="Q3465" s="218"/>
      <c r="R3465" s="218"/>
    </row>
    <row r="3466" spans="1:18" x14ac:dyDescent="0.25">
      <c r="A3466" s="227"/>
      <c r="B3466" s="173"/>
      <c r="C3466" s="173"/>
      <c r="D3466" s="173"/>
      <c r="E3466" s="173"/>
      <c r="F3466" s="173"/>
      <c r="G3466" s="173"/>
      <c r="H3466" s="173"/>
      <c r="I3466" s="173"/>
      <c r="J3466" s="173"/>
      <c r="K3466" s="173"/>
      <c r="L3466" s="173"/>
      <c r="M3466" s="72"/>
      <c r="N3466" s="67"/>
      <c r="O3466" s="76"/>
      <c r="P3466" s="218"/>
      <c r="Q3466" s="218"/>
      <c r="R3466" s="218"/>
    </row>
    <row r="3467" spans="1:18" x14ac:dyDescent="0.25">
      <c r="A3467" s="227"/>
      <c r="B3467" s="173"/>
      <c r="C3467" s="173"/>
      <c r="D3467" s="173"/>
      <c r="E3467" s="173"/>
      <c r="F3467" s="173"/>
      <c r="G3467" s="173"/>
      <c r="H3467" s="173"/>
      <c r="I3467" s="173"/>
      <c r="J3467" s="173"/>
      <c r="K3467" s="173"/>
      <c r="L3467" s="173"/>
      <c r="M3467" s="72"/>
      <c r="N3467" s="67"/>
      <c r="O3467" s="76"/>
      <c r="P3467" s="218"/>
      <c r="Q3467" s="218"/>
      <c r="R3467" s="218"/>
    </row>
    <row r="3468" spans="1:18" x14ac:dyDescent="0.25">
      <c r="A3468" s="227"/>
      <c r="B3468" s="173"/>
      <c r="C3468" s="173"/>
      <c r="D3468" s="173"/>
      <c r="E3468" s="173"/>
      <c r="F3468" s="173"/>
      <c r="G3468" s="173"/>
      <c r="H3468" s="173"/>
      <c r="I3468" s="173"/>
      <c r="J3468" s="173"/>
      <c r="K3468" s="173"/>
      <c r="L3468" s="173"/>
      <c r="M3468" s="72"/>
      <c r="N3468" s="67"/>
      <c r="O3468" s="76"/>
      <c r="P3468" s="218"/>
      <c r="Q3468" s="218"/>
      <c r="R3468" s="218"/>
    </row>
    <row r="3469" spans="1:18" x14ac:dyDescent="0.25">
      <c r="A3469" s="227"/>
      <c r="B3469" s="173"/>
      <c r="C3469" s="173"/>
      <c r="D3469" s="173"/>
      <c r="E3469" s="173"/>
      <c r="F3469" s="173"/>
      <c r="G3469" s="173"/>
      <c r="H3469" s="173"/>
      <c r="I3469" s="173"/>
      <c r="J3469" s="173"/>
      <c r="K3469" s="173"/>
      <c r="L3469" s="173"/>
      <c r="M3469" s="72"/>
      <c r="N3469" s="67"/>
      <c r="O3469" s="76"/>
      <c r="P3469" s="218"/>
      <c r="Q3469" s="218"/>
      <c r="R3469" s="218"/>
    </row>
    <row r="3470" spans="1:18" x14ac:dyDescent="0.25">
      <c r="A3470" s="227"/>
      <c r="B3470" s="173"/>
      <c r="C3470" s="173"/>
      <c r="D3470" s="173"/>
      <c r="E3470" s="173"/>
      <c r="F3470" s="173"/>
      <c r="G3470" s="173"/>
      <c r="H3470" s="173"/>
      <c r="I3470" s="173"/>
      <c r="J3470" s="173"/>
      <c r="K3470" s="173"/>
      <c r="L3470" s="173"/>
      <c r="M3470" s="72"/>
      <c r="N3470" s="67"/>
      <c r="O3470" s="76"/>
      <c r="P3470" s="218"/>
      <c r="Q3470" s="218"/>
      <c r="R3470" s="218"/>
    </row>
    <row r="3471" spans="1:18" x14ac:dyDescent="0.25">
      <c r="A3471" s="227"/>
      <c r="B3471" s="173"/>
      <c r="C3471" s="173"/>
      <c r="D3471" s="173"/>
      <c r="E3471" s="173"/>
      <c r="F3471" s="173"/>
      <c r="G3471" s="173"/>
      <c r="H3471" s="173"/>
      <c r="I3471" s="173"/>
      <c r="J3471" s="173"/>
      <c r="K3471" s="173"/>
      <c r="L3471" s="173"/>
      <c r="M3471" s="72"/>
      <c r="N3471" s="67"/>
      <c r="O3471" s="76"/>
      <c r="P3471" s="218"/>
      <c r="Q3471" s="218"/>
      <c r="R3471" s="218"/>
    </row>
    <row r="3472" spans="1:18" x14ac:dyDescent="0.25">
      <c r="A3472" s="227"/>
      <c r="B3472" s="173"/>
      <c r="C3472" s="173"/>
      <c r="D3472" s="173"/>
      <c r="E3472" s="173"/>
      <c r="F3472" s="173"/>
      <c r="G3472" s="173"/>
      <c r="H3472" s="173"/>
      <c r="I3472" s="173"/>
      <c r="J3472" s="173"/>
      <c r="K3472" s="173"/>
      <c r="L3472" s="173"/>
      <c r="M3472" s="72"/>
      <c r="N3472" s="67"/>
      <c r="O3472" s="76"/>
      <c r="P3472" s="218"/>
      <c r="Q3472" s="218"/>
      <c r="R3472" s="218"/>
    </row>
    <row r="3473" spans="1:18" x14ac:dyDescent="0.25">
      <c r="A3473" s="227"/>
      <c r="B3473" s="173"/>
      <c r="C3473" s="173"/>
      <c r="D3473" s="173"/>
      <c r="E3473" s="173"/>
      <c r="F3473" s="173"/>
      <c r="G3473" s="173"/>
      <c r="H3473" s="173"/>
      <c r="I3473" s="173"/>
      <c r="J3473" s="173"/>
      <c r="K3473" s="173"/>
      <c r="L3473" s="173"/>
      <c r="M3473" s="72"/>
      <c r="N3473" s="67"/>
      <c r="O3473" s="76"/>
      <c r="P3473" s="218"/>
      <c r="Q3473" s="218"/>
      <c r="R3473" s="218"/>
    </row>
    <row r="3474" spans="1:18" x14ac:dyDescent="0.25">
      <c r="A3474" s="227"/>
      <c r="B3474" s="173"/>
      <c r="C3474" s="173"/>
      <c r="D3474" s="173"/>
      <c r="E3474" s="173"/>
      <c r="F3474" s="173"/>
      <c r="G3474" s="173"/>
      <c r="H3474" s="173"/>
      <c r="I3474" s="173"/>
      <c r="J3474" s="173"/>
      <c r="K3474" s="173"/>
      <c r="L3474" s="173"/>
      <c r="M3474" s="72"/>
      <c r="N3474" s="67"/>
      <c r="O3474" s="76"/>
      <c r="P3474" s="218"/>
      <c r="Q3474" s="218"/>
      <c r="R3474" s="218"/>
    </row>
    <row r="3475" spans="1:18" x14ac:dyDescent="0.25">
      <c r="A3475" s="227"/>
      <c r="B3475" s="173"/>
      <c r="C3475" s="173"/>
      <c r="D3475" s="173"/>
      <c r="E3475" s="173"/>
      <c r="F3475" s="173"/>
      <c r="G3475" s="173"/>
      <c r="H3475" s="173"/>
      <c r="I3475" s="173"/>
      <c r="J3475" s="173"/>
      <c r="K3475" s="173"/>
      <c r="L3475" s="173"/>
      <c r="M3475" s="72"/>
      <c r="N3475" s="67"/>
      <c r="O3475" s="76"/>
      <c r="P3475" s="218"/>
      <c r="Q3475" s="218"/>
      <c r="R3475" s="218"/>
    </row>
    <row r="3476" spans="1:18" x14ac:dyDescent="0.25">
      <c r="A3476" s="227"/>
      <c r="B3476" s="173"/>
      <c r="C3476" s="173"/>
      <c r="D3476" s="173"/>
      <c r="E3476" s="173"/>
      <c r="F3476" s="173"/>
      <c r="G3476" s="173"/>
      <c r="H3476" s="173"/>
      <c r="I3476" s="173"/>
      <c r="J3476" s="173"/>
      <c r="K3476" s="173"/>
      <c r="L3476" s="173"/>
      <c r="M3476" s="72"/>
      <c r="N3476" s="67"/>
      <c r="O3476" s="76"/>
      <c r="P3476" s="218"/>
      <c r="Q3476" s="218"/>
      <c r="R3476" s="218"/>
    </row>
    <row r="3477" spans="1:18" x14ac:dyDescent="0.25">
      <c r="A3477" s="227"/>
      <c r="B3477" s="173"/>
      <c r="C3477" s="173"/>
      <c r="D3477" s="173"/>
      <c r="E3477" s="173"/>
      <c r="F3477" s="173"/>
      <c r="G3477" s="173"/>
      <c r="H3477" s="173"/>
      <c r="I3477" s="173"/>
      <c r="J3477" s="173"/>
      <c r="K3477" s="173"/>
      <c r="L3477" s="173"/>
      <c r="M3477" s="72"/>
      <c r="N3477" s="67"/>
      <c r="O3477" s="76"/>
      <c r="P3477" s="218"/>
      <c r="Q3477" s="218"/>
      <c r="R3477" s="218"/>
    </row>
    <row r="3478" spans="1:18" x14ac:dyDescent="0.25">
      <c r="A3478" s="227"/>
      <c r="B3478" s="173"/>
      <c r="C3478" s="173"/>
      <c r="D3478" s="173"/>
      <c r="E3478" s="173"/>
      <c r="F3478" s="173"/>
      <c r="G3478" s="173"/>
      <c r="H3478" s="173"/>
      <c r="I3478" s="173"/>
      <c r="J3478" s="173"/>
      <c r="K3478" s="173"/>
      <c r="L3478" s="173"/>
      <c r="M3478" s="72"/>
      <c r="N3478" s="67"/>
      <c r="O3478" s="76"/>
      <c r="P3478" s="218"/>
      <c r="Q3478" s="218"/>
      <c r="R3478" s="218"/>
    </row>
    <row r="3479" spans="1:18" x14ac:dyDescent="0.25">
      <c r="A3479" s="227"/>
      <c r="B3479" s="173"/>
      <c r="C3479" s="173"/>
      <c r="D3479" s="173"/>
      <c r="E3479" s="173"/>
      <c r="F3479" s="173"/>
      <c r="G3479" s="173"/>
      <c r="H3479" s="173"/>
      <c r="I3479" s="173"/>
      <c r="J3479" s="173"/>
      <c r="K3479" s="173"/>
      <c r="L3479" s="173"/>
      <c r="M3479" s="72"/>
      <c r="N3479" s="67"/>
      <c r="O3479" s="76"/>
      <c r="P3479" s="218"/>
      <c r="Q3479" s="218"/>
      <c r="R3479" s="218"/>
    </row>
    <row r="3480" spans="1:18" x14ac:dyDescent="0.25">
      <c r="A3480" s="227"/>
      <c r="B3480" s="173"/>
      <c r="C3480" s="173"/>
      <c r="D3480" s="173"/>
      <c r="E3480" s="173"/>
      <c r="F3480" s="173"/>
      <c r="G3480" s="173"/>
      <c r="H3480" s="173"/>
      <c r="I3480" s="173"/>
      <c r="J3480" s="173"/>
      <c r="K3480" s="173"/>
      <c r="L3480" s="173"/>
      <c r="M3480" s="72"/>
      <c r="N3480" s="67"/>
      <c r="O3480" s="76"/>
      <c r="P3480" s="218"/>
      <c r="Q3480" s="218"/>
      <c r="R3480" s="218"/>
    </row>
    <row r="3481" spans="1:18" x14ac:dyDescent="0.25">
      <c r="A3481" s="227"/>
      <c r="B3481" s="173"/>
      <c r="C3481" s="173"/>
      <c r="D3481" s="173"/>
      <c r="E3481" s="173"/>
      <c r="F3481" s="173"/>
      <c r="G3481" s="173"/>
      <c r="H3481" s="173"/>
      <c r="I3481" s="173"/>
      <c r="J3481" s="173"/>
      <c r="K3481" s="173"/>
      <c r="L3481" s="173"/>
      <c r="M3481" s="72"/>
      <c r="N3481" s="67"/>
      <c r="O3481" s="76"/>
      <c r="P3481" s="218"/>
      <c r="Q3481" s="218"/>
      <c r="R3481" s="218"/>
    </row>
    <row r="3482" spans="1:18" x14ac:dyDescent="0.25">
      <c r="A3482" s="227"/>
      <c r="B3482" s="173"/>
      <c r="C3482" s="173"/>
      <c r="D3482" s="173"/>
      <c r="E3482" s="173"/>
      <c r="F3482" s="173"/>
      <c r="G3482" s="173"/>
      <c r="H3482" s="173"/>
      <c r="I3482" s="173"/>
      <c r="J3482" s="173"/>
      <c r="K3482" s="173"/>
      <c r="L3482" s="173"/>
      <c r="M3482" s="72"/>
      <c r="N3482" s="67"/>
      <c r="O3482" s="76"/>
      <c r="P3482" s="218"/>
      <c r="Q3482" s="218"/>
      <c r="R3482" s="218"/>
    </row>
    <row r="3483" spans="1:18" x14ac:dyDescent="0.25">
      <c r="A3483" s="227"/>
      <c r="B3483" s="173"/>
      <c r="C3483" s="173"/>
      <c r="D3483" s="173"/>
      <c r="E3483" s="173"/>
      <c r="F3483" s="173"/>
      <c r="G3483" s="173"/>
      <c r="H3483" s="173"/>
      <c r="I3483" s="173"/>
      <c r="J3483" s="173"/>
      <c r="K3483" s="173"/>
      <c r="L3483" s="173"/>
      <c r="M3483" s="72"/>
      <c r="N3483" s="67"/>
      <c r="O3483" s="76"/>
      <c r="P3483" s="218"/>
      <c r="Q3483" s="218"/>
      <c r="R3483" s="218"/>
    </row>
    <row r="3484" spans="1:18" x14ac:dyDescent="0.25">
      <c r="A3484" s="227"/>
      <c r="B3484" s="173"/>
      <c r="C3484" s="173"/>
      <c r="D3484" s="173"/>
      <c r="E3484" s="173"/>
      <c r="F3484" s="173"/>
      <c r="G3484" s="173"/>
      <c r="H3484" s="173"/>
      <c r="I3484" s="173"/>
      <c r="J3484" s="173"/>
      <c r="K3484" s="173"/>
      <c r="L3484" s="173"/>
      <c r="M3484" s="72"/>
      <c r="N3484" s="67"/>
      <c r="O3484" s="76"/>
      <c r="P3484" s="218"/>
      <c r="Q3484" s="218"/>
      <c r="R3484" s="218"/>
    </row>
    <row r="3485" spans="1:18" x14ac:dyDescent="0.25">
      <c r="A3485" s="227"/>
      <c r="B3485" s="173"/>
      <c r="C3485" s="173"/>
      <c r="D3485" s="173"/>
      <c r="E3485" s="173"/>
      <c r="F3485" s="173"/>
      <c r="G3485" s="173"/>
      <c r="H3485" s="173"/>
      <c r="I3485" s="173"/>
      <c r="J3485" s="173"/>
      <c r="K3485" s="173"/>
      <c r="L3485" s="173"/>
      <c r="M3485" s="72"/>
      <c r="N3485" s="67"/>
      <c r="O3485" s="76"/>
      <c r="P3485" s="218"/>
      <c r="Q3485" s="218"/>
      <c r="R3485" s="218"/>
    </row>
    <row r="3486" spans="1:18" x14ac:dyDescent="0.25">
      <c r="A3486" s="227"/>
      <c r="B3486" s="173"/>
      <c r="C3486" s="173"/>
      <c r="D3486" s="173"/>
      <c r="E3486" s="173"/>
      <c r="F3486" s="173"/>
      <c r="G3486" s="173"/>
      <c r="H3486" s="173"/>
      <c r="I3486" s="173"/>
      <c r="J3486" s="173"/>
      <c r="K3486" s="173"/>
      <c r="L3486" s="173"/>
      <c r="M3486" s="72"/>
      <c r="N3486" s="67"/>
      <c r="O3486" s="76"/>
      <c r="P3486" s="218"/>
      <c r="Q3486" s="218"/>
      <c r="R3486" s="218"/>
    </row>
    <row r="3487" spans="1:18" x14ac:dyDescent="0.25">
      <c r="A3487" s="227"/>
      <c r="B3487" s="173"/>
      <c r="C3487" s="173"/>
      <c r="D3487" s="173"/>
      <c r="E3487" s="173"/>
      <c r="F3487" s="173"/>
      <c r="G3487" s="173"/>
      <c r="H3487" s="173"/>
      <c r="I3487" s="173"/>
      <c r="J3487" s="173"/>
      <c r="K3487" s="173"/>
      <c r="L3487" s="173"/>
      <c r="M3487" s="72"/>
      <c r="N3487" s="67"/>
      <c r="O3487" s="76"/>
      <c r="P3487" s="218"/>
      <c r="Q3487" s="218"/>
      <c r="R3487" s="218"/>
    </row>
    <row r="3488" spans="1:18" x14ac:dyDescent="0.25">
      <c r="A3488" s="227"/>
      <c r="B3488" s="173"/>
      <c r="C3488" s="173"/>
      <c r="D3488" s="173"/>
      <c r="E3488" s="173"/>
      <c r="F3488" s="173"/>
      <c r="G3488" s="173"/>
      <c r="H3488" s="173"/>
      <c r="I3488" s="173"/>
      <c r="J3488" s="173"/>
      <c r="K3488" s="173"/>
      <c r="L3488" s="173"/>
      <c r="M3488" s="72"/>
      <c r="N3488" s="67"/>
      <c r="O3488" s="76"/>
      <c r="P3488" s="218"/>
      <c r="Q3488" s="218"/>
      <c r="R3488" s="218"/>
    </row>
    <row r="3489" spans="1:18" x14ac:dyDescent="0.25">
      <c r="A3489" s="227"/>
      <c r="B3489" s="173"/>
      <c r="C3489" s="173"/>
      <c r="D3489" s="173"/>
      <c r="E3489" s="173"/>
      <c r="F3489" s="173"/>
      <c r="G3489" s="173"/>
      <c r="H3489" s="173"/>
      <c r="I3489" s="173"/>
      <c r="J3489" s="173"/>
      <c r="K3489" s="173"/>
      <c r="L3489" s="173"/>
      <c r="M3489" s="72"/>
      <c r="N3489" s="67"/>
      <c r="O3489" s="76"/>
      <c r="P3489" s="218"/>
      <c r="Q3489" s="218"/>
      <c r="R3489" s="218"/>
    </row>
    <row r="3490" spans="1:18" x14ac:dyDescent="0.25">
      <c r="A3490" s="227"/>
      <c r="B3490" s="173"/>
      <c r="C3490" s="173"/>
      <c r="D3490" s="173"/>
      <c r="E3490" s="173"/>
      <c r="F3490" s="173"/>
      <c r="G3490" s="173"/>
      <c r="H3490" s="173"/>
      <c r="I3490" s="173"/>
      <c r="J3490" s="173"/>
      <c r="K3490" s="173"/>
      <c r="L3490" s="173"/>
      <c r="M3490" s="72"/>
      <c r="N3490" s="67"/>
      <c r="O3490" s="76"/>
      <c r="P3490" s="218"/>
      <c r="Q3490" s="218"/>
      <c r="R3490" s="218"/>
    </row>
    <row r="3491" spans="1:18" x14ac:dyDescent="0.25">
      <c r="A3491" s="227"/>
      <c r="B3491" s="173"/>
      <c r="C3491" s="173"/>
      <c r="D3491" s="173"/>
      <c r="E3491" s="173"/>
      <c r="F3491" s="173"/>
      <c r="G3491" s="173"/>
      <c r="H3491" s="173"/>
      <c r="I3491" s="173"/>
      <c r="J3491" s="173"/>
      <c r="K3491" s="173"/>
      <c r="L3491" s="173"/>
      <c r="M3491" s="72"/>
      <c r="N3491" s="67"/>
      <c r="O3491" s="76"/>
      <c r="P3491" s="218"/>
      <c r="Q3491" s="218"/>
      <c r="R3491" s="218"/>
    </row>
    <row r="3492" spans="1:18" x14ac:dyDescent="0.25">
      <c r="A3492" s="227"/>
      <c r="B3492" s="173"/>
      <c r="C3492" s="173"/>
      <c r="D3492" s="173"/>
      <c r="E3492" s="173"/>
      <c r="F3492" s="173"/>
      <c r="G3492" s="173"/>
      <c r="H3492" s="173"/>
      <c r="I3492" s="173"/>
      <c r="J3492" s="173"/>
      <c r="K3492" s="173"/>
      <c r="L3492" s="173"/>
      <c r="M3492" s="72"/>
      <c r="N3492" s="67"/>
      <c r="O3492" s="76"/>
      <c r="P3492" s="218"/>
      <c r="Q3492" s="218"/>
      <c r="R3492" s="218"/>
    </row>
    <row r="3493" spans="1:18" x14ac:dyDescent="0.25">
      <c r="A3493" s="227"/>
      <c r="B3493" s="173"/>
      <c r="C3493" s="173"/>
      <c r="D3493" s="173"/>
      <c r="E3493" s="173"/>
      <c r="F3493" s="173"/>
      <c r="G3493" s="173"/>
      <c r="H3493" s="173"/>
      <c r="I3493" s="173"/>
      <c r="J3493" s="173"/>
      <c r="K3493" s="173"/>
      <c r="L3493" s="173"/>
      <c r="M3493" s="72"/>
      <c r="N3493" s="67"/>
      <c r="O3493" s="76"/>
      <c r="P3493" s="218"/>
      <c r="Q3493" s="218"/>
      <c r="R3493" s="218"/>
    </row>
    <row r="3494" spans="1:18" x14ac:dyDescent="0.25">
      <c r="A3494" s="227"/>
      <c r="B3494" s="173"/>
      <c r="C3494" s="173"/>
      <c r="D3494" s="173"/>
      <c r="E3494" s="173"/>
      <c r="F3494" s="173"/>
      <c r="G3494" s="173"/>
      <c r="H3494" s="173"/>
      <c r="I3494" s="173"/>
      <c r="J3494" s="173"/>
      <c r="K3494" s="173"/>
      <c r="L3494" s="173"/>
      <c r="M3494" s="72"/>
      <c r="N3494" s="67"/>
      <c r="O3494" s="76"/>
      <c r="P3494" s="218"/>
      <c r="Q3494" s="218"/>
      <c r="R3494" s="218"/>
    </row>
    <row r="3495" spans="1:18" x14ac:dyDescent="0.25">
      <c r="A3495" s="227"/>
      <c r="B3495" s="173"/>
      <c r="C3495" s="173"/>
      <c r="D3495" s="173"/>
      <c r="E3495" s="173"/>
      <c r="F3495" s="173"/>
      <c r="G3495" s="173"/>
      <c r="H3495" s="173"/>
      <c r="I3495" s="173"/>
      <c r="J3495" s="173"/>
      <c r="K3495" s="173"/>
      <c r="L3495" s="173"/>
      <c r="M3495" s="72"/>
      <c r="N3495" s="67"/>
      <c r="O3495" s="76"/>
      <c r="P3495" s="218"/>
      <c r="Q3495" s="218"/>
      <c r="R3495" s="218"/>
    </row>
    <row r="3496" spans="1:18" x14ac:dyDescent="0.25">
      <c r="A3496" s="227"/>
      <c r="B3496" s="173"/>
      <c r="C3496" s="173"/>
      <c r="D3496" s="173"/>
      <c r="E3496" s="173"/>
      <c r="F3496" s="173"/>
      <c r="G3496" s="173"/>
      <c r="H3496" s="173"/>
      <c r="I3496" s="173"/>
      <c r="J3496" s="173"/>
      <c r="K3496" s="173"/>
      <c r="L3496" s="173"/>
      <c r="M3496" s="72"/>
      <c r="N3496" s="67"/>
      <c r="O3496" s="76"/>
      <c r="P3496" s="218"/>
      <c r="Q3496" s="218"/>
      <c r="R3496" s="218"/>
    </row>
    <row r="3497" spans="1:18" x14ac:dyDescent="0.25">
      <c r="A3497" s="227"/>
      <c r="B3497" s="173"/>
      <c r="C3497" s="173"/>
      <c r="D3497" s="173"/>
      <c r="E3497" s="173"/>
      <c r="F3497" s="173"/>
      <c r="G3497" s="173"/>
      <c r="H3497" s="173"/>
      <c r="I3497" s="173"/>
      <c r="J3497" s="173"/>
      <c r="K3497" s="173"/>
      <c r="L3497" s="173"/>
      <c r="M3497" s="72"/>
      <c r="N3497" s="67"/>
      <c r="O3497" s="76"/>
      <c r="P3497" s="218"/>
      <c r="Q3497" s="218"/>
      <c r="R3497" s="218"/>
    </row>
    <row r="3498" spans="1:18" x14ac:dyDescent="0.25">
      <c r="A3498" s="227"/>
      <c r="B3498" s="173"/>
      <c r="C3498" s="173"/>
      <c r="D3498" s="173"/>
      <c r="E3498" s="173"/>
      <c r="F3498" s="173"/>
      <c r="G3498" s="173"/>
      <c r="H3498" s="173"/>
      <c r="I3498" s="173"/>
      <c r="J3498" s="173"/>
      <c r="K3498" s="173"/>
      <c r="L3498" s="173"/>
      <c r="M3498" s="72"/>
      <c r="N3498" s="67"/>
      <c r="O3498" s="76"/>
      <c r="P3498" s="218"/>
      <c r="Q3498" s="218"/>
      <c r="R3498" s="218"/>
    </row>
    <row r="3499" spans="1:18" x14ac:dyDescent="0.25">
      <c r="A3499" s="227"/>
      <c r="B3499" s="173"/>
      <c r="C3499" s="173"/>
      <c r="D3499" s="173"/>
      <c r="E3499" s="173"/>
      <c r="F3499" s="173"/>
      <c r="G3499" s="173"/>
      <c r="H3499" s="173"/>
      <c r="I3499" s="173"/>
      <c r="J3499" s="173"/>
      <c r="K3499" s="173"/>
      <c r="L3499" s="173"/>
      <c r="M3499" s="72"/>
      <c r="N3499" s="67"/>
      <c r="O3499" s="76"/>
      <c r="P3499" s="218"/>
      <c r="Q3499" s="218"/>
      <c r="R3499" s="218"/>
    </row>
    <row r="3500" spans="1:18" x14ac:dyDescent="0.25">
      <c r="A3500" s="227"/>
      <c r="B3500" s="173"/>
      <c r="C3500" s="173"/>
      <c r="D3500" s="173"/>
      <c r="E3500" s="173"/>
      <c r="F3500" s="173"/>
      <c r="G3500" s="173"/>
      <c r="H3500" s="173"/>
      <c r="I3500" s="173"/>
      <c r="J3500" s="173"/>
      <c r="K3500" s="173"/>
      <c r="L3500" s="173"/>
      <c r="M3500" s="72"/>
      <c r="N3500" s="67"/>
      <c r="O3500" s="76"/>
      <c r="P3500" s="218"/>
      <c r="Q3500" s="218"/>
      <c r="R3500" s="218"/>
    </row>
    <row r="3501" spans="1:18" x14ac:dyDescent="0.25">
      <c r="A3501" s="227"/>
      <c r="B3501" s="173"/>
      <c r="C3501" s="173"/>
      <c r="D3501" s="173"/>
      <c r="E3501" s="173"/>
      <c r="F3501" s="173"/>
      <c r="G3501" s="173"/>
      <c r="H3501" s="173"/>
      <c r="I3501" s="173"/>
      <c r="J3501" s="173"/>
      <c r="K3501" s="173"/>
      <c r="L3501" s="173"/>
      <c r="M3501" s="72"/>
      <c r="N3501" s="67"/>
      <c r="O3501" s="76"/>
      <c r="P3501" s="218"/>
      <c r="Q3501" s="218"/>
      <c r="R3501" s="218"/>
    </row>
    <row r="3502" spans="1:18" x14ac:dyDescent="0.25">
      <c r="A3502" s="227"/>
      <c r="B3502" s="173"/>
      <c r="C3502" s="173"/>
      <c r="D3502" s="173"/>
      <c r="E3502" s="173"/>
      <c r="F3502" s="173"/>
      <c r="G3502" s="173"/>
      <c r="H3502" s="173"/>
      <c r="I3502" s="173"/>
      <c r="J3502" s="173"/>
      <c r="K3502" s="173"/>
      <c r="L3502" s="173"/>
      <c r="M3502" s="72"/>
      <c r="N3502" s="67"/>
      <c r="O3502" s="76"/>
      <c r="P3502" s="218"/>
      <c r="Q3502" s="218"/>
      <c r="R3502" s="218"/>
    </row>
    <row r="3503" spans="1:18" x14ac:dyDescent="0.25">
      <c r="A3503" s="227"/>
      <c r="B3503" s="173"/>
      <c r="C3503" s="173"/>
      <c r="D3503" s="173"/>
      <c r="E3503" s="173"/>
      <c r="F3503" s="173"/>
      <c r="G3503" s="173"/>
      <c r="H3503" s="173"/>
      <c r="I3503" s="173"/>
      <c r="J3503" s="173"/>
      <c r="K3503" s="173"/>
      <c r="L3503" s="173"/>
      <c r="M3503" s="72"/>
      <c r="N3503" s="67"/>
      <c r="O3503" s="76"/>
      <c r="P3503" s="218"/>
      <c r="Q3503" s="218"/>
      <c r="R3503" s="218"/>
    </row>
    <row r="3504" spans="1:18" x14ac:dyDescent="0.25">
      <c r="A3504" s="227"/>
      <c r="B3504" s="173"/>
      <c r="C3504" s="173"/>
      <c r="D3504" s="173"/>
      <c r="E3504" s="173"/>
      <c r="F3504" s="173"/>
      <c r="G3504" s="173"/>
      <c r="H3504" s="173"/>
      <c r="I3504" s="173"/>
      <c r="J3504" s="173"/>
      <c r="K3504" s="173"/>
      <c r="L3504" s="173"/>
      <c r="M3504" s="72"/>
      <c r="N3504" s="67"/>
      <c r="O3504" s="76"/>
      <c r="P3504" s="218"/>
      <c r="Q3504" s="218"/>
      <c r="R3504" s="218"/>
    </row>
    <row r="3505" spans="1:18" x14ac:dyDescent="0.25">
      <c r="A3505" s="227"/>
      <c r="B3505" s="173"/>
      <c r="C3505" s="173"/>
      <c r="D3505" s="173"/>
      <c r="E3505" s="173"/>
      <c r="F3505" s="173"/>
      <c r="G3505" s="173"/>
      <c r="H3505" s="173"/>
      <c r="I3505" s="173"/>
      <c r="J3505" s="173"/>
      <c r="K3505" s="173"/>
      <c r="L3505" s="173"/>
      <c r="M3505" s="72"/>
      <c r="N3505" s="67"/>
      <c r="O3505" s="76"/>
      <c r="P3505" s="218"/>
      <c r="Q3505" s="218"/>
      <c r="R3505" s="218"/>
    </row>
    <row r="3506" spans="1:18" x14ac:dyDescent="0.25">
      <c r="A3506" s="227"/>
      <c r="B3506" s="173"/>
      <c r="C3506" s="173"/>
      <c r="D3506" s="173"/>
      <c r="E3506" s="173"/>
      <c r="F3506" s="173"/>
      <c r="G3506" s="173"/>
      <c r="H3506" s="173"/>
      <c r="I3506" s="173"/>
      <c r="J3506" s="173"/>
      <c r="K3506" s="173"/>
      <c r="L3506" s="173"/>
      <c r="M3506" s="72"/>
      <c r="N3506" s="67"/>
      <c r="O3506" s="76"/>
      <c r="P3506" s="218"/>
      <c r="Q3506" s="218"/>
      <c r="R3506" s="218"/>
    </row>
    <row r="3507" spans="1:18" x14ac:dyDescent="0.25">
      <c r="A3507" s="227"/>
      <c r="B3507" s="173"/>
      <c r="C3507" s="173"/>
      <c r="D3507" s="173"/>
      <c r="E3507" s="173"/>
      <c r="F3507" s="173"/>
      <c r="G3507" s="173"/>
      <c r="H3507" s="173"/>
      <c r="I3507" s="173"/>
      <c r="J3507" s="173"/>
      <c r="K3507" s="173"/>
      <c r="L3507" s="173"/>
      <c r="M3507" s="72"/>
      <c r="N3507" s="67"/>
      <c r="O3507" s="76"/>
      <c r="P3507" s="218"/>
      <c r="Q3507" s="218"/>
      <c r="R3507" s="218"/>
    </row>
    <row r="3508" spans="1:18" x14ac:dyDescent="0.25">
      <c r="A3508" s="227"/>
      <c r="B3508" s="173"/>
      <c r="C3508" s="173"/>
      <c r="D3508" s="173"/>
      <c r="E3508" s="173"/>
      <c r="F3508" s="173"/>
      <c r="G3508" s="173"/>
      <c r="H3508" s="173"/>
      <c r="I3508" s="173"/>
      <c r="J3508" s="173"/>
      <c r="K3508" s="173"/>
      <c r="L3508" s="173"/>
      <c r="M3508" s="72"/>
      <c r="N3508" s="67"/>
      <c r="O3508" s="76"/>
      <c r="P3508" s="218"/>
      <c r="Q3508" s="218"/>
      <c r="R3508" s="218"/>
    </row>
    <row r="3509" spans="1:18" x14ac:dyDescent="0.25">
      <c r="A3509" s="227"/>
      <c r="B3509" s="173"/>
      <c r="C3509" s="173"/>
      <c r="D3509" s="173"/>
      <c r="E3509" s="173"/>
      <c r="F3509" s="173"/>
      <c r="G3509" s="173"/>
      <c r="H3509" s="173"/>
      <c r="I3509" s="173"/>
      <c r="J3509" s="173"/>
      <c r="K3509" s="173"/>
      <c r="L3509" s="173"/>
      <c r="M3509" s="72"/>
      <c r="N3509" s="67"/>
      <c r="O3509" s="76"/>
      <c r="P3509" s="218"/>
      <c r="Q3509" s="218"/>
      <c r="R3509" s="218"/>
    </row>
    <row r="3510" spans="1:18" x14ac:dyDescent="0.25">
      <c r="A3510" s="227"/>
      <c r="B3510" s="173"/>
      <c r="C3510" s="173"/>
      <c r="D3510" s="173"/>
      <c r="E3510" s="173"/>
      <c r="F3510" s="173"/>
      <c r="G3510" s="173"/>
      <c r="H3510" s="173"/>
      <c r="I3510" s="173"/>
      <c r="J3510" s="173"/>
      <c r="K3510" s="173"/>
      <c r="L3510" s="173"/>
      <c r="M3510" s="72"/>
      <c r="N3510" s="67"/>
      <c r="O3510" s="76"/>
      <c r="P3510" s="218"/>
      <c r="Q3510" s="218"/>
      <c r="R3510" s="218"/>
    </row>
    <row r="3511" spans="1:18" x14ac:dyDescent="0.25">
      <c r="A3511" s="227"/>
      <c r="B3511" s="173"/>
      <c r="C3511" s="173"/>
      <c r="D3511" s="173"/>
      <c r="E3511" s="173"/>
      <c r="F3511" s="173"/>
      <c r="G3511" s="173"/>
      <c r="H3511" s="173"/>
      <c r="I3511" s="173"/>
      <c r="J3511" s="173"/>
      <c r="K3511" s="173"/>
      <c r="L3511" s="173"/>
      <c r="M3511" s="72"/>
      <c r="N3511" s="67"/>
      <c r="O3511" s="76"/>
      <c r="P3511" s="218"/>
      <c r="Q3511" s="218"/>
      <c r="R3511" s="218"/>
    </row>
    <row r="3512" spans="1:18" x14ac:dyDescent="0.25">
      <c r="A3512" s="227"/>
      <c r="B3512" s="173"/>
      <c r="C3512" s="173"/>
      <c r="D3512" s="173"/>
      <c r="E3512" s="173"/>
      <c r="F3512" s="173"/>
      <c r="G3512" s="173"/>
      <c r="H3512" s="173"/>
      <c r="I3512" s="173"/>
      <c r="J3512" s="173"/>
      <c r="K3512" s="173"/>
      <c r="L3512" s="173"/>
      <c r="M3512" s="72"/>
      <c r="N3512" s="67"/>
      <c r="O3512" s="76"/>
      <c r="P3512" s="218"/>
      <c r="Q3512" s="218"/>
      <c r="R3512" s="218"/>
    </row>
    <row r="3513" spans="1:18" x14ac:dyDescent="0.25">
      <c r="A3513" s="227"/>
      <c r="B3513" s="173"/>
      <c r="C3513" s="173"/>
      <c r="D3513" s="173"/>
      <c r="E3513" s="173"/>
      <c r="F3513" s="173"/>
      <c r="G3513" s="173"/>
      <c r="H3513" s="173"/>
      <c r="I3513" s="173"/>
      <c r="J3513" s="173"/>
      <c r="K3513" s="173"/>
      <c r="L3513" s="173"/>
      <c r="M3513" s="72"/>
      <c r="N3513" s="67"/>
      <c r="O3513" s="76"/>
      <c r="P3513" s="218"/>
      <c r="Q3513" s="218"/>
      <c r="R3513" s="218"/>
    </row>
    <row r="3514" spans="1:18" x14ac:dyDescent="0.25">
      <c r="A3514" s="227"/>
      <c r="B3514" s="173"/>
      <c r="C3514" s="173"/>
      <c r="D3514" s="173"/>
      <c r="E3514" s="173"/>
      <c r="F3514" s="173"/>
      <c r="G3514" s="173"/>
      <c r="H3514" s="173"/>
      <c r="I3514" s="173"/>
      <c r="J3514" s="173"/>
      <c r="K3514" s="173"/>
      <c r="L3514" s="173"/>
      <c r="M3514" s="72"/>
      <c r="N3514" s="67"/>
      <c r="O3514" s="76"/>
      <c r="P3514" s="218"/>
      <c r="Q3514" s="218"/>
      <c r="R3514" s="218"/>
    </row>
    <row r="3515" spans="1:18" x14ac:dyDescent="0.25">
      <c r="A3515" s="227"/>
      <c r="B3515" s="173"/>
      <c r="C3515" s="173"/>
      <c r="D3515" s="173"/>
      <c r="E3515" s="173"/>
      <c r="F3515" s="173"/>
      <c r="G3515" s="173"/>
      <c r="H3515" s="173"/>
      <c r="I3515" s="173"/>
      <c r="J3515" s="173"/>
      <c r="K3515" s="173"/>
      <c r="L3515" s="173"/>
      <c r="M3515" s="72"/>
      <c r="N3515" s="67"/>
      <c r="O3515" s="76"/>
      <c r="P3515" s="218"/>
      <c r="Q3515" s="218"/>
      <c r="R3515" s="218"/>
    </row>
    <row r="3516" spans="1:18" x14ac:dyDescent="0.25">
      <c r="A3516" s="227"/>
      <c r="B3516" s="173"/>
      <c r="C3516" s="173"/>
      <c r="D3516" s="173"/>
      <c r="E3516" s="173"/>
      <c r="F3516" s="173"/>
      <c r="G3516" s="173"/>
      <c r="H3516" s="173"/>
      <c r="I3516" s="173"/>
      <c r="J3516" s="173"/>
      <c r="K3516" s="173"/>
      <c r="L3516" s="173"/>
      <c r="M3516" s="72"/>
      <c r="N3516" s="67"/>
      <c r="O3516" s="76"/>
      <c r="P3516" s="218"/>
      <c r="Q3516" s="218"/>
      <c r="R3516" s="218"/>
    </row>
    <row r="3517" spans="1:18" x14ac:dyDescent="0.25">
      <c r="A3517" s="227"/>
      <c r="B3517" s="173"/>
      <c r="C3517" s="173"/>
      <c r="D3517" s="173"/>
      <c r="E3517" s="173"/>
      <c r="F3517" s="173"/>
      <c r="G3517" s="173"/>
      <c r="H3517" s="173"/>
      <c r="I3517" s="173"/>
      <c r="J3517" s="173"/>
      <c r="K3517" s="173"/>
      <c r="L3517" s="173"/>
      <c r="M3517" s="72"/>
      <c r="N3517" s="67"/>
      <c r="O3517" s="76"/>
      <c r="P3517" s="218"/>
      <c r="Q3517" s="218"/>
      <c r="R3517" s="218"/>
    </row>
    <row r="3518" spans="1:18" x14ac:dyDescent="0.25">
      <c r="A3518" s="227"/>
      <c r="B3518" s="173"/>
      <c r="C3518" s="173"/>
      <c r="D3518" s="173"/>
      <c r="E3518" s="173"/>
      <c r="F3518" s="173"/>
      <c r="G3518" s="173"/>
      <c r="H3518" s="173"/>
      <c r="I3518" s="173"/>
      <c r="J3518" s="173"/>
      <c r="K3518" s="173"/>
      <c r="L3518" s="173"/>
      <c r="M3518" s="72"/>
      <c r="N3518" s="67"/>
      <c r="O3518" s="76"/>
      <c r="P3518" s="218"/>
      <c r="Q3518" s="218"/>
      <c r="R3518" s="218"/>
    </row>
    <row r="3519" spans="1:18" x14ac:dyDescent="0.25">
      <c r="A3519" s="227"/>
      <c r="B3519" s="173"/>
      <c r="C3519" s="173"/>
      <c r="D3519" s="173"/>
      <c r="E3519" s="173"/>
      <c r="F3519" s="173"/>
      <c r="G3519" s="173"/>
      <c r="H3519" s="173"/>
      <c r="I3519" s="173"/>
      <c r="J3519" s="173"/>
      <c r="K3519" s="173"/>
      <c r="L3519" s="173"/>
      <c r="M3519" s="72"/>
      <c r="N3519" s="67"/>
      <c r="O3519" s="76"/>
      <c r="P3519" s="218"/>
      <c r="Q3519" s="218"/>
      <c r="R3519" s="218"/>
    </row>
    <row r="3520" spans="1:18" x14ac:dyDescent="0.25">
      <c r="A3520" s="227"/>
      <c r="B3520" s="173"/>
      <c r="C3520" s="173"/>
      <c r="D3520" s="173"/>
      <c r="E3520" s="173"/>
      <c r="F3520" s="173"/>
      <c r="G3520" s="173"/>
      <c r="H3520" s="173"/>
      <c r="I3520" s="173"/>
      <c r="J3520" s="173"/>
      <c r="K3520" s="173"/>
      <c r="L3520" s="173"/>
      <c r="M3520" s="72"/>
      <c r="N3520" s="67"/>
      <c r="O3520" s="76"/>
      <c r="P3520" s="218"/>
      <c r="Q3520" s="218"/>
      <c r="R3520" s="218"/>
    </row>
    <row r="3521" spans="1:18" x14ac:dyDescent="0.25">
      <c r="A3521" s="227"/>
      <c r="B3521" s="173"/>
      <c r="C3521" s="173"/>
      <c r="D3521" s="173"/>
      <c r="E3521" s="173"/>
      <c r="F3521" s="173"/>
      <c r="G3521" s="173"/>
      <c r="H3521" s="173"/>
      <c r="I3521" s="173"/>
      <c r="J3521" s="173"/>
      <c r="K3521" s="173"/>
      <c r="L3521" s="173"/>
      <c r="M3521" s="72"/>
      <c r="N3521" s="67"/>
      <c r="O3521" s="76"/>
      <c r="P3521" s="218"/>
      <c r="Q3521" s="218"/>
      <c r="R3521" s="218"/>
    </row>
    <row r="3522" spans="1:18" x14ac:dyDescent="0.25">
      <c r="A3522" s="227"/>
      <c r="B3522" s="173"/>
      <c r="C3522" s="173"/>
      <c r="D3522" s="173"/>
      <c r="E3522" s="173"/>
      <c r="F3522" s="173"/>
      <c r="G3522" s="173"/>
      <c r="H3522" s="173"/>
      <c r="I3522" s="173"/>
      <c r="J3522" s="173"/>
      <c r="K3522" s="173"/>
      <c r="L3522" s="173"/>
      <c r="M3522" s="72"/>
      <c r="N3522" s="67"/>
      <c r="O3522" s="76"/>
      <c r="P3522" s="218"/>
      <c r="Q3522" s="218"/>
      <c r="R3522" s="218"/>
    </row>
    <row r="3523" spans="1:18" x14ac:dyDescent="0.25">
      <c r="A3523" s="227"/>
      <c r="B3523" s="173"/>
      <c r="C3523" s="173"/>
      <c r="D3523" s="173"/>
      <c r="E3523" s="173"/>
      <c r="F3523" s="173"/>
      <c r="G3523" s="173"/>
      <c r="H3523" s="173"/>
      <c r="I3523" s="173"/>
      <c r="J3523" s="173"/>
      <c r="K3523" s="173"/>
      <c r="L3523" s="173"/>
      <c r="M3523" s="72"/>
      <c r="N3523" s="67"/>
      <c r="O3523" s="76"/>
      <c r="P3523" s="218"/>
      <c r="Q3523" s="218"/>
      <c r="R3523" s="218"/>
    </row>
    <row r="3524" spans="1:18" x14ac:dyDescent="0.25">
      <c r="A3524" s="227"/>
      <c r="B3524" s="173"/>
      <c r="C3524" s="173"/>
      <c r="D3524" s="173"/>
      <c r="E3524" s="173"/>
      <c r="F3524" s="173"/>
      <c r="G3524" s="173"/>
      <c r="H3524" s="173"/>
      <c r="I3524" s="173"/>
      <c r="J3524" s="173"/>
      <c r="K3524" s="173"/>
      <c r="L3524" s="173"/>
      <c r="M3524" s="72"/>
      <c r="N3524" s="67"/>
      <c r="O3524" s="76"/>
      <c r="P3524" s="218"/>
      <c r="Q3524" s="218"/>
      <c r="R3524" s="218"/>
    </row>
    <row r="3525" spans="1:18" x14ac:dyDescent="0.25">
      <c r="A3525" s="227"/>
      <c r="B3525" s="173"/>
      <c r="C3525" s="173"/>
      <c r="D3525" s="173"/>
      <c r="E3525" s="173"/>
      <c r="F3525" s="173"/>
      <c r="G3525" s="173"/>
      <c r="H3525" s="173"/>
      <c r="I3525" s="173"/>
      <c r="J3525" s="173"/>
      <c r="K3525" s="173"/>
      <c r="L3525" s="173"/>
      <c r="M3525" s="72"/>
      <c r="N3525" s="67"/>
      <c r="O3525" s="76"/>
      <c r="P3525" s="218"/>
      <c r="Q3525" s="218"/>
      <c r="R3525" s="218"/>
    </row>
    <row r="3526" spans="1:18" x14ac:dyDescent="0.25">
      <c r="A3526" s="227"/>
      <c r="B3526" s="173"/>
      <c r="C3526" s="173"/>
      <c r="D3526" s="173"/>
      <c r="E3526" s="173"/>
      <c r="F3526" s="173"/>
      <c r="G3526" s="173"/>
      <c r="H3526" s="173"/>
      <c r="I3526" s="173"/>
      <c r="J3526" s="173"/>
      <c r="K3526" s="173"/>
      <c r="L3526" s="173"/>
      <c r="M3526" s="72"/>
      <c r="N3526" s="67"/>
      <c r="O3526" s="76"/>
      <c r="P3526" s="218"/>
      <c r="Q3526" s="218"/>
      <c r="R3526" s="218"/>
    </row>
    <row r="3527" spans="1:18" x14ac:dyDescent="0.25">
      <c r="A3527" s="227"/>
      <c r="B3527" s="173"/>
      <c r="C3527" s="173"/>
      <c r="D3527" s="173"/>
      <c r="E3527" s="173"/>
      <c r="F3527" s="173"/>
      <c r="G3527" s="173"/>
      <c r="H3527" s="173"/>
      <c r="I3527" s="173"/>
      <c r="J3527" s="173"/>
      <c r="K3527" s="173"/>
      <c r="L3527" s="173"/>
      <c r="M3527" s="72"/>
      <c r="N3527" s="67"/>
      <c r="O3527" s="76"/>
      <c r="P3527" s="218"/>
      <c r="Q3527" s="218"/>
      <c r="R3527" s="218"/>
    </row>
    <row r="3528" spans="1:18" x14ac:dyDescent="0.25">
      <c r="A3528" s="227"/>
      <c r="B3528" s="173"/>
      <c r="C3528" s="173"/>
      <c r="D3528" s="173"/>
      <c r="E3528" s="173"/>
      <c r="F3528" s="173"/>
      <c r="G3528" s="173"/>
      <c r="H3528" s="173"/>
      <c r="I3528" s="173"/>
      <c r="J3528" s="173"/>
      <c r="K3528" s="173"/>
      <c r="L3528" s="173"/>
      <c r="M3528" s="72"/>
      <c r="N3528" s="67"/>
      <c r="O3528" s="76"/>
      <c r="P3528" s="218"/>
      <c r="Q3528" s="218"/>
      <c r="R3528" s="218"/>
    </row>
    <row r="3529" spans="1:18" x14ac:dyDescent="0.25">
      <c r="A3529" s="227"/>
      <c r="B3529" s="173"/>
      <c r="C3529" s="173"/>
      <c r="D3529" s="173"/>
      <c r="E3529" s="173"/>
      <c r="F3529" s="173"/>
      <c r="G3529" s="173"/>
      <c r="H3529" s="173"/>
      <c r="I3529" s="173"/>
      <c r="J3529" s="173"/>
      <c r="K3529" s="173"/>
      <c r="L3529" s="173"/>
      <c r="M3529" s="72"/>
      <c r="N3529" s="67"/>
      <c r="O3529" s="76"/>
      <c r="P3529" s="218"/>
      <c r="Q3529" s="218"/>
      <c r="R3529" s="218"/>
    </row>
    <row r="3530" spans="1:18" x14ac:dyDescent="0.25">
      <c r="A3530" s="227"/>
      <c r="B3530" s="173"/>
      <c r="C3530" s="173"/>
      <c r="D3530" s="173"/>
      <c r="E3530" s="173"/>
      <c r="F3530" s="173"/>
      <c r="G3530" s="173"/>
      <c r="H3530" s="173"/>
      <c r="I3530" s="173"/>
      <c r="J3530" s="173"/>
      <c r="K3530" s="173"/>
      <c r="L3530" s="173"/>
      <c r="M3530" s="72"/>
      <c r="N3530" s="67"/>
      <c r="O3530" s="76"/>
      <c r="P3530" s="218"/>
      <c r="Q3530" s="218"/>
      <c r="R3530" s="218"/>
    </row>
    <row r="3531" spans="1:18" x14ac:dyDescent="0.25">
      <c r="A3531" s="227"/>
      <c r="B3531" s="173"/>
      <c r="C3531" s="173"/>
      <c r="D3531" s="173"/>
      <c r="E3531" s="173"/>
      <c r="F3531" s="173"/>
      <c r="G3531" s="173"/>
      <c r="H3531" s="173"/>
      <c r="I3531" s="173"/>
      <c r="J3531" s="173"/>
      <c r="K3531" s="173"/>
      <c r="L3531" s="173"/>
      <c r="M3531" s="72"/>
      <c r="N3531" s="67"/>
      <c r="O3531" s="76"/>
      <c r="P3531" s="218"/>
      <c r="Q3531" s="218"/>
      <c r="R3531" s="218"/>
    </row>
    <row r="3532" spans="1:18" x14ac:dyDescent="0.25">
      <c r="A3532" s="227"/>
      <c r="B3532" s="173"/>
      <c r="C3532" s="173"/>
      <c r="D3532" s="173"/>
      <c r="E3532" s="173"/>
      <c r="F3532" s="173"/>
      <c r="G3532" s="173"/>
      <c r="H3532" s="173"/>
      <c r="I3532" s="173"/>
      <c r="J3532" s="173"/>
      <c r="K3532" s="173"/>
      <c r="L3532" s="173"/>
      <c r="M3532" s="72"/>
      <c r="N3532" s="67"/>
      <c r="O3532" s="76"/>
      <c r="P3532" s="218"/>
      <c r="Q3532" s="218"/>
      <c r="R3532" s="218"/>
    </row>
    <row r="3533" spans="1:18" x14ac:dyDescent="0.25">
      <c r="A3533" s="227"/>
      <c r="B3533" s="173"/>
      <c r="C3533" s="173"/>
      <c r="D3533" s="173"/>
      <c r="E3533" s="173"/>
      <c r="F3533" s="173"/>
      <c r="G3533" s="173"/>
      <c r="H3533" s="173"/>
      <c r="I3533" s="173"/>
      <c r="J3533" s="173"/>
      <c r="K3533" s="173"/>
      <c r="L3533" s="173"/>
      <c r="M3533" s="72"/>
      <c r="N3533" s="67"/>
      <c r="O3533" s="76"/>
      <c r="P3533" s="218"/>
      <c r="Q3533" s="218"/>
      <c r="R3533" s="218"/>
    </row>
    <row r="3534" spans="1:18" x14ac:dyDescent="0.25">
      <c r="A3534" s="227"/>
      <c r="B3534" s="173"/>
      <c r="C3534" s="173"/>
      <c r="D3534" s="173"/>
      <c r="E3534" s="173"/>
      <c r="F3534" s="173"/>
      <c r="G3534" s="173"/>
      <c r="H3534" s="173"/>
      <c r="I3534" s="173"/>
      <c r="J3534" s="173"/>
      <c r="K3534" s="173"/>
      <c r="L3534" s="173"/>
      <c r="M3534" s="72"/>
      <c r="N3534" s="67"/>
      <c r="O3534" s="76"/>
      <c r="P3534" s="218"/>
      <c r="Q3534" s="218"/>
      <c r="R3534" s="218"/>
    </row>
    <row r="3535" spans="1:18" x14ac:dyDescent="0.25">
      <c r="A3535" s="227"/>
      <c r="B3535" s="173"/>
      <c r="C3535" s="173"/>
      <c r="D3535" s="173"/>
      <c r="E3535" s="173"/>
      <c r="F3535" s="173"/>
      <c r="G3535" s="173"/>
      <c r="H3535" s="173"/>
      <c r="I3535" s="173"/>
      <c r="J3535" s="173"/>
      <c r="K3535" s="173"/>
      <c r="L3535" s="173"/>
      <c r="M3535" s="72"/>
      <c r="N3535" s="67"/>
      <c r="O3535" s="76"/>
      <c r="P3535" s="218"/>
      <c r="Q3535" s="218"/>
      <c r="R3535" s="218"/>
    </row>
    <row r="3536" spans="1:18" x14ac:dyDescent="0.25">
      <c r="A3536" s="227"/>
      <c r="B3536" s="173"/>
      <c r="C3536" s="173"/>
      <c r="D3536" s="173"/>
      <c r="E3536" s="173"/>
      <c r="F3536" s="173"/>
      <c r="G3536" s="173"/>
      <c r="H3536" s="173"/>
      <c r="I3536" s="173"/>
      <c r="J3536" s="173"/>
      <c r="K3536" s="173"/>
      <c r="L3536" s="173"/>
      <c r="M3536" s="72"/>
      <c r="N3536" s="67"/>
      <c r="O3536" s="76"/>
      <c r="P3536" s="218"/>
      <c r="Q3536" s="218"/>
      <c r="R3536" s="218"/>
    </row>
    <row r="3537" spans="1:18" x14ac:dyDescent="0.25">
      <c r="A3537" s="227"/>
      <c r="B3537" s="173"/>
      <c r="C3537" s="173"/>
      <c r="D3537" s="173"/>
      <c r="E3537" s="173"/>
      <c r="F3537" s="173"/>
      <c r="G3537" s="173"/>
      <c r="H3537" s="173"/>
      <c r="I3537" s="173"/>
      <c r="J3537" s="173"/>
      <c r="K3537" s="173"/>
      <c r="L3537" s="173"/>
      <c r="M3537" s="72"/>
      <c r="N3537" s="67"/>
      <c r="O3537" s="76"/>
      <c r="P3537" s="218"/>
      <c r="Q3537" s="218"/>
      <c r="R3537" s="218"/>
    </row>
    <row r="3538" spans="1:18" x14ac:dyDescent="0.25">
      <c r="A3538" s="227"/>
      <c r="B3538" s="173"/>
      <c r="C3538" s="173"/>
      <c r="D3538" s="173"/>
      <c r="E3538" s="173"/>
      <c r="F3538" s="173"/>
      <c r="G3538" s="173"/>
      <c r="H3538" s="173"/>
      <c r="I3538" s="173"/>
      <c r="J3538" s="173"/>
      <c r="K3538" s="173"/>
      <c r="L3538" s="173"/>
      <c r="M3538" s="72"/>
      <c r="N3538" s="67"/>
      <c r="O3538" s="76"/>
      <c r="P3538" s="218"/>
      <c r="Q3538" s="218"/>
      <c r="R3538" s="218"/>
    </row>
    <row r="3539" spans="1:18" x14ac:dyDescent="0.25">
      <c r="A3539" s="227"/>
      <c r="B3539" s="173"/>
      <c r="C3539" s="173"/>
      <c r="D3539" s="173"/>
      <c r="E3539" s="173"/>
      <c r="F3539" s="173"/>
      <c r="G3539" s="173"/>
      <c r="H3539" s="173"/>
      <c r="I3539" s="173"/>
      <c r="J3539" s="173"/>
      <c r="K3539" s="173"/>
      <c r="L3539" s="173"/>
      <c r="M3539" s="72"/>
      <c r="N3539" s="67"/>
      <c r="O3539" s="76"/>
      <c r="P3539" s="218"/>
      <c r="Q3539" s="218"/>
      <c r="R3539" s="218"/>
    </row>
    <row r="3540" spans="1:18" x14ac:dyDescent="0.25">
      <c r="A3540" s="227"/>
      <c r="B3540" s="173"/>
      <c r="C3540" s="173"/>
      <c r="D3540" s="173"/>
      <c r="E3540" s="173"/>
      <c r="F3540" s="173"/>
      <c r="G3540" s="173"/>
      <c r="H3540" s="173"/>
      <c r="I3540" s="173"/>
      <c r="J3540" s="173"/>
      <c r="K3540" s="173"/>
      <c r="L3540" s="173"/>
      <c r="M3540" s="72"/>
      <c r="N3540" s="67"/>
      <c r="O3540" s="76"/>
      <c r="P3540" s="218"/>
      <c r="Q3540" s="218"/>
      <c r="R3540" s="218"/>
    </row>
    <row r="3541" spans="1:18" x14ac:dyDescent="0.25">
      <c r="A3541" s="227"/>
      <c r="B3541" s="173"/>
      <c r="C3541" s="173"/>
      <c r="D3541" s="173"/>
      <c r="E3541" s="173"/>
      <c r="F3541" s="173"/>
      <c r="G3541" s="173"/>
      <c r="H3541" s="173"/>
      <c r="I3541" s="173"/>
      <c r="J3541" s="173"/>
      <c r="K3541" s="173"/>
      <c r="L3541" s="173"/>
      <c r="M3541" s="72"/>
      <c r="N3541" s="67"/>
      <c r="O3541" s="76"/>
      <c r="P3541" s="218"/>
      <c r="Q3541" s="218"/>
      <c r="R3541" s="218"/>
    </row>
    <row r="3542" spans="1:18" x14ac:dyDescent="0.25">
      <c r="A3542" s="227"/>
      <c r="B3542" s="173"/>
      <c r="C3542" s="173"/>
      <c r="D3542" s="173"/>
      <c r="E3542" s="173"/>
      <c r="F3542" s="173"/>
      <c r="G3542" s="173"/>
      <c r="H3542" s="173"/>
      <c r="I3542" s="173"/>
      <c r="J3542" s="173"/>
      <c r="K3542" s="173"/>
      <c r="L3542" s="173"/>
      <c r="M3542" s="72"/>
      <c r="N3542" s="67"/>
      <c r="O3542" s="76"/>
      <c r="P3542" s="218"/>
      <c r="Q3542" s="218"/>
      <c r="R3542" s="218"/>
    </row>
    <row r="3543" spans="1:18" x14ac:dyDescent="0.25">
      <c r="A3543" s="227"/>
      <c r="B3543" s="173"/>
      <c r="C3543" s="173"/>
      <c r="D3543" s="173"/>
      <c r="E3543" s="173"/>
      <c r="F3543" s="173"/>
      <c r="G3543" s="173"/>
      <c r="H3543" s="173"/>
      <c r="I3543" s="173"/>
      <c r="J3543" s="173"/>
      <c r="K3543" s="173"/>
      <c r="L3543" s="173"/>
      <c r="M3543" s="72"/>
      <c r="N3543" s="67"/>
      <c r="O3543" s="76"/>
      <c r="P3543" s="218"/>
      <c r="Q3543" s="218"/>
      <c r="R3543" s="218"/>
    </row>
    <row r="3544" spans="1:18" x14ac:dyDescent="0.25">
      <c r="A3544" s="227"/>
      <c r="B3544" s="173"/>
      <c r="C3544" s="173"/>
      <c r="D3544" s="173"/>
      <c r="E3544" s="173"/>
      <c r="F3544" s="173"/>
      <c r="G3544" s="173"/>
      <c r="H3544" s="173"/>
      <c r="I3544" s="173"/>
      <c r="J3544" s="173"/>
      <c r="K3544" s="173"/>
      <c r="L3544" s="173"/>
      <c r="M3544" s="72"/>
      <c r="N3544" s="67"/>
      <c r="O3544" s="76"/>
      <c r="P3544" s="218"/>
      <c r="Q3544" s="218"/>
      <c r="R3544" s="218"/>
    </row>
    <row r="3545" spans="1:18" x14ac:dyDescent="0.25">
      <c r="A3545" s="227"/>
      <c r="B3545" s="173"/>
      <c r="C3545" s="173"/>
      <c r="D3545" s="173"/>
      <c r="E3545" s="173"/>
      <c r="F3545" s="173"/>
      <c r="G3545" s="173"/>
      <c r="H3545" s="173"/>
      <c r="I3545" s="173"/>
      <c r="J3545" s="173"/>
      <c r="K3545" s="173"/>
      <c r="L3545" s="173"/>
      <c r="M3545" s="72"/>
      <c r="N3545" s="67"/>
      <c r="O3545" s="76"/>
      <c r="P3545" s="218"/>
      <c r="Q3545" s="218"/>
      <c r="R3545" s="218"/>
    </row>
    <row r="3546" spans="1:18" x14ac:dyDescent="0.25">
      <c r="A3546" s="227"/>
      <c r="B3546" s="173"/>
      <c r="C3546" s="173"/>
      <c r="D3546" s="173"/>
      <c r="E3546" s="173"/>
      <c r="F3546" s="173"/>
      <c r="G3546" s="173"/>
      <c r="H3546" s="173"/>
      <c r="I3546" s="173"/>
      <c r="J3546" s="173"/>
      <c r="K3546" s="173"/>
      <c r="L3546" s="173"/>
      <c r="M3546" s="72"/>
      <c r="N3546" s="67"/>
      <c r="O3546" s="76"/>
      <c r="P3546" s="218"/>
      <c r="Q3546" s="218"/>
      <c r="R3546" s="218"/>
    </row>
    <row r="3547" spans="1:18" x14ac:dyDescent="0.25">
      <c r="A3547" s="227"/>
      <c r="B3547" s="173"/>
      <c r="C3547" s="173"/>
      <c r="D3547" s="173"/>
      <c r="E3547" s="173"/>
      <c r="F3547" s="173"/>
      <c r="G3547" s="173"/>
      <c r="H3547" s="173"/>
      <c r="I3547" s="173"/>
      <c r="J3547" s="173"/>
      <c r="K3547" s="173"/>
      <c r="L3547" s="173"/>
      <c r="M3547" s="72"/>
      <c r="N3547" s="67"/>
      <c r="O3547" s="76"/>
      <c r="P3547" s="218"/>
      <c r="Q3547" s="218"/>
      <c r="R3547" s="218"/>
    </row>
    <row r="3548" spans="1:18" x14ac:dyDescent="0.25">
      <c r="A3548" s="227"/>
      <c r="B3548" s="173"/>
      <c r="C3548" s="173"/>
      <c r="D3548" s="173"/>
      <c r="E3548" s="173"/>
      <c r="F3548" s="173"/>
      <c r="G3548" s="173"/>
      <c r="H3548" s="173"/>
      <c r="I3548" s="173"/>
      <c r="J3548" s="173"/>
      <c r="K3548" s="173"/>
      <c r="L3548" s="173"/>
      <c r="M3548" s="72"/>
      <c r="N3548" s="67"/>
      <c r="O3548" s="76"/>
      <c r="P3548" s="218"/>
      <c r="Q3548" s="218"/>
      <c r="R3548" s="218"/>
    </row>
    <row r="3549" spans="1:18" x14ac:dyDescent="0.25">
      <c r="A3549" s="227"/>
      <c r="B3549" s="173"/>
      <c r="C3549" s="173"/>
      <c r="D3549" s="173"/>
      <c r="E3549" s="173"/>
      <c r="F3549" s="173"/>
      <c r="G3549" s="173"/>
      <c r="H3549" s="173"/>
      <c r="I3549" s="173"/>
      <c r="J3549" s="173"/>
      <c r="K3549" s="173"/>
      <c r="L3549" s="173"/>
      <c r="M3549" s="72"/>
      <c r="N3549" s="67"/>
      <c r="O3549" s="76"/>
      <c r="P3549" s="218"/>
      <c r="Q3549" s="218"/>
      <c r="R3549" s="218"/>
    </row>
    <row r="3550" spans="1:18" x14ac:dyDescent="0.25">
      <c r="A3550" s="227"/>
      <c r="B3550" s="173"/>
      <c r="C3550" s="173"/>
      <c r="D3550" s="173"/>
      <c r="E3550" s="173"/>
      <c r="F3550" s="173"/>
      <c r="G3550" s="173"/>
      <c r="H3550" s="173"/>
      <c r="I3550" s="173"/>
      <c r="J3550" s="173"/>
      <c r="K3550" s="173"/>
      <c r="L3550" s="173"/>
      <c r="M3550" s="72"/>
      <c r="N3550" s="67"/>
      <c r="O3550" s="76"/>
      <c r="P3550" s="218"/>
      <c r="Q3550" s="218"/>
      <c r="R3550" s="218"/>
    </row>
    <row r="3551" spans="1:18" x14ac:dyDescent="0.25">
      <c r="A3551" s="227"/>
      <c r="B3551" s="173"/>
      <c r="C3551" s="173"/>
      <c r="D3551" s="173"/>
      <c r="E3551" s="173"/>
      <c r="F3551" s="173"/>
      <c r="G3551" s="173"/>
      <c r="H3551" s="173"/>
      <c r="I3551" s="173"/>
      <c r="J3551" s="173"/>
      <c r="K3551" s="173"/>
      <c r="L3551" s="173"/>
      <c r="M3551" s="72"/>
      <c r="N3551" s="67"/>
      <c r="O3551" s="76"/>
      <c r="P3551" s="218"/>
      <c r="Q3551" s="218"/>
      <c r="R3551" s="218"/>
    </row>
    <row r="3552" spans="1:18" x14ac:dyDescent="0.25">
      <c r="A3552" s="227"/>
      <c r="B3552" s="173"/>
      <c r="C3552" s="173"/>
      <c r="D3552" s="173"/>
      <c r="E3552" s="173"/>
      <c r="F3552" s="173"/>
      <c r="G3552" s="173"/>
      <c r="H3552" s="173"/>
      <c r="I3552" s="173"/>
      <c r="J3552" s="173"/>
      <c r="K3552" s="173"/>
      <c r="L3552" s="173"/>
      <c r="M3552" s="72"/>
      <c r="N3552" s="67"/>
      <c r="O3552" s="76"/>
      <c r="P3552" s="218"/>
      <c r="Q3552" s="218"/>
      <c r="R3552" s="218"/>
    </row>
    <row r="3553" spans="1:18" x14ac:dyDescent="0.25">
      <c r="A3553" s="227"/>
      <c r="B3553" s="173"/>
      <c r="C3553" s="173"/>
      <c r="D3553" s="173"/>
      <c r="E3553" s="173"/>
      <c r="F3553" s="173"/>
      <c r="G3553" s="173"/>
      <c r="H3553" s="173"/>
      <c r="I3553" s="173"/>
      <c r="J3553" s="173"/>
      <c r="K3553" s="173"/>
      <c r="L3553" s="173"/>
      <c r="M3553" s="72"/>
      <c r="N3553" s="67"/>
      <c r="O3553" s="76"/>
      <c r="P3553" s="218"/>
      <c r="Q3553" s="218"/>
      <c r="R3553" s="218"/>
    </row>
    <row r="3554" spans="1:18" x14ac:dyDescent="0.25">
      <c r="A3554" s="227"/>
      <c r="B3554" s="173"/>
      <c r="C3554" s="173"/>
      <c r="D3554" s="173"/>
      <c r="E3554" s="173"/>
      <c r="F3554" s="173"/>
      <c r="G3554" s="173"/>
      <c r="H3554" s="173"/>
      <c r="I3554" s="173"/>
      <c r="J3554" s="173"/>
      <c r="K3554" s="173"/>
      <c r="L3554" s="173"/>
      <c r="M3554" s="72"/>
      <c r="N3554" s="67"/>
      <c r="O3554" s="76"/>
      <c r="P3554" s="218"/>
      <c r="Q3554" s="218"/>
      <c r="R3554" s="218"/>
    </row>
    <row r="3555" spans="1:18" x14ac:dyDescent="0.25">
      <c r="A3555" s="227"/>
      <c r="B3555" s="173"/>
      <c r="C3555" s="173"/>
      <c r="D3555" s="173"/>
      <c r="E3555" s="173"/>
      <c r="F3555" s="173"/>
      <c r="G3555" s="173"/>
      <c r="H3555" s="173"/>
      <c r="I3555" s="173"/>
      <c r="J3555" s="173"/>
      <c r="K3555" s="173"/>
      <c r="L3555" s="173"/>
      <c r="M3555" s="72"/>
      <c r="N3555" s="67"/>
      <c r="O3555" s="76"/>
      <c r="P3555" s="218"/>
      <c r="Q3555" s="218"/>
      <c r="R3555" s="218"/>
    </row>
    <row r="3556" spans="1:18" x14ac:dyDescent="0.25">
      <c r="A3556" s="227"/>
      <c r="B3556" s="173"/>
      <c r="C3556" s="173"/>
      <c r="D3556" s="173"/>
      <c r="E3556" s="173"/>
      <c r="F3556" s="173"/>
      <c r="G3556" s="173"/>
      <c r="H3556" s="173"/>
      <c r="I3556" s="173"/>
      <c r="J3556" s="173"/>
      <c r="K3556" s="173"/>
      <c r="L3556" s="173"/>
      <c r="M3556" s="72"/>
      <c r="N3556" s="67"/>
      <c r="O3556" s="76"/>
      <c r="P3556" s="218"/>
      <c r="Q3556" s="218"/>
      <c r="R3556" s="218"/>
    </row>
    <row r="3557" spans="1:18" x14ac:dyDescent="0.25">
      <c r="A3557" s="227"/>
      <c r="B3557" s="173"/>
      <c r="C3557" s="173"/>
      <c r="D3557" s="173"/>
      <c r="E3557" s="173"/>
      <c r="F3557" s="173"/>
      <c r="G3557" s="173"/>
      <c r="H3557" s="173"/>
      <c r="I3557" s="173"/>
      <c r="J3557" s="173"/>
      <c r="K3557" s="173"/>
      <c r="L3557" s="173"/>
      <c r="M3557" s="72"/>
      <c r="N3557" s="67"/>
      <c r="O3557" s="76"/>
      <c r="P3557" s="218"/>
      <c r="Q3557" s="218"/>
      <c r="R3557" s="218"/>
    </row>
    <row r="3558" spans="1:18" x14ac:dyDescent="0.25">
      <c r="A3558" s="227"/>
      <c r="B3558" s="173"/>
      <c r="C3558" s="173"/>
      <c r="D3558" s="173"/>
      <c r="E3558" s="173"/>
      <c r="F3558" s="173"/>
      <c r="G3558" s="173"/>
      <c r="H3558" s="173"/>
      <c r="I3558" s="173"/>
      <c r="J3558" s="173"/>
      <c r="K3558" s="173"/>
      <c r="L3558" s="173"/>
      <c r="M3558" s="72"/>
      <c r="N3558" s="67"/>
      <c r="O3558" s="76"/>
      <c r="P3558" s="218"/>
      <c r="Q3558" s="218"/>
      <c r="R3558" s="218"/>
    </row>
    <row r="3559" spans="1:18" x14ac:dyDescent="0.25">
      <c r="A3559" s="227"/>
      <c r="B3559" s="173"/>
      <c r="C3559" s="173"/>
      <c r="D3559" s="173"/>
      <c r="E3559" s="173"/>
      <c r="F3559" s="173"/>
      <c r="G3559" s="173"/>
      <c r="H3559" s="173"/>
      <c r="I3559" s="173"/>
      <c r="J3559" s="173"/>
      <c r="K3559" s="173"/>
      <c r="L3559" s="173"/>
      <c r="M3559" s="72"/>
      <c r="N3559" s="67"/>
      <c r="O3559" s="76"/>
      <c r="P3559" s="218"/>
      <c r="Q3559" s="218"/>
      <c r="R3559" s="218"/>
    </row>
    <row r="3560" spans="1:18" x14ac:dyDescent="0.25">
      <c r="A3560" s="227"/>
      <c r="B3560" s="173"/>
      <c r="C3560" s="173"/>
      <c r="D3560" s="173"/>
      <c r="E3560" s="173"/>
      <c r="F3560" s="173"/>
      <c r="G3560" s="173"/>
      <c r="H3560" s="173"/>
      <c r="I3560" s="173"/>
      <c r="J3560" s="173"/>
      <c r="K3560" s="173"/>
      <c r="L3560" s="173"/>
      <c r="M3560" s="72"/>
      <c r="N3560" s="67"/>
      <c r="O3560" s="76"/>
      <c r="P3560" s="218"/>
      <c r="Q3560" s="218"/>
      <c r="R3560" s="218"/>
    </row>
    <row r="3561" spans="1:18" x14ac:dyDescent="0.25">
      <c r="A3561" s="227"/>
      <c r="B3561" s="173"/>
      <c r="C3561" s="173"/>
      <c r="D3561" s="173"/>
      <c r="E3561" s="173"/>
      <c r="F3561" s="173"/>
      <c r="G3561" s="173"/>
      <c r="H3561" s="173"/>
      <c r="I3561" s="173"/>
      <c r="J3561" s="173"/>
      <c r="K3561" s="173"/>
      <c r="L3561" s="173"/>
      <c r="M3561" s="72"/>
      <c r="N3561" s="67"/>
      <c r="O3561" s="76"/>
      <c r="P3561" s="218"/>
      <c r="Q3561" s="218"/>
      <c r="R3561" s="218"/>
    </row>
    <row r="3562" spans="1:18" x14ac:dyDescent="0.25">
      <c r="A3562" s="227"/>
      <c r="B3562" s="173"/>
      <c r="C3562" s="173"/>
      <c r="D3562" s="173"/>
      <c r="E3562" s="173"/>
      <c r="F3562" s="173"/>
      <c r="G3562" s="173"/>
      <c r="H3562" s="173"/>
      <c r="I3562" s="173"/>
      <c r="J3562" s="173"/>
      <c r="K3562" s="173"/>
      <c r="L3562" s="173"/>
      <c r="M3562" s="72"/>
      <c r="N3562" s="67"/>
      <c r="O3562" s="76"/>
      <c r="P3562" s="218"/>
      <c r="Q3562" s="218"/>
      <c r="R3562" s="218"/>
    </row>
    <row r="3563" spans="1:18" x14ac:dyDescent="0.25">
      <c r="A3563" s="227"/>
      <c r="B3563" s="173"/>
      <c r="C3563" s="173"/>
      <c r="D3563" s="173"/>
      <c r="E3563" s="173"/>
      <c r="F3563" s="173"/>
      <c r="G3563" s="173"/>
      <c r="H3563" s="173"/>
      <c r="I3563" s="173"/>
      <c r="J3563" s="173"/>
      <c r="K3563" s="173"/>
      <c r="L3563" s="173"/>
      <c r="M3563" s="72"/>
      <c r="N3563" s="67"/>
      <c r="O3563" s="76"/>
      <c r="P3563" s="218"/>
      <c r="Q3563" s="218"/>
      <c r="R3563" s="218"/>
    </row>
    <row r="3564" spans="1:18" x14ac:dyDescent="0.25">
      <c r="A3564" s="227"/>
      <c r="B3564" s="173"/>
      <c r="C3564" s="173"/>
      <c r="D3564" s="173"/>
      <c r="E3564" s="173"/>
      <c r="F3564" s="173"/>
      <c r="G3564" s="173"/>
      <c r="H3564" s="173"/>
      <c r="I3564" s="173"/>
      <c r="J3564" s="173"/>
      <c r="K3564" s="173"/>
      <c r="L3564" s="173"/>
      <c r="M3564" s="72"/>
      <c r="N3564" s="67"/>
      <c r="O3564" s="76"/>
      <c r="P3564" s="218"/>
      <c r="Q3564" s="218"/>
      <c r="R3564" s="218"/>
    </row>
    <row r="3565" spans="1:18" x14ac:dyDescent="0.25">
      <c r="A3565" s="227"/>
      <c r="B3565" s="173"/>
      <c r="C3565" s="173"/>
      <c r="D3565" s="173"/>
      <c r="E3565" s="173"/>
      <c r="F3565" s="173"/>
      <c r="G3565" s="173"/>
      <c r="H3565" s="173"/>
      <c r="I3565" s="173"/>
      <c r="J3565" s="173"/>
      <c r="K3565" s="173"/>
      <c r="L3565" s="173"/>
      <c r="M3565" s="72"/>
      <c r="N3565" s="67"/>
      <c r="O3565" s="76"/>
      <c r="P3565" s="218"/>
      <c r="Q3565" s="218"/>
      <c r="R3565" s="218"/>
    </row>
    <row r="3566" spans="1:18" x14ac:dyDescent="0.25">
      <c r="A3566" s="227"/>
      <c r="B3566" s="173"/>
      <c r="C3566" s="173"/>
      <c r="D3566" s="173"/>
      <c r="E3566" s="173"/>
      <c r="F3566" s="173"/>
      <c r="G3566" s="173"/>
      <c r="H3566" s="173"/>
      <c r="I3566" s="173"/>
      <c r="J3566" s="173"/>
      <c r="K3566" s="173"/>
      <c r="L3566" s="173"/>
      <c r="M3566" s="72"/>
      <c r="N3566" s="67"/>
      <c r="O3566" s="76"/>
      <c r="P3566" s="218"/>
      <c r="Q3566" s="218"/>
      <c r="R3566" s="218"/>
    </row>
    <row r="3567" spans="1:18" x14ac:dyDescent="0.25">
      <c r="A3567" s="227"/>
      <c r="B3567" s="173"/>
      <c r="C3567" s="173"/>
      <c r="D3567" s="173"/>
      <c r="E3567" s="173"/>
      <c r="F3567" s="173"/>
      <c r="G3567" s="173"/>
      <c r="H3567" s="173"/>
      <c r="I3567" s="173"/>
      <c r="J3567" s="173"/>
      <c r="K3567" s="173"/>
      <c r="L3567" s="173"/>
      <c r="M3567" s="72"/>
      <c r="N3567" s="67"/>
      <c r="O3567" s="76"/>
      <c r="P3567" s="218"/>
      <c r="Q3567" s="218"/>
      <c r="R3567" s="218"/>
    </row>
    <row r="3568" spans="1:18" x14ac:dyDescent="0.25">
      <c r="A3568" s="227"/>
      <c r="B3568" s="173"/>
      <c r="C3568" s="173"/>
      <c r="D3568" s="173"/>
      <c r="E3568" s="173"/>
      <c r="F3568" s="173"/>
      <c r="G3568" s="173"/>
      <c r="H3568" s="173"/>
      <c r="I3568" s="173"/>
      <c r="J3568" s="173"/>
      <c r="K3568" s="173"/>
      <c r="L3568" s="173"/>
      <c r="M3568" s="72"/>
      <c r="N3568" s="67"/>
      <c r="O3568" s="76"/>
      <c r="P3568" s="218"/>
      <c r="Q3568" s="218"/>
      <c r="R3568" s="218"/>
    </row>
    <row r="3569" spans="1:18" x14ac:dyDescent="0.25">
      <c r="A3569" s="227"/>
      <c r="B3569" s="173"/>
      <c r="C3569" s="173"/>
      <c r="D3569" s="173"/>
      <c r="E3569" s="173"/>
      <c r="F3569" s="173"/>
      <c r="G3569" s="173"/>
      <c r="H3569" s="173"/>
      <c r="I3569" s="173"/>
      <c r="J3569" s="173"/>
      <c r="K3569" s="173"/>
      <c r="L3569" s="173"/>
      <c r="M3569" s="72"/>
      <c r="N3569" s="67"/>
      <c r="O3569" s="76"/>
      <c r="P3569" s="218"/>
      <c r="Q3569" s="218"/>
      <c r="R3569" s="218"/>
    </row>
    <row r="3570" spans="1:18" x14ac:dyDescent="0.25">
      <c r="A3570" s="227"/>
      <c r="B3570" s="173"/>
      <c r="C3570" s="173"/>
      <c r="D3570" s="173"/>
      <c r="E3570" s="173"/>
      <c r="F3570" s="173"/>
      <c r="G3570" s="173"/>
      <c r="H3570" s="173"/>
      <c r="I3570" s="173"/>
      <c r="J3570" s="173"/>
      <c r="K3570" s="173"/>
      <c r="L3570" s="173"/>
      <c r="M3570" s="72"/>
      <c r="N3570" s="67"/>
      <c r="O3570" s="76"/>
      <c r="P3570" s="218"/>
      <c r="Q3570" s="218"/>
      <c r="R3570" s="218"/>
    </row>
    <row r="3571" spans="1:18" x14ac:dyDescent="0.25">
      <c r="A3571" s="227"/>
      <c r="B3571" s="173"/>
      <c r="C3571" s="173"/>
      <c r="D3571" s="173"/>
      <c r="E3571" s="173"/>
      <c r="F3571" s="173"/>
      <c r="G3571" s="173"/>
      <c r="H3571" s="173"/>
      <c r="I3571" s="173"/>
      <c r="J3571" s="173"/>
      <c r="K3571" s="173"/>
      <c r="L3571" s="173"/>
      <c r="M3571" s="72"/>
      <c r="N3571" s="67"/>
      <c r="O3571" s="76"/>
      <c r="P3571" s="218"/>
      <c r="Q3571" s="218"/>
      <c r="R3571" s="218"/>
    </row>
    <row r="3572" spans="1:18" x14ac:dyDescent="0.25">
      <c r="A3572" s="227"/>
      <c r="B3572" s="173"/>
      <c r="C3572" s="173"/>
      <c r="D3572" s="173"/>
      <c r="E3572" s="173"/>
      <c r="F3572" s="173"/>
      <c r="G3572" s="173"/>
      <c r="H3572" s="173"/>
      <c r="I3572" s="173"/>
      <c r="J3572" s="173"/>
      <c r="K3572" s="173"/>
      <c r="L3572" s="173"/>
      <c r="M3572" s="72"/>
      <c r="N3572" s="67"/>
      <c r="O3572" s="76"/>
      <c r="P3572" s="218"/>
      <c r="Q3572" s="218"/>
      <c r="R3572" s="218"/>
    </row>
    <row r="3573" spans="1:18" x14ac:dyDescent="0.25">
      <c r="A3573" s="227"/>
      <c r="B3573" s="173"/>
      <c r="C3573" s="173"/>
      <c r="D3573" s="173"/>
      <c r="E3573" s="173"/>
      <c r="F3573" s="173"/>
      <c r="G3573" s="173"/>
      <c r="H3573" s="173"/>
      <c r="I3573" s="173"/>
      <c r="J3573" s="173"/>
      <c r="K3573" s="173"/>
      <c r="L3573" s="173"/>
      <c r="M3573" s="72"/>
      <c r="N3573" s="67"/>
      <c r="O3573" s="76"/>
      <c r="P3573" s="218"/>
      <c r="Q3573" s="218"/>
      <c r="R3573" s="218"/>
    </row>
    <row r="3574" spans="1:18" x14ac:dyDescent="0.25">
      <c r="A3574" s="227"/>
      <c r="B3574" s="173"/>
      <c r="C3574" s="173"/>
      <c r="D3574" s="173"/>
      <c r="E3574" s="173"/>
      <c r="F3574" s="173"/>
      <c r="G3574" s="173"/>
      <c r="H3574" s="173"/>
      <c r="I3574" s="173"/>
      <c r="J3574" s="173"/>
      <c r="K3574" s="173"/>
      <c r="L3574" s="173"/>
      <c r="M3574" s="72"/>
      <c r="N3574" s="67"/>
      <c r="O3574" s="76"/>
      <c r="P3574" s="218"/>
      <c r="Q3574" s="218"/>
      <c r="R3574" s="218"/>
    </row>
    <row r="3575" spans="1:18" x14ac:dyDescent="0.25">
      <c r="A3575" s="227"/>
      <c r="B3575" s="173"/>
      <c r="C3575" s="173"/>
      <c r="D3575" s="173"/>
      <c r="E3575" s="173"/>
      <c r="F3575" s="173"/>
      <c r="G3575" s="173"/>
      <c r="H3575" s="173"/>
      <c r="I3575" s="173"/>
      <c r="J3575" s="173"/>
      <c r="K3575" s="173"/>
      <c r="L3575" s="173"/>
      <c r="M3575" s="72"/>
      <c r="N3575" s="67"/>
      <c r="O3575" s="76"/>
      <c r="P3575" s="218"/>
      <c r="Q3575" s="218"/>
      <c r="R3575" s="218"/>
    </row>
    <row r="3576" spans="1:18" x14ac:dyDescent="0.25">
      <c r="A3576" s="227"/>
      <c r="B3576" s="173"/>
      <c r="C3576" s="173"/>
      <c r="D3576" s="173"/>
      <c r="E3576" s="173"/>
      <c r="F3576" s="173"/>
      <c r="G3576" s="173"/>
      <c r="H3576" s="173"/>
      <c r="I3576" s="173"/>
      <c r="J3576" s="173"/>
      <c r="K3576" s="173"/>
      <c r="L3576" s="173"/>
      <c r="M3576" s="72"/>
      <c r="N3576" s="67"/>
      <c r="O3576" s="76"/>
      <c r="P3576" s="218"/>
      <c r="Q3576" s="218"/>
      <c r="R3576" s="218"/>
    </row>
    <row r="3577" spans="1:18" x14ac:dyDescent="0.25">
      <c r="A3577" s="227"/>
      <c r="B3577" s="173"/>
      <c r="C3577" s="173"/>
      <c r="D3577" s="173"/>
      <c r="E3577" s="173"/>
      <c r="F3577" s="173"/>
      <c r="G3577" s="173"/>
      <c r="H3577" s="173"/>
      <c r="I3577" s="173"/>
      <c r="J3577" s="173"/>
      <c r="K3577" s="173"/>
      <c r="L3577" s="173"/>
      <c r="M3577" s="72"/>
      <c r="N3577" s="67"/>
      <c r="O3577" s="76"/>
      <c r="P3577" s="218"/>
      <c r="Q3577" s="218"/>
      <c r="R3577" s="218"/>
    </row>
    <row r="3578" spans="1:18" x14ac:dyDescent="0.25">
      <c r="A3578" s="227"/>
      <c r="B3578" s="173"/>
      <c r="C3578" s="173"/>
      <c r="D3578" s="173"/>
      <c r="E3578" s="173"/>
      <c r="F3578" s="173"/>
      <c r="G3578" s="173"/>
      <c r="H3578" s="173"/>
      <c r="I3578" s="173"/>
      <c r="J3578" s="173"/>
      <c r="K3578" s="173"/>
      <c r="L3578" s="173"/>
      <c r="M3578" s="72"/>
      <c r="N3578" s="67"/>
      <c r="O3578" s="76"/>
      <c r="P3578" s="218"/>
      <c r="Q3578" s="218"/>
      <c r="R3578" s="218"/>
    </row>
    <row r="3579" spans="1:18" x14ac:dyDescent="0.25">
      <c r="A3579" s="227"/>
      <c r="B3579" s="173"/>
      <c r="C3579" s="173"/>
      <c r="D3579" s="173"/>
      <c r="E3579" s="173"/>
      <c r="F3579" s="173"/>
      <c r="G3579" s="173"/>
      <c r="H3579" s="173"/>
      <c r="I3579" s="173"/>
      <c r="J3579" s="173"/>
      <c r="K3579" s="173"/>
      <c r="L3579" s="173"/>
      <c r="M3579" s="72"/>
      <c r="N3579" s="67"/>
      <c r="O3579" s="76"/>
      <c r="P3579" s="218"/>
      <c r="Q3579" s="218"/>
      <c r="R3579" s="218"/>
    </row>
    <row r="3580" spans="1:18" x14ac:dyDescent="0.25">
      <c r="A3580" s="227"/>
      <c r="B3580" s="173"/>
      <c r="C3580" s="173"/>
      <c r="D3580" s="173"/>
      <c r="E3580" s="173"/>
      <c r="F3580" s="173"/>
      <c r="G3580" s="173"/>
      <c r="H3580" s="173"/>
      <c r="I3580" s="173"/>
      <c r="J3580" s="173"/>
      <c r="K3580" s="173"/>
      <c r="L3580" s="173"/>
      <c r="M3580" s="72"/>
      <c r="N3580" s="67"/>
      <c r="O3580" s="76"/>
      <c r="P3580" s="218"/>
      <c r="Q3580" s="218"/>
      <c r="R3580" s="218"/>
    </row>
    <row r="3581" spans="1:18" x14ac:dyDescent="0.25">
      <c r="A3581" s="227"/>
      <c r="B3581" s="173"/>
      <c r="C3581" s="173"/>
      <c r="D3581" s="173"/>
      <c r="E3581" s="173"/>
      <c r="F3581" s="173"/>
      <c r="G3581" s="173"/>
      <c r="H3581" s="173"/>
      <c r="I3581" s="173"/>
      <c r="J3581" s="173"/>
      <c r="K3581" s="173"/>
      <c r="L3581" s="173"/>
      <c r="M3581" s="72"/>
      <c r="N3581" s="67"/>
      <c r="O3581" s="76"/>
      <c r="P3581" s="218"/>
      <c r="Q3581" s="218"/>
      <c r="R3581" s="218"/>
    </row>
    <row r="3582" spans="1:18" x14ac:dyDescent="0.25">
      <c r="A3582" s="227"/>
      <c r="B3582" s="173"/>
      <c r="C3582" s="173"/>
      <c r="D3582" s="173"/>
      <c r="E3582" s="173"/>
      <c r="F3582" s="173"/>
      <c r="G3582" s="173"/>
      <c r="H3582" s="173"/>
      <c r="I3582" s="173"/>
      <c r="J3582" s="173"/>
      <c r="K3582" s="173"/>
      <c r="L3582" s="173"/>
      <c r="M3582" s="72"/>
      <c r="N3582" s="67"/>
      <c r="O3582" s="76"/>
      <c r="P3582" s="218"/>
      <c r="Q3582" s="218"/>
      <c r="R3582" s="218"/>
    </row>
    <row r="3583" spans="1:18" x14ac:dyDescent="0.25">
      <c r="A3583" s="227"/>
      <c r="B3583" s="173"/>
      <c r="C3583" s="173"/>
      <c r="D3583" s="173"/>
      <c r="E3583" s="173"/>
      <c r="F3583" s="173"/>
      <c r="G3583" s="173"/>
      <c r="H3583" s="173"/>
      <c r="I3583" s="173"/>
      <c r="J3583" s="173"/>
      <c r="K3583" s="173"/>
      <c r="L3583" s="173"/>
      <c r="M3583" s="72"/>
      <c r="N3583" s="67"/>
      <c r="O3583" s="76"/>
      <c r="P3583" s="218"/>
      <c r="Q3583" s="218"/>
      <c r="R3583" s="218"/>
    </row>
    <row r="3584" spans="1:18" x14ac:dyDescent="0.25">
      <c r="A3584" s="227"/>
      <c r="B3584" s="173"/>
      <c r="C3584" s="173"/>
      <c r="D3584" s="173"/>
      <c r="E3584" s="173"/>
      <c r="F3584" s="173"/>
      <c r="G3584" s="173"/>
      <c r="H3584" s="173"/>
      <c r="I3584" s="173"/>
      <c r="J3584" s="173"/>
      <c r="K3584" s="173"/>
      <c r="L3584" s="173"/>
      <c r="M3584" s="72"/>
      <c r="N3584" s="67"/>
      <c r="O3584" s="76"/>
      <c r="P3584" s="218"/>
      <c r="Q3584" s="218"/>
      <c r="R3584" s="218"/>
    </row>
    <row r="3585" spans="1:18" x14ac:dyDescent="0.25">
      <c r="A3585" s="227"/>
      <c r="B3585" s="173"/>
      <c r="C3585" s="173"/>
      <c r="D3585" s="173"/>
      <c r="E3585" s="173"/>
      <c r="F3585" s="173"/>
      <c r="G3585" s="173"/>
      <c r="H3585" s="173"/>
      <c r="I3585" s="173"/>
      <c r="J3585" s="173"/>
      <c r="K3585" s="173"/>
      <c r="L3585" s="173"/>
      <c r="M3585" s="72"/>
      <c r="N3585" s="67"/>
      <c r="O3585" s="76"/>
      <c r="P3585" s="218"/>
      <c r="Q3585" s="218"/>
      <c r="R3585" s="218"/>
    </row>
    <row r="3586" spans="1:18" x14ac:dyDescent="0.25">
      <c r="A3586" s="227"/>
      <c r="B3586" s="173"/>
      <c r="C3586" s="173"/>
      <c r="D3586" s="173"/>
      <c r="E3586" s="173"/>
      <c r="F3586" s="173"/>
      <c r="G3586" s="173"/>
      <c r="H3586" s="173"/>
      <c r="I3586" s="173"/>
      <c r="J3586" s="173"/>
      <c r="K3586" s="173"/>
      <c r="L3586" s="173"/>
      <c r="M3586" s="72"/>
      <c r="N3586" s="67"/>
      <c r="O3586" s="76"/>
      <c r="P3586" s="218"/>
      <c r="Q3586" s="218"/>
      <c r="R3586" s="218"/>
    </row>
    <row r="3587" spans="1:18" x14ac:dyDescent="0.25">
      <c r="A3587" s="227"/>
      <c r="B3587" s="173"/>
      <c r="C3587" s="173"/>
      <c r="D3587" s="173"/>
      <c r="E3587" s="173"/>
      <c r="F3587" s="173"/>
      <c r="G3587" s="173"/>
      <c r="H3587" s="173"/>
      <c r="I3587" s="173"/>
      <c r="J3587" s="173"/>
      <c r="K3587" s="173"/>
      <c r="L3587" s="173"/>
      <c r="M3587" s="72"/>
      <c r="N3587" s="67"/>
      <c r="O3587" s="76"/>
      <c r="P3587" s="218"/>
      <c r="Q3587" s="218"/>
      <c r="R3587" s="218"/>
    </row>
    <row r="3588" spans="1:18" x14ac:dyDescent="0.25">
      <c r="A3588" s="227"/>
      <c r="B3588" s="173"/>
      <c r="C3588" s="173"/>
      <c r="D3588" s="173"/>
      <c r="E3588" s="173"/>
      <c r="F3588" s="173"/>
      <c r="G3588" s="173"/>
      <c r="H3588" s="173"/>
      <c r="I3588" s="173"/>
      <c r="J3588" s="173"/>
      <c r="K3588" s="173"/>
      <c r="L3588" s="173"/>
      <c r="M3588" s="72"/>
      <c r="N3588" s="67"/>
      <c r="O3588" s="76"/>
      <c r="P3588" s="218"/>
      <c r="Q3588" s="218"/>
      <c r="R3588" s="218"/>
    </row>
    <row r="3589" spans="1:18" x14ac:dyDescent="0.25">
      <c r="A3589" s="227"/>
      <c r="B3589" s="173"/>
      <c r="C3589" s="173"/>
      <c r="D3589" s="173"/>
      <c r="E3589" s="173"/>
      <c r="F3589" s="173"/>
      <c r="G3589" s="173"/>
      <c r="H3589" s="173"/>
      <c r="I3589" s="173"/>
      <c r="J3589" s="173"/>
      <c r="K3589" s="173"/>
      <c r="L3589" s="173"/>
      <c r="M3589" s="72"/>
      <c r="N3589" s="67"/>
      <c r="O3589" s="76"/>
      <c r="P3589" s="218"/>
      <c r="Q3589" s="218"/>
      <c r="R3589" s="218"/>
    </row>
    <row r="3590" spans="1:18" x14ac:dyDescent="0.25">
      <c r="A3590" s="227"/>
      <c r="B3590" s="173"/>
      <c r="C3590" s="173"/>
      <c r="D3590" s="173"/>
      <c r="E3590" s="173"/>
      <c r="F3590" s="173"/>
      <c r="G3590" s="173"/>
      <c r="H3590" s="173"/>
      <c r="I3590" s="173"/>
      <c r="J3590" s="173"/>
      <c r="K3590" s="173"/>
      <c r="L3590" s="173"/>
      <c r="M3590" s="72"/>
      <c r="N3590" s="67"/>
      <c r="O3590" s="76"/>
      <c r="P3590" s="218"/>
      <c r="Q3590" s="218"/>
      <c r="R3590" s="218"/>
    </row>
    <row r="3591" spans="1:18" x14ac:dyDescent="0.25">
      <c r="A3591" s="227"/>
      <c r="B3591" s="173"/>
      <c r="C3591" s="173"/>
      <c r="D3591" s="173"/>
      <c r="E3591" s="173"/>
      <c r="F3591" s="173"/>
      <c r="G3591" s="173"/>
      <c r="H3591" s="173"/>
      <c r="I3591" s="173"/>
      <c r="J3591" s="173"/>
      <c r="K3591" s="173"/>
      <c r="L3591" s="173"/>
      <c r="M3591" s="72"/>
      <c r="N3591" s="67"/>
      <c r="O3591" s="76"/>
      <c r="P3591" s="218"/>
      <c r="Q3591" s="218"/>
      <c r="R3591" s="218"/>
    </row>
    <row r="3592" spans="1:18" x14ac:dyDescent="0.25">
      <c r="A3592" s="227"/>
      <c r="B3592" s="173"/>
      <c r="C3592" s="173"/>
      <c r="D3592" s="173"/>
      <c r="E3592" s="173"/>
      <c r="F3592" s="173"/>
      <c r="G3592" s="173"/>
      <c r="H3592" s="173"/>
      <c r="I3592" s="173"/>
      <c r="J3592" s="173"/>
      <c r="K3592" s="173"/>
      <c r="L3592" s="173"/>
      <c r="M3592" s="72"/>
      <c r="N3592" s="67"/>
      <c r="O3592" s="76"/>
      <c r="P3592" s="218"/>
      <c r="Q3592" s="218"/>
      <c r="R3592" s="218"/>
    </row>
    <row r="3593" spans="1:18" x14ac:dyDescent="0.25">
      <c r="A3593" s="227"/>
      <c r="B3593" s="173"/>
      <c r="C3593" s="173"/>
      <c r="D3593" s="173"/>
      <c r="E3593" s="173"/>
      <c r="F3593" s="173"/>
      <c r="G3593" s="173"/>
      <c r="H3593" s="173"/>
      <c r="I3593" s="173"/>
      <c r="J3593" s="173"/>
      <c r="K3593" s="173"/>
      <c r="L3593" s="173"/>
      <c r="M3593" s="72"/>
      <c r="N3593" s="67"/>
      <c r="O3593" s="76"/>
      <c r="P3593" s="218"/>
      <c r="Q3593" s="218"/>
      <c r="R3593" s="218"/>
    </row>
    <row r="3594" spans="1:18" x14ac:dyDescent="0.25">
      <c r="A3594" s="227"/>
      <c r="B3594" s="173"/>
      <c r="C3594" s="173"/>
      <c r="D3594" s="173"/>
      <c r="E3594" s="173"/>
      <c r="F3594" s="173"/>
      <c r="G3594" s="173"/>
      <c r="H3594" s="173"/>
      <c r="I3594" s="173"/>
      <c r="J3594" s="173"/>
      <c r="K3594" s="173"/>
      <c r="L3594" s="173"/>
      <c r="M3594" s="72"/>
      <c r="N3594" s="67"/>
      <c r="O3594" s="76"/>
      <c r="P3594" s="218"/>
      <c r="Q3594" s="218"/>
      <c r="R3594" s="218"/>
    </row>
    <row r="3595" spans="1:18" x14ac:dyDescent="0.25">
      <c r="A3595" s="227"/>
      <c r="B3595" s="173"/>
      <c r="C3595" s="173"/>
      <c r="D3595" s="173"/>
      <c r="E3595" s="173"/>
      <c r="F3595" s="173"/>
      <c r="G3595" s="173"/>
      <c r="H3595" s="173"/>
      <c r="I3595" s="173"/>
      <c r="J3595" s="173"/>
      <c r="K3595" s="173"/>
      <c r="L3595" s="173"/>
      <c r="M3595" s="72"/>
      <c r="N3595" s="67"/>
      <c r="O3595" s="76"/>
      <c r="P3595" s="218"/>
      <c r="Q3595" s="218"/>
      <c r="R3595" s="218"/>
    </row>
    <row r="3596" spans="1:18" x14ac:dyDescent="0.25">
      <c r="A3596" s="227"/>
      <c r="B3596" s="173"/>
      <c r="C3596" s="173"/>
      <c r="D3596" s="173"/>
      <c r="E3596" s="173"/>
      <c r="F3596" s="173"/>
      <c r="G3596" s="173"/>
      <c r="H3596" s="173"/>
      <c r="I3596" s="173"/>
      <c r="J3596" s="173"/>
      <c r="K3596" s="173"/>
      <c r="L3596" s="173"/>
      <c r="M3596" s="72"/>
      <c r="N3596" s="67"/>
      <c r="O3596" s="76"/>
      <c r="P3596" s="218"/>
      <c r="Q3596" s="218"/>
      <c r="R3596" s="218"/>
    </row>
    <row r="3597" spans="1:18" x14ac:dyDescent="0.25">
      <c r="A3597" s="227"/>
      <c r="B3597" s="173"/>
      <c r="C3597" s="173"/>
      <c r="D3597" s="173"/>
      <c r="E3597" s="173"/>
      <c r="F3597" s="173"/>
      <c r="G3597" s="173"/>
      <c r="H3597" s="173"/>
      <c r="I3597" s="173"/>
      <c r="J3597" s="173"/>
      <c r="K3597" s="173"/>
      <c r="L3597" s="173"/>
      <c r="M3597" s="72"/>
      <c r="N3597" s="67"/>
      <c r="O3597" s="76"/>
      <c r="P3597" s="218"/>
      <c r="Q3597" s="218"/>
      <c r="R3597" s="218"/>
    </row>
    <row r="3598" spans="1:18" x14ac:dyDescent="0.25">
      <c r="A3598" s="227"/>
      <c r="B3598" s="173"/>
      <c r="C3598" s="173"/>
      <c r="D3598" s="173"/>
      <c r="E3598" s="173"/>
      <c r="F3598" s="173"/>
      <c r="G3598" s="173"/>
      <c r="H3598" s="173"/>
      <c r="I3598" s="173"/>
      <c r="J3598" s="173"/>
      <c r="K3598" s="173"/>
      <c r="L3598" s="173"/>
      <c r="M3598" s="72"/>
      <c r="N3598" s="67"/>
      <c r="O3598" s="76"/>
      <c r="P3598" s="218"/>
      <c r="Q3598" s="218"/>
      <c r="R3598" s="218"/>
    </row>
    <row r="3599" spans="1:18" x14ac:dyDescent="0.25">
      <c r="A3599" s="227"/>
      <c r="B3599" s="173"/>
      <c r="C3599" s="173"/>
      <c r="D3599" s="173"/>
      <c r="E3599" s="173"/>
      <c r="F3599" s="173"/>
      <c r="G3599" s="173"/>
      <c r="H3599" s="173"/>
      <c r="I3599" s="173"/>
      <c r="J3599" s="173"/>
      <c r="K3599" s="173"/>
      <c r="L3599" s="173"/>
      <c r="M3599" s="72"/>
      <c r="N3599" s="67"/>
      <c r="O3599" s="76"/>
      <c r="P3599" s="218"/>
      <c r="Q3599" s="218"/>
      <c r="R3599" s="218"/>
    </row>
    <row r="3600" spans="1:18" x14ac:dyDescent="0.25">
      <c r="A3600" s="227"/>
      <c r="B3600" s="173"/>
      <c r="C3600" s="173"/>
      <c r="D3600" s="173"/>
      <c r="E3600" s="173"/>
      <c r="F3600" s="173"/>
      <c r="G3600" s="173"/>
      <c r="H3600" s="173"/>
      <c r="I3600" s="173"/>
      <c r="J3600" s="173"/>
      <c r="K3600" s="173"/>
      <c r="L3600" s="173"/>
      <c r="M3600" s="72"/>
      <c r="N3600" s="67"/>
      <c r="O3600" s="76"/>
      <c r="P3600" s="218"/>
      <c r="Q3600" s="218"/>
      <c r="R3600" s="218"/>
    </row>
    <row r="3601" spans="1:18" x14ac:dyDescent="0.25">
      <c r="A3601" s="227"/>
      <c r="B3601" s="173"/>
      <c r="C3601" s="173"/>
      <c r="D3601" s="173"/>
      <c r="E3601" s="173"/>
      <c r="F3601" s="173"/>
      <c r="G3601" s="173"/>
      <c r="H3601" s="173"/>
      <c r="I3601" s="173"/>
      <c r="J3601" s="173"/>
      <c r="K3601" s="173"/>
      <c r="L3601" s="173"/>
      <c r="M3601" s="72"/>
      <c r="N3601" s="67"/>
      <c r="O3601" s="76"/>
      <c r="P3601" s="218"/>
      <c r="Q3601" s="218"/>
      <c r="R3601" s="218"/>
    </row>
    <row r="3602" spans="1:18" x14ac:dyDescent="0.25">
      <c r="A3602" s="227"/>
      <c r="B3602" s="173"/>
      <c r="C3602" s="173"/>
      <c r="D3602" s="173"/>
      <c r="E3602" s="173"/>
      <c r="F3602" s="173"/>
      <c r="G3602" s="173"/>
      <c r="H3602" s="173"/>
      <c r="I3602" s="173"/>
      <c r="J3602" s="173"/>
      <c r="K3602" s="173"/>
      <c r="L3602" s="173"/>
      <c r="M3602" s="72"/>
      <c r="N3602" s="67"/>
      <c r="O3602" s="76"/>
      <c r="P3602" s="218"/>
      <c r="Q3602" s="218"/>
      <c r="R3602" s="218"/>
    </row>
    <row r="3603" spans="1:18" x14ac:dyDescent="0.25">
      <c r="A3603" s="227"/>
      <c r="B3603" s="173"/>
      <c r="C3603" s="173"/>
      <c r="D3603" s="173"/>
      <c r="E3603" s="173"/>
      <c r="F3603" s="173"/>
      <c r="G3603" s="173"/>
      <c r="H3603" s="173"/>
      <c r="I3603" s="173"/>
      <c r="J3603" s="173"/>
      <c r="K3603" s="173"/>
      <c r="L3603" s="173"/>
      <c r="M3603" s="72"/>
      <c r="N3603" s="67"/>
      <c r="O3603" s="76"/>
      <c r="P3603" s="218"/>
      <c r="Q3603" s="218"/>
      <c r="R3603" s="218"/>
    </row>
    <row r="3604" spans="1:18" x14ac:dyDescent="0.25">
      <c r="A3604" s="227"/>
      <c r="B3604" s="173"/>
      <c r="C3604" s="173"/>
      <c r="D3604" s="173"/>
      <c r="E3604" s="173"/>
      <c r="F3604" s="173"/>
      <c r="G3604" s="173"/>
      <c r="H3604" s="173"/>
      <c r="I3604" s="173"/>
      <c r="J3604" s="173"/>
      <c r="K3604" s="173"/>
      <c r="L3604" s="173"/>
      <c r="M3604" s="72"/>
      <c r="N3604" s="67"/>
      <c r="O3604" s="76"/>
      <c r="P3604" s="218"/>
      <c r="Q3604" s="218"/>
      <c r="R3604" s="218"/>
    </row>
    <row r="3605" spans="1:18" x14ac:dyDescent="0.25">
      <c r="A3605" s="227"/>
      <c r="B3605" s="173"/>
      <c r="C3605" s="173"/>
      <c r="D3605" s="173"/>
      <c r="E3605" s="173"/>
      <c r="F3605" s="173"/>
      <c r="G3605" s="173"/>
      <c r="H3605" s="173"/>
      <c r="I3605" s="173"/>
      <c r="J3605" s="173"/>
      <c r="K3605" s="173"/>
      <c r="L3605" s="173"/>
      <c r="M3605" s="72"/>
      <c r="N3605" s="67"/>
      <c r="O3605" s="76"/>
      <c r="P3605" s="218"/>
      <c r="Q3605" s="218"/>
      <c r="R3605" s="218"/>
    </row>
    <row r="3606" spans="1:18" x14ac:dyDescent="0.25">
      <c r="A3606" s="227"/>
      <c r="B3606" s="173"/>
      <c r="C3606" s="173"/>
      <c r="D3606" s="173"/>
      <c r="E3606" s="173"/>
      <c r="F3606" s="173"/>
      <c r="G3606" s="173"/>
      <c r="H3606" s="173"/>
      <c r="I3606" s="173"/>
      <c r="J3606" s="173"/>
      <c r="K3606" s="173"/>
      <c r="L3606" s="173"/>
      <c r="M3606" s="72"/>
      <c r="N3606" s="67"/>
      <c r="O3606" s="76"/>
      <c r="P3606" s="218"/>
      <c r="Q3606" s="218"/>
      <c r="R3606" s="218"/>
    </row>
    <row r="3607" spans="1:18" x14ac:dyDescent="0.25">
      <c r="A3607" s="227"/>
      <c r="B3607" s="173"/>
      <c r="C3607" s="173"/>
      <c r="D3607" s="173"/>
      <c r="E3607" s="173"/>
      <c r="F3607" s="173"/>
      <c r="G3607" s="173"/>
      <c r="H3607" s="173"/>
      <c r="I3607" s="173"/>
      <c r="J3607" s="173"/>
      <c r="K3607" s="173"/>
      <c r="L3607" s="173"/>
      <c r="M3607" s="72"/>
      <c r="N3607" s="67"/>
      <c r="O3607" s="76"/>
      <c r="P3607" s="218"/>
      <c r="Q3607" s="218"/>
      <c r="R3607" s="218"/>
    </row>
    <row r="3608" spans="1:18" x14ac:dyDescent="0.25">
      <c r="A3608" s="227"/>
      <c r="B3608" s="173"/>
      <c r="C3608" s="173"/>
      <c r="D3608" s="173"/>
      <c r="E3608" s="173"/>
      <c r="F3608" s="173"/>
      <c r="G3608" s="173"/>
      <c r="H3608" s="173"/>
      <c r="I3608" s="173"/>
      <c r="J3608" s="173"/>
      <c r="K3608" s="173"/>
      <c r="L3608" s="173"/>
      <c r="M3608" s="72"/>
      <c r="N3608" s="67"/>
      <c r="O3608" s="76"/>
      <c r="P3608" s="218"/>
      <c r="Q3608" s="218"/>
      <c r="R3608" s="218"/>
    </row>
    <row r="3609" spans="1:18" x14ac:dyDescent="0.25">
      <c r="A3609" s="227"/>
      <c r="B3609" s="173"/>
      <c r="C3609" s="173"/>
      <c r="D3609" s="173"/>
      <c r="E3609" s="173"/>
      <c r="F3609" s="173"/>
      <c r="G3609" s="173"/>
      <c r="H3609" s="173"/>
      <c r="I3609" s="173"/>
      <c r="J3609" s="173"/>
      <c r="K3609" s="173"/>
      <c r="L3609" s="173"/>
      <c r="M3609" s="72"/>
      <c r="N3609" s="67"/>
      <c r="O3609" s="76"/>
      <c r="P3609" s="218"/>
      <c r="Q3609" s="218"/>
      <c r="R3609" s="218"/>
    </row>
    <row r="3610" spans="1:18" x14ac:dyDescent="0.25">
      <c r="A3610" s="227"/>
      <c r="B3610" s="173"/>
      <c r="C3610" s="173"/>
      <c r="D3610" s="173"/>
      <c r="E3610" s="173"/>
      <c r="F3610" s="173"/>
      <c r="G3610" s="173"/>
      <c r="H3610" s="173"/>
      <c r="I3610" s="173"/>
      <c r="J3610" s="173"/>
      <c r="K3610" s="173"/>
      <c r="L3610" s="173"/>
      <c r="M3610" s="72"/>
      <c r="N3610" s="67"/>
      <c r="O3610" s="76"/>
      <c r="P3610" s="218"/>
      <c r="Q3610" s="218"/>
      <c r="R3610" s="218"/>
    </row>
    <row r="3611" spans="1:18" x14ac:dyDescent="0.25">
      <c r="A3611" s="227"/>
      <c r="B3611" s="173"/>
      <c r="C3611" s="173"/>
      <c r="D3611" s="173"/>
      <c r="E3611" s="173"/>
      <c r="F3611" s="173"/>
      <c r="G3611" s="173"/>
      <c r="H3611" s="173"/>
      <c r="I3611" s="173"/>
      <c r="J3611" s="173"/>
      <c r="K3611" s="173"/>
      <c r="L3611" s="173"/>
      <c r="M3611" s="72"/>
      <c r="N3611" s="67"/>
      <c r="O3611" s="76"/>
      <c r="P3611" s="218"/>
      <c r="Q3611" s="218"/>
      <c r="R3611" s="218"/>
    </row>
    <row r="3612" spans="1:18" x14ac:dyDescent="0.25">
      <c r="A3612" s="227"/>
      <c r="B3612" s="173"/>
      <c r="C3612" s="173"/>
      <c r="D3612" s="173"/>
      <c r="E3612" s="173"/>
      <c r="F3612" s="173"/>
      <c r="G3612" s="173"/>
      <c r="H3612" s="173"/>
      <c r="I3612" s="173"/>
      <c r="J3612" s="173"/>
      <c r="K3612" s="173"/>
      <c r="L3612" s="173"/>
      <c r="M3612" s="72"/>
      <c r="N3612" s="67"/>
      <c r="O3612" s="76"/>
      <c r="P3612" s="218"/>
      <c r="Q3612" s="218"/>
      <c r="R3612" s="218"/>
    </row>
    <row r="3613" spans="1:18" x14ac:dyDescent="0.25">
      <c r="A3613" s="227"/>
      <c r="B3613" s="173"/>
      <c r="C3613" s="173"/>
      <c r="D3613" s="173"/>
      <c r="E3613" s="173"/>
      <c r="F3613" s="173"/>
      <c r="G3613" s="173"/>
      <c r="H3613" s="173"/>
      <c r="I3613" s="173"/>
      <c r="J3613" s="173"/>
      <c r="K3613" s="173"/>
      <c r="L3613" s="173"/>
      <c r="M3613" s="72"/>
      <c r="N3613" s="67"/>
      <c r="O3613" s="76"/>
      <c r="P3613" s="218"/>
      <c r="Q3613" s="218"/>
      <c r="R3613" s="218"/>
    </row>
    <row r="3614" spans="1:18" x14ac:dyDescent="0.25">
      <c r="A3614" s="227"/>
      <c r="B3614" s="173"/>
      <c r="C3614" s="173"/>
      <c r="D3614" s="173"/>
      <c r="E3614" s="173"/>
      <c r="F3614" s="173"/>
      <c r="G3614" s="173"/>
      <c r="H3614" s="173"/>
      <c r="I3614" s="173"/>
      <c r="J3614" s="173"/>
      <c r="K3614" s="173"/>
      <c r="L3614" s="173"/>
      <c r="M3614" s="72"/>
      <c r="N3614" s="67"/>
      <c r="O3614" s="76"/>
      <c r="P3614" s="218"/>
      <c r="Q3614" s="218"/>
      <c r="R3614" s="218"/>
    </row>
    <row r="3615" spans="1:18" x14ac:dyDescent="0.25">
      <c r="A3615" s="227"/>
      <c r="B3615" s="173"/>
      <c r="C3615" s="173"/>
      <c r="D3615" s="173"/>
      <c r="E3615" s="173"/>
      <c r="F3615" s="173"/>
      <c r="G3615" s="173"/>
      <c r="H3615" s="173"/>
      <c r="I3615" s="173"/>
      <c r="J3615" s="173"/>
      <c r="K3615" s="173"/>
      <c r="L3615" s="173"/>
      <c r="M3615" s="72"/>
      <c r="N3615" s="67"/>
      <c r="O3615" s="76"/>
      <c r="P3615" s="218"/>
      <c r="Q3615" s="218"/>
      <c r="R3615" s="218"/>
    </row>
    <row r="3616" spans="1:18" x14ac:dyDescent="0.25">
      <c r="A3616" s="227"/>
      <c r="B3616" s="173"/>
      <c r="C3616" s="173"/>
      <c r="D3616" s="173"/>
      <c r="E3616" s="173"/>
      <c r="F3616" s="173"/>
      <c r="G3616" s="173"/>
      <c r="H3616" s="173"/>
      <c r="I3616" s="173"/>
      <c r="J3616" s="173"/>
      <c r="K3616" s="173"/>
      <c r="L3616" s="173"/>
      <c r="M3616" s="72"/>
      <c r="N3616" s="67"/>
      <c r="O3616" s="76"/>
      <c r="P3616" s="218"/>
      <c r="Q3616" s="218"/>
      <c r="R3616" s="218"/>
    </row>
    <row r="3617" spans="1:18" x14ac:dyDescent="0.25">
      <c r="A3617" s="227"/>
      <c r="B3617" s="173"/>
      <c r="C3617" s="173"/>
      <c r="D3617" s="173"/>
      <c r="E3617" s="173"/>
      <c r="F3617" s="173"/>
      <c r="G3617" s="173"/>
      <c r="H3617" s="173"/>
      <c r="I3617" s="173"/>
      <c r="J3617" s="173"/>
      <c r="K3617" s="173"/>
      <c r="L3617" s="173"/>
      <c r="M3617" s="72"/>
      <c r="N3617" s="67"/>
      <c r="O3617" s="76"/>
      <c r="P3617" s="218"/>
      <c r="Q3617" s="218"/>
      <c r="R3617" s="218"/>
    </row>
    <row r="3618" spans="1:18" x14ac:dyDescent="0.25">
      <c r="A3618" s="227"/>
      <c r="B3618" s="173"/>
      <c r="C3618" s="173"/>
      <c r="D3618" s="173"/>
      <c r="E3618" s="173"/>
      <c r="F3618" s="173"/>
      <c r="G3618" s="173"/>
      <c r="H3618" s="173"/>
      <c r="I3618" s="173"/>
      <c r="J3618" s="173"/>
      <c r="K3618" s="173"/>
      <c r="L3618" s="173"/>
      <c r="M3618" s="72"/>
      <c r="N3618" s="67"/>
      <c r="O3618" s="76"/>
      <c r="P3618" s="218"/>
      <c r="Q3618" s="218"/>
      <c r="R3618" s="218"/>
    </row>
    <row r="3619" spans="1:18" x14ac:dyDescent="0.25">
      <c r="A3619" s="227"/>
      <c r="B3619" s="173"/>
      <c r="C3619" s="173"/>
      <c r="D3619" s="173"/>
      <c r="E3619" s="173"/>
      <c r="F3619" s="173"/>
      <c r="G3619" s="173"/>
      <c r="H3619" s="173"/>
      <c r="I3619" s="173"/>
      <c r="J3619" s="173"/>
      <c r="K3619" s="173"/>
      <c r="L3619" s="173"/>
      <c r="M3619" s="72"/>
      <c r="N3619" s="67"/>
      <c r="O3619" s="76"/>
      <c r="P3619" s="218"/>
      <c r="Q3619" s="218"/>
      <c r="R3619" s="218"/>
    </row>
    <row r="3620" spans="1:18" x14ac:dyDescent="0.25">
      <c r="A3620" s="227"/>
      <c r="B3620" s="173"/>
      <c r="C3620" s="173"/>
      <c r="D3620" s="173"/>
      <c r="E3620" s="173"/>
      <c r="F3620" s="173"/>
      <c r="G3620" s="173"/>
      <c r="H3620" s="173"/>
      <c r="I3620" s="173"/>
      <c r="J3620" s="173"/>
      <c r="K3620" s="173"/>
      <c r="L3620" s="173"/>
      <c r="M3620" s="72"/>
      <c r="N3620" s="67"/>
      <c r="O3620" s="76"/>
      <c r="P3620" s="218"/>
      <c r="Q3620" s="218"/>
      <c r="R3620" s="218"/>
    </row>
    <row r="3621" spans="1:18" x14ac:dyDescent="0.25">
      <c r="A3621" s="227"/>
      <c r="B3621" s="173"/>
      <c r="C3621" s="173"/>
      <c r="D3621" s="173"/>
      <c r="E3621" s="173"/>
      <c r="F3621" s="173"/>
      <c r="G3621" s="173"/>
      <c r="H3621" s="173"/>
      <c r="I3621" s="173"/>
      <c r="J3621" s="173"/>
      <c r="K3621" s="173"/>
      <c r="L3621" s="173"/>
      <c r="M3621" s="72"/>
      <c r="N3621" s="67"/>
      <c r="O3621" s="76"/>
      <c r="P3621" s="218"/>
      <c r="Q3621" s="218"/>
      <c r="R3621" s="218"/>
    </row>
    <row r="3622" spans="1:18" x14ac:dyDescent="0.25">
      <c r="A3622" s="227"/>
      <c r="B3622" s="173"/>
      <c r="C3622" s="173"/>
      <c r="D3622" s="173"/>
      <c r="E3622" s="173"/>
      <c r="F3622" s="173"/>
      <c r="G3622" s="173"/>
      <c r="H3622" s="173"/>
      <c r="I3622" s="173"/>
      <c r="J3622" s="173"/>
      <c r="K3622" s="173"/>
      <c r="L3622" s="173"/>
      <c r="M3622" s="72"/>
      <c r="N3622" s="67"/>
      <c r="O3622" s="76"/>
      <c r="P3622" s="218"/>
      <c r="Q3622" s="218"/>
      <c r="R3622" s="218"/>
    </row>
    <row r="3623" spans="1:18" x14ac:dyDescent="0.25">
      <c r="A3623" s="227"/>
      <c r="B3623" s="173"/>
      <c r="C3623" s="173"/>
      <c r="D3623" s="173"/>
      <c r="E3623" s="173"/>
      <c r="F3623" s="173"/>
      <c r="G3623" s="173"/>
      <c r="H3623" s="173"/>
      <c r="I3623" s="173"/>
      <c r="J3623" s="173"/>
      <c r="K3623" s="173"/>
      <c r="L3623" s="173"/>
      <c r="M3623" s="72"/>
      <c r="N3623" s="67"/>
      <c r="O3623" s="76"/>
      <c r="P3623" s="218"/>
      <c r="Q3623" s="218"/>
      <c r="R3623" s="218"/>
    </row>
    <row r="3624" spans="1:18" x14ac:dyDescent="0.25">
      <c r="A3624" s="227"/>
      <c r="B3624" s="173"/>
      <c r="C3624" s="173"/>
      <c r="D3624" s="173"/>
      <c r="E3624" s="173"/>
      <c r="F3624" s="173"/>
      <c r="G3624" s="173"/>
      <c r="H3624" s="173"/>
      <c r="I3624" s="173"/>
      <c r="J3624" s="173"/>
      <c r="K3624" s="173"/>
      <c r="L3624" s="173"/>
      <c r="M3624" s="72"/>
      <c r="N3624" s="67"/>
      <c r="O3624" s="76"/>
      <c r="P3624" s="218"/>
      <c r="Q3624" s="218"/>
      <c r="R3624" s="218"/>
    </row>
    <row r="3625" spans="1:18" x14ac:dyDescent="0.25">
      <c r="A3625" s="227"/>
      <c r="B3625" s="173"/>
      <c r="C3625" s="173"/>
      <c r="D3625" s="173"/>
      <c r="E3625" s="173"/>
      <c r="F3625" s="173"/>
      <c r="G3625" s="173"/>
      <c r="H3625" s="173"/>
      <c r="I3625" s="173"/>
      <c r="J3625" s="173"/>
      <c r="K3625" s="173"/>
      <c r="L3625" s="173"/>
      <c r="M3625" s="72"/>
      <c r="N3625" s="67"/>
      <c r="O3625" s="76"/>
      <c r="P3625" s="218"/>
      <c r="Q3625" s="218"/>
      <c r="R3625" s="218"/>
    </row>
    <row r="3626" spans="1:18" x14ac:dyDescent="0.25">
      <c r="A3626" s="227"/>
      <c r="B3626" s="173"/>
      <c r="C3626" s="173"/>
      <c r="D3626" s="173"/>
      <c r="E3626" s="173"/>
      <c r="F3626" s="173"/>
      <c r="G3626" s="173"/>
      <c r="H3626" s="173"/>
      <c r="I3626" s="173"/>
      <c r="J3626" s="173"/>
      <c r="K3626" s="173"/>
      <c r="L3626" s="173"/>
      <c r="M3626" s="72"/>
      <c r="N3626" s="67"/>
      <c r="O3626" s="76"/>
      <c r="P3626" s="218"/>
      <c r="Q3626" s="218"/>
      <c r="R3626" s="218"/>
    </row>
    <row r="3627" spans="1:18" x14ac:dyDescent="0.25">
      <c r="A3627" s="227"/>
      <c r="B3627" s="173"/>
      <c r="C3627" s="173"/>
      <c r="D3627" s="173"/>
      <c r="E3627" s="173"/>
      <c r="F3627" s="173"/>
      <c r="G3627" s="173"/>
      <c r="H3627" s="173"/>
      <c r="I3627" s="173"/>
      <c r="J3627" s="173"/>
      <c r="K3627" s="173"/>
      <c r="L3627" s="173"/>
      <c r="M3627" s="72"/>
      <c r="N3627" s="67"/>
      <c r="O3627" s="76"/>
      <c r="P3627" s="218"/>
      <c r="Q3627" s="218"/>
      <c r="R3627" s="218"/>
    </row>
    <row r="3628" spans="1:18" x14ac:dyDescent="0.25">
      <c r="A3628" s="227"/>
      <c r="B3628" s="173"/>
      <c r="C3628" s="173"/>
      <c r="D3628" s="173"/>
      <c r="E3628" s="173"/>
      <c r="F3628" s="173"/>
      <c r="G3628" s="173"/>
      <c r="H3628" s="173"/>
      <c r="I3628" s="173"/>
      <c r="J3628" s="173"/>
      <c r="K3628" s="173"/>
      <c r="L3628" s="173"/>
      <c r="M3628" s="72"/>
      <c r="N3628" s="67"/>
      <c r="O3628" s="76"/>
      <c r="P3628" s="218"/>
      <c r="Q3628" s="218"/>
      <c r="R3628" s="218"/>
    </row>
    <row r="3629" spans="1:18" x14ac:dyDescent="0.25">
      <c r="A3629" s="227"/>
      <c r="B3629" s="173"/>
      <c r="C3629" s="173"/>
      <c r="D3629" s="173"/>
      <c r="E3629" s="173"/>
      <c r="F3629" s="173"/>
      <c r="G3629" s="173"/>
      <c r="H3629" s="173"/>
      <c r="I3629" s="173"/>
      <c r="J3629" s="173"/>
      <c r="K3629" s="173"/>
      <c r="L3629" s="173"/>
      <c r="M3629" s="72"/>
      <c r="N3629" s="67"/>
      <c r="O3629" s="76"/>
      <c r="P3629" s="218"/>
      <c r="Q3629" s="218"/>
      <c r="R3629" s="218"/>
    </row>
    <row r="3630" spans="1:18" x14ac:dyDescent="0.25">
      <c r="A3630" s="227"/>
      <c r="B3630" s="173"/>
      <c r="C3630" s="173"/>
      <c r="D3630" s="173"/>
      <c r="E3630" s="173"/>
      <c r="F3630" s="173"/>
      <c r="G3630" s="173"/>
      <c r="H3630" s="173"/>
      <c r="I3630" s="173"/>
      <c r="J3630" s="173"/>
      <c r="K3630" s="173"/>
      <c r="L3630" s="173"/>
      <c r="M3630" s="72"/>
      <c r="N3630" s="67"/>
      <c r="O3630" s="76"/>
      <c r="P3630" s="218"/>
      <c r="Q3630" s="218"/>
      <c r="R3630" s="218"/>
    </row>
    <row r="3631" spans="1:18" x14ac:dyDescent="0.25">
      <c r="A3631" s="227"/>
      <c r="B3631" s="173"/>
      <c r="C3631" s="173"/>
      <c r="D3631" s="173"/>
      <c r="E3631" s="173"/>
      <c r="F3631" s="173"/>
      <c r="G3631" s="173"/>
      <c r="H3631" s="173"/>
      <c r="I3631" s="173"/>
      <c r="J3631" s="173"/>
      <c r="K3631" s="173"/>
      <c r="L3631" s="173"/>
      <c r="M3631" s="72"/>
      <c r="N3631" s="67"/>
      <c r="O3631" s="76"/>
      <c r="P3631" s="218"/>
      <c r="Q3631" s="218"/>
      <c r="R3631" s="218"/>
    </row>
    <row r="3632" spans="1:18" x14ac:dyDescent="0.25">
      <c r="A3632" s="227"/>
      <c r="B3632" s="173"/>
      <c r="C3632" s="173"/>
      <c r="D3632" s="173"/>
      <c r="E3632" s="173"/>
      <c r="F3632" s="173"/>
      <c r="G3632" s="173"/>
      <c r="H3632" s="173"/>
      <c r="I3632" s="173"/>
      <c r="J3632" s="173"/>
      <c r="K3632" s="173"/>
      <c r="L3632" s="173"/>
      <c r="M3632" s="72"/>
      <c r="N3632" s="67"/>
      <c r="O3632" s="76"/>
      <c r="P3632" s="218"/>
      <c r="Q3632" s="218"/>
      <c r="R3632" s="218"/>
    </row>
    <row r="3633" spans="1:18" x14ac:dyDescent="0.25">
      <c r="A3633" s="227"/>
      <c r="B3633" s="173"/>
      <c r="C3633" s="173"/>
      <c r="D3633" s="173"/>
      <c r="E3633" s="173"/>
      <c r="F3633" s="173"/>
      <c r="G3633" s="173"/>
      <c r="H3633" s="173"/>
      <c r="I3633" s="173"/>
      <c r="J3633" s="173"/>
      <c r="K3633" s="173"/>
      <c r="L3633" s="173"/>
      <c r="M3633" s="72"/>
      <c r="N3633" s="67"/>
      <c r="O3633" s="76"/>
      <c r="P3633" s="218"/>
      <c r="Q3633" s="218"/>
      <c r="R3633" s="218"/>
    </row>
    <row r="3634" spans="1:18" x14ac:dyDescent="0.25">
      <c r="A3634" s="227"/>
      <c r="B3634" s="173"/>
      <c r="C3634" s="173"/>
      <c r="D3634" s="173"/>
      <c r="E3634" s="173"/>
      <c r="F3634" s="173"/>
      <c r="G3634" s="173"/>
      <c r="H3634" s="173"/>
      <c r="I3634" s="173"/>
      <c r="J3634" s="173"/>
      <c r="K3634" s="173"/>
      <c r="L3634" s="173"/>
      <c r="M3634" s="72"/>
      <c r="N3634" s="67"/>
      <c r="O3634" s="76"/>
      <c r="P3634" s="218"/>
      <c r="Q3634" s="218"/>
      <c r="R3634" s="218"/>
    </row>
    <row r="3635" spans="1:18" x14ac:dyDescent="0.25">
      <c r="A3635" s="227"/>
      <c r="B3635" s="173"/>
      <c r="C3635" s="173"/>
      <c r="D3635" s="173"/>
      <c r="E3635" s="173"/>
      <c r="F3635" s="173"/>
      <c r="G3635" s="173"/>
      <c r="H3635" s="173"/>
      <c r="I3635" s="173"/>
      <c r="J3635" s="173"/>
      <c r="K3635" s="173"/>
      <c r="L3635" s="173"/>
      <c r="M3635" s="72"/>
      <c r="N3635" s="67"/>
      <c r="O3635" s="76"/>
      <c r="P3635" s="218"/>
      <c r="Q3635" s="218"/>
      <c r="R3635" s="218"/>
    </row>
    <row r="3636" spans="1:18" x14ac:dyDescent="0.25">
      <c r="A3636" s="227"/>
      <c r="B3636" s="173"/>
      <c r="C3636" s="173"/>
      <c r="D3636" s="173"/>
      <c r="E3636" s="173"/>
      <c r="F3636" s="173"/>
      <c r="G3636" s="173"/>
      <c r="H3636" s="173"/>
      <c r="I3636" s="173"/>
      <c r="J3636" s="173"/>
      <c r="K3636" s="173"/>
      <c r="L3636" s="173"/>
      <c r="M3636" s="72"/>
      <c r="N3636" s="67"/>
      <c r="O3636" s="76"/>
      <c r="P3636" s="218"/>
      <c r="Q3636" s="218"/>
      <c r="R3636" s="218"/>
    </row>
    <row r="3637" spans="1:18" x14ac:dyDescent="0.25">
      <c r="A3637" s="227"/>
      <c r="B3637" s="173"/>
      <c r="C3637" s="173"/>
      <c r="D3637" s="173"/>
      <c r="E3637" s="173"/>
      <c r="F3637" s="173"/>
      <c r="G3637" s="173"/>
      <c r="H3637" s="173"/>
      <c r="I3637" s="173"/>
      <c r="J3637" s="173"/>
      <c r="K3637" s="173"/>
      <c r="L3637" s="173"/>
      <c r="M3637" s="72"/>
      <c r="N3637" s="67"/>
      <c r="O3637" s="76"/>
      <c r="P3637" s="218"/>
      <c r="Q3637" s="218"/>
      <c r="R3637" s="218"/>
    </row>
    <row r="3638" spans="1:18" x14ac:dyDescent="0.25">
      <c r="A3638" s="227"/>
      <c r="B3638" s="173"/>
      <c r="C3638" s="173"/>
      <c r="D3638" s="173"/>
      <c r="E3638" s="173"/>
      <c r="F3638" s="173"/>
      <c r="G3638" s="173"/>
      <c r="H3638" s="173"/>
      <c r="I3638" s="173"/>
      <c r="J3638" s="173"/>
      <c r="K3638" s="173"/>
      <c r="L3638" s="173"/>
      <c r="M3638" s="72"/>
      <c r="N3638" s="67"/>
      <c r="O3638" s="76"/>
      <c r="P3638" s="218"/>
      <c r="Q3638" s="218"/>
      <c r="R3638" s="218"/>
    </row>
    <row r="3639" spans="1:18" x14ac:dyDescent="0.25">
      <c r="A3639" s="227"/>
      <c r="B3639" s="173"/>
      <c r="C3639" s="173"/>
      <c r="D3639" s="173"/>
      <c r="E3639" s="173"/>
      <c r="F3639" s="173"/>
      <c r="G3639" s="173"/>
      <c r="H3639" s="173"/>
      <c r="I3639" s="173"/>
      <c r="J3639" s="173"/>
      <c r="K3639" s="173"/>
      <c r="L3639" s="173"/>
      <c r="M3639" s="72"/>
      <c r="N3639" s="67"/>
      <c r="O3639" s="76"/>
      <c r="P3639" s="218"/>
      <c r="Q3639" s="218"/>
      <c r="R3639" s="218"/>
    </row>
    <row r="3640" spans="1:18" x14ac:dyDescent="0.25">
      <c r="A3640" s="227"/>
      <c r="B3640" s="173"/>
      <c r="C3640" s="173"/>
      <c r="D3640" s="173"/>
      <c r="E3640" s="173"/>
      <c r="F3640" s="173"/>
      <c r="G3640" s="173"/>
      <c r="H3640" s="173"/>
      <c r="I3640" s="173"/>
      <c r="J3640" s="173"/>
      <c r="K3640" s="173"/>
      <c r="L3640" s="173"/>
      <c r="M3640" s="72"/>
      <c r="N3640" s="67"/>
      <c r="O3640" s="76"/>
      <c r="P3640" s="218"/>
      <c r="Q3640" s="218"/>
      <c r="R3640" s="218"/>
    </row>
    <row r="3641" spans="1:18" x14ac:dyDescent="0.25">
      <c r="A3641" s="227"/>
      <c r="B3641" s="173"/>
      <c r="C3641" s="173"/>
      <c r="D3641" s="173"/>
      <c r="E3641" s="173"/>
      <c r="F3641" s="173"/>
      <c r="G3641" s="173"/>
      <c r="H3641" s="173"/>
      <c r="I3641" s="173"/>
      <c r="J3641" s="173"/>
      <c r="K3641" s="173"/>
      <c r="L3641" s="173"/>
      <c r="M3641" s="72"/>
      <c r="N3641" s="67"/>
      <c r="O3641" s="76"/>
      <c r="P3641" s="218"/>
      <c r="Q3641" s="218"/>
      <c r="R3641" s="218"/>
    </row>
    <row r="3642" spans="1:18" x14ac:dyDescent="0.25">
      <c r="A3642" s="227"/>
      <c r="B3642" s="173"/>
      <c r="C3642" s="173"/>
      <c r="D3642" s="173"/>
      <c r="E3642" s="173"/>
      <c r="F3642" s="173"/>
      <c r="G3642" s="173"/>
      <c r="H3642" s="173"/>
      <c r="I3642" s="173"/>
      <c r="J3642" s="173"/>
      <c r="K3642" s="173"/>
      <c r="L3642" s="173"/>
      <c r="M3642" s="72"/>
      <c r="N3642" s="67"/>
      <c r="O3642" s="76"/>
      <c r="P3642" s="218"/>
      <c r="Q3642" s="218"/>
      <c r="R3642" s="218"/>
    </row>
    <row r="3643" spans="1:18" x14ac:dyDescent="0.25">
      <c r="A3643" s="227"/>
      <c r="B3643" s="173"/>
      <c r="C3643" s="173"/>
      <c r="D3643" s="173"/>
      <c r="E3643" s="173"/>
      <c r="F3643" s="173"/>
      <c r="G3643" s="173"/>
      <c r="H3643" s="173"/>
      <c r="I3643" s="173"/>
      <c r="J3643" s="173"/>
      <c r="K3643" s="173"/>
      <c r="L3643" s="173"/>
      <c r="M3643" s="72"/>
      <c r="N3643" s="67"/>
      <c r="O3643" s="76"/>
      <c r="P3643" s="218"/>
      <c r="Q3643" s="218"/>
      <c r="R3643" s="218"/>
    </row>
    <row r="3644" spans="1:18" x14ac:dyDescent="0.25">
      <c r="A3644" s="227"/>
      <c r="B3644" s="173"/>
      <c r="C3644" s="173"/>
      <c r="D3644" s="173"/>
      <c r="E3644" s="173"/>
      <c r="F3644" s="173"/>
      <c r="G3644" s="173"/>
      <c r="H3644" s="173"/>
      <c r="I3644" s="173"/>
      <c r="J3644" s="173"/>
      <c r="K3644" s="173"/>
      <c r="L3644" s="173"/>
      <c r="M3644" s="72"/>
      <c r="N3644" s="67"/>
      <c r="O3644" s="76"/>
      <c r="P3644" s="218"/>
      <c r="Q3644" s="218"/>
      <c r="R3644" s="218"/>
    </row>
    <row r="3645" spans="1:18" x14ac:dyDescent="0.25">
      <c r="A3645" s="227"/>
      <c r="B3645" s="173"/>
      <c r="C3645" s="173"/>
      <c r="D3645" s="173"/>
      <c r="E3645" s="173"/>
      <c r="F3645" s="173"/>
      <c r="G3645" s="173"/>
      <c r="H3645" s="173"/>
      <c r="I3645" s="173"/>
      <c r="J3645" s="173"/>
      <c r="K3645" s="173"/>
      <c r="L3645" s="173"/>
      <c r="M3645" s="72"/>
      <c r="N3645" s="67"/>
      <c r="O3645" s="76"/>
      <c r="P3645" s="218"/>
      <c r="Q3645" s="218"/>
      <c r="R3645" s="218"/>
    </row>
    <row r="3646" spans="1:18" x14ac:dyDescent="0.25">
      <c r="A3646" s="227"/>
      <c r="B3646" s="173"/>
      <c r="C3646" s="173"/>
      <c r="D3646" s="173"/>
      <c r="E3646" s="173"/>
      <c r="F3646" s="173"/>
      <c r="G3646" s="173"/>
      <c r="H3646" s="173"/>
      <c r="I3646" s="173"/>
      <c r="J3646" s="173"/>
      <c r="K3646" s="173"/>
      <c r="L3646" s="173"/>
      <c r="M3646" s="72"/>
      <c r="N3646" s="67"/>
      <c r="O3646" s="76"/>
      <c r="P3646" s="218"/>
      <c r="Q3646" s="218"/>
      <c r="R3646" s="218"/>
    </row>
    <row r="3647" spans="1:18" x14ac:dyDescent="0.25">
      <c r="A3647" s="227"/>
      <c r="B3647" s="173"/>
      <c r="C3647" s="173"/>
      <c r="D3647" s="173"/>
      <c r="E3647" s="173"/>
      <c r="F3647" s="173"/>
      <c r="G3647" s="173"/>
      <c r="H3647" s="173"/>
      <c r="I3647" s="173"/>
      <c r="J3647" s="173"/>
      <c r="K3647" s="173"/>
      <c r="L3647" s="173"/>
      <c r="M3647" s="72"/>
      <c r="N3647" s="67"/>
      <c r="O3647" s="76"/>
      <c r="P3647" s="218"/>
      <c r="Q3647" s="218"/>
      <c r="R3647" s="218"/>
    </row>
    <row r="3648" spans="1:18" x14ac:dyDescent="0.25">
      <c r="A3648" s="227"/>
      <c r="B3648" s="173"/>
      <c r="C3648" s="173"/>
      <c r="D3648" s="173"/>
      <c r="E3648" s="173"/>
      <c r="F3648" s="173"/>
      <c r="G3648" s="173"/>
      <c r="H3648" s="173"/>
      <c r="I3648" s="173"/>
      <c r="J3648" s="173"/>
      <c r="K3648" s="173"/>
      <c r="L3648" s="173"/>
      <c r="M3648" s="72"/>
      <c r="N3648" s="67"/>
      <c r="O3648" s="76"/>
      <c r="P3648" s="218"/>
      <c r="Q3648" s="218"/>
      <c r="R3648" s="218"/>
    </row>
    <row r="3649" spans="1:18" x14ac:dyDescent="0.25">
      <c r="A3649" s="227"/>
      <c r="B3649" s="173"/>
      <c r="C3649" s="173"/>
      <c r="D3649" s="173"/>
      <c r="E3649" s="173"/>
      <c r="F3649" s="173"/>
      <c r="G3649" s="173"/>
      <c r="H3649" s="173"/>
      <c r="I3649" s="173"/>
      <c r="J3649" s="173"/>
      <c r="K3649" s="173"/>
      <c r="L3649" s="173"/>
      <c r="M3649" s="72"/>
      <c r="N3649" s="67"/>
      <c r="O3649" s="76"/>
      <c r="P3649" s="218"/>
      <c r="Q3649" s="218"/>
      <c r="R3649" s="218"/>
    </row>
    <row r="3650" spans="1:18" x14ac:dyDescent="0.25">
      <c r="A3650" s="227"/>
      <c r="B3650" s="173"/>
      <c r="C3650" s="173"/>
      <c r="D3650" s="173"/>
      <c r="E3650" s="173"/>
      <c r="F3650" s="173"/>
      <c r="G3650" s="173"/>
      <c r="H3650" s="173"/>
      <c r="I3650" s="173"/>
      <c r="J3650" s="173"/>
      <c r="K3650" s="173"/>
      <c r="L3650" s="173"/>
      <c r="M3650" s="72"/>
      <c r="N3650" s="67"/>
      <c r="O3650" s="76"/>
      <c r="P3650" s="218"/>
      <c r="Q3650" s="218"/>
      <c r="R3650" s="218"/>
    </row>
    <row r="3651" spans="1:18" x14ac:dyDescent="0.25">
      <c r="A3651" s="227"/>
      <c r="B3651" s="173"/>
      <c r="C3651" s="173"/>
      <c r="D3651" s="173"/>
      <c r="E3651" s="173"/>
      <c r="F3651" s="173"/>
      <c r="G3651" s="173"/>
      <c r="H3651" s="173"/>
      <c r="I3651" s="173"/>
      <c r="J3651" s="173"/>
      <c r="K3651" s="173"/>
      <c r="L3651" s="173"/>
      <c r="M3651" s="72"/>
      <c r="N3651" s="67"/>
      <c r="O3651" s="76"/>
      <c r="P3651" s="218"/>
      <c r="Q3651" s="218"/>
      <c r="R3651" s="218"/>
    </row>
    <row r="3652" spans="1:18" x14ac:dyDescent="0.25">
      <c r="A3652" s="227"/>
      <c r="B3652" s="173"/>
      <c r="C3652" s="173"/>
      <c r="D3652" s="173"/>
      <c r="E3652" s="173"/>
      <c r="F3652" s="173"/>
      <c r="G3652" s="173"/>
      <c r="H3652" s="173"/>
      <c r="I3652" s="173"/>
      <c r="J3652" s="173"/>
      <c r="K3652" s="173"/>
      <c r="L3652" s="173"/>
      <c r="M3652" s="72"/>
      <c r="N3652" s="67"/>
      <c r="O3652" s="76"/>
      <c r="P3652" s="218"/>
      <c r="Q3652" s="218"/>
      <c r="R3652" s="218"/>
    </row>
    <row r="3653" spans="1:18" x14ac:dyDescent="0.25">
      <c r="A3653" s="227"/>
      <c r="B3653" s="173"/>
      <c r="C3653" s="173"/>
      <c r="D3653" s="173"/>
      <c r="E3653" s="173"/>
      <c r="F3653" s="173"/>
      <c r="G3653" s="173"/>
      <c r="H3653" s="173"/>
      <c r="I3653" s="173"/>
      <c r="J3653" s="173"/>
      <c r="K3653" s="173"/>
      <c r="L3653" s="173"/>
      <c r="M3653" s="72"/>
      <c r="N3653" s="67"/>
      <c r="O3653" s="76"/>
      <c r="P3653" s="218"/>
      <c r="Q3653" s="218"/>
      <c r="R3653" s="218"/>
    </row>
    <row r="3654" spans="1:18" x14ac:dyDescent="0.25">
      <c r="A3654" s="227"/>
      <c r="B3654" s="173"/>
      <c r="C3654" s="173"/>
      <c r="D3654" s="173"/>
      <c r="E3654" s="173"/>
      <c r="F3654" s="173"/>
      <c r="G3654" s="173"/>
      <c r="H3654" s="173"/>
      <c r="I3654" s="173"/>
      <c r="J3654" s="173"/>
      <c r="K3654" s="173"/>
      <c r="L3654" s="173"/>
      <c r="M3654" s="72"/>
      <c r="N3654" s="67"/>
      <c r="O3654" s="76"/>
      <c r="P3654" s="218"/>
      <c r="Q3654" s="218"/>
      <c r="R3654" s="218"/>
    </row>
    <row r="3655" spans="1:18" x14ac:dyDescent="0.25">
      <c r="A3655" s="227"/>
      <c r="B3655" s="173"/>
      <c r="C3655" s="173"/>
      <c r="D3655" s="173"/>
      <c r="E3655" s="173"/>
      <c r="F3655" s="173"/>
      <c r="G3655" s="173"/>
      <c r="H3655" s="173"/>
      <c r="I3655" s="173"/>
      <c r="J3655" s="173"/>
      <c r="K3655" s="173"/>
      <c r="L3655" s="173"/>
      <c r="M3655" s="72"/>
      <c r="N3655" s="67"/>
      <c r="O3655" s="76"/>
      <c r="P3655" s="218"/>
      <c r="Q3655" s="218"/>
      <c r="R3655" s="218"/>
    </row>
    <row r="3656" spans="1:18" x14ac:dyDescent="0.25">
      <c r="A3656" s="227"/>
      <c r="B3656" s="173"/>
      <c r="C3656" s="173"/>
      <c r="D3656" s="173"/>
      <c r="E3656" s="173"/>
      <c r="F3656" s="173"/>
      <c r="G3656" s="173"/>
      <c r="H3656" s="173"/>
      <c r="I3656" s="173"/>
      <c r="J3656" s="173"/>
      <c r="K3656" s="173"/>
      <c r="L3656" s="173"/>
      <c r="M3656" s="72"/>
      <c r="N3656" s="67"/>
      <c r="O3656" s="76"/>
      <c r="P3656" s="218"/>
      <c r="Q3656" s="218"/>
      <c r="R3656" s="218"/>
    </row>
    <row r="3657" spans="1:18" x14ac:dyDescent="0.25">
      <c r="A3657" s="227"/>
      <c r="B3657" s="173"/>
      <c r="C3657" s="173"/>
      <c r="D3657" s="173"/>
      <c r="E3657" s="173"/>
      <c r="F3657" s="173"/>
      <c r="G3657" s="173"/>
      <c r="H3657" s="173"/>
      <c r="I3657" s="173"/>
      <c r="J3657" s="173"/>
      <c r="K3657" s="173"/>
      <c r="L3657" s="173"/>
      <c r="M3657" s="72"/>
      <c r="N3657" s="67"/>
      <c r="O3657" s="76"/>
      <c r="P3657" s="218"/>
      <c r="Q3657" s="218"/>
      <c r="R3657" s="218"/>
    </row>
    <row r="3658" spans="1:18" x14ac:dyDescent="0.25">
      <c r="A3658" s="227"/>
      <c r="B3658" s="173"/>
      <c r="C3658" s="173"/>
      <c r="D3658" s="173"/>
      <c r="E3658" s="173"/>
      <c r="F3658" s="173"/>
      <c r="G3658" s="173"/>
      <c r="H3658" s="173"/>
      <c r="I3658" s="173"/>
      <c r="J3658" s="173"/>
      <c r="K3658" s="173"/>
      <c r="L3658" s="173"/>
      <c r="M3658" s="72"/>
      <c r="N3658" s="67"/>
      <c r="O3658" s="76"/>
      <c r="P3658" s="218"/>
      <c r="Q3658" s="218"/>
      <c r="R3658" s="218"/>
    </row>
    <row r="3659" spans="1:18" x14ac:dyDescent="0.25">
      <c r="A3659" s="227"/>
      <c r="B3659" s="173"/>
      <c r="C3659" s="173"/>
      <c r="D3659" s="173"/>
      <c r="E3659" s="173"/>
      <c r="F3659" s="173"/>
      <c r="G3659" s="173"/>
      <c r="H3659" s="173"/>
      <c r="I3659" s="173"/>
      <c r="J3659" s="173"/>
      <c r="K3659" s="173"/>
      <c r="L3659" s="173"/>
      <c r="M3659" s="72"/>
      <c r="N3659" s="67"/>
      <c r="O3659" s="76"/>
      <c r="P3659" s="218"/>
      <c r="Q3659" s="218"/>
      <c r="R3659" s="218"/>
    </row>
    <row r="3660" spans="1:18" x14ac:dyDescent="0.25">
      <c r="A3660" s="227"/>
      <c r="B3660" s="173"/>
      <c r="C3660" s="173"/>
      <c r="D3660" s="173"/>
      <c r="E3660" s="173"/>
      <c r="F3660" s="173"/>
      <c r="G3660" s="173"/>
      <c r="H3660" s="173"/>
      <c r="I3660" s="173"/>
      <c r="J3660" s="173"/>
      <c r="K3660" s="173"/>
      <c r="L3660" s="173"/>
      <c r="M3660" s="72"/>
      <c r="N3660" s="67"/>
      <c r="O3660" s="76"/>
      <c r="P3660" s="218"/>
      <c r="Q3660" s="218"/>
      <c r="R3660" s="218"/>
    </row>
    <row r="3661" spans="1:18" x14ac:dyDescent="0.25">
      <c r="A3661" s="227"/>
      <c r="B3661" s="173"/>
      <c r="C3661" s="173"/>
      <c r="D3661" s="173"/>
      <c r="E3661" s="173"/>
      <c r="F3661" s="173"/>
      <c r="G3661" s="173"/>
      <c r="H3661" s="173"/>
      <c r="I3661" s="173"/>
      <c r="J3661" s="173"/>
      <c r="K3661" s="173"/>
      <c r="L3661" s="173"/>
      <c r="M3661" s="72"/>
      <c r="N3661" s="67"/>
      <c r="O3661" s="76"/>
      <c r="P3661" s="218"/>
      <c r="Q3661" s="218"/>
      <c r="R3661" s="218"/>
    </row>
    <row r="3662" spans="1:18" x14ac:dyDescent="0.25">
      <c r="A3662" s="227"/>
      <c r="B3662" s="173"/>
      <c r="C3662" s="173"/>
      <c r="D3662" s="173"/>
      <c r="E3662" s="173"/>
      <c r="F3662" s="173"/>
      <c r="G3662" s="173"/>
      <c r="H3662" s="173"/>
      <c r="I3662" s="173"/>
      <c r="J3662" s="173"/>
      <c r="K3662" s="173"/>
      <c r="L3662" s="173"/>
      <c r="M3662" s="72"/>
      <c r="N3662" s="67"/>
      <c r="O3662" s="76"/>
      <c r="P3662" s="218"/>
      <c r="Q3662" s="218"/>
      <c r="R3662" s="218"/>
    </row>
    <row r="3663" spans="1:18" x14ac:dyDescent="0.25">
      <c r="A3663" s="227"/>
      <c r="B3663" s="173"/>
      <c r="C3663" s="173"/>
      <c r="D3663" s="173"/>
      <c r="E3663" s="173"/>
      <c r="F3663" s="173"/>
      <c r="G3663" s="173"/>
      <c r="H3663" s="173"/>
      <c r="I3663" s="173"/>
      <c r="J3663" s="173"/>
      <c r="K3663" s="173"/>
      <c r="L3663" s="173"/>
      <c r="M3663" s="72"/>
      <c r="N3663" s="67"/>
      <c r="O3663" s="76"/>
      <c r="P3663" s="218"/>
      <c r="Q3663" s="218"/>
      <c r="R3663" s="218"/>
    </row>
    <row r="3664" spans="1:18" x14ac:dyDescent="0.25">
      <c r="A3664" s="227"/>
      <c r="B3664" s="173"/>
      <c r="C3664" s="173"/>
      <c r="D3664" s="173"/>
      <c r="E3664" s="173"/>
      <c r="F3664" s="173"/>
      <c r="G3664" s="173"/>
      <c r="H3664" s="173"/>
      <c r="I3664" s="173"/>
      <c r="J3664" s="173"/>
      <c r="K3664" s="173"/>
      <c r="L3664" s="173"/>
      <c r="M3664" s="72"/>
      <c r="N3664" s="67"/>
      <c r="O3664" s="76"/>
      <c r="P3664" s="218"/>
      <c r="Q3664" s="218"/>
      <c r="R3664" s="218"/>
    </row>
    <row r="3665" spans="1:18" x14ac:dyDescent="0.25">
      <c r="A3665" s="227"/>
      <c r="B3665" s="173"/>
      <c r="C3665" s="173"/>
      <c r="D3665" s="173"/>
      <c r="E3665" s="173"/>
      <c r="F3665" s="173"/>
      <c r="G3665" s="173"/>
      <c r="H3665" s="173"/>
      <c r="I3665" s="173"/>
      <c r="J3665" s="173"/>
      <c r="K3665" s="173"/>
      <c r="L3665" s="173"/>
      <c r="M3665" s="72"/>
      <c r="N3665" s="67"/>
      <c r="O3665" s="76"/>
      <c r="P3665" s="218"/>
      <c r="Q3665" s="218"/>
      <c r="R3665" s="218"/>
    </row>
    <row r="3666" spans="1:18" x14ac:dyDescent="0.25">
      <c r="A3666" s="227"/>
      <c r="B3666" s="173"/>
      <c r="C3666" s="173"/>
      <c r="D3666" s="173"/>
      <c r="E3666" s="173"/>
      <c r="F3666" s="173"/>
      <c r="G3666" s="173"/>
      <c r="H3666" s="173"/>
      <c r="I3666" s="173"/>
      <c r="J3666" s="173"/>
      <c r="K3666" s="173"/>
      <c r="L3666" s="173"/>
      <c r="M3666" s="72"/>
      <c r="N3666" s="67"/>
      <c r="O3666" s="76"/>
      <c r="P3666" s="218"/>
      <c r="Q3666" s="218"/>
      <c r="R3666" s="218"/>
    </row>
    <row r="3667" spans="1:18" x14ac:dyDescent="0.25">
      <c r="A3667" s="227"/>
      <c r="B3667" s="173"/>
      <c r="C3667" s="173"/>
      <c r="D3667" s="173"/>
      <c r="E3667" s="173"/>
      <c r="F3667" s="173"/>
      <c r="G3667" s="173"/>
      <c r="H3667" s="173"/>
      <c r="I3667" s="173"/>
      <c r="J3667" s="173"/>
      <c r="K3667" s="173"/>
      <c r="L3667" s="173"/>
      <c r="M3667" s="72"/>
      <c r="N3667" s="67"/>
      <c r="O3667" s="76"/>
      <c r="P3667" s="218"/>
      <c r="Q3667" s="218"/>
      <c r="R3667" s="218"/>
    </row>
    <row r="3668" spans="1:18" x14ac:dyDescent="0.25">
      <c r="A3668" s="227"/>
      <c r="B3668" s="173"/>
      <c r="C3668" s="173"/>
      <c r="D3668" s="173"/>
      <c r="E3668" s="173"/>
      <c r="F3668" s="173"/>
      <c r="G3668" s="173"/>
      <c r="H3668" s="173"/>
      <c r="I3668" s="173"/>
      <c r="J3668" s="173"/>
      <c r="K3668" s="173"/>
      <c r="L3668" s="173"/>
      <c r="M3668" s="72"/>
      <c r="N3668" s="67"/>
      <c r="O3668" s="76"/>
      <c r="P3668" s="218"/>
      <c r="Q3668" s="218"/>
      <c r="R3668" s="218"/>
    </row>
    <row r="3669" spans="1:18" x14ac:dyDescent="0.25">
      <c r="A3669" s="227"/>
      <c r="B3669" s="173"/>
      <c r="C3669" s="173"/>
      <c r="D3669" s="173"/>
      <c r="E3669" s="173"/>
      <c r="F3669" s="173"/>
      <c r="G3669" s="173"/>
      <c r="H3669" s="173"/>
      <c r="I3669" s="173"/>
      <c r="J3669" s="173"/>
      <c r="K3669" s="173"/>
      <c r="L3669" s="173"/>
      <c r="M3669" s="72"/>
      <c r="N3669" s="67"/>
      <c r="O3669" s="76"/>
      <c r="P3669" s="218"/>
      <c r="Q3669" s="218"/>
      <c r="R3669" s="218"/>
    </row>
    <row r="3670" spans="1:18" x14ac:dyDescent="0.25">
      <c r="A3670" s="227"/>
      <c r="B3670" s="173"/>
      <c r="C3670" s="173"/>
      <c r="D3670" s="173"/>
      <c r="E3670" s="173"/>
      <c r="F3670" s="173"/>
      <c r="G3670" s="173"/>
      <c r="H3670" s="173"/>
      <c r="I3670" s="173"/>
      <c r="J3670" s="173"/>
      <c r="K3670" s="173"/>
      <c r="L3670" s="173"/>
      <c r="M3670" s="72"/>
      <c r="N3670" s="67"/>
      <c r="O3670" s="76"/>
      <c r="P3670" s="218"/>
      <c r="Q3670" s="218"/>
      <c r="R3670" s="218"/>
    </row>
    <row r="3671" spans="1:18" x14ac:dyDescent="0.25">
      <c r="A3671" s="227"/>
      <c r="B3671" s="173"/>
      <c r="C3671" s="173"/>
      <c r="D3671" s="173"/>
      <c r="E3671" s="173"/>
      <c r="F3671" s="173"/>
      <c r="G3671" s="173"/>
      <c r="H3671" s="173"/>
      <c r="I3671" s="173"/>
      <c r="J3671" s="173"/>
      <c r="K3671" s="173"/>
      <c r="L3671" s="173"/>
      <c r="M3671" s="72"/>
      <c r="N3671" s="67"/>
      <c r="O3671" s="76"/>
      <c r="P3671" s="218"/>
      <c r="Q3671" s="218"/>
      <c r="R3671" s="218"/>
    </row>
    <row r="3672" spans="1:18" x14ac:dyDescent="0.25">
      <c r="A3672" s="227"/>
      <c r="B3672" s="173"/>
      <c r="C3672" s="173"/>
      <c r="D3672" s="173"/>
      <c r="E3672" s="173"/>
      <c r="F3672" s="173"/>
      <c r="G3672" s="173"/>
      <c r="H3672" s="173"/>
      <c r="I3672" s="173"/>
      <c r="J3672" s="173"/>
      <c r="K3672" s="173"/>
      <c r="L3672" s="173"/>
      <c r="M3672" s="72"/>
      <c r="N3672" s="67"/>
      <c r="O3672" s="76"/>
      <c r="P3672" s="218"/>
      <c r="Q3672" s="218"/>
      <c r="R3672" s="218"/>
    </row>
    <row r="3673" spans="1:18" x14ac:dyDescent="0.25">
      <c r="A3673" s="227"/>
      <c r="B3673" s="173"/>
      <c r="C3673" s="173"/>
      <c r="D3673" s="173"/>
      <c r="E3673" s="173"/>
      <c r="F3673" s="173"/>
      <c r="G3673" s="173"/>
      <c r="H3673" s="173"/>
      <c r="I3673" s="173"/>
      <c r="J3673" s="173"/>
      <c r="K3673" s="173"/>
      <c r="L3673" s="173"/>
      <c r="M3673" s="72"/>
      <c r="N3673" s="67"/>
      <c r="O3673" s="76"/>
      <c r="P3673" s="218"/>
      <c r="Q3673" s="218"/>
      <c r="R3673" s="218"/>
    </row>
    <row r="3674" spans="1:18" x14ac:dyDescent="0.25">
      <c r="A3674" s="227"/>
      <c r="B3674" s="173"/>
      <c r="C3674" s="173"/>
      <c r="D3674" s="173"/>
      <c r="E3674" s="173"/>
      <c r="F3674" s="173"/>
      <c r="G3674" s="173"/>
      <c r="H3674" s="173"/>
      <c r="I3674" s="173"/>
      <c r="J3674" s="173"/>
      <c r="K3674" s="173"/>
      <c r="L3674" s="173"/>
      <c r="M3674" s="72"/>
      <c r="N3674" s="67"/>
      <c r="O3674" s="76"/>
      <c r="P3674" s="218"/>
      <c r="Q3674" s="218"/>
      <c r="R3674" s="218"/>
    </row>
    <row r="3675" spans="1:18" x14ac:dyDescent="0.25">
      <c r="A3675" s="227"/>
      <c r="B3675" s="173"/>
      <c r="C3675" s="173"/>
      <c r="D3675" s="173"/>
      <c r="E3675" s="173"/>
      <c r="F3675" s="173"/>
      <c r="G3675" s="173"/>
      <c r="H3675" s="173"/>
      <c r="I3675" s="173"/>
      <c r="J3675" s="173"/>
      <c r="K3675" s="173"/>
      <c r="L3675" s="173"/>
      <c r="M3675" s="72"/>
      <c r="N3675" s="67"/>
      <c r="O3675" s="76"/>
      <c r="P3675" s="218"/>
      <c r="Q3675" s="218"/>
      <c r="R3675" s="218"/>
    </row>
    <row r="3676" spans="1:18" x14ac:dyDescent="0.25">
      <c r="A3676" s="227"/>
      <c r="B3676" s="173"/>
      <c r="C3676" s="173"/>
      <c r="D3676" s="173"/>
      <c r="E3676" s="173"/>
      <c r="F3676" s="173"/>
      <c r="G3676" s="173"/>
      <c r="H3676" s="173"/>
      <c r="I3676" s="173"/>
      <c r="J3676" s="173"/>
      <c r="K3676" s="173"/>
      <c r="L3676" s="173"/>
      <c r="M3676" s="72"/>
      <c r="N3676" s="67"/>
      <c r="O3676" s="76"/>
      <c r="P3676" s="218"/>
      <c r="Q3676" s="218"/>
      <c r="R3676" s="218"/>
    </row>
    <row r="3677" spans="1:18" x14ac:dyDescent="0.25">
      <c r="A3677" s="227"/>
      <c r="B3677" s="173"/>
      <c r="C3677" s="173"/>
      <c r="D3677" s="173"/>
      <c r="E3677" s="173"/>
      <c r="F3677" s="173"/>
      <c r="G3677" s="173"/>
      <c r="H3677" s="173"/>
      <c r="I3677" s="173"/>
      <c r="J3677" s="173"/>
      <c r="K3677" s="173"/>
      <c r="L3677" s="173"/>
      <c r="M3677" s="72"/>
      <c r="N3677" s="67"/>
      <c r="O3677" s="76"/>
      <c r="P3677" s="218"/>
      <c r="Q3677" s="218"/>
      <c r="R3677" s="218"/>
    </row>
    <row r="3678" spans="1:18" x14ac:dyDescent="0.25">
      <c r="A3678" s="227"/>
      <c r="B3678" s="173"/>
      <c r="C3678" s="173"/>
      <c r="D3678" s="173"/>
      <c r="E3678" s="173"/>
      <c r="F3678" s="173"/>
      <c r="G3678" s="173"/>
      <c r="H3678" s="173"/>
      <c r="I3678" s="173"/>
      <c r="J3678" s="173"/>
      <c r="K3678" s="173"/>
      <c r="L3678" s="173"/>
      <c r="M3678" s="72"/>
      <c r="N3678" s="67"/>
      <c r="O3678" s="76"/>
      <c r="P3678" s="218"/>
      <c r="Q3678" s="218"/>
      <c r="R3678" s="218"/>
    </row>
    <row r="3679" spans="1:18" x14ac:dyDescent="0.25">
      <c r="A3679" s="227"/>
      <c r="B3679" s="173"/>
      <c r="C3679" s="173"/>
      <c r="D3679" s="173"/>
      <c r="E3679" s="173"/>
      <c r="F3679" s="173"/>
      <c r="G3679" s="173"/>
      <c r="H3679" s="173"/>
      <c r="I3679" s="173"/>
      <c r="J3679" s="173"/>
      <c r="K3679" s="173"/>
      <c r="L3679" s="173"/>
      <c r="M3679" s="72"/>
      <c r="N3679" s="67"/>
      <c r="O3679" s="76"/>
      <c r="P3679" s="218"/>
      <c r="Q3679" s="218"/>
      <c r="R3679" s="218"/>
    </row>
    <row r="3680" spans="1:18" x14ac:dyDescent="0.25">
      <c r="A3680" s="227"/>
      <c r="B3680" s="173"/>
      <c r="C3680" s="173"/>
      <c r="D3680" s="173"/>
      <c r="E3680" s="173"/>
      <c r="F3680" s="173"/>
      <c r="G3680" s="173"/>
      <c r="H3680" s="173"/>
      <c r="I3680" s="173"/>
      <c r="J3680" s="173"/>
      <c r="K3680" s="173"/>
      <c r="L3680" s="173"/>
      <c r="M3680" s="72"/>
      <c r="N3680" s="67"/>
      <c r="O3680" s="76"/>
      <c r="P3680" s="218"/>
      <c r="Q3680" s="218"/>
      <c r="R3680" s="218"/>
    </row>
    <row r="3681" spans="1:18" x14ac:dyDescent="0.25">
      <c r="A3681" s="227"/>
      <c r="B3681" s="173"/>
      <c r="C3681" s="173"/>
      <c r="D3681" s="173"/>
      <c r="E3681" s="173"/>
      <c r="F3681" s="173"/>
      <c r="G3681" s="173"/>
      <c r="H3681" s="173"/>
      <c r="I3681" s="173"/>
      <c r="J3681" s="173"/>
      <c r="K3681" s="173"/>
      <c r="L3681" s="173"/>
      <c r="M3681" s="72"/>
      <c r="N3681" s="67"/>
      <c r="O3681" s="76"/>
      <c r="P3681" s="218"/>
      <c r="Q3681" s="218"/>
      <c r="R3681" s="218"/>
    </row>
    <row r="3682" spans="1:18" x14ac:dyDescent="0.25">
      <c r="A3682" s="227"/>
      <c r="B3682" s="173"/>
      <c r="C3682" s="173"/>
      <c r="D3682" s="173"/>
      <c r="E3682" s="173"/>
      <c r="F3682" s="173"/>
      <c r="G3682" s="173"/>
      <c r="H3682" s="173"/>
      <c r="I3682" s="173"/>
      <c r="J3682" s="173"/>
      <c r="K3682" s="173"/>
      <c r="L3682" s="173"/>
      <c r="M3682" s="72"/>
      <c r="N3682" s="67"/>
      <c r="O3682" s="76"/>
      <c r="P3682" s="218"/>
      <c r="Q3682" s="218"/>
      <c r="R3682" s="218"/>
    </row>
    <row r="3683" spans="1:18" x14ac:dyDescent="0.25">
      <c r="A3683" s="227"/>
      <c r="B3683" s="173"/>
      <c r="C3683" s="173"/>
      <c r="D3683" s="173"/>
      <c r="E3683" s="173"/>
      <c r="F3683" s="173"/>
      <c r="G3683" s="173"/>
      <c r="H3683" s="173"/>
      <c r="I3683" s="173"/>
      <c r="J3683" s="173"/>
      <c r="K3683" s="173"/>
      <c r="L3683" s="173"/>
      <c r="M3683" s="72"/>
      <c r="N3683" s="67"/>
      <c r="O3683" s="76"/>
      <c r="P3683" s="218"/>
      <c r="Q3683" s="218"/>
      <c r="R3683" s="218"/>
    </row>
    <row r="3684" spans="1:18" x14ac:dyDescent="0.25">
      <c r="A3684" s="227"/>
      <c r="B3684" s="173"/>
      <c r="C3684" s="173"/>
      <c r="D3684" s="173"/>
      <c r="E3684" s="173"/>
      <c r="F3684" s="173"/>
      <c r="G3684" s="173"/>
      <c r="H3684" s="173"/>
      <c r="I3684" s="173"/>
      <c r="J3684" s="173"/>
      <c r="K3684" s="173"/>
      <c r="L3684" s="173"/>
      <c r="M3684" s="72"/>
      <c r="N3684" s="67"/>
      <c r="O3684" s="76"/>
      <c r="P3684" s="218"/>
      <c r="Q3684" s="218"/>
      <c r="R3684" s="218"/>
    </row>
    <row r="3685" spans="1:18" x14ac:dyDescent="0.25">
      <c r="A3685" s="227"/>
      <c r="B3685" s="173"/>
      <c r="C3685" s="173"/>
      <c r="D3685" s="173"/>
      <c r="E3685" s="173"/>
      <c r="F3685" s="173"/>
      <c r="G3685" s="173"/>
      <c r="H3685" s="173"/>
      <c r="I3685" s="173"/>
      <c r="J3685" s="173"/>
      <c r="K3685" s="173"/>
      <c r="L3685" s="173"/>
      <c r="M3685" s="72"/>
      <c r="N3685" s="67"/>
      <c r="O3685" s="76"/>
      <c r="P3685" s="218"/>
      <c r="Q3685" s="218"/>
      <c r="R3685" s="218"/>
    </row>
    <row r="3686" spans="1:18" x14ac:dyDescent="0.25">
      <c r="A3686" s="227"/>
      <c r="B3686" s="173"/>
      <c r="C3686" s="173"/>
      <c r="D3686" s="173"/>
      <c r="E3686" s="173"/>
      <c r="F3686" s="173"/>
      <c r="G3686" s="173"/>
      <c r="H3686" s="173"/>
      <c r="I3686" s="173"/>
      <c r="J3686" s="173"/>
      <c r="K3686" s="173"/>
      <c r="L3686" s="173"/>
      <c r="M3686" s="72"/>
      <c r="N3686" s="67"/>
      <c r="O3686" s="76"/>
      <c r="P3686" s="218"/>
      <c r="Q3686" s="218"/>
      <c r="R3686" s="218"/>
    </row>
    <row r="3687" spans="1:18" x14ac:dyDescent="0.25">
      <c r="A3687" s="227"/>
      <c r="B3687" s="173"/>
      <c r="C3687" s="173"/>
      <c r="D3687" s="173"/>
      <c r="E3687" s="173"/>
      <c r="F3687" s="173"/>
      <c r="G3687" s="173"/>
      <c r="H3687" s="173"/>
      <c r="I3687" s="173"/>
      <c r="J3687" s="173"/>
      <c r="K3687" s="173"/>
      <c r="L3687" s="173"/>
      <c r="M3687" s="72"/>
      <c r="N3687" s="67"/>
      <c r="O3687" s="76"/>
      <c r="P3687" s="218"/>
      <c r="Q3687" s="218"/>
      <c r="R3687" s="218"/>
    </row>
    <row r="3688" spans="1:18" x14ac:dyDescent="0.25">
      <c r="A3688" s="227"/>
      <c r="B3688" s="173"/>
      <c r="C3688" s="173"/>
      <c r="D3688" s="173"/>
      <c r="E3688" s="173"/>
      <c r="F3688" s="173"/>
      <c r="G3688" s="173"/>
      <c r="H3688" s="173"/>
      <c r="I3688" s="173"/>
      <c r="J3688" s="173"/>
      <c r="K3688" s="173"/>
      <c r="L3688" s="173"/>
      <c r="M3688" s="72"/>
      <c r="N3688" s="67"/>
      <c r="O3688" s="76"/>
      <c r="P3688" s="218"/>
      <c r="Q3688" s="218"/>
      <c r="R3688" s="218"/>
    </row>
    <row r="3689" spans="1:18" x14ac:dyDescent="0.25">
      <c r="A3689" s="227"/>
      <c r="B3689" s="173"/>
      <c r="C3689" s="173"/>
      <c r="D3689" s="173"/>
      <c r="E3689" s="173"/>
      <c r="F3689" s="173"/>
      <c r="G3689" s="173"/>
      <c r="H3689" s="173"/>
      <c r="I3689" s="173"/>
      <c r="J3689" s="173"/>
      <c r="K3689" s="173"/>
      <c r="L3689" s="173"/>
      <c r="M3689" s="72"/>
      <c r="N3689" s="67"/>
      <c r="O3689" s="76"/>
      <c r="P3689" s="218"/>
      <c r="Q3689" s="218"/>
      <c r="R3689" s="218"/>
    </row>
    <row r="3690" spans="1:18" x14ac:dyDescent="0.25">
      <c r="A3690" s="227"/>
      <c r="B3690" s="173"/>
      <c r="C3690" s="173"/>
      <c r="D3690" s="173"/>
      <c r="E3690" s="173"/>
      <c r="F3690" s="173"/>
      <c r="G3690" s="173"/>
      <c r="H3690" s="173"/>
      <c r="I3690" s="173"/>
      <c r="J3690" s="173"/>
      <c r="K3690" s="173"/>
      <c r="L3690" s="173"/>
      <c r="M3690" s="72"/>
      <c r="N3690" s="67"/>
      <c r="O3690" s="76"/>
      <c r="P3690" s="218"/>
      <c r="Q3690" s="218"/>
      <c r="R3690" s="218"/>
    </row>
    <row r="3691" spans="1:18" x14ac:dyDescent="0.25">
      <c r="A3691" s="227"/>
      <c r="B3691" s="173"/>
      <c r="C3691" s="173"/>
      <c r="D3691" s="173"/>
      <c r="E3691" s="173"/>
      <c r="F3691" s="173"/>
      <c r="G3691" s="173"/>
      <c r="H3691" s="173"/>
      <c r="I3691" s="173"/>
      <c r="J3691" s="173"/>
      <c r="K3691" s="173"/>
      <c r="L3691" s="173"/>
      <c r="M3691" s="72"/>
      <c r="N3691" s="67"/>
      <c r="O3691" s="76"/>
      <c r="P3691" s="218"/>
      <c r="Q3691" s="218"/>
      <c r="R3691" s="218"/>
    </row>
    <row r="3692" spans="1:18" x14ac:dyDescent="0.25">
      <c r="A3692" s="227"/>
      <c r="B3692" s="173"/>
      <c r="C3692" s="173"/>
      <c r="D3692" s="173"/>
      <c r="E3692" s="173"/>
      <c r="F3692" s="173"/>
      <c r="G3692" s="173"/>
      <c r="H3692" s="173"/>
      <c r="I3692" s="173"/>
      <c r="J3692" s="173"/>
      <c r="K3692" s="173"/>
      <c r="L3692" s="173"/>
      <c r="M3692" s="72"/>
      <c r="N3692" s="67"/>
      <c r="O3692" s="76"/>
      <c r="P3692" s="218"/>
      <c r="Q3692" s="218"/>
      <c r="R3692" s="218"/>
    </row>
    <row r="3693" spans="1:18" x14ac:dyDescent="0.25">
      <c r="A3693" s="227"/>
      <c r="B3693" s="173"/>
      <c r="C3693" s="173"/>
      <c r="D3693" s="173"/>
      <c r="E3693" s="173"/>
      <c r="F3693" s="173"/>
      <c r="G3693" s="173"/>
      <c r="H3693" s="173"/>
      <c r="I3693" s="173"/>
      <c r="J3693" s="173"/>
      <c r="K3693" s="173"/>
      <c r="L3693" s="173"/>
      <c r="M3693" s="72"/>
      <c r="N3693" s="67"/>
      <c r="O3693" s="76"/>
      <c r="P3693" s="218"/>
      <c r="Q3693" s="218"/>
      <c r="R3693" s="218"/>
    </row>
    <row r="3694" spans="1:18" x14ac:dyDescent="0.25">
      <c r="A3694" s="227"/>
      <c r="B3694" s="173"/>
      <c r="C3694" s="173"/>
      <c r="D3694" s="173"/>
      <c r="E3694" s="173"/>
      <c r="F3694" s="173"/>
      <c r="G3694" s="173"/>
      <c r="H3694" s="173"/>
      <c r="I3694" s="173"/>
      <c r="J3694" s="173"/>
      <c r="K3694" s="173"/>
      <c r="L3694" s="173"/>
      <c r="M3694" s="72"/>
      <c r="N3694" s="67"/>
      <c r="O3694" s="76"/>
      <c r="P3694" s="218"/>
      <c r="Q3694" s="218"/>
      <c r="R3694" s="218"/>
    </row>
    <row r="3695" spans="1:18" x14ac:dyDescent="0.25">
      <c r="A3695" s="227"/>
      <c r="B3695" s="173"/>
      <c r="C3695" s="173"/>
      <c r="D3695" s="173"/>
      <c r="E3695" s="173"/>
      <c r="F3695" s="173"/>
      <c r="G3695" s="173"/>
      <c r="H3695" s="173"/>
      <c r="I3695" s="173"/>
      <c r="J3695" s="173"/>
      <c r="K3695" s="173"/>
      <c r="L3695" s="173"/>
      <c r="M3695" s="72"/>
      <c r="N3695" s="67"/>
      <c r="O3695" s="76"/>
      <c r="P3695" s="218"/>
      <c r="Q3695" s="218"/>
      <c r="R3695" s="218"/>
    </row>
    <row r="3696" spans="1:18" x14ac:dyDescent="0.25">
      <c r="A3696" s="227"/>
      <c r="B3696" s="173"/>
      <c r="C3696" s="173"/>
      <c r="D3696" s="173"/>
      <c r="E3696" s="173"/>
      <c r="F3696" s="173"/>
      <c r="G3696" s="173"/>
      <c r="H3696" s="173"/>
      <c r="I3696" s="173"/>
      <c r="J3696" s="173"/>
      <c r="K3696" s="173"/>
      <c r="L3696" s="173"/>
      <c r="M3696" s="72"/>
      <c r="N3696" s="67"/>
      <c r="O3696" s="76"/>
      <c r="P3696" s="218"/>
      <c r="Q3696" s="218"/>
      <c r="R3696" s="218"/>
    </row>
    <row r="3697" spans="1:18" x14ac:dyDescent="0.25">
      <c r="A3697" s="227"/>
      <c r="B3697" s="173"/>
      <c r="C3697" s="173"/>
      <c r="D3697" s="173"/>
      <c r="E3697" s="173"/>
      <c r="F3697" s="173"/>
      <c r="G3697" s="173"/>
      <c r="H3697" s="173"/>
      <c r="I3697" s="173"/>
      <c r="J3697" s="173"/>
      <c r="K3697" s="173"/>
      <c r="L3697" s="173"/>
      <c r="M3697" s="72"/>
      <c r="N3697" s="67"/>
      <c r="O3697" s="76"/>
      <c r="P3697" s="218"/>
      <c r="Q3697" s="218"/>
      <c r="R3697" s="218"/>
    </row>
    <row r="3698" spans="1:18" x14ac:dyDescent="0.25">
      <c r="A3698" s="227"/>
      <c r="B3698" s="173"/>
      <c r="C3698" s="173"/>
      <c r="D3698" s="173"/>
      <c r="E3698" s="173"/>
      <c r="F3698" s="173"/>
      <c r="G3698" s="173"/>
      <c r="H3698" s="173"/>
      <c r="I3698" s="173"/>
      <c r="J3698" s="173"/>
      <c r="K3698" s="173"/>
      <c r="L3698" s="173"/>
      <c r="M3698" s="72"/>
      <c r="N3698" s="67"/>
      <c r="O3698" s="76"/>
      <c r="P3698" s="218"/>
      <c r="Q3698" s="218"/>
      <c r="R3698" s="218"/>
    </row>
    <row r="3699" spans="1:18" x14ac:dyDescent="0.25">
      <c r="A3699" s="227"/>
      <c r="B3699" s="173"/>
      <c r="C3699" s="173"/>
      <c r="D3699" s="173"/>
      <c r="E3699" s="173"/>
      <c r="F3699" s="173"/>
      <c r="G3699" s="173"/>
      <c r="H3699" s="173"/>
      <c r="I3699" s="173"/>
      <c r="J3699" s="173"/>
      <c r="K3699" s="173"/>
      <c r="L3699" s="173"/>
      <c r="M3699" s="72"/>
      <c r="N3699" s="67"/>
      <c r="O3699" s="76"/>
      <c r="P3699" s="218"/>
      <c r="Q3699" s="218"/>
      <c r="R3699" s="218"/>
    </row>
    <row r="3700" spans="1:18" x14ac:dyDescent="0.25">
      <c r="A3700" s="227"/>
      <c r="B3700" s="173"/>
      <c r="C3700" s="173"/>
      <c r="D3700" s="173"/>
      <c r="E3700" s="173"/>
      <c r="F3700" s="173"/>
      <c r="G3700" s="173"/>
      <c r="H3700" s="173"/>
      <c r="I3700" s="173"/>
      <c r="J3700" s="173"/>
      <c r="K3700" s="173"/>
      <c r="L3700" s="173"/>
      <c r="M3700" s="72"/>
      <c r="N3700" s="67"/>
      <c r="O3700" s="76"/>
      <c r="P3700" s="218"/>
      <c r="Q3700" s="218"/>
      <c r="R3700" s="218"/>
    </row>
    <row r="3701" spans="1:18" x14ac:dyDescent="0.25">
      <c r="A3701" s="227"/>
      <c r="B3701" s="173"/>
      <c r="C3701" s="173"/>
      <c r="D3701" s="173"/>
      <c r="E3701" s="173"/>
      <c r="F3701" s="173"/>
      <c r="G3701" s="173"/>
      <c r="H3701" s="173"/>
      <c r="I3701" s="173"/>
      <c r="J3701" s="173"/>
      <c r="K3701" s="173"/>
      <c r="L3701" s="173"/>
      <c r="M3701" s="72"/>
      <c r="N3701" s="67"/>
      <c r="O3701" s="76"/>
      <c r="P3701" s="218"/>
      <c r="Q3701" s="218"/>
      <c r="R3701" s="218"/>
    </row>
    <row r="3702" spans="1:18" x14ac:dyDescent="0.25">
      <c r="A3702" s="227"/>
      <c r="B3702" s="173"/>
      <c r="C3702" s="173"/>
      <c r="D3702" s="173"/>
      <c r="E3702" s="173"/>
      <c r="F3702" s="173"/>
      <c r="G3702" s="173"/>
      <c r="H3702" s="173"/>
      <c r="I3702" s="173"/>
      <c r="J3702" s="173"/>
      <c r="K3702" s="173"/>
      <c r="L3702" s="173"/>
      <c r="M3702" s="72"/>
      <c r="N3702" s="67"/>
      <c r="O3702" s="76"/>
      <c r="P3702" s="218"/>
      <c r="Q3702" s="218"/>
      <c r="R3702" s="218"/>
    </row>
    <row r="3703" spans="1:18" x14ac:dyDescent="0.25">
      <c r="A3703" s="227"/>
      <c r="B3703" s="173"/>
      <c r="C3703" s="173"/>
      <c r="D3703" s="173"/>
      <c r="E3703" s="173"/>
      <c r="F3703" s="173"/>
      <c r="G3703" s="173"/>
      <c r="H3703" s="173"/>
      <c r="I3703" s="173"/>
      <c r="J3703" s="173"/>
      <c r="K3703" s="173"/>
      <c r="L3703" s="173"/>
      <c r="M3703" s="72"/>
      <c r="N3703" s="67"/>
      <c r="O3703" s="76"/>
      <c r="P3703" s="218"/>
      <c r="Q3703" s="218"/>
      <c r="R3703" s="218"/>
    </row>
    <row r="3704" spans="1:18" x14ac:dyDescent="0.25">
      <c r="A3704" s="227"/>
      <c r="B3704" s="173"/>
      <c r="C3704" s="173"/>
      <c r="D3704" s="173"/>
      <c r="E3704" s="173"/>
      <c r="F3704" s="173"/>
      <c r="G3704" s="173"/>
      <c r="H3704" s="173"/>
      <c r="I3704" s="173"/>
      <c r="J3704" s="173"/>
      <c r="K3704" s="173"/>
      <c r="L3704" s="173"/>
      <c r="M3704" s="72"/>
      <c r="N3704" s="67"/>
      <c r="O3704" s="76"/>
      <c r="P3704" s="218"/>
      <c r="Q3704" s="218"/>
      <c r="R3704" s="218"/>
    </row>
    <row r="3705" spans="1:18" x14ac:dyDescent="0.25">
      <c r="A3705" s="227"/>
      <c r="B3705" s="173"/>
      <c r="C3705" s="173"/>
      <c r="D3705" s="173"/>
      <c r="E3705" s="173"/>
      <c r="F3705" s="173"/>
      <c r="G3705" s="173"/>
      <c r="H3705" s="173"/>
      <c r="I3705" s="173"/>
      <c r="J3705" s="173"/>
      <c r="K3705" s="173"/>
      <c r="L3705" s="173"/>
      <c r="M3705" s="72"/>
      <c r="N3705" s="67"/>
      <c r="O3705" s="76"/>
      <c r="P3705" s="218"/>
      <c r="Q3705" s="218"/>
      <c r="R3705" s="218"/>
    </row>
    <row r="3706" spans="1:18" x14ac:dyDescent="0.25">
      <c r="A3706" s="227"/>
      <c r="B3706" s="173"/>
      <c r="C3706" s="173"/>
      <c r="D3706" s="173"/>
      <c r="E3706" s="173"/>
      <c r="F3706" s="173"/>
      <c r="G3706" s="173"/>
      <c r="H3706" s="173"/>
      <c r="I3706" s="173"/>
      <c r="J3706" s="173"/>
      <c r="K3706" s="173"/>
      <c r="L3706" s="173"/>
      <c r="M3706" s="72"/>
      <c r="N3706" s="67"/>
      <c r="O3706" s="76"/>
      <c r="P3706" s="218"/>
      <c r="Q3706" s="218"/>
      <c r="R3706" s="218"/>
    </row>
    <row r="3707" spans="1:18" x14ac:dyDescent="0.25">
      <c r="A3707" s="227"/>
      <c r="B3707" s="173"/>
      <c r="C3707" s="173"/>
      <c r="D3707" s="173"/>
      <c r="E3707" s="173"/>
      <c r="F3707" s="173"/>
      <c r="G3707" s="173"/>
      <c r="H3707" s="173"/>
      <c r="I3707" s="173"/>
      <c r="J3707" s="173"/>
      <c r="K3707" s="173"/>
      <c r="L3707" s="173"/>
      <c r="M3707" s="72"/>
      <c r="N3707" s="67"/>
      <c r="O3707" s="76"/>
      <c r="P3707" s="218"/>
      <c r="Q3707" s="218"/>
      <c r="R3707" s="218"/>
    </row>
    <row r="3708" spans="1:18" x14ac:dyDescent="0.25">
      <c r="A3708" s="227"/>
      <c r="B3708" s="173"/>
      <c r="C3708" s="173"/>
      <c r="D3708" s="173"/>
      <c r="E3708" s="173"/>
      <c r="F3708" s="173"/>
      <c r="G3708" s="173"/>
      <c r="H3708" s="173"/>
      <c r="I3708" s="173"/>
      <c r="J3708" s="173"/>
      <c r="K3708" s="173"/>
      <c r="L3708" s="173"/>
      <c r="M3708" s="72"/>
      <c r="N3708" s="67"/>
      <c r="O3708" s="76"/>
      <c r="P3708" s="218"/>
      <c r="Q3708" s="218"/>
      <c r="R3708" s="218"/>
    </row>
    <row r="3709" spans="1:18" x14ac:dyDescent="0.25">
      <c r="A3709" s="227"/>
      <c r="B3709" s="173"/>
      <c r="C3709" s="173"/>
      <c r="D3709" s="173"/>
      <c r="E3709" s="173"/>
      <c r="F3709" s="173"/>
      <c r="G3709" s="173"/>
      <c r="H3709" s="173"/>
      <c r="I3709" s="173"/>
      <c r="J3709" s="173"/>
      <c r="K3709" s="173"/>
      <c r="L3709" s="173"/>
      <c r="M3709" s="72"/>
      <c r="N3709" s="67"/>
      <c r="O3709" s="76"/>
      <c r="P3709" s="218"/>
      <c r="Q3709" s="218"/>
      <c r="R3709" s="218"/>
    </row>
    <row r="3710" spans="1:18" x14ac:dyDescent="0.25">
      <c r="A3710" s="227"/>
      <c r="B3710" s="173"/>
      <c r="C3710" s="173"/>
      <c r="D3710" s="173"/>
      <c r="E3710" s="173"/>
      <c r="F3710" s="173"/>
      <c r="G3710" s="173"/>
      <c r="H3710" s="173"/>
      <c r="I3710" s="173"/>
      <c r="J3710" s="173"/>
      <c r="K3710" s="173"/>
      <c r="L3710" s="173"/>
      <c r="M3710" s="72"/>
      <c r="N3710" s="67"/>
      <c r="O3710" s="76"/>
      <c r="P3710" s="218"/>
      <c r="Q3710" s="218"/>
      <c r="R3710" s="218"/>
    </row>
    <row r="3711" spans="1:18" x14ac:dyDescent="0.25">
      <c r="A3711" s="227"/>
      <c r="B3711" s="173"/>
      <c r="C3711" s="173"/>
      <c r="D3711" s="173"/>
      <c r="E3711" s="173"/>
      <c r="F3711" s="173"/>
      <c r="G3711" s="173"/>
      <c r="H3711" s="173"/>
      <c r="I3711" s="173"/>
      <c r="J3711" s="173"/>
      <c r="K3711" s="173"/>
      <c r="L3711" s="173"/>
      <c r="M3711" s="72"/>
      <c r="N3711" s="67"/>
      <c r="O3711" s="76"/>
      <c r="P3711" s="218"/>
      <c r="Q3711" s="218"/>
      <c r="R3711" s="218"/>
    </row>
    <row r="3712" spans="1:18" x14ac:dyDescent="0.25">
      <c r="A3712" s="227"/>
      <c r="B3712" s="173"/>
      <c r="C3712" s="173"/>
      <c r="D3712" s="173"/>
      <c r="E3712" s="173"/>
      <c r="F3712" s="173"/>
      <c r="G3712" s="173"/>
      <c r="H3712" s="173"/>
      <c r="I3712" s="173"/>
      <c r="J3712" s="173"/>
      <c r="K3712" s="173"/>
      <c r="L3712" s="173"/>
      <c r="M3712" s="72"/>
      <c r="N3712" s="67"/>
      <c r="O3712" s="76"/>
      <c r="P3712" s="218"/>
      <c r="Q3712" s="218"/>
      <c r="R3712" s="218"/>
    </row>
    <row r="3713" spans="1:18" x14ac:dyDescent="0.25">
      <c r="A3713" s="227"/>
      <c r="B3713" s="173"/>
      <c r="C3713" s="173"/>
      <c r="D3713" s="173"/>
      <c r="E3713" s="173"/>
      <c r="F3713" s="173"/>
      <c r="G3713" s="173"/>
      <c r="H3713" s="173"/>
      <c r="I3713" s="173"/>
      <c r="J3713" s="173"/>
      <c r="K3713" s="173"/>
      <c r="L3713" s="173"/>
      <c r="M3713" s="72"/>
      <c r="N3713" s="67"/>
      <c r="O3713" s="76"/>
      <c r="P3713" s="218"/>
      <c r="Q3713" s="218"/>
      <c r="R3713" s="218"/>
    </row>
    <row r="3714" spans="1:18" x14ac:dyDescent="0.25">
      <c r="A3714" s="227"/>
      <c r="B3714" s="173"/>
      <c r="C3714" s="173"/>
      <c r="D3714" s="173"/>
      <c r="E3714" s="173"/>
      <c r="F3714" s="173"/>
      <c r="G3714" s="173"/>
      <c r="H3714" s="173"/>
      <c r="I3714" s="173"/>
      <c r="J3714" s="173"/>
      <c r="K3714" s="173"/>
      <c r="L3714" s="173"/>
      <c r="M3714" s="72"/>
      <c r="N3714" s="67"/>
      <c r="O3714" s="76"/>
      <c r="P3714" s="218"/>
      <c r="Q3714" s="218"/>
      <c r="R3714" s="218"/>
    </row>
    <row r="3715" spans="1:18" x14ac:dyDescent="0.25">
      <c r="A3715" s="227"/>
      <c r="B3715" s="173"/>
      <c r="C3715" s="173"/>
      <c r="D3715" s="173"/>
      <c r="E3715" s="173"/>
      <c r="F3715" s="173"/>
      <c r="G3715" s="173"/>
      <c r="H3715" s="173"/>
      <c r="I3715" s="173"/>
      <c r="J3715" s="173"/>
      <c r="K3715" s="173"/>
      <c r="L3715" s="173"/>
      <c r="M3715" s="72"/>
      <c r="N3715" s="67"/>
      <c r="O3715" s="76"/>
      <c r="P3715" s="218"/>
      <c r="Q3715" s="218"/>
      <c r="R3715" s="218"/>
    </row>
    <row r="3716" spans="1:18" x14ac:dyDescent="0.25">
      <c r="A3716" s="227"/>
      <c r="B3716" s="173"/>
      <c r="C3716" s="173"/>
      <c r="D3716" s="173"/>
      <c r="E3716" s="173"/>
      <c r="F3716" s="173"/>
      <c r="G3716" s="173"/>
      <c r="H3716" s="173"/>
      <c r="I3716" s="173"/>
      <c r="J3716" s="173"/>
      <c r="K3716" s="173"/>
      <c r="L3716" s="173"/>
      <c r="M3716" s="72"/>
      <c r="N3716" s="67"/>
      <c r="O3716" s="76"/>
      <c r="P3716" s="218"/>
      <c r="Q3716" s="218"/>
      <c r="R3716" s="218"/>
    </row>
    <row r="3717" spans="1:18" x14ac:dyDescent="0.25">
      <c r="A3717" s="227"/>
      <c r="B3717" s="173"/>
      <c r="C3717" s="173"/>
      <c r="D3717" s="173"/>
      <c r="E3717" s="173"/>
      <c r="F3717" s="173"/>
      <c r="G3717" s="173"/>
      <c r="H3717" s="173"/>
      <c r="I3717" s="173"/>
      <c r="J3717" s="173"/>
      <c r="K3717" s="173"/>
      <c r="L3717" s="173"/>
      <c r="M3717" s="72"/>
      <c r="N3717" s="67"/>
      <c r="O3717" s="76"/>
      <c r="P3717" s="218"/>
      <c r="Q3717" s="218"/>
      <c r="R3717" s="218"/>
    </row>
    <row r="3718" spans="1:18" x14ac:dyDescent="0.25">
      <c r="A3718" s="227"/>
      <c r="B3718" s="173"/>
      <c r="C3718" s="173"/>
      <c r="D3718" s="173"/>
      <c r="E3718" s="173"/>
      <c r="F3718" s="173"/>
      <c r="G3718" s="173"/>
      <c r="H3718" s="173"/>
      <c r="I3718" s="173"/>
      <c r="J3718" s="173"/>
      <c r="K3718" s="173"/>
      <c r="L3718" s="173"/>
      <c r="M3718" s="72"/>
      <c r="N3718" s="67"/>
      <c r="O3718" s="76"/>
      <c r="P3718" s="218"/>
      <c r="Q3718" s="218"/>
      <c r="R3718" s="218"/>
    </row>
    <row r="3719" spans="1:18" x14ac:dyDescent="0.25">
      <c r="A3719" s="227"/>
      <c r="B3719" s="173"/>
      <c r="C3719" s="173"/>
      <c r="D3719" s="173"/>
      <c r="E3719" s="173"/>
      <c r="F3719" s="173"/>
      <c r="G3719" s="173"/>
      <c r="H3719" s="173"/>
      <c r="I3719" s="173"/>
      <c r="J3719" s="173"/>
      <c r="K3719" s="173"/>
      <c r="L3719" s="173"/>
      <c r="M3719" s="72"/>
      <c r="N3719" s="67"/>
      <c r="O3719" s="76"/>
      <c r="P3719" s="218"/>
      <c r="Q3719" s="218"/>
      <c r="R3719" s="218"/>
    </row>
    <row r="3720" spans="1:18" x14ac:dyDescent="0.25">
      <c r="A3720" s="227"/>
      <c r="B3720" s="173"/>
      <c r="C3720" s="173"/>
      <c r="D3720" s="173"/>
      <c r="E3720" s="173"/>
      <c r="F3720" s="173"/>
      <c r="G3720" s="173"/>
      <c r="H3720" s="173"/>
      <c r="I3720" s="173"/>
      <c r="J3720" s="173"/>
      <c r="K3720" s="173"/>
      <c r="L3720" s="173"/>
      <c r="M3720" s="72"/>
      <c r="N3720" s="67"/>
      <c r="O3720" s="76"/>
      <c r="P3720" s="218"/>
      <c r="Q3720" s="218"/>
      <c r="R3720" s="218"/>
    </row>
    <row r="3721" spans="1:18" x14ac:dyDescent="0.25">
      <c r="A3721" s="227"/>
      <c r="B3721" s="173"/>
      <c r="C3721" s="173"/>
      <c r="D3721" s="173"/>
      <c r="E3721" s="173"/>
      <c r="F3721" s="173"/>
      <c r="G3721" s="173"/>
      <c r="H3721" s="173"/>
      <c r="I3721" s="173"/>
      <c r="J3721" s="173"/>
      <c r="K3721" s="173"/>
      <c r="L3721" s="173"/>
      <c r="M3721" s="72"/>
      <c r="N3721" s="67"/>
      <c r="O3721" s="76"/>
      <c r="P3721" s="218"/>
      <c r="Q3721" s="218"/>
      <c r="R3721" s="218"/>
    </row>
    <row r="3722" spans="1:18" x14ac:dyDescent="0.25">
      <c r="A3722" s="227"/>
      <c r="B3722" s="173"/>
      <c r="C3722" s="173"/>
      <c r="D3722" s="173"/>
      <c r="E3722" s="173"/>
      <c r="F3722" s="173"/>
      <c r="G3722" s="173"/>
      <c r="H3722" s="173"/>
      <c r="I3722" s="173"/>
      <c r="J3722" s="173"/>
      <c r="K3722" s="173"/>
      <c r="L3722" s="173"/>
      <c r="M3722" s="72"/>
      <c r="N3722" s="67"/>
      <c r="O3722" s="76"/>
      <c r="P3722" s="218"/>
      <c r="Q3722" s="218"/>
      <c r="R3722" s="218"/>
    </row>
    <row r="3723" spans="1:18" x14ac:dyDescent="0.25">
      <c r="A3723" s="227"/>
      <c r="B3723" s="173"/>
      <c r="C3723" s="173"/>
      <c r="D3723" s="173"/>
      <c r="E3723" s="173"/>
      <c r="F3723" s="173"/>
      <c r="G3723" s="173"/>
      <c r="H3723" s="173"/>
      <c r="I3723" s="173"/>
      <c r="J3723" s="173"/>
      <c r="K3723" s="173"/>
      <c r="L3723" s="173"/>
      <c r="M3723" s="72"/>
      <c r="N3723" s="67"/>
      <c r="O3723" s="76"/>
      <c r="P3723" s="218"/>
      <c r="Q3723" s="218"/>
      <c r="R3723" s="218"/>
    </row>
    <row r="3724" spans="1:18" x14ac:dyDescent="0.25">
      <c r="A3724" s="227"/>
      <c r="B3724" s="173"/>
      <c r="C3724" s="173"/>
      <c r="D3724" s="173"/>
      <c r="E3724" s="173"/>
      <c r="F3724" s="173"/>
      <c r="G3724" s="173"/>
      <c r="H3724" s="173"/>
      <c r="I3724" s="173"/>
      <c r="J3724" s="173"/>
      <c r="K3724" s="173"/>
      <c r="L3724" s="173"/>
      <c r="M3724" s="72"/>
      <c r="N3724" s="67"/>
      <c r="O3724" s="76"/>
      <c r="P3724" s="218"/>
      <c r="Q3724" s="218"/>
      <c r="R3724" s="218"/>
    </row>
    <row r="3725" spans="1:18" x14ac:dyDescent="0.25">
      <c r="A3725" s="227"/>
      <c r="B3725" s="173"/>
      <c r="C3725" s="173"/>
      <c r="D3725" s="173"/>
      <c r="E3725" s="173"/>
      <c r="F3725" s="173"/>
      <c r="G3725" s="173"/>
      <c r="H3725" s="173"/>
      <c r="I3725" s="173"/>
      <c r="J3725" s="173"/>
      <c r="K3725" s="173"/>
      <c r="L3725" s="173"/>
      <c r="M3725" s="72"/>
      <c r="N3725" s="67"/>
      <c r="O3725" s="76"/>
      <c r="P3725" s="218"/>
      <c r="Q3725" s="218"/>
      <c r="R3725" s="218"/>
    </row>
    <row r="3726" spans="1:18" x14ac:dyDescent="0.25">
      <c r="A3726" s="227"/>
      <c r="B3726" s="173"/>
      <c r="C3726" s="173"/>
      <c r="D3726" s="173"/>
      <c r="E3726" s="173"/>
      <c r="F3726" s="173"/>
      <c r="G3726" s="173"/>
      <c r="H3726" s="173"/>
      <c r="I3726" s="173"/>
      <c r="J3726" s="173"/>
      <c r="K3726" s="173"/>
      <c r="L3726" s="173"/>
      <c r="M3726" s="72"/>
      <c r="N3726" s="67"/>
      <c r="O3726" s="76"/>
      <c r="P3726" s="218"/>
      <c r="Q3726" s="218"/>
      <c r="R3726" s="218"/>
    </row>
    <row r="3727" spans="1:18" x14ac:dyDescent="0.25">
      <c r="A3727" s="227"/>
      <c r="B3727" s="173"/>
      <c r="C3727" s="173"/>
      <c r="D3727" s="173"/>
      <c r="E3727" s="173"/>
      <c r="F3727" s="173"/>
      <c r="G3727" s="173"/>
      <c r="H3727" s="173"/>
      <c r="I3727" s="173"/>
      <c r="J3727" s="173"/>
      <c r="K3727" s="173"/>
      <c r="L3727" s="173"/>
      <c r="M3727" s="72"/>
      <c r="N3727" s="67"/>
      <c r="O3727" s="76"/>
      <c r="P3727" s="218"/>
      <c r="Q3727" s="218"/>
      <c r="R3727" s="218"/>
    </row>
    <row r="3728" spans="1:18" x14ac:dyDescent="0.25">
      <c r="A3728" s="227"/>
      <c r="B3728" s="173"/>
      <c r="C3728" s="173"/>
      <c r="D3728" s="173"/>
      <c r="E3728" s="173"/>
      <c r="F3728" s="173"/>
      <c r="G3728" s="173"/>
      <c r="H3728" s="173"/>
      <c r="I3728" s="173"/>
      <c r="J3728" s="173"/>
      <c r="K3728" s="173"/>
      <c r="L3728" s="173"/>
      <c r="M3728" s="72"/>
      <c r="N3728" s="67"/>
      <c r="O3728" s="76"/>
      <c r="P3728" s="218"/>
      <c r="Q3728" s="218"/>
      <c r="R3728" s="218"/>
    </row>
    <row r="3729" spans="1:18" x14ac:dyDescent="0.25">
      <c r="A3729" s="227"/>
      <c r="B3729" s="173"/>
      <c r="C3729" s="173"/>
      <c r="D3729" s="173"/>
      <c r="E3729" s="173"/>
      <c r="F3729" s="173"/>
      <c r="G3729" s="173"/>
      <c r="H3729" s="173"/>
      <c r="I3729" s="173"/>
      <c r="J3729" s="173"/>
      <c r="K3729" s="173"/>
      <c r="L3729" s="173"/>
      <c r="M3729" s="72"/>
      <c r="N3729" s="67"/>
      <c r="O3729" s="76"/>
      <c r="P3729" s="218"/>
      <c r="Q3729" s="218"/>
      <c r="R3729" s="218"/>
    </row>
    <row r="3730" spans="1:18" x14ac:dyDescent="0.25">
      <c r="A3730" s="227"/>
      <c r="B3730" s="173"/>
      <c r="C3730" s="173"/>
      <c r="D3730" s="173"/>
      <c r="E3730" s="173"/>
      <c r="F3730" s="173"/>
      <c r="G3730" s="173"/>
      <c r="H3730" s="173"/>
      <c r="I3730" s="173"/>
      <c r="J3730" s="173"/>
      <c r="K3730" s="173"/>
      <c r="L3730" s="173"/>
      <c r="M3730" s="72"/>
      <c r="N3730" s="67"/>
      <c r="O3730" s="76"/>
      <c r="P3730" s="218"/>
      <c r="Q3730" s="218"/>
      <c r="R3730" s="218"/>
    </row>
    <row r="3731" spans="1:18" x14ac:dyDescent="0.25">
      <c r="A3731" s="227"/>
      <c r="B3731" s="173"/>
      <c r="C3731" s="173"/>
      <c r="D3731" s="173"/>
      <c r="E3731" s="173"/>
      <c r="F3731" s="173"/>
      <c r="G3731" s="173"/>
      <c r="H3731" s="173"/>
      <c r="I3731" s="173"/>
      <c r="J3731" s="173"/>
      <c r="K3731" s="173"/>
      <c r="L3731" s="173"/>
      <c r="M3731" s="72"/>
      <c r="N3731" s="67"/>
      <c r="O3731" s="76"/>
      <c r="P3731" s="218"/>
      <c r="Q3731" s="218"/>
      <c r="R3731" s="218"/>
    </row>
    <row r="3732" spans="1:18" x14ac:dyDescent="0.25">
      <c r="A3732" s="227"/>
      <c r="B3732" s="173"/>
      <c r="C3732" s="173"/>
      <c r="D3732" s="173"/>
      <c r="E3732" s="173"/>
      <c r="F3732" s="173"/>
      <c r="G3732" s="173"/>
      <c r="H3732" s="173"/>
      <c r="I3732" s="173"/>
      <c r="J3732" s="173"/>
      <c r="K3732" s="173"/>
      <c r="L3732" s="173"/>
      <c r="M3732" s="72"/>
      <c r="N3732" s="67"/>
      <c r="O3732" s="76"/>
      <c r="P3732" s="218"/>
      <c r="Q3732" s="218"/>
      <c r="R3732" s="218"/>
    </row>
    <row r="3733" spans="1:18" x14ac:dyDescent="0.25">
      <c r="A3733" s="227"/>
      <c r="B3733" s="173"/>
      <c r="C3733" s="173"/>
      <c r="D3733" s="173"/>
      <c r="E3733" s="173"/>
      <c r="F3733" s="173"/>
      <c r="G3733" s="173"/>
      <c r="H3733" s="173"/>
      <c r="I3733" s="173"/>
      <c r="J3733" s="173"/>
      <c r="K3733" s="173"/>
      <c r="L3733" s="173"/>
      <c r="M3733" s="72"/>
      <c r="N3733" s="67"/>
      <c r="O3733" s="76"/>
      <c r="P3733" s="218"/>
      <c r="Q3733" s="218"/>
      <c r="R3733" s="218"/>
    </row>
    <row r="3734" spans="1:18" x14ac:dyDescent="0.25">
      <c r="A3734" s="227"/>
      <c r="B3734" s="173"/>
      <c r="C3734" s="173"/>
      <c r="D3734" s="173"/>
      <c r="E3734" s="173"/>
      <c r="F3734" s="173"/>
      <c r="G3734" s="173"/>
      <c r="H3734" s="173"/>
      <c r="I3734" s="173"/>
      <c r="J3734" s="173"/>
      <c r="K3734" s="173"/>
      <c r="L3734" s="173"/>
      <c r="M3734" s="72"/>
      <c r="N3734" s="67"/>
      <c r="O3734" s="76"/>
      <c r="P3734" s="218"/>
      <c r="Q3734" s="218"/>
      <c r="R3734" s="218"/>
    </row>
    <row r="3735" spans="1:18" x14ac:dyDescent="0.25">
      <c r="A3735" s="227"/>
      <c r="B3735" s="173"/>
      <c r="C3735" s="173"/>
      <c r="D3735" s="173"/>
      <c r="E3735" s="173"/>
      <c r="F3735" s="173"/>
      <c r="G3735" s="173"/>
      <c r="H3735" s="173"/>
      <c r="I3735" s="173"/>
      <c r="J3735" s="173"/>
      <c r="K3735" s="173"/>
      <c r="L3735" s="173"/>
      <c r="M3735" s="72"/>
      <c r="N3735" s="67"/>
      <c r="O3735" s="76"/>
      <c r="P3735" s="218"/>
      <c r="Q3735" s="218"/>
      <c r="R3735" s="218"/>
    </row>
    <row r="3736" spans="1:18" x14ac:dyDescent="0.25">
      <c r="A3736" s="227"/>
      <c r="B3736" s="173"/>
      <c r="C3736" s="173"/>
      <c r="D3736" s="173"/>
      <c r="E3736" s="173"/>
      <c r="F3736" s="173"/>
      <c r="G3736" s="173"/>
      <c r="H3736" s="173"/>
      <c r="I3736" s="173"/>
      <c r="J3736" s="173"/>
      <c r="K3736" s="173"/>
      <c r="L3736" s="173"/>
      <c r="M3736" s="72"/>
      <c r="N3736" s="67"/>
      <c r="O3736" s="76"/>
      <c r="P3736" s="218"/>
      <c r="Q3736" s="218"/>
      <c r="R3736" s="218"/>
    </row>
    <row r="3737" spans="1:18" x14ac:dyDescent="0.25">
      <c r="A3737" s="227"/>
      <c r="B3737" s="173"/>
      <c r="C3737" s="173"/>
      <c r="D3737" s="173"/>
      <c r="E3737" s="173"/>
      <c r="F3737" s="173"/>
      <c r="G3737" s="173"/>
      <c r="H3737" s="173"/>
      <c r="I3737" s="173"/>
      <c r="J3737" s="173"/>
      <c r="K3737" s="173"/>
      <c r="L3737" s="173"/>
      <c r="M3737" s="72"/>
      <c r="N3737" s="67"/>
      <c r="O3737" s="76"/>
      <c r="P3737" s="218"/>
      <c r="Q3737" s="218"/>
      <c r="R3737" s="218"/>
    </row>
    <row r="3738" spans="1:18" x14ac:dyDescent="0.25">
      <c r="A3738" s="227"/>
      <c r="B3738" s="173"/>
      <c r="C3738" s="173"/>
      <c r="D3738" s="173"/>
      <c r="E3738" s="173"/>
      <c r="F3738" s="173"/>
      <c r="G3738" s="173"/>
      <c r="H3738" s="173"/>
      <c r="I3738" s="173"/>
      <c r="J3738" s="173"/>
      <c r="K3738" s="173"/>
      <c r="L3738" s="173"/>
      <c r="M3738" s="72"/>
      <c r="N3738" s="67"/>
      <c r="O3738" s="76"/>
      <c r="P3738" s="218"/>
      <c r="Q3738" s="218"/>
      <c r="R3738" s="218"/>
    </row>
    <row r="3739" spans="1:18" x14ac:dyDescent="0.25">
      <c r="A3739" s="227"/>
      <c r="B3739" s="173"/>
      <c r="C3739" s="173"/>
      <c r="D3739" s="173"/>
      <c r="E3739" s="173"/>
      <c r="F3739" s="173"/>
      <c r="G3739" s="173"/>
      <c r="H3739" s="173"/>
      <c r="I3739" s="173"/>
      <c r="J3739" s="173"/>
      <c r="K3739" s="173"/>
      <c r="L3739" s="173"/>
      <c r="M3739" s="72"/>
      <c r="N3739" s="67"/>
      <c r="O3739" s="76"/>
      <c r="P3739" s="218"/>
      <c r="Q3739" s="218"/>
      <c r="R3739" s="218"/>
    </row>
    <row r="3740" spans="1:18" x14ac:dyDescent="0.25">
      <c r="A3740" s="227"/>
      <c r="B3740" s="173"/>
      <c r="C3740" s="173"/>
      <c r="D3740" s="173"/>
      <c r="E3740" s="173"/>
      <c r="F3740" s="173"/>
      <c r="G3740" s="173"/>
      <c r="H3740" s="173"/>
      <c r="I3740" s="173"/>
      <c r="J3740" s="173"/>
      <c r="K3740" s="173"/>
      <c r="L3740" s="173"/>
      <c r="M3740" s="72"/>
      <c r="N3740" s="67"/>
      <c r="O3740" s="76"/>
      <c r="P3740" s="218"/>
      <c r="Q3740" s="218"/>
      <c r="R3740" s="218"/>
    </row>
    <row r="3741" spans="1:18" x14ac:dyDescent="0.25">
      <c r="A3741" s="227"/>
      <c r="B3741" s="173"/>
      <c r="C3741" s="173"/>
      <c r="D3741" s="173"/>
      <c r="E3741" s="173"/>
      <c r="F3741" s="173"/>
      <c r="G3741" s="173"/>
      <c r="H3741" s="173"/>
      <c r="I3741" s="173"/>
      <c r="J3741" s="173"/>
      <c r="K3741" s="173"/>
      <c r="L3741" s="173"/>
      <c r="M3741" s="72"/>
      <c r="N3741" s="67"/>
      <c r="O3741" s="76"/>
      <c r="P3741" s="218"/>
      <c r="Q3741" s="218"/>
      <c r="R3741" s="218"/>
    </row>
    <row r="3742" spans="1:18" x14ac:dyDescent="0.25">
      <c r="A3742" s="227"/>
      <c r="B3742" s="173"/>
      <c r="C3742" s="173"/>
      <c r="D3742" s="173"/>
      <c r="E3742" s="173"/>
      <c r="F3742" s="173"/>
      <c r="G3742" s="173"/>
      <c r="H3742" s="173"/>
      <c r="I3742" s="173"/>
      <c r="J3742" s="173"/>
      <c r="K3742" s="173"/>
      <c r="L3742" s="173"/>
      <c r="M3742" s="72"/>
      <c r="N3742" s="67"/>
      <c r="O3742" s="76"/>
      <c r="P3742" s="218"/>
      <c r="Q3742" s="218"/>
      <c r="R3742" s="218"/>
    </row>
    <row r="3743" spans="1:18" x14ac:dyDescent="0.25">
      <c r="A3743" s="227"/>
      <c r="B3743" s="173"/>
      <c r="C3743" s="173"/>
      <c r="D3743" s="173"/>
      <c r="E3743" s="173"/>
      <c r="F3743" s="173"/>
      <c r="G3743" s="173"/>
      <c r="H3743" s="173"/>
      <c r="I3743" s="173"/>
      <c r="J3743" s="173"/>
      <c r="K3743" s="173"/>
      <c r="L3743" s="173"/>
      <c r="M3743" s="72"/>
      <c r="N3743" s="67"/>
      <c r="O3743" s="76"/>
      <c r="P3743" s="218"/>
      <c r="Q3743" s="218"/>
      <c r="R3743" s="218"/>
    </row>
    <row r="3744" spans="1:18" x14ac:dyDescent="0.25">
      <c r="A3744" s="227"/>
      <c r="B3744" s="173"/>
      <c r="C3744" s="173"/>
      <c r="D3744" s="173"/>
      <c r="E3744" s="173"/>
      <c r="F3744" s="173"/>
      <c r="G3744" s="173"/>
      <c r="H3744" s="173"/>
      <c r="I3744" s="173"/>
      <c r="J3744" s="173"/>
      <c r="K3744" s="173"/>
      <c r="L3744" s="173"/>
      <c r="M3744" s="72"/>
      <c r="N3744" s="67"/>
      <c r="O3744" s="76"/>
      <c r="P3744" s="218"/>
      <c r="Q3744" s="218"/>
      <c r="R3744" s="218"/>
    </row>
    <row r="3745" spans="1:18" x14ac:dyDescent="0.25">
      <c r="A3745" s="227"/>
      <c r="B3745" s="173"/>
      <c r="C3745" s="173"/>
      <c r="D3745" s="173"/>
      <c r="E3745" s="173"/>
      <c r="F3745" s="173"/>
      <c r="G3745" s="173"/>
      <c r="H3745" s="173"/>
      <c r="I3745" s="173"/>
      <c r="J3745" s="173"/>
      <c r="K3745" s="173"/>
      <c r="L3745" s="173"/>
      <c r="M3745" s="72"/>
      <c r="N3745" s="67"/>
      <c r="O3745" s="76"/>
      <c r="P3745" s="218"/>
      <c r="Q3745" s="218"/>
      <c r="R3745" s="218"/>
    </row>
    <row r="3746" spans="1:18" x14ac:dyDescent="0.25">
      <c r="A3746" s="227"/>
      <c r="B3746" s="173"/>
      <c r="C3746" s="173"/>
      <c r="D3746" s="173"/>
      <c r="E3746" s="173"/>
      <c r="F3746" s="173"/>
      <c r="G3746" s="173"/>
      <c r="H3746" s="173"/>
      <c r="I3746" s="173"/>
      <c r="J3746" s="173"/>
      <c r="K3746" s="173"/>
      <c r="L3746" s="173"/>
      <c r="M3746" s="72"/>
      <c r="N3746" s="67"/>
      <c r="O3746" s="76"/>
      <c r="P3746" s="218"/>
      <c r="Q3746" s="218"/>
      <c r="R3746" s="218"/>
    </row>
    <row r="3747" spans="1:18" x14ac:dyDescent="0.25">
      <c r="A3747" s="227"/>
      <c r="B3747" s="173"/>
      <c r="C3747" s="173"/>
      <c r="D3747" s="173"/>
      <c r="E3747" s="173"/>
      <c r="F3747" s="173"/>
      <c r="G3747" s="173"/>
      <c r="H3747" s="173"/>
      <c r="I3747" s="173"/>
      <c r="J3747" s="173"/>
      <c r="K3747" s="173"/>
      <c r="L3747" s="173"/>
      <c r="M3747" s="72"/>
      <c r="N3747" s="67"/>
      <c r="O3747" s="76"/>
      <c r="P3747" s="218"/>
      <c r="Q3747" s="218"/>
      <c r="R3747" s="218"/>
    </row>
    <row r="3748" spans="1:18" x14ac:dyDescent="0.25">
      <c r="A3748" s="227"/>
      <c r="B3748" s="173"/>
      <c r="C3748" s="173"/>
      <c r="D3748" s="173"/>
      <c r="E3748" s="173"/>
      <c r="F3748" s="173"/>
      <c r="G3748" s="173"/>
      <c r="H3748" s="173"/>
      <c r="I3748" s="173"/>
      <c r="J3748" s="173"/>
      <c r="K3748" s="173"/>
      <c r="L3748" s="173"/>
      <c r="M3748" s="72"/>
      <c r="N3748" s="67"/>
      <c r="O3748" s="76"/>
      <c r="P3748" s="218"/>
      <c r="Q3748" s="218"/>
      <c r="R3748" s="218"/>
    </row>
    <row r="3749" spans="1:18" x14ac:dyDescent="0.25">
      <c r="A3749" s="227"/>
      <c r="B3749" s="173"/>
      <c r="C3749" s="173"/>
      <c r="D3749" s="173"/>
      <c r="E3749" s="173"/>
      <c r="F3749" s="173"/>
      <c r="G3749" s="173"/>
      <c r="H3749" s="173"/>
      <c r="I3749" s="173"/>
      <c r="J3749" s="173"/>
      <c r="K3749" s="173"/>
      <c r="L3749" s="173"/>
      <c r="M3749" s="72"/>
      <c r="N3749" s="67"/>
      <c r="O3749" s="76"/>
      <c r="P3749" s="218"/>
      <c r="Q3749" s="218"/>
      <c r="R3749" s="218"/>
    </row>
    <row r="3750" spans="1:18" x14ac:dyDescent="0.25">
      <c r="A3750" s="227"/>
      <c r="B3750" s="173"/>
      <c r="C3750" s="173"/>
      <c r="D3750" s="173"/>
      <c r="E3750" s="173"/>
      <c r="F3750" s="173"/>
      <c r="G3750" s="173"/>
      <c r="H3750" s="173"/>
      <c r="I3750" s="173"/>
      <c r="J3750" s="173"/>
      <c r="K3750" s="173"/>
      <c r="L3750" s="173"/>
      <c r="M3750" s="72"/>
      <c r="N3750" s="67"/>
      <c r="O3750" s="76"/>
      <c r="P3750" s="218"/>
      <c r="Q3750" s="218"/>
      <c r="R3750" s="218"/>
    </row>
    <row r="3751" spans="1:18" x14ac:dyDescent="0.25">
      <c r="A3751" s="227"/>
      <c r="B3751" s="173"/>
      <c r="C3751" s="173"/>
      <c r="D3751" s="173"/>
      <c r="E3751" s="173"/>
      <c r="F3751" s="173"/>
      <c r="G3751" s="173"/>
      <c r="H3751" s="173"/>
      <c r="I3751" s="173"/>
      <c r="J3751" s="173"/>
      <c r="K3751" s="173"/>
      <c r="L3751" s="173"/>
      <c r="M3751" s="72"/>
      <c r="N3751" s="67"/>
      <c r="O3751" s="76"/>
      <c r="P3751" s="218"/>
      <c r="Q3751" s="218"/>
      <c r="R3751" s="218"/>
    </row>
    <row r="3752" spans="1:18" x14ac:dyDescent="0.25">
      <c r="A3752" s="227"/>
      <c r="B3752" s="173"/>
      <c r="C3752" s="173"/>
      <c r="D3752" s="173"/>
      <c r="E3752" s="173"/>
      <c r="F3752" s="173"/>
      <c r="G3752" s="173"/>
      <c r="H3752" s="173"/>
      <c r="I3752" s="173"/>
      <c r="J3752" s="173"/>
      <c r="K3752" s="173"/>
      <c r="L3752" s="173"/>
      <c r="M3752" s="72"/>
      <c r="N3752" s="67"/>
      <c r="O3752" s="76"/>
      <c r="P3752" s="218"/>
      <c r="Q3752" s="218"/>
      <c r="R3752" s="218"/>
    </row>
    <row r="3753" spans="1:18" x14ac:dyDescent="0.25">
      <c r="A3753" s="227"/>
      <c r="B3753" s="173"/>
      <c r="C3753" s="173"/>
      <c r="D3753" s="173"/>
      <c r="E3753" s="173"/>
      <c r="F3753" s="173"/>
      <c r="G3753" s="173"/>
      <c r="H3753" s="173"/>
      <c r="I3753" s="173"/>
      <c r="J3753" s="173"/>
      <c r="K3753" s="173"/>
      <c r="L3753" s="173"/>
      <c r="M3753" s="72"/>
      <c r="N3753" s="67"/>
      <c r="O3753" s="76"/>
      <c r="P3753" s="218"/>
      <c r="Q3753" s="218"/>
      <c r="R3753" s="218"/>
    </row>
    <row r="3754" spans="1:18" x14ac:dyDescent="0.25">
      <c r="A3754" s="227"/>
      <c r="B3754" s="173"/>
      <c r="C3754" s="173"/>
      <c r="D3754" s="173"/>
      <c r="E3754" s="173"/>
      <c r="F3754" s="173"/>
      <c r="G3754" s="173"/>
      <c r="H3754" s="173"/>
      <c r="I3754" s="173"/>
      <c r="J3754" s="173"/>
      <c r="K3754" s="173"/>
      <c r="L3754" s="173"/>
      <c r="M3754" s="72"/>
      <c r="N3754" s="67"/>
      <c r="O3754" s="76"/>
      <c r="P3754" s="218"/>
      <c r="Q3754" s="218"/>
      <c r="R3754" s="218"/>
    </row>
    <row r="3755" spans="1:18" x14ac:dyDescent="0.25">
      <c r="A3755" s="227"/>
      <c r="B3755" s="173"/>
      <c r="C3755" s="173"/>
      <c r="D3755" s="173"/>
      <c r="E3755" s="173"/>
      <c r="F3755" s="173"/>
      <c r="G3755" s="173"/>
      <c r="H3755" s="173"/>
      <c r="I3755" s="173"/>
      <c r="J3755" s="173"/>
      <c r="K3755" s="173"/>
      <c r="L3755" s="173"/>
      <c r="M3755" s="72"/>
      <c r="N3755" s="67"/>
      <c r="O3755" s="76"/>
      <c r="P3755" s="218"/>
      <c r="Q3755" s="218"/>
      <c r="R3755" s="218"/>
    </row>
    <row r="3756" spans="1:18" x14ac:dyDescent="0.25">
      <c r="A3756" s="227"/>
      <c r="B3756" s="173"/>
      <c r="C3756" s="173"/>
      <c r="D3756" s="173"/>
      <c r="E3756" s="173"/>
      <c r="F3756" s="173"/>
      <c r="G3756" s="173"/>
      <c r="H3756" s="173"/>
      <c r="I3756" s="173"/>
      <c r="J3756" s="173"/>
      <c r="K3756" s="173"/>
      <c r="L3756" s="173"/>
      <c r="M3756" s="72"/>
      <c r="N3756" s="67"/>
      <c r="O3756" s="76"/>
      <c r="P3756" s="218"/>
      <c r="Q3756" s="218"/>
      <c r="R3756" s="218"/>
    </row>
    <row r="3757" spans="1:18" x14ac:dyDescent="0.25">
      <c r="A3757" s="227"/>
      <c r="B3757" s="173"/>
      <c r="C3757" s="173"/>
      <c r="D3757" s="173"/>
      <c r="E3757" s="173"/>
      <c r="F3757" s="173"/>
      <c r="G3757" s="173"/>
      <c r="H3757" s="173"/>
      <c r="I3757" s="173"/>
      <c r="J3757" s="173"/>
      <c r="K3757" s="173"/>
      <c r="L3757" s="173"/>
      <c r="M3757" s="72"/>
      <c r="N3757" s="67"/>
      <c r="O3757" s="76"/>
      <c r="P3757" s="218"/>
      <c r="Q3757" s="218"/>
      <c r="R3757" s="218"/>
    </row>
    <row r="3758" spans="1:18" x14ac:dyDescent="0.25">
      <c r="A3758" s="227"/>
      <c r="B3758" s="173"/>
      <c r="C3758" s="173"/>
      <c r="D3758" s="173"/>
      <c r="E3758" s="173"/>
      <c r="F3758" s="173"/>
      <c r="G3758" s="173"/>
      <c r="H3758" s="173"/>
      <c r="I3758" s="173"/>
      <c r="J3758" s="173"/>
      <c r="K3758" s="173"/>
      <c r="L3758" s="173"/>
      <c r="M3758" s="72"/>
      <c r="N3758" s="67"/>
      <c r="O3758" s="76"/>
      <c r="P3758" s="218"/>
      <c r="Q3758" s="218"/>
      <c r="R3758" s="218"/>
    </row>
    <row r="3759" spans="1:18" x14ac:dyDescent="0.25">
      <c r="A3759" s="227"/>
      <c r="B3759" s="173"/>
      <c r="C3759" s="173"/>
      <c r="D3759" s="173"/>
      <c r="E3759" s="173"/>
      <c r="F3759" s="173"/>
      <c r="G3759" s="173"/>
      <c r="H3759" s="173"/>
      <c r="I3759" s="173"/>
      <c r="J3759" s="173"/>
      <c r="K3759" s="173"/>
      <c r="L3759" s="173"/>
      <c r="M3759" s="72"/>
      <c r="N3759" s="67"/>
      <c r="O3759" s="76"/>
      <c r="P3759" s="218"/>
      <c r="Q3759" s="218"/>
      <c r="R3759" s="218"/>
    </row>
    <row r="3760" spans="1:18" x14ac:dyDescent="0.25">
      <c r="A3760" s="227"/>
      <c r="B3760" s="173"/>
      <c r="C3760" s="173"/>
      <c r="D3760" s="173"/>
      <c r="E3760" s="173"/>
      <c r="F3760" s="173"/>
      <c r="G3760" s="173"/>
      <c r="H3760" s="173"/>
      <c r="I3760" s="173"/>
      <c r="J3760" s="173"/>
      <c r="K3760" s="173"/>
      <c r="L3760" s="173"/>
      <c r="M3760" s="72"/>
      <c r="N3760" s="67"/>
      <c r="O3760" s="76"/>
      <c r="P3760" s="218"/>
      <c r="Q3760" s="218"/>
      <c r="R3760" s="218"/>
    </row>
    <row r="3761" spans="1:18" x14ac:dyDescent="0.25">
      <c r="A3761" s="227"/>
      <c r="B3761" s="173"/>
      <c r="C3761" s="173"/>
      <c r="D3761" s="173"/>
      <c r="E3761" s="173"/>
      <c r="F3761" s="173"/>
      <c r="G3761" s="173"/>
      <c r="H3761" s="173"/>
      <c r="I3761" s="173"/>
      <c r="J3761" s="173"/>
      <c r="K3761" s="173"/>
      <c r="L3761" s="173"/>
      <c r="M3761" s="72"/>
      <c r="N3761" s="67"/>
      <c r="O3761" s="76"/>
      <c r="P3761" s="218"/>
      <c r="Q3761" s="218"/>
      <c r="R3761" s="218"/>
    </row>
    <row r="3762" spans="1:18" x14ac:dyDescent="0.25">
      <c r="A3762" s="227"/>
      <c r="B3762" s="173"/>
      <c r="C3762" s="173"/>
      <c r="D3762" s="173"/>
      <c r="E3762" s="173"/>
      <c r="F3762" s="173"/>
      <c r="G3762" s="173"/>
      <c r="H3762" s="173"/>
      <c r="I3762" s="173"/>
      <c r="J3762" s="173"/>
      <c r="K3762" s="173"/>
      <c r="L3762" s="173"/>
      <c r="M3762" s="72"/>
      <c r="N3762" s="67"/>
      <c r="O3762" s="76"/>
      <c r="P3762" s="218"/>
      <c r="Q3762" s="218"/>
      <c r="R3762" s="218"/>
    </row>
    <row r="3763" spans="1:18" x14ac:dyDescent="0.25">
      <c r="A3763" s="227"/>
      <c r="B3763" s="173"/>
      <c r="C3763" s="173"/>
      <c r="D3763" s="173"/>
      <c r="E3763" s="173"/>
      <c r="F3763" s="173"/>
      <c r="G3763" s="173"/>
      <c r="H3763" s="173"/>
      <c r="I3763" s="173"/>
      <c r="J3763" s="173"/>
      <c r="K3763" s="173"/>
      <c r="L3763" s="173"/>
      <c r="M3763" s="72"/>
      <c r="N3763" s="67"/>
      <c r="O3763" s="76"/>
      <c r="P3763" s="218"/>
      <c r="Q3763" s="218"/>
      <c r="R3763" s="218"/>
    </row>
    <row r="3764" spans="1:18" x14ac:dyDescent="0.25">
      <c r="A3764" s="227"/>
      <c r="B3764" s="173"/>
      <c r="C3764" s="173"/>
      <c r="D3764" s="173"/>
      <c r="E3764" s="173"/>
      <c r="F3764" s="173"/>
      <c r="G3764" s="173"/>
      <c r="H3764" s="173"/>
      <c r="I3764" s="173"/>
      <c r="J3764" s="173"/>
      <c r="K3764" s="173"/>
      <c r="L3764" s="173"/>
      <c r="M3764" s="72"/>
      <c r="N3764" s="67"/>
      <c r="O3764" s="76"/>
      <c r="P3764" s="218"/>
      <c r="Q3764" s="218"/>
      <c r="R3764" s="218"/>
    </row>
    <row r="3765" spans="1:18" x14ac:dyDescent="0.25">
      <c r="A3765" s="227"/>
      <c r="B3765" s="173"/>
      <c r="C3765" s="173"/>
      <c r="D3765" s="173"/>
      <c r="E3765" s="173"/>
      <c r="F3765" s="173"/>
      <c r="G3765" s="173"/>
      <c r="H3765" s="173"/>
      <c r="I3765" s="173"/>
      <c r="J3765" s="173"/>
      <c r="K3765" s="173"/>
      <c r="L3765" s="173"/>
      <c r="M3765" s="72"/>
      <c r="N3765" s="67"/>
      <c r="O3765" s="76"/>
      <c r="P3765" s="218"/>
      <c r="Q3765" s="218"/>
      <c r="R3765" s="218"/>
    </row>
    <row r="3766" spans="1:18" x14ac:dyDescent="0.25">
      <c r="A3766" s="227"/>
      <c r="B3766" s="173"/>
      <c r="C3766" s="173"/>
      <c r="D3766" s="173"/>
      <c r="E3766" s="173"/>
      <c r="F3766" s="173"/>
      <c r="G3766" s="173"/>
      <c r="H3766" s="173"/>
      <c r="I3766" s="173"/>
      <c r="J3766" s="173"/>
      <c r="K3766" s="173"/>
      <c r="L3766" s="173"/>
      <c r="M3766" s="72"/>
      <c r="N3766" s="67"/>
      <c r="O3766" s="76"/>
      <c r="P3766" s="218"/>
      <c r="Q3766" s="218"/>
      <c r="R3766" s="218"/>
    </row>
    <row r="3767" spans="1:18" x14ac:dyDescent="0.25">
      <c r="A3767" s="227"/>
      <c r="B3767" s="173"/>
      <c r="C3767" s="173"/>
      <c r="D3767" s="173"/>
      <c r="E3767" s="173"/>
      <c r="F3767" s="173"/>
      <c r="G3767" s="173"/>
      <c r="H3767" s="173"/>
      <c r="I3767" s="173"/>
      <c r="J3767" s="173"/>
      <c r="K3767" s="173"/>
      <c r="L3767" s="173"/>
      <c r="M3767" s="72"/>
      <c r="N3767" s="67"/>
      <c r="O3767" s="76"/>
      <c r="P3767" s="218"/>
      <c r="Q3767" s="218"/>
      <c r="R3767" s="218"/>
    </row>
    <row r="3768" spans="1:18" x14ac:dyDescent="0.25">
      <c r="A3768" s="227"/>
      <c r="B3768" s="173"/>
      <c r="C3768" s="173"/>
      <c r="D3768" s="173"/>
      <c r="E3768" s="173"/>
      <c r="F3768" s="173"/>
      <c r="G3768" s="173"/>
      <c r="H3768" s="173"/>
      <c r="I3768" s="173"/>
      <c r="J3768" s="173"/>
      <c r="K3768" s="173"/>
      <c r="L3768" s="173"/>
      <c r="M3768" s="72"/>
      <c r="N3768" s="67"/>
      <c r="O3768" s="76"/>
      <c r="P3768" s="218"/>
      <c r="Q3768" s="218"/>
      <c r="R3768" s="218"/>
    </row>
    <row r="3769" spans="1:18" x14ac:dyDescent="0.25">
      <c r="A3769" s="227"/>
      <c r="B3769" s="173"/>
      <c r="C3769" s="173"/>
      <c r="D3769" s="173"/>
      <c r="E3769" s="173"/>
      <c r="F3769" s="173"/>
      <c r="G3769" s="173"/>
      <c r="H3769" s="173"/>
      <c r="I3769" s="173"/>
      <c r="J3769" s="173"/>
      <c r="K3769" s="173"/>
      <c r="L3769" s="173"/>
      <c r="M3769" s="72"/>
      <c r="N3769" s="67"/>
      <c r="O3769" s="76"/>
      <c r="P3769" s="218"/>
      <c r="Q3769" s="218"/>
      <c r="R3769" s="218"/>
    </row>
    <row r="3770" spans="1:18" x14ac:dyDescent="0.25">
      <c r="A3770" s="227"/>
      <c r="B3770" s="173"/>
      <c r="C3770" s="173"/>
      <c r="D3770" s="173"/>
      <c r="E3770" s="173"/>
      <c r="F3770" s="173"/>
      <c r="G3770" s="173"/>
      <c r="H3770" s="173"/>
      <c r="I3770" s="173"/>
      <c r="J3770" s="173"/>
      <c r="K3770" s="173"/>
      <c r="L3770" s="173"/>
      <c r="M3770" s="72"/>
      <c r="N3770" s="67"/>
      <c r="O3770" s="76"/>
      <c r="P3770" s="218"/>
      <c r="Q3770" s="218"/>
      <c r="R3770" s="218"/>
    </row>
    <row r="3771" spans="1:18" x14ac:dyDescent="0.25">
      <c r="A3771" s="227"/>
      <c r="B3771" s="173"/>
      <c r="C3771" s="173"/>
      <c r="D3771" s="173"/>
      <c r="E3771" s="173"/>
      <c r="F3771" s="173"/>
      <c r="G3771" s="173"/>
      <c r="H3771" s="173"/>
      <c r="I3771" s="173"/>
      <c r="J3771" s="173"/>
      <c r="K3771" s="173"/>
      <c r="L3771" s="173"/>
      <c r="M3771" s="72"/>
      <c r="N3771" s="67"/>
      <c r="O3771" s="76"/>
      <c r="P3771" s="218"/>
      <c r="Q3771" s="218"/>
      <c r="R3771" s="218"/>
    </row>
    <row r="3772" spans="1:18" x14ac:dyDescent="0.25">
      <c r="A3772" s="227"/>
      <c r="B3772" s="173"/>
      <c r="C3772" s="173"/>
      <c r="D3772" s="173"/>
      <c r="E3772" s="173"/>
      <c r="F3772" s="173"/>
      <c r="G3772" s="173"/>
      <c r="H3772" s="173"/>
      <c r="I3772" s="173"/>
      <c r="J3772" s="173"/>
      <c r="K3772" s="173"/>
      <c r="L3772" s="173"/>
      <c r="M3772" s="72"/>
      <c r="N3772" s="67"/>
      <c r="O3772" s="76"/>
      <c r="P3772" s="218"/>
      <c r="Q3772" s="218"/>
      <c r="R3772" s="218"/>
    </row>
    <row r="3773" spans="1:18" x14ac:dyDescent="0.25">
      <c r="A3773" s="227"/>
      <c r="B3773" s="173"/>
      <c r="C3773" s="173"/>
      <c r="D3773" s="173"/>
      <c r="E3773" s="173"/>
      <c r="F3773" s="173"/>
      <c r="G3773" s="173"/>
      <c r="H3773" s="173"/>
      <c r="I3773" s="173"/>
      <c r="J3773" s="173"/>
      <c r="K3773" s="173"/>
      <c r="L3773" s="173"/>
      <c r="M3773" s="72"/>
      <c r="N3773" s="67"/>
      <c r="O3773" s="76"/>
      <c r="P3773" s="218"/>
      <c r="Q3773" s="218"/>
      <c r="R3773" s="218"/>
    </row>
    <row r="3774" spans="1:18" x14ac:dyDescent="0.25">
      <c r="A3774" s="227"/>
      <c r="B3774" s="173"/>
      <c r="C3774" s="173"/>
      <c r="D3774" s="173"/>
      <c r="E3774" s="173"/>
      <c r="F3774" s="173"/>
      <c r="G3774" s="173"/>
      <c r="H3774" s="173"/>
      <c r="I3774" s="173"/>
      <c r="J3774" s="173"/>
      <c r="K3774" s="173"/>
      <c r="L3774" s="173"/>
      <c r="M3774" s="72"/>
      <c r="N3774" s="67"/>
      <c r="O3774" s="76"/>
      <c r="P3774" s="218"/>
      <c r="Q3774" s="218"/>
      <c r="R3774" s="218"/>
    </row>
    <row r="3775" spans="1:18" x14ac:dyDescent="0.25">
      <c r="A3775" s="227"/>
      <c r="B3775" s="173"/>
      <c r="C3775" s="173"/>
      <c r="D3775" s="173"/>
      <c r="E3775" s="173"/>
      <c r="F3775" s="173"/>
      <c r="G3775" s="173"/>
      <c r="H3775" s="173"/>
      <c r="I3775" s="173"/>
      <c r="J3775" s="173"/>
      <c r="K3775" s="173"/>
      <c r="L3775" s="173"/>
      <c r="M3775" s="72"/>
      <c r="N3775" s="67"/>
      <c r="O3775" s="76"/>
      <c r="P3775" s="218"/>
      <c r="Q3775" s="218"/>
      <c r="R3775" s="218"/>
    </row>
    <row r="3776" spans="1:18" x14ac:dyDescent="0.25">
      <c r="A3776" s="227"/>
      <c r="B3776" s="173"/>
      <c r="C3776" s="173"/>
      <c r="D3776" s="173"/>
      <c r="E3776" s="173"/>
      <c r="F3776" s="173"/>
      <c r="G3776" s="173"/>
      <c r="H3776" s="173"/>
      <c r="I3776" s="173"/>
      <c r="J3776" s="173"/>
      <c r="K3776" s="173"/>
      <c r="L3776" s="173"/>
      <c r="M3776" s="72"/>
      <c r="N3776" s="67"/>
      <c r="O3776" s="76"/>
      <c r="P3776" s="218"/>
      <c r="Q3776" s="218"/>
      <c r="R3776" s="218"/>
    </row>
    <row r="3777" spans="1:18" x14ac:dyDescent="0.25">
      <c r="A3777" s="227"/>
      <c r="B3777" s="173"/>
      <c r="C3777" s="173"/>
      <c r="D3777" s="173"/>
      <c r="E3777" s="173"/>
      <c r="F3777" s="173"/>
      <c r="G3777" s="173"/>
      <c r="H3777" s="173"/>
      <c r="I3777" s="173"/>
      <c r="J3777" s="173"/>
      <c r="K3777" s="173"/>
      <c r="L3777" s="173"/>
      <c r="M3777" s="72"/>
      <c r="N3777" s="67"/>
      <c r="O3777" s="76"/>
      <c r="P3777" s="218"/>
      <c r="Q3777" s="218"/>
      <c r="R3777" s="218"/>
    </row>
    <row r="3778" spans="1:18" x14ac:dyDescent="0.25">
      <c r="A3778" s="227"/>
      <c r="B3778" s="173"/>
      <c r="C3778" s="173"/>
      <c r="D3778" s="173"/>
      <c r="E3778" s="173"/>
      <c r="F3778" s="173"/>
      <c r="G3778" s="173"/>
      <c r="H3778" s="173"/>
      <c r="I3778" s="173"/>
      <c r="J3778" s="173"/>
      <c r="K3778" s="173"/>
      <c r="L3778" s="173"/>
      <c r="M3778" s="72"/>
      <c r="N3778" s="67"/>
      <c r="O3778" s="76"/>
      <c r="P3778" s="218"/>
      <c r="Q3778" s="218"/>
      <c r="R3778" s="218"/>
    </row>
    <row r="3779" spans="1:18" x14ac:dyDescent="0.25">
      <c r="A3779" s="227"/>
      <c r="B3779" s="173"/>
      <c r="C3779" s="173"/>
      <c r="D3779" s="173"/>
      <c r="E3779" s="173"/>
      <c r="F3779" s="173"/>
      <c r="G3779" s="173"/>
      <c r="H3779" s="173"/>
      <c r="I3779" s="173"/>
      <c r="J3779" s="173"/>
      <c r="K3779" s="173"/>
      <c r="L3779" s="173"/>
      <c r="M3779" s="72"/>
      <c r="N3779" s="67"/>
      <c r="O3779" s="76"/>
      <c r="P3779" s="218"/>
      <c r="Q3779" s="218"/>
      <c r="R3779" s="218"/>
    </row>
    <row r="3780" spans="1:18" x14ac:dyDescent="0.25">
      <c r="A3780" s="227"/>
      <c r="B3780" s="173"/>
      <c r="C3780" s="173"/>
      <c r="D3780" s="173"/>
      <c r="E3780" s="173"/>
      <c r="F3780" s="173"/>
      <c r="G3780" s="173"/>
      <c r="H3780" s="173"/>
      <c r="I3780" s="173"/>
      <c r="J3780" s="173"/>
      <c r="K3780" s="173"/>
      <c r="L3780" s="173"/>
      <c r="M3780" s="72"/>
      <c r="N3780" s="67"/>
      <c r="O3780" s="76"/>
      <c r="P3780" s="218"/>
      <c r="Q3780" s="218"/>
      <c r="R3780" s="218"/>
    </row>
    <row r="3781" spans="1:18" x14ac:dyDescent="0.25">
      <c r="A3781" s="227"/>
      <c r="B3781" s="173"/>
      <c r="C3781" s="173"/>
      <c r="D3781" s="173"/>
      <c r="E3781" s="173"/>
      <c r="F3781" s="173"/>
      <c r="G3781" s="173"/>
      <c r="H3781" s="173"/>
      <c r="I3781" s="173"/>
      <c r="J3781" s="173"/>
      <c r="K3781" s="173"/>
      <c r="L3781" s="173"/>
      <c r="M3781" s="72"/>
      <c r="N3781" s="67"/>
      <c r="O3781" s="76"/>
      <c r="P3781" s="218"/>
      <c r="Q3781" s="218"/>
      <c r="R3781" s="218"/>
    </row>
    <row r="3782" spans="1:18" x14ac:dyDescent="0.25">
      <c r="A3782" s="227"/>
      <c r="B3782" s="173"/>
      <c r="C3782" s="173"/>
      <c r="D3782" s="173"/>
      <c r="E3782" s="173"/>
      <c r="F3782" s="173"/>
      <c r="G3782" s="173"/>
      <c r="H3782" s="173"/>
      <c r="I3782" s="173"/>
      <c r="J3782" s="173"/>
      <c r="K3782" s="173"/>
      <c r="L3782" s="173"/>
      <c r="M3782" s="72"/>
      <c r="N3782" s="67"/>
      <c r="O3782" s="76"/>
      <c r="P3782" s="218"/>
      <c r="Q3782" s="218"/>
      <c r="R3782" s="218"/>
    </row>
    <row r="3783" spans="1:18" x14ac:dyDescent="0.25">
      <c r="A3783" s="227"/>
      <c r="B3783" s="173"/>
      <c r="C3783" s="173"/>
      <c r="D3783" s="173"/>
      <c r="E3783" s="173"/>
      <c r="F3783" s="173"/>
      <c r="G3783" s="173"/>
      <c r="H3783" s="173"/>
      <c r="I3783" s="173"/>
      <c r="J3783" s="173"/>
      <c r="K3783" s="173"/>
      <c r="L3783" s="173"/>
      <c r="M3783" s="72"/>
      <c r="N3783" s="67"/>
      <c r="O3783" s="76"/>
      <c r="P3783" s="218"/>
      <c r="Q3783" s="218"/>
      <c r="R3783" s="218"/>
    </row>
    <row r="3784" spans="1:18" x14ac:dyDescent="0.25">
      <c r="A3784" s="227"/>
      <c r="B3784" s="173"/>
      <c r="C3784" s="173"/>
      <c r="D3784" s="173"/>
      <c r="E3784" s="173"/>
      <c r="F3784" s="173"/>
      <c r="G3784" s="173"/>
      <c r="H3784" s="173"/>
      <c r="I3784" s="173"/>
      <c r="J3784" s="173"/>
      <c r="K3784" s="173"/>
      <c r="L3784" s="173"/>
      <c r="M3784" s="72"/>
      <c r="N3784" s="67"/>
      <c r="O3784" s="76"/>
      <c r="P3784" s="218"/>
      <c r="Q3784" s="218"/>
      <c r="R3784" s="218"/>
    </row>
    <row r="3785" spans="1:18" x14ac:dyDescent="0.25">
      <c r="A3785" s="227"/>
      <c r="B3785" s="173"/>
      <c r="C3785" s="173"/>
      <c r="D3785" s="173"/>
      <c r="E3785" s="173"/>
      <c r="F3785" s="173"/>
      <c r="G3785" s="173"/>
      <c r="H3785" s="173"/>
      <c r="I3785" s="173"/>
      <c r="J3785" s="173"/>
      <c r="K3785" s="173"/>
      <c r="L3785" s="173"/>
      <c r="M3785" s="72"/>
      <c r="N3785" s="67"/>
      <c r="O3785" s="76"/>
      <c r="P3785" s="218"/>
      <c r="Q3785" s="218"/>
      <c r="R3785" s="218"/>
    </row>
    <row r="3786" spans="1:18" x14ac:dyDescent="0.25">
      <c r="A3786" s="227"/>
      <c r="B3786" s="173"/>
      <c r="C3786" s="173"/>
      <c r="D3786" s="173"/>
      <c r="E3786" s="173"/>
      <c r="F3786" s="173"/>
      <c r="G3786" s="173"/>
      <c r="H3786" s="173"/>
      <c r="I3786" s="173"/>
      <c r="J3786" s="173"/>
      <c r="K3786" s="173"/>
      <c r="L3786" s="173"/>
      <c r="M3786" s="72"/>
      <c r="N3786" s="67"/>
      <c r="O3786" s="76"/>
      <c r="P3786" s="218"/>
      <c r="Q3786" s="218"/>
      <c r="R3786" s="218"/>
    </row>
    <row r="3787" spans="1:18" x14ac:dyDescent="0.25">
      <c r="A3787" s="227"/>
      <c r="B3787" s="173"/>
      <c r="C3787" s="173"/>
      <c r="D3787" s="173"/>
      <c r="E3787" s="173"/>
      <c r="F3787" s="173"/>
      <c r="G3787" s="173"/>
      <c r="H3787" s="173"/>
      <c r="I3787" s="173"/>
      <c r="J3787" s="173"/>
      <c r="K3787" s="173"/>
      <c r="L3787" s="173"/>
      <c r="M3787" s="72"/>
      <c r="N3787" s="67"/>
      <c r="O3787" s="76"/>
      <c r="P3787" s="218"/>
      <c r="Q3787" s="218"/>
      <c r="R3787" s="218"/>
    </row>
    <row r="3788" spans="1:18" x14ac:dyDescent="0.25">
      <c r="A3788" s="227"/>
      <c r="B3788" s="173"/>
      <c r="C3788" s="173"/>
      <c r="D3788" s="173"/>
      <c r="E3788" s="173"/>
      <c r="F3788" s="173"/>
      <c r="G3788" s="173"/>
      <c r="H3788" s="173"/>
      <c r="I3788" s="173"/>
      <c r="J3788" s="173"/>
      <c r="K3788" s="173"/>
      <c r="L3788" s="173"/>
      <c r="M3788" s="72"/>
      <c r="N3788" s="67"/>
      <c r="O3788" s="76"/>
      <c r="P3788" s="218"/>
      <c r="Q3788" s="218"/>
      <c r="R3788" s="218"/>
    </row>
    <row r="3789" spans="1:18" x14ac:dyDescent="0.25">
      <c r="A3789" s="227"/>
      <c r="B3789" s="173"/>
      <c r="C3789" s="173"/>
      <c r="D3789" s="173"/>
      <c r="E3789" s="173"/>
      <c r="F3789" s="173"/>
      <c r="G3789" s="173"/>
      <c r="H3789" s="173"/>
      <c r="I3789" s="173"/>
      <c r="J3789" s="173"/>
      <c r="K3789" s="173"/>
      <c r="L3789" s="173"/>
      <c r="M3789" s="72"/>
      <c r="N3789" s="67"/>
      <c r="O3789" s="76"/>
      <c r="P3789" s="218"/>
      <c r="Q3789" s="218"/>
      <c r="R3789" s="218"/>
    </row>
    <row r="3790" spans="1:18" x14ac:dyDescent="0.25">
      <c r="A3790" s="227"/>
      <c r="B3790" s="173"/>
      <c r="C3790" s="173"/>
      <c r="D3790" s="173"/>
      <c r="E3790" s="173"/>
      <c r="F3790" s="173"/>
      <c r="G3790" s="173"/>
      <c r="H3790" s="173"/>
      <c r="I3790" s="173"/>
      <c r="J3790" s="173"/>
      <c r="K3790" s="173"/>
      <c r="L3790" s="173"/>
      <c r="M3790" s="72"/>
      <c r="N3790" s="67"/>
      <c r="O3790" s="76"/>
      <c r="P3790" s="218"/>
      <c r="Q3790" s="218"/>
      <c r="R3790" s="218"/>
    </row>
    <row r="3791" spans="1:18" x14ac:dyDescent="0.25">
      <c r="A3791" s="227"/>
      <c r="B3791" s="173"/>
      <c r="C3791" s="173"/>
      <c r="D3791" s="173"/>
      <c r="E3791" s="173"/>
      <c r="F3791" s="173"/>
      <c r="G3791" s="173"/>
      <c r="H3791" s="173"/>
      <c r="I3791" s="173"/>
      <c r="J3791" s="173"/>
      <c r="K3791" s="173"/>
      <c r="L3791" s="173"/>
      <c r="M3791" s="72"/>
      <c r="N3791" s="67"/>
      <c r="O3791" s="76"/>
      <c r="P3791" s="218"/>
      <c r="Q3791" s="218"/>
      <c r="R3791" s="218"/>
    </row>
    <row r="3792" spans="1:18" x14ac:dyDescent="0.25">
      <c r="A3792" s="227"/>
      <c r="B3792" s="173"/>
      <c r="C3792" s="173"/>
      <c r="D3792" s="173"/>
      <c r="E3792" s="173"/>
      <c r="F3792" s="173"/>
      <c r="G3792" s="173"/>
      <c r="H3792" s="173"/>
      <c r="I3792" s="173"/>
      <c r="J3792" s="173"/>
      <c r="K3792" s="173"/>
      <c r="L3792" s="173"/>
      <c r="M3792" s="72"/>
      <c r="N3792" s="67"/>
      <c r="O3792" s="76"/>
      <c r="P3792" s="218"/>
      <c r="Q3792" s="218"/>
      <c r="R3792" s="218"/>
    </row>
    <row r="3793" spans="1:18" x14ac:dyDescent="0.25">
      <c r="A3793" s="227"/>
      <c r="B3793" s="173"/>
      <c r="C3793" s="173"/>
      <c r="D3793" s="173"/>
      <c r="E3793" s="173"/>
      <c r="F3793" s="173"/>
      <c r="G3793" s="173"/>
      <c r="H3793" s="173"/>
      <c r="I3793" s="173"/>
      <c r="J3793" s="173"/>
      <c r="K3793" s="173"/>
      <c r="L3793" s="173"/>
      <c r="M3793" s="72"/>
      <c r="N3793" s="67"/>
      <c r="O3793" s="76"/>
      <c r="P3793" s="218"/>
      <c r="Q3793" s="218"/>
      <c r="R3793" s="218"/>
    </row>
    <row r="3794" spans="1:18" x14ac:dyDescent="0.25">
      <c r="A3794" s="227"/>
      <c r="B3794" s="173"/>
      <c r="C3794" s="173"/>
      <c r="D3794" s="173"/>
      <c r="E3794" s="173"/>
      <c r="F3794" s="173"/>
      <c r="G3794" s="173"/>
      <c r="H3794" s="173"/>
      <c r="I3794" s="173"/>
      <c r="J3794" s="173"/>
      <c r="K3794" s="173"/>
      <c r="L3794" s="173"/>
      <c r="M3794" s="72"/>
      <c r="N3794" s="67"/>
      <c r="O3794" s="76"/>
      <c r="P3794" s="218"/>
      <c r="Q3794" s="218"/>
      <c r="R3794" s="218"/>
    </row>
    <row r="3795" spans="1:18" x14ac:dyDescent="0.25">
      <c r="A3795" s="227"/>
      <c r="B3795" s="173"/>
      <c r="C3795" s="173"/>
      <c r="D3795" s="173"/>
      <c r="E3795" s="173"/>
      <c r="F3795" s="173"/>
      <c r="G3795" s="173"/>
      <c r="H3795" s="173"/>
      <c r="I3795" s="173"/>
      <c r="J3795" s="173"/>
      <c r="K3795" s="173"/>
      <c r="L3795" s="173"/>
      <c r="M3795" s="72"/>
      <c r="N3795" s="67"/>
      <c r="O3795" s="76"/>
      <c r="P3795" s="218"/>
      <c r="Q3795" s="218"/>
      <c r="R3795" s="218"/>
    </row>
    <row r="3796" spans="1:18" x14ac:dyDescent="0.25">
      <c r="A3796" s="227"/>
      <c r="B3796" s="173"/>
      <c r="C3796" s="173"/>
      <c r="D3796" s="173"/>
      <c r="E3796" s="173"/>
      <c r="F3796" s="173"/>
      <c r="G3796" s="173"/>
      <c r="H3796" s="173"/>
      <c r="I3796" s="173"/>
      <c r="J3796" s="173"/>
      <c r="K3796" s="173"/>
      <c r="L3796" s="173"/>
      <c r="M3796" s="72"/>
      <c r="N3796" s="67"/>
      <c r="O3796" s="76"/>
      <c r="P3796" s="218"/>
      <c r="Q3796" s="218"/>
      <c r="R3796" s="218"/>
    </row>
    <row r="3797" spans="1:18" x14ac:dyDescent="0.25">
      <c r="A3797" s="227"/>
      <c r="B3797" s="173"/>
      <c r="C3797" s="173"/>
      <c r="D3797" s="173"/>
      <c r="E3797" s="173"/>
      <c r="F3797" s="173"/>
      <c r="G3797" s="173"/>
      <c r="H3797" s="173"/>
      <c r="I3797" s="173"/>
      <c r="J3797" s="173"/>
      <c r="K3797" s="173"/>
      <c r="L3797" s="173"/>
      <c r="M3797" s="72"/>
      <c r="N3797" s="67"/>
      <c r="O3797" s="76"/>
      <c r="P3797" s="218"/>
      <c r="Q3797" s="218"/>
      <c r="R3797" s="218"/>
    </row>
    <row r="3798" spans="1:18" x14ac:dyDescent="0.25">
      <c r="A3798" s="227"/>
      <c r="B3798" s="173"/>
      <c r="C3798" s="173"/>
      <c r="D3798" s="173"/>
      <c r="E3798" s="173"/>
      <c r="F3798" s="173"/>
      <c r="G3798" s="173"/>
      <c r="H3798" s="173"/>
      <c r="I3798" s="173"/>
      <c r="J3798" s="173"/>
      <c r="K3798" s="173"/>
      <c r="L3798" s="173"/>
      <c r="M3798" s="72"/>
      <c r="N3798" s="67"/>
      <c r="O3798" s="76"/>
      <c r="P3798" s="218"/>
      <c r="Q3798" s="218"/>
      <c r="R3798" s="218"/>
    </row>
    <row r="3799" spans="1:18" x14ac:dyDescent="0.25">
      <c r="A3799" s="227"/>
      <c r="B3799" s="173"/>
      <c r="C3799" s="173"/>
      <c r="D3799" s="173"/>
      <c r="E3799" s="173"/>
      <c r="F3799" s="173"/>
      <c r="G3799" s="173"/>
      <c r="H3799" s="173"/>
      <c r="I3799" s="173"/>
      <c r="J3799" s="173"/>
      <c r="K3799" s="173"/>
      <c r="L3799" s="173"/>
      <c r="M3799" s="72"/>
      <c r="N3799" s="67"/>
      <c r="O3799" s="76"/>
      <c r="P3799" s="218"/>
      <c r="Q3799" s="218"/>
      <c r="R3799" s="218"/>
    </row>
    <row r="3800" spans="1:18" x14ac:dyDescent="0.25">
      <c r="A3800" s="227"/>
      <c r="B3800" s="173"/>
      <c r="C3800" s="173"/>
      <c r="D3800" s="173"/>
      <c r="E3800" s="173"/>
      <c r="F3800" s="173"/>
      <c r="G3800" s="173"/>
      <c r="H3800" s="173"/>
      <c r="I3800" s="173"/>
      <c r="J3800" s="173"/>
      <c r="K3800" s="173"/>
      <c r="L3800" s="173"/>
      <c r="M3800" s="72"/>
      <c r="N3800" s="67"/>
      <c r="O3800" s="76"/>
      <c r="P3800" s="218"/>
      <c r="Q3800" s="218"/>
      <c r="R3800" s="218"/>
    </row>
    <row r="3801" spans="1:18" x14ac:dyDescent="0.25">
      <c r="A3801" s="227"/>
      <c r="B3801" s="173"/>
      <c r="C3801" s="173"/>
      <c r="D3801" s="173"/>
      <c r="E3801" s="173"/>
      <c r="F3801" s="173"/>
      <c r="G3801" s="173"/>
      <c r="H3801" s="173"/>
      <c r="I3801" s="173"/>
      <c r="J3801" s="173"/>
      <c r="K3801" s="173"/>
      <c r="L3801" s="173"/>
      <c r="M3801" s="72"/>
      <c r="N3801" s="67"/>
      <c r="O3801" s="76"/>
      <c r="P3801" s="218"/>
      <c r="Q3801" s="218"/>
      <c r="R3801" s="218"/>
    </row>
    <row r="3802" spans="1:18" x14ac:dyDescent="0.25">
      <c r="A3802" s="227"/>
      <c r="B3802" s="173"/>
      <c r="C3802" s="173"/>
      <c r="D3802" s="173"/>
      <c r="E3802" s="173"/>
      <c r="F3802" s="173"/>
      <c r="G3802" s="173"/>
      <c r="H3802" s="173"/>
      <c r="I3802" s="173"/>
      <c r="J3802" s="173"/>
      <c r="K3802" s="173"/>
      <c r="L3802" s="173"/>
      <c r="M3802" s="72"/>
      <c r="N3802" s="67"/>
      <c r="O3802" s="76"/>
      <c r="P3802" s="218"/>
      <c r="Q3802" s="218"/>
      <c r="R3802" s="218"/>
    </row>
    <row r="3803" spans="1:18" x14ac:dyDescent="0.25">
      <c r="A3803" s="227"/>
      <c r="B3803" s="173"/>
      <c r="C3803" s="173"/>
      <c r="D3803" s="173"/>
      <c r="E3803" s="173"/>
      <c r="F3803" s="173"/>
      <c r="G3803" s="173"/>
      <c r="H3803" s="173"/>
      <c r="I3803" s="173"/>
      <c r="J3803" s="173"/>
      <c r="K3803" s="173"/>
      <c r="L3803" s="173"/>
      <c r="M3803" s="72"/>
      <c r="N3803" s="67"/>
      <c r="O3803" s="76"/>
      <c r="P3803" s="218"/>
      <c r="Q3803" s="218"/>
      <c r="R3803" s="218"/>
    </row>
    <row r="3804" spans="1:18" x14ac:dyDescent="0.25">
      <c r="A3804" s="227"/>
      <c r="B3804" s="173"/>
      <c r="C3804" s="173"/>
      <c r="D3804" s="173"/>
      <c r="E3804" s="173"/>
      <c r="F3804" s="173"/>
      <c r="G3804" s="173"/>
      <c r="H3804" s="173"/>
      <c r="I3804" s="173"/>
      <c r="J3804" s="173"/>
      <c r="K3804" s="173"/>
      <c r="L3804" s="173"/>
      <c r="M3804" s="72"/>
      <c r="N3804" s="67"/>
      <c r="O3804" s="76"/>
      <c r="P3804" s="218"/>
      <c r="Q3804" s="218"/>
      <c r="R3804" s="218"/>
    </row>
    <row r="3805" spans="1:18" x14ac:dyDescent="0.25">
      <c r="A3805" s="227"/>
      <c r="B3805" s="173"/>
      <c r="C3805" s="173"/>
      <c r="D3805" s="173"/>
      <c r="E3805" s="173"/>
      <c r="F3805" s="173"/>
      <c r="G3805" s="173"/>
      <c r="H3805" s="173"/>
      <c r="I3805" s="173"/>
      <c r="J3805" s="173"/>
      <c r="K3805" s="173"/>
      <c r="L3805" s="173"/>
      <c r="M3805" s="72"/>
      <c r="N3805" s="67"/>
      <c r="O3805" s="76"/>
      <c r="P3805" s="218"/>
      <c r="Q3805" s="218"/>
      <c r="R3805" s="218"/>
    </row>
    <row r="3806" spans="1:18" x14ac:dyDescent="0.25">
      <c r="A3806" s="227"/>
      <c r="B3806" s="173"/>
      <c r="C3806" s="173"/>
      <c r="D3806" s="173"/>
      <c r="E3806" s="173"/>
      <c r="F3806" s="173"/>
      <c r="G3806" s="173"/>
      <c r="H3806" s="173"/>
      <c r="I3806" s="173"/>
      <c r="J3806" s="173"/>
      <c r="K3806" s="173"/>
      <c r="L3806" s="173"/>
      <c r="M3806" s="72"/>
      <c r="N3806" s="67"/>
      <c r="O3806" s="76"/>
      <c r="P3806" s="218"/>
      <c r="Q3806" s="218"/>
      <c r="R3806" s="218"/>
    </row>
    <row r="3807" spans="1:18" x14ac:dyDescent="0.25">
      <c r="A3807" s="227"/>
      <c r="B3807" s="173"/>
      <c r="C3807" s="173"/>
      <c r="D3807" s="173"/>
      <c r="E3807" s="173"/>
      <c r="F3807" s="173"/>
      <c r="G3807" s="173"/>
      <c r="H3807" s="173"/>
      <c r="I3807" s="173"/>
      <c r="J3807" s="173"/>
      <c r="K3807" s="173"/>
      <c r="L3807" s="173"/>
      <c r="M3807" s="72"/>
      <c r="N3807" s="67"/>
      <c r="O3807" s="76"/>
      <c r="P3807" s="218"/>
      <c r="Q3807" s="218"/>
      <c r="R3807" s="218"/>
    </row>
    <row r="3808" spans="1:18" x14ac:dyDescent="0.25">
      <c r="A3808" s="227"/>
      <c r="B3808" s="173"/>
      <c r="C3808" s="173"/>
      <c r="D3808" s="173"/>
      <c r="E3808" s="173"/>
      <c r="F3808" s="173"/>
      <c r="G3808" s="173"/>
      <c r="H3808" s="173"/>
      <c r="I3808" s="173"/>
      <c r="J3808" s="173"/>
      <c r="K3808" s="173"/>
      <c r="L3808" s="173"/>
      <c r="M3808" s="72"/>
      <c r="N3808" s="67"/>
      <c r="O3808" s="76"/>
      <c r="P3808" s="218"/>
      <c r="Q3808" s="218"/>
      <c r="R3808" s="218"/>
    </row>
    <row r="3809" spans="1:18" x14ac:dyDescent="0.25">
      <c r="A3809" s="227"/>
      <c r="B3809" s="173"/>
      <c r="C3809" s="173"/>
      <c r="D3809" s="173"/>
      <c r="E3809" s="173"/>
      <c r="F3809" s="173"/>
      <c r="G3809" s="173"/>
      <c r="H3809" s="173"/>
      <c r="I3809" s="173"/>
      <c r="J3809" s="173"/>
      <c r="K3809" s="173"/>
      <c r="L3809" s="173"/>
      <c r="M3809" s="72"/>
      <c r="N3809" s="67"/>
      <c r="O3809" s="76"/>
      <c r="P3809" s="218"/>
      <c r="Q3809" s="218"/>
      <c r="R3809" s="218"/>
    </row>
    <row r="3810" spans="1:18" x14ac:dyDescent="0.25">
      <c r="A3810" s="227"/>
      <c r="B3810" s="173"/>
      <c r="C3810" s="173"/>
      <c r="D3810" s="173"/>
      <c r="E3810" s="173"/>
      <c r="F3810" s="173"/>
      <c r="G3810" s="173"/>
      <c r="H3810" s="173"/>
      <c r="I3810" s="173"/>
      <c r="J3810" s="173"/>
      <c r="K3810" s="173"/>
      <c r="L3810" s="173"/>
      <c r="M3810" s="72"/>
      <c r="N3810" s="67"/>
      <c r="O3810" s="76"/>
      <c r="P3810" s="218"/>
      <c r="Q3810" s="218"/>
      <c r="R3810" s="218"/>
    </row>
    <row r="3811" spans="1:18" x14ac:dyDescent="0.25">
      <c r="A3811" s="227"/>
      <c r="B3811" s="173"/>
      <c r="C3811" s="173"/>
      <c r="D3811" s="173"/>
      <c r="E3811" s="173"/>
      <c r="F3811" s="173"/>
      <c r="G3811" s="173"/>
      <c r="H3811" s="173"/>
      <c r="I3811" s="173"/>
      <c r="J3811" s="173"/>
      <c r="K3811" s="173"/>
      <c r="L3811" s="173"/>
      <c r="M3811" s="72"/>
      <c r="N3811" s="67"/>
      <c r="O3811" s="76"/>
      <c r="P3811" s="218"/>
      <c r="Q3811" s="218"/>
      <c r="R3811" s="218"/>
    </row>
    <row r="3812" spans="1:18" x14ac:dyDescent="0.25">
      <c r="A3812" s="227"/>
      <c r="B3812" s="173"/>
      <c r="C3812" s="173"/>
      <c r="D3812" s="173"/>
      <c r="E3812" s="173"/>
      <c r="F3812" s="173"/>
      <c r="G3812" s="173"/>
      <c r="H3812" s="173"/>
      <c r="I3812" s="173"/>
      <c r="J3812" s="173"/>
      <c r="K3812" s="173"/>
      <c r="L3812" s="173"/>
      <c r="M3812" s="72"/>
      <c r="N3812" s="67"/>
      <c r="O3812" s="76"/>
      <c r="P3812" s="218"/>
      <c r="Q3812" s="218"/>
      <c r="R3812" s="218"/>
    </row>
    <row r="3813" spans="1:18" x14ac:dyDescent="0.25">
      <c r="A3813" s="227"/>
      <c r="B3813" s="173"/>
      <c r="C3813" s="173"/>
      <c r="D3813" s="173"/>
      <c r="E3813" s="173"/>
      <c r="F3813" s="173"/>
      <c r="G3813" s="173"/>
      <c r="H3813" s="173"/>
      <c r="I3813" s="173"/>
      <c r="J3813" s="173"/>
      <c r="K3813" s="173"/>
      <c r="L3813" s="173"/>
      <c r="M3813" s="72"/>
      <c r="N3813" s="67"/>
      <c r="O3813" s="76"/>
      <c r="P3813" s="218"/>
      <c r="Q3813" s="218"/>
      <c r="R3813" s="218"/>
    </row>
    <row r="3814" spans="1:18" x14ac:dyDescent="0.25">
      <c r="A3814" s="227"/>
      <c r="B3814" s="173"/>
      <c r="C3814" s="173"/>
      <c r="D3814" s="173"/>
      <c r="E3814" s="173"/>
      <c r="F3814" s="173"/>
      <c r="G3814" s="173"/>
      <c r="H3814" s="173"/>
      <c r="I3814" s="173"/>
      <c r="J3814" s="173"/>
      <c r="K3814" s="173"/>
      <c r="L3814" s="173"/>
      <c r="M3814" s="72"/>
      <c r="N3814" s="67"/>
      <c r="O3814" s="76"/>
      <c r="P3814" s="218"/>
      <c r="Q3814" s="218"/>
      <c r="R3814" s="218"/>
    </row>
    <row r="3815" spans="1:18" x14ac:dyDescent="0.25">
      <c r="A3815" s="227"/>
      <c r="B3815" s="173"/>
      <c r="C3815" s="173"/>
      <c r="D3815" s="173"/>
      <c r="E3815" s="173"/>
      <c r="F3815" s="173"/>
      <c r="G3815" s="173"/>
      <c r="H3815" s="173"/>
      <c r="I3815" s="173"/>
      <c r="J3815" s="173"/>
      <c r="K3815" s="173"/>
      <c r="L3815" s="173"/>
      <c r="M3815" s="72"/>
      <c r="N3815" s="67"/>
      <c r="O3815" s="76"/>
      <c r="P3815" s="218"/>
      <c r="Q3815" s="218"/>
      <c r="R3815" s="218"/>
    </row>
    <row r="3816" spans="1:18" x14ac:dyDescent="0.25">
      <c r="A3816" s="227"/>
      <c r="B3816" s="173"/>
      <c r="C3816" s="173"/>
      <c r="D3816" s="173"/>
      <c r="E3816" s="173"/>
      <c r="F3816" s="173"/>
      <c r="G3816" s="173"/>
      <c r="H3816" s="173"/>
      <c r="I3816" s="173"/>
      <c r="J3816" s="173"/>
      <c r="K3816" s="173"/>
      <c r="L3816" s="173"/>
      <c r="M3816" s="72"/>
      <c r="N3816" s="67"/>
      <c r="O3816" s="76"/>
      <c r="P3816" s="218"/>
      <c r="Q3816" s="218"/>
      <c r="R3816" s="218"/>
    </row>
    <row r="3817" spans="1:18" x14ac:dyDescent="0.25">
      <c r="A3817" s="227"/>
      <c r="B3817" s="173"/>
      <c r="C3817" s="173"/>
      <c r="D3817" s="173"/>
      <c r="E3817" s="173"/>
      <c r="F3817" s="173"/>
      <c r="G3817" s="173"/>
      <c r="H3817" s="173"/>
      <c r="I3817" s="173"/>
      <c r="J3817" s="173"/>
      <c r="K3817" s="173"/>
      <c r="L3817" s="173"/>
      <c r="M3817" s="72"/>
      <c r="N3817" s="67"/>
      <c r="O3817" s="76"/>
      <c r="P3817" s="218"/>
      <c r="Q3817" s="218"/>
      <c r="R3817" s="218"/>
    </row>
    <row r="3818" spans="1:18" x14ac:dyDescent="0.25">
      <c r="A3818" s="227"/>
      <c r="B3818" s="173"/>
      <c r="C3818" s="173"/>
      <c r="D3818" s="173"/>
      <c r="E3818" s="173"/>
      <c r="F3818" s="173"/>
      <c r="G3818" s="173"/>
      <c r="H3818" s="173"/>
      <c r="I3818" s="173"/>
      <c r="J3818" s="173"/>
      <c r="K3818" s="173"/>
      <c r="L3818" s="173"/>
      <c r="M3818" s="72"/>
      <c r="N3818" s="67"/>
      <c r="O3818" s="76"/>
      <c r="P3818" s="218"/>
      <c r="Q3818" s="218"/>
      <c r="R3818" s="218"/>
    </row>
    <row r="3819" spans="1:18" x14ac:dyDescent="0.25">
      <c r="A3819" s="227"/>
      <c r="B3819" s="173"/>
      <c r="C3819" s="173"/>
      <c r="D3819" s="173"/>
      <c r="E3819" s="173"/>
      <c r="F3819" s="173"/>
      <c r="G3819" s="173"/>
      <c r="H3819" s="173"/>
      <c r="I3819" s="173"/>
      <c r="J3819" s="173"/>
      <c r="K3819" s="173"/>
      <c r="L3819" s="173"/>
      <c r="M3819" s="72"/>
      <c r="N3819" s="67"/>
      <c r="O3819" s="76"/>
      <c r="P3819" s="218"/>
      <c r="Q3819" s="218"/>
      <c r="R3819" s="218"/>
    </row>
    <row r="3820" spans="1:18" x14ac:dyDescent="0.25">
      <c r="A3820" s="227"/>
      <c r="B3820" s="173"/>
      <c r="C3820" s="173"/>
      <c r="D3820" s="173"/>
      <c r="E3820" s="173"/>
      <c r="F3820" s="173"/>
      <c r="G3820" s="173"/>
      <c r="H3820" s="173"/>
      <c r="I3820" s="173"/>
      <c r="J3820" s="173"/>
      <c r="K3820" s="173"/>
      <c r="L3820" s="173"/>
      <c r="M3820" s="72"/>
      <c r="N3820" s="67"/>
      <c r="O3820" s="76"/>
      <c r="P3820" s="218"/>
      <c r="Q3820" s="218"/>
      <c r="R3820" s="218"/>
    </row>
    <row r="3821" spans="1:18" x14ac:dyDescent="0.25">
      <c r="A3821" s="227"/>
      <c r="B3821" s="173"/>
      <c r="C3821" s="173"/>
      <c r="D3821" s="173"/>
      <c r="E3821" s="173"/>
      <c r="F3821" s="173"/>
      <c r="G3821" s="173"/>
      <c r="H3821" s="173"/>
      <c r="I3821" s="173"/>
      <c r="J3821" s="173"/>
      <c r="K3821" s="173"/>
      <c r="L3821" s="173"/>
      <c r="M3821" s="72"/>
      <c r="N3821" s="67"/>
      <c r="O3821" s="76"/>
      <c r="P3821" s="218"/>
      <c r="Q3821" s="218"/>
      <c r="R3821" s="218"/>
    </row>
    <row r="3822" spans="1:18" x14ac:dyDescent="0.25">
      <c r="A3822" s="227"/>
      <c r="B3822" s="173"/>
      <c r="C3822" s="173"/>
      <c r="D3822" s="173"/>
      <c r="E3822" s="173"/>
      <c r="F3822" s="173"/>
      <c r="G3822" s="173"/>
      <c r="H3822" s="173"/>
      <c r="I3822" s="173"/>
      <c r="J3822" s="173"/>
      <c r="K3822" s="173"/>
      <c r="L3822" s="173"/>
      <c r="M3822" s="72"/>
      <c r="N3822" s="67"/>
      <c r="O3822" s="76"/>
      <c r="P3822" s="218"/>
      <c r="Q3822" s="218"/>
      <c r="R3822" s="218"/>
    </row>
    <row r="3823" spans="1:18" x14ac:dyDescent="0.25">
      <c r="A3823" s="227"/>
      <c r="B3823" s="173"/>
      <c r="C3823" s="173"/>
      <c r="D3823" s="173"/>
      <c r="E3823" s="173"/>
      <c r="F3823" s="173"/>
      <c r="G3823" s="173"/>
      <c r="H3823" s="173"/>
      <c r="I3823" s="173"/>
      <c r="J3823" s="173"/>
      <c r="K3823" s="173"/>
      <c r="L3823" s="173"/>
      <c r="M3823" s="72"/>
      <c r="N3823" s="67"/>
      <c r="O3823" s="76"/>
      <c r="P3823" s="218"/>
      <c r="Q3823" s="218"/>
      <c r="R3823" s="218"/>
    </row>
    <row r="3824" spans="1:18" x14ac:dyDescent="0.25">
      <c r="A3824" s="227"/>
      <c r="B3824" s="173"/>
      <c r="C3824" s="173"/>
      <c r="D3824" s="173"/>
      <c r="E3824" s="173"/>
      <c r="F3824" s="173"/>
      <c r="G3824" s="173"/>
      <c r="H3824" s="173"/>
      <c r="I3824" s="173"/>
      <c r="J3824" s="173"/>
      <c r="K3824" s="173"/>
      <c r="L3824" s="173"/>
      <c r="M3824" s="72"/>
      <c r="N3824" s="67"/>
      <c r="O3824" s="76"/>
      <c r="P3824" s="218"/>
      <c r="Q3824" s="218"/>
      <c r="R3824" s="218"/>
    </row>
    <row r="3825" spans="1:18" x14ac:dyDescent="0.25">
      <c r="A3825" s="227"/>
      <c r="B3825" s="173"/>
      <c r="C3825" s="173"/>
      <c r="D3825" s="173"/>
      <c r="E3825" s="173"/>
      <c r="F3825" s="173"/>
      <c r="G3825" s="173"/>
      <c r="H3825" s="173"/>
      <c r="I3825" s="173"/>
      <c r="J3825" s="173"/>
      <c r="K3825" s="173"/>
      <c r="L3825" s="173"/>
      <c r="M3825" s="72"/>
      <c r="N3825" s="67"/>
      <c r="O3825" s="76"/>
      <c r="P3825" s="218"/>
      <c r="Q3825" s="218"/>
      <c r="R3825" s="218"/>
    </row>
    <row r="3826" spans="1:18" x14ac:dyDescent="0.25">
      <c r="A3826" s="227"/>
      <c r="B3826" s="173"/>
      <c r="C3826" s="173"/>
      <c r="D3826" s="173"/>
      <c r="E3826" s="173"/>
      <c r="F3826" s="173"/>
      <c r="G3826" s="173"/>
      <c r="H3826" s="173"/>
      <c r="I3826" s="173"/>
      <c r="J3826" s="173"/>
      <c r="K3826" s="173"/>
      <c r="L3826" s="173"/>
      <c r="M3826" s="72"/>
      <c r="N3826" s="67"/>
      <c r="O3826" s="76"/>
      <c r="P3826" s="218"/>
      <c r="Q3826" s="218"/>
      <c r="R3826" s="218"/>
    </row>
    <row r="3827" spans="1:18" x14ac:dyDescent="0.25">
      <c r="A3827" s="227"/>
      <c r="B3827" s="173"/>
      <c r="C3827" s="173"/>
      <c r="D3827" s="173"/>
      <c r="E3827" s="173"/>
      <c r="F3827" s="173"/>
      <c r="G3827" s="173"/>
      <c r="H3827" s="173"/>
      <c r="I3827" s="173"/>
      <c r="J3827" s="173"/>
      <c r="K3827" s="173"/>
      <c r="L3827" s="173"/>
      <c r="M3827" s="72"/>
      <c r="N3827" s="67"/>
      <c r="O3827" s="76"/>
      <c r="P3827" s="218"/>
      <c r="Q3827" s="218"/>
      <c r="R3827" s="218"/>
    </row>
    <row r="3828" spans="1:18" x14ac:dyDescent="0.25">
      <c r="A3828" s="227"/>
      <c r="B3828" s="173"/>
      <c r="C3828" s="173"/>
      <c r="D3828" s="173"/>
      <c r="E3828" s="173"/>
      <c r="F3828" s="173"/>
      <c r="G3828" s="173"/>
      <c r="H3828" s="173"/>
      <c r="I3828" s="173"/>
      <c r="J3828" s="173"/>
      <c r="K3828" s="173"/>
      <c r="L3828" s="173"/>
      <c r="M3828" s="72"/>
      <c r="N3828" s="67"/>
      <c r="O3828" s="76"/>
      <c r="P3828" s="218"/>
      <c r="Q3828" s="218"/>
      <c r="R3828" s="218"/>
    </row>
    <row r="3829" spans="1:18" x14ac:dyDescent="0.25">
      <c r="A3829" s="227"/>
      <c r="B3829" s="173"/>
      <c r="C3829" s="173"/>
      <c r="D3829" s="173"/>
      <c r="E3829" s="173"/>
      <c r="F3829" s="173"/>
      <c r="G3829" s="173"/>
      <c r="H3829" s="173"/>
      <c r="I3829" s="173"/>
      <c r="J3829" s="173"/>
      <c r="K3829" s="173"/>
      <c r="L3829" s="173"/>
      <c r="M3829" s="72"/>
      <c r="N3829" s="67"/>
      <c r="O3829" s="76"/>
      <c r="P3829" s="218"/>
      <c r="Q3829" s="218"/>
      <c r="R3829" s="218"/>
    </row>
    <row r="3830" spans="1:18" x14ac:dyDescent="0.25">
      <c r="A3830" s="227"/>
      <c r="B3830" s="173"/>
      <c r="C3830" s="173"/>
      <c r="D3830" s="173"/>
      <c r="E3830" s="173"/>
      <c r="F3830" s="173"/>
      <c r="G3830" s="173"/>
      <c r="H3830" s="173"/>
      <c r="I3830" s="173"/>
      <c r="J3830" s="173"/>
      <c r="K3830" s="173"/>
      <c r="L3830" s="173"/>
      <c r="M3830" s="72"/>
      <c r="N3830" s="67"/>
      <c r="O3830" s="76"/>
      <c r="P3830" s="218"/>
      <c r="Q3830" s="218"/>
      <c r="R3830" s="218"/>
    </row>
    <row r="3831" spans="1:18" x14ac:dyDescent="0.25">
      <c r="A3831" s="227"/>
      <c r="B3831" s="173"/>
      <c r="C3831" s="173"/>
      <c r="D3831" s="173"/>
      <c r="E3831" s="173"/>
      <c r="F3831" s="173"/>
      <c r="G3831" s="173"/>
      <c r="H3831" s="173"/>
      <c r="I3831" s="173"/>
      <c r="J3831" s="173"/>
      <c r="K3831" s="173"/>
      <c r="L3831" s="173"/>
      <c r="M3831" s="72"/>
      <c r="N3831" s="67"/>
      <c r="O3831" s="76"/>
      <c r="P3831" s="218"/>
      <c r="Q3831" s="218"/>
      <c r="R3831" s="218"/>
    </row>
    <row r="3832" spans="1:18" x14ac:dyDescent="0.25">
      <c r="A3832" s="227"/>
      <c r="B3832" s="173"/>
      <c r="C3832" s="173"/>
      <c r="D3832" s="173"/>
      <c r="E3832" s="173"/>
      <c r="F3832" s="173"/>
      <c r="G3832" s="173"/>
      <c r="H3832" s="173"/>
      <c r="I3832" s="173"/>
      <c r="J3832" s="173"/>
      <c r="K3832" s="173"/>
      <c r="L3832" s="173"/>
      <c r="M3832" s="72"/>
      <c r="N3832" s="67"/>
      <c r="O3832" s="76"/>
      <c r="P3832" s="218"/>
      <c r="Q3832" s="218"/>
      <c r="R3832" s="218"/>
    </row>
    <row r="3833" spans="1:18" x14ac:dyDescent="0.25">
      <c r="A3833" s="227"/>
      <c r="B3833" s="173"/>
      <c r="C3833" s="173"/>
      <c r="D3833" s="173"/>
      <c r="E3833" s="173"/>
      <c r="F3833" s="173"/>
      <c r="G3833" s="173"/>
      <c r="H3833" s="173"/>
      <c r="I3833" s="173"/>
      <c r="J3833" s="173"/>
      <c r="K3833" s="173"/>
      <c r="L3833" s="173"/>
      <c r="M3833" s="72"/>
      <c r="N3833" s="67"/>
      <c r="O3833" s="76"/>
      <c r="P3833" s="218"/>
      <c r="Q3833" s="218"/>
      <c r="R3833" s="218"/>
    </row>
    <row r="3834" spans="1:18" x14ac:dyDescent="0.25">
      <c r="A3834" s="227"/>
      <c r="B3834" s="173"/>
      <c r="C3834" s="173"/>
      <c r="D3834" s="173"/>
      <c r="E3834" s="173"/>
      <c r="F3834" s="173"/>
      <c r="G3834" s="173"/>
      <c r="H3834" s="173"/>
      <c r="I3834" s="173"/>
      <c r="J3834" s="173"/>
      <c r="K3834" s="173"/>
      <c r="L3834" s="173"/>
      <c r="M3834" s="72"/>
      <c r="N3834" s="67"/>
      <c r="O3834" s="76"/>
      <c r="P3834" s="218"/>
      <c r="Q3834" s="218"/>
      <c r="R3834" s="218"/>
    </row>
    <row r="3835" spans="1:18" x14ac:dyDescent="0.25">
      <c r="A3835" s="227"/>
      <c r="B3835" s="173"/>
      <c r="C3835" s="173"/>
      <c r="D3835" s="173"/>
      <c r="E3835" s="173"/>
      <c r="F3835" s="173"/>
      <c r="G3835" s="173"/>
      <c r="H3835" s="173"/>
      <c r="I3835" s="173"/>
      <c r="J3835" s="173"/>
      <c r="K3835" s="173"/>
      <c r="L3835" s="173"/>
      <c r="M3835" s="72"/>
      <c r="N3835" s="67"/>
      <c r="O3835" s="76"/>
      <c r="P3835" s="218"/>
      <c r="Q3835" s="218"/>
      <c r="R3835" s="218"/>
    </row>
    <row r="3836" spans="1:18" x14ac:dyDescent="0.25">
      <c r="A3836" s="227"/>
      <c r="B3836" s="173"/>
      <c r="C3836" s="173"/>
      <c r="D3836" s="173"/>
      <c r="E3836" s="173"/>
      <c r="F3836" s="173"/>
      <c r="G3836" s="173"/>
      <c r="H3836" s="173"/>
      <c r="I3836" s="173"/>
      <c r="J3836" s="173"/>
      <c r="K3836" s="173"/>
      <c r="L3836" s="173"/>
      <c r="M3836" s="72"/>
      <c r="N3836" s="67"/>
      <c r="O3836" s="76"/>
      <c r="P3836" s="218"/>
      <c r="Q3836" s="218"/>
      <c r="R3836" s="218"/>
    </row>
    <row r="3837" spans="1:18" x14ac:dyDescent="0.25">
      <c r="A3837" s="227"/>
      <c r="B3837" s="173"/>
      <c r="C3837" s="173"/>
      <c r="D3837" s="173"/>
      <c r="E3837" s="173"/>
      <c r="F3837" s="173"/>
      <c r="G3837" s="173"/>
      <c r="H3837" s="173"/>
      <c r="I3837" s="173"/>
      <c r="J3837" s="173"/>
      <c r="K3837" s="173"/>
      <c r="L3837" s="173"/>
      <c r="M3837" s="72"/>
      <c r="N3837" s="67"/>
      <c r="O3837" s="76"/>
      <c r="P3837" s="218"/>
      <c r="Q3837" s="218"/>
      <c r="R3837" s="218"/>
    </row>
    <row r="3838" spans="1:18" x14ac:dyDescent="0.25">
      <c r="A3838" s="227"/>
      <c r="B3838" s="173"/>
      <c r="C3838" s="173"/>
      <c r="D3838" s="173"/>
      <c r="E3838" s="173"/>
      <c r="F3838" s="173"/>
      <c r="G3838" s="173"/>
      <c r="H3838" s="173"/>
      <c r="I3838" s="173"/>
      <c r="J3838" s="173"/>
      <c r="K3838" s="173"/>
      <c r="L3838" s="173"/>
      <c r="M3838" s="72"/>
      <c r="N3838" s="67"/>
      <c r="O3838" s="76"/>
      <c r="P3838" s="218"/>
      <c r="Q3838" s="218"/>
      <c r="R3838" s="218"/>
    </row>
    <row r="3839" spans="1:18" x14ac:dyDescent="0.25">
      <c r="A3839" s="227"/>
      <c r="B3839" s="173"/>
      <c r="C3839" s="173"/>
      <c r="D3839" s="173"/>
      <c r="E3839" s="173"/>
      <c r="F3839" s="173"/>
      <c r="G3839" s="173"/>
      <c r="H3839" s="173"/>
      <c r="I3839" s="173"/>
      <c r="J3839" s="173"/>
      <c r="K3839" s="173"/>
      <c r="L3839" s="173"/>
      <c r="M3839" s="72"/>
      <c r="N3839" s="67"/>
      <c r="O3839" s="76"/>
      <c r="P3839" s="218"/>
      <c r="Q3839" s="218"/>
      <c r="R3839" s="218"/>
    </row>
    <row r="3840" spans="1:18" x14ac:dyDescent="0.25">
      <c r="A3840" s="227"/>
      <c r="B3840" s="173"/>
      <c r="C3840" s="173"/>
      <c r="D3840" s="173"/>
      <c r="E3840" s="173"/>
      <c r="F3840" s="173"/>
      <c r="G3840" s="173"/>
      <c r="H3840" s="173"/>
      <c r="I3840" s="173"/>
      <c r="J3840" s="173"/>
      <c r="K3840" s="173"/>
      <c r="L3840" s="173"/>
      <c r="M3840" s="72"/>
      <c r="N3840" s="67"/>
      <c r="O3840" s="76"/>
      <c r="P3840" s="218"/>
      <c r="Q3840" s="218"/>
      <c r="R3840" s="218"/>
    </row>
    <row r="3841" spans="1:18" x14ac:dyDescent="0.25">
      <c r="A3841" s="227"/>
      <c r="B3841" s="173"/>
      <c r="C3841" s="173"/>
      <c r="D3841" s="173"/>
      <c r="E3841" s="173"/>
      <c r="F3841" s="173"/>
      <c r="G3841" s="173"/>
      <c r="H3841" s="173"/>
      <c r="I3841" s="173"/>
      <c r="J3841" s="173"/>
      <c r="K3841" s="173"/>
      <c r="L3841" s="173"/>
      <c r="M3841" s="72"/>
      <c r="N3841" s="67"/>
      <c r="O3841" s="76"/>
      <c r="P3841" s="218"/>
      <c r="Q3841" s="218"/>
      <c r="R3841" s="218"/>
    </row>
    <row r="3842" spans="1:18" x14ac:dyDescent="0.25">
      <c r="A3842" s="227"/>
      <c r="B3842" s="173"/>
      <c r="C3842" s="173"/>
      <c r="D3842" s="173"/>
      <c r="E3842" s="173"/>
      <c r="F3842" s="173"/>
      <c r="G3842" s="173"/>
      <c r="H3842" s="173"/>
      <c r="I3842" s="173"/>
      <c r="J3842" s="173"/>
      <c r="K3842" s="173"/>
      <c r="L3842" s="173"/>
      <c r="M3842" s="72"/>
      <c r="N3842" s="67"/>
      <c r="O3842" s="76"/>
      <c r="P3842" s="218"/>
      <c r="Q3842" s="218"/>
      <c r="R3842" s="218"/>
    </row>
    <row r="3843" spans="1:18" x14ac:dyDescent="0.25">
      <c r="A3843" s="227"/>
      <c r="B3843" s="173"/>
      <c r="C3843" s="173"/>
      <c r="D3843" s="173"/>
      <c r="E3843" s="173"/>
      <c r="F3843" s="173"/>
      <c r="G3843" s="173"/>
      <c r="H3843" s="173"/>
      <c r="I3843" s="173"/>
      <c r="J3843" s="173"/>
      <c r="K3843" s="173"/>
      <c r="L3843" s="173"/>
      <c r="M3843" s="72"/>
      <c r="N3843" s="67"/>
      <c r="O3843" s="76"/>
      <c r="P3843" s="218"/>
      <c r="Q3843" s="218"/>
      <c r="R3843" s="218"/>
    </row>
    <row r="3844" spans="1:18" x14ac:dyDescent="0.25">
      <c r="A3844" s="227"/>
      <c r="B3844" s="173"/>
      <c r="C3844" s="173"/>
      <c r="D3844" s="173"/>
      <c r="E3844" s="173"/>
      <c r="F3844" s="173"/>
      <c r="G3844" s="173"/>
      <c r="H3844" s="173"/>
      <c r="I3844" s="173"/>
      <c r="J3844" s="173"/>
      <c r="K3844" s="173"/>
      <c r="L3844" s="173"/>
      <c r="M3844" s="72"/>
      <c r="N3844" s="67"/>
      <c r="O3844" s="76"/>
      <c r="P3844" s="218"/>
      <c r="Q3844" s="218"/>
      <c r="R3844" s="218"/>
    </row>
    <row r="3845" spans="1:18" x14ac:dyDescent="0.25">
      <c r="A3845" s="227"/>
      <c r="B3845" s="173"/>
      <c r="C3845" s="173"/>
      <c r="D3845" s="173"/>
      <c r="E3845" s="173"/>
      <c r="F3845" s="173"/>
      <c r="G3845" s="173"/>
      <c r="H3845" s="173"/>
      <c r="I3845" s="173"/>
      <c r="J3845" s="173"/>
      <c r="K3845" s="173"/>
      <c r="L3845" s="173"/>
      <c r="M3845" s="72"/>
      <c r="N3845" s="67"/>
      <c r="O3845" s="76"/>
      <c r="P3845" s="218"/>
      <c r="Q3845" s="218"/>
      <c r="R3845" s="218"/>
    </row>
    <row r="3846" spans="1:18" x14ac:dyDescent="0.25">
      <c r="A3846" s="227"/>
      <c r="B3846" s="173"/>
      <c r="C3846" s="173"/>
      <c r="D3846" s="173"/>
      <c r="E3846" s="173"/>
      <c r="F3846" s="173"/>
      <c r="G3846" s="173"/>
      <c r="H3846" s="173"/>
      <c r="I3846" s="173"/>
      <c r="J3846" s="173"/>
      <c r="K3846" s="173"/>
      <c r="L3846" s="173"/>
      <c r="M3846" s="72"/>
      <c r="N3846" s="67"/>
      <c r="O3846" s="76"/>
      <c r="P3846" s="218"/>
      <c r="Q3846" s="218"/>
      <c r="R3846" s="218"/>
    </row>
    <row r="3847" spans="1:18" x14ac:dyDescent="0.25">
      <c r="A3847" s="227"/>
      <c r="B3847" s="173"/>
      <c r="C3847" s="173"/>
      <c r="D3847" s="173"/>
      <c r="E3847" s="173"/>
      <c r="F3847" s="173"/>
      <c r="G3847" s="173"/>
      <c r="H3847" s="173"/>
      <c r="I3847" s="173"/>
      <c r="J3847" s="173"/>
      <c r="K3847" s="173"/>
      <c r="L3847" s="173"/>
      <c r="M3847" s="72"/>
      <c r="N3847" s="67"/>
      <c r="O3847" s="76"/>
      <c r="P3847" s="218"/>
      <c r="Q3847" s="218"/>
      <c r="R3847" s="218"/>
    </row>
    <row r="3848" spans="1:18" x14ac:dyDescent="0.25">
      <c r="A3848" s="227"/>
      <c r="B3848" s="173"/>
      <c r="C3848" s="173"/>
      <c r="D3848" s="173"/>
      <c r="E3848" s="173"/>
      <c r="F3848" s="173"/>
      <c r="G3848" s="173"/>
      <c r="H3848" s="173"/>
      <c r="I3848" s="173"/>
      <c r="J3848" s="173"/>
      <c r="K3848" s="173"/>
      <c r="L3848" s="173"/>
      <c r="M3848" s="72"/>
      <c r="N3848" s="67"/>
      <c r="O3848" s="76"/>
      <c r="P3848" s="218"/>
      <c r="Q3848" s="218"/>
      <c r="R3848" s="218"/>
    </row>
    <row r="3849" spans="1:18" x14ac:dyDescent="0.25">
      <c r="A3849" s="227"/>
      <c r="B3849" s="173"/>
      <c r="C3849" s="173"/>
      <c r="D3849" s="173"/>
      <c r="E3849" s="173"/>
      <c r="F3849" s="173"/>
      <c r="G3849" s="173"/>
      <c r="H3849" s="173"/>
      <c r="I3849" s="173"/>
      <c r="J3849" s="173"/>
      <c r="K3849" s="173"/>
      <c r="L3849" s="173"/>
      <c r="M3849" s="72"/>
      <c r="N3849" s="67"/>
      <c r="O3849" s="76"/>
      <c r="P3849" s="218"/>
      <c r="Q3849" s="218"/>
      <c r="R3849" s="218"/>
    </row>
    <row r="3850" spans="1:18" x14ac:dyDescent="0.25">
      <c r="A3850" s="227"/>
      <c r="B3850" s="173"/>
      <c r="C3850" s="173"/>
      <c r="D3850" s="173"/>
      <c r="E3850" s="173"/>
      <c r="F3850" s="173"/>
      <c r="G3850" s="173"/>
      <c r="H3850" s="173"/>
      <c r="I3850" s="173"/>
      <c r="J3850" s="173"/>
      <c r="K3850" s="173"/>
      <c r="L3850" s="173"/>
      <c r="M3850" s="72"/>
      <c r="N3850" s="67"/>
      <c r="O3850" s="76"/>
      <c r="P3850" s="218"/>
      <c r="Q3850" s="218"/>
      <c r="R3850" s="218"/>
    </row>
    <row r="3851" spans="1:18" x14ac:dyDescent="0.25">
      <c r="A3851" s="227"/>
      <c r="B3851" s="173"/>
      <c r="C3851" s="173"/>
      <c r="D3851" s="173"/>
      <c r="E3851" s="173"/>
      <c r="F3851" s="173"/>
      <c r="G3851" s="173"/>
      <c r="H3851" s="173"/>
      <c r="I3851" s="173"/>
      <c r="J3851" s="173"/>
      <c r="K3851" s="173"/>
      <c r="L3851" s="173"/>
      <c r="M3851" s="72"/>
      <c r="N3851" s="67"/>
      <c r="O3851" s="76"/>
      <c r="P3851" s="218"/>
      <c r="Q3851" s="218"/>
      <c r="R3851" s="218"/>
    </row>
    <row r="3852" spans="1:18" x14ac:dyDescent="0.25">
      <c r="A3852" s="227"/>
      <c r="B3852" s="173"/>
      <c r="C3852" s="173"/>
      <c r="D3852" s="173"/>
      <c r="E3852" s="173"/>
      <c r="F3852" s="173"/>
      <c r="G3852" s="173"/>
      <c r="H3852" s="173"/>
      <c r="I3852" s="173"/>
      <c r="J3852" s="173"/>
      <c r="K3852" s="173"/>
      <c r="L3852" s="173"/>
      <c r="M3852" s="72"/>
      <c r="N3852" s="67"/>
      <c r="O3852" s="76"/>
      <c r="P3852" s="218"/>
      <c r="Q3852" s="218"/>
      <c r="R3852" s="218"/>
    </row>
    <row r="3853" spans="1:18" x14ac:dyDescent="0.25">
      <c r="A3853" s="227"/>
      <c r="B3853" s="173"/>
      <c r="C3853" s="173"/>
      <c r="D3853" s="173"/>
      <c r="E3853" s="173"/>
      <c r="F3853" s="173"/>
      <c r="G3853" s="173"/>
      <c r="H3853" s="173"/>
      <c r="I3853" s="173"/>
      <c r="J3853" s="173"/>
      <c r="K3853" s="173"/>
      <c r="L3853" s="173"/>
      <c r="M3853" s="72"/>
      <c r="N3853" s="67"/>
      <c r="O3853" s="76"/>
      <c r="P3853" s="218"/>
      <c r="Q3853" s="218"/>
      <c r="R3853" s="218"/>
    </row>
    <row r="3854" spans="1:18" x14ac:dyDescent="0.25">
      <c r="A3854" s="227"/>
      <c r="B3854" s="173"/>
      <c r="C3854" s="173"/>
      <c r="D3854" s="173"/>
      <c r="E3854" s="173"/>
      <c r="F3854" s="173"/>
      <c r="G3854" s="173"/>
      <c r="H3854" s="173"/>
      <c r="I3854" s="173"/>
      <c r="J3854" s="173"/>
      <c r="K3854" s="173"/>
      <c r="L3854" s="173"/>
      <c r="M3854" s="72"/>
      <c r="N3854" s="67"/>
      <c r="O3854" s="76"/>
      <c r="P3854" s="218"/>
      <c r="Q3854" s="218"/>
      <c r="R3854" s="218"/>
    </row>
    <row r="3855" spans="1:18" x14ac:dyDescent="0.25">
      <c r="A3855" s="227"/>
      <c r="B3855" s="173"/>
      <c r="C3855" s="173"/>
      <c r="D3855" s="173"/>
      <c r="E3855" s="173"/>
      <c r="F3855" s="173"/>
      <c r="G3855" s="173"/>
      <c r="H3855" s="173"/>
      <c r="I3855" s="173"/>
      <c r="J3855" s="173"/>
      <c r="K3855" s="173"/>
      <c r="L3855" s="173"/>
      <c r="M3855" s="72"/>
      <c r="N3855" s="67"/>
      <c r="O3855" s="76"/>
      <c r="P3855" s="218"/>
      <c r="Q3855" s="218"/>
      <c r="R3855" s="218"/>
    </row>
    <row r="3856" spans="1:18" x14ac:dyDescent="0.25">
      <c r="A3856" s="227"/>
      <c r="B3856" s="173"/>
      <c r="C3856" s="173"/>
      <c r="D3856" s="173"/>
      <c r="E3856" s="173"/>
      <c r="F3856" s="173"/>
      <c r="G3856" s="173"/>
      <c r="H3856" s="173"/>
      <c r="I3856" s="173"/>
      <c r="J3856" s="173"/>
      <c r="K3856" s="173"/>
      <c r="L3856" s="173"/>
      <c r="M3856" s="72"/>
      <c r="N3856" s="67"/>
      <c r="O3856" s="76"/>
      <c r="P3856" s="218"/>
      <c r="Q3856" s="218"/>
      <c r="R3856" s="218"/>
    </row>
    <row r="3857" spans="1:18" x14ac:dyDescent="0.25">
      <c r="A3857" s="227"/>
      <c r="B3857" s="173"/>
      <c r="C3857" s="173"/>
      <c r="D3857" s="173"/>
      <c r="E3857" s="173"/>
      <c r="F3857" s="173"/>
      <c r="G3857" s="173"/>
      <c r="H3857" s="173"/>
      <c r="I3857" s="173"/>
      <c r="J3857" s="173"/>
      <c r="K3857" s="173"/>
      <c r="L3857" s="173"/>
      <c r="M3857" s="72"/>
      <c r="N3857" s="67"/>
      <c r="O3857" s="76"/>
      <c r="P3857" s="218"/>
      <c r="Q3857" s="218"/>
      <c r="R3857" s="218"/>
    </row>
    <row r="3858" spans="1:18" x14ac:dyDescent="0.25">
      <c r="A3858" s="227"/>
      <c r="B3858" s="173"/>
      <c r="C3858" s="173"/>
      <c r="D3858" s="173"/>
      <c r="E3858" s="173"/>
      <c r="F3858" s="173"/>
      <c r="G3858" s="173"/>
      <c r="H3858" s="173"/>
      <c r="I3858" s="173"/>
      <c r="J3858" s="173"/>
      <c r="K3858" s="173"/>
      <c r="L3858" s="173"/>
      <c r="M3858" s="72"/>
      <c r="N3858" s="67"/>
      <c r="O3858" s="76"/>
      <c r="P3858" s="218"/>
      <c r="Q3858" s="218"/>
      <c r="R3858" s="218"/>
    </row>
    <row r="3859" spans="1:18" x14ac:dyDescent="0.25">
      <c r="A3859" s="227"/>
      <c r="B3859" s="173"/>
      <c r="C3859" s="173"/>
      <c r="D3859" s="173"/>
      <c r="E3859" s="173"/>
      <c r="F3859" s="173"/>
      <c r="G3859" s="173"/>
      <c r="H3859" s="173"/>
      <c r="I3859" s="173"/>
      <c r="J3859" s="173"/>
      <c r="K3859" s="173"/>
      <c r="L3859" s="173"/>
      <c r="M3859" s="72"/>
      <c r="N3859" s="67"/>
      <c r="O3859" s="76"/>
      <c r="P3859" s="218"/>
      <c r="Q3859" s="218"/>
      <c r="R3859" s="218"/>
    </row>
    <row r="3860" spans="1:18" x14ac:dyDescent="0.25">
      <c r="A3860" s="227"/>
      <c r="B3860" s="173"/>
      <c r="C3860" s="173"/>
      <c r="D3860" s="173"/>
      <c r="E3860" s="173"/>
      <c r="F3860" s="173"/>
      <c r="G3860" s="173"/>
      <c r="H3860" s="173"/>
      <c r="I3860" s="173"/>
      <c r="J3860" s="173"/>
      <c r="K3860" s="173"/>
      <c r="L3860" s="173"/>
      <c r="M3860" s="72"/>
      <c r="N3860" s="67"/>
      <c r="O3860" s="76"/>
      <c r="P3860" s="218"/>
      <c r="Q3860" s="218"/>
      <c r="R3860" s="218"/>
    </row>
    <row r="3861" spans="1:18" x14ac:dyDescent="0.25">
      <c r="A3861" s="227"/>
      <c r="B3861" s="173"/>
      <c r="C3861" s="173"/>
      <c r="D3861" s="173"/>
      <c r="E3861" s="173"/>
      <c r="F3861" s="173"/>
      <c r="G3861" s="173"/>
      <c r="H3861" s="173"/>
      <c r="I3861" s="173"/>
      <c r="J3861" s="173"/>
      <c r="K3861" s="173"/>
      <c r="L3861" s="173"/>
      <c r="M3861" s="72"/>
      <c r="N3861" s="67"/>
      <c r="O3861" s="76"/>
      <c r="P3861" s="218"/>
      <c r="Q3861" s="218"/>
      <c r="R3861" s="218"/>
    </row>
    <row r="3862" spans="1:18" x14ac:dyDescent="0.25">
      <c r="A3862" s="227"/>
      <c r="B3862" s="173"/>
      <c r="C3862" s="173"/>
      <c r="D3862" s="173"/>
      <c r="E3862" s="173"/>
      <c r="F3862" s="173"/>
      <c r="G3862" s="173"/>
      <c r="H3862" s="173"/>
      <c r="I3862" s="173"/>
      <c r="J3862" s="173"/>
      <c r="K3862" s="173"/>
      <c r="L3862" s="173"/>
      <c r="M3862" s="72"/>
      <c r="N3862" s="67"/>
      <c r="O3862" s="76"/>
      <c r="P3862" s="218"/>
      <c r="Q3862" s="218"/>
      <c r="R3862" s="218"/>
    </row>
    <row r="3863" spans="1:18" x14ac:dyDescent="0.25">
      <c r="A3863" s="227"/>
      <c r="B3863" s="173"/>
      <c r="C3863" s="173"/>
      <c r="D3863" s="173"/>
      <c r="E3863" s="173"/>
      <c r="F3863" s="173"/>
      <c r="G3863" s="173"/>
      <c r="H3863" s="173"/>
      <c r="I3863" s="173"/>
      <c r="J3863" s="173"/>
      <c r="K3863" s="173"/>
      <c r="L3863" s="173"/>
      <c r="M3863" s="72"/>
      <c r="N3863" s="67"/>
      <c r="O3863" s="76"/>
      <c r="P3863" s="218"/>
      <c r="Q3863" s="218"/>
      <c r="R3863" s="218"/>
    </row>
    <row r="3864" spans="1:18" x14ac:dyDescent="0.25">
      <c r="A3864" s="227"/>
      <c r="B3864" s="173"/>
      <c r="C3864" s="173"/>
      <c r="D3864" s="173"/>
      <c r="E3864" s="173"/>
      <c r="F3864" s="173"/>
      <c r="G3864" s="173"/>
      <c r="H3864" s="173"/>
      <c r="I3864" s="173"/>
      <c r="J3864" s="173"/>
      <c r="K3864" s="173"/>
      <c r="L3864" s="173"/>
      <c r="M3864" s="72"/>
      <c r="N3864" s="67"/>
      <c r="O3864" s="76"/>
      <c r="P3864" s="218"/>
      <c r="Q3864" s="218"/>
      <c r="R3864" s="218"/>
    </row>
    <row r="3865" spans="1:18" x14ac:dyDescent="0.25">
      <c r="A3865" s="227"/>
      <c r="B3865" s="173"/>
      <c r="C3865" s="173"/>
      <c r="D3865" s="173"/>
      <c r="E3865" s="173"/>
      <c r="F3865" s="173"/>
      <c r="G3865" s="173"/>
      <c r="H3865" s="173"/>
      <c r="I3865" s="173"/>
      <c r="J3865" s="173"/>
      <c r="K3865" s="173"/>
      <c r="L3865" s="173"/>
      <c r="M3865" s="72"/>
      <c r="N3865" s="67"/>
      <c r="O3865" s="76"/>
      <c r="P3865" s="218"/>
      <c r="Q3865" s="218"/>
      <c r="R3865" s="218"/>
    </row>
    <row r="3866" spans="1:18" x14ac:dyDescent="0.25">
      <c r="A3866" s="227"/>
      <c r="B3866" s="173"/>
      <c r="C3866" s="173"/>
      <c r="D3866" s="173"/>
      <c r="E3866" s="173"/>
      <c r="F3866" s="173"/>
      <c r="G3866" s="173"/>
      <c r="H3866" s="173"/>
      <c r="I3866" s="173"/>
      <c r="J3866" s="173"/>
      <c r="K3866" s="173"/>
      <c r="L3866" s="173"/>
      <c r="M3866" s="72"/>
      <c r="N3866" s="67"/>
      <c r="O3866" s="76"/>
      <c r="P3866" s="218"/>
      <c r="Q3866" s="218"/>
      <c r="R3866" s="218"/>
    </row>
    <row r="3867" spans="1:18" x14ac:dyDescent="0.25">
      <c r="A3867" s="227"/>
      <c r="B3867" s="173"/>
      <c r="C3867" s="173"/>
      <c r="D3867" s="173"/>
      <c r="E3867" s="173"/>
      <c r="F3867" s="173"/>
      <c r="G3867" s="173"/>
      <c r="H3867" s="173"/>
      <c r="I3867" s="173"/>
      <c r="J3867" s="173"/>
      <c r="K3867" s="173"/>
      <c r="L3867" s="173"/>
      <c r="M3867" s="72"/>
      <c r="N3867" s="67"/>
      <c r="O3867" s="76"/>
      <c r="P3867" s="218"/>
      <c r="Q3867" s="218"/>
      <c r="R3867" s="218"/>
    </row>
    <row r="3868" spans="1:18" x14ac:dyDescent="0.25">
      <c r="A3868" s="227"/>
      <c r="B3868" s="173"/>
      <c r="C3868" s="173"/>
      <c r="D3868" s="173"/>
      <c r="E3868" s="173"/>
      <c r="F3868" s="173"/>
      <c r="G3868" s="173"/>
      <c r="H3868" s="173"/>
      <c r="I3868" s="173"/>
      <c r="J3868" s="173"/>
      <c r="K3868" s="173"/>
      <c r="L3868" s="173"/>
      <c r="M3868" s="72"/>
      <c r="N3868" s="67"/>
      <c r="O3868" s="76"/>
      <c r="P3868" s="218"/>
      <c r="Q3868" s="218"/>
      <c r="R3868" s="218"/>
    </row>
    <row r="3869" spans="1:18" x14ac:dyDescent="0.25">
      <c r="A3869" s="227"/>
      <c r="B3869" s="173"/>
      <c r="C3869" s="173"/>
      <c r="D3869" s="173"/>
      <c r="E3869" s="173"/>
      <c r="F3869" s="173"/>
      <c r="G3869" s="173"/>
      <c r="H3869" s="173"/>
      <c r="I3869" s="173"/>
      <c r="J3869" s="173"/>
      <c r="K3869" s="173"/>
      <c r="L3869" s="173"/>
      <c r="M3869" s="72"/>
      <c r="N3869" s="67"/>
      <c r="O3869" s="76"/>
      <c r="P3869" s="218"/>
      <c r="Q3869" s="218"/>
      <c r="R3869" s="218"/>
    </row>
    <row r="3870" spans="1:18" x14ac:dyDescent="0.25">
      <c r="A3870" s="227"/>
      <c r="B3870" s="173"/>
      <c r="C3870" s="173"/>
      <c r="D3870" s="173"/>
      <c r="E3870" s="173"/>
      <c r="F3870" s="173"/>
      <c r="G3870" s="173"/>
      <c r="H3870" s="173"/>
      <c r="I3870" s="173"/>
      <c r="J3870" s="173"/>
      <c r="K3870" s="173"/>
      <c r="L3870" s="173"/>
      <c r="M3870" s="72"/>
      <c r="N3870" s="67"/>
      <c r="O3870" s="76"/>
      <c r="P3870" s="218"/>
      <c r="Q3870" s="218"/>
      <c r="R3870" s="218"/>
    </row>
    <row r="3871" spans="1:18" x14ac:dyDescent="0.25">
      <c r="A3871" s="227"/>
      <c r="B3871" s="173"/>
      <c r="C3871" s="173"/>
      <c r="D3871" s="173"/>
      <c r="E3871" s="173"/>
      <c r="F3871" s="173"/>
      <c r="G3871" s="173"/>
      <c r="H3871" s="173"/>
      <c r="I3871" s="173"/>
      <c r="J3871" s="173"/>
      <c r="K3871" s="173"/>
      <c r="L3871" s="173"/>
      <c r="M3871" s="72"/>
      <c r="N3871" s="67"/>
      <c r="O3871" s="76"/>
      <c r="P3871" s="218"/>
      <c r="Q3871" s="218"/>
      <c r="R3871" s="218"/>
    </row>
    <row r="3872" spans="1:18" x14ac:dyDescent="0.25">
      <c r="A3872" s="227"/>
      <c r="B3872" s="173"/>
      <c r="C3872" s="173"/>
      <c r="D3872" s="173"/>
      <c r="E3872" s="173"/>
      <c r="F3872" s="173"/>
      <c r="G3872" s="173"/>
      <c r="H3872" s="173"/>
      <c r="I3872" s="173"/>
      <c r="J3872" s="173"/>
      <c r="K3872" s="173"/>
      <c r="L3872" s="173"/>
      <c r="M3872" s="72"/>
      <c r="N3872" s="67"/>
      <c r="O3872" s="76"/>
      <c r="P3872" s="218"/>
      <c r="Q3872" s="218"/>
      <c r="R3872" s="218"/>
    </row>
    <row r="3873" spans="1:18" x14ac:dyDescent="0.25">
      <c r="A3873" s="227"/>
      <c r="B3873" s="173"/>
      <c r="C3873" s="173"/>
      <c r="D3873" s="173"/>
      <c r="E3873" s="173"/>
      <c r="F3873" s="173"/>
      <c r="G3873" s="173"/>
      <c r="H3873" s="173"/>
      <c r="I3873" s="173"/>
      <c r="J3873" s="173"/>
      <c r="K3873" s="173"/>
      <c r="L3873" s="173"/>
      <c r="M3873" s="72"/>
      <c r="N3873" s="67"/>
      <c r="O3873" s="76"/>
      <c r="P3873" s="218"/>
      <c r="Q3873" s="218"/>
      <c r="R3873" s="218"/>
    </row>
    <row r="3874" spans="1:18" x14ac:dyDescent="0.25">
      <c r="A3874" s="227"/>
      <c r="B3874" s="173"/>
      <c r="C3874" s="173"/>
      <c r="D3874" s="173"/>
      <c r="E3874" s="173"/>
      <c r="F3874" s="173"/>
      <c r="G3874" s="173"/>
      <c r="H3874" s="173"/>
      <c r="I3874" s="173"/>
      <c r="J3874" s="173"/>
      <c r="K3874" s="173"/>
      <c r="L3874" s="173"/>
      <c r="M3874" s="72"/>
      <c r="N3874" s="67"/>
      <c r="O3874" s="76"/>
      <c r="P3874" s="218"/>
      <c r="Q3874" s="218"/>
      <c r="R3874" s="218"/>
    </row>
    <row r="3875" spans="1:18" x14ac:dyDescent="0.25">
      <c r="A3875" s="227"/>
      <c r="B3875" s="173"/>
      <c r="C3875" s="173"/>
      <c r="D3875" s="173"/>
      <c r="E3875" s="173"/>
      <c r="F3875" s="173"/>
      <c r="G3875" s="173"/>
      <c r="H3875" s="173"/>
      <c r="I3875" s="173"/>
      <c r="J3875" s="173"/>
      <c r="K3875" s="173"/>
      <c r="L3875" s="173"/>
      <c r="M3875" s="72"/>
      <c r="N3875" s="67"/>
      <c r="O3875" s="76"/>
      <c r="P3875" s="218"/>
      <c r="Q3875" s="218"/>
      <c r="R3875" s="218"/>
    </row>
    <row r="3876" spans="1:18" x14ac:dyDescent="0.25">
      <c r="A3876" s="227"/>
      <c r="B3876" s="173"/>
      <c r="C3876" s="173"/>
      <c r="D3876" s="173"/>
      <c r="E3876" s="173"/>
      <c r="F3876" s="173"/>
      <c r="G3876" s="173"/>
      <c r="H3876" s="173"/>
      <c r="I3876" s="173"/>
      <c r="J3876" s="173"/>
      <c r="K3876" s="173"/>
      <c r="L3876" s="173"/>
      <c r="M3876" s="72"/>
      <c r="N3876" s="67"/>
      <c r="O3876" s="76"/>
      <c r="P3876" s="218"/>
      <c r="Q3876" s="218"/>
      <c r="R3876" s="218"/>
    </row>
    <row r="3877" spans="1:18" x14ac:dyDescent="0.25">
      <c r="A3877" s="227"/>
      <c r="B3877" s="173"/>
      <c r="C3877" s="173"/>
      <c r="D3877" s="173"/>
      <c r="E3877" s="173"/>
      <c r="F3877" s="173"/>
      <c r="G3877" s="173"/>
      <c r="H3877" s="173"/>
      <c r="I3877" s="173"/>
      <c r="J3877" s="173"/>
      <c r="K3877" s="173"/>
      <c r="L3877" s="173"/>
      <c r="M3877" s="72"/>
      <c r="N3877" s="67"/>
      <c r="O3877" s="76"/>
      <c r="P3877" s="218"/>
      <c r="Q3877" s="218"/>
      <c r="R3877" s="218"/>
    </row>
    <row r="3878" spans="1:18" x14ac:dyDescent="0.25">
      <c r="A3878" s="227"/>
      <c r="B3878" s="173"/>
      <c r="C3878" s="173"/>
      <c r="D3878" s="173"/>
      <c r="E3878" s="173"/>
      <c r="F3878" s="173"/>
      <c r="G3878" s="173"/>
      <c r="H3878" s="173"/>
      <c r="I3878" s="173"/>
      <c r="J3878" s="173"/>
      <c r="K3878" s="173"/>
      <c r="L3878" s="173"/>
      <c r="M3878" s="72"/>
      <c r="N3878" s="67"/>
      <c r="O3878" s="76"/>
      <c r="P3878" s="218"/>
      <c r="Q3878" s="218"/>
      <c r="R3878" s="218"/>
    </row>
    <row r="3879" spans="1:18" x14ac:dyDescent="0.25">
      <c r="A3879" s="227"/>
      <c r="B3879" s="173"/>
      <c r="C3879" s="173"/>
      <c r="D3879" s="173"/>
      <c r="E3879" s="173"/>
      <c r="F3879" s="173"/>
      <c r="G3879" s="173"/>
      <c r="H3879" s="173"/>
      <c r="I3879" s="173"/>
      <c r="J3879" s="173"/>
      <c r="K3879" s="173"/>
      <c r="L3879" s="173"/>
      <c r="M3879" s="72"/>
      <c r="N3879" s="67"/>
      <c r="O3879" s="76"/>
      <c r="P3879" s="218"/>
      <c r="Q3879" s="218"/>
      <c r="R3879" s="218"/>
    </row>
    <row r="3880" spans="1:18" x14ac:dyDescent="0.25">
      <c r="A3880" s="227"/>
      <c r="B3880" s="173"/>
      <c r="C3880" s="173"/>
      <c r="D3880" s="173"/>
      <c r="E3880" s="173"/>
      <c r="F3880" s="173"/>
      <c r="G3880" s="173"/>
      <c r="H3880" s="173"/>
      <c r="I3880" s="173"/>
      <c r="J3880" s="173"/>
      <c r="K3880" s="173"/>
      <c r="L3880" s="173"/>
      <c r="M3880" s="72"/>
      <c r="N3880" s="67"/>
      <c r="O3880" s="76"/>
      <c r="P3880" s="218"/>
      <c r="Q3880" s="218"/>
      <c r="R3880" s="218"/>
    </row>
    <row r="3881" spans="1:18" x14ac:dyDescent="0.25">
      <c r="A3881" s="227"/>
      <c r="B3881" s="173"/>
      <c r="C3881" s="173"/>
      <c r="D3881" s="173"/>
      <c r="E3881" s="173"/>
      <c r="F3881" s="173"/>
      <c r="G3881" s="173"/>
      <c r="H3881" s="173"/>
      <c r="I3881" s="173"/>
      <c r="J3881" s="173"/>
      <c r="K3881" s="173"/>
      <c r="L3881" s="173"/>
      <c r="M3881" s="72"/>
      <c r="N3881" s="67"/>
      <c r="O3881" s="76"/>
      <c r="P3881" s="218"/>
      <c r="Q3881" s="218"/>
      <c r="R3881" s="218"/>
    </row>
    <row r="3882" spans="1:18" x14ac:dyDescent="0.25">
      <c r="A3882" s="227"/>
      <c r="B3882" s="173"/>
      <c r="C3882" s="173"/>
      <c r="D3882" s="173"/>
      <c r="E3882" s="173"/>
      <c r="F3882" s="173"/>
      <c r="G3882" s="173"/>
      <c r="H3882" s="173"/>
      <c r="I3882" s="173"/>
      <c r="J3882" s="173"/>
      <c r="K3882" s="173"/>
      <c r="L3882" s="173"/>
      <c r="M3882" s="72"/>
      <c r="N3882" s="67"/>
      <c r="O3882" s="76"/>
      <c r="P3882" s="218"/>
      <c r="Q3882" s="218"/>
      <c r="R3882" s="218"/>
    </row>
    <row r="3883" spans="1:18" x14ac:dyDescent="0.25">
      <c r="A3883" s="227"/>
      <c r="B3883" s="173"/>
      <c r="C3883" s="173"/>
      <c r="D3883" s="173"/>
      <c r="E3883" s="173"/>
      <c r="F3883" s="173"/>
      <c r="G3883" s="173"/>
      <c r="H3883" s="173"/>
      <c r="I3883" s="173"/>
      <c r="J3883" s="173"/>
      <c r="K3883" s="173"/>
      <c r="L3883" s="173"/>
      <c r="M3883" s="72"/>
      <c r="N3883" s="67"/>
      <c r="O3883" s="76"/>
      <c r="P3883" s="218"/>
      <c r="Q3883" s="218"/>
      <c r="R3883" s="218"/>
    </row>
    <row r="3884" spans="1:18" x14ac:dyDescent="0.25">
      <c r="A3884" s="227"/>
      <c r="B3884" s="173"/>
      <c r="C3884" s="173"/>
      <c r="D3884" s="173"/>
      <c r="E3884" s="173"/>
      <c r="F3884" s="173"/>
      <c r="G3884" s="173"/>
      <c r="H3884" s="173"/>
      <c r="I3884" s="173"/>
      <c r="J3884" s="173"/>
      <c r="K3884" s="173"/>
      <c r="L3884" s="173"/>
      <c r="M3884" s="72"/>
      <c r="N3884" s="67"/>
      <c r="O3884" s="76"/>
      <c r="P3884" s="218"/>
      <c r="Q3884" s="218"/>
      <c r="R3884" s="218"/>
    </row>
    <row r="3885" spans="1:18" x14ac:dyDescent="0.25">
      <c r="A3885" s="227"/>
      <c r="B3885" s="173"/>
      <c r="C3885" s="173"/>
      <c r="D3885" s="173"/>
      <c r="E3885" s="173"/>
      <c r="F3885" s="173"/>
      <c r="G3885" s="173"/>
      <c r="H3885" s="173"/>
      <c r="I3885" s="173"/>
      <c r="J3885" s="173"/>
      <c r="K3885" s="173"/>
      <c r="L3885" s="173"/>
      <c r="M3885" s="72"/>
      <c r="N3885" s="67"/>
      <c r="O3885" s="76"/>
      <c r="P3885" s="218"/>
      <c r="Q3885" s="218"/>
      <c r="R3885" s="218"/>
    </row>
    <row r="3886" spans="1:18" x14ac:dyDescent="0.25">
      <c r="A3886" s="227"/>
      <c r="B3886" s="173"/>
      <c r="C3886" s="173"/>
      <c r="D3886" s="173"/>
      <c r="E3886" s="173"/>
      <c r="F3886" s="173"/>
      <c r="G3886" s="173"/>
      <c r="H3886" s="173"/>
      <c r="I3886" s="173"/>
      <c r="J3886" s="173"/>
      <c r="K3886" s="173"/>
      <c r="L3886" s="173"/>
      <c r="M3886" s="72"/>
      <c r="N3886" s="67"/>
      <c r="O3886" s="76"/>
      <c r="P3886" s="218"/>
      <c r="Q3886" s="218"/>
      <c r="R3886" s="218"/>
    </row>
    <row r="3887" spans="1:18" x14ac:dyDescent="0.25">
      <c r="A3887" s="227"/>
      <c r="B3887" s="173"/>
      <c r="C3887" s="173"/>
      <c r="D3887" s="173"/>
      <c r="E3887" s="173"/>
      <c r="F3887" s="173"/>
      <c r="G3887" s="173"/>
      <c r="H3887" s="173"/>
      <c r="I3887" s="173"/>
      <c r="J3887" s="173"/>
      <c r="K3887" s="173"/>
      <c r="L3887" s="173"/>
      <c r="M3887" s="72"/>
      <c r="N3887" s="67"/>
      <c r="O3887" s="76"/>
      <c r="P3887" s="218"/>
      <c r="Q3887" s="218"/>
      <c r="R3887" s="218"/>
    </row>
    <row r="3888" spans="1:18" x14ac:dyDescent="0.25">
      <c r="A3888" s="227"/>
      <c r="B3888" s="173"/>
      <c r="C3888" s="173"/>
      <c r="D3888" s="173"/>
      <c r="E3888" s="173"/>
      <c r="F3888" s="173"/>
      <c r="G3888" s="173"/>
      <c r="H3888" s="173"/>
      <c r="I3888" s="173"/>
      <c r="J3888" s="173"/>
      <c r="K3888" s="173"/>
      <c r="L3888" s="173"/>
      <c r="M3888" s="72"/>
      <c r="N3888" s="67"/>
      <c r="O3888" s="76"/>
      <c r="P3888" s="218"/>
      <c r="Q3888" s="218"/>
      <c r="R3888" s="218"/>
    </row>
    <row r="3889" spans="1:18" x14ac:dyDescent="0.25">
      <c r="A3889" s="227"/>
      <c r="B3889" s="173"/>
      <c r="C3889" s="173"/>
      <c r="D3889" s="173"/>
      <c r="E3889" s="173"/>
      <c r="F3889" s="173"/>
      <c r="G3889" s="173"/>
      <c r="H3889" s="173"/>
      <c r="I3889" s="173"/>
      <c r="J3889" s="173"/>
      <c r="K3889" s="173"/>
      <c r="L3889" s="173"/>
      <c r="M3889" s="72"/>
      <c r="N3889" s="67"/>
      <c r="O3889" s="76"/>
      <c r="P3889" s="218"/>
      <c r="Q3889" s="218"/>
      <c r="R3889" s="218"/>
    </row>
    <row r="3890" spans="1:18" x14ac:dyDescent="0.25">
      <c r="A3890" s="227"/>
      <c r="B3890" s="173"/>
      <c r="C3890" s="173"/>
      <c r="D3890" s="173"/>
      <c r="E3890" s="173"/>
      <c r="F3890" s="173"/>
      <c r="G3890" s="173"/>
      <c r="H3890" s="173"/>
      <c r="I3890" s="173"/>
      <c r="J3890" s="173"/>
      <c r="K3890" s="173"/>
      <c r="L3890" s="173"/>
      <c r="M3890" s="72"/>
      <c r="N3890" s="67"/>
      <c r="O3890" s="76"/>
      <c r="P3890" s="218"/>
      <c r="Q3890" s="218"/>
      <c r="R3890" s="218"/>
    </row>
    <row r="3891" spans="1:18" x14ac:dyDescent="0.25">
      <c r="A3891" s="227"/>
      <c r="B3891" s="173"/>
      <c r="C3891" s="173"/>
      <c r="D3891" s="173"/>
      <c r="E3891" s="173"/>
      <c r="F3891" s="173"/>
      <c r="G3891" s="173"/>
      <c r="H3891" s="173"/>
      <c r="I3891" s="173"/>
      <c r="J3891" s="173"/>
      <c r="K3891" s="173"/>
      <c r="L3891" s="173"/>
      <c r="M3891" s="72"/>
      <c r="N3891" s="67"/>
      <c r="O3891" s="76"/>
      <c r="P3891" s="218"/>
      <c r="Q3891" s="218"/>
      <c r="R3891" s="218"/>
    </row>
    <row r="3892" spans="1:18" x14ac:dyDescent="0.25">
      <c r="A3892" s="227"/>
      <c r="B3892" s="173"/>
      <c r="C3892" s="173"/>
      <c r="D3892" s="173"/>
      <c r="E3892" s="173"/>
      <c r="F3892" s="173"/>
      <c r="G3892" s="173"/>
      <c r="H3892" s="173"/>
      <c r="I3892" s="173"/>
      <c r="J3892" s="173"/>
      <c r="K3892" s="173"/>
      <c r="L3892" s="173"/>
      <c r="M3892" s="72"/>
      <c r="N3892" s="67"/>
      <c r="O3892" s="76"/>
      <c r="P3892" s="218"/>
      <c r="Q3892" s="218"/>
      <c r="R3892" s="218"/>
    </row>
    <row r="3893" spans="1:18" x14ac:dyDescent="0.25">
      <c r="A3893" s="227"/>
      <c r="B3893" s="173"/>
      <c r="C3893" s="173"/>
      <c r="D3893" s="173"/>
      <c r="E3893" s="173"/>
      <c r="F3893" s="173"/>
      <c r="G3893" s="173"/>
      <c r="H3893" s="173"/>
      <c r="I3893" s="173"/>
      <c r="J3893" s="173"/>
      <c r="K3893" s="173"/>
      <c r="L3893" s="173"/>
      <c r="M3893" s="72"/>
      <c r="N3893" s="67"/>
      <c r="O3893" s="76"/>
      <c r="P3893" s="218"/>
      <c r="Q3893" s="218"/>
      <c r="R3893" s="218"/>
    </row>
    <row r="3894" spans="1:18" x14ac:dyDescent="0.25">
      <c r="A3894" s="227"/>
      <c r="B3894" s="173"/>
      <c r="C3894" s="173"/>
      <c r="D3894" s="173"/>
      <c r="E3894" s="173"/>
      <c r="F3894" s="173"/>
      <c r="G3894" s="173"/>
      <c r="H3894" s="173"/>
      <c r="I3894" s="173"/>
      <c r="J3894" s="173"/>
      <c r="K3894" s="173"/>
      <c r="L3894" s="173"/>
      <c r="M3894" s="72"/>
      <c r="N3894" s="67"/>
      <c r="O3894" s="76"/>
      <c r="P3894" s="218"/>
      <c r="Q3894" s="218"/>
      <c r="R3894" s="218"/>
    </row>
    <row r="3895" spans="1:18" x14ac:dyDescent="0.25">
      <c r="A3895" s="227"/>
      <c r="B3895" s="173"/>
      <c r="C3895" s="173"/>
      <c r="D3895" s="173"/>
      <c r="E3895" s="173"/>
      <c r="F3895" s="173"/>
      <c r="G3895" s="173"/>
      <c r="H3895" s="173"/>
      <c r="I3895" s="173"/>
      <c r="J3895" s="173"/>
      <c r="K3895" s="173"/>
      <c r="L3895" s="173"/>
      <c r="M3895" s="72"/>
      <c r="N3895" s="67"/>
      <c r="O3895" s="76"/>
      <c r="P3895" s="218"/>
      <c r="Q3895" s="218"/>
      <c r="R3895" s="218"/>
    </row>
    <row r="3896" spans="1:18" x14ac:dyDescent="0.25">
      <c r="A3896" s="227"/>
      <c r="B3896" s="173"/>
      <c r="C3896" s="173"/>
      <c r="D3896" s="173"/>
      <c r="E3896" s="173"/>
      <c r="F3896" s="173"/>
      <c r="G3896" s="173"/>
      <c r="H3896" s="173"/>
      <c r="I3896" s="173"/>
      <c r="J3896" s="173"/>
      <c r="K3896" s="173"/>
      <c r="L3896" s="173"/>
      <c r="M3896" s="72"/>
      <c r="N3896" s="67"/>
      <c r="O3896" s="76"/>
      <c r="P3896" s="218"/>
      <c r="Q3896" s="218"/>
      <c r="R3896" s="218"/>
    </row>
    <row r="3897" spans="1:18" x14ac:dyDescent="0.25">
      <c r="A3897" s="227"/>
      <c r="B3897" s="173"/>
      <c r="C3897" s="173"/>
      <c r="D3897" s="173"/>
      <c r="E3897" s="173"/>
      <c r="F3897" s="173"/>
      <c r="G3897" s="173"/>
      <c r="H3897" s="173"/>
      <c r="I3897" s="173"/>
      <c r="J3897" s="173"/>
      <c r="K3897" s="173"/>
      <c r="L3897" s="173"/>
      <c r="M3897" s="72"/>
      <c r="N3897" s="67"/>
      <c r="O3897" s="76"/>
      <c r="P3897" s="218"/>
      <c r="Q3897" s="218"/>
      <c r="R3897" s="218"/>
    </row>
    <row r="3898" spans="1:18" x14ac:dyDescent="0.25">
      <c r="A3898" s="227"/>
      <c r="B3898" s="173"/>
      <c r="C3898" s="173"/>
      <c r="D3898" s="173"/>
      <c r="E3898" s="173"/>
      <c r="F3898" s="173"/>
      <c r="G3898" s="173"/>
      <c r="H3898" s="173"/>
      <c r="I3898" s="173"/>
      <c r="J3898" s="173"/>
      <c r="K3898" s="173"/>
      <c r="L3898" s="173"/>
      <c r="M3898" s="72"/>
      <c r="N3898" s="67"/>
      <c r="O3898" s="76"/>
      <c r="P3898" s="218"/>
      <c r="Q3898" s="218"/>
      <c r="R3898" s="218"/>
    </row>
    <row r="3899" spans="1:18" x14ac:dyDescent="0.25">
      <c r="A3899" s="227"/>
      <c r="B3899" s="173"/>
      <c r="C3899" s="173"/>
      <c r="D3899" s="173"/>
      <c r="E3899" s="173"/>
      <c r="F3899" s="173"/>
      <c r="G3899" s="173"/>
      <c r="H3899" s="173"/>
      <c r="I3899" s="173"/>
      <c r="J3899" s="173"/>
      <c r="K3899" s="173"/>
      <c r="L3899" s="173"/>
      <c r="M3899" s="72"/>
      <c r="N3899" s="67"/>
      <c r="O3899" s="76"/>
      <c r="P3899" s="218"/>
      <c r="Q3899" s="218"/>
      <c r="R3899" s="218"/>
    </row>
    <row r="3900" spans="1:18" x14ac:dyDescent="0.25">
      <c r="A3900" s="227"/>
      <c r="B3900" s="173"/>
      <c r="C3900" s="173"/>
      <c r="D3900" s="173"/>
      <c r="E3900" s="173"/>
      <c r="F3900" s="173"/>
      <c r="G3900" s="173"/>
      <c r="H3900" s="173"/>
      <c r="I3900" s="173"/>
      <c r="J3900" s="173"/>
      <c r="K3900" s="173"/>
      <c r="L3900" s="173"/>
      <c r="M3900" s="72"/>
      <c r="N3900" s="67"/>
      <c r="O3900" s="76"/>
      <c r="P3900" s="218"/>
      <c r="Q3900" s="218"/>
      <c r="R3900" s="218"/>
    </row>
    <row r="3901" spans="1:18" x14ac:dyDescent="0.25">
      <c r="A3901" s="227"/>
      <c r="B3901" s="173"/>
      <c r="C3901" s="173"/>
      <c r="D3901" s="173"/>
      <c r="E3901" s="173"/>
      <c r="F3901" s="173"/>
      <c r="G3901" s="173"/>
      <c r="H3901" s="173"/>
      <c r="I3901" s="173"/>
      <c r="J3901" s="173"/>
      <c r="K3901" s="173"/>
      <c r="L3901" s="173"/>
      <c r="M3901" s="72"/>
      <c r="N3901" s="67"/>
      <c r="O3901" s="76"/>
      <c r="P3901" s="218"/>
      <c r="Q3901" s="218"/>
      <c r="R3901" s="218"/>
    </row>
    <row r="3902" spans="1:18" x14ac:dyDescent="0.25">
      <c r="A3902" s="227"/>
      <c r="B3902" s="173"/>
      <c r="C3902" s="173"/>
      <c r="D3902" s="173"/>
      <c r="E3902" s="173"/>
      <c r="F3902" s="173"/>
      <c r="G3902" s="173"/>
      <c r="H3902" s="173"/>
      <c r="I3902" s="173"/>
      <c r="J3902" s="173"/>
      <c r="K3902" s="173"/>
      <c r="L3902" s="173"/>
      <c r="M3902" s="72"/>
      <c r="N3902" s="67"/>
      <c r="O3902" s="76"/>
      <c r="P3902" s="218"/>
      <c r="Q3902" s="218"/>
      <c r="R3902" s="218"/>
    </row>
    <row r="3903" spans="1:18" x14ac:dyDescent="0.25">
      <c r="A3903" s="227"/>
      <c r="B3903" s="173"/>
      <c r="C3903" s="173"/>
      <c r="D3903" s="173"/>
      <c r="E3903" s="173"/>
      <c r="F3903" s="173"/>
      <c r="G3903" s="173"/>
      <c r="H3903" s="173"/>
      <c r="I3903" s="173"/>
      <c r="J3903" s="173"/>
      <c r="K3903" s="173"/>
      <c r="L3903" s="173"/>
      <c r="M3903" s="72"/>
      <c r="N3903" s="67"/>
      <c r="O3903" s="76"/>
      <c r="P3903" s="218"/>
      <c r="Q3903" s="218"/>
      <c r="R3903" s="218"/>
    </row>
    <row r="3904" spans="1:18" x14ac:dyDescent="0.25">
      <c r="A3904" s="227"/>
      <c r="B3904" s="173"/>
      <c r="C3904" s="173"/>
      <c r="D3904" s="173"/>
      <c r="E3904" s="173"/>
      <c r="F3904" s="173"/>
      <c r="G3904" s="173"/>
      <c r="H3904" s="173"/>
      <c r="I3904" s="173"/>
      <c r="J3904" s="173"/>
      <c r="K3904" s="173"/>
      <c r="L3904" s="173"/>
      <c r="M3904" s="72"/>
      <c r="N3904" s="67"/>
      <c r="O3904" s="76"/>
      <c r="P3904" s="218"/>
      <c r="Q3904" s="218"/>
      <c r="R3904" s="218"/>
    </row>
    <row r="3905" spans="1:18" x14ac:dyDescent="0.25">
      <c r="A3905" s="227"/>
      <c r="B3905" s="173"/>
      <c r="C3905" s="173"/>
      <c r="D3905" s="173"/>
      <c r="E3905" s="173"/>
      <c r="F3905" s="173"/>
      <c r="G3905" s="173"/>
      <c r="H3905" s="173"/>
      <c r="I3905" s="173"/>
      <c r="J3905" s="173"/>
      <c r="K3905" s="173"/>
      <c r="L3905" s="173"/>
      <c r="M3905" s="72"/>
      <c r="N3905" s="67"/>
      <c r="O3905" s="76"/>
      <c r="P3905" s="218"/>
      <c r="Q3905" s="218"/>
      <c r="R3905" s="218"/>
    </row>
    <row r="3906" spans="1:18" x14ac:dyDescent="0.25">
      <c r="A3906" s="227"/>
      <c r="B3906" s="173"/>
      <c r="C3906" s="173"/>
      <c r="D3906" s="173"/>
      <c r="E3906" s="173"/>
      <c r="F3906" s="173"/>
      <c r="G3906" s="173"/>
      <c r="H3906" s="173"/>
      <c r="I3906" s="173"/>
      <c r="J3906" s="173"/>
      <c r="K3906" s="173"/>
      <c r="L3906" s="173"/>
      <c r="M3906" s="72"/>
      <c r="N3906" s="67"/>
      <c r="O3906" s="76"/>
      <c r="P3906" s="218"/>
      <c r="Q3906" s="218"/>
      <c r="R3906" s="218"/>
    </row>
    <row r="3907" spans="1:18" x14ac:dyDescent="0.25">
      <c r="A3907" s="227"/>
      <c r="B3907" s="173"/>
      <c r="C3907" s="173"/>
      <c r="D3907" s="173"/>
      <c r="E3907" s="173"/>
      <c r="F3907" s="173"/>
      <c r="G3907" s="173"/>
      <c r="H3907" s="173"/>
      <c r="I3907" s="173"/>
      <c r="J3907" s="173"/>
      <c r="K3907" s="173"/>
      <c r="L3907" s="173"/>
      <c r="M3907" s="72"/>
      <c r="N3907" s="67"/>
      <c r="O3907" s="76"/>
      <c r="P3907" s="218"/>
      <c r="Q3907" s="218"/>
      <c r="R3907" s="218"/>
    </row>
    <row r="3908" spans="1:18" x14ac:dyDescent="0.25">
      <c r="A3908" s="227"/>
      <c r="B3908" s="173"/>
      <c r="C3908" s="173"/>
      <c r="D3908" s="173"/>
      <c r="E3908" s="173"/>
      <c r="F3908" s="173"/>
      <c r="G3908" s="173"/>
      <c r="H3908" s="173"/>
      <c r="I3908" s="173"/>
      <c r="J3908" s="173"/>
      <c r="K3908" s="173"/>
      <c r="L3908" s="173"/>
      <c r="M3908" s="72"/>
      <c r="N3908" s="67"/>
      <c r="O3908" s="76"/>
      <c r="P3908" s="218"/>
      <c r="Q3908" s="218"/>
      <c r="R3908" s="218"/>
    </row>
    <row r="3909" spans="1:18" x14ac:dyDescent="0.25">
      <c r="A3909" s="227"/>
      <c r="B3909" s="173"/>
      <c r="C3909" s="173"/>
      <c r="D3909" s="173"/>
      <c r="E3909" s="173"/>
      <c r="F3909" s="173"/>
      <c r="G3909" s="173"/>
      <c r="H3909" s="173"/>
      <c r="I3909" s="173"/>
      <c r="J3909" s="173"/>
      <c r="K3909" s="173"/>
      <c r="L3909" s="173"/>
      <c r="M3909" s="72"/>
      <c r="N3909" s="67"/>
      <c r="O3909" s="76"/>
      <c r="P3909" s="218"/>
      <c r="Q3909" s="218"/>
      <c r="R3909" s="218"/>
    </row>
    <row r="3910" spans="1:18" x14ac:dyDescent="0.25">
      <c r="A3910" s="227"/>
      <c r="B3910" s="173"/>
      <c r="C3910" s="173"/>
      <c r="D3910" s="173"/>
      <c r="E3910" s="173"/>
      <c r="F3910" s="173"/>
      <c r="G3910" s="173"/>
      <c r="H3910" s="173"/>
      <c r="I3910" s="173"/>
      <c r="J3910" s="173"/>
      <c r="K3910" s="173"/>
      <c r="L3910" s="173"/>
      <c r="M3910" s="72"/>
      <c r="N3910" s="67"/>
      <c r="O3910" s="76"/>
      <c r="P3910" s="218"/>
      <c r="Q3910" s="218"/>
      <c r="R3910" s="218"/>
    </row>
    <row r="3911" spans="1:18" x14ac:dyDescent="0.25">
      <c r="A3911" s="227"/>
      <c r="B3911" s="173"/>
      <c r="C3911" s="173"/>
      <c r="D3911" s="173"/>
      <c r="E3911" s="173"/>
      <c r="F3911" s="173"/>
      <c r="G3911" s="173"/>
      <c r="H3911" s="173"/>
      <c r="I3911" s="173"/>
      <c r="J3911" s="173"/>
      <c r="K3911" s="173"/>
      <c r="L3911" s="173"/>
      <c r="M3911" s="72"/>
      <c r="N3911" s="67"/>
      <c r="O3911" s="76"/>
      <c r="P3911" s="218"/>
      <c r="Q3911" s="218"/>
      <c r="R3911" s="218"/>
    </row>
    <row r="3912" spans="1:18" x14ac:dyDescent="0.25">
      <c r="A3912" s="227"/>
      <c r="B3912" s="173"/>
      <c r="C3912" s="173"/>
      <c r="D3912" s="173"/>
      <c r="E3912" s="173"/>
      <c r="F3912" s="173"/>
      <c r="G3912" s="173"/>
      <c r="H3912" s="173"/>
      <c r="I3912" s="173"/>
      <c r="J3912" s="173"/>
      <c r="K3912" s="173"/>
      <c r="L3912" s="173"/>
      <c r="M3912" s="72"/>
      <c r="N3912" s="67"/>
      <c r="O3912" s="76"/>
      <c r="P3912" s="218"/>
      <c r="Q3912" s="218"/>
      <c r="R3912" s="218"/>
    </row>
    <row r="3913" spans="1:18" x14ac:dyDescent="0.25">
      <c r="A3913" s="227"/>
      <c r="B3913" s="173"/>
      <c r="C3913" s="173"/>
      <c r="D3913" s="173"/>
      <c r="E3913" s="173"/>
      <c r="F3913" s="173"/>
      <c r="G3913" s="173"/>
      <c r="H3913" s="173"/>
      <c r="I3913" s="173"/>
      <c r="J3913" s="173"/>
      <c r="K3913" s="173"/>
      <c r="L3913" s="173"/>
      <c r="M3913" s="72"/>
      <c r="N3913" s="67"/>
      <c r="O3913" s="76"/>
      <c r="P3913" s="218"/>
      <c r="Q3913" s="218"/>
      <c r="R3913" s="218"/>
    </row>
    <row r="3914" spans="1:18" x14ac:dyDescent="0.25">
      <c r="A3914" s="227"/>
      <c r="B3914" s="173"/>
      <c r="C3914" s="173"/>
      <c r="D3914" s="173"/>
      <c r="E3914" s="173"/>
      <c r="F3914" s="173"/>
      <c r="G3914" s="173"/>
      <c r="H3914" s="173"/>
      <c r="I3914" s="173"/>
      <c r="J3914" s="173"/>
      <c r="K3914" s="173"/>
      <c r="L3914" s="173"/>
      <c r="M3914" s="72"/>
      <c r="N3914" s="67"/>
      <c r="O3914" s="76"/>
      <c r="P3914" s="218"/>
      <c r="Q3914" s="218"/>
      <c r="R3914" s="218"/>
    </row>
    <row r="3915" spans="1:18" x14ac:dyDescent="0.25">
      <c r="A3915" s="227"/>
      <c r="B3915" s="173"/>
      <c r="C3915" s="173"/>
      <c r="D3915" s="173"/>
      <c r="E3915" s="173"/>
      <c r="F3915" s="173"/>
      <c r="G3915" s="173"/>
      <c r="H3915" s="173"/>
      <c r="I3915" s="173"/>
      <c r="J3915" s="173"/>
      <c r="K3915" s="173"/>
      <c r="L3915" s="173"/>
      <c r="M3915" s="72"/>
      <c r="N3915" s="67"/>
      <c r="O3915" s="76"/>
      <c r="P3915" s="218"/>
      <c r="Q3915" s="218"/>
      <c r="R3915" s="218"/>
    </row>
    <row r="3916" spans="1:18" x14ac:dyDescent="0.25">
      <c r="A3916" s="227"/>
      <c r="B3916" s="173"/>
      <c r="C3916" s="173"/>
      <c r="D3916" s="173"/>
      <c r="E3916" s="173"/>
      <c r="F3916" s="173"/>
      <c r="G3916" s="173"/>
      <c r="H3916" s="173"/>
      <c r="I3916" s="173"/>
      <c r="J3916" s="173"/>
      <c r="K3916" s="173"/>
      <c r="L3916" s="173"/>
      <c r="M3916" s="72"/>
      <c r="N3916" s="67"/>
      <c r="O3916" s="76"/>
      <c r="P3916" s="218"/>
      <c r="Q3916" s="218"/>
      <c r="R3916" s="218"/>
    </row>
    <row r="3917" spans="1:18" x14ac:dyDescent="0.25">
      <c r="A3917" s="227"/>
      <c r="B3917" s="173"/>
      <c r="C3917" s="173"/>
      <c r="D3917" s="173"/>
      <c r="E3917" s="173"/>
      <c r="F3917" s="173"/>
      <c r="G3917" s="173"/>
      <c r="H3917" s="173"/>
      <c r="I3917" s="173"/>
      <c r="J3917" s="173"/>
      <c r="K3917" s="173"/>
      <c r="L3917" s="173"/>
      <c r="M3917" s="72"/>
      <c r="N3917" s="67"/>
      <c r="O3917" s="76"/>
      <c r="P3917" s="218"/>
      <c r="Q3917" s="218"/>
      <c r="R3917" s="218"/>
    </row>
    <row r="3918" spans="1:18" x14ac:dyDescent="0.25">
      <c r="A3918" s="227"/>
      <c r="B3918" s="173"/>
      <c r="C3918" s="173"/>
      <c r="D3918" s="173"/>
      <c r="E3918" s="173"/>
      <c r="F3918" s="173"/>
      <c r="G3918" s="173"/>
      <c r="H3918" s="173"/>
      <c r="I3918" s="173"/>
      <c r="J3918" s="173"/>
      <c r="K3918" s="173"/>
      <c r="L3918" s="173"/>
      <c r="M3918" s="72"/>
      <c r="N3918" s="67"/>
      <c r="O3918" s="76"/>
      <c r="P3918" s="218"/>
      <c r="Q3918" s="218"/>
      <c r="R3918" s="218"/>
    </row>
    <row r="3919" spans="1:18" x14ac:dyDescent="0.25">
      <c r="A3919" s="227"/>
      <c r="B3919" s="173"/>
      <c r="C3919" s="173"/>
      <c r="D3919" s="173"/>
      <c r="E3919" s="173"/>
      <c r="F3919" s="173"/>
      <c r="G3919" s="173"/>
      <c r="H3919" s="173"/>
      <c r="I3919" s="173"/>
      <c r="J3919" s="173"/>
      <c r="K3919" s="173"/>
      <c r="L3919" s="173"/>
      <c r="M3919" s="72"/>
      <c r="N3919" s="67"/>
      <c r="O3919" s="76"/>
      <c r="P3919" s="218"/>
      <c r="Q3919" s="218"/>
      <c r="R3919" s="218"/>
    </row>
    <row r="3920" spans="1:18" x14ac:dyDescent="0.25">
      <c r="A3920" s="227"/>
      <c r="B3920" s="173"/>
      <c r="C3920" s="173"/>
      <c r="D3920" s="173"/>
      <c r="E3920" s="173"/>
      <c r="F3920" s="173"/>
      <c r="G3920" s="173"/>
      <c r="H3920" s="173"/>
      <c r="I3920" s="173"/>
      <c r="J3920" s="173"/>
      <c r="K3920" s="173"/>
      <c r="L3920" s="173"/>
      <c r="M3920" s="72"/>
      <c r="N3920" s="67"/>
      <c r="O3920" s="76"/>
      <c r="P3920" s="218"/>
      <c r="Q3920" s="218"/>
      <c r="R3920" s="218"/>
    </row>
    <row r="3921" spans="1:18" x14ac:dyDescent="0.25">
      <c r="A3921" s="227"/>
      <c r="B3921" s="173"/>
      <c r="C3921" s="173"/>
      <c r="D3921" s="173"/>
      <c r="E3921" s="173"/>
      <c r="F3921" s="173"/>
      <c r="G3921" s="173"/>
      <c r="H3921" s="173"/>
      <c r="I3921" s="173"/>
      <c r="J3921" s="173"/>
      <c r="K3921" s="173"/>
      <c r="L3921" s="173"/>
      <c r="M3921" s="72"/>
      <c r="N3921" s="67"/>
      <c r="O3921" s="76"/>
      <c r="P3921" s="218"/>
      <c r="Q3921" s="218"/>
      <c r="R3921" s="218"/>
    </row>
    <row r="3922" spans="1:18" x14ac:dyDescent="0.25">
      <c r="A3922" s="227"/>
      <c r="B3922" s="173"/>
      <c r="C3922" s="173"/>
      <c r="D3922" s="173"/>
      <c r="E3922" s="173"/>
      <c r="F3922" s="173"/>
      <c r="G3922" s="173"/>
      <c r="H3922" s="173"/>
      <c r="I3922" s="173"/>
      <c r="J3922" s="173"/>
      <c r="K3922" s="173"/>
      <c r="L3922" s="173"/>
      <c r="M3922" s="72"/>
      <c r="N3922" s="67"/>
      <c r="O3922" s="76"/>
      <c r="P3922" s="218"/>
      <c r="Q3922" s="218"/>
      <c r="R3922" s="218"/>
    </row>
    <row r="3923" spans="1:18" x14ac:dyDescent="0.25">
      <c r="A3923" s="227"/>
      <c r="B3923" s="173"/>
      <c r="C3923" s="173"/>
      <c r="D3923" s="173"/>
      <c r="E3923" s="173"/>
      <c r="F3923" s="173"/>
      <c r="G3923" s="173"/>
      <c r="H3923" s="173"/>
      <c r="I3923" s="173"/>
      <c r="J3923" s="173"/>
      <c r="K3923" s="173"/>
      <c r="L3923" s="173"/>
      <c r="M3923" s="72"/>
      <c r="N3923" s="67"/>
      <c r="O3923" s="76"/>
      <c r="P3923" s="218"/>
      <c r="Q3923" s="218"/>
      <c r="R3923" s="218"/>
    </row>
    <row r="3924" spans="1:18" x14ac:dyDescent="0.25">
      <c r="A3924" s="227"/>
      <c r="B3924" s="173"/>
      <c r="C3924" s="173"/>
      <c r="D3924" s="173"/>
      <c r="E3924" s="173"/>
      <c r="F3924" s="173"/>
      <c r="G3924" s="173"/>
      <c r="H3924" s="173"/>
      <c r="I3924" s="173"/>
      <c r="J3924" s="173"/>
      <c r="K3924" s="173"/>
      <c r="L3924" s="173"/>
      <c r="M3924" s="72"/>
      <c r="N3924" s="67"/>
      <c r="O3924" s="76"/>
      <c r="P3924" s="218"/>
      <c r="Q3924" s="218"/>
      <c r="R3924" s="218"/>
    </row>
    <row r="3925" spans="1:18" x14ac:dyDescent="0.25">
      <c r="A3925" s="227"/>
      <c r="B3925" s="173"/>
      <c r="C3925" s="173"/>
      <c r="D3925" s="173"/>
      <c r="E3925" s="173"/>
      <c r="F3925" s="173"/>
      <c r="G3925" s="173"/>
      <c r="H3925" s="173"/>
      <c r="I3925" s="173"/>
      <c r="J3925" s="173"/>
      <c r="K3925" s="173"/>
      <c r="L3925" s="173"/>
      <c r="M3925" s="72"/>
      <c r="N3925" s="67"/>
      <c r="O3925" s="76"/>
      <c r="P3925" s="218"/>
      <c r="Q3925" s="218"/>
      <c r="R3925" s="218"/>
    </row>
    <row r="3926" spans="1:18" x14ac:dyDescent="0.25">
      <c r="A3926" s="227"/>
      <c r="B3926" s="173"/>
      <c r="C3926" s="173"/>
      <c r="D3926" s="173"/>
      <c r="E3926" s="173"/>
      <c r="F3926" s="173"/>
      <c r="G3926" s="173"/>
      <c r="H3926" s="173"/>
      <c r="I3926" s="173"/>
      <c r="J3926" s="173"/>
      <c r="K3926" s="173"/>
      <c r="L3926" s="173"/>
      <c r="M3926" s="72"/>
      <c r="N3926" s="67"/>
      <c r="O3926" s="76"/>
      <c r="P3926" s="218"/>
      <c r="Q3926" s="218"/>
      <c r="R3926" s="218"/>
    </row>
    <row r="3927" spans="1:18" x14ac:dyDescent="0.25">
      <c r="A3927" s="227"/>
      <c r="B3927" s="173"/>
      <c r="C3927" s="173"/>
      <c r="D3927" s="173"/>
      <c r="E3927" s="173"/>
      <c r="F3927" s="173"/>
      <c r="G3927" s="173"/>
      <c r="H3927" s="173"/>
      <c r="I3927" s="173"/>
      <c r="J3927" s="173"/>
      <c r="K3927" s="173"/>
      <c r="L3927" s="173"/>
      <c r="M3927" s="72"/>
      <c r="N3927" s="67"/>
      <c r="O3927" s="76"/>
      <c r="P3927" s="218"/>
      <c r="Q3927" s="218"/>
      <c r="R3927" s="218"/>
    </row>
    <row r="3928" spans="1:18" x14ac:dyDescent="0.25">
      <c r="A3928" s="227"/>
      <c r="B3928" s="173"/>
      <c r="C3928" s="173"/>
      <c r="D3928" s="173"/>
      <c r="E3928" s="173"/>
      <c r="F3928" s="173"/>
      <c r="G3928" s="173"/>
      <c r="H3928" s="173"/>
      <c r="I3928" s="173"/>
      <c r="J3928" s="173"/>
      <c r="K3928" s="173"/>
      <c r="L3928" s="173"/>
      <c r="M3928" s="72"/>
      <c r="N3928" s="67"/>
      <c r="O3928" s="76"/>
      <c r="P3928" s="218"/>
      <c r="Q3928" s="218"/>
      <c r="R3928" s="218"/>
    </row>
    <row r="3929" spans="1:18" x14ac:dyDescent="0.25">
      <c r="A3929" s="227"/>
      <c r="B3929" s="173"/>
      <c r="C3929" s="173"/>
      <c r="D3929" s="173"/>
      <c r="E3929" s="173"/>
      <c r="F3929" s="173"/>
      <c r="G3929" s="173"/>
      <c r="H3929" s="173"/>
      <c r="I3929" s="173"/>
      <c r="J3929" s="173"/>
      <c r="K3929" s="173"/>
      <c r="L3929" s="173"/>
      <c r="M3929" s="72"/>
      <c r="N3929" s="67"/>
      <c r="O3929" s="76"/>
      <c r="P3929" s="218"/>
      <c r="Q3929" s="218"/>
      <c r="R3929" s="218"/>
    </row>
    <row r="3930" spans="1:18" x14ac:dyDescent="0.25">
      <c r="A3930" s="227"/>
      <c r="B3930" s="173"/>
      <c r="C3930" s="173"/>
      <c r="D3930" s="173"/>
      <c r="E3930" s="173"/>
      <c r="F3930" s="173"/>
      <c r="G3930" s="173"/>
      <c r="H3930" s="173"/>
      <c r="I3930" s="173"/>
      <c r="J3930" s="173"/>
      <c r="K3930" s="173"/>
      <c r="L3930" s="173"/>
      <c r="M3930" s="72"/>
      <c r="N3930" s="67"/>
      <c r="O3930" s="76"/>
      <c r="P3930" s="218"/>
      <c r="Q3930" s="218"/>
      <c r="R3930" s="218"/>
    </row>
    <row r="3931" spans="1:18" x14ac:dyDescent="0.25">
      <c r="A3931" s="227"/>
      <c r="B3931" s="173"/>
      <c r="C3931" s="173"/>
      <c r="D3931" s="173"/>
      <c r="E3931" s="173"/>
      <c r="F3931" s="173"/>
      <c r="G3931" s="173"/>
      <c r="H3931" s="173"/>
      <c r="I3931" s="173"/>
      <c r="J3931" s="173"/>
      <c r="K3931" s="173"/>
      <c r="L3931" s="173"/>
      <c r="M3931" s="72"/>
      <c r="N3931" s="67"/>
      <c r="O3931" s="76"/>
      <c r="P3931" s="218"/>
      <c r="Q3931" s="218"/>
      <c r="R3931" s="218"/>
    </row>
    <row r="3932" spans="1:18" x14ac:dyDescent="0.25">
      <c r="A3932" s="227"/>
      <c r="B3932" s="173"/>
      <c r="C3932" s="173"/>
      <c r="D3932" s="173"/>
      <c r="E3932" s="173"/>
      <c r="F3932" s="173"/>
      <c r="G3932" s="173"/>
      <c r="H3932" s="173"/>
      <c r="I3932" s="173"/>
      <c r="J3932" s="173"/>
      <c r="K3932" s="173"/>
      <c r="L3932" s="173"/>
      <c r="M3932" s="72"/>
      <c r="N3932" s="67"/>
      <c r="O3932" s="76"/>
      <c r="P3932" s="218"/>
      <c r="Q3932" s="218"/>
      <c r="R3932" s="218"/>
    </row>
    <row r="3933" spans="1:18" x14ac:dyDescent="0.25">
      <c r="A3933" s="227"/>
      <c r="B3933" s="173"/>
      <c r="C3933" s="173"/>
      <c r="D3933" s="173"/>
      <c r="E3933" s="173"/>
      <c r="F3933" s="173"/>
      <c r="G3933" s="173"/>
      <c r="H3933" s="173"/>
      <c r="I3933" s="173"/>
      <c r="J3933" s="173"/>
      <c r="K3933" s="173"/>
      <c r="L3933" s="173"/>
      <c r="M3933" s="72"/>
      <c r="N3933" s="67"/>
      <c r="O3933" s="76"/>
      <c r="P3933" s="218"/>
      <c r="Q3933" s="218"/>
      <c r="R3933" s="218"/>
    </row>
    <row r="3934" spans="1:18" x14ac:dyDescent="0.25">
      <c r="A3934" s="227"/>
      <c r="B3934" s="173"/>
      <c r="C3934" s="173"/>
      <c r="D3934" s="173"/>
      <c r="E3934" s="173"/>
      <c r="F3934" s="173"/>
      <c r="G3934" s="173"/>
      <c r="H3934" s="173"/>
      <c r="I3934" s="173"/>
      <c r="J3934" s="173"/>
      <c r="K3934" s="173"/>
      <c r="L3934" s="173"/>
      <c r="M3934" s="72"/>
      <c r="N3934" s="67"/>
      <c r="O3934" s="76"/>
      <c r="P3934" s="218"/>
      <c r="Q3934" s="218"/>
      <c r="R3934" s="218"/>
    </row>
    <row r="3935" spans="1:18" x14ac:dyDescent="0.25">
      <c r="A3935" s="227"/>
      <c r="B3935" s="173"/>
      <c r="C3935" s="173"/>
      <c r="D3935" s="173"/>
      <c r="E3935" s="173"/>
      <c r="F3935" s="173"/>
      <c r="G3935" s="173"/>
      <c r="H3935" s="173"/>
      <c r="I3935" s="173"/>
      <c r="J3935" s="173"/>
      <c r="K3935" s="173"/>
      <c r="L3935" s="173"/>
      <c r="M3935" s="72"/>
      <c r="N3935" s="67"/>
      <c r="O3935" s="76"/>
      <c r="P3935" s="218"/>
      <c r="Q3935" s="218"/>
      <c r="R3935" s="218"/>
    </row>
    <row r="3936" spans="1:18" x14ac:dyDescent="0.25">
      <c r="A3936" s="227"/>
      <c r="B3936" s="173"/>
      <c r="C3936" s="173"/>
      <c r="D3936" s="173"/>
      <c r="E3936" s="173"/>
      <c r="F3936" s="173"/>
      <c r="G3936" s="173"/>
      <c r="H3936" s="173"/>
      <c r="I3936" s="173"/>
      <c r="J3936" s="173"/>
      <c r="K3936" s="173"/>
      <c r="L3936" s="173"/>
      <c r="M3936" s="72"/>
      <c r="N3936" s="67"/>
      <c r="O3936" s="76"/>
      <c r="P3936" s="218"/>
      <c r="Q3936" s="218"/>
      <c r="R3936" s="218"/>
    </row>
    <row r="3937" spans="1:18" x14ac:dyDescent="0.25">
      <c r="A3937" s="227"/>
      <c r="B3937" s="173"/>
      <c r="C3937" s="173"/>
      <c r="D3937" s="173"/>
      <c r="E3937" s="173"/>
      <c r="F3937" s="173"/>
      <c r="G3937" s="173"/>
      <c r="H3937" s="173"/>
      <c r="I3937" s="173"/>
      <c r="J3937" s="173"/>
      <c r="K3937" s="173"/>
      <c r="L3937" s="173"/>
      <c r="M3937" s="72"/>
      <c r="N3937" s="67"/>
      <c r="O3937" s="76"/>
      <c r="P3937" s="218"/>
      <c r="Q3937" s="218"/>
      <c r="R3937" s="218"/>
    </row>
    <row r="3938" spans="1:18" x14ac:dyDescent="0.25">
      <c r="A3938" s="227"/>
      <c r="B3938" s="173"/>
      <c r="C3938" s="173"/>
      <c r="D3938" s="173"/>
      <c r="E3938" s="173"/>
      <c r="F3938" s="173"/>
      <c r="G3938" s="173"/>
      <c r="H3938" s="173"/>
      <c r="I3938" s="173"/>
      <c r="J3938" s="173"/>
      <c r="K3938" s="173"/>
      <c r="L3938" s="173"/>
      <c r="M3938" s="72"/>
      <c r="N3938" s="67"/>
      <c r="O3938" s="76"/>
      <c r="P3938" s="218"/>
      <c r="Q3938" s="218"/>
      <c r="R3938" s="218"/>
    </row>
    <row r="3939" spans="1:18" x14ac:dyDescent="0.25">
      <c r="A3939" s="227"/>
      <c r="B3939" s="173"/>
      <c r="C3939" s="173"/>
      <c r="D3939" s="173"/>
      <c r="E3939" s="173"/>
      <c r="F3939" s="173"/>
      <c r="G3939" s="173"/>
      <c r="H3939" s="173"/>
      <c r="I3939" s="173"/>
      <c r="J3939" s="173"/>
      <c r="K3939" s="173"/>
      <c r="L3939" s="173"/>
      <c r="M3939" s="72"/>
      <c r="N3939" s="67"/>
      <c r="O3939" s="76"/>
      <c r="P3939" s="218"/>
      <c r="Q3939" s="218"/>
      <c r="R3939" s="218"/>
    </row>
    <row r="3940" spans="1:18" x14ac:dyDescent="0.25">
      <c r="A3940" s="227"/>
      <c r="B3940" s="173"/>
      <c r="C3940" s="173"/>
      <c r="D3940" s="173"/>
      <c r="E3940" s="173"/>
      <c r="F3940" s="173"/>
      <c r="G3940" s="173"/>
      <c r="H3940" s="173"/>
      <c r="I3940" s="173"/>
      <c r="J3940" s="173"/>
      <c r="K3940" s="173"/>
      <c r="L3940" s="173"/>
      <c r="M3940" s="72"/>
      <c r="N3940" s="67"/>
      <c r="O3940" s="76"/>
      <c r="P3940" s="218"/>
      <c r="Q3940" s="218"/>
      <c r="R3940" s="218"/>
    </row>
    <row r="3941" spans="1:18" x14ac:dyDescent="0.25">
      <c r="A3941" s="227"/>
      <c r="B3941" s="173"/>
      <c r="C3941" s="173"/>
      <c r="D3941" s="173"/>
      <c r="E3941" s="173"/>
      <c r="F3941" s="173"/>
      <c r="G3941" s="173"/>
      <c r="H3941" s="173"/>
      <c r="I3941" s="173"/>
      <c r="J3941" s="173"/>
      <c r="K3941" s="173"/>
      <c r="L3941" s="173"/>
      <c r="M3941" s="72"/>
      <c r="N3941" s="67"/>
      <c r="O3941" s="76"/>
      <c r="P3941" s="218"/>
      <c r="Q3941" s="218"/>
      <c r="R3941" s="218"/>
    </row>
    <row r="3942" spans="1:18" x14ac:dyDescent="0.25">
      <c r="A3942" s="227"/>
      <c r="B3942" s="173"/>
      <c r="C3942" s="173"/>
      <c r="D3942" s="173"/>
      <c r="E3942" s="173"/>
      <c r="F3942" s="173"/>
      <c r="G3942" s="173"/>
      <c r="H3942" s="173"/>
      <c r="I3942" s="173"/>
      <c r="J3942" s="173"/>
      <c r="K3942" s="173"/>
      <c r="L3942" s="173"/>
      <c r="M3942" s="72"/>
      <c r="N3942" s="67"/>
      <c r="O3942" s="76"/>
      <c r="P3942" s="218"/>
      <c r="Q3942" s="218"/>
      <c r="R3942" s="218"/>
    </row>
    <row r="3943" spans="1:18" x14ac:dyDescent="0.25">
      <c r="A3943" s="227"/>
      <c r="B3943" s="173"/>
      <c r="C3943" s="173"/>
      <c r="D3943" s="173"/>
      <c r="E3943" s="173"/>
      <c r="F3943" s="173"/>
      <c r="G3943" s="173"/>
      <c r="H3943" s="173"/>
      <c r="I3943" s="173"/>
      <c r="J3943" s="173"/>
      <c r="K3943" s="173"/>
      <c r="L3943" s="173"/>
      <c r="M3943" s="72"/>
      <c r="N3943" s="67"/>
      <c r="O3943" s="76"/>
      <c r="P3943" s="218"/>
      <c r="Q3943" s="218"/>
      <c r="R3943" s="218"/>
    </row>
    <row r="3944" spans="1:18" x14ac:dyDescent="0.25">
      <c r="A3944" s="227"/>
      <c r="B3944" s="173"/>
      <c r="C3944" s="173"/>
      <c r="D3944" s="173"/>
      <c r="E3944" s="173"/>
      <c r="F3944" s="173"/>
      <c r="G3944" s="173"/>
      <c r="H3944" s="173"/>
      <c r="I3944" s="173"/>
      <c r="J3944" s="173"/>
      <c r="K3944" s="173"/>
      <c r="L3944" s="173"/>
      <c r="M3944" s="72"/>
      <c r="N3944" s="67"/>
      <c r="O3944" s="76"/>
      <c r="P3944" s="218"/>
      <c r="Q3944" s="218"/>
      <c r="R3944" s="218"/>
    </row>
    <row r="3945" spans="1:18" x14ac:dyDescent="0.25">
      <c r="A3945" s="227"/>
      <c r="B3945" s="173"/>
      <c r="C3945" s="173"/>
      <c r="D3945" s="173"/>
      <c r="E3945" s="173"/>
      <c r="F3945" s="173"/>
      <c r="G3945" s="173"/>
      <c r="H3945" s="173"/>
      <c r="I3945" s="173"/>
      <c r="J3945" s="173"/>
      <c r="K3945" s="173"/>
      <c r="L3945" s="173"/>
      <c r="M3945" s="72"/>
      <c r="N3945" s="67"/>
      <c r="O3945" s="76"/>
      <c r="P3945" s="218"/>
      <c r="Q3945" s="218"/>
      <c r="R3945" s="218"/>
    </row>
    <row r="3946" spans="1:18" x14ac:dyDescent="0.25">
      <c r="A3946" s="227"/>
      <c r="B3946" s="173"/>
      <c r="C3946" s="173"/>
      <c r="D3946" s="173"/>
      <c r="E3946" s="173"/>
      <c r="F3946" s="173"/>
      <c r="G3946" s="173"/>
      <c r="H3946" s="173"/>
      <c r="I3946" s="173"/>
      <c r="J3946" s="173"/>
      <c r="K3946" s="173"/>
      <c r="L3946" s="173"/>
      <c r="M3946" s="72"/>
      <c r="N3946" s="67"/>
      <c r="O3946" s="76"/>
      <c r="P3946" s="218"/>
      <c r="Q3946" s="218"/>
      <c r="R3946" s="218"/>
    </row>
    <row r="3947" spans="1:18" x14ac:dyDescent="0.25">
      <c r="A3947" s="227"/>
      <c r="B3947" s="173"/>
      <c r="C3947" s="173"/>
      <c r="D3947" s="173"/>
      <c r="E3947" s="173"/>
      <c r="F3947" s="173"/>
      <c r="G3947" s="173"/>
      <c r="H3947" s="173"/>
      <c r="I3947" s="173"/>
      <c r="J3947" s="173"/>
      <c r="K3947" s="173"/>
      <c r="L3947" s="173"/>
      <c r="M3947" s="72"/>
      <c r="N3947" s="67"/>
      <c r="O3947" s="76"/>
      <c r="P3947" s="218"/>
      <c r="Q3947" s="218"/>
      <c r="R3947" s="218"/>
    </row>
    <row r="3948" spans="1:18" x14ac:dyDescent="0.25">
      <c r="A3948" s="227"/>
      <c r="B3948" s="173"/>
      <c r="C3948" s="173"/>
      <c r="D3948" s="173"/>
      <c r="E3948" s="173"/>
      <c r="F3948" s="173"/>
      <c r="G3948" s="173"/>
      <c r="H3948" s="173"/>
      <c r="I3948" s="173"/>
      <c r="J3948" s="173"/>
      <c r="K3948" s="173"/>
      <c r="L3948" s="173"/>
      <c r="M3948" s="72"/>
      <c r="N3948" s="67"/>
      <c r="O3948" s="76"/>
      <c r="P3948" s="218"/>
      <c r="Q3948" s="218"/>
      <c r="R3948" s="218"/>
    </row>
    <row r="3949" spans="1:18" x14ac:dyDescent="0.25">
      <c r="A3949" s="227"/>
      <c r="B3949" s="173"/>
      <c r="C3949" s="173"/>
      <c r="D3949" s="173"/>
      <c r="E3949" s="173"/>
      <c r="F3949" s="173"/>
      <c r="G3949" s="173"/>
      <c r="H3949" s="173"/>
      <c r="I3949" s="173"/>
      <c r="J3949" s="173"/>
      <c r="K3949" s="173"/>
      <c r="L3949" s="173"/>
      <c r="M3949" s="72"/>
      <c r="N3949" s="67"/>
      <c r="O3949" s="76"/>
      <c r="P3949" s="218"/>
      <c r="Q3949" s="218"/>
      <c r="R3949" s="218"/>
    </row>
    <row r="3950" spans="1:18" x14ac:dyDescent="0.25">
      <c r="A3950" s="227"/>
      <c r="B3950" s="173"/>
      <c r="C3950" s="173"/>
      <c r="D3950" s="173"/>
      <c r="E3950" s="173"/>
      <c r="F3950" s="173"/>
      <c r="G3950" s="173"/>
      <c r="H3950" s="173"/>
      <c r="I3950" s="173"/>
      <c r="J3950" s="173"/>
      <c r="K3950" s="173"/>
      <c r="L3950" s="173"/>
      <c r="M3950" s="72"/>
      <c r="N3950" s="67"/>
      <c r="O3950" s="76"/>
      <c r="P3950" s="218"/>
      <c r="Q3950" s="218"/>
      <c r="R3950" s="218"/>
    </row>
    <row r="3951" spans="1:18" x14ac:dyDescent="0.25">
      <c r="A3951" s="227"/>
      <c r="B3951" s="173"/>
      <c r="C3951" s="173"/>
      <c r="D3951" s="173"/>
      <c r="E3951" s="173"/>
      <c r="F3951" s="173"/>
      <c r="G3951" s="173"/>
      <c r="H3951" s="173"/>
      <c r="I3951" s="173"/>
      <c r="J3951" s="173"/>
      <c r="K3951" s="173"/>
      <c r="L3951" s="173"/>
      <c r="M3951" s="72"/>
      <c r="N3951" s="67"/>
      <c r="O3951" s="76"/>
      <c r="P3951" s="218"/>
      <c r="Q3951" s="218"/>
      <c r="R3951" s="218"/>
    </row>
    <row r="3952" spans="1:18" x14ac:dyDescent="0.25">
      <c r="A3952" s="227"/>
      <c r="B3952" s="173"/>
      <c r="C3952" s="173"/>
      <c r="D3952" s="173"/>
      <c r="E3952" s="173"/>
      <c r="F3952" s="173"/>
      <c r="G3952" s="173"/>
      <c r="H3952" s="173"/>
      <c r="I3952" s="173"/>
      <c r="J3952" s="173"/>
      <c r="K3952" s="173"/>
      <c r="L3952" s="173"/>
      <c r="M3952" s="72"/>
      <c r="N3952" s="67"/>
      <c r="O3952" s="76"/>
      <c r="P3952" s="218"/>
      <c r="Q3952" s="218"/>
      <c r="R3952" s="218"/>
    </row>
    <row r="3953" spans="1:18" x14ac:dyDescent="0.25">
      <c r="A3953" s="227"/>
      <c r="B3953" s="173"/>
      <c r="C3953" s="173"/>
      <c r="D3953" s="173"/>
      <c r="E3953" s="173"/>
      <c r="F3953" s="173"/>
      <c r="G3953" s="173"/>
      <c r="H3953" s="173"/>
      <c r="I3953" s="173"/>
      <c r="J3953" s="173"/>
      <c r="K3953" s="173"/>
      <c r="L3953" s="173"/>
      <c r="M3953" s="72"/>
      <c r="N3953" s="67"/>
      <c r="O3953" s="76"/>
      <c r="P3953" s="218"/>
      <c r="Q3953" s="218"/>
      <c r="R3953" s="218"/>
    </row>
    <row r="3954" spans="1:18" x14ac:dyDescent="0.25">
      <c r="A3954" s="227"/>
      <c r="B3954" s="173"/>
      <c r="C3954" s="173"/>
      <c r="D3954" s="173"/>
      <c r="E3954" s="173"/>
      <c r="F3954" s="173"/>
      <c r="G3954" s="173"/>
      <c r="H3954" s="173"/>
      <c r="I3954" s="173"/>
      <c r="J3954" s="173"/>
      <c r="K3954" s="173"/>
      <c r="L3954" s="173"/>
      <c r="M3954" s="72"/>
      <c r="N3954" s="67"/>
      <c r="O3954" s="76"/>
      <c r="P3954" s="218"/>
      <c r="Q3954" s="218"/>
      <c r="R3954" s="218"/>
    </row>
    <row r="3955" spans="1:18" x14ac:dyDescent="0.25">
      <c r="A3955" s="227"/>
      <c r="B3955" s="173"/>
      <c r="C3955" s="173"/>
      <c r="D3955" s="173"/>
      <c r="E3955" s="173"/>
      <c r="F3955" s="173"/>
      <c r="G3955" s="173"/>
      <c r="H3955" s="173"/>
      <c r="I3955" s="173"/>
      <c r="J3955" s="173"/>
      <c r="K3955" s="173"/>
      <c r="L3955" s="173"/>
      <c r="M3955" s="72"/>
      <c r="N3955" s="67"/>
      <c r="O3955" s="76"/>
      <c r="P3955" s="218"/>
      <c r="Q3955" s="218"/>
      <c r="R3955" s="218"/>
    </row>
    <row r="3956" spans="1:18" x14ac:dyDescent="0.25">
      <c r="A3956" s="227"/>
      <c r="B3956" s="173"/>
      <c r="C3956" s="173"/>
      <c r="D3956" s="173"/>
      <c r="E3956" s="173"/>
      <c r="F3956" s="173"/>
      <c r="G3956" s="173"/>
      <c r="H3956" s="173"/>
      <c r="I3956" s="173"/>
      <c r="J3956" s="173"/>
      <c r="K3956" s="173"/>
      <c r="L3956" s="173"/>
      <c r="M3956" s="72"/>
      <c r="N3956" s="67"/>
      <c r="O3956" s="76"/>
      <c r="P3956" s="218"/>
      <c r="Q3956" s="218"/>
      <c r="R3956" s="218"/>
    </row>
    <row r="3957" spans="1:18" x14ac:dyDescent="0.25">
      <c r="A3957" s="227"/>
      <c r="B3957" s="173"/>
      <c r="C3957" s="173"/>
      <c r="D3957" s="173"/>
      <c r="E3957" s="173"/>
      <c r="F3957" s="173"/>
      <c r="G3957" s="173"/>
      <c r="H3957" s="173"/>
      <c r="I3957" s="173"/>
      <c r="J3957" s="173"/>
      <c r="K3957" s="173"/>
      <c r="L3957" s="173"/>
      <c r="M3957" s="72"/>
      <c r="N3957" s="67"/>
      <c r="O3957" s="76"/>
      <c r="P3957" s="218"/>
      <c r="Q3957" s="218"/>
      <c r="R3957" s="218"/>
    </row>
    <row r="3958" spans="1:18" x14ac:dyDescent="0.25">
      <c r="A3958" s="227"/>
      <c r="B3958" s="173"/>
      <c r="C3958" s="173"/>
      <c r="D3958" s="173"/>
      <c r="E3958" s="173"/>
      <c r="F3958" s="173"/>
      <c r="G3958" s="173"/>
      <c r="H3958" s="173"/>
      <c r="I3958" s="173"/>
      <c r="J3958" s="173"/>
      <c r="K3958" s="173"/>
      <c r="L3958" s="173"/>
      <c r="M3958" s="72"/>
      <c r="N3958" s="67"/>
      <c r="O3958" s="76"/>
      <c r="P3958" s="218"/>
      <c r="Q3958" s="218"/>
      <c r="R3958" s="218"/>
    </row>
    <row r="3959" spans="1:18" x14ac:dyDescent="0.25">
      <c r="A3959" s="227"/>
      <c r="B3959" s="173"/>
      <c r="C3959" s="173"/>
      <c r="D3959" s="173"/>
      <c r="E3959" s="173"/>
      <c r="F3959" s="173"/>
      <c r="G3959" s="173"/>
      <c r="H3959" s="173"/>
      <c r="I3959" s="173"/>
      <c r="J3959" s="173"/>
      <c r="K3959" s="173"/>
      <c r="L3959" s="173"/>
      <c r="M3959" s="72"/>
      <c r="N3959" s="67"/>
      <c r="O3959" s="76"/>
      <c r="P3959" s="218"/>
      <c r="Q3959" s="218"/>
      <c r="R3959" s="218"/>
    </row>
    <row r="3960" spans="1:18" x14ac:dyDescent="0.25">
      <c r="A3960" s="227"/>
      <c r="B3960" s="173"/>
      <c r="C3960" s="173"/>
      <c r="D3960" s="173"/>
      <c r="E3960" s="173"/>
      <c r="F3960" s="173"/>
      <c r="G3960" s="173"/>
      <c r="H3960" s="173"/>
      <c r="I3960" s="173"/>
      <c r="J3960" s="173"/>
      <c r="K3960" s="173"/>
      <c r="L3960" s="173"/>
      <c r="M3960" s="72"/>
      <c r="N3960" s="67"/>
      <c r="O3960" s="76"/>
      <c r="P3960" s="218"/>
      <c r="Q3960" s="218"/>
      <c r="R3960" s="218"/>
    </row>
    <row r="3961" spans="1:18" x14ac:dyDescent="0.25">
      <c r="A3961" s="227"/>
      <c r="B3961" s="173"/>
      <c r="C3961" s="173"/>
      <c r="D3961" s="173"/>
      <c r="E3961" s="173"/>
      <c r="F3961" s="173"/>
      <c r="G3961" s="173"/>
      <c r="H3961" s="173"/>
      <c r="I3961" s="173"/>
      <c r="J3961" s="173"/>
      <c r="K3961" s="173"/>
      <c r="L3961" s="173"/>
      <c r="M3961" s="72"/>
      <c r="N3961" s="67"/>
      <c r="O3961" s="76"/>
      <c r="P3961" s="218"/>
      <c r="Q3961" s="218"/>
      <c r="R3961" s="218"/>
    </row>
    <row r="3962" spans="1:18" x14ac:dyDescent="0.25">
      <c r="A3962" s="227"/>
      <c r="B3962" s="173"/>
      <c r="C3962" s="173"/>
      <c r="D3962" s="173"/>
      <c r="E3962" s="173"/>
      <c r="F3962" s="173"/>
      <c r="G3962" s="173"/>
      <c r="H3962" s="173"/>
      <c r="I3962" s="173"/>
      <c r="J3962" s="173"/>
      <c r="K3962" s="173"/>
      <c r="L3962" s="173"/>
      <c r="M3962" s="72"/>
      <c r="N3962" s="67"/>
      <c r="O3962" s="76"/>
      <c r="P3962" s="218"/>
      <c r="Q3962" s="218"/>
      <c r="R3962" s="218"/>
    </row>
    <row r="3963" spans="1:18" x14ac:dyDescent="0.25">
      <c r="A3963" s="227"/>
      <c r="B3963" s="173"/>
      <c r="C3963" s="173"/>
      <c r="D3963" s="173"/>
      <c r="E3963" s="173"/>
      <c r="F3963" s="173"/>
      <c r="G3963" s="173"/>
      <c r="H3963" s="173"/>
      <c r="I3963" s="173"/>
      <c r="J3963" s="173"/>
      <c r="K3963" s="173"/>
      <c r="L3963" s="173"/>
      <c r="M3963" s="72"/>
      <c r="N3963" s="67"/>
      <c r="O3963" s="76"/>
      <c r="P3963" s="218"/>
      <c r="Q3963" s="218"/>
      <c r="R3963" s="218"/>
    </row>
    <row r="3964" spans="1:18" x14ac:dyDescent="0.25">
      <c r="A3964" s="227"/>
      <c r="B3964" s="173"/>
      <c r="C3964" s="173"/>
      <c r="D3964" s="173"/>
      <c r="E3964" s="173"/>
      <c r="F3964" s="173"/>
      <c r="G3964" s="173"/>
      <c r="H3964" s="173"/>
      <c r="I3964" s="173"/>
      <c r="J3964" s="173"/>
      <c r="K3964" s="173"/>
      <c r="L3964" s="173"/>
      <c r="M3964" s="72"/>
      <c r="N3964" s="67"/>
      <c r="O3964" s="76"/>
      <c r="P3964" s="218"/>
      <c r="Q3964" s="218"/>
      <c r="R3964" s="218"/>
    </row>
    <row r="3965" spans="1:18" x14ac:dyDescent="0.25">
      <c r="A3965" s="227"/>
      <c r="B3965" s="173"/>
      <c r="C3965" s="173"/>
      <c r="D3965" s="173"/>
      <c r="E3965" s="173"/>
      <c r="F3965" s="173"/>
      <c r="G3965" s="173"/>
      <c r="H3965" s="173"/>
      <c r="I3965" s="173"/>
      <c r="J3965" s="173"/>
      <c r="K3965" s="173"/>
      <c r="L3965" s="173"/>
      <c r="M3965" s="72"/>
      <c r="N3965" s="67"/>
      <c r="O3965" s="76"/>
      <c r="P3965" s="218"/>
      <c r="Q3965" s="218"/>
      <c r="R3965" s="218"/>
    </row>
    <row r="3966" spans="1:18" x14ac:dyDescent="0.25">
      <c r="A3966" s="227"/>
      <c r="B3966" s="173"/>
      <c r="C3966" s="173"/>
      <c r="D3966" s="173"/>
      <c r="E3966" s="173"/>
      <c r="F3966" s="173"/>
      <c r="G3966" s="173"/>
      <c r="H3966" s="173"/>
      <c r="I3966" s="173"/>
      <c r="J3966" s="173"/>
      <c r="K3966" s="173"/>
      <c r="L3966" s="173"/>
      <c r="M3966" s="72"/>
      <c r="N3966" s="67"/>
      <c r="O3966" s="76"/>
      <c r="P3966" s="218"/>
      <c r="Q3966" s="218"/>
      <c r="R3966" s="218"/>
    </row>
    <row r="3967" spans="1:18" x14ac:dyDescent="0.25">
      <c r="A3967" s="227"/>
      <c r="B3967" s="173"/>
      <c r="C3967" s="173"/>
      <c r="D3967" s="173"/>
      <c r="E3967" s="173"/>
      <c r="F3967" s="173"/>
      <c r="G3967" s="173"/>
      <c r="H3967" s="173"/>
      <c r="I3967" s="173"/>
      <c r="J3967" s="173"/>
      <c r="K3967" s="173"/>
      <c r="L3967" s="173"/>
      <c r="M3967" s="72"/>
      <c r="N3967" s="67"/>
      <c r="O3967" s="76"/>
      <c r="P3967" s="218"/>
      <c r="Q3967" s="218"/>
      <c r="R3967" s="218"/>
    </row>
    <row r="3968" spans="1:18" x14ac:dyDescent="0.25">
      <c r="A3968" s="227"/>
      <c r="B3968" s="173"/>
      <c r="C3968" s="173"/>
      <c r="D3968" s="173"/>
      <c r="E3968" s="173"/>
      <c r="F3968" s="173"/>
      <c r="G3968" s="173"/>
      <c r="H3968" s="173"/>
      <c r="I3968" s="173"/>
      <c r="J3968" s="173"/>
      <c r="K3968" s="173"/>
      <c r="L3968" s="173"/>
      <c r="M3968" s="72"/>
      <c r="N3968" s="67"/>
      <c r="O3968" s="76"/>
      <c r="P3968" s="218"/>
      <c r="Q3968" s="218"/>
      <c r="R3968" s="218"/>
    </row>
    <row r="3969" spans="1:18" x14ac:dyDescent="0.25">
      <c r="A3969" s="227"/>
      <c r="B3969" s="173"/>
      <c r="C3969" s="173"/>
      <c r="D3969" s="173"/>
      <c r="E3969" s="173"/>
      <c r="F3969" s="173"/>
      <c r="G3969" s="173"/>
      <c r="H3969" s="173"/>
      <c r="I3969" s="173"/>
      <c r="J3969" s="173"/>
      <c r="K3969" s="173"/>
      <c r="L3969" s="173"/>
      <c r="M3969" s="72"/>
      <c r="N3969" s="67"/>
      <c r="O3969" s="76"/>
      <c r="P3969" s="218"/>
      <c r="Q3969" s="218"/>
      <c r="R3969" s="218"/>
    </row>
    <row r="3970" spans="1:18" x14ac:dyDescent="0.25">
      <c r="A3970" s="227"/>
      <c r="B3970" s="173"/>
      <c r="C3970" s="173"/>
      <c r="D3970" s="173"/>
      <c r="E3970" s="173"/>
      <c r="F3970" s="173"/>
      <c r="G3970" s="173"/>
      <c r="H3970" s="173"/>
      <c r="I3970" s="173"/>
      <c r="J3970" s="173"/>
      <c r="K3970" s="173"/>
      <c r="L3970" s="173"/>
      <c r="M3970" s="72"/>
      <c r="N3970" s="67"/>
      <c r="O3970" s="76"/>
      <c r="P3970" s="218"/>
      <c r="Q3970" s="218"/>
      <c r="R3970" s="218"/>
    </row>
    <row r="3971" spans="1:18" x14ac:dyDescent="0.25">
      <c r="A3971" s="227"/>
      <c r="B3971" s="173"/>
      <c r="C3971" s="173"/>
      <c r="D3971" s="173"/>
      <c r="E3971" s="173"/>
      <c r="F3971" s="173"/>
      <c r="G3971" s="173"/>
      <c r="H3971" s="173"/>
      <c r="I3971" s="173"/>
      <c r="J3971" s="173"/>
      <c r="K3971" s="173"/>
      <c r="L3971" s="173"/>
      <c r="M3971" s="72"/>
      <c r="N3971" s="67"/>
      <c r="O3971" s="76"/>
      <c r="P3971" s="218"/>
      <c r="Q3971" s="218"/>
      <c r="R3971" s="218"/>
    </row>
    <row r="3972" spans="1:18" x14ac:dyDescent="0.25">
      <c r="A3972" s="227"/>
      <c r="B3972" s="173"/>
      <c r="C3972" s="173"/>
      <c r="D3972" s="173"/>
      <c r="E3972" s="173"/>
      <c r="F3972" s="173"/>
      <c r="G3972" s="173"/>
      <c r="H3972" s="173"/>
      <c r="I3972" s="173"/>
      <c r="J3972" s="173"/>
      <c r="K3972" s="173"/>
      <c r="L3972" s="173"/>
      <c r="M3972" s="72"/>
      <c r="N3972" s="67"/>
      <c r="O3972" s="76"/>
      <c r="P3972" s="218"/>
      <c r="Q3972" s="218"/>
      <c r="R3972" s="218"/>
    </row>
    <row r="3973" spans="1:18" x14ac:dyDescent="0.25">
      <c r="A3973" s="227"/>
      <c r="B3973" s="173"/>
      <c r="C3973" s="173"/>
      <c r="D3973" s="173"/>
      <c r="E3973" s="173"/>
      <c r="F3973" s="173"/>
      <c r="G3973" s="173"/>
      <c r="H3973" s="173"/>
      <c r="I3973" s="173"/>
      <c r="J3973" s="173"/>
      <c r="K3973" s="173"/>
      <c r="L3973" s="173"/>
      <c r="M3973" s="72"/>
      <c r="N3973" s="67"/>
      <c r="O3973" s="76"/>
      <c r="P3973" s="218"/>
      <c r="Q3973" s="218"/>
      <c r="R3973" s="218"/>
    </row>
    <row r="3974" spans="1:18" x14ac:dyDescent="0.25">
      <c r="A3974" s="227"/>
      <c r="B3974" s="173"/>
      <c r="C3974" s="173"/>
      <c r="D3974" s="173"/>
      <c r="E3974" s="173"/>
      <c r="F3974" s="173"/>
      <c r="G3974" s="173"/>
      <c r="H3974" s="173"/>
      <c r="I3974" s="173"/>
      <c r="J3974" s="173"/>
      <c r="K3974" s="173"/>
      <c r="L3974" s="173"/>
      <c r="M3974" s="72"/>
      <c r="N3974" s="67"/>
      <c r="O3974" s="76"/>
      <c r="P3974" s="218"/>
      <c r="Q3974" s="218"/>
      <c r="R3974" s="218"/>
    </row>
    <row r="3975" spans="1:18" x14ac:dyDescent="0.25">
      <c r="A3975" s="227"/>
      <c r="B3975" s="173"/>
      <c r="C3975" s="173"/>
      <c r="D3975" s="173"/>
      <c r="E3975" s="173"/>
      <c r="F3975" s="173"/>
      <c r="G3975" s="173"/>
      <c r="H3975" s="173"/>
      <c r="I3975" s="173"/>
      <c r="J3975" s="173"/>
      <c r="K3975" s="173"/>
      <c r="L3975" s="173"/>
      <c r="M3975" s="72"/>
      <c r="N3975" s="67"/>
      <c r="O3975" s="76"/>
      <c r="P3975" s="218"/>
      <c r="Q3975" s="218"/>
      <c r="R3975" s="218"/>
    </row>
    <row r="3976" spans="1:18" x14ac:dyDescent="0.25">
      <c r="A3976" s="227"/>
      <c r="B3976" s="173"/>
      <c r="C3976" s="173"/>
      <c r="D3976" s="173"/>
      <c r="E3976" s="173"/>
      <c r="F3976" s="173"/>
      <c r="G3976" s="173"/>
      <c r="H3976" s="173"/>
      <c r="I3976" s="173"/>
      <c r="J3976" s="173"/>
      <c r="K3976" s="173"/>
      <c r="L3976" s="173"/>
      <c r="M3976" s="72"/>
      <c r="N3976" s="67"/>
      <c r="O3976" s="76"/>
      <c r="P3976" s="218"/>
      <c r="Q3976" s="218"/>
      <c r="R3976" s="218"/>
    </row>
    <row r="3977" spans="1:18" x14ac:dyDescent="0.25">
      <c r="A3977" s="227"/>
      <c r="B3977" s="173"/>
      <c r="C3977" s="173"/>
      <c r="D3977" s="173"/>
      <c r="E3977" s="173"/>
      <c r="F3977" s="173"/>
      <c r="G3977" s="173"/>
      <c r="H3977" s="173"/>
      <c r="I3977" s="173"/>
      <c r="J3977" s="173"/>
      <c r="K3977" s="173"/>
      <c r="L3977" s="173"/>
      <c r="M3977" s="72"/>
      <c r="N3977" s="67"/>
      <c r="O3977" s="76"/>
      <c r="P3977" s="218"/>
      <c r="Q3977" s="218"/>
      <c r="R3977" s="218"/>
    </row>
    <row r="3978" spans="1:18" x14ac:dyDescent="0.25">
      <c r="A3978" s="227"/>
      <c r="B3978" s="173"/>
      <c r="C3978" s="173"/>
      <c r="D3978" s="173"/>
      <c r="E3978" s="173"/>
      <c r="F3978" s="173"/>
      <c r="G3978" s="173"/>
      <c r="H3978" s="173"/>
      <c r="I3978" s="173"/>
      <c r="J3978" s="173"/>
      <c r="K3978" s="173"/>
      <c r="L3978" s="173"/>
      <c r="M3978" s="72"/>
      <c r="N3978" s="67"/>
      <c r="O3978" s="76"/>
      <c r="P3978" s="218"/>
      <c r="Q3978" s="218"/>
      <c r="R3978" s="218"/>
    </row>
    <row r="3979" spans="1:18" x14ac:dyDescent="0.25">
      <c r="A3979" s="227"/>
      <c r="B3979" s="173"/>
      <c r="C3979" s="173"/>
      <c r="D3979" s="173"/>
      <c r="E3979" s="173"/>
      <c r="F3979" s="173"/>
      <c r="G3979" s="173"/>
      <c r="H3979" s="173"/>
      <c r="I3979" s="173"/>
      <c r="J3979" s="173"/>
      <c r="K3979" s="173"/>
      <c r="L3979" s="173"/>
      <c r="M3979" s="72"/>
      <c r="N3979" s="67"/>
      <c r="O3979" s="76"/>
      <c r="P3979" s="218"/>
      <c r="Q3979" s="218"/>
      <c r="R3979" s="218"/>
    </row>
    <row r="3980" spans="1:18" x14ac:dyDescent="0.25">
      <c r="A3980" s="227"/>
      <c r="B3980" s="173"/>
      <c r="C3980" s="173"/>
      <c r="D3980" s="173"/>
      <c r="E3980" s="173"/>
      <c r="F3980" s="173"/>
      <c r="G3980" s="173"/>
      <c r="H3980" s="173"/>
      <c r="I3980" s="173"/>
      <c r="J3980" s="173"/>
      <c r="K3980" s="173"/>
      <c r="L3980" s="173"/>
      <c r="M3980" s="72"/>
      <c r="N3980" s="67"/>
      <c r="O3980" s="76"/>
      <c r="P3980" s="218"/>
      <c r="Q3980" s="218"/>
      <c r="R3980" s="218"/>
    </row>
    <row r="3981" spans="1:18" x14ac:dyDescent="0.25">
      <c r="A3981" s="227"/>
      <c r="B3981" s="173"/>
      <c r="C3981" s="173"/>
      <c r="D3981" s="173"/>
      <c r="E3981" s="173"/>
      <c r="F3981" s="173"/>
      <c r="G3981" s="173"/>
      <c r="H3981" s="173"/>
      <c r="I3981" s="173"/>
      <c r="J3981" s="173"/>
      <c r="K3981" s="173"/>
      <c r="L3981" s="173"/>
      <c r="M3981" s="72"/>
      <c r="N3981" s="67"/>
      <c r="O3981" s="76"/>
      <c r="P3981" s="218"/>
      <c r="Q3981" s="218"/>
      <c r="R3981" s="218"/>
    </row>
    <row r="3982" spans="1:18" x14ac:dyDescent="0.25">
      <c r="A3982" s="227"/>
      <c r="B3982" s="173"/>
      <c r="C3982" s="173"/>
      <c r="D3982" s="173"/>
      <c r="E3982" s="173"/>
      <c r="F3982" s="173"/>
      <c r="G3982" s="173"/>
      <c r="H3982" s="173"/>
      <c r="I3982" s="173"/>
      <c r="J3982" s="173"/>
      <c r="K3982" s="173"/>
      <c r="L3982" s="173"/>
      <c r="M3982" s="72"/>
      <c r="N3982" s="67"/>
      <c r="O3982" s="76"/>
      <c r="P3982" s="218"/>
      <c r="Q3982" s="218"/>
      <c r="R3982" s="218"/>
    </row>
    <row r="3983" spans="1:18" x14ac:dyDescent="0.25">
      <c r="A3983" s="227"/>
      <c r="B3983" s="173"/>
      <c r="C3983" s="173"/>
      <c r="D3983" s="173"/>
      <c r="E3983" s="173"/>
      <c r="F3983" s="173"/>
      <c r="G3983" s="173"/>
      <c r="H3983" s="173"/>
      <c r="I3983" s="173"/>
      <c r="J3983" s="173"/>
      <c r="K3983" s="173"/>
      <c r="L3983" s="173"/>
      <c r="M3983" s="72"/>
      <c r="N3983" s="67"/>
      <c r="O3983" s="76"/>
      <c r="P3983" s="218"/>
      <c r="Q3983" s="218"/>
      <c r="R3983" s="218"/>
    </row>
    <row r="3984" spans="1:18" x14ac:dyDescent="0.25">
      <c r="A3984" s="227"/>
      <c r="B3984" s="173"/>
      <c r="C3984" s="173"/>
      <c r="D3984" s="173"/>
      <c r="E3984" s="173"/>
      <c r="F3984" s="173"/>
      <c r="G3984" s="173"/>
      <c r="H3984" s="173"/>
      <c r="I3984" s="173"/>
      <c r="J3984" s="173"/>
      <c r="K3984" s="173"/>
      <c r="L3984" s="173"/>
      <c r="M3984" s="72"/>
      <c r="N3984" s="67"/>
      <c r="O3984" s="76"/>
      <c r="P3984" s="218"/>
      <c r="Q3984" s="218"/>
      <c r="R3984" s="218"/>
    </row>
    <row r="3985" spans="1:18" x14ac:dyDescent="0.25">
      <c r="A3985" s="227"/>
      <c r="B3985" s="173"/>
      <c r="C3985" s="173"/>
      <c r="D3985" s="173"/>
      <c r="E3985" s="173"/>
      <c r="F3985" s="173"/>
      <c r="G3985" s="173"/>
      <c r="H3985" s="173"/>
      <c r="I3985" s="173"/>
      <c r="J3985" s="173"/>
      <c r="K3985" s="173"/>
      <c r="L3985" s="173"/>
      <c r="M3985" s="72"/>
      <c r="N3985" s="67"/>
      <c r="O3985" s="76"/>
      <c r="P3985" s="218"/>
      <c r="Q3985" s="218"/>
      <c r="R3985" s="218"/>
    </row>
    <row r="3986" spans="1:18" x14ac:dyDescent="0.25">
      <c r="A3986" s="227"/>
      <c r="B3986" s="173"/>
      <c r="C3986" s="173"/>
      <c r="D3986" s="173"/>
      <c r="E3986" s="173"/>
      <c r="F3986" s="173"/>
      <c r="G3986" s="173"/>
      <c r="H3986" s="173"/>
      <c r="I3986" s="173"/>
      <c r="J3986" s="173"/>
      <c r="K3986" s="173"/>
      <c r="L3986" s="173"/>
      <c r="M3986" s="72"/>
      <c r="N3986" s="67"/>
      <c r="O3986" s="76"/>
      <c r="P3986" s="218"/>
      <c r="Q3986" s="218"/>
      <c r="R3986" s="218"/>
    </row>
    <row r="3987" spans="1:18" x14ac:dyDescent="0.25">
      <c r="A3987" s="227"/>
      <c r="B3987" s="173"/>
      <c r="C3987" s="173"/>
      <c r="D3987" s="173"/>
      <c r="E3987" s="173"/>
      <c r="F3987" s="173"/>
      <c r="G3987" s="173"/>
      <c r="H3987" s="173"/>
      <c r="I3987" s="173"/>
      <c r="J3987" s="173"/>
      <c r="K3987" s="173"/>
      <c r="L3987" s="173"/>
      <c r="M3987" s="72"/>
      <c r="N3987" s="67"/>
      <c r="O3987" s="76"/>
      <c r="P3987" s="218"/>
      <c r="Q3987" s="218"/>
      <c r="R3987" s="218"/>
    </row>
    <row r="3988" spans="1:18" x14ac:dyDescent="0.25">
      <c r="A3988" s="227"/>
      <c r="B3988" s="173"/>
      <c r="C3988" s="173"/>
      <c r="D3988" s="173"/>
      <c r="E3988" s="173"/>
      <c r="F3988" s="173"/>
      <c r="G3988" s="173"/>
      <c r="H3988" s="173"/>
      <c r="I3988" s="173"/>
      <c r="J3988" s="173"/>
      <c r="K3988" s="173"/>
      <c r="L3988" s="173"/>
      <c r="M3988" s="72"/>
      <c r="N3988" s="67"/>
      <c r="O3988" s="76"/>
      <c r="P3988" s="218"/>
      <c r="Q3988" s="218"/>
      <c r="R3988" s="218"/>
    </row>
    <row r="3989" spans="1:18" x14ac:dyDescent="0.25">
      <c r="A3989" s="227"/>
      <c r="B3989" s="173"/>
      <c r="C3989" s="173"/>
      <c r="D3989" s="173"/>
      <c r="E3989" s="173"/>
      <c r="F3989" s="173"/>
      <c r="G3989" s="173"/>
      <c r="H3989" s="173"/>
      <c r="I3989" s="173"/>
      <c r="J3989" s="173"/>
      <c r="K3989" s="173"/>
      <c r="L3989" s="173"/>
      <c r="M3989" s="72"/>
      <c r="N3989" s="67"/>
      <c r="O3989" s="76"/>
      <c r="P3989" s="218"/>
      <c r="Q3989" s="218"/>
      <c r="R3989" s="218"/>
    </row>
    <row r="3990" spans="1:18" x14ac:dyDescent="0.25">
      <c r="A3990" s="227"/>
      <c r="B3990" s="173"/>
      <c r="C3990" s="173"/>
      <c r="D3990" s="173"/>
      <c r="E3990" s="173"/>
      <c r="F3990" s="173"/>
      <c r="G3990" s="173"/>
      <c r="H3990" s="173"/>
      <c r="I3990" s="173"/>
      <c r="J3990" s="173"/>
      <c r="K3990" s="173"/>
      <c r="L3990" s="173"/>
      <c r="M3990" s="72"/>
      <c r="N3990" s="67"/>
      <c r="O3990" s="76"/>
      <c r="P3990" s="218"/>
      <c r="Q3990" s="218"/>
      <c r="R3990" s="218"/>
    </row>
    <row r="3991" spans="1:18" x14ac:dyDescent="0.25">
      <c r="A3991" s="227"/>
      <c r="B3991" s="173"/>
      <c r="C3991" s="173"/>
      <c r="D3991" s="173"/>
      <c r="E3991" s="173"/>
      <c r="F3991" s="173"/>
      <c r="G3991" s="173"/>
      <c r="H3991" s="173"/>
      <c r="I3991" s="173"/>
      <c r="J3991" s="173"/>
      <c r="K3991" s="173"/>
      <c r="L3991" s="173"/>
      <c r="M3991" s="72"/>
      <c r="N3991" s="67"/>
      <c r="O3991" s="76"/>
      <c r="P3991" s="218"/>
      <c r="Q3991" s="218"/>
      <c r="R3991" s="218"/>
    </row>
    <row r="3992" spans="1:18" x14ac:dyDescent="0.25">
      <c r="A3992" s="227"/>
      <c r="B3992" s="173"/>
      <c r="C3992" s="173"/>
      <c r="D3992" s="173"/>
      <c r="E3992" s="173"/>
      <c r="F3992" s="173"/>
      <c r="G3992" s="173"/>
      <c r="H3992" s="173"/>
      <c r="I3992" s="173"/>
      <c r="J3992" s="173"/>
      <c r="K3992" s="173"/>
      <c r="L3992" s="173"/>
      <c r="M3992" s="72"/>
      <c r="N3992" s="67"/>
      <c r="O3992" s="76"/>
      <c r="P3992" s="218"/>
      <c r="Q3992" s="218"/>
      <c r="R3992" s="218"/>
    </row>
    <row r="3993" spans="1:18" x14ac:dyDescent="0.25">
      <c r="A3993" s="227"/>
      <c r="B3993" s="173"/>
      <c r="C3993" s="173"/>
      <c r="D3993" s="173"/>
      <c r="E3993" s="173"/>
      <c r="F3993" s="173"/>
      <c r="G3993" s="173"/>
      <c r="H3993" s="173"/>
      <c r="I3993" s="173"/>
      <c r="J3993" s="173"/>
      <c r="K3993" s="173"/>
      <c r="L3993" s="173"/>
      <c r="M3993" s="72"/>
      <c r="N3993" s="67"/>
      <c r="O3993" s="76"/>
      <c r="P3993" s="218"/>
      <c r="Q3993" s="218"/>
      <c r="R3993" s="218"/>
    </row>
    <row r="3994" spans="1:18" x14ac:dyDescent="0.25">
      <c r="A3994" s="227"/>
      <c r="B3994" s="173"/>
      <c r="C3994" s="173"/>
      <c r="D3994" s="173"/>
      <c r="E3994" s="173"/>
      <c r="F3994" s="173"/>
      <c r="G3994" s="173"/>
      <c r="H3994" s="173"/>
      <c r="I3994" s="173"/>
      <c r="J3994" s="173"/>
      <c r="K3994" s="173"/>
      <c r="L3994" s="173"/>
      <c r="M3994" s="72"/>
      <c r="N3994" s="67"/>
      <c r="O3994" s="76"/>
      <c r="P3994" s="218"/>
      <c r="Q3994" s="218"/>
      <c r="R3994" s="218"/>
    </row>
    <row r="3995" spans="1:18" x14ac:dyDescent="0.25">
      <c r="A3995" s="227"/>
      <c r="B3995" s="173"/>
      <c r="C3995" s="173"/>
      <c r="D3995" s="173"/>
      <c r="E3995" s="173"/>
      <c r="F3995" s="173"/>
      <c r="G3995" s="173"/>
      <c r="H3995" s="173"/>
      <c r="I3995" s="173"/>
      <c r="J3995" s="173"/>
      <c r="K3995" s="173"/>
      <c r="L3995" s="173"/>
      <c r="M3995" s="72"/>
      <c r="N3995" s="67"/>
      <c r="O3995" s="76"/>
      <c r="P3995" s="218"/>
      <c r="Q3995" s="218"/>
      <c r="R3995" s="218"/>
    </row>
    <row r="3996" spans="1:18" x14ac:dyDescent="0.25">
      <c r="A3996" s="227"/>
      <c r="B3996" s="173"/>
      <c r="C3996" s="173"/>
      <c r="D3996" s="173"/>
      <c r="E3996" s="173"/>
      <c r="F3996" s="173"/>
      <c r="G3996" s="173"/>
      <c r="H3996" s="173"/>
      <c r="I3996" s="173"/>
      <c r="J3996" s="173"/>
      <c r="K3996" s="173"/>
      <c r="L3996" s="173"/>
      <c r="M3996" s="72"/>
      <c r="N3996" s="67"/>
      <c r="O3996" s="76"/>
      <c r="P3996" s="218"/>
      <c r="Q3996" s="218"/>
      <c r="R3996" s="218"/>
    </row>
    <row r="3997" spans="1:18" x14ac:dyDescent="0.25">
      <c r="A3997" s="227"/>
      <c r="B3997" s="173"/>
      <c r="C3997" s="173"/>
      <c r="D3997" s="173"/>
      <c r="E3997" s="173"/>
      <c r="F3997" s="173"/>
      <c r="G3997" s="173"/>
      <c r="H3997" s="173"/>
      <c r="I3997" s="173"/>
      <c r="J3997" s="173"/>
      <c r="K3997" s="173"/>
      <c r="L3997" s="173"/>
      <c r="M3997" s="72"/>
      <c r="N3997" s="67"/>
      <c r="O3997" s="76"/>
      <c r="P3997" s="218"/>
      <c r="Q3997" s="218"/>
      <c r="R3997" s="218"/>
    </row>
    <row r="3998" spans="1:18" x14ac:dyDescent="0.25">
      <c r="A3998" s="227"/>
      <c r="B3998" s="173"/>
      <c r="C3998" s="173"/>
      <c r="D3998" s="173"/>
      <c r="E3998" s="173"/>
      <c r="F3998" s="173"/>
      <c r="G3998" s="173"/>
      <c r="H3998" s="173"/>
      <c r="I3998" s="173"/>
      <c r="J3998" s="173"/>
      <c r="K3998" s="173"/>
      <c r="L3998" s="173"/>
      <c r="M3998" s="72"/>
      <c r="N3998" s="67"/>
      <c r="O3998" s="76"/>
      <c r="P3998" s="218"/>
      <c r="Q3998" s="218"/>
      <c r="R3998" s="218"/>
    </row>
    <row r="3999" spans="1:18" x14ac:dyDescent="0.25">
      <c r="A3999" s="227"/>
      <c r="B3999" s="173"/>
      <c r="C3999" s="173"/>
      <c r="D3999" s="173"/>
      <c r="E3999" s="173"/>
      <c r="F3999" s="173"/>
      <c r="G3999" s="173"/>
      <c r="H3999" s="173"/>
      <c r="I3999" s="173"/>
      <c r="J3999" s="173"/>
      <c r="K3999" s="173"/>
      <c r="L3999" s="173"/>
      <c r="M3999" s="72"/>
      <c r="N3999" s="67"/>
      <c r="O3999" s="76"/>
      <c r="P3999" s="218"/>
      <c r="Q3999" s="218"/>
      <c r="R3999" s="218"/>
    </row>
    <row r="4000" spans="1:18" x14ac:dyDescent="0.25">
      <c r="A4000" s="227"/>
      <c r="B4000" s="173"/>
      <c r="C4000" s="173"/>
      <c r="D4000" s="173"/>
      <c r="E4000" s="173"/>
      <c r="F4000" s="173"/>
      <c r="G4000" s="173"/>
      <c r="H4000" s="173"/>
      <c r="I4000" s="173"/>
      <c r="J4000" s="173"/>
      <c r="K4000" s="173"/>
      <c r="L4000" s="173"/>
      <c r="M4000" s="72"/>
      <c r="N4000" s="67"/>
      <c r="O4000" s="76"/>
      <c r="P4000" s="218"/>
      <c r="Q4000" s="218"/>
      <c r="R4000" s="218"/>
    </row>
    <row r="4001" spans="1:18" x14ac:dyDescent="0.25">
      <c r="A4001" s="227"/>
      <c r="B4001" s="173"/>
      <c r="C4001" s="173"/>
      <c r="D4001" s="173"/>
      <c r="E4001" s="173"/>
      <c r="F4001" s="173"/>
      <c r="G4001" s="173"/>
      <c r="H4001" s="173"/>
      <c r="I4001" s="173"/>
      <c r="J4001" s="173"/>
      <c r="K4001" s="173"/>
      <c r="L4001" s="173"/>
      <c r="M4001" s="72"/>
      <c r="N4001" s="67"/>
      <c r="O4001" s="76"/>
      <c r="P4001" s="218"/>
      <c r="Q4001" s="218"/>
      <c r="R4001" s="218"/>
    </row>
    <row r="4002" spans="1:18" x14ac:dyDescent="0.25">
      <c r="A4002" s="227"/>
      <c r="B4002" s="173"/>
      <c r="C4002" s="173"/>
      <c r="D4002" s="173"/>
      <c r="E4002" s="173"/>
      <c r="F4002" s="173"/>
      <c r="G4002" s="173"/>
      <c r="H4002" s="173"/>
      <c r="I4002" s="173"/>
      <c r="J4002" s="173"/>
      <c r="K4002" s="173"/>
      <c r="L4002" s="173"/>
      <c r="M4002" s="72"/>
      <c r="N4002" s="67"/>
      <c r="O4002" s="76"/>
      <c r="P4002" s="218"/>
      <c r="Q4002" s="218"/>
      <c r="R4002" s="218"/>
    </row>
    <row r="4003" spans="1:18" x14ac:dyDescent="0.25">
      <c r="A4003" s="227"/>
      <c r="B4003" s="173"/>
      <c r="C4003" s="173"/>
      <c r="D4003" s="173"/>
      <c r="E4003" s="173"/>
      <c r="F4003" s="173"/>
      <c r="G4003" s="173"/>
      <c r="H4003" s="173"/>
      <c r="I4003" s="173"/>
      <c r="J4003" s="173"/>
      <c r="K4003" s="173"/>
      <c r="L4003" s="173"/>
      <c r="M4003" s="72"/>
      <c r="N4003" s="67"/>
      <c r="O4003" s="76"/>
      <c r="P4003" s="218"/>
      <c r="Q4003" s="218"/>
      <c r="R4003" s="218"/>
    </row>
    <row r="4004" spans="1:18" x14ac:dyDescent="0.25">
      <c r="A4004" s="227"/>
      <c r="B4004" s="173"/>
      <c r="C4004" s="173"/>
      <c r="D4004" s="173"/>
      <c r="E4004" s="173"/>
      <c r="F4004" s="173"/>
      <c r="G4004" s="173"/>
      <c r="H4004" s="173"/>
      <c r="I4004" s="173"/>
      <c r="J4004" s="173"/>
      <c r="K4004" s="173"/>
      <c r="L4004" s="173"/>
      <c r="M4004" s="72"/>
      <c r="N4004" s="67"/>
      <c r="O4004" s="76"/>
      <c r="P4004" s="218"/>
      <c r="Q4004" s="218"/>
      <c r="R4004" s="218"/>
    </row>
    <row r="4005" spans="1:18" x14ac:dyDescent="0.25">
      <c r="A4005" s="227"/>
      <c r="B4005" s="173"/>
      <c r="C4005" s="173"/>
      <c r="D4005" s="173"/>
      <c r="E4005" s="173"/>
      <c r="F4005" s="173"/>
      <c r="G4005" s="173"/>
      <c r="H4005" s="173"/>
      <c r="I4005" s="173"/>
      <c r="J4005" s="173"/>
      <c r="K4005" s="173"/>
      <c r="L4005" s="173"/>
      <c r="M4005" s="72"/>
      <c r="N4005" s="67"/>
      <c r="O4005" s="76"/>
      <c r="P4005" s="218"/>
      <c r="Q4005" s="218"/>
      <c r="R4005" s="218"/>
    </row>
    <row r="4006" spans="1:18" x14ac:dyDescent="0.25">
      <c r="A4006" s="227"/>
      <c r="B4006" s="173"/>
      <c r="C4006" s="173"/>
      <c r="D4006" s="173"/>
      <c r="E4006" s="173"/>
      <c r="F4006" s="173"/>
      <c r="G4006" s="173"/>
      <c r="H4006" s="173"/>
      <c r="I4006" s="173"/>
      <c r="J4006" s="173"/>
      <c r="K4006" s="173"/>
      <c r="L4006" s="173"/>
      <c r="M4006" s="72"/>
      <c r="N4006" s="67"/>
      <c r="O4006" s="76"/>
      <c r="P4006" s="218"/>
      <c r="Q4006" s="218"/>
      <c r="R4006" s="218"/>
    </row>
    <row r="4007" spans="1:18" x14ac:dyDescent="0.25">
      <c r="A4007" s="227"/>
      <c r="B4007" s="173"/>
      <c r="C4007" s="173"/>
      <c r="D4007" s="173"/>
      <c r="E4007" s="173"/>
      <c r="F4007" s="173"/>
      <c r="G4007" s="173"/>
      <c r="H4007" s="173"/>
      <c r="I4007" s="173"/>
      <c r="J4007" s="173"/>
      <c r="K4007" s="173"/>
      <c r="L4007" s="173"/>
      <c r="M4007" s="72"/>
      <c r="N4007" s="67"/>
      <c r="O4007" s="76"/>
      <c r="P4007" s="218"/>
      <c r="Q4007" s="218"/>
      <c r="R4007" s="218"/>
    </row>
    <row r="4008" spans="1:18" x14ac:dyDescent="0.25">
      <c r="A4008" s="227"/>
      <c r="B4008" s="173"/>
      <c r="C4008" s="173"/>
      <c r="D4008" s="173"/>
      <c r="E4008" s="173"/>
      <c r="F4008" s="173"/>
      <c r="G4008" s="173"/>
      <c r="H4008" s="173"/>
      <c r="I4008" s="173"/>
      <c r="J4008" s="173"/>
      <c r="K4008" s="173"/>
      <c r="L4008" s="173"/>
      <c r="M4008" s="72"/>
      <c r="N4008" s="67"/>
      <c r="O4008" s="76"/>
      <c r="P4008" s="218"/>
      <c r="Q4008" s="218"/>
      <c r="R4008" s="218"/>
    </row>
    <row r="4009" spans="1:18" x14ac:dyDescent="0.25">
      <c r="A4009" s="227"/>
      <c r="B4009" s="173"/>
      <c r="C4009" s="173"/>
      <c r="D4009" s="173"/>
      <c r="E4009" s="173"/>
      <c r="F4009" s="173"/>
      <c r="G4009" s="173"/>
      <c r="H4009" s="173"/>
      <c r="I4009" s="173"/>
      <c r="J4009" s="173"/>
      <c r="K4009" s="173"/>
      <c r="L4009" s="173"/>
      <c r="M4009" s="72"/>
      <c r="N4009" s="67"/>
      <c r="O4009" s="76"/>
      <c r="P4009" s="218"/>
      <c r="Q4009" s="218"/>
      <c r="R4009" s="218"/>
    </row>
    <row r="4010" spans="1:18" x14ac:dyDescent="0.25">
      <c r="A4010" s="227"/>
      <c r="B4010" s="173"/>
      <c r="C4010" s="173"/>
      <c r="D4010" s="173"/>
      <c r="E4010" s="173"/>
      <c r="F4010" s="173"/>
      <c r="G4010" s="173"/>
      <c r="H4010" s="173"/>
      <c r="I4010" s="173"/>
      <c r="J4010" s="173"/>
      <c r="K4010" s="173"/>
      <c r="L4010" s="173"/>
      <c r="M4010" s="72"/>
      <c r="N4010" s="67"/>
      <c r="O4010" s="76"/>
      <c r="P4010" s="218"/>
      <c r="Q4010" s="218"/>
      <c r="R4010" s="218"/>
    </row>
    <row r="4011" spans="1:18" x14ac:dyDescent="0.25">
      <c r="A4011" s="227"/>
      <c r="B4011" s="173"/>
      <c r="C4011" s="173"/>
      <c r="D4011" s="173"/>
      <c r="E4011" s="173"/>
      <c r="F4011" s="173"/>
      <c r="G4011" s="173"/>
      <c r="H4011" s="173"/>
      <c r="I4011" s="173"/>
      <c r="J4011" s="173"/>
      <c r="K4011" s="173"/>
      <c r="L4011" s="173"/>
      <c r="M4011" s="72"/>
      <c r="N4011" s="67"/>
      <c r="O4011" s="76"/>
      <c r="P4011" s="218"/>
      <c r="Q4011" s="218"/>
      <c r="R4011" s="218"/>
    </row>
    <row r="4012" spans="1:18" x14ac:dyDescent="0.25">
      <c r="A4012" s="227"/>
      <c r="B4012" s="173"/>
      <c r="C4012" s="173"/>
      <c r="D4012" s="173"/>
      <c r="E4012" s="173"/>
      <c r="F4012" s="173"/>
      <c r="G4012" s="173"/>
      <c r="H4012" s="173"/>
      <c r="I4012" s="173"/>
      <c r="J4012" s="173"/>
      <c r="K4012" s="173"/>
      <c r="L4012" s="173"/>
      <c r="M4012" s="72"/>
      <c r="N4012" s="67"/>
      <c r="O4012" s="76"/>
      <c r="P4012" s="218"/>
      <c r="Q4012" s="218"/>
      <c r="R4012" s="218"/>
    </row>
    <row r="4013" spans="1:18" x14ac:dyDescent="0.25">
      <c r="A4013" s="227"/>
      <c r="B4013" s="173"/>
      <c r="C4013" s="173"/>
      <c r="D4013" s="173"/>
      <c r="E4013" s="173"/>
      <c r="F4013" s="173"/>
      <c r="G4013" s="173"/>
      <c r="H4013" s="173"/>
      <c r="I4013" s="173"/>
      <c r="J4013" s="173"/>
      <c r="K4013" s="173"/>
      <c r="L4013" s="173"/>
      <c r="M4013" s="72"/>
      <c r="N4013" s="67"/>
      <c r="O4013" s="76"/>
      <c r="P4013" s="218"/>
      <c r="Q4013" s="218"/>
      <c r="R4013" s="218"/>
    </row>
    <row r="4014" spans="1:18" x14ac:dyDescent="0.25">
      <c r="A4014" s="227"/>
      <c r="B4014" s="173"/>
      <c r="C4014" s="173"/>
      <c r="D4014" s="173"/>
      <c r="E4014" s="173"/>
      <c r="F4014" s="173"/>
      <c r="G4014" s="173"/>
      <c r="H4014" s="173"/>
      <c r="I4014" s="173"/>
      <c r="J4014" s="173"/>
      <c r="K4014" s="173"/>
      <c r="L4014" s="173"/>
      <c r="M4014" s="72"/>
      <c r="N4014" s="67"/>
      <c r="O4014" s="76"/>
      <c r="P4014" s="218"/>
      <c r="Q4014" s="218"/>
      <c r="R4014" s="218"/>
    </row>
    <row r="4015" spans="1:18" x14ac:dyDescent="0.25">
      <c r="A4015" s="227"/>
      <c r="B4015" s="173"/>
      <c r="C4015" s="173"/>
      <c r="D4015" s="173"/>
      <c r="E4015" s="173"/>
      <c r="F4015" s="173"/>
      <c r="G4015" s="173"/>
      <c r="H4015" s="173"/>
      <c r="I4015" s="173"/>
      <c r="J4015" s="173"/>
      <c r="K4015" s="173"/>
      <c r="L4015" s="173"/>
      <c r="M4015" s="72"/>
      <c r="N4015" s="67"/>
      <c r="O4015" s="76"/>
      <c r="P4015" s="218"/>
      <c r="Q4015" s="218"/>
      <c r="R4015" s="218"/>
    </row>
    <row r="4016" spans="1:18" x14ac:dyDescent="0.25">
      <c r="A4016" s="227"/>
      <c r="B4016" s="173"/>
      <c r="C4016" s="173"/>
      <c r="D4016" s="173"/>
      <c r="E4016" s="173"/>
      <c r="F4016" s="173"/>
      <c r="G4016" s="173"/>
      <c r="H4016" s="173"/>
      <c r="I4016" s="173"/>
      <c r="J4016" s="173"/>
      <c r="K4016" s="173"/>
      <c r="L4016" s="173"/>
      <c r="M4016" s="72"/>
      <c r="N4016" s="67"/>
      <c r="O4016" s="76"/>
      <c r="P4016" s="218"/>
      <c r="Q4016" s="218"/>
      <c r="R4016" s="218"/>
    </row>
    <row r="4017" spans="1:18" x14ac:dyDescent="0.25">
      <c r="A4017" s="227"/>
      <c r="B4017" s="173"/>
      <c r="C4017" s="173"/>
      <c r="D4017" s="173"/>
      <c r="E4017" s="173"/>
      <c r="F4017" s="173"/>
      <c r="G4017" s="173"/>
      <c r="H4017" s="173"/>
      <c r="I4017" s="173"/>
      <c r="J4017" s="173"/>
      <c r="K4017" s="173"/>
      <c r="L4017" s="173"/>
      <c r="M4017" s="72"/>
      <c r="N4017" s="67"/>
      <c r="O4017" s="76"/>
      <c r="P4017" s="218"/>
      <c r="Q4017" s="218"/>
      <c r="R4017" s="218"/>
    </row>
    <row r="4018" spans="1:18" x14ac:dyDescent="0.25">
      <c r="A4018" s="227"/>
      <c r="B4018" s="173"/>
      <c r="C4018" s="173"/>
      <c r="D4018" s="173"/>
      <c r="E4018" s="173"/>
      <c r="F4018" s="173"/>
      <c r="G4018" s="173"/>
      <c r="H4018" s="173"/>
      <c r="I4018" s="173"/>
      <c r="J4018" s="173"/>
      <c r="K4018" s="173"/>
      <c r="L4018" s="173"/>
      <c r="M4018" s="72"/>
      <c r="N4018" s="67"/>
      <c r="O4018" s="76"/>
      <c r="P4018" s="218"/>
      <c r="Q4018" s="218"/>
      <c r="R4018" s="218"/>
    </row>
    <row r="4019" spans="1:18" x14ac:dyDescent="0.25">
      <c r="A4019" s="227"/>
      <c r="B4019" s="173"/>
      <c r="C4019" s="173"/>
      <c r="D4019" s="173"/>
      <c r="E4019" s="173"/>
      <c r="F4019" s="173"/>
      <c r="G4019" s="173"/>
      <c r="H4019" s="173"/>
      <c r="I4019" s="173"/>
      <c r="J4019" s="173"/>
      <c r="K4019" s="173"/>
      <c r="L4019" s="173"/>
      <c r="M4019" s="72"/>
      <c r="N4019" s="67"/>
      <c r="O4019" s="76"/>
      <c r="P4019" s="218"/>
      <c r="Q4019" s="218"/>
      <c r="R4019" s="218"/>
    </row>
    <row r="4020" spans="1:18" x14ac:dyDescent="0.25">
      <c r="A4020" s="227"/>
      <c r="B4020" s="173"/>
      <c r="C4020" s="173"/>
      <c r="D4020" s="173"/>
      <c r="E4020" s="173"/>
      <c r="F4020" s="173"/>
      <c r="G4020" s="173"/>
      <c r="H4020" s="173"/>
      <c r="I4020" s="173"/>
      <c r="J4020" s="173"/>
      <c r="K4020" s="173"/>
      <c r="L4020" s="173"/>
      <c r="M4020" s="72"/>
      <c r="N4020" s="67"/>
      <c r="O4020" s="76"/>
      <c r="P4020" s="218"/>
      <c r="Q4020" s="218"/>
      <c r="R4020" s="218"/>
    </row>
    <row r="4021" spans="1:18" x14ac:dyDescent="0.25">
      <c r="A4021" s="227"/>
      <c r="B4021" s="173"/>
      <c r="C4021" s="173"/>
      <c r="D4021" s="173"/>
      <c r="E4021" s="173"/>
      <c r="F4021" s="173"/>
      <c r="G4021" s="173"/>
      <c r="H4021" s="173"/>
      <c r="I4021" s="173"/>
      <c r="J4021" s="173"/>
      <c r="K4021" s="173"/>
      <c r="L4021" s="173"/>
      <c r="M4021" s="72"/>
      <c r="N4021" s="67"/>
      <c r="O4021" s="76"/>
      <c r="P4021" s="218"/>
      <c r="Q4021" s="218"/>
      <c r="R4021" s="218"/>
    </row>
    <row r="4022" spans="1:18" x14ac:dyDescent="0.25">
      <c r="A4022" s="227"/>
      <c r="B4022" s="173"/>
      <c r="C4022" s="173"/>
      <c r="D4022" s="173"/>
      <c r="E4022" s="173"/>
      <c r="F4022" s="173"/>
      <c r="G4022" s="173"/>
      <c r="H4022" s="173"/>
      <c r="I4022" s="173"/>
      <c r="J4022" s="173"/>
      <c r="K4022" s="173"/>
      <c r="L4022" s="173"/>
      <c r="M4022" s="72"/>
      <c r="N4022" s="67"/>
      <c r="O4022" s="76"/>
      <c r="P4022" s="218"/>
      <c r="Q4022" s="218"/>
      <c r="R4022" s="218"/>
    </row>
    <row r="4023" spans="1:18" x14ac:dyDescent="0.25">
      <c r="A4023" s="227"/>
      <c r="B4023" s="173"/>
      <c r="C4023" s="173"/>
      <c r="D4023" s="173"/>
      <c r="E4023" s="173"/>
      <c r="F4023" s="173"/>
      <c r="G4023" s="173"/>
      <c r="H4023" s="173"/>
      <c r="I4023" s="173"/>
      <c r="J4023" s="173"/>
      <c r="K4023" s="173"/>
      <c r="L4023" s="173"/>
      <c r="M4023" s="72"/>
      <c r="N4023" s="67"/>
      <c r="O4023" s="76"/>
      <c r="P4023" s="218"/>
      <c r="Q4023" s="218"/>
      <c r="R4023" s="218"/>
    </row>
    <row r="4024" spans="1:18" x14ac:dyDescent="0.25">
      <c r="A4024" s="227"/>
      <c r="B4024" s="173"/>
      <c r="C4024" s="173"/>
      <c r="D4024" s="173"/>
      <c r="E4024" s="173"/>
      <c r="F4024" s="173"/>
      <c r="G4024" s="173"/>
      <c r="H4024" s="173"/>
      <c r="I4024" s="173"/>
      <c r="J4024" s="173"/>
      <c r="K4024" s="173"/>
      <c r="L4024" s="173"/>
      <c r="M4024" s="72"/>
      <c r="N4024" s="67"/>
      <c r="O4024" s="76"/>
      <c r="P4024" s="218"/>
      <c r="Q4024" s="218"/>
      <c r="R4024" s="218"/>
    </row>
    <row r="4025" spans="1:18" x14ac:dyDescent="0.25">
      <c r="A4025" s="227"/>
      <c r="B4025" s="173"/>
      <c r="C4025" s="173"/>
      <c r="D4025" s="173"/>
      <c r="E4025" s="173"/>
      <c r="F4025" s="173"/>
      <c r="G4025" s="173"/>
      <c r="H4025" s="173"/>
      <c r="I4025" s="173"/>
      <c r="J4025" s="173"/>
      <c r="K4025" s="173"/>
      <c r="L4025" s="173"/>
      <c r="M4025" s="72"/>
      <c r="N4025" s="67"/>
      <c r="O4025" s="76"/>
      <c r="P4025" s="218"/>
      <c r="Q4025" s="218"/>
      <c r="R4025" s="218"/>
    </row>
    <row r="4026" spans="1:18" x14ac:dyDescent="0.25">
      <c r="A4026" s="227"/>
      <c r="B4026" s="173"/>
      <c r="C4026" s="173"/>
      <c r="D4026" s="173"/>
      <c r="E4026" s="173"/>
      <c r="F4026" s="173"/>
      <c r="G4026" s="173"/>
      <c r="H4026" s="173"/>
      <c r="I4026" s="173"/>
      <c r="J4026" s="173"/>
      <c r="K4026" s="173"/>
      <c r="L4026" s="173"/>
      <c r="M4026" s="72"/>
      <c r="N4026" s="67"/>
      <c r="O4026" s="76"/>
      <c r="P4026" s="218"/>
      <c r="Q4026" s="218"/>
      <c r="R4026" s="218"/>
    </row>
    <row r="4027" spans="1:18" x14ac:dyDescent="0.25">
      <c r="A4027" s="227"/>
      <c r="B4027" s="173"/>
      <c r="C4027" s="173"/>
      <c r="D4027" s="173"/>
      <c r="E4027" s="173"/>
      <c r="F4027" s="173"/>
      <c r="G4027" s="173"/>
      <c r="H4027" s="173"/>
      <c r="I4027" s="173"/>
      <c r="J4027" s="173"/>
      <c r="K4027" s="173"/>
      <c r="L4027" s="173"/>
      <c r="M4027" s="72"/>
      <c r="N4027" s="67"/>
      <c r="O4027" s="76"/>
      <c r="P4027" s="218"/>
      <c r="Q4027" s="218"/>
      <c r="R4027" s="218"/>
    </row>
    <row r="4028" spans="1:18" x14ac:dyDescent="0.25">
      <c r="A4028" s="227"/>
      <c r="B4028" s="173"/>
      <c r="C4028" s="173"/>
      <c r="D4028" s="173"/>
      <c r="E4028" s="173"/>
      <c r="F4028" s="173"/>
      <c r="G4028" s="173"/>
      <c r="H4028" s="173"/>
      <c r="I4028" s="173"/>
      <c r="J4028" s="173"/>
      <c r="K4028" s="173"/>
      <c r="L4028" s="173"/>
      <c r="M4028" s="72"/>
      <c r="N4028" s="67"/>
      <c r="O4028" s="76"/>
      <c r="P4028" s="218"/>
      <c r="Q4028" s="218"/>
      <c r="R4028" s="218"/>
    </row>
    <row r="4029" spans="1:18" x14ac:dyDescent="0.25">
      <c r="A4029" s="227"/>
      <c r="B4029" s="173"/>
      <c r="C4029" s="173"/>
      <c r="D4029" s="173"/>
      <c r="E4029" s="173"/>
      <c r="F4029" s="173"/>
      <c r="G4029" s="173"/>
      <c r="H4029" s="173"/>
      <c r="I4029" s="173"/>
      <c r="J4029" s="173"/>
      <c r="K4029" s="173"/>
      <c r="L4029" s="173"/>
      <c r="M4029" s="72"/>
      <c r="N4029" s="67"/>
      <c r="O4029" s="76"/>
      <c r="P4029" s="218"/>
      <c r="Q4029" s="218"/>
      <c r="R4029" s="218"/>
    </row>
    <row r="4030" spans="1:18" x14ac:dyDescent="0.25">
      <c r="A4030" s="227"/>
      <c r="B4030" s="173"/>
      <c r="C4030" s="173"/>
      <c r="D4030" s="173"/>
      <c r="E4030" s="173"/>
      <c r="F4030" s="173"/>
      <c r="G4030" s="173"/>
      <c r="H4030" s="173"/>
      <c r="I4030" s="173"/>
      <c r="J4030" s="173"/>
      <c r="K4030" s="173"/>
      <c r="L4030" s="173"/>
      <c r="M4030" s="72"/>
      <c r="N4030" s="67"/>
      <c r="O4030" s="76"/>
      <c r="P4030" s="218"/>
      <c r="Q4030" s="218"/>
      <c r="R4030" s="218"/>
    </row>
    <row r="4031" spans="1:18" x14ac:dyDescent="0.25">
      <c r="A4031" s="227"/>
      <c r="B4031" s="173"/>
      <c r="C4031" s="173"/>
      <c r="D4031" s="173"/>
      <c r="E4031" s="173"/>
      <c r="F4031" s="173"/>
      <c r="G4031" s="173"/>
      <c r="H4031" s="173"/>
      <c r="I4031" s="173"/>
      <c r="J4031" s="173"/>
      <c r="K4031" s="173"/>
      <c r="L4031" s="173"/>
      <c r="M4031" s="72"/>
      <c r="N4031" s="67"/>
      <c r="O4031" s="76"/>
      <c r="P4031" s="218"/>
      <c r="Q4031" s="218"/>
      <c r="R4031" s="218"/>
    </row>
    <row r="4032" spans="1:18" x14ac:dyDescent="0.25">
      <c r="A4032" s="227"/>
      <c r="B4032" s="173"/>
      <c r="C4032" s="173"/>
      <c r="D4032" s="173"/>
      <c r="E4032" s="173"/>
      <c r="F4032" s="173"/>
      <c r="G4032" s="173"/>
      <c r="H4032" s="173"/>
      <c r="I4032" s="173"/>
      <c r="J4032" s="173"/>
      <c r="K4032" s="173"/>
      <c r="L4032" s="173"/>
      <c r="M4032" s="72"/>
      <c r="N4032" s="67"/>
      <c r="O4032" s="76"/>
      <c r="P4032" s="218"/>
      <c r="Q4032" s="218"/>
      <c r="R4032" s="218"/>
    </row>
    <row r="4033" spans="1:18" x14ac:dyDescent="0.25">
      <c r="A4033" s="227"/>
      <c r="B4033" s="173"/>
      <c r="C4033" s="173"/>
      <c r="D4033" s="173"/>
      <c r="E4033" s="173"/>
      <c r="F4033" s="173"/>
      <c r="G4033" s="173"/>
      <c r="H4033" s="173"/>
      <c r="I4033" s="173"/>
      <c r="J4033" s="173"/>
      <c r="K4033" s="173"/>
      <c r="L4033" s="173"/>
      <c r="M4033" s="72"/>
      <c r="N4033" s="67"/>
      <c r="O4033" s="76"/>
      <c r="P4033" s="218"/>
      <c r="Q4033" s="218"/>
      <c r="R4033" s="218"/>
    </row>
    <row r="4034" spans="1:18" x14ac:dyDescent="0.25">
      <c r="A4034" s="227"/>
      <c r="B4034" s="173"/>
      <c r="C4034" s="173"/>
      <c r="D4034" s="173"/>
      <c r="E4034" s="173"/>
      <c r="F4034" s="173"/>
      <c r="G4034" s="173"/>
      <c r="H4034" s="173"/>
      <c r="I4034" s="173"/>
      <c r="J4034" s="173"/>
      <c r="K4034" s="173"/>
      <c r="L4034" s="173"/>
      <c r="M4034" s="72"/>
      <c r="N4034" s="67"/>
      <c r="O4034" s="76"/>
      <c r="P4034" s="218"/>
      <c r="Q4034" s="218"/>
      <c r="R4034" s="218"/>
    </row>
    <row r="4035" spans="1:18" x14ac:dyDescent="0.25">
      <c r="A4035" s="227"/>
      <c r="B4035" s="173"/>
      <c r="C4035" s="173"/>
      <c r="D4035" s="173"/>
      <c r="E4035" s="173"/>
      <c r="F4035" s="173"/>
      <c r="G4035" s="173"/>
      <c r="H4035" s="173"/>
      <c r="I4035" s="173"/>
      <c r="J4035" s="173"/>
      <c r="K4035" s="173"/>
      <c r="L4035" s="173"/>
      <c r="M4035" s="72"/>
      <c r="N4035" s="67"/>
      <c r="O4035" s="76"/>
      <c r="P4035" s="218"/>
      <c r="Q4035" s="218"/>
      <c r="R4035" s="218"/>
    </row>
    <row r="4036" spans="1:18" x14ac:dyDescent="0.25">
      <c r="A4036" s="227"/>
      <c r="B4036" s="173"/>
      <c r="C4036" s="173"/>
      <c r="D4036" s="173"/>
      <c r="E4036" s="173"/>
      <c r="F4036" s="173"/>
      <c r="G4036" s="173"/>
      <c r="H4036" s="173"/>
      <c r="I4036" s="173"/>
      <c r="J4036" s="173"/>
      <c r="K4036" s="173"/>
      <c r="L4036" s="173"/>
      <c r="M4036" s="72"/>
      <c r="N4036" s="67"/>
      <c r="O4036" s="76"/>
      <c r="P4036" s="218"/>
      <c r="Q4036" s="218"/>
      <c r="R4036" s="218"/>
    </row>
    <row r="4037" spans="1:18" x14ac:dyDescent="0.25">
      <c r="A4037" s="227"/>
      <c r="B4037" s="173"/>
      <c r="C4037" s="173"/>
      <c r="D4037" s="173"/>
      <c r="E4037" s="173"/>
      <c r="F4037" s="173"/>
      <c r="G4037" s="173"/>
      <c r="H4037" s="173"/>
      <c r="I4037" s="173"/>
      <c r="J4037" s="173"/>
      <c r="K4037" s="173"/>
      <c r="L4037" s="173"/>
      <c r="M4037" s="72"/>
      <c r="N4037" s="67"/>
      <c r="O4037" s="76"/>
      <c r="P4037" s="218"/>
      <c r="Q4037" s="218"/>
      <c r="R4037" s="218"/>
    </row>
    <row r="4038" spans="1:18" x14ac:dyDescent="0.25">
      <c r="A4038" s="227"/>
      <c r="B4038" s="173"/>
      <c r="C4038" s="173"/>
      <c r="D4038" s="173"/>
      <c r="E4038" s="173"/>
      <c r="F4038" s="173"/>
      <c r="G4038" s="173"/>
      <c r="H4038" s="173"/>
      <c r="I4038" s="173"/>
      <c r="J4038" s="173"/>
      <c r="K4038" s="173"/>
      <c r="L4038" s="173"/>
      <c r="M4038" s="72"/>
      <c r="N4038" s="67"/>
      <c r="O4038" s="76"/>
      <c r="P4038" s="218"/>
      <c r="Q4038" s="218"/>
      <c r="R4038" s="218"/>
    </row>
    <row r="4039" spans="1:18" x14ac:dyDescent="0.25">
      <c r="A4039" s="227"/>
      <c r="B4039" s="173"/>
      <c r="C4039" s="173"/>
      <c r="D4039" s="173"/>
      <c r="E4039" s="173"/>
      <c r="F4039" s="173"/>
      <c r="G4039" s="173"/>
      <c r="H4039" s="173"/>
      <c r="I4039" s="173"/>
      <c r="J4039" s="173"/>
      <c r="K4039" s="173"/>
      <c r="L4039" s="173"/>
      <c r="M4039" s="72"/>
      <c r="N4039" s="67"/>
      <c r="O4039" s="76"/>
      <c r="P4039" s="218"/>
      <c r="Q4039" s="218"/>
      <c r="R4039" s="218"/>
    </row>
    <row r="4040" spans="1:18" x14ac:dyDescent="0.25">
      <c r="A4040" s="227"/>
      <c r="B4040" s="173"/>
      <c r="C4040" s="173"/>
      <c r="D4040" s="173"/>
      <c r="E4040" s="173"/>
      <c r="F4040" s="173"/>
      <c r="G4040" s="173"/>
      <c r="H4040" s="173"/>
      <c r="I4040" s="173"/>
      <c r="J4040" s="173"/>
      <c r="K4040" s="173"/>
      <c r="L4040" s="173"/>
      <c r="M4040" s="72"/>
      <c r="N4040" s="67"/>
      <c r="O4040" s="76"/>
      <c r="P4040" s="218"/>
      <c r="Q4040" s="218"/>
      <c r="R4040" s="218"/>
    </row>
    <row r="4041" spans="1:18" x14ac:dyDescent="0.25">
      <c r="A4041" s="227"/>
      <c r="B4041" s="173"/>
      <c r="C4041" s="173"/>
      <c r="D4041" s="173"/>
      <c r="E4041" s="173"/>
      <c r="F4041" s="173"/>
      <c r="G4041" s="173"/>
      <c r="H4041" s="173"/>
      <c r="I4041" s="173"/>
      <c r="J4041" s="173"/>
      <c r="K4041" s="173"/>
      <c r="L4041" s="173"/>
      <c r="M4041" s="72"/>
      <c r="N4041" s="67"/>
      <c r="O4041" s="76"/>
      <c r="P4041" s="218"/>
      <c r="Q4041" s="218"/>
      <c r="R4041" s="218"/>
    </row>
    <row r="4042" spans="1:18" x14ac:dyDescent="0.25">
      <c r="A4042" s="227"/>
      <c r="B4042" s="173"/>
      <c r="C4042" s="173"/>
      <c r="D4042" s="173"/>
      <c r="E4042" s="173"/>
      <c r="F4042" s="173"/>
      <c r="G4042" s="173"/>
      <c r="H4042" s="173"/>
      <c r="I4042" s="173"/>
      <c r="J4042" s="173"/>
      <c r="K4042" s="173"/>
      <c r="L4042" s="173"/>
      <c r="M4042" s="72"/>
      <c r="N4042" s="67"/>
      <c r="O4042" s="76"/>
      <c r="P4042" s="218"/>
      <c r="Q4042" s="218"/>
      <c r="R4042" s="218"/>
    </row>
    <row r="4043" spans="1:18" x14ac:dyDescent="0.25">
      <c r="A4043" s="227"/>
      <c r="B4043" s="173"/>
      <c r="C4043" s="173"/>
      <c r="D4043" s="173"/>
      <c r="E4043" s="173"/>
      <c r="F4043" s="173"/>
      <c r="G4043" s="173"/>
      <c r="H4043" s="173"/>
      <c r="I4043" s="173"/>
      <c r="J4043" s="173"/>
      <c r="K4043" s="173"/>
      <c r="L4043" s="173"/>
      <c r="M4043" s="72"/>
      <c r="N4043" s="67"/>
      <c r="O4043" s="76"/>
      <c r="P4043" s="218"/>
      <c r="Q4043" s="218"/>
      <c r="R4043" s="218"/>
    </row>
    <row r="4044" spans="1:18" x14ac:dyDescent="0.25">
      <c r="A4044" s="227"/>
      <c r="B4044" s="173"/>
      <c r="C4044" s="173"/>
      <c r="D4044" s="173"/>
      <c r="E4044" s="173"/>
      <c r="F4044" s="173"/>
      <c r="G4044" s="173"/>
      <c r="H4044" s="173"/>
      <c r="I4044" s="173"/>
      <c r="J4044" s="173"/>
      <c r="K4044" s="173"/>
      <c r="L4044" s="173"/>
      <c r="M4044" s="72"/>
      <c r="N4044" s="67"/>
      <c r="O4044" s="76"/>
      <c r="P4044" s="218"/>
      <c r="Q4044" s="218"/>
      <c r="R4044" s="218"/>
    </row>
    <row r="4045" spans="1:18" x14ac:dyDescent="0.25">
      <c r="A4045" s="227"/>
      <c r="B4045" s="173"/>
      <c r="C4045" s="173"/>
      <c r="D4045" s="173"/>
      <c r="E4045" s="173"/>
      <c r="F4045" s="173"/>
      <c r="G4045" s="173"/>
      <c r="H4045" s="173"/>
      <c r="I4045" s="173"/>
      <c r="J4045" s="173"/>
      <c r="K4045" s="173"/>
      <c r="L4045" s="173"/>
      <c r="M4045" s="72"/>
      <c r="N4045" s="67"/>
      <c r="O4045" s="76"/>
      <c r="P4045" s="218"/>
      <c r="Q4045" s="218"/>
      <c r="R4045" s="218"/>
    </row>
    <row r="4046" spans="1:18" x14ac:dyDescent="0.25">
      <c r="A4046" s="227"/>
      <c r="B4046" s="173"/>
      <c r="C4046" s="173"/>
      <c r="D4046" s="173"/>
      <c r="E4046" s="173"/>
      <c r="F4046" s="173"/>
      <c r="G4046" s="173"/>
      <c r="H4046" s="173"/>
      <c r="I4046" s="173"/>
      <c r="J4046" s="173"/>
      <c r="K4046" s="173"/>
      <c r="L4046" s="173"/>
      <c r="M4046" s="72"/>
      <c r="N4046" s="67"/>
      <c r="O4046" s="76"/>
      <c r="P4046" s="218"/>
      <c r="Q4046" s="218"/>
      <c r="R4046" s="218"/>
    </row>
    <row r="4047" spans="1:18" x14ac:dyDescent="0.25">
      <c r="A4047" s="227"/>
      <c r="B4047" s="173"/>
      <c r="C4047" s="173"/>
      <c r="D4047" s="173"/>
      <c r="E4047" s="173"/>
      <c r="F4047" s="173"/>
      <c r="G4047" s="173"/>
      <c r="H4047" s="173"/>
      <c r="I4047" s="173"/>
      <c r="J4047" s="173"/>
      <c r="K4047" s="173"/>
      <c r="L4047" s="173"/>
      <c r="M4047" s="72"/>
      <c r="N4047" s="67"/>
      <c r="O4047" s="76"/>
      <c r="P4047" s="218"/>
      <c r="Q4047" s="218"/>
      <c r="R4047" s="218"/>
    </row>
    <row r="4048" spans="1:18" x14ac:dyDescent="0.25">
      <c r="A4048" s="227"/>
      <c r="B4048" s="173"/>
      <c r="C4048" s="173"/>
      <c r="D4048" s="173"/>
      <c r="E4048" s="173"/>
      <c r="F4048" s="173"/>
      <c r="G4048" s="173"/>
      <c r="H4048" s="173"/>
      <c r="I4048" s="173"/>
      <c r="J4048" s="173"/>
      <c r="K4048" s="173"/>
      <c r="L4048" s="173"/>
      <c r="M4048" s="72"/>
      <c r="N4048" s="67"/>
      <c r="O4048" s="76"/>
      <c r="P4048" s="218"/>
      <c r="Q4048" s="218"/>
      <c r="R4048" s="218"/>
    </row>
    <row r="4049" spans="1:18" x14ac:dyDescent="0.25">
      <c r="A4049" s="227"/>
      <c r="B4049" s="173"/>
      <c r="C4049" s="173"/>
      <c r="D4049" s="173"/>
      <c r="E4049" s="173"/>
      <c r="F4049" s="173"/>
      <c r="G4049" s="173"/>
      <c r="H4049" s="173"/>
      <c r="I4049" s="173"/>
      <c r="J4049" s="173"/>
      <c r="K4049" s="173"/>
      <c r="L4049" s="173"/>
      <c r="M4049" s="72"/>
      <c r="N4049" s="67"/>
      <c r="O4049" s="76"/>
      <c r="P4049" s="218"/>
      <c r="Q4049" s="218"/>
      <c r="R4049" s="218"/>
    </row>
    <row r="4050" spans="1:18" x14ac:dyDescent="0.25">
      <c r="A4050" s="227"/>
      <c r="B4050" s="173"/>
      <c r="C4050" s="173"/>
      <c r="D4050" s="173"/>
      <c r="E4050" s="173"/>
      <c r="F4050" s="173"/>
      <c r="G4050" s="173"/>
      <c r="H4050" s="173"/>
      <c r="I4050" s="173"/>
      <c r="J4050" s="173"/>
      <c r="K4050" s="173"/>
      <c r="L4050" s="173"/>
      <c r="M4050" s="72"/>
      <c r="N4050" s="67"/>
      <c r="O4050" s="76"/>
      <c r="P4050" s="218"/>
      <c r="Q4050" s="218"/>
      <c r="R4050" s="218"/>
    </row>
    <row r="4051" spans="1:18" x14ac:dyDescent="0.25">
      <c r="A4051" s="227"/>
      <c r="B4051" s="173"/>
      <c r="C4051" s="173"/>
      <c r="D4051" s="173"/>
      <c r="E4051" s="173"/>
      <c r="F4051" s="173"/>
      <c r="G4051" s="173"/>
      <c r="H4051" s="173"/>
      <c r="I4051" s="173"/>
      <c r="J4051" s="173"/>
      <c r="K4051" s="173"/>
      <c r="L4051" s="173"/>
      <c r="M4051" s="72"/>
      <c r="N4051" s="67"/>
      <c r="O4051" s="76"/>
      <c r="P4051" s="218"/>
      <c r="Q4051" s="218"/>
      <c r="R4051" s="218"/>
    </row>
    <row r="4052" spans="1:18" x14ac:dyDescent="0.25">
      <c r="A4052" s="227"/>
      <c r="B4052" s="173"/>
      <c r="C4052" s="173"/>
      <c r="D4052" s="173"/>
      <c r="E4052" s="173"/>
      <c r="F4052" s="173"/>
      <c r="G4052" s="173"/>
      <c r="H4052" s="173"/>
      <c r="I4052" s="173"/>
      <c r="J4052" s="173"/>
      <c r="K4052" s="173"/>
      <c r="L4052" s="173"/>
      <c r="M4052" s="72"/>
      <c r="N4052" s="67"/>
      <c r="O4052" s="76"/>
      <c r="P4052" s="218"/>
      <c r="Q4052" s="218"/>
      <c r="R4052" s="218"/>
    </row>
    <row r="4053" spans="1:18" x14ac:dyDescent="0.25">
      <c r="A4053" s="227"/>
      <c r="B4053" s="173"/>
      <c r="C4053" s="173"/>
      <c r="D4053" s="173"/>
      <c r="E4053" s="173"/>
      <c r="F4053" s="173"/>
      <c r="G4053" s="173"/>
      <c r="H4053" s="173"/>
      <c r="I4053" s="173"/>
      <c r="J4053" s="173"/>
      <c r="K4053" s="173"/>
      <c r="L4053" s="173"/>
      <c r="M4053" s="72"/>
      <c r="N4053" s="67"/>
      <c r="O4053" s="76"/>
      <c r="P4053" s="218"/>
      <c r="Q4053" s="218"/>
      <c r="R4053" s="218"/>
    </row>
    <row r="4054" spans="1:18" x14ac:dyDescent="0.25">
      <c r="A4054" s="227"/>
      <c r="B4054" s="173"/>
      <c r="C4054" s="173"/>
      <c r="D4054" s="173"/>
      <c r="E4054" s="173"/>
      <c r="F4054" s="173"/>
      <c r="G4054" s="173"/>
      <c r="H4054" s="173"/>
      <c r="I4054" s="173"/>
      <c r="J4054" s="173"/>
      <c r="K4054" s="173"/>
      <c r="L4054" s="173"/>
      <c r="M4054" s="72"/>
      <c r="N4054" s="67"/>
      <c r="O4054" s="76"/>
      <c r="P4054" s="218"/>
      <c r="Q4054" s="218"/>
      <c r="R4054" s="218"/>
    </row>
    <row r="4055" spans="1:18" x14ac:dyDescent="0.25">
      <c r="A4055" s="227"/>
      <c r="B4055" s="173"/>
      <c r="C4055" s="173"/>
      <c r="D4055" s="173"/>
      <c r="E4055" s="173"/>
      <c r="F4055" s="173"/>
      <c r="G4055" s="173"/>
      <c r="H4055" s="173"/>
      <c r="I4055" s="173"/>
      <c r="J4055" s="173"/>
      <c r="K4055" s="173"/>
      <c r="L4055" s="173"/>
      <c r="M4055" s="72"/>
      <c r="N4055" s="67"/>
      <c r="O4055" s="76"/>
      <c r="P4055" s="218"/>
      <c r="Q4055" s="218"/>
      <c r="R4055" s="218"/>
    </row>
    <row r="4056" spans="1:18" x14ac:dyDescent="0.25">
      <c r="A4056" s="227"/>
      <c r="B4056" s="173"/>
      <c r="C4056" s="173"/>
      <c r="D4056" s="173"/>
      <c r="E4056" s="173"/>
      <c r="F4056" s="173"/>
      <c r="G4056" s="173"/>
      <c r="H4056" s="173"/>
      <c r="I4056" s="173"/>
      <c r="J4056" s="173"/>
      <c r="K4056" s="173"/>
      <c r="L4056" s="173"/>
      <c r="M4056" s="72"/>
      <c r="N4056" s="67"/>
      <c r="O4056" s="76"/>
      <c r="P4056" s="218"/>
      <c r="Q4056" s="218"/>
      <c r="R4056" s="218"/>
    </row>
    <row r="4057" spans="1:18" x14ac:dyDescent="0.25">
      <c r="A4057" s="227"/>
      <c r="B4057" s="173"/>
      <c r="C4057" s="173"/>
      <c r="D4057" s="173"/>
      <c r="E4057" s="173"/>
      <c r="F4057" s="173"/>
      <c r="G4057" s="173"/>
      <c r="H4057" s="173"/>
      <c r="I4057" s="173"/>
      <c r="J4057" s="173"/>
      <c r="K4057" s="173"/>
      <c r="L4057" s="173"/>
      <c r="M4057" s="72"/>
      <c r="N4057" s="67"/>
      <c r="O4057" s="76"/>
      <c r="P4057" s="218"/>
      <c r="Q4057" s="218"/>
      <c r="R4057" s="218"/>
    </row>
    <row r="4058" spans="1:18" x14ac:dyDescent="0.25">
      <c r="A4058" s="227"/>
      <c r="B4058" s="173"/>
      <c r="C4058" s="173"/>
      <c r="D4058" s="173"/>
      <c r="E4058" s="173"/>
      <c r="F4058" s="173"/>
      <c r="G4058" s="173"/>
      <c r="H4058" s="173"/>
      <c r="I4058" s="173"/>
      <c r="J4058" s="173"/>
      <c r="K4058" s="173"/>
      <c r="L4058" s="173"/>
      <c r="M4058" s="72"/>
      <c r="N4058" s="67"/>
      <c r="O4058" s="76"/>
      <c r="P4058" s="218"/>
      <c r="Q4058" s="218"/>
      <c r="R4058" s="218"/>
    </row>
    <row r="4059" spans="1:18" x14ac:dyDescent="0.25">
      <c r="A4059" s="227"/>
      <c r="B4059" s="173"/>
      <c r="C4059" s="173"/>
      <c r="D4059" s="173"/>
      <c r="E4059" s="173"/>
      <c r="F4059" s="173"/>
      <c r="G4059" s="173"/>
      <c r="H4059" s="173"/>
      <c r="I4059" s="173"/>
      <c r="J4059" s="173"/>
      <c r="K4059" s="173"/>
      <c r="L4059" s="173"/>
      <c r="M4059" s="72"/>
      <c r="N4059" s="67"/>
      <c r="O4059" s="76"/>
      <c r="P4059" s="218"/>
      <c r="Q4059" s="218"/>
      <c r="R4059" s="218"/>
    </row>
    <row r="4060" spans="1:18" x14ac:dyDescent="0.25">
      <c r="A4060" s="227"/>
      <c r="B4060" s="173"/>
      <c r="C4060" s="173"/>
      <c r="D4060" s="173"/>
      <c r="E4060" s="173"/>
      <c r="F4060" s="173"/>
      <c r="G4060" s="173"/>
      <c r="H4060" s="173"/>
      <c r="I4060" s="173"/>
      <c r="J4060" s="173"/>
      <c r="K4060" s="173"/>
      <c r="L4060" s="173"/>
      <c r="M4060" s="72"/>
      <c r="N4060" s="67"/>
      <c r="O4060" s="76"/>
      <c r="P4060" s="218"/>
      <c r="Q4060" s="218"/>
      <c r="R4060" s="218"/>
    </row>
    <row r="4061" spans="1:18" x14ac:dyDescent="0.25">
      <c r="A4061" s="227"/>
      <c r="B4061" s="173"/>
      <c r="C4061" s="173"/>
      <c r="D4061" s="173"/>
      <c r="E4061" s="173"/>
      <c r="F4061" s="173"/>
      <c r="G4061" s="173"/>
      <c r="H4061" s="173"/>
      <c r="I4061" s="173"/>
      <c r="J4061" s="173"/>
      <c r="K4061" s="173"/>
      <c r="L4061" s="173"/>
      <c r="M4061" s="72"/>
      <c r="N4061" s="67"/>
      <c r="O4061" s="76"/>
      <c r="P4061" s="218"/>
      <c r="Q4061" s="218"/>
      <c r="R4061" s="218"/>
    </row>
    <row r="4062" spans="1:18" x14ac:dyDescent="0.25">
      <c r="A4062" s="227"/>
      <c r="B4062" s="173"/>
      <c r="C4062" s="173"/>
      <c r="D4062" s="173"/>
      <c r="E4062" s="173"/>
      <c r="F4062" s="173"/>
      <c r="G4062" s="173"/>
      <c r="H4062" s="173"/>
      <c r="I4062" s="173"/>
      <c r="J4062" s="173"/>
      <c r="K4062" s="173"/>
      <c r="L4062" s="173"/>
      <c r="M4062" s="72"/>
      <c r="N4062" s="67"/>
      <c r="O4062" s="76"/>
      <c r="P4062" s="218"/>
      <c r="Q4062" s="218"/>
      <c r="R4062" s="218"/>
    </row>
    <row r="4063" spans="1:18" x14ac:dyDescent="0.25">
      <c r="A4063" s="227"/>
      <c r="B4063" s="173"/>
      <c r="C4063" s="173"/>
      <c r="D4063" s="173"/>
      <c r="E4063" s="173"/>
      <c r="F4063" s="173"/>
      <c r="G4063" s="173"/>
      <c r="H4063" s="173"/>
      <c r="I4063" s="173"/>
      <c r="J4063" s="173"/>
      <c r="K4063" s="173"/>
      <c r="L4063" s="173"/>
      <c r="M4063" s="72"/>
      <c r="N4063" s="67"/>
      <c r="O4063" s="76"/>
      <c r="P4063" s="218"/>
      <c r="Q4063" s="218"/>
      <c r="R4063" s="218"/>
    </row>
    <row r="4064" spans="1:18" x14ac:dyDescent="0.25">
      <c r="A4064" s="227"/>
      <c r="B4064" s="173"/>
      <c r="C4064" s="173"/>
      <c r="D4064" s="173"/>
      <c r="E4064" s="173"/>
      <c r="F4064" s="173"/>
      <c r="G4064" s="173"/>
      <c r="H4064" s="173"/>
      <c r="I4064" s="173"/>
      <c r="J4064" s="173"/>
      <c r="K4064" s="173"/>
      <c r="L4064" s="173"/>
      <c r="M4064" s="72"/>
      <c r="N4064" s="67"/>
      <c r="O4064" s="76"/>
      <c r="P4064" s="218"/>
      <c r="Q4064" s="218"/>
      <c r="R4064" s="218"/>
    </row>
    <row r="4065" spans="1:18" x14ac:dyDescent="0.25">
      <c r="A4065" s="227"/>
      <c r="B4065" s="173"/>
      <c r="C4065" s="173"/>
      <c r="D4065" s="173"/>
      <c r="E4065" s="173"/>
      <c r="F4065" s="173"/>
      <c r="G4065" s="173"/>
      <c r="H4065" s="173"/>
      <c r="I4065" s="173"/>
      <c r="J4065" s="173"/>
      <c r="K4065" s="173"/>
      <c r="L4065" s="173"/>
      <c r="M4065" s="72"/>
      <c r="N4065" s="67"/>
      <c r="O4065" s="76"/>
      <c r="P4065" s="218"/>
      <c r="Q4065" s="218"/>
      <c r="R4065" s="218"/>
    </row>
    <row r="4066" spans="1:18" x14ac:dyDescent="0.25">
      <c r="A4066" s="227"/>
      <c r="B4066" s="173"/>
      <c r="C4066" s="173"/>
      <c r="D4066" s="173"/>
      <c r="E4066" s="173"/>
      <c r="F4066" s="173"/>
      <c r="G4066" s="173"/>
      <c r="H4066" s="173"/>
      <c r="I4066" s="173"/>
      <c r="J4066" s="173"/>
      <c r="K4066" s="173"/>
      <c r="L4066" s="173"/>
      <c r="M4066" s="72"/>
      <c r="N4066" s="67"/>
      <c r="O4066" s="76"/>
      <c r="P4066" s="218"/>
      <c r="Q4066" s="218"/>
      <c r="R4066" s="218"/>
    </row>
    <row r="4067" spans="1:18" x14ac:dyDescent="0.25">
      <c r="A4067" s="227"/>
      <c r="B4067" s="173"/>
      <c r="C4067" s="173"/>
      <c r="D4067" s="173"/>
      <c r="E4067" s="173"/>
      <c r="F4067" s="173"/>
      <c r="G4067" s="173"/>
      <c r="H4067" s="173"/>
      <c r="I4067" s="173"/>
      <c r="J4067" s="173"/>
      <c r="K4067" s="173"/>
      <c r="L4067" s="173"/>
      <c r="M4067" s="72"/>
      <c r="N4067" s="67"/>
      <c r="O4067" s="76"/>
      <c r="P4067" s="218"/>
      <c r="Q4067" s="218"/>
      <c r="R4067" s="218"/>
    </row>
    <row r="4068" spans="1:18" x14ac:dyDescent="0.25">
      <c r="A4068" s="227"/>
      <c r="B4068" s="173"/>
      <c r="C4068" s="173"/>
      <c r="D4068" s="173"/>
      <c r="E4068" s="173"/>
      <c r="F4068" s="173"/>
      <c r="G4068" s="173"/>
      <c r="H4068" s="173"/>
      <c r="I4068" s="173"/>
      <c r="J4068" s="173"/>
      <c r="K4068" s="173"/>
      <c r="L4068" s="173"/>
      <c r="M4068" s="72"/>
      <c r="N4068" s="67"/>
      <c r="O4068" s="76"/>
      <c r="P4068" s="218"/>
      <c r="Q4068" s="218"/>
      <c r="R4068" s="218"/>
    </row>
    <row r="4069" spans="1:18" x14ac:dyDescent="0.25">
      <c r="A4069" s="227"/>
      <c r="B4069" s="173"/>
      <c r="C4069" s="173"/>
      <c r="D4069" s="173"/>
      <c r="E4069" s="173"/>
      <c r="F4069" s="173"/>
      <c r="G4069" s="173"/>
      <c r="H4069" s="173"/>
      <c r="I4069" s="173"/>
      <c r="J4069" s="173"/>
      <c r="K4069" s="173"/>
      <c r="L4069" s="173"/>
      <c r="M4069" s="72"/>
      <c r="N4069" s="67"/>
      <c r="O4069" s="76"/>
      <c r="P4069" s="218"/>
      <c r="Q4069" s="218"/>
      <c r="R4069" s="218"/>
    </row>
    <row r="4070" spans="1:18" x14ac:dyDescent="0.25">
      <c r="A4070" s="227"/>
      <c r="B4070" s="173"/>
      <c r="C4070" s="173"/>
      <c r="D4070" s="173"/>
      <c r="E4070" s="173"/>
      <c r="F4070" s="173"/>
      <c r="G4070" s="173"/>
      <c r="H4070" s="173"/>
      <c r="I4070" s="173"/>
      <c r="J4070" s="173"/>
      <c r="K4070" s="173"/>
      <c r="L4070" s="173"/>
      <c r="M4070" s="72"/>
      <c r="N4070" s="67"/>
      <c r="O4070" s="76"/>
      <c r="P4070" s="218"/>
      <c r="Q4070" s="218"/>
      <c r="R4070" s="218"/>
    </row>
    <row r="4071" spans="1:18" x14ac:dyDescent="0.25">
      <c r="A4071" s="227"/>
      <c r="B4071" s="173"/>
      <c r="C4071" s="173"/>
      <c r="D4071" s="173"/>
      <c r="E4071" s="173"/>
      <c r="F4071" s="173"/>
      <c r="G4071" s="173"/>
      <c r="H4071" s="173"/>
      <c r="I4071" s="173"/>
      <c r="J4071" s="173"/>
      <c r="K4071" s="173"/>
      <c r="L4071" s="173"/>
      <c r="M4071" s="72"/>
      <c r="N4071" s="67"/>
      <c r="O4071" s="76"/>
      <c r="P4071" s="218"/>
      <c r="Q4071" s="218"/>
      <c r="R4071" s="218"/>
    </row>
    <row r="4072" spans="1:18" x14ac:dyDescent="0.25">
      <c r="A4072" s="227"/>
      <c r="B4072" s="173"/>
      <c r="C4072" s="173"/>
      <c r="D4072" s="173"/>
      <c r="E4072" s="173"/>
      <c r="F4072" s="173"/>
      <c r="G4072" s="173"/>
      <c r="H4072" s="173"/>
      <c r="I4072" s="173"/>
      <c r="J4072" s="173"/>
      <c r="K4072" s="173"/>
      <c r="L4072" s="173"/>
      <c r="M4072" s="72"/>
      <c r="N4072" s="67"/>
      <c r="O4072" s="76"/>
      <c r="P4072" s="218"/>
      <c r="Q4072" s="218"/>
      <c r="R4072" s="218"/>
    </row>
    <row r="4073" spans="1:18" x14ac:dyDescent="0.25">
      <c r="A4073" s="227"/>
      <c r="B4073" s="173"/>
      <c r="C4073" s="173"/>
      <c r="D4073" s="173"/>
      <c r="E4073" s="173"/>
      <c r="F4073" s="173"/>
      <c r="G4073" s="173"/>
      <c r="H4073" s="173"/>
      <c r="I4073" s="173"/>
      <c r="J4073" s="173"/>
      <c r="K4073" s="173"/>
      <c r="L4073" s="173"/>
      <c r="M4073" s="72"/>
      <c r="N4073" s="67"/>
      <c r="O4073" s="76"/>
      <c r="P4073" s="218"/>
      <c r="Q4073" s="218"/>
      <c r="R4073" s="218"/>
    </row>
    <row r="4074" spans="1:18" x14ac:dyDescent="0.25">
      <c r="A4074" s="227"/>
      <c r="B4074" s="173"/>
      <c r="C4074" s="173"/>
      <c r="D4074" s="173"/>
      <c r="E4074" s="173"/>
      <c r="F4074" s="173"/>
      <c r="G4074" s="173"/>
      <c r="H4074" s="173"/>
      <c r="I4074" s="173"/>
      <c r="J4074" s="173"/>
      <c r="K4074" s="173"/>
      <c r="L4074" s="173"/>
      <c r="M4074" s="72"/>
      <c r="N4074" s="67"/>
      <c r="O4074" s="76"/>
      <c r="P4074" s="218"/>
      <c r="Q4074" s="218"/>
      <c r="R4074" s="218"/>
    </row>
    <row r="4075" spans="1:18" x14ac:dyDescent="0.25">
      <c r="A4075" s="227"/>
      <c r="B4075" s="173"/>
      <c r="C4075" s="173"/>
      <c r="D4075" s="173"/>
      <c r="E4075" s="173"/>
      <c r="F4075" s="173"/>
      <c r="G4075" s="173"/>
      <c r="H4075" s="173"/>
      <c r="I4075" s="173"/>
      <c r="J4075" s="173"/>
      <c r="K4075" s="173"/>
      <c r="L4075" s="173"/>
      <c r="M4075" s="72"/>
      <c r="N4075" s="67"/>
      <c r="O4075" s="76"/>
      <c r="P4075" s="218"/>
      <c r="Q4075" s="218"/>
      <c r="R4075" s="218"/>
    </row>
    <row r="4076" spans="1:18" x14ac:dyDescent="0.25">
      <c r="A4076" s="227"/>
      <c r="B4076" s="173"/>
      <c r="C4076" s="173"/>
      <c r="D4076" s="173"/>
      <c r="E4076" s="173"/>
      <c r="F4076" s="173"/>
      <c r="G4076" s="173"/>
      <c r="H4076" s="173"/>
      <c r="I4076" s="173"/>
      <c r="J4076" s="173"/>
      <c r="K4076" s="173"/>
      <c r="L4076" s="173"/>
      <c r="M4076" s="72"/>
      <c r="N4076" s="67"/>
      <c r="O4076" s="76"/>
      <c r="P4076" s="218"/>
      <c r="Q4076" s="218"/>
      <c r="R4076" s="218"/>
    </row>
    <row r="4077" spans="1:18" x14ac:dyDescent="0.25">
      <c r="A4077" s="227"/>
      <c r="B4077" s="173"/>
      <c r="C4077" s="173"/>
      <c r="D4077" s="173"/>
      <c r="E4077" s="173"/>
      <c r="F4077" s="173"/>
      <c r="G4077" s="173"/>
      <c r="H4077" s="173"/>
      <c r="I4077" s="173"/>
      <c r="J4077" s="173"/>
      <c r="K4077" s="173"/>
      <c r="L4077" s="173"/>
      <c r="M4077" s="72"/>
      <c r="N4077" s="67"/>
      <c r="O4077" s="76"/>
      <c r="P4077" s="218"/>
      <c r="Q4077" s="218"/>
      <c r="R4077" s="218"/>
    </row>
    <row r="4078" spans="1:18" x14ac:dyDescent="0.25">
      <c r="A4078" s="227"/>
      <c r="B4078" s="173"/>
      <c r="C4078" s="173"/>
      <c r="D4078" s="173"/>
      <c r="E4078" s="173"/>
      <c r="F4078" s="173"/>
      <c r="G4078" s="173"/>
      <c r="H4078" s="173"/>
      <c r="I4078" s="173"/>
      <c r="J4078" s="173"/>
      <c r="K4078" s="173"/>
      <c r="L4078" s="173"/>
      <c r="M4078" s="72"/>
      <c r="N4078" s="67"/>
      <c r="O4078" s="76"/>
      <c r="P4078" s="218"/>
      <c r="Q4078" s="218"/>
      <c r="R4078" s="218"/>
    </row>
    <row r="4079" spans="1:18" x14ac:dyDescent="0.25">
      <c r="A4079" s="227"/>
      <c r="B4079" s="173"/>
      <c r="C4079" s="173"/>
      <c r="D4079" s="173"/>
      <c r="E4079" s="173"/>
      <c r="F4079" s="173"/>
      <c r="G4079" s="173"/>
      <c r="H4079" s="173"/>
      <c r="I4079" s="173"/>
      <c r="J4079" s="173"/>
      <c r="K4079" s="173"/>
      <c r="L4079" s="173"/>
      <c r="M4079" s="72"/>
      <c r="N4079" s="67"/>
      <c r="O4079" s="76"/>
      <c r="P4079" s="218"/>
      <c r="Q4079" s="218"/>
      <c r="R4079" s="218"/>
    </row>
    <row r="4080" spans="1:18" x14ac:dyDescent="0.25">
      <c r="A4080" s="227"/>
      <c r="B4080" s="173"/>
      <c r="C4080" s="173"/>
      <c r="D4080" s="173"/>
      <c r="E4080" s="173"/>
      <c r="F4080" s="173"/>
      <c r="G4080" s="173"/>
      <c r="H4080" s="173"/>
      <c r="I4080" s="173"/>
      <c r="J4080" s="173"/>
      <c r="K4080" s="173"/>
      <c r="L4080" s="173"/>
      <c r="M4080" s="72"/>
      <c r="N4080" s="67"/>
      <c r="O4080" s="76"/>
      <c r="P4080" s="218"/>
      <c r="Q4080" s="218"/>
      <c r="R4080" s="218"/>
    </row>
    <row r="4081" spans="1:18" x14ac:dyDescent="0.25">
      <c r="A4081" s="227"/>
      <c r="B4081" s="173"/>
      <c r="C4081" s="173"/>
      <c r="D4081" s="173"/>
      <c r="E4081" s="173"/>
      <c r="F4081" s="173"/>
      <c r="G4081" s="173"/>
      <c r="H4081" s="173"/>
      <c r="I4081" s="173"/>
      <c r="J4081" s="173"/>
      <c r="K4081" s="173"/>
      <c r="L4081" s="173"/>
      <c r="M4081" s="72"/>
      <c r="N4081" s="67"/>
      <c r="O4081" s="76"/>
      <c r="P4081" s="218"/>
      <c r="Q4081" s="218"/>
      <c r="R4081" s="218"/>
    </row>
    <row r="4082" spans="1:18" x14ac:dyDescent="0.25">
      <c r="A4082" s="227"/>
      <c r="B4082" s="173"/>
      <c r="C4082" s="173"/>
      <c r="D4082" s="173"/>
      <c r="E4082" s="173"/>
      <c r="F4082" s="173"/>
      <c r="G4082" s="173"/>
      <c r="H4082" s="173"/>
      <c r="I4082" s="173"/>
      <c r="J4082" s="173"/>
      <c r="K4082" s="173"/>
      <c r="L4082" s="173"/>
      <c r="M4082" s="72"/>
      <c r="N4082" s="67"/>
      <c r="O4082" s="76"/>
      <c r="P4082" s="218"/>
      <c r="Q4082" s="218"/>
      <c r="R4082" s="218"/>
    </row>
    <row r="4083" spans="1:18" x14ac:dyDescent="0.25">
      <c r="A4083" s="227"/>
      <c r="B4083" s="173"/>
      <c r="C4083" s="173"/>
      <c r="D4083" s="173"/>
      <c r="E4083" s="173"/>
      <c r="F4083" s="173"/>
      <c r="G4083" s="173"/>
      <c r="H4083" s="173"/>
      <c r="I4083" s="173"/>
      <c r="J4083" s="173"/>
      <c r="K4083" s="173"/>
      <c r="L4083" s="173"/>
      <c r="M4083" s="72"/>
      <c r="N4083" s="67"/>
      <c r="O4083" s="76"/>
      <c r="P4083" s="218"/>
      <c r="Q4083" s="218"/>
      <c r="R4083" s="218"/>
    </row>
    <row r="4084" spans="1:18" x14ac:dyDescent="0.25">
      <c r="A4084" s="227"/>
      <c r="B4084" s="173"/>
      <c r="C4084" s="173"/>
      <c r="D4084" s="173"/>
      <c r="E4084" s="173"/>
      <c r="F4084" s="173"/>
      <c r="G4084" s="173"/>
      <c r="H4084" s="173"/>
      <c r="I4084" s="173"/>
      <c r="J4084" s="173"/>
      <c r="K4084" s="173"/>
      <c r="L4084" s="173"/>
      <c r="M4084" s="72"/>
      <c r="N4084" s="67"/>
      <c r="O4084" s="76"/>
      <c r="P4084" s="218"/>
      <c r="Q4084" s="218"/>
      <c r="R4084" s="218"/>
    </row>
    <row r="4085" spans="1:18" x14ac:dyDescent="0.25">
      <c r="A4085" s="227"/>
      <c r="B4085" s="173"/>
      <c r="C4085" s="173"/>
      <c r="D4085" s="173"/>
      <c r="E4085" s="173"/>
      <c r="F4085" s="173"/>
      <c r="G4085" s="173"/>
      <c r="H4085" s="173"/>
      <c r="I4085" s="173"/>
      <c r="J4085" s="173"/>
      <c r="K4085" s="173"/>
      <c r="L4085" s="173"/>
      <c r="M4085" s="72"/>
      <c r="N4085" s="67"/>
      <c r="O4085" s="76"/>
      <c r="P4085" s="218"/>
      <c r="Q4085" s="218"/>
      <c r="R4085" s="218"/>
    </row>
    <row r="4086" spans="1:18" x14ac:dyDescent="0.25">
      <c r="A4086" s="227"/>
      <c r="B4086" s="173"/>
      <c r="C4086" s="173"/>
      <c r="D4086" s="173"/>
      <c r="E4086" s="173"/>
      <c r="F4086" s="173"/>
      <c r="G4086" s="173"/>
      <c r="H4086" s="173"/>
      <c r="I4086" s="173"/>
      <c r="J4086" s="173"/>
      <c r="K4086" s="173"/>
      <c r="L4086" s="173"/>
      <c r="M4086" s="72"/>
      <c r="N4086" s="67"/>
      <c r="O4086" s="76"/>
      <c r="P4086" s="218"/>
      <c r="Q4086" s="218"/>
      <c r="R4086" s="218"/>
    </row>
    <row r="4087" spans="1:18" x14ac:dyDescent="0.25">
      <c r="A4087" s="227"/>
      <c r="B4087" s="173"/>
      <c r="C4087" s="173"/>
      <c r="D4087" s="173"/>
      <c r="E4087" s="173"/>
      <c r="F4087" s="173"/>
      <c r="G4087" s="173"/>
      <c r="H4087" s="173"/>
      <c r="I4087" s="173"/>
      <c r="J4087" s="173"/>
      <c r="K4087" s="173"/>
      <c r="L4087" s="173"/>
      <c r="M4087" s="72"/>
      <c r="N4087" s="67"/>
      <c r="O4087" s="76"/>
      <c r="P4087" s="218"/>
      <c r="Q4087" s="218"/>
      <c r="R4087" s="218"/>
    </row>
    <row r="4088" spans="1:18" x14ac:dyDescent="0.25">
      <c r="A4088" s="227"/>
      <c r="B4088" s="173"/>
      <c r="C4088" s="173"/>
      <c r="D4088" s="173"/>
      <c r="E4088" s="173"/>
      <c r="F4088" s="173"/>
      <c r="G4088" s="173"/>
      <c r="H4088" s="173"/>
      <c r="I4088" s="173"/>
      <c r="J4088" s="173"/>
      <c r="K4088" s="173"/>
      <c r="L4088" s="173"/>
      <c r="M4088" s="72"/>
      <c r="N4088" s="67"/>
      <c r="O4088" s="76"/>
      <c r="P4088" s="218"/>
      <c r="Q4088" s="218"/>
      <c r="R4088" s="218"/>
    </row>
    <row r="4089" spans="1:18" x14ac:dyDescent="0.25">
      <c r="A4089" s="227"/>
      <c r="B4089" s="173"/>
      <c r="C4089" s="173"/>
      <c r="D4089" s="173"/>
      <c r="E4089" s="173"/>
      <c r="F4089" s="173"/>
      <c r="G4089" s="173"/>
      <c r="H4089" s="173"/>
      <c r="I4089" s="173"/>
      <c r="J4089" s="173"/>
      <c r="K4089" s="173"/>
      <c r="L4089" s="173"/>
      <c r="M4089" s="72"/>
      <c r="N4089" s="67"/>
      <c r="O4089" s="76"/>
      <c r="P4089" s="218"/>
      <c r="Q4089" s="218"/>
      <c r="R4089" s="218"/>
    </row>
    <row r="4090" spans="1:18" x14ac:dyDescent="0.25">
      <c r="A4090" s="227"/>
      <c r="B4090" s="173"/>
      <c r="C4090" s="173"/>
      <c r="D4090" s="173"/>
      <c r="E4090" s="173"/>
      <c r="F4090" s="173"/>
      <c r="G4090" s="173"/>
      <c r="H4090" s="173"/>
      <c r="I4090" s="173"/>
      <c r="J4090" s="173"/>
      <c r="K4090" s="173"/>
      <c r="L4090" s="173"/>
      <c r="M4090" s="72"/>
      <c r="N4090" s="67"/>
      <c r="O4090" s="76"/>
      <c r="P4090" s="218"/>
      <c r="Q4090" s="218"/>
      <c r="R4090" s="218"/>
    </row>
    <row r="4091" spans="1:18" x14ac:dyDescent="0.25">
      <c r="A4091" s="227"/>
      <c r="B4091" s="173"/>
      <c r="C4091" s="173"/>
      <c r="D4091" s="173"/>
      <c r="E4091" s="173"/>
      <c r="F4091" s="173"/>
      <c r="G4091" s="173"/>
      <c r="H4091" s="173"/>
      <c r="I4091" s="173"/>
      <c r="J4091" s="173"/>
      <c r="K4091" s="173"/>
      <c r="L4091" s="173"/>
      <c r="M4091" s="72"/>
      <c r="N4091" s="67"/>
      <c r="O4091" s="76"/>
      <c r="P4091" s="218"/>
      <c r="Q4091" s="218"/>
      <c r="R4091" s="218"/>
    </row>
    <row r="4092" spans="1:18" x14ac:dyDescent="0.25">
      <c r="A4092" s="227"/>
      <c r="B4092" s="173"/>
      <c r="C4092" s="173"/>
      <c r="D4092" s="173"/>
      <c r="E4092" s="173"/>
      <c r="F4092" s="173"/>
      <c r="G4092" s="173"/>
      <c r="H4092" s="173"/>
      <c r="I4092" s="173"/>
      <c r="J4092" s="173"/>
      <c r="K4092" s="173"/>
      <c r="L4092" s="173"/>
      <c r="M4092" s="72"/>
      <c r="N4092" s="67"/>
      <c r="O4092" s="76"/>
      <c r="P4092" s="218"/>
      <c r="Q4092" s="218"/>
      <c r="R4092" s="218"/>
    </row>
    <row r="4093" spans="1:18" x14ac:dyDescent="0.25">
      <c r="A4093" s="227"/>
      <c r="B4093" s="173"/>
      <c r="C4093" s="173"/>
      <c r="D4093" s="173"/>
      <c r="E4093" s="173"/>
      <c r="F4093" s="173"/>
      <c r="G4093" s="173"/>
      <c r="H4093" s="173"/>
      <c r="I4093" s="173"/>
      <c r="J4093" s="173"/>
      <c r="K4093" s="173"/>
      <c r="L4093" s="173"/>
      <c r="M4093" s="72"/>
      <c r="N4093" s="67"/>
      <c r="O4093" s="76"/>
      <c r="P4093" s="218"/>
      <c r="Q4093" s="218"/>
      <c r="R4093" s="218"/>
    </row>
    <row r="4094" spans="1:18" x14ac:dyDescent="0.25">
      <c r="A4094" s="227"/>
      <c r="B4094" s="173"/>
      <c r="C4094" s="173"/>
      <c r="D4094" s="173"/>
      <c r="E4094" s="173"/>
      <c r="F4094" s="173"/>
      <c r="G4094" s="173"/>
      <c r="H4094" s="173"/>
      <c r="I4094" s="173"/>
      <c r="J4094" s="173"/>
      <c r="K4094" s="173"/>
      <c r="L4094" s="173"/>
      <c r="M4094" s="72"/>
      <c r="N4094" s="67"/>
      <c r="O4094" s="76"/>
      <c r="P4094" s="218"/>
      <c r="Q4094" s="218"/>
      <c r="R4094" s="218"/>
    </row>
    <row r="4095" spans="1:18" x14ac:dyDescent="0.25">
      <c r="A4095" s="227"/>
      <c r="B4095" s="173"/>
      <c r="C4095" s="173"/>
      <c r="D4095" s="173"/>
      <c r="E4095" s="173"/>
      <c r="F4095" s="173"/>
      <c r="G4095" s="173"/>
      <c r="H4095" s="173"/>
      <c r="I4095" s="173"/>
      <c r="J4095" s="173"/>
      <c r="K4095" s="173"/>
      <c r="L4095" s="173"/>
      <c r="M4095" s="72"/>
      <c r="N4095" s="67"/>
      <c r="O4095" s="76"/>
      <c r="P4095" s="218"/>
      <c r="Q4095" s="218"/>
      <c r="R4095" s="218"/>
    </row>
    <row r="4096" spans="1:18" x14ac:dyDescent="0.25">
      <c r="A4096" s="227"/>
      <c r="B4096" s="173"/>
      <c r="C4096" s="173"/>
      <c r="D4096" s="173"/>
      <c r="E4096" s="173"/>
      <c r="F4096" s="173"/>
      <c r="G4096" s="173"/>
      <c r="H4096" s="173"/>
      <c r="I4096" s="173"/>
      <c r="J4096" s="173"/>
      <c r="K4096" s="173"/>
      <c r="L4096" s="173"/>
      <c r="M4096" s="72"/>
      <c r="N4096" s="67"/>
      <c r="O4096" s="76"/>
      <c r="P4096" s="218"/>
      <c r="Q4096" s="218"/>
      <c r="R4096" s="218"/>
    </row>
    <row r="4097" spans="1:18" x14ac:dyDescent="0.25">
      <c r="A4097" s="227"/>
      <c r="B4097" s="173"/>
      <c r="C4097" s="173"/>
      <c r="D4097" s="173"/>
      <c r="E4097" s="173"/>
      <c r="F4097" s="173"/>
      <c r="G4097" s="173"/>
      <c r="H4097" s="173"/>
      <c r="I4097" s="173"/>
      <c r="J4097" s="173"/>
      <c r="K4097" s="173"/>
      <c r="L4097" s="173"/>
      <c r="M4097" s="72"/>
      <c r="N4097" s="67"/>
      <c r="O4097" s="76"/>
      <c r="P4097" s="218"/>
      <c r="Q4097" s="218"/>
      <c r="R4097" s="218"/>
    </row>
    <row r="4098" spans="1:18" x14ac:dyDescent="0.25">
      <c r="A4098" s="227"/>
      <c r="B4098" s="173"/>
      <c r="C4098" s="173"/>
      <c r="D4098" s="173"/>
      <c r="E4098" s="173"/>
      <c r="F4098" s="173"/>
      <c r="G4098" s="173"/>
      <c r="H4098" s="173"/>
      <c r="I4098" s="173"/>
      <c r="J4098" s="173"/>
      <c r="K4098" s="173"/>
      <c r="L4098" s="173"/>
      <c r="M4098" s="72"/>
      <c r="N4098" s="67"/>
      <c r="O4098" s="76"/>
      <c r="P4098" s="218"/>
      <c r="Q4098" s="218"/>
      <c r="R4098" s="218"/>
    </row>
    <row r="4099" spans="1:18" x14ac:dyDescent="0.25">
      <c r="A4099" s="227"/>
      <c r="B4099" s="173"/>
      <c r="C4099" s="173"/>
      <c r="D4099" s="173"/>
      <c r="E4099" s="173"/>
      <c r="F4099" s="173"/>
      <c r="G4099" s="173"/>
      <c r="H4099" s="173"/>
      <c r="I4099" s="173"/>
      <c r="J4099" s="173"/>
      <c r="K4099" s="173"/>
      <c r="L4099" s="173"/>
      <c r="M4099" s="72"/>
      <c r="N4099" s="67"/>
      <c r="O4099" s="76"/>
      <c r="P4099" s="218"/>
      <c r="Q4099" s="218"/>
      <c r="R4099" s="218"/>
    </row>
    <row r="4100" spans="1:18" x14ac:dyDescent="0.25">
      <c r="A4100" s="227"/>
      <c r="B4100" s="173"/>
      <c r="C4100" s="173"/>
      <c r="D4100" s="173"/>
      <c r="E4100" s="173"/>
      <c r="F4100" s="173"/>
      <c r="G4100" s="173"/>
      <c r="H4100" s="173"/>
      <c r="I4100" s="173"/>
      <c r="J4100" s="173"/>
      <c r="K4100" s="173"/>
      <c r="L4100" s="173"/>
      <c r="M4100" s="72"/>
      <c r="N4100" s="67"/>
      <c r="O4100" s="76"/>
      <c r="P4100" s="218"/>
      <c r="Q4100" s="218"/>
      <c r="R4100" s="218"/>
    </row>
    <row r="4101" spans="1:18" x14ac:dyDescent="0.25">
      <c r="A4101" s="227"/>
      <c r="B4101" s="173"/>
      <c r="C4101" s="173"/>
      <c r="D4101" s="173"/>
      <c r="E4101" s="173"/>
      <c r="F4101" s="173"/>
      <c r="G4101" s="173"/>
      <c r="H4101" s="173"/>
      <c r="I4101" s="173"/>
      <c r="J4101" s="173"/>
      <c r="K4101" s="173"/>
      <c r="L4101" s="173"/>
      <c r="M4101" s="72"/>
      <c r="N4101" s="67"/>
      <c r="O4101" s="76"/>
      <c r="P4101" s="218"/>
      <c r="Q4101" s="218"/>
      <c r="R4101" s="218"/>
    </row>
    <row r="4102" spans="1:18" x14ac:dyDescent="0.25">
      <c r="A4102" s="227"/>
      <c r="B4102" s="173"/>
      <c r="C4102" s="173"/>
      <c r="D4102" s="173"/>
      <c r="E4102" s="173"/>
      <c r="F4102" s="173"/>
      <c r="G4102" s="173"/>
      <c r="H4102" s="173"/>
      <c r="I4102" s="173"/>
      <c r="J4102" s="173"/>
      <c r="K4102" s="173"/>
      <c r="L4102" s="173"/>
      <c r="M4102" s="72"/>
      <c r="N4102" s="67"/>
      <c r="O4102" s="76"/>
      <c r="P4102" s="218"/>
      <c r="Q4102" s="218"/>
      <c r="R4102" s="218"/>
    </row>
    <row r="4103" spans="1:18" x14ac:dyDescent="0.25">
      <c r="A4103" s="227"/>
      <c r="B4103" s="173"/>
      <c r="C4103" s="173"/>
      <c r="D4103" s="173"/>
      <c r="E4103" s="173"/>
      <c r="F4103" s="173"/>
      <c r="G4103" s="173"/>
      <c r="H4103" s="173"/>
      <c r="I4103" s="173"/>
      <c r="J4103" s="173"/>
      <c r="K4103" s="173"/>
      <c r="L4103" s="173"/>
      <c r="M4103" s="72"/>
      <c r="N4103" s="67"/>
      <c r="O4103" s="76"/>
      <c r="P4103" s="218"/>
      <c r="Q4103" s="218"/>
      <c r="R4103" s="218"/>
    </row>
    <row r="4104" spans="1:18" x14ac:dyDescent="0.25">
      <c r="A4104" s="227"/>
      <c r="B4104" s="173"/>
      <c r="C4104" s="173"/>
      <c r="D4104" s="173"/>
      <c r="E4104" s="173"/>
      <c r="F4104" s="173"/>
      <c r="G4104" s="173"/>
      <c r="H4104" s="173"/>
      <c r="I4104" s="173"/>
      <c r="J4104" s="173"/>
      <c r="K4104" s="173"/>
      <c r="L4104" s="173"/>
      <c r="M4104" s="72"/>
      <c r="N4104" s="67"/>
      <c r="O4104" s="76"/>
      <c r="P4104" s="218"/>
      <c r="Q4104" s="218"/>
      <c r="R4104" s="218"/>
    </row>
    <row r="4105" spans="1:18" x14ac:dyDescent="0.25">
      <c r="A4105" s="227"/>
      <c r="B4105" s="173"/>
      <c r="C4105" s="173"/>
      <c r="D4105" s="173"/>
      <c r="E4105" s="173"/>
      <c r="F4105" s="173"/>
      <c r="G4105" s="173"/>
      <c r="H4105" s="173"/>
      <c r="I4105" s="173"/>
      <c r="J4105" s="173"/>
      <c r="K4105" s="173"/>
      <c r="L4105" s="173"/>
      <c r="M4105" s="72"/>
      <c r="N4105" s="67"/>
      <c r="O4105" s="76"/>
      <c r="P4105" s="218"/>
      <c r="Q4105" s="218"/>
      <c r="R4105" s="218"/>
    </row>
    <row r="4106" spans="1:18" x14ac:dyDescent="0.25">
      <c r="A4106" s="227"/>
      <c r="B4106" s="173"/>
      <c r="C4106" s="173"/>
      <c r="D4106" s="173"/>
      <c r="E4106" s="173"/>
      <c r="F4106" s="173"/>
      <c r="G4106" s="173"/>
      <c r="H4106" s="173"/>
      <c r="I4106" s="173"/>
      <c r="J4106" s="173"/>
      <c r="K4106" s="173"/>
      <c r="L4106" s="173"/>
      <c r="M4106" s="72"/>
      <c r="N4106" s="67"/>
      <c r="O4106" s="76"/>
      <c r="P4106" s="218"/>
      <c r="Q4106" s="218"/>
      <c r="R4106" s="218"/>
    </row>
    <row r="4107" spans="1:18" x14ac:dyDescent="0.25">
      <c r="A4107" s="227"/>
      <c r="B4107" s="173"/>
      <c r="C4107" s="173"/>
      <c r="D4107" s="173"/>
      <c r="E4107" s="173"/>
      <c r="F4107" s="173"/>
      <c r="G4107" s="173"/>
      <c r="H4107" s="173"/>
      <c r="I4107" s="173"/>
      <c r="J4107" s="173"/>
      <c r="K4107" s="173"/>
      <c r="L4107" s="173"/>
      <c r="M4107" s="72"/>
      <c r="N4107" s="67"/>
      <c r="O4107" s="76"/>
      <c r="P4107" s="218"/>
      <c r="Q4107" s="218"/>
      <c r="R4107" s="218"/>
    </row>
    <row r="4108" spans="1:18" x14ac:dyDescent="0.25">
      <c r="A4108" s="227"/>
      <c r="B4108" s="173"/>
      <c r="C4108" s="173"/>
      <c r="D4108" s="173"/>
      <c r="E4108" s="173"/>
      <c r="F4108" s="173"/>
      <c r="G4108" s="173"/>
      <c r="H4108" s="173"/>
      <c r="I4108" s="173"/>
      <c r="J4108" s="173"/>
      <c r="K4108" s="173"/>
      <c r="L4108" s="173"/>
      <c r="M4108" s="72"/>
      <c r="N4108" s="67"/>
      <c r="O4108" s="76"/>
      <c r="P4108" s="218"/>
      <c r="Q4108" s="218"/>
      <c r="R4108" s="218"/>
    </row>
    <row r="4109" spans="1:18" x14ac:dyDescent="0.25">
      <c r="A4109" s="227"/>
      <c r="B4109" s="173"/>
      <c r="C4109" s="173"/>
      <c r="D4109" s="173"/>
      <c r="E4109" s="173"/>
      <c r="F4109" s="173"/>
      <c r="G4109" s="173"/>
      <c r="H4109" s="173"/>
      <c r="I4109" s="173"/>
      <c r="J4109" s="173"/>
      <c r="K4109" s="173"/>
      <c r="L4109" s="173"/>
      <c r="M4109" s="72"/>
      <c r="N4109" s="67"/>
      <c r="O4109" s="76"/>
      <c r="P4109" s="218"/>
      <c r="Q4109" s="218"/>
      <c r="R4109" s="218"/>
    </row>
    <row r="4110" spans="1:18" x14ac:dyDescent="0.25">
      <c r="A4110" s="227"/>
      <c r="B4110" s="173"/>
      <c r="C4110" s="173"/>
      <c r="D4110" s="173"/>
      <c r="E4110" s="173"/>
      <c r="F4110" s="173"/>
      <c r="G4110" s="173"/>
      <c r="H4110" s="173"/>
      <c r="I4110" s="173"/>
      <c r="J4110" s="173"/>
      <c r="K4110" s="173"/>
      <c r="L4110" s="173"/>
      <c r="M4110" s="72"/>
      <c r="N4110" s="67"/>
      <c r="O4110" s="76"/>
      <c r="P4110" s="218"/>
      <c r="Q4110" s="218"/>
      <c r="R4110" s="218"/>
    </row>
    <row r="4111" spans="1:18" x14ac:dyDescent="0.25">
      <c r="A4111" s="227"/>
      <c r="B4111" s="173"/>
      <c r="C4111" s="173"/>
      <c r="D4111" s="173"/>
      <c r="E4111" s="173"/>
      <c r="F4111" s="173"/>
      <c r="G4111" s="173"/>
      <c r="H4111" s="173"/>
      <c r="I4111" s="173"/>
      <c r="J4111" s="173"/>
      <c r="K4111" s="173"/>
      <c r="L4111" s="173"/>
      <c r="M4111" s="72"/>
      <c r="N4111" s="67"/>
      <c r="O4111" s="76"/>
      <c r="P4111" s="218"/>
      <c r="Q4111" s="218"/>
      <c r="R4111" s="218"/>
    </row>
    <row r="4112" spans="1:18" x14ac:dyDescent="0.25">
      <c r="A4112" s="227"/>
      <c r="B4112" s="173"/>
      <c r="C4112" s="173"/>
      <c r="D4112" s="173"/>
      <c r="E4112" s="173"/>
      <c r="F4112" s="173"/>
      <c r="G4112" s="173"/>
      <c r="H4112" s="173"/>
      <c r="I4112" s="173"/>
      <c r="J4112" s="173"/>
      <c r="K4112" s="173"/>
      <c r="L4112" s="173"/>
      <c r="M4112" s="72"/>
      <c r="N4112" s="67"/>
      <c r="O4112" s="76"/>
      <c r="P4112" s="218"/>
      <c r="Q4112" s="218"/>
      <c r="R4112" s="218"/>
    </row>
    <row r="4113" spans="1:18" x14ac:dyDescent="0.25">
      <c r="A4113" s="227"/>
      <c r="B4113" s="173"/>
      <c r="C4113" s="173"/>
      <c r="D4113" s="173"/>
      <c r="E4113" s="173"/>
      <c r="F4113" s="173"/>
      <c r="G4113" s="173"/>
      <c r="H4113" s="173"/>
      <c r="I4113" s="173"/>
      <c r="J4113" s="173"/>
      <c r="K4113" s="173"/>
      <c r="L4113" s="173"/>
      <c r="M4113" s="72"/>
      <c r="N4113" s="67"/>
      <c r="O4113" s="76"/>
      <c r="P4113" s="218"/>
      <c r="Q4113" s="218"/>
      <c r="R4113" s="218"/>
    </row>
    <row r="4114" spans="1:18" x14ac:dyDescent="0.25">
      <c r="A4114" s="227"/>
      <c r="B4114" s="173"/>
      <c r="C4114" s="173"/>
      <c r="D4114" s="173"/>
      <c r="E4114" s="173"/>
      <c r="F4114" s="173"/>
      <c r="G4114" s="173"/>
      <c r="H4114" s="173"/>
      <c r="I4114" s="173"/>
      <c r="J4114" s="173"/>
      <c r="K4114" s="173"/>
      <c r="L4114" s="173"/>
      <c r="M4114" s="72"/>
      <c r="N4114" s="67"/>
      <c r="O4114" s="76"/>
      <c r="P4114" s="218"/>
      <c r="Q4114" s="218"/>
      <c r="R4114" s="218"/>
    </row>
    <row r="4115" spans="1:18" x14ac:dyDescent="0.25">
      <c r="A4115" s="227"/>
      <c r="B4115" s="173"/>
      <c r="C4115" s="173"/>
      <c r="D4115" s="173"/>
      <c r="E4115" s="173"/>
      <c r="F4115" s="173"/>
      <c r="G4115" s="173"/>
      <c r="H4115" s="173"/>
      <c r="I4115" s="173"/>
      <c r="J4115" s="173"/>
      <c r="K4115" s="173"/>
      <c r="L4115" s="173"/>
      <c r="M4115" s="72"/>
      <c r="N4115" s="67"/>
      <c r="O4115" s="76"/>
      <c r="P4115" s="218"/>
      <c r="Q4115" s="218"/>
      <c r="R4115" s="218"/>
    </row>
    <row r="4116" spans="1:18" x14ac:dyDescent="0.25">
      <c r="A4116" s="227"/>
      <c r="B4116" s="173"/>
      <c r="C4116" s="173"/>
      <c r="D4116" s="173"/>
      <c r="E4116" s="173"/>
      <c r="F4116" s="173"/>
      <c r="G4116" s="173"/>
      <c r="H4116" s="173"/>
      <c r="I4116" s="173"/>
      <c r="J4116" s="173"/>
      <c r="K4116" s="173"/>
      <c r="L4116" s="173"/>
      <c r="M4116" s="72"/>
      <c r="N4116" s="67"/>
      <c r="O4116" s="76"/>
      <c r="P4116" s="218"/>
      <c r="Q4116" s="218"/>
      <c r="R4116" s="218"/>
    </row>
    <row r="4117" spans="1:18" x14ac:dyDescent="0.25">
      <c r="A4117" s="227"/>
      <c r="B4117" s="173"/>
      <c r="C4117" s="173"/>
      <c r="D4117" s="173"/>
      <c r="E4117" s="173"/>
      <c r="F4117" s="173"/>
      <c r="G4117" s="173"/>
      <c r="H4117" s="173"/>
      <c r="I4117" s="173"/>
      <c r="J4117" s="173"/>
      <c r="K4117" s="173"/>
      <c r="L4117" s="173"/>
      <c r="M4117" s="72"/>
      <c r="N4117" s="67"/>
      <c r="O4117" s="76"/>
      <c r="P4117" s="218"/>
      <c r="Q4117" s="218"/>
      <c r="R4117" s="218"/>
    </row>
    <row r="4118" spans="1:18" x14ac:dyDescent="0.25">
      <c r="A4118" s="227"/>
      <c r="B4118" s="173"/>
      <c r="C4118" s="173"/>
      <c r="D4118" s="173"/>
      <c r="E4118" s="173"/>
      <c r="F4118" s="173"/>
      <c r="G4118" s="173"/>
      <c r="H4118" s="173"/>
      <c r="I4118" s="173"/>
      <c r="J4118" s="173"/>
      <c r="K4118" s="173"/>
      <c r="L4118" s="173"/>
      <c r="M4118" s="72"/>
      <c r="N4118" s="67"/>
      <c r="O4118" s="76"/>
      <c r="P4118" s="218"/>
      <c r="Q4118" s="218"/>
      <c r="R4118" s="218"/>
    </row>
    <row r="4119" spans="1:18" x14ac:dyDescent="0.25">
      <c r="A4119" s="227"/>
      <c r="B4119" s="173"/>
      <c r="C4119" s="173"/>
      <c r="D4119" s="173"/>
      <c r="E4119" s="173"/>
      <c r="F4119" s="173"/>
      <c r="G4119" s="173"/>
      <c r="H4119" s="173"/>
      <c r="I4119" s="173"/>
      <c r="J4119" s="173"/>
      <c r="K4119" s="173"/>
      <c r="L4119" s="173"/>
      <c r="M4119" s="72"/>
      <c r="N4119" s="67"/>
      <c r="O4119" s="76"/>
      <c r="P4119" s="218"/>
      <c r="Q4119" s="218"/>
      <c r="R4119" s="218"/>
    </row>
    <row r="4120" spans="1:18" x14ac:dyDescent="0.25">
      <c r="A4120" s="227"/>
      <c r="B4120" s="173"/>
      <c r="C4120" s="173"/>
      <c r="D4120" s="173"/>
      <c r="E4120" s="173"/>
      <c r="F4120" s="173"/>
      <c r="G4120" s="173"/>
      <c r="H4120" s="173"/>
      <c r="I4120" s="173"/>
      <c r="J4120" s="173"/>
      <c r="K4120" s="173"/>
      <c r="L4120" s="173"/>
      <c r="M4120" s="72"/>
      <c r="N4120" s="67"/>
      <c r="O4120" s="76"/>
      <c r="P4120" s="218"/>
      <c r="Q4120" s="218"/>
      <c r="R4120" s="218"/>
    </row>
    <row r="4121" spans="1:18" x14ac:dyDescent="0.25">
      <c r="A4121" s="227"/>
      <c r="B4121" s="173"/>
      <c r="C4121" s="173"/>
      <c r="D4121" s="173"/>
      <c r="E4121" s="173"/>
      <c r="F4121" s="173"/>
      <c r="G4121" s="173"/>
      <c r="H4121" s="173"/>
      <c r="I4121" s="173"/>
      <c r="J4121" s="173"/>
      <c r="K4121" s="173"/>
      <c r="L4121" s="173"/>
      <c r="M4121" s="72"/>
      <c r="N4121" s="67"/>
      <c r="O4121" s="76"/>
      <c r="P4121" s="218"/>
      <c r="Q4121" s="218"/>
      <c r="R4121" s="218"/>
    </row>
    <row r="4122" spans="1:18" x14ac:dyDescent="0.25">
      <c r="A4122" s="227"/>
      <c r="B4122" s="173"/>
      <c r="C4122" s="173"/>
      <c r="D4122" s="173"/>
      <c r="E4122" s="173"/>
      <c r="F4122" s="173"/>
      <c r="G4122" s="173"/>
      <c r="H4122" s="173"/>
      <c r="I4122" s="173"/>
      <c r="J4122" s="173"/>
      <c r="K4122" s="173"/>
      <c r="L4122" s="173"/>
      <c r="M4122" s="72"/>
      <c r="N4122" s="67"/>
      <c r="O4122" s="76"/>
      <c r="P4122" s="218"/>
      <c r="Q4122" s="218"/>
      <c r="R4122" s="218"/>
    </row>
    <row r="4123" spans="1:18" x14ac:dyDescent="0.25">
      <c r="A4123" s="227"/>
      <c r="B4123" s="173"/>
      <c r="C4123" s="173"/>
      <c r="D4123" s="173"/>
      <c r="E4123" s="173"/>
      <c r="F4123" s="173"/>
      <c r="G4123" s="173"/>
      <c r="H4123" s="173"/>
      <c r="I4123" s="173"/>
      <c r="J4123" s="173"/>
      <c r="K4123" s="173"/>
      <c r="L4123" s="173"/>
      <c r="M4123" s="72"/>
      <c r="N4123" s="67"/>
      <c r="O4123" s="76"/>
      <c r="P4123" s="218"/>
      <c r="Q4123" s="218"/>
      <c r="R4123" s="218"/>
    </row>
    <row r="4124" spans="1:18" x14ac:dyDescent="0.25">
      <c r="A4124" s="227"/>
      <c r="B4124" s="173"/>
      <c r="C4124" s="173"/>
      <c r="D4124" s="173"/>
      <c r="E4124" s="173"/>
      <c r="F4124" s="173"/>
      <c r="G4124" s="173"/>
      <c r="H4124" s="173"/>
      <c r="I4124" s="173"/>
      <c r="J4124" s="173"/>
      <c r="K4124" s="173"/>
      <c r="L4124" s="173"/>
      <c r="M4124" s="72"/>
      <c r="N4124" s="67"/>
      <c r="O4124" s="76"/>
      <c r="P4124" s="218"/>
      <c r="Q4124" s="218"/>
      <c r="R4124" s="218"/>
    </row>
    <row r="4125" spans="1:18" x14ac:dyDescent="0.25">
      <c r="A4125" s="227"/>
      <c r="B4125" s="173"/>
      <c r="C4125" s="173"/>
      <c r="D4125" s="173"/>
      <c r="E4125" s="173"/>
      <c r="F4125" s="173"/>
      <c r="G4125" s="173"/>
      <c r="H4125" s="173"/>
      <c r="I4125" s="173"/>
      <c r="J4125" s="173"/>
      <c r="K4125" s="173"/>
      <c r="L4125" s="173"/>
      <c r="M4125" s="72"/>
      <c r="N4125" s="67"/>
      <c r="O4125" s="76"/>
      <c r="P4125" s="218"/>
      <c r="Q4125" s="218"/>
      <c r="R4125" s="218"/>
    </row>
    <row r="4126" spans="1:18" x14ac:dyDescent="0.25">
      <c r="A4126" s="227"/>
      <c r="B4126" s="173"/>
      <c r="C4126" s="173"/>
      <c r="D4126" s="173"/>
      <c r="E4126" s="173"/>
      <c r="F4126" s="173"/>
      <c r="G4126" s="173"/>
      <c r="H4126" s="173"/>
      <c r="I4126" s="173"/>
      <c r="J4126" s="173"/>
      <c r="K4126" s="173"/>
      <c r="L4126" s="173"/>
      <c r="M4126" s="72"/>
      <c r="N4126" s="67"/>
      <c r="O4126" s="76"/>
      <c r="P4126" s="218"/>
      <c r="Q4126" s="218"/>
      <c r="R4126" s="218"/>
    </row>
    <row r="4127" spans="1:18" x14ac:dyDescent="0.25">
      <c r="A4127" s="227"/>
      <c r="B4127" s="173"/>
      <c r="C4127" s="173"/>
      <c r="D4127" s="173"/>
      <c r="E4127" s="173"/>
      <c r="F4127" s="173"/>
      <c r="G4127" s="173"/>
      <c r="H4127" s="173"/>
      <c r="I4127" s="173"/>
      <c r="J4127" s="173"/>
      <c r="K4127" s="173"/>
      <c r="L4127" s="173"/>
      <c r="M4127" s="72"/>
      <c r="N4127" s="67"/>
      <c r="O4127" s="76"/>
      <c r="P4127" s="218"/>
      <c r="Q4127" s="218"/>
      <c r="R4127" s="218"/>
    </row>
    <row r="4128" spans="1:18" x14ac:dyDescent="0.25">
      <c r="A4128" s="227"/>
      <c r="B4128" s="173"/>
      <c r="C4128" s="173"/>
      <c r="D4128" s="173"/>
      <c r="E4128" s="173"/>
      <c r="F4128" s="173"/>
      <c r="G4128" s="173"/>
      <c r="H4128" s="173"/>
      <c r="I4128" s="173"/>
      <c r="J4128" s="173"/>
      <c r="K4128" s="173"/>
      <c r="L4128" s="173"/>
      <c r="M4128" s="72"/>
      <c r="N4128" s="67"/>
      <c r="O4128" s="76"/>
      <c r="P4128" s="218"/>
      <c r="Q4128" s="218"/>
      <c r="R4128" s="218"/>
    </row>
    <row r="4129" spans="1:18" x14ac:dyDescent="0.25">
      <c r="A4129" s="227"/>
      <c r="B4129" s="173"/>
      <c r="C4129" s="173"/>
      <c r="D4129" s="173"/>
      <c r="E4129" s="173"/>
      <c r="F4129" s="173"/>
      <c r="G4129" s="173"/>
      <c r="H4129" s="173"/>
      <c r="I4129" s="173"/>
      <c r="J4129" s="173"/>
      <c r="K4129" s="173"/>
      <c r="L4129" s="173"/>
      <c r="M4129" s="72"/>
      <c r="N4129" s="67"/>
      <c r="O4129" s="76"/>
      <c r="P4129" s="218"/>
      <c r="Q4129" s="218"/>
      <c r="R4129" s="218"/>
    </row>
    <row r="4130" spans="1:18" x14ac:dyDescent="0.25">
      <c r="A4130" s="227"/>
      <c r="B4130" s="173"/>
      <c r="C4130" s="173"/>
      <c r="D4130" s="173"/>
      <c r="E4130" s="173"/>
      <c r="F4130" s="173"/>
      <c r="G4130" s="173"/>
      <c r="H4130" s="173"/>
      <c r="I4130" s="173"/>
      <c r="J4130" s="173"/>
      <c r="K4130" s="173"/>
      <c r="L4130" s="173"/>
      <c r="M4130" s="72"/>
      <c r="N4130" s="67"/>
      <c r="O4130" s="76"/>
      <c r="P4130" s="218"/>
      <c r="Q4130" s="218"/>
      <c r="R4130" s="218"/>
    </row>
    <row r="4131" spans="1:18" x14ac:dyDescent="0.25">
      <c r="A4131" s="227"/>
      <c r="B4131" s="173"/>
      <c r="C4131" s="173"/>
      <c r="D4131" s="173"/>
      <c r="E4131" s="173"/>
      <c r="F4131" s="173"/>
      <c r="G4131" s="173"/>
      <c r="H4131" s="173"/>
      <c r="I4131" s="173"/>
      <c r="J4131" s="173"/>
      <c r="K4131" s="173"/>
      <c r="L4131" s="173"/>
      <c r="M4131" s="72"/>
      <c r="N4131" s="67"/>
      <c r="O4131" s="76"/>
      <c r="P4131" s="218"/>
      <c r="Q4131" s="218"/>
      <c r="R4131" s="218"/>
    </row>
    <row r="4132" spans="1:18" x14ac:dyDescent="0.25">
      <c r="A4132" s="227"/>
      <c r="B4132" s="173"/>
      <c r="C4132" s="173"/>
      <c r="D4132" s="173"/>
      <c r="E4132" s="173"/>
      <c r="F4132" s="173"/>
      <c r="G4132" s="173"/>
      <c r="H4132" s="173"/>
      <c r="I4132" s="173"/>
      <c r="J4132" s="173"/>
      <c r="K4132" s="173"/>
      <c r="L4132" s="173"/>
      <c r="M4132" s="72"/>
      <c r="N4132" s="67"/>
      <c r="O4132" s="76"/>
      <c r="P4132" s="218"/>
      <c r="Q4132" s="218"/>
      <c r="R4132" s="218"/>
    </row>
    <row r="4133" spans="1:18" x14ac:dyDescent="0.25">
      <c r="A4133" s="227"/>
      <c r="B4133" s="173"/>
      <c r="C4133" s="173"/>
      <c r="D4133" s="173"/>
      <c r="E4133" s="173"/>
      <c r="F4133" s="173"/>
      <c r="G4133" s="173"/>
      <c r="H4133" s="173"/>
      <c r="I4133" s="173"/>
      <c r="J4133" s="173"/>
      <c r="K4133" s="173"/>
      <c r="L4133" s="173"/>
      <c r="M4133" s="72"/>
      <c r="N4133" s="67"/>
      <c r="O4133" s="76"/>
      <c r="P4133" s="218"/>
      <c r="Q4133" s="218"/>
      <c r="R4133" s="218"/>
    </row>
    <row r="4134" spans="1:18" x14ac:dyDescent="0.25">
      <c r="A4134" s="227"/>
      <c r="B4134" s="173"/>
      <c r="C4134" s="173"/>
      <c r="D4134" s="173"/>
      <c r="E4134" s="173"/>
      <c r="F4134" s="173"/>
      <c r="G4134" s="173"/>
      <c r="H4134" s="173"/>
      <c r="I4134" s="173"/>
      <c r="J4134" s="173"/>
      <c r="K4134" s="173"/>
      <c r="L4134" s="173"/>
      <c r="M4134" s="72"/>
      <c r="N4134" s="67"/>
      <c r="O4134" s="76"/>
      <c r="P4134" s="218"/>
      <c r="Q4134" s="218"/>
      <c r="R4134" s="218"/>
    </row>
    <row r="4135" spans="1:18" x14ac:dyDescent="0.25">
      <c r="A4135" s="227"/>
      <c r="B4135" s="173"/>
      <c r="C4135" s="173"/>
      <c r="D4135" s="173"/>
      <c r="E4135" s="173"/>
      <c r="F4135" s="173"/>
      <c r="G4135" s="173"/>
      <c r="H4135" s="173"/>
      <c r="I4135" s="173"/>
      <c r="J4135" s="173"/>
      <c r="K4135" s="173"/>
      <c r="L4135" s="173"/>
      <c r="M4135" s="72"/>
      <c r="N4135" s="67"/>
      <c r="O4135" s="76"/>
      <c r="P4135" s="218"/>
      <c r="Q4135" s="218"/>
      <c r="R4135" s="218"/>
    </row>
    <row r="4136" spans="1:18" x14ac:dyDescent="0.25">
      <c r="A4136" s="227"/>
      <c r="B4136" s="173"/>
      <c r="C4136" s="173"/>
      <c r="D4136" s="173"/>
      <c r="E4136" s="173"/>
      <c r="F4136" s="173"/>
      <c r="G4136" s="173"/>
      <c r="H4136" s="173"/>
      <c r="I4136" s="173"/>
      <c r="J4136" s="173"/>
      <c r="K4136" s="173"/>
      <c r="L4136" s="173"/>
      <c r="M4136" s="72"/>
      <c r="N4136" s="67"/>
      <c r="O4136" s="76"/>
      <c r="P4136" s="218"/>
      <c r="Q4136" s="218"/>
      <c r="R4136" s="218"/>
    </row>
    <row r="4137" spans="1:18" x14ac:dyDescent="0.25">
      <c r="A4137" s="227"/>
      <c r="B4137" s="173"/>
      <c r="C4137" s="173"/>
      <c r="D4137" s="173"/>
      <c r="E4137" s="173"/>
      <c r="F4137" s="173"/>
      <c r="G4137" s="173"/>
      <c r="H4137" s="173"/>
      <c r="I4137" s="173"/>
      <c r="J4137" s="173"/>
      <c r="K4137" s="173"/>
      <c r="L4137" s="173"/>
      <c r="M4137" s="72"/>
      <c r="N4137" s="67"/>
      <c r="O4137" s="76"/>
      <c r="P4137" s="218"/>
      <c r="Q4137" s="218"/>
      <c r="R4137" s="218"/>
    </row>
    <row r="4138" spans="1:18" x14ac:dyDescent="0.25">
      <c r="A4138" s="227"/>
      <c r="B4138" s="173"/>
      <c r="C4138" s="173"/>
      <c r="D4138" s="173"/>
      <c r="E4138" s="173"/>
      <c r="F4138" s="173"/>
      <c r="G4138" s="173"/>
      <c r="H4138" s="173"/>
      <c r="I4138" s="173"/>
      <c r="J4138" s="173"/>
      <c r="K4138" s="173"/>
      <c r="L4138" s="173"/>
      <c r="M4138" s="72"/>
      <c r="N4138" s="67"/>
      <c r="O4138" s="76"/>
      <c r="P4138" s="218"/>
      <c r="Q4138" s="218"/>
      <c r="R4138" s="218"/>
    </row>
    <row r="4139" spans="1:18" x14ac:dyDescent="0.25">
      <c r="A4139" s="227"/>
      <c r="B4139" s="173"/>
      <c r="C4139" s="173"/>
      <c r="D4139" s="173"/>
      <c r="E4139" s="173"/>
      <c r="F4139" s="173"/>
      <c r="G4139" s="173"/>
      <c r="H4139" s="173"/>
      <c r="I4139" s="173"/>
      <c r="J4139" s="173"/>
      <c r="K4139" s="173"/>
      <c r="L4139" s="173"/>
      <c r="M4139" s="72"/>
      <c r="N4139" s="67"/>
      <c r="O4139" s="76"/>
      <c r="P4139" s="218"/>
      <c r="Q4139" s="218"/>
      <c r="R4139" s="218"/>
    </row>
    <row r="4140" spans="1:18" x14ac:dyDescent="0.25">
      <c r="A4140" s="227"/>
      <c r="B4140" s="173"/>
      <c r="C4140" s="173"/>
      <c r="D4140" s="173"/>
      <c r="E4140" s="173"/>
      <c r="F4140" s="173"/>
      <c r="G4140" s="173"/>
      <c r="H4140" s="173"/>
      <c r="I4140" s="173"/>
      <c r="J4140" s="173"/>
      <c r="K4140" s="173"/>
      <c r="L4140" s="173"/>
      <c r="M4140" s="72"/>
      <c r="N4140" s="67"/>
      <c r="O4140" s="76"/>
      <c r="P4140" s="218"/>
      <c r="Q4140" s="218"/>
      <c r="R4140" s="218"/>
    </row>
    <row r="4141" spans="1:18" x14ac:dyDescent="0.25">
      <c r="A4141" s="227"/>
      <c r="B4141" s="173"/>
      <c r="C4141" s="173"/>
      <c r="D4141" s="173"/>
      <c r="E4141" s="173"/>
      <c r="F4141" s="173"/>
      <c r="G4141" s="173"/>
      <c r="H4141" s="173"/>
      <c r="I4141" s="173"/>
      <c r="J4141" s="173"/>
      <c r="K4141" s="173"/>
      <c r="L4141" s="173"/>
      <c r="M4141" s="72"/>
      <c r="N4141" s="67"/>
      <c r="O4141" s="76"/>
      <c r="P4141" s="218"/>
      <c r="Q4141" s="218"/>
      <c r="R4141" s="218"/>
    </row>
    <row r="4142" spans="1:18" x14ac:dyDescent="0.25">
      <c r="A4142" s="227"/>
      <c r="B4142" s="173"/>
      <c r="C4142" s="173"/>
      <c r="D4142" s="173"/>
      <c r="E4142" s="173"/>
      <c r="F4142" s="173"/>
      <c r="G4142" s="173"/>
      <c r="H4142" s="173"/>
      <c r="I4142" s="173"/>
      <c r="J4142" s="173"/>
      <c r="K4142" s="173"/>
      <c r="L4142" s="173"/>
      <c r="M4142" s="72"/>
      <c r="N4142" s="67"/>
      <c r="O4142" s="76"/>
      <c r="P4142" s="218"/>
      <c r="Q4142" s="218"/>
      <c r="R4142" s="218"/>
    </row>
    <row r="4143" spans="1:18" x14ac:dyDescent="0.25">
      <c r="A4143" s="227"/>
      <c r="B4143" s="173"/>
      <c r="C4143" s="173"/>
      <c r="D4143" s="173"/>
      <c r="E4143" s="173"/>
      <c r="F4143" s="173"/>
      <c r="G4143" s="173"/>
      <c r="H4143" s="173"/>
      <c r="I4143" s="173"/>
      <c r="J4143" s="173"/>
      <c r="K4143" s="173"/>
      <c r="L4143" s="173"/>
      <c r="M4143" s="72"/>
      <c r="N4143" s="67"/>
      <c r="O4143" s="76"/>
      <c r="P4143" s="218"/>
      <c r="Q4143" s="218"/>
      <c r="R4143" s="218"/>
    </row>
    <row r="4144" spans="1:18" x14ac:dyDescent="0.25">
      <c r="A4144" s="227"/>
      <c r="B4144" s="173"/>
      <c r="C4144" s="173"/>
      <c r="D4144" s="173"/>
      <c r="E4144" s="173"/>
      <c r="F4144" s="173"/>
      <c r="G4144" s="173"/>
      <c r="H4144" s="173"/>
      <c r="I4144" s="173"/>
      <c r="J4144" s="173"/>
      <c r="K4144" s="173"/>
      <c r="L4144" s="173"/>
      <c r="M4144" s="72"/>
      <c r="N4144" s="67"/>
      <c r="O4144" s="76"/>
      <c r="P4144" s="218"/>
      <c r="Q4144" s="218"/>
      <c r="R4144" s="218"/>
    </row>
    <row r="4145" spans="1:18" x14ac:dyDescent="0.25">
      <c r="A4145" s="227"/>
      <c r="B4145" s="173"/>
      <c r="C4145" s="173"/>
      <c r="D4145" s="173"/>
      <c r="E4145" s="173"/>
      <c r="F4145" s="173"/>
      <c r="G4145" s="173"/>
      <c r="H4145" s="173"/>
      <c r="I4145" s="173"/>
      <c r="J4145" s="173"/>
      <c r="K4145" s="173"/>
      <c r="L4145" s="173"/>
      <c r="M4145" s="72"/>
      <c r="N4145" s="67"/>
      <c r="O4145" s="76"/>
      <c r="P4145" s="218"/>
      <c r="Q4145" s="218"/>
      <c r="R4145" s="218"/>
    </row>
    <row r="4146" spans="1:18" x14ac:dyDescent="0.25">
      <c r="A4146" s="227"/>
      <c r="B4146" s="173"/>
      <c r="C4146" s="173"/>
      <c r="D4146" s="173"/>
      <c r="E4146" s="173"/>
      <c r="F4146" s="173"/>
      <c r="G4146" s="173"/>
      <c r="H4146" s="173"/>
      <c r="I4146" s="173"/>
      <c r="J4146" s="173"/>
      <c r="K4146" s="173"/>
      <c r="L4146" s="173"/>
      <c r="M4146" s="72"/>
      <c r="N4146" s="67"/>
      <c r="O4146" s="76"/>
      <c r="P4146" s="218"/>
      <c r="Q4146" s="218"/>
      <c r="R4146" s="218"/>
    </row>
    <row r="4147" spans="1:18" x14ac:dyDescent="0.25">
      <c r="A4147" s="227"/>
      <c r="B4147" s="173"/>
      <c r="C4147" s="173"/>
      <c r="D4147" s="173"/>
      <c r="E4147" s="173"/>
      <c r="F4147" s="173"/>
      <c r="G4147" s="173"/>
      <c r="H4147" s="173"/>
      <c r="I4147" s="173"/>
      <c r="J4147" s="173"/>
      <c r="K4147" s="173"/>
      <c r="L4147" s="173"/>
      <c r="M4147" s="72"/>
      <c r="N4147" s="67"/>
      <c r="O4147" s="76"/>
      <c r="P4147" s="218"/>
      <c r="Q4147" s="218"/>
      <c r="R4147" s="218"/>
    </row>
    <row r="4148" spans="1:18" x14ac:dyDescent="0.25">
      <c r="A4148" s="227"/>
      <c r="B4148" s="173"/>
      <c r="C4148" s="173"/>
      <c r="D4148" s="173"/>
      <c r="E4148" s="173"/>
      <c r="F4148" s="173"/>
      <c r="G4148" s="173"/>
      <c r="H4148" s="173"/>
      <c r="I4148" s="173"/>
      <c r="J4148" s="173"/>
      <c r="K4148" s="173"/>
      <c r="L4148" s="173"/>
      <c r="M4148" s="72"/>
      <c r="N4148" s="67"/>
      <c r="O4148" s="76"/>
      <c r="P4148" s="218"/>
      <c r="Q4148" s="218"/>
      <c r="R4148" s="218"/>
    </row>
    <row r="4149" spans="1:18" x14ac:dyDescent="0.25">
      <c r="A4149" s="227"/>
      <c r="B4149" s="173"/>
      <c r="C4149" s="173"/>
      <c r="D4149" s="173"/>
      <c r="E4149" s="173"/>
      <c r="F4149" s="173"/>
      <c r="G4149" s="173"/>
      <c r="H4149" s="173"/>
      <c r="I4149" s="173"/>
      <c r="J4149" s="173"/>
      <c r="K4149" s="173"/>
      <c r="L4149" s="173"/>
      <c r="M4149" s="72"/>
      <c r="N4149" s="67"/>
      <c r="O4149" s="76"/>
      <c r="P4149" s="218"/>
      <c r="Q4149" s="218"/>
      <c r="R4149" s="218"/>
    </row>
    <row r="4150" spans="1:18" x14ac:dyDescent="0.25">
      <c r="A4150" s="227"/>
      <c r="B4150" s="173"/>
      <c r="C4150" s="173"/>
      <c r="D4150" s="173"/>
      <c r="E4150" s="173"/>
      <c r="F4150" s="173"/>
      <c r="G4150" s="173"/>
      <c r="H4150" s="173"/>
      <c r="I4150" s="173"/>
      <c r="J4150" s="173"/>
      <c r="K4150" s="173"/>
      <c r="L4150" s="173"/>
      <c r="M4150" s="72"/>
      <c r="N4150" s="67"/>
      <c r="O4150" s="76"/>
      <c r="P4150" s="218"/>
      <c r="Q4150" s="218"/>
      <c r="R4150" s="218"/>
    </row>
    <row r="4151" spans="1:18" x14ac:dyDescent="0.25">
      <c r="A4151" s="227"/>
      <c r="B4151" s="173"/>
      <c r="C4151" s="173"/>
      <c r="D4151" s="173"/>
      <c r="E4151" s="173"/>
      <c r="F4151" s="173"/>
      <c r="G4151" s="173"/>
      <c r="H4151" s="173"/>
      <c r="I4151" s="173"/>
      <c r="J4151" s="173"/>
      <c r="K4151" s="173"/>
      <c r="L4151" s="173"/>
      <c r="M4151" s="72"/>
      <c r="N4151" s="67"/>
      <c r="O4151" s="76"/>
      <c r="P4151" s="218"/>
      <c r="Q4151" s="218"/>
      <c r="R4151" s="218"/>
    </row>
    <row r="4152" spans="1:18" x14ac:dyDescent="0.25">
      <c r="A4152" s="227"/>
      <c r="B4152" s="173"/>
      <c r="C4152" s="173"/>
      <c r="D4152" s="173"/>
      <c r="E4152" s="173"/>
      <c r="F4152" s="173"/>
      <c r="G4152" s="173"/>
      <c r="H4152" s="173"/>
      <c r="I4152" s="173"/>
      <c r="J4152" s="173"/>
      <c r="K4152" s="173"/>
      <c r="L4152" s="173"/>
      <c r="M4152" s="72"/>
      <c r="N4152" s="67"/>
      <c r="O4152" s="76"/>
      <c r="P4152" s="218"/>
      <c r="Q4152" s="218"/>
      <c r="R4152" s="218"/>
    </row>
    <row r="4153" spans="1:18" x14ac:dyDescent="0.25">
      <c r="A4153" s="227"/>
      <c r="B4153" s="173"/>
      <c r="C4153" s="173"/>
      <c r="D4153" s="173"/>
      <c r="E4153" s="173"/>
      <c r="F4153" s="173"/>
      <c r="G4153" s="173"/>
      <c r="H4153" s="173"/>
      <c r="I4153" s="173"/>
      <c r="J4153" s="173"/>
      <c r="K4153" s="173"/>
      <c r="L4153" s="173"/>
      <c r="M4153" s="72"/>
      <c r="N4153" s="67"/>
      <c r="O4153" s="76"/>
      <c r="P4153" s="218"/>
      <c r="Q4153" s="218"/>
      <c r="R4153" s="218"/>
    </row>
    <row r="4154" spans="1:18" x14ac:dyDescent="0.25">
      <c r="A4154" s="227"/>
      <c r="B4154" s="173"/>
      <c r="C4154" s="173"/>
      <c r="D4154" s="173"/>
      <c r="E4154" s="173"/>
      <c r="F4154" s="173"/>
      <c r="G4154" s="173"/>
      <c r="H4154" s="173"/>
      <c r="I4154" s="173"/>
      <c r="J4154" s="173"/>
      <c r="K4154" s="173"/>
      <c r="L4154" s="173"/>
      <c r="M4154" s="72"/>
      <c r="N4154" s="67"/>
      <c r="O4154" s="76"/>
      <c r="P4154" s="218"/>
      <c r="Q4154" s="218"/>
      <c r="R4154" s="218"/>
    </row>
    <row r="4155" spans="1:18" x14ac:dyDescent="0.25">
      <c r="A4155" s="227"/>
      <c r="B4155" s="173"/>
      <c r="C4155" s="173"/>
      <c r="D4155" s="173"/>
      <c r="E4155" s="173"/>
      <c r="F4155" s="173"/>
      <c r="G4155" s="173"/>
      <c r="H4155" s="173"/>
      <c r="I4155" s="173"/>
      <c r="J4155" s="173"/>
      <c r="K4155" s="173"/>
      <c r="L4155" s="173"/>
      <c r="M4155" s="72"/>
      <c r="N4155" s="67"/>
      <c r="O4155" s="76"/>
      <c r="P4155" s="218"/>
      <c r="Q4155" s="218"/>
      <c r="R4155" s="218"/>
    </row>
    <row r="4156" spans="1:18" x14ac:dyDescent="0.25">
      <c r="A4156" s="227"/>
      <c r="B4156" s="173"/>
      <c r="C4156" s="173"/>
      <c r="D4156" s="173"/>
      <c r="E4156" s="173"/>
      <c r="F4156" s="173"/>
      <c r="G4156" s="173"/>
      <c r="H4156" s="173"/>
      <c r="I4156" s="173"/>
      <c r="J4156" s="173"/>
      <c r="K4156" s="173"/>
      <c r="L4156" s="173"/>
      <c r="M4156" s="72"/>
      <c r="N4156" s="67"/>
      <c r="O4156" s="76"/>
      <c r="P4156" s="218"/>
      <c r="Q4156" s="218"/>
      <c r="R4156" s="218"/>
    </row>
    <row r="4157" spans="1:18" x14ac:dyDescent="0.25">
      <c r="A4157" s="227"/>
      <c r="B4157" s="173"/>
      <c r="C4157" s="173"/>
      <c r="D4157" s="173"/>
      <c r="E4157" s="173"/>
      <c r="F4157" s="173"/>
      <c r="G4157" s="173"/>
      <c r="H4157" s="173"/>
      <c r="I4157" s="173"/>
      <c r="J4157" s="173"/>
      <c r="K4157" s="173"/>
      <c r="L4157" s="173"/>
      <c r="M4157" s="72"/>
      <c r="N4157" s="67"/>
      <c r="O4157" s="76"/>
      <c r="P4157" s="218"/>
      <c r="Q4157" s="218"/>
      <c r="R4157" s="218"/>
    </row>
    <row r="4158" spans="1:18" x14ac:dyDescent="0.25">
      <c r="A4158" s="227"/>
      <c r="B4158" s="173"/>
      <c r="C4158" s="173"/>
      <c r="D4158" s="173"/>
      <c r="E4158" s="173"/>
      <c r="F4158" s="173"/>
      <c r="G4158" s="173"/>
      <c r="H4158" s="173"/>
      <c r="I4158" s="173"/>
      <c r="J4158" s="173"/>
      <c r="K4158" s="173"/>
      <c r="L4158" s="173"/>
      <c r="M4158" s="72"/>
      <c r="N4158" s="67"/>
      <c r="O4158" s="76"/>
      <c r="P4158" s="218"/>
      <c r="Q4158" s="218"/>
      <c r="R4158" s="218"/>
    </row>
    <row r="4159" spans="1:18" x14ac:dyDescent="0.25">
      <c r="A4159" s="227"/>
      <c r="B4159" s="173"/>
      <c r="C4159" s="173"/>
      <c r="D4159" s="173"/>
      <c r="E4159" s="173"/>
      <c r="F4159" s="173"/>
      <c r="G4159" s="173"/>
      <c r="H4159" s="173"/>
      <c r="I4159" s="173"/>
      <c r="J4159" s="173"/>
      <c r="K4159" s="173"/>
      <c r="L4159" s="173"/>
      <c r="M4159" s="72"/>
      <c r="N4159" s="67"/>
      <c r="O4159" s="76"/>
      <c r="P4159" s="218"/>
      <c r="Q4159" s="218"/>
      <c r="R4159" s="218"/>
    </row>
    <row r="4160" spans="1:18" x14ac:dyDescent="0.25">
      <c r="A4160" s="227"/>
      <c r="B4160" s="173"/>
      <c r="C4160" s="173"/>
      <c r="D4160" s="173"/>
      <c r="E4160" s="173"/>
      <c r="F4160" s="173"/>
      <c r="G4160" s="173"/>
      <c r="H4160" s="173"/>
      <c r="I4160" s="173"/>
      <c r="J4160" s="173"/>
      <c r="K4160" s="173"/>
      <c r="L4160" s="173"/>
      <c r="M4160" s="72"/>
      <c r="N4160" s="67"/>
      <c r="O4160" s="76"/>
      <c r="P4160" s="218"/>
      <c r="Q4160" s="218"/>
      <c r="R4160" s="218"/>
    </row>
    <row r="4161" spans="1:18" x14ac:dyDescent="0.25">
      <c r="A4161" s="227"/>
      <c r="B4161" s="173"/>
      <c r="C4161" s="173"/>
      <c r="D4161" s="173"/>
      <c r="E4161" s="173"/>
      <c r="F4161" s="173"/>
      <c r="G4161" s="173"/>
      <c r="H4161" s="173"/>
      <c r="I4161" s="173"/>
      <c r="J4161" s="173"/>
      <c r="K4161" s="173"/>
      <c r="L4161" s="173"/>
      <c r="M4161" s="72"/>
      <c r="N4161" s="67"/>
      <c r="O4161" s="76"/>
      <c r="P4161" s="218"/>
      <c r="Q4161" s="218"/>
      <c r="R4161" s="218"/>
    </row>
    <row r="4162" spans="1:18" x14ac:dyDescent="0.25">
      <c r="A4162" s="227"/>
      <c r="B4162" s="173"/>
      <c r="C4162" s="173"/>
      <c r="D4162" s="173"/>
      <c r="E4162" s="173"/>
      <c r="F4162" s="173"/>
      <c r="G4162" s="173"/>
      <c r="H4162" s="173"/>
      <c r="I4162" s="173"/>
      <c r="J4162" s="173"/>
      <c r="K4162" s="173"/>
      <c r="L4162" s="173"/>
      <c r="M4162" s="72"/>
      <c r="N4162" s="67"/>
      <c r="O4162" s="76"/>
      <c r="P4162" s="218"/>
      <c r="Q4162" s="218"/>
      <c r="R4162" s="218"/>
    </row>
    <row r="4163" spans="1:18" x14ac:dyDescent="0.25">
      <c r="A4163" s="227"/>
      <c r="B4163" s="173"/>
      <c r="C4163" s="173"/>
      <c r="D4163" s="173"/>
      <c r="E4163" s="173"/>
      <c r="F4163" s="173"/>
      <c r="G4163" s="173"/>
      <c r="H4163" s="173"/>
      <c r="I4163" s="173"/>
      <c r="J4163" s="173"/>
      <c r="K4163" s="173"/>
      <c r="L4163" s="173"/>
      <c r="M4163" s="72"/>
      <c r="N4163" s="67"/>
      <c r="O4163" s="76"/>
      <c r="P4163" s="218"/>
      <c r="Q4163" s="218"/>
      <c r="R4163" s="218"/>
    </row>
    <row r="4164" spans="1:18" x14ac:dyDescent="0.25">
      <c r="A4164" s="227"/>
      <c r="B4164" s="173"/>
      <c r="C4164" s="173"/>
      <c r="D4164" s="173"/>
      <c r="E4164" s="173"/>
      <c r="F4164" s="173"/>
      <c r="G4164" s="173"/>
      <c r="H4164" s="173"/>
      <c r="I4164" s="173"/>
      <c r="J4164" s="173"/>
      <c r="K4164" s="173"/>
      <c r="L4164" s="173"/>
      <c r="M4164" s="72"/>
      <c r="N4164" s="67"/>
      <c r="O4164" s="76"/>
      <c r="P4164" s="218"/>
      <c r="Q4164" s="218"/>
      <c r="R4164" s="218"/>
    </row>
    <row r="4165" spans="1:18" x14ac:dyDescent="0.25">
      <c r="A4165" s="227"/>
      <c r="B4165" s="173"/>
      <c r="C4165" s="173"/>
      <c r="D4165" s="173"/>
      <c r="E4165" s="173"/>
      <c r="F4165" s="173"/>
      <c r="G4165" s="173"/>
      <c r="H4165" s="173"/>
      <c r="I4165" s="173"/>
      <c r="J4165" s="173"/>
      <c r="K4165" s="173"/>
      <c r="L4165" s="173"/>
      <c r="M4165" s="72"/>
      <c r="N4165" s="67"/>
      <c r="O4165" s="76"/>
      <c r="P4165" s="218"/>
      <c r="Q4165" s="218"/>
      <c r="R4165" s="218"/>
    </row>
    <row r="4166" spans="1:18" x14ac:dyDescent="0.25">
      <c r="A4166" s="227"/>
      <c r="B4166" s="173"/>
      <c r="C4166" s="173"/>
      <c r="D4166" s="173"/>
      <c r="E4166" s="173"/>
      <c r="F4166" s="173"/>
      <c r="G4166" s="173"/>
      <c r="H4166" s="173"/>
      <c r="I4166" s="173"/>
      <c r="J4166" s="173"/>
      <c r="K4166" s="173"/>
      <c r="L4166" s="173"/>
      <c r="M4166" s="72"/>
      <c r="N4166" s="67"/>
      <c r="O4166" s="76"/>
      <c r="P4166" s="218"/>
      <c r="Q4166" s="218"/>
      <c r="R4166" s="218"/>
    </row>
    <row r="4167" spans="1:18" x14ac:dyDescent="0.25">
      <c r="A4167" s="227"/>
      <c r="B4167" s="173"/>
      <c r="C4167" s="173"/>
      <c r="D4167" s="173"/>
      <c r="E4167" s="173"/>
      <c r="F4167" s="173"/>
      <c r="G4167" s="173"/>
      <c r="H4167" s="173"/>
      <c r="I4167" s="173"/>
      <c r="J4167" s="173"/>
      <c r="K4167" s="173"/>
      <c r="L4167" s="173"/>
      <c r="M4167" s="72"/>
      <c r="N4167" s="67"/>
      <c r="O4167" s="76"/>
      <c r="P4167" s="218"/>
      <c r="Q4167" s="218"/>
      <c r="R4167" s="218"/>
    </row>
    <row r="4168" spans="1:18" x14ac:dyDescent="0.25">
      <c r="A4168" s="227"/>
      <c r="B4168" s="173"/>
      <c r="C4168" s="173"/>
      <c r="D4168" s="173"/>
      <c r="E4168" s="173"/>
      <c r="F4168" s="173"/>
      <c r="G4168" s="173"/>
      <c r="H4168" s="173"/>
      <c r="I4168" s="173"/>
      <c r="J4168" s="173"/>
      <c r="K4168" s="173"/>
      <c r="L4168" s="173"/>
      <c r="M4168" s="72"/>
      <c r="N4168" s="67"/>
      <c r="O4168" s="76"/>
      <c r="P4168" s="218"/>
      <c r="Q4168" s="218"/>
      <c r="R4168" s="218"/>
    </row>
    <row r="4169" spans="1:18" x14ac:dyDescent="0.25">
      <c r="A4169" s="227"/>
      <c r="B4169" s="173"/>
      <c r="C4169" s="173"/>
      <c r="D4169" s="173"/>
      <c r="E4169" s="173"/>
      <c r="F4169" s="173"/>
      <c r="G4169" s="173"/>
      <c r="H4169" s="173"/>
      <c r="I4169" s="173"/>
      <c r="J4169" s="173"/>
      <c r="K4169" s="173"/>
      <c r="L4169" s="173"/>
      <c r="M4169" s="72"/>
      <c r="N4169" s="67"/>
      <c r="O4169" s="76"/>
      <c r="P4169" s="218"/>
      <c r="Q4169" s="218"/>
      <c r="R4169" s="218"/>
    </row>
    <row r="4170" spans="1:18" x14ac:dyDescent="0.25">
      <c r="A4170" s="227"/>
      <c r="B4170" s="173"/>
      <c r="C4170" s="173"/>
      <c r="D4170" s="173"/>
      <c r="E4170" s="173"/>
      <c r="F4170" s="173"/>
      <c r="G4170" s="173"/>
      <c r="H4170" s="173"/>
      <c r="I4170" s="173"/>
      <c r="J4170" s="173"/>
      <c r="K4170" s="173"/>
      <c r="L4170" s="173"/>
      <c r="M4170" s="72"/>
      <c r="N4170" s="67"/>
      <c r="O4170" s="76"/>
      <c r="P4170" s="218"/>
      <c r="Q4170" s="218"/>
      <c r="R4170" s="218"/>
    </row>
    <row r="4171" spans="1:18" x14ac:dyDescent="0.25">
      <c r="A4171" s="227"/>
      <c r="B4171" s="173"/>
      <c r="C4171" s="173"/>
      <c r="D4171" s="173"/>
      <c r="E4171" s="173"/>
      <c r="F4171" s="173"/>
      <c r="G4171" s="173"/>
      <c r="H4171" s="173"/>
      <c r="I4171" s="173"/>
      <c r="J4171" s="173"/>
      <c r="K4171" s="173"/>
      <c r="L4171" s="173"/>
      <c r="M4171" s="72"/>
      <c r="N4171" s="67"/>
      <c r="O4171" s="76"/>
      <c r="P4171" s="218"/>
      <c r="Q4171" s="218"/>
      <c r="R4171" s="218"/>
    </row>
    <row r="4172" spans="1:18" x14ac:dyDescent="0.25">
      <c r="A4172" s="227"/>
      <c r="B4172" s="173"/>
      <c r="C4172" s="173"/>
      <c r="D4172" s="173"/>
      <c r="E4172" s="173"/>
      <c r="F4172" s="173"/>
      <c r="G4172" s="173"/>
      <c r="H4172" s="173"/>
      <c r="I4172" s="173"/>
      <c r="J4172" s="173"/>
      <c r="K4172" s="173"/>
      <c r="L4172" s="173"/>
      <c r="M4172" s="72"/>
      <c r="N4172" s="67"/>
      <c r="O4172" s="76"/>
      <c r="P4172" s="218"/>
      <c r="Q4172" s="218"/>
      <c r="R4172" s="218"/>
    </row>
    <row r="4173" spans="1:18" x14ac:dyDescent="0.25">
      <c r="A4173" s="227"/>
      <c r="B4173" s="173"/>
      <c r="C4173" s="173"/>
      <c r="D4173" s="173"/>
      <c r="E4173" s="173"/>
      <c r="F4173" s="173"/>
      <c r="G4173" s="173"/>
      <c r="H4173" s="173"/>
      <c r="I4173" s="173"/>
      <c r="J4173" s="173"/>
      <c r="K4173" s="173"/>
      <c r="L4173" s="173"/>
      <c r="M4173" s="72"/>
      <c r="N4173" s="67"/>
      <c r="O4173" s="76"/>
      <c r="P4173" s="218"/>
      <c r="Q4173" s="218"/>
      <c r="R4173" s="218"/>
    </row>
    <row r="4174" spans="1:18" x14ac:dyDescent="0.25">
      <c r="A4174" s="227"/>
      <c r="B4174" s="173"/>
      <c r="C4174" s="173"/>
      <c r="D4174" s="173"/>
      <c r="E4174" s="173"/>
      <c r="F4174" s="173"/>
      <c r="G4174" s="173"/>
      <c r="H4174" s="173"/>
      <c r="I4174" s="173"/>
      <c r="J4174" s="173"/>
      <c r="K4174" s="173"/>
      <c r="L4174" s="173"/>
      <c r="M4174" s="72"/>
      <c r="N4174" s="67"/>
      <c r="O4174" s="76"/>
      <c r="P4174" s="218"/>
      <c r="Q4174" s="218"/>
      <c r="R4174" s="218"/>
    </row>
    <row r="4175" spans="1:18" x14ac:dyDescent="0.25">
      <c r="A4175" s="227"/>
      <c r="B4175" s="173"/>
      <c r="C4175" s="173"/>
      <c r="D4175" s="173"/>
      <c r="E4175" s="173"/>
      <c r="F4175" s="173"/>
      <c r="G4175" s="173"/>
      <c r="H4175" s="173"/>
      <c r="I4175" s="173"/>
      <c r="J4175" s="173"/>
      <c r="K4175" s="173"/>
      <c r="L4175" s="173"/>
      <c r="M4175" s="72"/>
      <c r="N4175" s="67"/>
      <c r="O4175" s="76"/>
      <c r="P4175" s="218"/>
      <c r="Q4175" s="218"/>
      <c r="R4175" s="218"/>
    </row>
    <row r="4176" spans="1:18" x14ac:dyDescent="0.25">
      <c r="A4176" s="227"/>
      <c r="B4176" s="173"/>
      <c r="C4176" s="173"/>
      <c r="D4176" s="173"/>
      <c r="E4176" s="173"/>
      <c r="F4176" s="173"/>
      <c r="G4176" s="173"/>
      <c r="H4176" s="173"/>
      <c r="I4176" s="173"/>
      <c r="J4176" s="173"/>
      <c r="K4176" s="173"/>
      <c r="L4176" s="173"/>
      <c r="M4176" s="72"/>
      <c r="N4176" s="67"/>
      <c r="O4176" s="76"/>
      <c r="P4176" s="218"/>
      <c r="Q4176" s="218"/>
      <c r="R4176" s="218"/>
    </row>
    <row r="4177" spans="1:18" x14ac:dyDescent="0.25">
      <c r="A4177" s="227"/>
      <c r="B4177" s="173"/>
      <c r="C4177" s="173"/>
      <c r="D4177" s="173"/>
      <c r="E4177" s="173"/>
      <c r="F4177" s="173"/>
      <c r="G4177" s="173"/>
      <c r="H4177" s="173"/>
      <c r="I4177" s="173"/>
      <c r="J4177" s="173"/>
      <c r="K4177" s="173"/>
      <c r="L4177" s="173"/>
      <c r="M4177" s="72"/>
      <c r="N4177" s="67"/>
      <c r="O4177" s="76"/>
      <c r="P4177" s="218"/>
      <c r="Q4177" s="218"/>
      <c r="R4177" s="218"/>
    </row>
    <row r="4178" spans="1:18" x14ac:dyDescent="0.25">
      <c r="A4178" s="227"/>
      <c r="B4178" s="173"/>
      <c r="C4178" s="173"/>
      <c r="D4178" s="173"/>
      <c r="E4178" s="173"/>
      <c r="F4178" s="173"/>
      <c r="G4178" s="173"/>
      <c r="H4178" s="173"/>
      <c r="I4178" s="173"/>
      <c r="J4178" s="173"/>
      <c r="K4178" s="173"/>
      <c r="L4178" s="173"/>
      <c r="M4178" s="72"/>
      <c r="N4178" s="67"/>
      <c r="O4178" s="76"/>
      <c r="P4178" s="218"/>
      <c r="Q4178" s="218"/>
      <c r="R4178" s="218"/>
    </row>
    <row r="4179" spans="1:18" x14ac:dyDescent="0.25">
      <c r="A4179" s="227"/>
      <c r="B4179" s="173"/>
      <c r="C4179" s="173"/>
      <c r="D4179" s="173"/>
      <c r="E4179" s="173"/>
      <c r="F4179" s="173"/>
      <c r="G4179" s="173"/>
      <c r="H4179" s="173"/>
      <c r="I4179" s="173"/>
      <c r="J4179" s="173"/>
      <c r="K4179" s="173"/>
      <c r="L4179" s="173"/>
      <c r="M4179" s="72"/>
      <c r="N4179" s="67"/>
      <c r="O4179" s="76"/>
      <c r="P4179" s="218"/>
      <c r="Q4179" s="218"/>
      <c r="R4179" s="218"/>
    </row>
    <row r="4180" spans="1:18" x14ac:dyDescent="0.25">
      <c r="A4180" s="227"/>
      <c r="B4180" s="173"/>
      <c r="C4180" s="173"/>
      <c r="D4180" s="173"/>
      <c r="E4180" s="173"/>
      <c r="F4180" s="173"/>
      <c r="G4180" s="173"/>
      <c r="H4180" s="173"/>
      <c r="I4180" s="173"/>
      <c r="J4180" s="173"/>
      <c r="K4180" s="173"/>
      <c r="L4180" s="173"/>
      <c r="M4180" s="72"/>
      <c r="N4180" s="67"/>
      <c r="O4180" s="76"/>
      <c r="P4180" s="218"/>
      <c r="Q4180" s="218"/>
      <c r="R4180" s="218"/>
    </row>
    <row r="4181" spans="1:18" x14ac:dyDescent="0.25">
      <c r="A4181" s="227"/>
      <c r="B4181" s="173"/>
      <c r="C4181" s="173"/>
      <c r="D4181" s="173"/>
      <c r="E4181" s="173"/>
      <c r="F4181" s="173"/>
      <c r="G4181" s="173"/>
      <c r="H4181" s="173"/>
      <c r="I4181" s="173"/>
      <c r="J4181" s="173"/>
      <c r="K4181" s="173"/>
      <c r="L4181" s="173"/>
      <c r="M4181" s="72"/>
      <c r="N4181" s="67"/>
      <c r="O4181" s="76"/>
      <c r="P4181" s="218"/>
      <c r="Q4181" s="218"/>
      <c r="R4181" s="218"/>
    </row>
    <row r="4182" spans="1:18" x14ac:dyDescent="0.25">
      <c r="A4182" s="227"/>
      <c r="B4182" s="173"/>
      <c r="C4182" s="173"/>
      <c r="D4182" s="173"/>
      <c r="E4182" s="173"/>
      <c r="F4182" s="173"/>
      <c r="G4182" s="173"/>
      <c r="H4182" s="173"/>
      <c r="I4182" s="173"/>
      <c r="J4182" s="173"/>
      <c r="K4182" s="173"/>
      <c r="L4182" s="173"/>
      <c r="M4182" s="72"/>
      <c r="N4182" s="67"/>
      <c r="O4182" s="76"/>
      <c r="P4182" s="218"/>
      <c r="Q4182" s="218"/>
      <c r="R4182" s="218"/>
    </row>
    <row r="4183" spans="1:18" x14ac:dyDescent="0.25">
      <c r="A4183" s="227"/>
      <c r="B4183" s="173"/>
      <c r="C4183" s="173"/>
      <c r="D4183" s="173"/>
      <c r="E4183" s="173"/>
      <c r="F4183" s="173"/>
      <c r="G4183" s="173"/>
      <c r="H4183" s="173"/>
      <c r="I4183" s="173"/>
      <c r="J4183" s="173"/>
      <c r="K4183" s="173"/>
      <c r="L4183" s="173"/>
      <c r="M4183" s="72"/>
      <c r="N4183" s="67"/>
      <c r="O4183" s="76"/>
      <c r="P4183" s="218"/>
      <c r="Q4183" s="218"/>
      <c r="R4183" s="218"/>
    </row>
    <row r="4184" spans="1:18" x14ac:dyDescent="0.25">
      <c r="A4184" s="227"/>
      <c r="B4184" s="173"/>
      <c r="C4184" s="173"/>
      <c r="D4184" s="173"/>
      <c r="E4184" s="173"/>
      <c r="F4184" s="173"/>
      <c r="G4184" s="173"/>
      <c r="H4184" s="173"/>
      <c r="I4184" s="173"/>
      <c r="J4184" s="173"/>
      <c r="K4184" s="173"/>
      <c r="L4184" s="173"/>
      <c r="M4184" s="72"/>
      <c r="N4184" s="67"/>
      <c r="O4184" s="76"/>
      <c r="P4184" s="218"/>
      <c r="Q4184" s="218"/>
      <c r="R4184" s="218"/>
    </row>
    <row r="4185" spans="1:18" x14ac:dyDescent="0.25">
      <c r="A4185" s="227"/>
      <c r="B4185" s="173"/>
      <c r="C4185" s="173"/>
      <c r="D4185" s="173"/>
      <c r="E4185" s="173"/>
      <c r="F4185" s="173"/>
      <c r="G4185" s="173"/>
      <c r="H4185" s="173"/>
      <c r="I4185" s="173"/>
      <c r="J4185" s="173"/>
      <c r="K4185" s="173"/>
      <c r="L4185" s="173"/>
      <c r="M4185" s="72"/>
      <c r="N4185" s="67"/>
      <c r="O4185" s="76"/>
      <c r="P4185" s="218"/>
      <c r="Q4185" s="218"/>
      <c r="R4185" s="218"/>
    </row>
    <row r="4186" spans="1:18" x14ac:dyDescent="0.25">
      <c r="A4186" s="227"/>
      <c r="B4186" s="173"/>
      <c r="C4186" s="173"/>
      <c r="D4186" s="173"/>
      <c r="E4186" s="173"/>
      <c r="F4186" s="173"/>
      <c r="G4186" s="173"/>
      <c r="H4186" s="173"/>
      <c r="I4186" s="173"/>
      <c r="J4186" s="173"/>
      <c r="K4186" s="173"/>
      <c r="L4186" s="173"/>
      <c r="M4186" s="72"/>
      <c r="N4186" s="67"/>
      <c r="O4186" s="76"/>
      <c r="P4186" s="218"/>
      <c r="Q4186" s="218"/>
      <c r="R4186" s="218"/>
    </row>
    <row r="4187" spans="1:18" x14ac:dyDescent="0.25">
      <c r="A4187" s="227"/>
      <c r="B4187" s="173"/>
      <c r="C4187" s="173"/>
      <c r="D4187" s="173"/>
      <c r="E4187" s="173"/>
      <c r="F4187" s="173"/>
      <c r="G4187" s="173"/>
      <c r="H4187" s="173"/>
      <c r="I4187" s="173"/>
      <c r="J4187" s="173"/>
      <c r="K4187" s="173"/>
      <c r="L4187" s="173"/>
      <c r="M4187" s="72"/>
      <c r="N4187" s="67"/>
      <c r="O4187" s="76"/>
      <c r="P4187" s="218"/>
      <c r="Q4187" s="218"/>
      <c r="R4187" s="218"/>
    </row>
    <row r="4188" spans="1:18" x14ac:dyDescent="0.25">
      <c r="A4188" s="227"/>
      <c r="B4188" s="173"/>
      <c r="C4188" s="173"/>
      <c r="D4188" s="173"/>
      <c r="E4188" s="173"/>
      <c r="F4188" s="173"/>
      <c r="G4188" s="173"/>
      <c r="H4188" s="173"/>
      <c r="I4188" s="173"/>
      <c r="J4188" s="173"/>
      <c r="K4188" s="173"/>
      <c r="L4188" s="173"/>
      <c r="M4188" s="72"/>
      <c r="N4188" s="67"/>
      <c r="O4188" s="76"/>
      <c r="P4188" s="218"/>
      <c r="Q4188" s="218"/>
      <c r="R4188" s="218"/>
    </row>
    <row r="4189" spans="1:18" x14ac:dyDescent="0.25">
      <c r="A4189" s="227"/>
      <c r="B4189" s="173"/>
      <c r="C4189" s="173"/>
      <c r="D4189" s="173"/>
      <c r="E4189" s="173"/>
      <c r="F4189" s="173"/>
      <c r="G4189" s="173"/>
      <c r="H4189" s="173"/>
      <c r="I4189" s="173"/>
      <c r="J4189" s="173"/>
      <c r="K4189" s="173"/>
      <c r="L4189" s="173"/>
      <c r="M4189" s="72"/>
      <c r="N4189" s="67"/>
      <c r="O4189" s="76"/>
      <c r="P4189" s="218"/>
      <c r="Q4189" s="218"/>
      <c r="R4189" s="218"/>
    </row>
    <row r="4190" spans="1:18" x14ac:dyDescent="0.25">
      <c r="A4190" s="227"/>
      <c r="B4190" s="173"/>
      <c r="C4190" s="173"/>
      <c r="D4190" s="173"/>
      <c r="E4190" s="173"/>
      <c r="F4190" s="173"/>
      <c r="G4190" s="173"/>
      <c r="H4190" s="173"/>
      <c r="I4190" s="173"/>
      <c r="J4190" s="173"/>
      <c r="K4190" s="173"/>
      <c r="L4190" s="173"/>
      <c r="M4190" s="72"/>
      <c r="N4190" s="67"/>
      <c r="O4190" s="76"/>
      <c r="P4190" s="218"/>
      <c r="Q4190" s="218"/>
      <c r="R4190" s="218"/>
    </row>
    <row r="4191" spans="1:18" x14ac:dyDescent="0.25">
      <c r="A4191" s="227"/>
      <c r="B4191" s="173"/>
      <c r="C4191" s="173"/>
      <c r="D4191" s="173"/>
      <c r="E4191" s="173"/>
      <c r="F4191" s="173"/>
      <c r="G4191" s="173"/>
      <c r="H4191" s="173"/>
      <c r="I4191" s="173"/>
      <c r="J4191" s="173"/>
      <c r="K4191" s="173"/>
      <c r="L4191" s="173"/>
      <c r="M4191" s="72"/>
      <c r="N4191" s="67"/>
      <c r="O4191" s="76"/>
      <c r="P4191" s="218"/>
      <c r="Q4191" s="218"/>
      <c r="R4191" s="218"/>
    </row>
    <row r="4192" spans="1:18" x14ac:dyDescent="0.25">
      <c r="A4192" s="227"/>
      <c r="B4192" s="173"/>
      <c r="C4192" s="173"/>
      <c r="D4192" s="173"/>
      <c r="E4192" s="173"/>
      <c r="F4192" s="173"/>
      <c r="G4192" s="173"/>
      <c r="H4192" s="173"/>
      <c r="I4192" s="173"/>
      <c r="J4192" s="173"/>
      <c r="K4192" s="173"/>
      <c r="L4192" s="173"/>
      <c r="M4192" s="72"/>
      <c r="N4192" s="67"/>
      <c r="O4192" s="76"/>
      <c r="P4192" s="218"/>
      <c r="Q4192" s="218"/>
      <c r="R4192" s="218"/>
    </row>
    <row r="4193" spans="1:18" x14ac:dyDescent="0.25">
      <c r="A4193" s="227"/>
      <c r="B4193" s="173"/>
      <c r="C4193" s="173"/>
      <c r="D4193" s="173"/>
      <c r="E4193" s="173"/>
      <c r="F4193" s="173"/>
      <c r="G4193" s="173"/>
      <c r="H4193" s="173"/>
      <c r="I4193" s="173"/>
      <c r="J4193" s="173"/>
      <c r="K4193" s="173"/>
      <c r="L4193" s="173"/>
      <c r="M4193" s="72"/>
      <c r="N4193" s="67"/>
      <c r="O4193" s="76"/>
      <c r="P4193" s="218"/>
      <c r="Q4193" s="218"/>
      <c r="R4193" s="218"/>
    </row>
    <row r="4194" spans="1:18" x14ac:dyDescent="0.25">
      <c r="A4194" s="227"/>
      <c r="B4194" s="173"/>
      <c r="C4194" s="173"/>
      <c r="D4194" s="173"/>
      <c r="E4194" s="173"/>
      <c r="F4194" s="173"/>
      <c r="G4194" s="173"/>
      <c r="H4194" s="173"/>
      <c r="I4194" s="173"/>
      <c r="J4194" s="173"/>
      <c r="K4194" s="173"/>
      <c r="L4194" s="173"/>
      <c r="M4194" s="72"/>
      <c r="N4194" s="67"/>
      <c r="O4194" s="76"/>
      <c r="P4194" s="218"/>
      <c r="Q4194" s="218"/>
      <c r="R4194" s="218"/>
    </row>
    <row r="4195" spans="1:18" x14ac:dyDescent="0.25">
      <c r="A4195" s="227"/>
      <c r="B4195" s="173"/>
      <c r="C4195" s="173"/>
      <c r="D4195" s="173"/>
      <c r="E4195" s="173"/>
      <c r="F4195" s="173"/>
      <c r="G4195" s="173"/>
      <c r="H4195" s="173"/>
      <c r="I4195" s="173"/>
      <c r="J4195" s="173"/>
      <c r="K4195" s="173"/>
      <c r="L4195" s="173"/>
      <c r="M4195" s="72"/>
      <c r="N4195" s="67"/>
      <c r="O4195" s="76"/>
      <c r="P4195" s="218"/>
      <c r="Q4195" s="218"/>
      <c r="R4195" s="218"/>
    </row>
    <row r="4196" spans="1:18" x14ac:dyDescent="0.25">
      <c r="A4196" s="227"/>
      <c r="B4196" s="173"/>
      <c r="C4196" s="173"/>
      <c r="D4196" s="173"/>
      <c r="E4196" s="173"/>
      <c r="F4196" s="173"/>
      <c r="G4196" s="173"/>
      <c r="H4196" s="173"/>
      <c r="I4196" s="173"/>
      <c r="J4196" s="173"/>
      <c r="K4196" s="173"/>
      <c r="L4196" s="173"/>
      <c r="M4196" s="72"/>
      <c r="N4196" s="67"/>
      <c r="O4196" s="76"/>
      <c r="P4196" s="218"/>
      <c r="Q4196" s="218"/>
      <c r="R4196" s="218"/>
    </row>
    <row r="4197" spans="1:18" x14ac:dyDescent="0.25">
      <c r="A4197" s="227"/>
      <c r="B4197" s="173"/>
      <c r="C4197" s="173"/>
      <c r="D4197" s="173"/>
      <c r="E4197" s="173"/>
      <c r="F4197" s="173"/>
      <c r="G4197" s="173"/>
      <c r="H4197" s="173"/>
      <c r="I4197" s="173"/>
      <c r="J4197" s="173"/>
      <c r="K4197" s="173"/>
      <c r="L4197" s="173"/>
      <c r="M4197" s="72"/>
      <c r="N4197" s="67"/>
      <c r="O4197" s="76"/>
      <c r="P4197" s="218"/>
      <c r="Q4197" s="218"/>
      <c r="R4197" s="218"/>
    </row>
    <row r="4198" spans="1:18" x14ac:dyDescent="0.25">
      <c r="A4198" s="227"/>
      <c r="B4198" s="173"/>
      <c r="C4198" s="173"/>
      <c r="D4198" s="173"/>
      <c r="E4198" s="173"/>
      <c r="F4198" s="173"/>
      <c r="G4198" s="173"/>
      <c r="H4198" s="173"/>
      <c r="I4198" s="173"/>
      <c r="J4198" s="173"/>
      <c r="K4198" s="173"/>
      <c r="L4198" s="173"/>
      <c r="M4198" s="72"/>
      <c r="N4198" s="67"/>
      <c r="O4198" s="76"/>
      <c r="P4198" s="218"/>
      <c r="Q4198" s="218"/>
      <c r="R4198" s="218"/>
    </row>
    <row r="4199" spans="1:18" x14ac:dyDescent="0.25">
      <c r="A4199" s="227"/>
      <c r="B4199" s="173"/>
      <c r="C4199" s="173"/>
      <c r="D4199" s="173"/>
      <c r="E4199" s="173"/>
      <c r="F4199" s="173"/>
      <c r="G4199" s="173"/>
      <c r="H4199" s="173"/>
      <c r="I4199" s="173"/>
      <c r="J4199" s="173"/>
      <c r="K4199" s="173"/>
      <c r="L4199" s="173"/>
      <c r="M4199" s="72"/>
      <c r="N4199" s="67"/>
      <c r="O4199" s="76"/>
      <c r="P4199" s="218"/>
      <c r="Q4199" s="218"/>
      <c r="R4199" s="218"/>
    </row>
    <row r="4200" spans="1:18" x14ac:dyDescent="0.25">
      <c r="A4200" s="227"/>
      <c r="B4200" s="173"/>
      <c r="C4200" s="173"/>
      <c r="D4200" s="173"/>
      <c r="E4200" s="173"/>
      <c r="F4200" s="173"/>
      <c r="G4200" s="173"/>
      <c r="H4200" s="173"/>
      <c r="I4200" s="173"/>
      <c r="J4200" s="173"/>
      <c r="K4200" s="173"/>
      <c r="L4200" s="173"/>
      <c r="M4200" s="72"/>
      <c r="N4200" s="67"/>
      <c r="O4200" s="76"/>
      <c r="P4200" s="218"/>
      <c r="Q4200" s="218"/>
      <c r="R4200" s="218"/>
    </row>
    <row r="4201" spans="1:18" x14ac:dyDescent="0.25">
      <c r="A4201" s="227"/>
      <c r="B4201" s="173"/>
      <c r="C4201" s="173"/>
      <c r="D4201" s="173"/>
      <c r="E4201" s="173"/>
      <c r="F4201" s="173"/>
      <c r="G4201" s="173"/>
      <c r="H4201" s="173"/>
      <c r="I4201" s="173"/>
      <c r="J4201" s="173"/>
      <c r="K4201" s="173"/>
      <c r="L4201" s="173"/>
      <c r="M4201" s="72"/>
      <c r="N4201" s="67"/>
      <c r="O4201" s="76"/>
      <c r="P4201" s="218"/>
      <c r="Q4201" s="218"/>
      <c r="R4201" s="218"/>
    </row>
    <row r="4202" spans="1:18" x14ac:dyDescent="0.25">
      <c r="A4202" s="227"/>
      <c r="B4202" s="173"/>
      <c r="C4202" s="173"/>
      <c r="D4202" s="173"/>
      <c r="E4202" s="173"/>
      <c r="F4202" s="173"/>
      <c r="G4202" s="173"/>
      <c r="H4202" s="173"/>
      <c r="I4202" s="173"/>
      <c r="J4202" s="173"/>
      <c r="K4202" s="173"/>
      <c r="L4202" s="173"/>
      <c r="M4202" s="72"/>
      <c r="N4202" s="67"/>
      <c r="O4202" s="76"/>
      <c r="P4202" s="218"/>
      <c r="Q4202" s="218"/>
      <c r="R4202" s="218"/>
    </row>
    <row r="4203" spans="1:18" x14ac:dyDescent="0.25">
      <c r="A4203" s="227"/>
      <c r="B4203" s="173"/>
      <c r="C4203" s="173"/>
      <c r="D4203" s="173"/>
      <c r="E4203" s="173"/>
      <c r="F4203" s="173"/>
      <c r="G4203" s="173"/>
      <c r="H4203" s="173"/>
      <c r="I4203" s="173"/>
      <c r="J4203" s="173"/>
      <c r="K4203" s="173"/>
      <c r="L4203" s="173"/>
      <c r="M4203" s="72"/>
      <c r="N4203" s="67"/>
      <c r="O4203" s="76"/>
      <c r="P4203" s="218"/>
      <c r="Q4203" s="218"/>
      <c r="R4203" s="218"/>
    </row>
    <row r="4204" spans="1:18" x14ac:dyDescent="0.25">
      <c r="A4204" s="227"/>
      <c r="B4204" s="173"/>
      <c r="C4204" s="173"/>
      <c r="D4204" s="173"/>
      <c r="E4204" s="173"/>
      <c r="F4204" s="173"/>
      <c r="G4204" s="173"/>
      <c r="H4204" s="173"/>
      <c r="I4204" s="173"/>
      <c r="J4204" s="173"/>
      <c r="K4204" s="173"/>
      <c r="L4204" s="173"/>
      <c r="M4204" s="72"/>
      <c r="N4204" s="67"/>
      <c r="O4204" s="76"/>
      <c r="P4204" s="218"/>
      <c r="Q4204" s="218"/>
      <c r="R4204" s="218"/>
    </row>
    <row r="4205" spans="1:18" x14ac:dyDescent="0.25">
      <c r="A4205" s="227"/>
      <c r="B4205" s="173"/>
      <c r="C4205" s="173"/>
      <c r="D4205" s="173"/>
      <c r="E4205" s="173"/>
      <c r="F4205" s="173"/>
      <c r="G4205" s="173"/>
      <c r="H4205" s="173"/>
      <c r="I4205" s="173"/>
      <c r="J4205" s="173"/>
      <c r="K4205" s="173"/>
      <c r="L4205" s="173"/>
      <c r="M4205" s="72"/>
      <c r="N4205" s="67"/>
      <c r="O4205" s="76"/>
      <c r="P4205" s="218"/>
      <c r="Q4205" s="218"/>
      <c r="R4205" s="218"/>
    </row>
    <row r="4206" spans="1:18" x14ac:dyDescent="0.25">
      <c r="A4206" s="227"/>
      <c r="B4206" s="173"/>
      <c r="C4206" s="173"/>
      <c r="D4206" s="173"/>
      <c r="E4206" s="173"/>
      <c r="F4206" s="173"/>
      <c r="G4206" s="173"/>
      <c r="H4206" s="173"/>
      <c r="I4206" s="173"/>
      <c r="J4206" s="173"/>
      <c r="K4206" s="173"/>
      <c r="L4206" s="173"/>
      <c r="M4206" s="72"/>
      <c r="N4206" s="67"/>
      <c r="O4206" s="76"/>
      <c r="P4206" s="218"/>
      <c r="Q4206" s="218"/>
      <c r="R4206" s="218"/>
    </row>
    <row r="4207" spans="1:18" x14ac:dyDescent="0.25">
      <c r="A4207" s="227"/>
      <c r="B4207" s="173"/>
      <c r="C4207" s="173"/>
      <c r="D4207" s="173"/>
      <c r="E4207" s="173"/>
      <c r="F4207" s="173"/>
      <c r="G4207" s="173"/>
      <c r="H4207" s="173"/>
      <c r="I4207" s="173"/>
      <c r="J4207" s="173"/>
      <c r="K4207" s="173"/>
      <c r="L4207" s="173"/>
      <c r="M4207" s="72"/>
      <c r="N4207" s="67"/>
      <c r="O4207" s="76"/>
      <c r="P4207" s="218"/>
      <c r="Q4207" s="218"/>
      <c r="R4207" s="218"/>
    </row>
    <row r="4208" spans="1:18" x14ac:dyDescent="0.25">
      <c r="A4208" s="227"/>
      <c r="B4208" s="173"/>
      <c r="C4208" s="173"/>
      <c r="D4208" s="173"/>
      <c r="E4208" s="173"/>
      <c r="F4208" s="173"/>
      <c r="G4208" s="173"/>
      <c r="H4208" s="173"/>
      <c r="I4208" s="173"/>
      <c r="J4208" s="173"/>
      <c r="K4208" s="173"/>
      <c r="L4208" s="173"/>
      <c r="M4208" s="72"/>
      <c r="N4208" s="67"/>
      <c r="O4208" s="76"/>
      <c r="P4208" s="218"/>
      <c r="Q4208" s="218"/>
      <c r="R4208" s="218"/>
    </row>
    <row r="4209" spans="1:18" x14ac:dyDescent="0.25">
      <c r="A4209" s="227"/>
      <c r="B4209" s="173"/>
      <c r="C4209" s="173"/>
      <c r="D4209" s="173"/>
      <c r="E4209" s="173"/>
      <c r="F4209" s="173"/>
      <c r="G4209" s="173"/>
      <c r="H4209" s="173"/>
      <c r="I4209" s="173"/>
      <c r="J4209" s="173"/>
      <c r="K4209" s="173"/>
      <c r="L4209" s="173"/>
      <c r="M4209" s="72"/>
      <c r="N4209" s="67"/>
      <c r="O4209" s="76"/>
      <c r="P4209" s="218"/>
      <c r="Q4209" s="218"/>
      <c r="R4209" s="218"/>
    </row>
    <row r="4210" spans="1:18" x14ac:dyDescent="0.25">
      <c r="A4210" s="227"/>
      <c r="B4210" s="173"/>
      <c r="C4210" s="173"/>
      <c r="D4210" s="173"/>
      <c r="E4210" s="173"/>
      <c r="F4210" s="173"/>
      <c r="G4210" s="173"/>
      <c r="H4210" s="173"/>
      <c r="I4210" s="173"/>
      <c r="J4210" s="173"/>
      <c r="K4210" s="173"/>
      <c r="L4210" s="173"/>
      <c r="M4210" s="72"/>
      <c r="N4210" s="67"/>
      <c r="O4210" s="76"/>
      <c r="P4210" s="218"/>
      <c r="Q4210" s="218"/>
      <c r="R4210" s="218"/>
    </row>
    <row r="4211" spans="1:18" x14ac:dyDescent="0.25">
      <c r="A4211" s="227"/>
      <c r="B4211" s="173"/>
      <c r="C4211" s="173"/>
      <c r="D4211" s="173"/>
      <c r="E4211" s="173"/>
      <c r="F4211" s="173"/>
      <c r="G4211" s="173"/>
      <c r="H4211" s="173"/>
      <c r="I4211" s="173"/>
      <c r="J4211" s="173"/>
      <c r="K4211" s="173"/>
      <c r="L4211" s="173"/>
      <c r="M4211" s="72"/>
      <c r="N4211" s="67"/>
      <c r="O4211" s="76"/>
      <c r="P4211" s="218"/>
      <c r="Q4211" s="218"/>
      <c r="R4211" s="218"/>
    </row>
    <row r="4212" spans="1:18" x14ac:dyDescent="0.25">
      <c r="A4212" s="227"/>
      <c r="B4212" s="173"/>
      <c r="C4212" s="173"/>
      <c r="D4212" s="173"/>
      <c r="E4212" s="173"/>
      <c r="F4212" s="173"/>
      <c r="G4212" s="173"/>
      <c r="H4212" s="173"/>
      <c r="I4212" s="173"/>
      <c r="J4212" s="173"/>
      <c r="K4212" s="173"/>
      <c r="L4212" s="173"/>
      <c r="M4212" s="72"/>
      <c r="N4212" s="67"/>
      <c r="O4212" s="76"/>
      <c r="P4212" s="218"/>
      <c r="Q4212" s="218"/>
      <c r="R4212" s="218"/>
    </row>
    <row r="4213" spans="1:18" x14ac:dyDescent="0.25">
      <c r="A4213" s="227"/>
      <c r="B4213" s="173"/>
      <c r="C4213" s="173"/>
      <c r="D4213" s="173"/>
      <c r="E4213" s="173"/>
      <c r="F4213" s="173"/>
      <c r="G4213" s="173"/>
      <c r="H4213" s="173"/>
      <c r="I4213" s="173"/>
      <c r="J4213" s="173"/>
      <c r="K4213" s="173"/>
      <c r="L4213" s="173"/>
      <c r="M4213" s="72"/>
      <c r="N4213" s="67"/>
      <c r="O4213" s="76"/>
      <c r="P4213" s="218"/>
      <c r="Q4213" s="218"/>
      <c r="R4213" s="218"/>
    </row>
    <row r="4214" spans="1:18" x14ac:dyDescent="0.25">
      <c r="A4214" s="227"/>
      <c r="B4214" s="173"/>
      <c r="C4214" s="173"/>
      <c r="D4214" s="173"/>
      <c r="E4214" s="173"/>
      <c r="F4214" s="173"/>
      <c r="G4214" s="173"/>
      <c r="H4214" s="173"/>
      <c r="I4214" s="173"/>
      <c r="J4214" s="173"/>
      <c r="K4214" s="173"/>
      <c r="L4214" s="173"/>
      <c r="M4214" s="72"/>
      <c r="N4214" s="67"/>
      <c r="O4214" s="76"/>
      <c r="P4214" s="218"/>
      <c r="Q4214" s="218"/>
      <c r="R4214" s="218"/>
    </row>
    <row r="4215" spans="1:18" x14ac:dyDescent="0.25">
      <c r="A4215" s="227"/>
      <c r="B4215" s="173"/>
      <c r="C4215" s="173"/>
      <c r="D4215" s="173"/>
      <c r="E4215" s="173"/>
      <c r="F4215" s="173"/>
      <c r="G4215" s="173"/>
      <c r="H4215" s="173"/>
      <c r="I4215" s="173"/>
      <c r="J4215" s="173"/>
      <c r="K4215" s="173"/>
      <c r="L4215" s="173"/>
      <c r="M4215" s="72"/>
      <c r="N4215" s="67"/>
      <c r="O4215" s="76"/>
      <c r="P4215" s="218"/>
      <c r="Q4215" s="218"/>
      <c r="R4215" s="218"/>
    </row>
    <row r="4216" spans="1:18" x14ac:dyDescent="0.25">
      <c r="A4216" s="227"/>
      <c r="B4216" s="173"/>
      <c r="C4216" s="173"/>
      <c r="D4216" s="173"/>
      <c r="E4216" s="173"/>
      <c r="F4216" s="173"/>
      <c r="G4216" s="173"/>
      <c r="H4216" s="173"/>
      <c r="I4216" s="173"/>
      <c r="J4216" s="173"/>
      <c r="K4216" s="173"/>
      <c r="L4216" s="173"/>
      <c r="M4216" s="72"/>
      <c r="N4216" s="67"/>
      <c r="O4216" s="76"/>
      <c r="P4216" s="218"/>
      <c r="Q4216" s="218"/>
      <c r="R4216" s="218"/>
    </row>
    <row r="4217" spans="1:18" x14ac:dyDescent="0.25">
      <c r="A4217" s="227"/>
      <c r="B4217" s="173"/>
      <c r="C4217" s="173"/>
      <c r="D4217" s="173"/>
      <c r="E4217" s="173"/>
      <c r="F4217" s="173"/>
      <c r="G4217" s="173"/>
      <c r="H4217" s="173"/>
      <c r="I4217" s="173"/>
      <c r="J4217" s="173"/>
      <c r="K4217" s="173"/>
      <c r="L4217" s="173"/>
      <c r="M4217" s="72"/>
      <c r="N4217" s="67"/>
      <c r="O4217" s="76"/>
      <c r="P4217" s="218"/>
      <c r="Q4217" s="218"/>
      <c r="R4217" s="218"/>
    </row>
    <row r="4218" spans="1:18" x14ac:dyDescent="0.25">
      <c r="A4218" s="227"/>
      <c r="B4218" s="173"/>
      <c r="C4218" s="173"/>
      <c r="D4218" s="173"/>
      <c r="E4218" s="173"/>
      <c r="F4218" s="173"/>
      <c r="G4218" s="173"/>
      <c r="H4218" s="173"/>
      <c r="I4218" s="173"/>
      <c r="J4218" s="173"/>
      <c r="K4218" s="173"/>
      <c r="L4218" s="173"/>
      <c r="M4218" s="72"/>
      <c r="N4218" s="67"/>
      <c r="O4218" s="76"/>
      <c r="P4218" s="218"/>
      <c r="Q4218" s="218"/>
      <c r="R4218" s="218"/>
    </row>
    <row r="4219" spans="1:18" x14ac:dyDescent="0.25">
      <c r="A4219" s="227"/>
      <c r="B4219" s="173"/>
      <c r="C4219" s="173"/>
      <c r="D4219" s="173"/>
      <c r="E4219" s="173"/>
      <c r="F4219" s="173"/>
      <c r="G4219" s="173"/>
      <c r="H4219" s="173"/>
      <c r="I4219" s="173"/>
      <c r="J4219" s="173"/>
      <c r="K4219" s="173"/>
      <c r="L4219" s="173"/>
      <c r="M4219" s="72"/>
      <c r="N4219" s="67"/>
      <c r="O4219" s="76"/>
      <c r="P4219" s="218"/>
      <c r="Q4219" s="218"/>
      <c r="R4219" s="218"/>
    </row>
    <row r="4220" spans="1:18" x14ac:dyDescent="0.25">
      <c r="A4220" s="227"/>
      <c r="B4220" s="173"/>
      <c r="C4220" s="173"/>
      <c r="D4220" s="173"/>
      <c r="E4220" s="173"/>
      <c r="F4220" s="173"/>
      <c r="G4220" s="173"/>
      <c r="H4220" s="173"/>
      <c r="I4220" s="173"/>
      <c r="J4220" s="173"/>
      <c r="K4220" s="173"/>
      <c r="L4220" s="173"/>
      <c r="M4220" s="72"/>
      <c r="N4220" s="67"/>
      <c r="O4220" s="76"/>
      <c r="P4220" s="218"/>
      <c r="Q4220" s="218"/>
      <c r="R4220" s="218"/>
    </row>
    <row r="4221" spans="1:18" x14ac:dyDescent="0.25">
      <c r="A4221" s="227"/>
      <c r="B4221" s="173"/>
      <c r="C4221" s="173"/>
      <c r="D4221" s="173"/>
      <c r="E4221" s="173"/>
      <c r="F4221" s="173"/>
      <c r="G4221" s="173"/>
      <c r="H4221" s="173"/>
      <c r="I4221" s="173"/>
      <c r="J4221" s="173"/>
      <c r="K4221" s="173"/>
      <c r="L4221" s="173"/>
      <c r="M4221" s="72"/>
      <c r="N4221" s="67"/>
      <c r="O4221" s="76"/>
      <c r="P4221" s="218"/>
      <c r="Q4221" s="218"/>
      <c r="R4221" s="218"/>
    </row>
    <row r="4222" spans="1:18" x14ac:dyDescent="0.25">
      <c r="A4222" s="227"/>
      <c r="B4222" s="173"/>
      <c r="C4222" s="173"/>
      <c r="D4222" s="173"/>
      <c r="E4222" s="173"/>
      <c r="F4222" s="173"/>
      <c r="G4222" s="173"/>
      <c r="H4222" s="173"/>
      <c r="I4222" s="173"/>
      <c r="J4222" s="173"/>
      <c r="K4222" s="173"/>
      <c r="L4222" s="173"/>
      <c r="M4222" s="72"/>
      <c r="N4222" s="67"/>
      <c r="O4222" s="76"/>
      <c r="P4222" s="218"/>
      <c r="Q4222" s="218"/>
      <c r="R4222" s="218"/>
    </row>
    <row r="4223" spans="1:18" x14ac:dyDescent="0.25">
      <c r="A4223" s="227"/>
      <c r="B4223" s="173"/>
      <c r="C4223" s="173"/>
      <c r="D4223" s="173"/>
      <c r="E4223" s="173"/>
      <c r="F4223" s="173"/>
      <c r="G4223" s="173"/>
      <c r="H4223" s="173"/>
      <c r="I4223" s="173"/>
      <c r="J4223" s="173"/>
      <c r="K4223" s="173"/>
      <c r="L4223" s="173"/>
      <c r="M4223" s="72"/>
      <c r="N4223" s="67"/>
      <c r="O4223" s="76"/>
      <c r="P4223" s="218"/>
      <c r="Q4223" s="218"/>
      <c r="R4223" s="218"/>
    </row>
    <row r="4224" spans="1:18" x14ac:dyDescent="0.25">
      <c r="A4224" s="227"/>
      <c r="B4224" s="173"/>
      <c r="C4224" s="173"/>
      <c r="D4224" s="173"/>
      <c r="E4224" s="173"/>
      <c r="F4224" s="173"/>
      <c r="G4224" s="173"/>
      <c r="H4224" s="173"/>
      <c r="I4224" s="173"/>
      <c r="J4224" s="173"/>
      <c r="K4224" s="173"/>
      <c r="L4224" s="173"/>
      <c r="M4224" s="72"/>
      <c r="N4224" s="67"/>
      <c r="O4224" s="76"/>
      <c r="P4224" s="218"/>
      <c r="Q4224" s="218"/>
      <c r="R4224" s="218"/>
    </row>
    <row r="4225" spans="1:18" x14ac:dyDescent="0.25">
      <c r="A4225" s="227"/>
      <c r="B4225" s="173"/>
      <c r="C4225" s="173"/>
      <c r="D4225" s="173"/>
      <c r="E4225" s="173"/>
      <c r="F4225" s="173"/>
      <c r="G4225" s="173"/>
      <c r="H4225" s="173"/>
      <c r="I4225" s="173"/>
      <c r="J4225" s="173"/>
      <c r="K4225" s="173"/>
      <c r="L4225" s="173"/>
      <c r="M4225" s="72"/>
      <c r="N4225" s="67"/>
      <c r="O4225" s="76"/>
      <c r="P4225" s="218"/>
      <c r="Q4225" s="218"/>
      <c r="R4225" s="218"/>
    </row>
    <row r="4226" spans="1:18" x14ac:dyDescent="0.25">
      <c r="A4226" s="227"/>
      <c r="B4226" s="173"/>
      <c r="C4226" s="173"/>
      <c r="D4226" s="173"/>
      <c r="E4226" s="173"/>
      <c r="F4226" s="173"/>
      <c r="G4226" s="173"/>
      <c r="H4226" s="173"/>
      <c r="I4226" s="173"/>
      <c r="J4226" s="173"/>
      <c r="K4226" s="173"/>
      <c r="L4226" s="173"/>
      <c r="M4226" s="72"/>
      <c r="N4226" s="67"/>
      <c r="O4226" s="76"/>
      <c r="P4226" s="218"/>
      <c r="Q4226" s="218"/>
      <c r="R4226" s="218"/>
    </row>
    <row r="4227" spans="1:18" x14ac:dyDescent="0.25">
      <c r="A4227" s="227"/>
      <c r="B4227" s="173"/>
      <c r="C4227" s="173"/>
      <c r="D4227" s="173"/>
      <c r="E4227" s="173"/>
      <c r="F4227" s="173"/>
      <c r="G4227" s="173"/>
      <c r="H4227" s="173"/>
      <c r="I4227" s="173"/>
      <c r="J4227" s="173"/>
      <c r="K4227" s="173"/>
      <c r="L4227" s="173"/>
      <c r="M4227" s="72"/>
      <c r="N4227" s="67"/>
      <c r="O4227" s="76"/>
      <c r="P4227" s="218"/>
      <c r="Q4227" s="218"/>
      <c r="R4227" s="218"/>
    </row>
    <row r="4228" spans="1:18" x14ac:dyDescent="0.25">
      <c r="A4228" s="227"/>
      <c r="B4228" s="173"/>
      <c r="C4228" s="173"/>
      <c r="D4228" s="173"/>
      <c r="E4228" s="173"/>
      <c r="F4228" s="173"/>
      <c r="G4228" s="173"/>
      <c r="H4228" s="173"/>
      <c r="I4228" s="173"/>
      <c r="J4228" s="173"/>
      <c r="K4228" s="173"/>
      <c r="L4228" s="173"/>
      <c r="M4228" s="72"/>
      <c r="N4228" s="67"/>
      <c r="O4228" s="76"/>
      <c r="P4228" s="218"/>
      <c r="Q4228" s="218"/>
      <c r="R4228" s="218"/>
    </row>
    <row r="4229" spans="1:18" x14ac:dyDescent="0.25">
      <c r="A4229" s="227"/>
      <c r="B4229" s="173"/>
      <c r="C4229" s="173"/>
      <c r="D4229" s="173"/>
      <c r="E4229" s="173"/>
      <c r="F4229" s="173"/>
      <c r="G4229" s="173"/>
      <c r="H4229" s="173"/>
      <c r="I4229" s="173"/>
      <c r="J4229" s="173"/>
      <c r="K4229" s="173"/>
      <c r="L4229" s="173"/>
      <c r="M4229" s="72"/>
      <c r="N4229" s="67"/>
      <c r="O4229" s="76"/>
      <c r="P4229" s="218"/>
      <c r="Q4229" s="218"/>
      <c r="R4229" s="218"/>
    </row>
    <row r="4230" spans="1:18" x14ac:dyDescent="0.25">
      <c r="A4230" s="227"/>
      <c r="B4230" s="173"/>
      <c r="C4230" s="173"/>
      <c r="D4230" s="173"/>
      <c r="E4230" s="173"/>
      <c r="F4230" s="173"/>
      <c r="G4230" s="173"/>
      <c r="H4230" s="173"/>
      <c r="I4230" s="173"/>
      <c r="J4230" s="173"/>
      <c r="K4230" s="173"/>
      <c r="L4230" s="173"/>
      <c r="M4230" s="72"/>
      <c r="N4230" s="67"/>
      <c r="O4230" s="76"/>
      <c r="P4230" s="218"/>
      <c r="Q4230" s="218"/>
      <c r="R4230" s="218"/>
    </row>
    <row r="4231" spans="1:18" x14ac:dyDescent="0.25">
      <c r="A4231" s="227"/>
      <c r="B4231" s="173"/>
      <c r="C4231" s="173"/>
      <c r="D4231" s="173"/>
      <c r="E4231" s="173"/>
      <c r="F4231" s="173"/>
      <c r="G4231" s="173"/>
      <c r="H4231" s="173"/>
      <c r="I4231" s="173"/>
      <c r="J4231" s="173"/>
      <c r="K4231" s="173"/>
      <c r="L4231" s="173"/>
      <c r="M4231" s="72"/>
      <c r="N4231" s="67"/>
      <c r="O4231" s="76"/>
      <c r="P4231" s="218"/>
      <c r="Q4231" s="218"/>
      <c r="R4231" s="218"/>
    </row>
    <row r="4232" spans="1:18" x14ac:dyDescent="0.25">
      <c r="A4232" s="227"/>
      <c r="B4232" s="173"/>
      <c r="C4232" s="173"/>
      <c r="D4232" s="173"/>
      <c r="E4232" s="173"/>
      <c r="F4232" s="173"/>
      <c r="G4232" s="173"/>
      <c r="H4232" s="173"/>
      <c r="I4232" s="173"/>
      <c r="J4232" s="173"/>
      <c r="K4232" s="173"/>
      <c r="L4232" s="173"/>
      <c r="M4232" s="72"/>
      <c r="N4232" s="67"/>
      <c r="O4232" s="76"/>
      <c r="P4232" s="218"/>
      <c r="Q4232" s="218"/>
      <c r="R4232" s="218"/>
    </row>
    <row r="4233" spans="1:18" x14ac:dyDescent="0.25">
      <c r="A4233" s="227"/>
      <c r="B4233" s="173"/>
      <c r="C4233" s="173"/>
      <c r="D4233" s="173"/>
      <c r="E4233" s="173"/>
      <c r="F4233" s="173"/>
      <c r="G4233" s="173"/>
      <c r="H4233" s="173"/>
      <c r="I4233" s="173"/>
      <c r="J4233" s="173"/>
      <c r="K4233" s="173"/>
      <c r="L4233" s="173"/>
      <c r="M4233" s="72"/>
      <c r="N4233" s="67"/>
      <c r="O4233" s="76"/>
      <c r="P4233" s="218"/>
      <c r="Q4233" s="218"/>
      <c r="R4233" s="218"/>
    </row>
    <row r="4234" spans="1:18" x14ac:dyDescent="0.25">
      <c r="A4234" s="227"/>
      <c r="B4234" s="173"/>
      <c r="C4234" s="173"/>
      <c r="D4234" s="173"/>
      <c r="E4234" s="173"/>
      <c r="F4234" s="173"/>
      <c r="G4234" s="173"/>
      <c r="H4234" s="173"/>
      <c r="I4234" s="173"/>
      <c r="J4234" s="173"/>
      <c r="K4234" s="173"/>
      <c r="L4234" s="173"/>
      <c r="M4234" s="72"/>
      <c r="N4234" s="67"/>
      <c r="O4234" s="76"/>
      <c r="P4234" s="218"/>
      <c r="Q4234" s="218"/>
      <c r="R4234" s="218"/>
    </row>
    <row r="4235" spans="1:18" x14ac:dyDescent="0.25">
      <c r="A4235" s="227"/>
      <c r="B4235" s="173"/>
      <c r="C4235" s="173"/>
      <c r="D4235" s="173"/>
      <c r="E4235" s="173"/>
      <c r="F4235" s="173"/>
      <c r="G4235" s="173"/>
      <c r="H4235" s="173"/>
      <c r="I4235" s="173"/>
      <c r="J4235" s="173"/>
      <c r="K4235" s="173"/>
      <c r="L4235" s="173"/>
      <c r="M4235" s="72"/>
      <c r="N4235" s="67"/>
      <c r="O4235" s="76"/>
      <c r="P4235" s="218"/>
      <c r="Q4235" s="218"/>
      <c r="R4235" s="218"/>
    </row>
    <row r="4236" spans="1:18" x14ac:dyDescent="0.25">
      <c r="A4236" s="227"/>
      <c r="B4236" s="173"/>
      <c r="C4236" s="173"/>
      <c r="D4236" s="173"/>
      <c r="E4236" s="173"/>
      <c r="F4236" s="173"/>
      <c r="G4236" s="173"/>
      <c r="H4236" s="173"/>
      <c r="I4236" s="173"/>
      <c r="J4236" s="173"/>
      <c r="K4236" s="173"/>
      <c r="L4236" s="173"/>
      <c r="M4236" s="72"/>
      <c r="N4236" s="67"/>
      <c r="O4236" s="76"/>
      <c r="P4236" s="218"/>
      <c r="Q4236" s="218"/>
      <c r="R4236" s="218"/>
    </row>
    <row r="4237" spans="1:18" x14ac:dyDescent="0.25">
      <c r="A4237" s="227"/>
      <c r="B4237" s="173"/>
      <c r="C4237" s="173"/>
      <c r="D4237" s="173"/>
      <c r="E4237" s="173"/>
      <c r="F4237" s="173"/>
      <c r="G4237" s="173"/>
      <c r="H4237" s="173"/>
      <c r="I4237" s="173"/>
      <c r="J4237" s="173"/>
      <c r="K4237" s="173"/>
      <c r="L4237" s="173"/>
      <c r="M4237" s="72"/>
      <c r="N4237" s="67"/>
      <c r="O4237" s="76"/>
      <c r="P4237" s="218"/>
      <c r="Q4237" s="218"/>
      <c r="R4237" s="218"/>
    </row>
    <row r="4238" spans="1:18" x14ac:dyDescent="0.25">
      <c r="A4238" s="227"/>
      <c r="B4238" s="173"/>
      <c r="C4238" s="173"/>
      <c r="D4238" s="173"/>
      <c r="E4238" s="173"/>
      <c r="F4238" s="173"/>
      <c r="G4238" s="173"/>
      <c r="H4238" s="173"/>
      <c r="I4238" s="173"/>
      <c r="J4238" s="173"/>
      <c r="K4238" s="173"/>
      <c r="L4238" s="173"/>
      <c r="M4238" s="72"/>
      <c r="N4238" s="67"/>
      <c r="O4238" s="76"/>
      <c r="P4238" s="218"/>
      <c r="Q4238" s="218"/>
      <c r="R4238" s="218"/>
    </row>
    <row r="4239" spans="1:18" x14ac:dyDescent="0.25">
      <c r="A4239" s="227"/>
      <c r="B4239" s="173"/>
      <c r="C4239" s="173"/>
      <c r="D4239" s="173"/>
      <c r="E4239" s="173"/>
      <c r="F4239" s="173"/>
      <c r="G4239" s="173"/>
      <c r="H4239" s="173"/>
      <c r="I4239" s="173"/>
      <c r="J4239" s="173"/>
      <c r="K4239" s="173"/>
      <c r="L4239" s="173"/>
      <c r="M4239" s="72"/>
      <c r="N4239" s="67"/>
      <c r="O4239" s="76"/>
      <c r="P4239" s="218"/>
      <c r="Q4239" s="218"/>
      <c r="R4239" s="218"/>
    </row>
    <row r="4240" spans="1:18" x14ac:dyDescent="0.25">
      <c r="A4240" s="227"/>
      <c r="B4240" s="173"/>
      <c r="C4240" s="173"/>
      <c r="D4240" s="173"/>
      <c r="E4240" s="173"/>
      <c r="F4240" s="173"/>
      <c r="G4240" s="173"/>
      <c r="H4240" s="173"/>
      <c r="I4240" s="173"/>
      <c r="J4240" s="173"/>
      <c r="K4240" s="173"/>
      <c r="L4240" s="173"/>
      <c r="M4240" s="72"/>
      <c r="N4240" s="67"/>
      <c r="O4240" s="76"/>
      <c r="P4240" s="218"/>
      <c r="Q4240" s="218"/>
      <c r="R4240" s="218"/>
    </row>
    <row r="4241" spans="1:18" x14ac:dyDescent="0.25">
      <c r="A4241" s="227"/>
      <c r="B4241" s="173"/>
      <c r="C4241" s="173"/>
      <c r="D4241" s="173"/>
      <c r="E4241" s="173"/>
      <c r="F4241" s="173"/>
      <c r="G4241" s="173"/>
      <c r="H4241" s="173"/>
      <c r="I4241" s="173"/>
      <c r="J4241" s="173"/>
      <c r="K4241" s="173"/>
      <c r="L4241" s="173"/>
      <c r="M4241" s="72"/>
      <c r="N4241" s="67"/>
      <c r="O4241" s="76"/>
      <c r="P4241" s="218"/>
      <c r="Q4241" s="218"/>
      <c r="R4241" s="218"/>
    </row>
    <row r="4242" spans="1:18" x14ac:dyDescent="0.25">
      <c r="A4242" s="227"/>
      <c r="B4242" s="173"/>
      <c r="C4242" s="173"/>
      <c r="D4242" s="173"/>
      <c r="E4242" s="173"/>
      <c r="F4242" s="173"/>
      <c r="G4242" s="173"/>
      <c r="H4242" s="173"/>
      <c r="I4242" s="173"/>
      <c r="J4242" s="173"/>
      <c r="K4242" s="173"/>
      <c r="L4242" s="173"/>
      <c r="M4242" s="72"/>
      <c r="N4242" s="67"/>
      <c r="O4242" s="76"/>
      <c r="P4242" s="218"/>
      <c r="Q4242" s="218"/>
      <c r="R4242" s="218"/>
    </row>
    <row r="4243" spans="1:18" x14ac:dyDescent="0.25">
      <c r="A4243" s="227"/>
      <c r="B4243" s="173"/>
      <c r="C4243" s="173"/>
      <c r="D4243" s="173"/>
      <c r="E4243" s="173"/>
      <c r="F4243" s="173"/>
      <c r="G4243" s="173"/>
      <c r="H4243" s="173"/>
      <c r="I4243" s="173"/>
      <c r="J4243" s="173"/>
      <c r="K4243" s="173"/>
      <c r="L4243" s="173"/>
      <c r="M4243" s="72"/>
      <c r="N4243" s="67"/>
      <c r="O4243" s="76"/>
      <c r="P4243" s="218"/>
      <c r="Q4243" s="218"/>
      <c r="R4243" s="218"/>
    </row>
    <row r="4244" spans="1:18" x14ac:dyDescent="0.25">
      <c r="A4244" s="227"/>
      <c r="B4244" s="173"/>
      <c r="C4244" s="173"/>
      <c r="D4244" s="173"/>
      <c r="E4244" s="173"/>
      <c r="F4244" s="173"/>
      <c r="G4244" s="173"/>
      <c r="H4244" s="173"/>
      <c r="I4244" s="173"/>
      <c r="J4244" s="173"/>
      <c r="K4244" s="173"/>
      <c r="L4244" s="173"/>
      <c r="M4244" s="72"/>
      <c r="N4244" s="67"/>
      <c r="O4244" s="76"/>
      <c r="P4244" s="218"/>
      <c r="Q4244" s="218"/>
      <c r="R4244" s="218"/>
    </row>
    <row r="4245" spans="1:18" x14ac:dyDescent="0.25">
      <c r="A4245" s="227"/>
      <c r="B4245" s="173"/>
      <c r="C4245" s="173"/>
      <c r="D4245" s="173"/>
      <c r="E4245" s="173"/>
      <c r="F4245" s="173"/>
      <c r="G4245" s="173"/>
      <c r="H4245" s="173"/>
      <c r="I4245" s="173"/>
      <c r="J4245" s="173"/>
      <c r="K4245" s="173"/>
      <c r="L4245" s="173"/>
      <c r="M4245" s="72"/>
      <c r="N4245" s="67"/>
      <c r="O4245" s="76"/>
      <c r="P4245" s="218"/>
      <c r="Q4245" s="218"/>
      <c r="R4245" s="218"/>
    </row>
    <row r="4246" spans="1:18" x14ac:dyDescent="0.25">
      <c r="A4246" s="227"/>
      <c r="B4246" s="173"/>
      <c r="C4246" s="173"/>
      <c r="D4246" s="173"/>
      <c r="E4246" s="173"/>
      <c r="F4246" s="173"/>
      <c r="G4246" s="173"/>
      <c r="H4246" s="173"/>
      <c r="I4246" s="173"/>
      <c r="J4246" s="173"/>
      <c r="K4246" s="173"/>
      <c r="L4246" s="173"/>
      <c r="M4246" s="72"/>
      <c r="N4246" s="67"/>
      <c r="O4246" s="76"/>
      <c r="P4246" s="218"/>
      <c r="Q4246" s="218"/>
      <c r="R4246" s="218"/>
    </row>
    <row r="4247" spans="1:18" x14ac:dyDescent="0.25">
      <c r="A4247" s="227"/>
      <c r="B4247" s="173"/>
      <c r="C4247" s="173"/>
      <c r="D4247" s="173"/>
      <c r="E4247" s="173"/>
      <c r="F4247" s="173"/>
      <c r="G4247" s="173"/>
      <c r="H4247" s="173"/>
      <c r="I4247" s="173"/>
      <c r="J4247" s="173"/>
      <c r="K4247" s="173"/>
      <c r="L4247" s="173"/>
      <c r="M4247" s="72"/>
      <c r="N4247" s="67"/>
      <c r="O4247" s="76"/>
      <c r="P4247" s="218"/>
      <c r="Q4247" s="218"/>
      <c r="R4247" s="218"/>
    </row>
    <row r="4248" spans="1:18" x14ac:dyDescent="0.25">
      <c r="A4248" s="227"/>
      <c r="B4248" s="173"/>
      <c r="C4248" s="173"/>
      <c r="D4248" s="173"/>
      <c r="E4248" s="173"/>
      <c r="F4248" s="173"/>
      <c r="G4248" s="173"/>
      <c r="H4248" s="173"/>
      <c r="I4248" s="173"/>
      <c r="J4248" s="173"/>
      <c r="K4248" s="173"/>
      <c r="L4248" s="173"/>
      <c r="M4248" s="72"/>
      <c r="N4248" s="67"/>
      <c r="O4248" s="76"/>
      <c r="P4248" s="218"/>
      <c r="Q4248" s="218"/>
      <c r="R4248" s="218"/>
    </row>
    <row r="4249" spans="1:18" x14ac:dyDescent="0.25">
      <c r="A4249" s="227"/>
      <c r="B4249" s="173"/>
      <c r="C4249" s="173"/>
      <c r="D4249" s="173"/>
      <c r="E4249" s="173"/>
      <c r="F4249" s="173"/>
      <c r="G4249" s="173"/>
      <c r="H4249" s="173"/>
      <c r="I4249" s="173"/>
      <c r="J4249" s="173"/>
      <c r="K4249" s="173"/>
      <c r="L4249" s="173"/>
      <c r="M4249" s="72"/>
      <c r="N4249" s="67"/>
      <c r="O4249" s="76"/>
      <c r="P4249" s="218"/>
      <c r="Q4249" s="218"/>
      <c r="R4249" s="218"/>
    </row>
    <row r="4250" spans="1:18" x14ac:dyDescent="0.25">
      <c r="A4250" s="227"/>
      <c r="B4250" s="173"/>
      <c r="C4250" s="173"/>
      <c r="D4250" s="173"/>
      <c r="E4250" s="173"/>
      <c r="F4250" s="173"/>
      <c r="G4250" s="173"/>
      <c r="H4250" s="173"/>
      <c r="I4250" s="173"/>
      <c r="J4250" s="173"/>
      <c r="K4250" s="173"/>
      <c r="L4250" s="173"/>
      <c r="M4250" s="72"/>
      <c r="N4250" s="67"/>
      <c r="O4250" s="76"/>
      <c r="P4250" s="218"/>
      <c r="Q4250" s="218"/>
      <c r="R4250" s="218"/>
    </row>
    <row r="4251" spans="1:18" x14ac:dyDescent="0.25">
      <c r="A4251" s="227"/>
      <c r="B4251" s="173"/>
      <c r="C4251" s="173"/>
      <c r="D4251" s="173"/>
      <c r="E4251" s="173"/>
      <c r="F4251" s="173"/>
      <c r="G4251" s="173"/>
      <c r="H4251" s="173"/>
      <c r="I4251" s="173"/>
      <c r="J4251" s="173"/>
      <c r="K4251" s="173"/>
      <c r="L4251" s="173"/>
      <c r="M4251" s="72"/>
      <c r="N4251" s="67"/>
      <c r="O4251" s="76"/>
      <c r="P4251" s="218"/>
      <c r="Q4251" s="218"/>
      <c r="R4251" s="218"/>
    </row>
    <row r="4252" spans="1:18" x14ac:dyDescent="0.25">
      <c r="A4252" s="227"/>
      <c r="B4252" s="173"/>
      <c r="C4252" s="173"/>
      <c r="D4252" s="173"/>
      <c r="E4252" s="173"/>
      <c r="F4252" s="173"/>
      <c r="G4252" s="173"/>
      <c r="H4252" s="173"/>
      <c r="I4252" s="173"/>
      <c r="J4252" s="173"/>
      <c r="K4252" s="173"/>
      <c r="L4252" s="173"/>
      <c r="M4252" s="72"/>
      <c r="N4252" s="67"/>
      <c r="O4252" s="76"/>
      <c r="P4252" s="218"/>
      <c r="Q4252" s="218"/>
      <c r="R4252" s="218"/>
    </row>
    <row r="4253" spans="1:18" x14ac:dyDescent="0.25">
      <c r="A4253" s="227"/>
      <c r="B4253" s="173"/>
      <c r="C4253" s="173"/>
      <c r="D4253" s="173"/>
      <c r="E4253" s="173"/>
      <c r="F4253" s="173"/>
      <c r="G4253" s="173"/>
      <c r="H4253" s="173"/>
      <c r="I4253" s="173"/>
      <c r="J4253" s="173"/>
      <c r="K4253" s="173"/>
      <c r="L4253" s="173"/>
      <c r="M4253" s="72"/>
      <c r="N4253" s="67"/>
      <c r="O4253" s="76"/>
      <c r="P4253" s="218"/>
      <c r="Q4253" s="218"/>
      <c r="R4253" s="218"/>
    </row>
    <row r="4254" spans="1:18" x14ac:dyDescent="0.25">
      <c r="A4254" s="227"/>
      <c r="B4254" s="173"/>
      <c r="C4254" s="173"/>
      <c r="D4254" s="173"/>
      <c r="E4254" s="173"/>
      <c r="F4254" s="173"/>
      <c r="G4254" s="173"/>
      <c r="H4254" s="173"/>
      <c r="I4254" s="173"/>
      <c r="J4254" s="173"/>
      <c r="K4254" s="173"/>
      <c r="L4254" s="173"/>
      <c r="M4254" s="72"/>
      <c r="N4254" s="67"/>
      <c r="O4254" s="76"/>
      <c r="P4254" s="218"/>
      <c r="Q4254" s="218"/>
      <c r="R4254" s="218"/>
    </row>
    <row r="4255" spans="1:18" x14ac:dyDescent="0.25">
      <c r="A4255" s="227"/>
      <c r="B4255" s="173"/>
      <c r="C4255" s="173"/>
      <c r="D4255" s="173"/>
      <c r="E4255" s="173"/>
      <c r="F4255" s="173"/>
      <c r="G4255" s="173"/>
      <c r="H4255" s="173"/>
      <c r="I4255" s="173"/>
      <c r="J4255" s="173"/>
      <c r="K4255" s="173"/>
      <c r="L4255" s="173"/>
      <c r="M4255" s="72"/>
      <c r="N4255" s="67"/>
      <c r="O4255" s="76"/>
      <c r="P4255" s="218"/>
      <c r="Q4255" s="218"/>
      <c r="R4255" s="218"/>
    </row>
    <row r="4256" spans="1:18" x14ac:dyDescent="0.25">
      <c r="A4256" s="227"/>
      <c r="B4256" s="173"/>
      <c r="C4256" s="173"/>
      <c r="D4256" s="173"/>
      <c r="E4256" s="173"/>
      <c r="F4256" s="173"/>
      <c r="G4256" s="173"/>
      <c r="H4256" s="173"/>
      <c r="I4256" s="173"/>
      <c r="J4256" s="173"/>
      <c r="K4256" s="173"/>
      <c r="L4256" s="173"/>
      <c r="M4256" s="72"/>
      <c r="N4256" s="67"/>
      <c r="O4256" s="76"/>
      <c r="P4256" s="218"/>
      <c r="Q4256" s="218"/>
      <c r="R4256" s="218"/>
    </row>
    <row r="4257" spans="1:18" x14ac:dyDescent="0.25">
      <c r="A4257" s="227"/>
      <c r="B4257" s="173"/>
      <c r="C4257" s="173"/>
      <c r="D4257" s="173"/>
      <c r="E4257" s="173"/>
      <c r="F4257" s="173"/>
      <c r="G4257" s="173"/>
      <c r="H4257" s="173"/>
      <c r="I4257" s="173"/>
      <c r="J4257" s="173"/>
      <c r="K4257" s="173"/>
      <c r="L4257" s="173"/>
      <c r="M4257" s="72"/>
      <c r="N4257" s="67"/>
      <c r="O4257" s="76"/>
      <c r="P4257" s="218"/>
      <c r="Q4257" s="218"/>
      <c r="R4257" s="218"/>
    </row>
    <row r="4258" spans="1:18" x14ac:dyDescent="0.25">
      <c r="A4258" s="227"/>
      <c r="B4258" s="173"/>
      <c r="C4258" s="173"/>
      <c r="D4258" s="173"/>
      <c r="E4258" s="173"/>
      <c r="F4258" s="173"/>
      <c r="G4258" s="173"/>
      <c r="H4258" s="173"/>
      <c r="I4258" s="173"/>
      <c r="J4258" s="173"/>
      <c r="K4258" s="173"/>
      <c r="L4258" s="173"/>
      <c r="M4258" s="72"/>
      <c r="N4258" s="67"/>
      <c r="O4258" s="76"/>
      <c r="P4258" s="218"/>
      <c r="Q4258" s="218"/>
      <c r="R4258" s="218"/>
    </row>
    <row r="4259" spans="1:18" x14ac:dyDescent="0.25">
      <c r="A4259" s="227"/>
      <c r="B4259" s="173"/>
      <c r="C4259" s="173"/>
      <c r="D4259" s="173"/>
      <c r="E4259" s="173"/>
      <c r="F4259" s="173"/>
      <c r="G4259" s="173"/>
      <c r="H4259" s="173"/>
      <c r="I4259" s="173"/>
      <c r="J4259" s="173"/>
      <c r="K4259" s="173"/>
      <c r="L4259" s="173"/>
      <c r="M4259" s="72"/>
      <c r="N4259" s="67"/>
      <c r="O4259" s="76"/>
      <c r="P4259" s="218"/>
      <c r="Q4259" s="218"/>
      <c r="R4259" s="218"/>
    </row>
    <row r="4260" spans="1:18" x14ac:dyDescent="0.25">
      <c r="A4260" s="227"/>
      <c r="B4260" s="173"/>
      <c r="C4260" s="173"/>
      <c r="D4260" s="173"/>
      <c r="E4260" s="173"/>
      <c r="F4260" s="173"/>
      <c r="G4260" s="173"/>
      <c r="H4260" s="173"/>
      <c r="I4260" s="173"/>
      <c r="J4260" s="173"/>
      <c r="K4260" s="173"/>
      <c r="L4260" s="173"/>
      <c r="M4260" s="72"/>
      <c r="N4260" s="67"/>
      <c r="O4260" s="76"/>
      <c r="P4260" s="218"/>
      <c r="Q4260" s="218"/>
      <c r="R4260" s="218"/>
    </row>
    <row r="4261" spans="1:18" x14ac:dyDescent="0.25">
      <c r="A4261" s="227"/>
      <c r="B4261" s="173"/>
      <c r="C4261" s="173"/>
      <c r="D4261" s="173"/>
      <c r="E4261" s="173"/>
      <c r="F4261" s="173"/>
      <c r="G4261" s="173"/>
      <c r="H4261" s="173"/>
      <c r="I4261" s="173"/>
      <c r="J4261" s="173"/>
      <c r="K4261" s="173"/>
      <c r="L4261" s="173"/>
      <c r="M4261" s="72"/>
      <c r="N4261" s="67"/>
      <c r="O4261" s="76"/>
      <c r="P4261" s="218"/>
      <c r="Q4261" s="218"/>
      <c r="R4261" s="218"/>
    </row>
    <row r="4262" spans="1:18" x14ac:dyDescent="0.25">
      <c r="A4262" s="227"/>
      <c r="B4262" s="173"/>
      <c r="C4262" s="173"/>
      <c r="D4262" s="173"/>
      <c r="E4262" s="173"/>
      <c r="F4262" s="173"/>
      <c r="G4262" s="173"/>
      <c r="H4262" s="173"/>
      <c r="I4262" s="173"/>
      <c r="J4262" s="173"/>
      <c r="K4262" s="173"/>
      <c r="L4262" s="173"/>
      <c r="M4262" s="72"/>
      <c r="N4262" s="67"/>
      <c r="O4262" s="76"/>
      <c r="P4262" s="218"/>
      <c r="Q4262" s="218"/>
      <c r="R4262" s="218"/>
    </row>
    <row r="4263" spans="1:18" x14ac:dyDescent="0.25">
      <c r="A4263" s="227"/>
      <c r="B4263" s="173"/>
      <c r="C4263" s="173"/>
      <c r="D4263" s="173"/>
      <c r="E4263" s="173"/>
      <c r="F4263" s="173"/>
      <c r="G4263" s="173"/>
      <c r="H4263" s="173"/>
      <c r="I4263" s="173"/>
      <c r="J4263" s="173"/>
      <c r="K4263" s="173"/>
      <c r="L4263" s="173"/>
      <c r="M4263" s="72"/>
      <c r="N4263" s="67"/>
      <c r="O4263" s="76"/>
      <c r="P4263" s="218"/>
      <c r="Q4263" s="218"/>
      <c r="R4263" s="218"/>
    </row>
    <row r="4264" spans="1:18" x14ac:dyDescent="0.25">
      <c r="A4264" s="227"/>
      <c r="B4264" s="173"/>
      <c r="C4264" s="173"/>
      <c r="D4264" s="173"/>
      <c r="E4264" s="173"/>
      <c r="F4264" s="173"/>
      <c r="G4264" s="173"/>
      <c r="H4264" s="173"/>
      <c r="I4264" s="173"/>
      <c r="J4264" s="173"/>
      <c r="K4264" s="173"/>
      <c r="L4264" s="173"/>
      <c r="M4264" s="72"/>
      <c r="N4264" s="67"/>
      <c r="O4264" s="76"/>
      <c r="P4264" s="218"/>
      <c r="Q4264" s="218"/>
      <c r="R4264" s="218"/>
    </row>
    <row r="4265" spans="1:18" x14ac:dyDescent="0.25">
      <c r="A4265" s="227"/>
      <c r="B4265" s="173"/>
      <c r="C4265" s="173"/>
      <c r="D4265" s="173"/>
      <c r="E4265" s="173"/>
      <c r="F4265" s="173"/>
      <c r="G4265" s="173"/>
      <c r="H4265" s="173"/>
      <c r="I4265" s="173"/>
      <c r="J4265" s="173"/>
      <c r="K4265" s="173"/>
      <c r="L4265" s="173"/>
      <c r="M4265" s="72"/>
      <c r="N4265" s="67"/>
      <c r="O4265" s="76"/>
      <c r="P4265" s="218"/>
      <c r="Q4265" s="218"/>
      <c r="R4265" s="218"/>
    </row>
    <row r="4266" spans="1:18" x14ac:dyDescent="0.25">
      <c r="A4266" s="227"/>
      <c r="B4266" s="173"/>
      <c r="C4266" s="173"/>
      <c r="D4266" s="173"/>
      <c r="E4266" s="173"/>
      <c r="F4266" s="173"/>
      <c r="G4266" s="173"/>
      <c r="H4266" s="173"/>
      <c r="I4266" s="173"/>
      <c r="J4266" s="173"/>
      <c r="K4266" s="173"/>
      <c r="L4266" s="173"/>
      <c r="M4266" s="72"/>
      <c r="N4266" s="67"/>
      <c r="O4266" s="76"/>
      <c r="P4266" s="218"/>
      <c r="Q4266" s="218"/>
      <c r="R4266" s="218"/>
    </row>
    <row r="4267" spans="1:18" x14ac:dyDescent="0.25">
      <c r="A4267" s="227"/>
      <c r="B4267" s="173"/>
      <c r="C4267" s="173"/>
      <c r="D4267" s="173"/>
      <c r="E4267" s="173"/>
      <c r="F4267" s="173"/>
      <c r="G4267" s="173"/>
      <c r="H4267" s="173"/>
      <c r="I4267" s="173"/>
      <c r="J4267" s="173"/>
      <c r="K4267" s="173"/>
      <c r="L4267" s="173"/>
      <c r="M4267" s="72"/>
      <c r="N4267" s="67"/>
      <c r="O4267" s="76"/>
      <c r="P4267" s="218"/>
      <c r="Q4267" s="218"/>
      <c r="R4267" s="218"/>
    </row>
    <row r="4268" spans="1:18" x14ac:dyDescent="0.25">
      <c r="A4268" s="227"/>
      <c r="B4268" s="173"/>
      <c r="C4268" s="173"/>
      <c r="D4268" s="173"/>
      <c r="E4268" s="173"/>
      <c r="F4268" s="173"/>
      <c r="G4268" s="173"/>
      <c r="H4268" s="173"/>
      <c r="I4268" s="173"/>
      <c r="J4268" s="173"/>
      <c r="K4268" s="173"/>
      <c r="L4268" s="173"/>
      <c r="M4268" s="72"/>
      <c r="N4268" s="67"/>
      <c r="O4268" s="76"/>
      <c r="P4268" s="218"/>
      <c r="Q4268" s="218"/>
      <c r="R4268" s="218"/>
    </row>
    <row r="4269" spans="1:18" x14ac:dyDescent="0.25">
      <c r="A4269" s="227"/>
      <c r="B4269" s="173"/>
      <c r="C4269" s="173"/>
      <c r="D4269" s="173"/>
      <c r="E4269" s="173"/>
      <c r="F4269" s="173"/>
      <c r="G4269" s="173"/>
      <c r="H4269" s="173"/>
      <c r="I4269" s="173"/>
      <c r="J4269" s="173"/>
      <c r="K4269" s="173"/>
      <c r="L4269" s="173"/>
      <c r="M4269" s="72"/>
      <c r="N4269" s="67"/>
      <c r="O4269" s="76"/>
      <c r="P4269" s="218"/>
      <c r="Q4269" s="218"/>
      <c r="R4269" s="218"/>
    </row>
    <row r="4270" spans="1:18" x14ac:dyDescent="0.25">
      <c r="A4270" s="227"/>
      <c r="B4270" s="173"/>
      <c r="C4270" s="173"/>
      <c r="D4270" s="173"/>
      <c r="E4270" s="173"/>
      <c r="F4270" s="173"/>
      <c r="G4270" s="173"/>
      <c r="H4270" s="173"/>
      <c r="I4270" s="173"/>
      <c r="J4270" s="173"/>
      <c r="K4270" s="173"/>
      <c r="L4270" s="173"/>
      <c r="M4270" s="72"/>
      <c r="N4270" s="67"/>
      <c r="O4270" s="76"/>
      <c r="P4270" s="218"/>
      <c r="Q4270" s="218"/>
      <c r="R4270" s="218"/>
    </row>
    <row r="4271" spans="1:18" x14ac:dyDescent="0.25">
      <c r="A4271" s="227"/>
      <c r="B4271" s="173"/>
      <c r="C4271" s="173"/>
      <c r="D4271" s="173"/>
      <c r="E4271" s="173"/>
      <c r="F4271" s="173"/>
      <c r="G4271" s="173"/>
      <c r="H4271" s="173"/>
      <c r="I4271" s="173"/>
      <c r="J4271" s="173"/>
      <c r="K4271" s="173"/>
      <c r="L4271" s="173"/>
      <c r="M4271" s="72"/>
      <c r="N4271" s="67"/>
      <c r="O4271" s="76"/>
      <c r="P4271" s="218"/>
      <c r="Q4271" s="218"/>
      <c r="R4271" s="218"/>
    </row>
    <row r="4272" spans="1:18" x14ac:dyDescent="0.25">
      <c r="A4272" s="227"/>
      <c r="B4272" s="173"/>
      <c r="C4272" s="173"/>
      <c r="D4272" s="173"/>
      <c r="E4272" s="173"/>
      <c r="F4272" s="173"/>
      <c r="G4272" s="173"/>
      <c r="H4272" s="173"/>
      <c r="I4272" s="173"/>
      <c r="J4272" s="173"/>
      <c r="K4272" s="173"/>
      <c r="L4272" s="173"/>
      <c r="M4272" s="72"/>
      <c r="N4272" s="67"/>
      <c r="O4272" s="76"/>
      <c r="P4272" s="218"/>
      <c r="Q4272" s="218"/>
      <c r="R4272" s="218"/>
    </row>
    <row r="4273" spans="1:18" x14ac:dyDescent="0.25">
      <c r="A4273" s="227"/>
      <c r="B4273" s="173"/>
      <c r="C4273" s="173"/>
      <c r="D4273" s="173"/>
      <c r="E4273" s="173"/>
      <c r="F4273" s="173"/>
      <c r="G4273" s="173"/>
      <c r="H4273" s="173"/>
      <c r="I4273" s="173"/>
      <c r="J4273" s="173"/>
      <c r="K4273" s="173"/>
      <c r="L4273" s="173"/>
      <c r="M4273" s="72"/>
      <c r="N4273" s="67"/>
      <c r="O4273" s="76"/>
      <c r="P4273" s="218"/>
      <c r="Q4273" s="218"/>
      <c r="R4273" s="218"/>
    </row>
    <row r="4274" spans="1:18" x14ac:dyDescent="0.25">
      <c r="A4274" s="227"/>
      <c r="B4274" s="173"/>
      <c r="C4274" s="173"/>
      <c r="D4274" s="173"/>
      <c r="E4274" s="173"/>
      <c r="F4274" s="173"/>
      <c r="G4274" s="173"/>
      <c r="H4274" s="173"/>
      <c r="I4274" s="173"/>
      <c r="J4274" s="173"/>
      <c r="K4274" s="173"/>
      <c r="L4274" s="173"/>
      <c r="M4274" s="72"/>
      <c r="N4274" s="67"/>
      <c r="O4274" s="76"/>
      <c r="P4274" s="218"/>
      <c r="Q4274" s="218"/>
      <c r="R4274" s="218"/>
    </row>
    <row r="4275" spans="1:18" x14ac:dyDescent="0.25">
      <c r="A4275" s="227"/>
      <c r="B4275" s="173"/>
      <c r="C4275" s="173"/>
      <c r="D4275" s="173"/>
      <c r="E4275" s="173"/>
      <c r="F4275" s="173"/>
      <c r="G4275" s="173"/>
      <c r="H4275" s="173"/>
      <c r="I4275" s="173"/>
      <c r="J4275" s="173"/>
      <c r="K4275" s="173"/>
      <c r="L4275" s="173"/>
      <c r="M4275" s="72"/>
      <c r="N4275" s="67"/>
      <c r="O4275" s="76"/>
      <c r="P4275" s="218"/>
      <c r="Q4275" s="218"/>
      <c r="R4275" s="218"/>
    </row>
    <row r="4276" spans="1:18" x14ac:dyDescent="0.25">
      <c r="A4276" s="227"/>
      <c r="B4276" s="173"/>
      <c r="C4276" s="173"/>
      <c r="D4276" s="173"/>
      <c r="E4276" s="173"/>
      <c r="F4276" s="173"/>
      <c r="G4276" s="173"/>
      <c r="H4276" s="173"/>
      <c r="I4276" s="173"/>
      <c r="J4276" s="173"/>
      <c r="K4276" s="173"/>
      <c r="L4276" s="173"/>
      <c r="M4276" s="72"/>
      <c r="N4276" s="67"/>
      <c r="O4276" s="76"/>
      <c r="P4276" s="218"/>
      <c r="Q4276" s="218"/>
      <c r="R4276" s="218"/>
    </row>
    <row r="4277" spans="1:18" x14ac:dyDescent="0.25">
      <c r="A4277" s="227"/>
      <c r="B4277" s="173"/>
      <c r="C4277" s="173"/>
      <c r="D4277" s="173"/>
      <c r="E4277" s="173"/>
      <c r="F4277" s="173"/>
      <c r="G4277" s="173"/>
      <c r="H4277" s="173"/>
      <c r="I4277" s="173"/>
      <c r="J4277" s="173"/>
      <c r="K4277" s="173"/>
      <c r="L4277" s="173"/>
      <c r="M4277" s="72"/>
      <c r="N4277" s="67"/>
      <c r="O4277" s="76"/>
      <c r="P4277" s="218"/>
      <c r="Q4277" s="218"/>
      <c r="R4277" s="218"/>
    </row>
    <row r="4278" spans="1:18" x14ac:dyDescent="0.25">
      <c r="A4278" s="227"/>
      <c r="B4278" s="173"/>
      <c r="C4278" s="173"/>
      <c r="D4278" s="173"/>
      <c r="E4278" s="173"/>
      <c r="F4278" s="173"/>
      <c r="G4278" s="173"/>
      <c r="H4278" s="173"/>
      <c r="I4278" s="173"/>
      <c r="J4278" s="173"/>
      <c r="K4278" s="173"/>
      <c r="L4278" s="173"/>
      <c r="M4278" s="72"/>
      <c r="N4278" s="67"/>
      <c r="O4278" s="76"/>
      <c r="P4278" s="218"/>
      <c r="Q4278" s="218"/>
      <c r="R4278" s="218"/>
    </row>
    <row r="4279" spans="1:18" x14ac:dyDescent="0.25">
      <c r="A4279" s="227"/>
      <c r="B4279" s="173"/>
      <c r="C4279" s="173"/>
      <c r="D4279" s="173"/>
      <c r="E4279" s="173"/>
      <c r="F4279" s="173"/>
      <c r="G4279" s="173"/>
      <c r="H4279" s="173"/>
      <c r="I4279" s="173"/>
      <c r="J4279" s="173"/>
      <c r="K4279" s="173"/>
      <c r="L4279" s="173"/>
      <c r="M4279" s="72"/>
      <c r="N4279" s="67"/>
      <c r="O4279" s="76"/>
      <c r="P4279" s="218"/>
      <c r="Q4279" s="218"/>
      <c r="R4279" s="218"/>
    </row>
    <row r="4280" spans="1:18" x14ac:dyDescent="0.25">
      <c r="A4280" s="227"/>
      <c r="B4280" s="173"/>
      <c r="C4280" s="173"/>
      <c r="D4280" s="173"/>
      <c r="E4280" s="173"/>
      <c r="F4280" s="173"/>
      <c r="G4280" s="173"/>
      <c r="H4280" s="173"/>
      <c r="I4280" s="173"/>
      <c r="J4280" s="173"/>
      <c r="K4280" s="173"/>
      <c r="L4280" s="173"/>
      <c r="M4280" s="72"/>
      <c r="N4280" s="67"/>
      <c r="O4280" s="76"/>
      <c r="P4280" s="218"/>
      <c r="Q4280" s="218"/>
      <c r="R4280" s="218"/>
    </row>
    <row r="4281" spans="1:18" x14ac:dyDescent="0.25">
      <c r="A4281" s="227"/>
      <c r="B4281" s="173"/>
      <c r="C4281" s="173"/>
      <c r="D4281" s="173"/>
      <c r="E4281" s="173"/>
      <c r="F4281" s="173"/>
      <c r="G4281" s="173"/>
      <c r="H4281" s="173"/>
      <c r="I4281" s="173"/>
      <c r="J4281" s="173"/>
      <c r="K4281" s="173"/>
      <c r="L4281" s="173"/>
      <c r="M4281" s="72"/>
      <c r="N4281" s="67"/>
      <c r="O4281" s="76"/>
      <c r="P4281" s="218"/>
      <c r="Q4281" s="218"/>
      <c r="R4281" s="218"/>
    </row>
    <row r="4282" spans="1:18" x14ac:dyDescent="0.25">
      <c r="A4282" s="227"/>
      <c r="B4282" s="173"/>
      <c r="C4282" s="173"/>
      <c r="D4282" s="173"/>
      <c r="E4282" s="173"/>
      <c r="F4282" s="173"/>
      <c r="G4282" s="173"/>
      <c r="H4282" s="173"/>
      <c r="I4282" s="173"/>
      <c r="J4282" s="173"/>
      <c r="K4282" s="173"/>
      <c r="L4282" s="173"/>
      <c r="M4282" s="72"/>
      <c r="N4282" s="67"/>
      <c r="O4282" s="76"/>
      <c r="P4282" s="218"/>
      <c r="Q4282" s="218"/>
      <c r="R4282" s="218"/>
    </row>
    <row r="4283" spans="1:18" x14ac:dyDescent="0.25">
      <c r="A4283" s="227"/>
      <c r="B4283" s="173"/>
      <c r="C4283" s="173"/>
      <c r="D4283" s="173"/>
      <c r="E4283" s="173"/>
      <c r="F4283" s="173"/>
      <c r="G4283" s="173"/>
      <c r="H4283" s="173"/>
      <c r="I4283" s="173"/>
      <c r="J4283" s="173"/>
      <c r="K4283" s="173"/>
      <c r="L4283" s="173"/>
      <c r="M4283" s="72"/>
      <c r="N4283" s="67"/>
      <c r="O4283" s="76"/>
      <c r="P4283" s="218"/>
      <c r="Q4283" s="218"/>
      <c r="R4283" s="218"/>
    </row>
    <row r="4284" spans="1:18" x14ac:dyDescent="0.25">
      <c r="A4284" s="227"/>
      <c r="B4284" s="173"/>
      <c r="C4284" s="173"/>
      <c r="D4284" s="173"/>
      <c r="E4284" s="173"/>
      <c r="F4284" s="173"/>
      <c r="G4284" s="173"/>
      <c r="H4284" s="173"/>
      <c r="I4284" s="173"/>
      <c r="J4284" s="173"/>
      <c r="K4284" s="173"/>
      <c r="L4284" s="173"/>
      <c r="M4284" s="72"/>
      <c r="N4284" s="67"/>
      <c r="O4284" s="76"/>
      <c r="P4284" s="218"/>
      <c r="Q4284" s="218"/>
      <c r="R4284" s="218"/>
    </row>
    <row r="4285" spans="1:18" x14ac:dyDescent="0.25">
      <c r="A4285" s="227"/>
      <c r="B4285" s="173"/>
      <c r="C4285" s="173"/>
      <c r="D4285" s="173"/>
      <c r="E4285" s="173"/>
      <c r="F4285" s="173"/>
      <c r="G4285" s="173"/>
      <c r="H4285" s="173"/>
      <c r="I4285" s="173"/>
      <c r="J4285" s="173"/>
      <c r="K4285" s="173"/>
      <c r="L4285" s="173"/>
      <c r="M4285" s="72"/>
      <c r="N4285" s="67"/>
      <c r="O4285" s="76"/>
      <c r="P4285" s="218"/>
      <c r="Q4285" s="218"/>
      <c r="R4285" s="218"/>
    </row>
    <row r="4286" spans="1:18" x14ac:dyDescent="0.25">
      <c r="A4286" s="227"/>
      <c r="B4286" s="173"/>
      <c r="C4286" s="173"/>
      <c r="D4286" s="173"/>
      <c r="E4286" s="173"/>
      <c r="F4286" s="173"/>
      <c r="G4286" s="173"/>
      <c r="H4286" s="173"/>
      <c r="I4286" s="173"/>
      <c r="J4286" s="173"/>
      <c r="K4286" s="173"/>
      <c r="L4286" s="173"/>
      <c r="M4286" s="72"/>
      <c r="N4286" s="67"/>
      <c r="O4286" s="76"/>
      <c r="P4286" s="218"/>
      <c r="Q4286" s="218"/>
      <c r="R4286" s="218"/>
    </row>
    <row r="4287" spans="1:18" x14ac:dyDescent="0.25">
      <c r="A4287" s="227"/>
      <c r="B4287" s="173"/>
      <c r="C4287" s="173"/>
      <c r="D4287" s="173"/>
      <c r="E4287" s="173"/>
      <c r="F4287" s="173"/>
      <c r="G4287" s="173"/>
      <c r="H4287" s="173"/>
      <c r="I4287" s="173"/>
      <c r="J4287" s="173"/>
      <c r="K4287" s="173"/>
      <c r="L4287" s="173"/>
      <c r="M4287" s="72"/>
      <c r="N4287" s="67"/>
      <c r="O4287" s="76"/>
      <c r="P4287" s="218"/>
      <c r="Q4287" s="218"/>
      <c r="R4287" s="218"/>
    </row>
    <row r="4288" spans="1:18" x14ac:dyDescent="0.25">
      <c r="A4288" s="227"/>
      <c r="B4288" s="173"/>
      <c r="C4288" s="173"/>
      <c r="D4288" s="173"/>
      <c r="E4288" s="173"/>
      <c r="F4288" s="173"/>
      <c r="G4288" s="173"/>
      <c r="H4288" s="173"/>
      <c r="I4288" s="173"/>
      <c r="J4288" s="173"/>
      <c r="K4288" s="173"/>
      <c r="L4288" s="173"/>
      <c r="M4288" s="72"/>
      <c r="N4288" s="67"/>
      <c r="O4288" s="76"/>
      <c r="P4288" s="218"/>
      <c r="Q4288" s="218"/>
      <c r="R4288" s="218"/>
    </row>
    <row r="4289" spans="1:18" x14ac:dyDescent="0.25">
      <c r="A4289" s="227"/>
      <c r="B4289" s="173"/>
      <c r="C4289" s="173"/>
      <c r="D4289" s="173"/>
      <c r="E4289" s="173"/>
      <c r="F4289" s="173"/>
      <c r="G4289" s="173"/>
      <c r="H4289" s="173"/>
      <c r="I4289" s="173"/>
      <c r="J4289" s="173"/>
      <c r="K4289" s="173"/>
      <c r="L4289" s="173"/>
      <c r="M4289" s="72"/>
      <c r="N4289" s="67"/>
      <c r="O4289" s="76"/>
      <c r="P4289" s="218"/>
      <c r="Q4289" s="218"/>
      <c r="R4289" s="218"/>
    </row>
    <row r="4290" spans="1:18" x14ac:dyDescent="0.25">
      <c r="A4290" s="227"/>
      <c r="B4290" s="173"/>
      <c r="C4290" s="173"/>
      <c r="D4290" s="173"/>
      <c r="E4290" s="173"/>
      <c r="F4290" s="173"/>
      <c r="G4290" s="173"/>
      <c r="H4290" s="173"/>
      <c r="I4290" s="173"/>
      <c r="J4290" s="173"/>
      <c r="K4290" s="173"/>
      <c r="L4290" s="173"/>
      <c r="M4290" s="72"/>
      <c r="N4290" s="67"/>
      <c r="O4290" s="76"/>
      <c r="P4290" s="218"/>
      <c r="Q4290" s="218"/>
      <c r="R4290" s="218"/>
    </row>
    <row r="4291" spans="1:18" x14ac:dyDescent="0.25">
      <c r="A4291" s="227"/>
      <c r="B4291" s="173"/>
      <c r="C4291" s="173"/>
      <c r="D4291" s="173"/>
      <c r="E4291" s="173"/>
      <c r="F4291" s="173"/>
      <c r="G4291" s="173"/>
      <c r="H4291" s="173"/>
      <c r="I4291" s="173"/>
      <c r="J4291" s="173"/>
      <c r="K4291" s="173"/>
      <c r="L4291" s="173"/>
      <c r="M4291" s="72"/>
      <c r="N4291" s="67"/>
      <c r="O4291" s="76"/>
      <c r="P4291" s="218"/>
      <c r="Q4291" s="218"/>
      <c r="R4291" s="218"/>
    </row>
    <row r="4292" spans="1:18" x14ac:dyDescent="0.25">
      <c r="A4292" s="227"/>
      <c r="B4292" s="173"/>
      <c r="C4292" s="173"/>
      <c r="D4292" s="173"/>
      <c r="E4292" s="173"/>
      <c r="F4292" s="173"/>
      <c r="G4292" s="173"/>
      <c r="H4292" s="173"/>
      <c r="I4292" s="173"/>
      <c r="J4292" s="173"/>
      <c r="K4292" s="173"/>
      <c r="L4292" s="173"/>
      <c r="M4292" s="72"/>
      <c r="N4292" s="67"/>
      <c r="O4292" s="76"/>
      <c r="P4292" s="218"/>
      <c r="Q4292" s="218"/>
      <c r="R4292" s="218"/>
    </row>
    <row r="4293" spans="1:18" x14ac:dyDescent="0.25">
      <c r="A4293" s="227"/>
      <c r="B4293" s="173"/>
      <c r="C4293" s="173"/>
      <c r="D4293" s="173"/>
      <c r="E4293" s="173"/>
      <c r="F4293" s="173"/>
      <c r="G4293" s="173"/>
      <c r="H4293" s="173"/>
      <c r="I4293" s="173"/>
      <c r="J4293" s="173"/>
      <c r="K4293" s="173"/>
      <c r="L4293" s="173"/>
      <c r="M4293" s="72"/>
      <c r="N4293" s="67"/>
      <c r="O4293" s="76"/>
      <c r="P4293" s="218"/>
      <c r="Q4293" s="218"/>
      <c r="R4293" s="218"/>
    </row>
    <row r="4294" spans="1:18" x14ac:dyDescent="0.25">
      <c r="A4294" s="227"/>
      <c r="B4294" s="173"/>
      <c r="C4294" s="173"/>
      <c r="D4294" s="173"/>
      <c r="E4294" s="173"/>
      <c r="F4294" s="173"/>
      <c r="G4294" s="173"/>
      <c r="H4294" s="173"/>
      <c r="I4294" s="173"/>
      <c r="J4294" s="173"/>
      <c r="K4294" s="173"/>
      <c r="L4294" s="173"/>
      <c r="M4294" s="72"/>
      <c r="N4294" s="67"/>
      <c r="O4294" s="76"/>
      <c r="P4294" s="218"/>
      <c r="Q4294" s="218"/>
      <c r="R4294" s="218"/>
    </row>
    <row r="4295" spans="1:18" x14ac:dyDescent="0.25">
      <c r="A4295" s="227"/>
      <c r="B4295" s="173"/>
      <c r="C4295" s="173"/>
      <c r="D4295" s="173"/>
      <c r="E4295" s="173"/>
      <c r="F4295" s="173"/>
      <c r="G4295" s="173"/>
      <c r="H4295" s="173"/>
      <c r="I4295" s="173"/>
      <c r="J4295" s="173"/>
      <c r="K4295" s="173"/>
      <c r="L4295" s="173"/>
      <c r="M4295" s="72"/>
      <c r="N4295" s="67"/>
      <c r="O4295" s="76"/>
      <c r="P4295" s="218"/>
      <c r="Q4295" s="218"/>
      <c r="R4295" s="218"/>
    </row>
    <row r="4296" spans="1:18" x14ac:dyDescent="0.25">
      <c r="A4296" s="227"/>
      <c r="B4296" s="173"/>
      <c r="C4296" s="173"/>
      <c r="D4296" s="173"/>
      <c r="E4296" s="173"/>
      <c r="F4296" s="173"/>
      <c r="G4296" s="173"/>
      <c r="H4296" s="173"/>
      <c r="I4296" s="173"/>
      <c r="J4296" s="173"/>
      <c r="K4296" s="173"/>
      <c r="L4296" s="173"/>
      <c r="M4296" s="72"/>
      <c r="N4296" s="67"/>
      <c r="O4296" s="76"/>
      <c r="P4296" s="218"/>
      <c r="Q4296" s="218"/>
      <c r="R4296" s="218"/>
    </row>
    <row r="4297" spans="1:18" x14ac:dyDescent="0.25">
      <c r="A4297" s="227"/>
      <c r="B4297" s="173"/>
      <c r="C4297" s="173"/>
      <c r="D4297" s="173"/>
      <c r="E4297" s="173"/>
      <c r="F4297" s="173"/>
      <c r="G4297" s="173"/>
      <c r="H4297" s="173"/>
      <c r="I4297" s="173"/>
      <c r="J4297" s="173"/>
      <c r="K4297" s="173"/>
      <c r="L4297" s="173"/>
      <c r="M4297" s="72"/>
      <c r="N4297" s="67"/>
      <c r="O4297" s="76"/>
      <c r="P4297" s="218"/>
      <c r="Q4297" s="218"/>
      <c r="R4297" s="218"/>
    </row>
    <row r="4298" spans="1:18" x14ac:dyDescent="0.25">
      <c r="A4298" s="227"/>
      <c r="B4298" s="173"/>
      <c r="C4298" s="173"/>
      <c r="D4298" s="173"/>
      <c r="E4298" s="173"/>
      <c r="F4298" s="173"/>
      <c r="G4298" s="173"/>
      <c r="H4298" s="173"/>
      <c r="I4298" s="173"/>
      <c r="J4298" s="173"/>
      <c r="K4298" s="173"/>
      <c r="L4298" s="173"/>
      <c r="M4298" s="72"/>
      <c r="N4298" s="67"/>
      <c r="O4298" s="76"/>
      <c r="P4298" s="218"/>
      <c r="Q4298" s="218"/>
      <c r="R4298" s="218"/>
    </row>
    <row r="4299" spans="1:18" x14ac:dyDescent="0.25">
      <c r="A4299" s="227"/>
      <c r="B4299" s="173"/>
      <c r="C4299" s="173"/>
      <c r="D4299" s="173"/>
      <c r="E4299" s="173"/>
      <c r="F4299" s="173"/>
      <c r="G4299" s="173"/>
      <c r="H4299" s="173"/>
      <c r="I4299" s="173"/>
      <c r="J4299" s="173"/>
      <c r="K4299" s="173"/>
      <c r="L4299" s="173"/>
      <c r="M4299" s="72"/>
      <c r="N4299" s="67"/>
      <c r="O4299" s="76"/>
      <c r="P4299" s="218"/>
      <c r="Q4299" s="218"/>
      <c r="R4299" s="218"/>
    </row>
    <row r="4300" spans="1:18" x14ac:dyDescent="0.25">
      <c r="A4300" s="227"/>
      <c r="B4300" s="173"/>
      <c r="C4300" s="173"/>
      <c r="D4300" s="173"/>
      <c r="E4300" s="173"/>
      <c r="F4300" s="173"/>
      <c r="G4300" s="173"/>
      <c r="H4300" s="173"/>
      <c r="I4300" s="173"/>
      <c r="J4300" s="173"/>
      <c r="K4300" s="173"/>
      <c r="L4300" s="173"/>
      <c r="M4300" s="72"/>
      <c r="N4300" s="67"/>
      <c r="O4300" s="76"/>
      <c r="P4300" s="218"/>
      <c r="Q4300" s="218"/>
      <c r="R4300" s="218"/>
    </row>
    <row r="4301" spans="1:18" x14ac:dyDescent="0.25">
      <c r="A4301" s="227"/>
      <c r="B4301" s="173"/>
      <c r="C4301" s="173"/>
      <c r="D4301" s="173"/>
      <c r="E4301" s="173"/>
      <c r="F4301" s="173"/>
      <c r="G4301" s="173"/>
      <c r="H4301" s="173"/>
      <c r="I4301" s="173"/>
      <c r="J4301" s="173"/>
      <c r="K4301" s="173"/>
      <c r="L4301" s="173"/>
      <c r="M4301" s="72"/>
      <c r="N4301" s="67"/>
      <c r="O4301" s="76"/>
      <c r="P4301" s="218"/>
      <c r="Q4301" s="218"/>
      <c r="R4301" s="218"/>
    </row>
    <row r="4302" spans="1:18" x14ac:dyDescent="0.25">
      <c r="A4302" s="227"/>
      <c r="B4302" s="173"/>
      <c r="C4302" s="173"/>
      <c r="D4302" s="173"/>
      <c r="E4302" s="173"/>
      <c r="F4302" s="173"/>
      <c r="G4302" s="173"/>
      <c r="H4302" s="173"/>
      <c r="I4302" s="173"/>
      <c r="J4302" s="173"/>
      <c r="K4302" s="173"/>
      <c r="L4302" s="173"/>
      <c r="M4302" s="72"/>
      <c r="N4302" s="67"/>
      <c r="O4302" s="76"/>
      <c r="P4302" s="218"/>
      <c r="Q4302" s="218"/>
      <c r="R4302" s="218"/>
    </row>
    <row r="4303" spans="1:18" x14ac:dyDescent="0.25">
      <c r="A4303" s="227"/>
      <c r="B4303" s="173"/>
      <c r="C4303" s="173"/>
      <c r="D4303" s="173"/>
      <c r="E4303" s="173"/>
      <c r="F4303" s="173"/>
      <c r="G4303" s="173"/>
      <c r="H4303" s="173"/>
      <c r="I4303" s="173"/>
      <c r="J4303" s="173"/>
      <c r="K4303" s="173"/>
      <c r="L4303" s="173"/>
      <c r="M4303" s="72"/>
      <c r="N4303" s="67"/>
      <c r="O4303" s="76"/>
      <c r="P4303" s="218"/>
      <c r="Q4303" s="218"/>
      <c r="R4303" s="218"/>
    </row>
    <row r="4304" spans="1:18" x14ac:dyDescent="0.25">
      <c r="A4304" s="227"/>
      <c r="B4304" s="173"/>
      <c r="C4304" s="173"/>
      <c r="D4304" s="173"/>
      <c r="E4304" s="173"/>
      <c r="F4304" s="173"/>
      <c r="G4304" s="173"/>
      <c r="H4304" s="173"/>
      <c r="I4304" s="173"/>
      <c r="J4304" s="173"/>
      <c r="K4304" s="173"/>
      <c r="L4304" s="173"/>
      <c r="M4304" s="72"/>
      <c r="N4304" s="67"/>
      <c r="O4304" s="76"/>
      <c r="P4304" s="218"/>
      <c r="Q4304" s="218"/>
      <c r="R4304" s="218"/>
    </row>
    <row r="4305" spans="1:18" x14ac:dyDescent="0.25">
      <c r="A4305" s="227"/>
      <c r="B4305" s="173"/>
      <c r="C4305" s="173"/>
      <c r="D4305" s="173"/>
      <c r="E4305" s="173"/>
      <c r="F4305" s="173"/>
      <c r="G4305" s="173"/>
      <c r="H4305" s="173"/>
      <c r="I4305" s="173"/>
      <c r="J4305" s="173"/>
      <c r="K4305" s="173"/>
      <c r="L4305" s="173"/>
      <c r="M4305" s="72"/>
      <c r="N4305" s="67"/>
      <c r="O4305" s="76"/>
      <c r="P4305" s="218"/>
      <c r="Q4305" s="218"/>
      <c r="R4305" s="218"/>
    </row>
    <row r="4306" spans="1:18" x14ac:dyDescent="0.25">
      <c r="A4306" s="227"/>
      <c r="B4306" s="173"/>
      <c r="C4306" s="173"/>
      <c r="D4306" s="173"/>
      <c r="E4306" s="173"/>
      <c r="F4306" s="173"/>
      <c r="G4306" s="173"/>
      <c r="H4306" s="173"/>
      <c r="I4306" s="173"/>
      <c r="J4306" s="173"/>
      <c r="K4306" s="173"/>
      <c r="L4306" s="173"/>
      <c r="M4306" s="72"/>
      <c r="N4306" s="67"/>
      <c r="O4306" s="76"/>
      <c r="P4306" s="218"/>
      <c r="Q4306" s="218"/>
      <c r="R4306" s="218"/>
    </row>
    <row r="4307" spans="1:18" x14ac:dyDescent="0.25">
      <c r="A4307" s="227"/>
      <c r="B4307" s="173"/>
      <c r="C4307" s="173"/>
      <c r="D4307" s="173"/>
      <c r="E4307" s="173"/>
      <c r="F4307" s="173"/>
      <c r="G4307" s="173"/>
      <c r="H4307" s="173"/>
      <c r="I4307" s="173"/>
      <c r="J4307" s="173"/>
      <c r="K4307" s="173"/>
      <c r="L4307" s="173"/>
      <c r="M4307" s="72"/>
      <c r="N4307" s="67"/>
      <c r="O4307" s="76"/>
      <c r="P4307" s="218"/>
      <c r="Q4307" s="218"/>
      <c r="R4307" s="218"/>
    </row>
    <row r="4308" spans="1:18" x14ac:dyDescent="0.25">
      <c r="A4308" s="227"/>
      <c r="B4308" s="173"/>
      <c r="C4308" s="173"/>
      <c r="D4308" s="173"/>
      <c r="E4308" s="173"/>
      <c r="F4308" s="173"/>
      <c r="G4308" s="173"/>
      <c r="H4308" s="173"/>
      <c r="I4308" s="173"/>
      <c r="J4308" s="173"/>
      <c r="K4308" s="173"/>
      <c r="L4308" s="173"/>
      <c r="M4308" s="72"/>
      <c r="N4308" s="67"/>
      <c r="O4308" s="76"/>
      <c r="P4308" s="218"/>
      <c r="Q4308" s="218"/>
      <c r="R4308" s="218"/>
    </row>
    <row r="4309" spans="1:18" x14ac:dyDescent="0.25">
      <c r="A4309" s="227"/>
      <c r="B4309" s="173"/>
      <c r="C4309" s="173"/>
      <c r="D4309" s="173"/>
      <c r="E4309" s="173"/>
      <c r="F4309" s="173"/>
      <c r="G4309" s="173"/>
      <c r="H4309" s="173"/>
      <c r="I4309" s="173"/>
      <c r="J4309" s="173"/>
      <c r="K4309" s="173"/>
      <c r="L4309" s="173"/>
      <c r="M4309" s="72"/>
      <c r="N4309" s="67"/>
      <c r="O4309" s="76"/>
      <c r="P4309" s="218"/>
      <c r="Q4309" s="218"/>
      <c r="R4309" s="218"/>
    </row>
    <row r="4310" spans="1:18" x14ac:dyDescent="0.25">
      <c r="A4310" s="227"/>
      <c r="B4310" s="173"/>
      <c r="C4310" s="173"/>
      <c r="D4310" s="173"/>
      <c r="E4310" s="173"/>
      <c r="F4310" s="173"/>
      <c r="G4310" s="173"/>
      <c r="H4310" s="173"/>
      <c r="I4310" s="173"/>
      <c r="J4310" s="173"/>
      <c r="K4310" s="173"/>
      <c r="L4310" s="173"/>
      <c r="M4310" s="72"/>
      <c r="N4310" s="67"/>
      <c r="O4310" s="76"/>
      <c r="P4310" s="218"/>
      <c r="Q4310" s="218"/>
      <c r="R4310" s="218"/>
    </row>
    <row r="4311" spans="1:18" x14ac:dyDescent="0.25">
      <c r="A4311" s="227"/>
      <c r="B4311" s="173"/>
      <c r="C4311" s="173"/>
      <c r="D4311" s="173"/>
      <c r="E4311" s="173"/>
      <c r="F4311" s="173"/>
      <c r="G4311" s="173"/>
      <c r="H4311" s="173"/>
      <c r="I4311" s="173"/>
      <c r="J4311" s="173"/>
      <c r="K4311" s="173"/>
      <c r="L4311" s="173"/>
      <c r="M4311" s="72"/>
      <c r="N4311" s="67"/>
      <c r="O4311" s="76"/>
      <c r="P4311" s="218"/>
      <c r="Q4311" s="218"/>
      <c r="R4311" s="218"/>
    </row>
    <row r="4312" spans="1:18" x14ac:dyDescent="0.25">
      <c r="A4312" s="227"/>
      <c r="B4312" s="173"/>
      <c r="C4312" s="173"/>
      <c r="D4312" s="173"/>
      <c r="E4312" s="173"/>
      <c r="F4312" s="173"/>
      <c r="G4312" s="173"/>
      <c r="H4312" s="173"/>
      <c r="I4312" s="173"/>
      <c r="J4312" s="173"/>
      <c r="K4312" s="173"/>
      <c r="L4312" s="173"/>
      <c r="M4312" s="72"/>
      <c r="N4312" s="67"/>
      <c r="O4312" s="76"/>
      <c r="P4312" s="218"/>
      <c r="Q4312" s="218"/>
      <c r="R4312" s="218"/>
    </row>
    <row r="4313" spans="1:18" x14ac:dyDescent="0.25">
      <c r="A4313" s="227"/>
      <c r="B4313" s="173"/>
      <c r="C4313" s="173"/>
      <c r="D4313" s="173"/>
      <c r="E4313" s="173"/>
      <c r="F4313" s="173"/>
      <c r="G4313" s="173"/>
      <c r="H4313" s="173"/>
      <c r="I4313" s="173"/>
      <c r="J4313" s="173"/>
      <c r="K4313" s="173"/>
      <c r="L4313" s="173"/>
      <c r="M4313" s="72"/>
      <c r="N4313" s="67"/>
      <c r="O4313" s="76"/>
      <c r="P4313" s="218"/>
      <c r="Q4313" s="218"/>
      <c r="R4313" s="218"/>
    </row>
    <row r="4314" spans="1:18" x14ac:dyDescent="0.25">
      <c r="A4314" s="227"/>
      <c r="B4314" s="173"/>
      <c r="C4314" s="173"/>
      <c r="D4314" s="173"/>
      <c r="E4314" s="173"/>
      <c r="F4314" s="173"/>
      <c r="G4314" s="173"/>
      <c r="H4314" s="173"/>
      <c r="I4314" s="173"/>
      <c r="J4314" s="173"/>
      <c r="K4314" s="173"/>
      <c r="L4314" s="173"/>
      <c r="M4314" s="72"/>
      <c r="N4314" s="67"/>
      <c r="O4314" s="76"/>
      <c r="P4314" s="218"/>
      <c r="Q4314" s="218"/>
      <c r="R4314" s="218"/>
    </row>
    <row r="4315" spans="1:18" x14ac:dyDescent="0.25">
      <c r="A4315" s="227"/>
      <c r="B4315" s="173"/>
      <c r="C4315" s="173"/>
      <c r="D4315" s="173"/>
      <c r="E4315" s="173"/>
      <c r="F4315" s="173"/>
      <c r="G4315" s="173"/>
      <c r="H4315" s="173"/>
      <c r="I4315" s="173"/>
      <c r="J4315" s="173"/>
      <c r="K4315" s="173"/>
      <c r="L4315" s="173"/>
      <c r="M4315" s="72"/>
      <c r="N4315" s="67"/>
      <c r="O4315" s="76"/>
      <c r="P4315" s="218"/>
      <c r="Q4315" s="218"/>
      <c r="R4315" s="218"/>
    </row>
    <row r="4316" spans="1:18" x14ac:dyDescent="0.25">
      <c r="A4316" s="227"/>
      <c r="B4316" s="173"/>
      <c r="C4316" s="173"/>
      <c r="D4316" s="173"/>
      <c r="E4316" s="173"/>
      <c r="F4316" s="173"/>
      <c r="G4316" s="173"/>
      <c r="H4316" s="173"/>
      <c r="I4316" s="173"/>
      <c r="J4316" s="173"/>
      <c r="K4316" s="173"/>
      <c r="L4316" s="173"/>
      <c r="M4316" s="72"/>
      <c r="N4316" s="67"/>
      <c r="O4316" s="76"/>
      <c r="P4316" s="218"/>
      <c r="Q4316" s="218"/>
      <c r="R4316" s="218"/>
    </row>
    <row r="4317" spans="1:18" x14ac:dyDescent="0.25">
      <c r="A4317" s="227"/>
      <c r="B4317" s="173"/>
      <c r="C4317" s="173"/>
      <c r="D4317" s="173"/>
      <c r="E4317" s="173"/>
      <c r="F4317" s="173"/>
      <c r="G4317" s="173"/>
      <c r="H4317" s="173"/>
      <c r="I4317" s="173"/>
      <c r="J4317" s="173"/>
      <c r="K4317" s="173"/>
      <c r="L4317" s="173"/>
      <c r="M4317" s="72"/>
      <c r="N4317" s="67"/>
      <c r="O4317" s="76"/>
      <c r="P4317" s="218"/>
      <c r="Q4317" s="218"/>
      <c r="R4317" s="218"/>
    </row>
    <row r="4318" spans="1:18" x14ac:dyDescent="0.25">
      <c r="A4318" s="227"/>
      <c r="B4318" s="173"/>
      <c r="C4318" s="173"/>
      <c r="D4318" s="173"/>
      <c r="E4318" s="173"/>
      <c r="F4318" s="173"/>
      <c r="G4318" s="173"/>
      <c r="H4318" s="173"/>
      <c r="I4318" s="173"/>
      <c r="J4318" s="173"/>
      <c r="K4318" s="173"/>
      <c r="L4318" s="173"/>
      <c r="M4318" s="72"/>
      <c r="N4318" s="67"/>
      <c r="O4318" s="76"/>
      <c r="P4318" s="218"/>
      <c r="Q4318" s="218"/>
      <c r="R4318" s="218"/>
    </row>
    <row r="4319" spans="1:18" x14ac:dyDescent="0.25">
      <c r="A4319" s="227"/>
      <c r="B4319" s="173"/>
      <c r="C4319" s="173"/>
      <c r="D4319" s="173"/>
      <c r="E4319" s="173"/>
      <c r="F4319" s="173"/>
      <c r="G4319" s="173"/>
      <c r="H4319" s="173"/>
      <c r="I4319" s="173"/>
      <c r="J4319" s="173"/>
      <c r="K4319" s="173"/>
      <c r="L4319" s="173"/>
      <c r="M4319" s="72"/>
      <c r="N4319" s="67"/>
      <c r="O4319" s="76"/>
      <c r="P4319" s="218"/>
      <c r="Q4319" s="218"/>
      <c r="R4319" s="218"/>
    </row>
    <row r="4320" spans="1:18" x14ac:dyDescent="0.25">
      <c r="A4320" s="227"/>
      <c r="B4320" s="173"/>
      <c r="C4320" s="173"/>
      <c r="D4320" s="173"/>
      <c r="E4320" s="173"/>
      <c r="F4320" s="173"/>
      <c r="G4320" s="173"/>
      <c r="H4320" s="173"/>
      <c r="I4320" s="173"/>
      <c r="J4320" s="173"/>
      <c r="K4320" s="173"/>
      <c r="L4320" s="173"/>
      <c r="M4320" s="72"/>
      <c r="N4320" s="67"/>
      <c r="O4320" s="76"/>
      <c r="P4320" s="218"/>
      <c r="Q4320" s="218"/>
      <c r="R4320" s="218"/>
    </row>
    <row r="4321" spans="1:18" x14ac:dyDescent="0.25">
      <c r="A4321" s="227"/>
      <c r="B4321" s="173"/>
      <c r="C4321" s="173"/>
      <c r="D4321" s="173"/>
      <c r="E4321" s="173"/>
      <c r="F4321" s="173"/>
      <c r="G4321" s="173"/>
      <c r="H4321" s="173"/>
      <c r="I4321" s="173"/>
      <c r="J4321" s="173"/>
      <c r="K4321" s="173"/>
      <c r="L4321" s="173"/>
      <c r="M4321" s="72"/>
      <c r="N4321" s="67"/>
      <c r="O4321" s="76"/>
      <c r="P4321" s="218"/>
      <c r="Q4321" s="218"/>
      <c r="R4321" s="218"/>
    </row>
    <row r="4322" spans="1:18" x14ac:dyDescent="0.25">
      <c r="A4322" s="227"/>
      <c r="B4322" s="173"/>
      <c r="C4322" s="173"/>
      <c r="D4322" s="173"/>
      <c r="E4322" s="173"/>
      <c r="F4322" s="173"/>
      <c r="G4322" s="173"/>
      <c r="H4322" s="173"/>
      <c r="I4322" s="173"/>
      <c r="J4322" s="173"/>
      <c r="K4322" s="173"/>
      <c r="L4322" s="173"/>
      <c r="M4322" s="72"/>
      <c r="N4322" s="67"/>
      <c r="O4322" s="76"/>
      <c r="P4322" s="218"/>
      <c r="Q4322" s="218"/>
      <c r="R4322" s="218"/>
    </row>
    <row r="4323" spans="1:18" x14ac:dyDescent="0.25">
      <c r="A4323" s="227"/>
      <c r="B4323" s="173"/>
      <c r="C4323" s="173"/>
      <c r="D4323" s="173"/>
      <c r="E4323" s="173"/>
      <c r="F4323" s="173"/>
      <c r="G4323" s="173"/>
      <c r="H4323" s="173"/>
      <c r="I4323" s="173"/>
      <c r="J4323" s="173"/>
      <c r="K4323" s="173"/>
      <c r="L4323" s="173"/>
      <c r="M4323" s="72"/>
      <c r="N4323" s="67"/>
      <c r="O4323" s="76"/>
      <c r="P4323" s="218"/>
      <c r="Q4323" s="218"/>
      <c r="R4323" s="218"/>
    </row>
    <row r="4324" spans="1:18" x14ac:dyDescent="0.25">
      <c r="A4324" s="227"/>
      <c r="B4324" s="173"/>
      <c r="C4324" s="173"/>
      <c r="D4324" s="173"/>
      <c r="E4324" s="173"/>
      <c r="F4324" s="173"/>
      <c r="G4324" s="173"/>
      <c r="H4324" s="173"/>
      <c r="I4324" s="173"/>
      <c r="J4324" s="173"/>
      <c r="K4324" s="173"/>
      <c r="L4324" s="173"/>
      <c r="M4324" s="72"/>
      <c r="N4324" s="67"/>
      <c r="O4324" s="76"/>
      <c r="P4324" s="218"/>
      <c r="Q4324" s="218"/>
      <c r="R4324" s="218"/>
    </row>
    <row r="4325" spans="1:18" x14ac:dyDescent="0.25">
      <c r="A4325" s="227"/>
      <c r="B4325" s="173"/>
      <c r="C4325" s="173"/>
      <c r="D4325" s="173"/>
      <c r="E4325" s="173"/>
      <c r="F4325" s="173"/>
      <c r="G4325" s="173"/>
      <c r="H4325" s="173"/>
      <c r="I4325" s="173"/>
      <c r="J4325" s="173"/>
      <c r="K4325" s="173"/>
      <c r="L4325" s="173"/>
      <c r="M4325" s="72"/>
      <c r="N4325" s="67"/>
      <c r="O4325" s="76"/>
      <c r="P4325" s="218"/>
      <c r="Q4325" s="218"/>
      <c r="R4325" s="218"/>
    </row>
    <row r="4326" spans="1:18" x14ac:dyDescent="0.25">
      <c r="A4326" s="227"/>
      <c r="B4326" s="173"/>
      <c r="C4326" s="173"/>
      <c r="D4326" s="173"/>
      <c r="E4326" s="173"/>
      <c r="F4326" s="173"/>
      <c r="G4326" s="173"/>
      <c r="H4326" s="173"/>
      <c r="I4326" s="173"/>
      <c r="J4326" s="173"/>
      <c r="K4326" s="173"/>
      <c r="L4326" s="173"/>
      <c r="M4326" s="72"/>
      <c r="N4326" s="67"/>
      <c r="O4326" s="76"/>
      <c r="P4326" s="218"/>
      <c r="Q4326" s="218"/>
      <c r="R4326" s="218"/>
    </row>
    <row r="4327" spans="1:18" x14ac:dyDescent="0.25">
      <c r="A4327" s="227"/>
      <c r="B4327" s="173"/>
      <c r="C4327" s="173"/>
      <c r="D4327" s="173"/>
      <c r="E4327" s="173"/>
      <c r="F4327" s="173"/>
      <c r="G4327" s="173"/>
      <c r="H4327" s="173"/>
      <c r="I4327" s="173"/>
      <c r="J4327" s="173"/>
      <c r="K4327" s="173"/>
      <c r="L4327" s="173"/>
      <c r="M4327" s="72"/>
      <c r="N4327" s="67"/>
      <c r="O4327" s="76"/>
      <c r="P4327" s="218"/>
      <c r="Q4327" s="218"/>
      <c r="R4327" s="218"/>
    </row>
    <row r="4328" spans="1:18" x14ac:dyDescent="0.25">
      <c r="A4328" s="227"/>
      <c r="B4328" s="173"/>
      <c r="C4328" s="173"/>
      <c r="D4328" s="173"/>
      <c r="E4328" s="173"/>
      <c r="F4328" s="173"/>
      <c r="G4328" s="173"/>
      <c r="H4328" s="173"/>
      <c r="I4328" s="173"/>
      <c r="J4328" s="173"/>
      <c r="K4328" s="173"/>
      <c r="L4328" s="173"/>
      <c r="M4328" s="72"/>
      <c r="N4328" s="67"/>
      <c r="O4328" s="76"/>
      <c r="P4328" s="218"/>
      <c r="Q4328" s="218"/>
      <c r="R4328" s="218"/>
    </row>
    <row r="4329" spans="1:18" x14ac:dyDescent="0.25">
      <c r="A4329" s="227"/>
      <c r="B4329" s="173"/>
      <c r="C4329" s="173"/>
      <c r="D4329" s="173"/>
      <c r="E4329" s="173"/>
      <c r="F4329" s="173"/>
      <c r="G4329" s="173"/>
      <c r="H4329" s="173"/>
      <c r="I4329" s="173"/>
      <c r="J4329" s="173"/>
      <c r="K4329" s="173"/>
      <c r="L4329" s="173"/>
      <c r="M4329" s="72"/>
      <c r="N4329" s="67"/>
      <c r="O4329" s="76"/>
      <c r="P4329" s="218"/>
      <c r="Q4329" s="218"/>
      <c r="R4329" s="218"/>
    </row>
    <row r="4330" spans="1:18" x14ac:dyDescent="0.25">
      <c r="A4330" s="227"/>
      <c r="B4330" s="173"/>
      <c r="C4330" s="173"/>
      <c r="D4330" s="173"/>
      <c r="E4330" s="173"/>
      <c r="F4330" s="173"/>
      <c r="G4330" s="173"/>
      <c r="H4330" s="173"/>
      <c r="I4330" s="173"/>
      <c r="J4330" s="173"/>
      <c r="K4330" s="173"/>
      <c r="L4330" s="173"/>
      <c r="M4330" s="72"/>
      <c r="N4330" s="67"/>
      <c r="O4330" s="76"/>
      <c r="P4330" s="218"/>
      <c r="Q4330" s="218"/>
      <c r="R4330" s="218"/>
    </row>
    <row r="4331" spans="1:18" x14ac:dyDescent="0.25">
      <c r="A4331" s="227"/>
      <c r="B4331" s="173"/>
      <c r="C4331" s="173"/>
      <c r="D4331" s="173"/>
      <c r="E4331" s="173"/>
      <c r="F4331" s="173"/>
      <c r="G4331" s="173"/>
      <c r="H4331" s="173"/>
      <c r="I4331" s="173"/>
      <c r="J4331" s="173"/>
      <c r="K4331" s="173"/>
      <c r="L4331" s="173"/>
      <c r="M4331" s="72"/>
      <c r="N4331" s="67"/>
      <c r="O4331" s="76"/>
      <c r="P4331" s="218"/>
      <c r="Q4331" s="218"/>
      <c r="R4331" s="218"/>
    </row>
    <row r="4332" spans="1:18" x14ac:dyDescent="0.25">
      <c r="A4332" s="227"/>
      <c r="B4332" s="173"/>
      <c r="C4332" s="173"/>
      <c r="D4332" s="173"/>
      <c r="E4332" s="173"/>
      <c r="F4332" s="173"/>
      <c r="G4332" s="173"/>
      <c r="H4332" s="173"/>
      <c r="I4332" s="173"/>
      <c r="J4332" s="173"/>
      <c r="K4332" s="173"/>
      <c r="L4332" s="173"/>
      <c r="M4332" s="72"/>
      <c r="N4332" s="67"/>
      <c r="O4332" s="76"/>
      <c r="P4332" s="218"/>
      <c r="Q4332" s="218"/>
      <c r="R4332" s="218"/>
    </row>
    <row r="4333" spans="1:18" x14ac:dyDescent="0.25">
      <c r="A4333" s="227"/>
      <c r="B4333" s="173"/>
      <c r="C4333" s="173"/>
      <c r="D4333" s="173"/>
      <c r="E4333" s="173"/>
      <c r="F4333" s="173"/>
      <c r="G4333" s="173"/>
      <c r="H4333" s="173"/>
      <c r="I4333" s="173"/>
      <c r="J4333" s="173"/>
      <c r="K4333" s="173"/>
      <c r="L4333" s="173"/>
      <c r="M4333" s="72"/>
      <c r="N4333" s="67"/>
      <c r="O4333" s="76"/>
      <c r="P4333" s="218"/>
      <c r="Q4333" s="218"/>
      <c r="R4333" s="218"/>
    </row>
    <row r="4334" spans="1:18" x14ac:dyDescent="0.25">
      <c r="A4334" s="227"/>
      <c r="B4334" s="173"/>
      <c r="C4334" s="173"/>
      <c r="D4334" s="173"/>
      <c r="E4334" s="173"/>
      <c r="F4334" s="173"/>
      <c r="G4334" s="173"/>
      <c r="H4334" s="173"/>
      <c r="I4334" s="173"/>
      <c r="J4334" s="173"/>
      <c r="K4334" s="173"/>
      <c r="L4334" s="173"/>
      <c r="M4334" s="72"/>
      <c r="N4334" s="67"/>
      <c r="O4334" s="76"/>
      <c r="P4334" s="218"/>
      <c r="Q4334" s="218"/>
      <c r="R4334" s="218"/>
    </row>
    <row r="4335" spans="1:18" x14ac:dyDescent="0.25">
      <c r="A4335" s="227"/>
      <c r="B4335" s="173"/>
      <c r="C4335" s="173"/>
      <c r="D4335" s="173"/>
      <c r="E4335" s="173"/>
      <c r="F4335" s="173"/>
      <c r="G4335" s="173"/>
      <c r="H4335" s="173"/>
      <c r="I4335" s="173"/>
      <c r="J4335" s="173"/>
      <c r="K4335" s="173"/>
      <c r="L4335" s="173"/>
      <c r="M4335" s="72"/>
      <c r="N4335" s="67"/>
      <c r="O4335" s="76"/>
      <c r="P4335" s="218"/>
      <c r="Q4335" s="218"/>
      <c r="R4335" s="218"/>
    </row>
    <row r="4336" spans="1:18" x14ac:dyDescent="0.25">
      <c r="A4336" s="227"/>
      <c r="B4336" s="173"/>
      <c r="C4336" s="173"/>
      <c r="D4336" s="173"/>
      <c r="E4336" s="173"/>
      <c r="F4336" s="173"/>
      <c r="G4336" s="173"/>
      <c r="H4336" s="173"/>
      <c r="I4336" s="173"/>
      <c r="J4336" s="173"/>
      <c r="K4336" s="173"/>
      <c r="L4336" s="173"/>
      <c r="M4336" s="72"/>
      <c r="N4336" s="67"/>
      <c r="O4336" s="76"/>
      <c r="P4336" s="218"/>
      <c r="Q4336" s="218"/>
      <c r="R4336" s="218"/>
    </row>
    <row r="4337" spans="1:18" x14ac:dyDescent="0.25">
      <c r="A4337" s="227"/>
      <c r="B4337" s="173"/>
      <c r="C4337" s="173"/>
      <c r="D4337" s="173"/>
      <c r="E4337" s="173"/>
      <c r="F4337" s="173"/>
      <c r="G4337" s="173"/>
      <c r="H4337" s="173"/>
      <c r="I4337" s="173"/>
      <c r="J4337" s="173"/>
      <c r="K4337" s="173"/>
      <c r="L4337" s="173"/>
      <c r="M4337" s="72"/>
      <c r="N4337" s="67"/>
      <c r="O4337" s="76"/>
      <c r="P4337" s="218"/>
      <c r="Q4337" s="218"/>
      <c r="R4337" s="218"/>
    </row>
    <row r="4338" spans="1:18" x14ac:dyDescent="0.25">
      <c r="A4338" s="227"/>
      <c r="B4338" s="173"/>
      <c r="C4338" s="173"/>
      <c r="D4338" s="173"/>
      <c r="E4338" s="173"/>
      <c r="F4338" s="173"/>
      <c r="G4338" s="173"/>
      <c r="H4338" s="173"/>
      <c r="I4338" s="173"/>
      <c r="J4338" s="173"/>
      <c r="K4338" s="173"/>
      <c r="L4338" s="173"/>
      <c r="M4338" s="72"/>
      <c r="N4338" s="67"/>
      <c r="O4338" s="76"/>
      <c r="P4338" s="218"/>
      <c r="Q4338" s="218"/>
      <c r="R4338" s="218"/>
    </row>
    <row r="4339" spans="1:18" x14ac:dyDescent="0.25">
      <c r="A4339" s="227"/>
      <c r="B4339" s="173"/>
      <c r="C4339" s="173"/>
      <c r="D4339" s="173"/>
      <c r="E4339" s="173"/>
      <c r="F4339" s="173"/>
      <c r="G4339" s="173"/>
      <c r="H4339" s="173"/>
      <c r="I4339" s="173"/>
      <c r="J4339" s="173"/>
      <c r="K4339" s="173"/>
      <c r="L4339" s="173"/>
      <c r="M4339" s="72"/>
      <c r="N4339" s="67"/>
      <c r="O4339" s="76"/>
      <c r="P4339" s="218"/>
      <c r="Q4339" s="218"/>
      <c r="R4339" s="218"/>
    </row>
    <row r="4340" spans="1:18" x14ac:dyDescent="0.25">
      <c r="A4340" s="227"/>
      <c r="B4340" s="173"/>
      <c r="C4340" s="173"/>
      <c r="D4340" s="173"/>
      <c r="E4340" s="173"/>
      <c r="F4340" s="173"/>
      <c r="G4340" s="173"/>
      <c r="H4340" s="173"/>
      <c r="I4340" s="173"/>
      <c r="J4340" s="173"/>
      <c r="K4340" s="173"/>
      <c r="L4340" s="173"/>
      <c r="M4340" s="72"/>
      <c r="N4340" s="67"/>
      <c r="O4340" s="76"/>
      <c r="P4340" s="218"/>
      <c r="Q4340" s="218"/>
      <c r="R4340" s="218"/>
    </row>
    <row r="4341" spans="1:18" x14ac:dyDescent="0.25">
      <c r="A4341" s="227"/>
      <c r="B4341" s="173"/>
      <c r="C4341" s="173"/>
      <c r="D4341" s="173"/>
      <c r="E4341" s="173"/>
      <c r="F4341" s="173"/>
      <c r="G4341" s="173"/>
      <c r="H4341" s="173"/>
      <c r="I4341" s="173"/>
      <c r="J4341" s="173"/>
      <c r="K4341" s="173"/>
      <c r="L4341" s="173"/>
      <c r="M4341" s="72"/>
      <c r="N4341" s="67"/>
      <c r="O4341" s="76"/>
      <c r="P4341" s="218"/>
      <c r="Q4341" s="218"/>
      <c r="R4341" s="218"/>
    </row>
    <row r="4342" spans="1:18" x14ac:dyDescent="0.25">
      <c r="A4342" s="227"/>
      <c r="B4342" s="173"/>
      <c r="C4342" s="173"/>
      <c r="D4342" s="173"/>
      <c r="E4342" s="173"/>
      <c r="F4342" s="173"/>
      <c r="G4342" s="173"/>
      <c r="H4342" s="173"/>
      <c r="I4342" s="173"/>
      <c r="J4342" s="173"/>
      <c r="K4342" s="173"/>
      <c r="L4342" s="173"/>
      <c r="M4342" s="72"/>
      <c r="N4342" s="67"/>
      <c r="O4342" s="76"/>
      <c r="P4342" s="218"/>
      <c r="Q4342" s="218"/>
      <c r="R4342" s="218"/>
    </row>
    <row r="4343" spans="1:18" x14ac:dyDescent="0.25">
      <c r="A4343" s="227"/>
      <c r="B4343" s="173"/>
      <c r="C4343" s="173"/>
      <c r="D4343" s="173"/>
      <c r="E4343" s="173"/>
      <c r="F4343" s="173"/>
      <c r="G4343" s="173"/>
      <c r="H4343" s="173"/>
      <c r="I4343" s="173"/>
      <c r="J4343" s="173"/>
      <c r="K4343" s="173"/>
      <c r="L4343" s="173"/>
      <c r="M4343" s="72"/>
      <c r="N4343" s="67"/>
      <c r="O4343" s="76"/>
      <c r="P4343" s="218"/>
      <c r="Q4343" s="218"/>
      <c r="R4343" s="218"/>
    </row>
    <row r="4344" spans="1:18" x14ac:dyDescent="0.25">
      <c r="A4344" s="227"/>
      <c r="B4344" s="173"/>
      <c r="C4344" s="173"/>
      <c r="D4344" s="173"/>
      <c r="E4344" s="173"/>
      <c r="F4344" s="173"/>
      <c r="G4344" s="173"/>
      <c r="H4344" s="173"/>
      <c r="I4344" s="173"/>
      <c r="J4344" s="173"/>
      <c r="K4344" s="173"/>
      <c r="L4344" s="173"/>
      <c r="M4344" s="72"/>
      <c r="N4344" s="67"/>
      <c r="O4344" s="76"/>
      <c r="P4344" s="218"/>
      <c r="Q4344" s="218"/>
      <c r="R4344" s="218"/>
    </row>
    <row r="4345" spans="1:18" x14ac:dyDescent="0.25">
      <c r="A4345" s="227"/>
      <c r="B4345" s="173"/>
      <c r="C4345" s="173"/>
      <c r="D4345" s="173"/>
      <c r="E4345" s="173"/>
      <c r="F4345" s="173"/>
      <c r="G4345" s="173"/>
      <c r="H4345" s="173"/>
      <c r="I4345" s="173"/>
      <c r="J4345" s="173"/>
      <c r="K4345" s="173"/>
      <c r="L4345" s="173"/>
      <c r="M4345" s="72"/>
      <c r="N4345" s="67"/>
      <c r="O4345" s="76"/>
      <c r="P4345" s="218"/>
      <c r="Q4345" s="218"/>
      <c r="R4345" s="218"/>
    </row>
    <row r="4346" spans="1:18" x14ac:dyDescent="0.25">
      <c r="A4346" s="227"/>
      <c r="B4346" s="173"/>
      <c r="C4346" s="173"/>
      <c r="D4346" s="173"/>
      <c r="E4346" s="173"/>
      <c r="F4346" s="173"/>
      <c r="G4346" s="173"/>
      <c r="H4346" s="173"/>
      <c r="I4346" s="173"/>
      <c r="J4346" s="173"/>
      <c r="K4346" s="173"/>
      <c r="L4346" s="173"/>
      <c r="M4346" s="72"/>
      <c r="N4346" s="67"/>
      <c r="O4346" s="76"/>
      <c r="P4346" s="218"/>
      <c r="Q4346" s="218"/>
      <c r="R4346" s="218"/>
    </row>
    <row r="4347" spans="1:18" x14ac:dyDescent="0.25">
      <c r="A4347" s="227"/>
      <c r="B4347" s="173"/>
      <c r="C4347" s="173"/>
      <c r="D4347" s="173"/>
      <c r="E4347" s="173"/>
      <c r="F4347" s="173"/>
      <c r="G4347" s="173"/>
      <c r="H4347" s="173"/>
      <c r="I4347" s="173"/>
      <c r="J4347" s="173"/>
      <c r="K4347" s="173"/>
      <c r="L4347" s="173"/>
      <c r="M4347" s="72"/>
      <c r="N4347" s="67"/>
      <c r="O4347" s="76"/>
      <c r="P4347" s="218"/>
      <c r="Q4347" s="218"/>
      <c r="R4347" s="218"/>
    </row>
    <row r="4348" spans="1:18" x14ac:dyDescent="0.25">
      <c r="A4348" s="227"/>
      <c r="B4348" s="173"/>
      <c r="C4348" s="173"/>
      <c r="D4348" s="173"/>
      <c r="E4348" s="173"/>
      <c r="F4348" s="173"/>
      <c r="G4348" s="173"/>
      <c r="H4348" s="173"/>
      <c r="I4348" s="173"/>
      <c r="J4348" s="173"/>
      <c r="K4348" s="173"/>
      <c r="L4348" s="173"/>
      <c r="M4348" s="72"/>
      <c r="N4348" s="67"/>
      <c r="O4348" s="76"/>
      <c r="P4348" s="218"/>
      <c r="Q4348" s="218"/>
      <c r="R4348" s="218"/>
    </row>
    <row r="4349" spans="1:18" x14ac:dyDescent="0.25">
      <c r="A4349" s="227"/>
      <c r="B4349" s="173"/>
      <c r="C4349" s="173"/>
      <c r="D4349" s="173"/>
      <c r="E4349" s="173"/>
      <c r="F4349" s="173"/>
      <c r="G4349" s="173"/>
      <c r="H4349" s="173"/>
      <c r="I4349" s="173"/>
      <c r="J4349" s="173"/>
      <c r="K4349" s="173"/>
      <c r="L4349" s="173"/>
      <c r="M4349" s="72"/>
      <c r="N4349" s="67"/>
      <c r="O4349" s="76"/>
      <c r="P4349" s="218"/>
      <c r="Q4349" s="218"/>
      <c r="R4349" s="218"/>
    </row>
    <row r="4350" spans="1:18" x14ac:dyDescent="0.25">
      <c r="A4350" s="227"/>
      <c r="B4350" s="173"/>
      <c r="C4350" s="173"/>
      <c r="D4350" s="173"/>
      <c r="E4350" s="173"/>
      <c r="F4350" s="173"/>
      <c r="G4350" s="173"/>
      <c r="H4350" s="173"/>
      <c r="I4350" s="173"/>
      <c r="J4350" s="173"/>
      <c r="K4350" s="173"/>
      <c r="L4350" s="173"/>
      <c r="M4350" s="72"/>
      <c r="N4350" s="67"/>
      <c r="O4350" s="76"/>
      <c r="P4350" s="218"/>
      <c r="Q4350" s="218"/>
      <c r="R4350" s="218"/>
    </row>
    <row r="4351" spans="1:18" x14ac:dyDescent="0.25">
      <c r="A4351" s="227"/>
      <c r="B4351" s="173"/>
      <c r="C4351" s="173"/>
      <c r="D4351" s="173"/>
      <c r="E4351" s="173"/>
      <c r="F4351" s="173"/>
      <c r="G4351" s="173"/>
      <c r="H4351" s="173"/>
      <c r="I4351" s="173"/>
      <c r="J4351" s="173"/>
      <c r="K4351" s="173"/>
      <c r="L4351" s="173"/>
      <c r="M4351" s="72"/>
      <c r="N4351" s="67"/>
      <c r="O4351" s="76"/>
      <c r="P4351" s="218"/>
      <c r="Q4351" s="218"/>
      <c r="R4351" s="218"/>
    </row>
    <row r="4352" spans="1:18" x14ac:dyDescent="0.25">
      <c r="A4352" s="227"/>
      <c r="B4352" s="173"/>
      <c r="C4352" s="173"/>
      <c r="D4352" s="173"/>
      <c r="E4352" s="173"/>
      <c r="F4352" s="173"/>
      <c r="G4352" s="173"/>
      <c r="H4352" s="173"/>
      <c r="I4352" s="173"/>
      <c r="J4352" s="173"/>
      <c r="K4352" s="173"/>
      <c r="L4352" s="173"/>
      <c r="M4352" s="72"/>
      <c r="N4352" s="67"/>
      <c r="O4352" s="76"/>
      <c r="P4352" s="218"/>
      <c r="Q4352" s="218"/>
      <c r="R4352" s="218"/>
    </row>
    <row r="4353" spans="1:18" x14ac:dyDescent="0.25">
      <c r="A4353" s="227"/>
      <c r="B4353" s="173"/>
      <c r="C4353" s="173"/>
      <c r="D4353" s="173"/>
      <c r="E4353" s="173"/>
      <c r="F4353" s="173"/>
      <c r="G4353" s="173"/>
      <c r="H4353" s="173"/>
      <c r="I4353" s="173"/>
      <c r="J4353" s="173"/>
      <c r="K4353" s="173"/>
      <c r="L4353" s="173"/>
      <c r="M4353" s="72"/>
      <c r="N4353" s="67"/>
      <c r="O4353" s="76"/>
      <c r="P4353" s="218"/>
      <c r="Q4353" s="218"/>
      <c r="R4353" s="218"/>
    </row>
    <row r="4354" spans="1:18" x14ac:dyDescent="0.25">
      <c r="A4354" s="227"/>
      <c r="B4354" s="173"/>
      <c r="C4354" s="173"/>
      <c r="D4354" s="173"/>
      <c r="E4354" s="173"/>
      <c r="F4354" s="173"/>
      <c r="G4354" s="173"/>
      <c r="H4354" s="173"/>
      <c r="I4354" s="173"/>
      <c r="J4354" s="173"/>
      <c r="K4354" s="173"/>
      <c r="L4354" s="173"/>
      <c r="M4354" s="72"/>
      <c r="N4354" s="67"/>
      <c r="O4354" s="76"/>
      <c r="P4354" s="218"/>
      <c r="Q4354" s="218"/>
      <c r="R4354" s="218"/>
    </row>
    <row r="4355" spans="1:18" x14ac:dyDescent="0.25">
      <c r="A4355" s="227"/>
      <c r="B4355" s="173"/>
      <c r="C4355" s="173"/>
      <c r="D4355" s="173"/>
      <c r="E4355" s="173"/>
      <c r="F4355" s="173"/>
      <c r="G4355" s="173"/>
      <c r="H4355" s="173"/>
      <c r="I4355" s="173"/>
      <c r="J4355" s="173"/>
      <c r="K4355" s="173"/>
      <c r="L4355" s="173"/>
      <c r="M4355" s="72"/>
      <c r="N4355" s="67"/>
      <c r="O4355" s="76"/>
      <c r="P4355" s="218"/>
      <c r="Q4355" s="218"/>
      <c r="R4355" s="218"/>
    </row>
    <row r="4356" spans="1:18" x14ac:dyDescent="0.25">
      <c r="A4356" s="227"/>
      <c r="B4356" s="173"/>
      <c r="C4356" s="173"/>
      <c r="D4356" s="173"/>
      <c r="E4356" s="173"/>
      <c r="F4356" s="173"/>
      <c r="G4356" s="173"/>
      <c r="H4356" s="173"/>
      <c r="I4356" s="173"/>
      <c r="J4356" s="173"/>
      <c r="K4356" s="173"/>
      <c r="L4356" s="173"/>
      <c r="M4356" s="72"/>
      <c r="N4356" s="67"/>
      <c r="O4356" s="76"/>
      <c r="P4356" s="218"/>
      <c r="Q4356" s="218"/>
      <c r="R4356" s="218"/>
    </row>
    <row r="4357" spans="1:18" x14ac:dyDescent="0.25">
      <c r="A4357" s="227"/>
      <c r="B4357" s="173"/>
      <c r="C4357" s="173"/>
      <c r="D4357" s="173"/>
      <c r="E4357" s="173"/>
      <c r="F4357" s="173"/>
      <c r="G4357" s="173"/>
      <c r="H4357" s="173"/>
      <c r="I4357" s="173"/>
      <c r="J4357" s="173"/>
      <c r="K4357" s="173"/>
      <c r="L4357" s="173"/>
      <c r="M4357" s="72"/>
      <c r="N4357" s="67"/>
      <c r="O4357" s="76"/>
      <c r="P4357" s="218"/>
      <c r="Q4357" s="218"/>
      <c r="R4357" s="218"/>
    </row>
    <row r="4358" spans="1:18" x14ac:dyDescent="0.25">
      <c r="A4358" s="227"/>
      <c r="B4358" s="173"/>
      <c r="C4358" s="173"/>
      <c r="D4358" s="173"/>
      <c r="E4358" s="173"/>
      <c r="F4358" s="173"/>
      <c r="G4358" s="173"/>
      <c r="H4358" s="173"/>
      <c r="I4358" s="173"/>
      <c r="J4358" s="173"/>
      <c r="K4358" s="173"/>
      <c r="L4358" s="173"/>
      <c r="M4358" s="72"/>
      <c r="N4358" s="67"/>
      <c r="O4358" s="76"/>
      <c r="P4358" s="218"/>
      <c r="Q4358" s="218"/>
      <c r="R4358" s="218"/>
    </row>
    <row r="4359" spans="1:18" x14ac:dyDescent="0.25">
      <c r="A4359" s="227"/>
      <c r="B4359" s="173"/>
      <c r="C4359" s="173"/>
      <c r="D4359" s="173"/>
      <c r="E4359" s="173"/>
      <c r="F4359" s="173"/>
      <c r="G4359" s="173"/>
      <c r="H4359" s="173"/>
      <c r="I4359" s="173"/>
      <c r="J4359" s="173"/>
      <c r="K4359" s="173"/>
      <c r="L4359" s="173"/>
      <c r="M4359" s="72"/>
      <c r="N4359" s="67"/>
      <c r="O4359" s="76"/>
      <c r="P4359" s="218"/>
      <c r="Q4359" s="218"/>
      <c r="R4359" s="218"/>
    </row>
    <row r="4360" spans="1:18" x14ac:dyDescent="0.25">
      <c r="A4360" s="227"/>
      <c r="B4360" s="173"/>
      <c r="C4360" s="173"/>
      <c r="D4360" s="173"/>
      <c r="E4360" s="173"/>
      <c r="F4360" s="173"/>
      <c r="G4360" s="173"/>
      <c r="H4360" s="173"/>
      <c r="I4360" s="173"/>
      <c r="J4360" s="173"/>
      <c r="K4360" s="173"/>
      <c r="L4360" s="173"/>
      <c r="M4360" s="72"/>
      <c r="N4360" s="67"/>
      <c r="O4360" s="76"/>
      <c r="P4360" s="218"/>
      <c r="Q4360" s="218"/>
      <c r="R4360" s="218"/>
    </row>
    <row r="4361" spans="1:18" x14ac:dyDescent="0.25">
      <c r="A4361" s="227"/>
      <c r="B4361" s="173"/>
      <c r="C4361" s="173"/>
      <c r="D4361" s="173"/>
      <c r="E4361" s="173"/>
      <c r="F4361" s="173"/>
      <c r="G4361" s="173"/>
      <c r="H4361" s="173"/>
      <c r="I4361" s="173"/>
      <c r="J4361" s="173"/>
      <c r="K4361" s="173"/>
      <c r="L4361" s="173"/>
      <c r="M4361" s="72"/>
      <c r="N4361" s="67"/>
      <c r="O4361" s="76"/>
      <c r="P4361" s="218"/>
      <c r="Q4361" s="218"/>
      <c r="R4361" s="218"/>
    </row>
    <row r="4362" spans="1:18" x14ac:dyDescent="0.25">
      <c r="A4362" s="227"/>
      <c r="B4362" s="173"/>
      <c r="C4362" s="173"/>
      <c r="D4362" s="173"/>
      <c r="E4362" s="173"/>
      <c r="F4362" s="173"/>
      <c r="G4362" s="173"/>
      <c r="H4362" s="173"/>
      <c r="I4362" s="173"/>
      <c r="J4362" s="173"/>
      <c r="K4362" s="173"/>
      <c r="L4362" s="173"/>
      <c r="M4362" s="72"/>
      <c r="N4362" s="67"/>
      <c r="O4362" s="76"/>
      <c r="P4362" s="218"/>
      <c r="Q4362" s="218"/>
      <c r="R4362" s="218"/>
    </row>
    <row r="4363" spans="1:18" x14ac:dyDescent="0.25">
      <c r="A4363" s="227"/>
      <c r="B4363" s="173"/>
      <c r="C4363" s="173"/>
      <c r="D4363" s="173"/>
      <c r="E4363" s="173"/>
      <c r="F4363" s="173"/>
      <c r="G4363" s="173"/>
      <c r="H4363" s="173"/>
      <c r="I4363" s="173"/>
      <c r="J4363" s="173"/>
      <c r="K4363" s="173"/>
      <c r="L4363" s="173"/>
      <c r="M4363" s="72"/>
      <c r="N4363" s="67"/>
      <c r="O4363" s="76"/>
      <c r="P4363" s="218"/>
      <c r="Q4363" s="218"/>
      <c r="R4363" s="218"/>
    </row>
    <row r="4364" spans="1:18" x14ac:dyDescent="0.25">
      <c r="A4364" s="227"/>
      <c r="B4364" s="173"/>
      <c r="C4364" s="173"/>
      <c r="D4364" s="173"/>
      <c r="E4364" s="173"/>
      <c r="F4364" s="173"/>
      <c r="G4364" s="173"/>
      <c r="H4364" s="173"/>
      <c r="I4364" s="173"/>
      <c r="J4364" s="173"/>
      <c r="K4364" s="173"/>
      <c r="L4364" s="173"/>
      <c r="M4364" s="72"/>
      <c r="N4364" s="67"/>
      <c r="O4364" s="76"/>
      <c r="P4364" s="218"/>
      <c r="Q4364" s="218"/>
      <c r="R4364" s="218"/>
    </row>
    <row r="4365" spans="1:18" x14ac:dyDescent="0.25">
      <c r="A4365" s="227"/>
      <c r="B4365" s="173"/>
      <c r="C4365" s="173"/>
      <c r="D4365" s="173"/>
      <c r="E4365" s="173"/>
      <c r="F4365" s="173"/>
      <c r="G4365" s="173"/>
      <c r="H4365" s="173"/>
      <c r="I4365" s="173"/>
      <c r="J4365" s="173"/>
      <c r="K4365" s="173"/>
      <c r="L4365" s="173"/>
      <c r="M4365" s="72"/>
      <c r="N4365" s="67"/>
      <c r="O4365" s="76"/>
      <c r="P4365" s="218"/>
      <c r="Q4365" s="218"/>
      <c r="R4365" s="218"/>
    </row>
    <row r="4366" spans="1:18" x14ac:dyDescent="0.25">
      <c r="A4366" s="227"/>
      <c r="B4366" s="173"/>
      <c r="C4366" s="173"/>
      <c r="D4366" s="173"/>
      <c r="E4366" s="173"/>
      <c r="F4366" s="173"/>
      <c r="G4366" s="173"/>
      <c r="H4366" s="173"/>
      <c r="I4366" s="173"/>
      <c r="J4366" s="173"/>
      <c r="K4366" s="173"/>
      <c r="L4366" s="173"/>
      <c r="M4366" s="72"/>
      <c r="N4366" s="67"/>
      <c r="O4366" s="76"/>
      <c r="P4366" s="218"/>
      <c r="Q4366" s="218"/>
      <c r="R4366" s="218"/>
    </row>
    <row r="4367" spans="1:18" x14ac:dyDescent="0.25">
      <c r="A4367" s="227"/>
      <c r="B4367" s="173"/>
      <c r="C4367" s="173"/>
      <c r="D4367" s="173"/>
      <c r="E4367" s="173"/>
      <c r="F4367" s="173"/>
      <c r="G4367" s="173"/>
      <c r="H4367" s="173"/>
      <c r="I4367" s="173"/>
      <c r="J4367" s="173"/>
      <c r="K4367" s="173"/>
      <c r="L4367" s="173"/>
      <c r="M4367" s="72"/>
      <c r="N4367" s="67"/>
      <c r="O4367" s="76"/>
      <c r="P4367" s="218"/>
      <c r="Q4367" s="218"/>
      <c r="R4367" s="218"/>
    </row>
    <row r="4368" spans="1:18" x14ac:dyDescent="0.25">
      <c r="A4368" s="227"/>
      <c r="B4368" s="173"/>
      <c r="C4368" s="173"/>
      <c r="D4368" s="173"/>
      <c r="E4368" s="173"/>
      <c r="F4368" s="173"/>
      <c r="G4368" s="173"/>
      <c r="H4368" s="173"/>
      <c r="I4368" s="173"/>
      <c r="J4368" s="173"/>
      <c r="K4368" s="173"/>
      <c r="L4368" s="173"/>
      <c r="M4368" s="72"/>
      <c r="N4368" s="67"/>
      <c r="O4368" s="76"/>
      <c r="P4368" s="218"/>
      <c r="Q4368" s="218"/>
      <c r="R4368" s="218"/>
    </row>
    <row r="4369" spans="1:18" x14ac:dyDescent="0.25">
      <c r="A4369" s="227"/>
      <c r="B4369" s="173"/>
      <c r="C4369" s="173"/>
      <c r="D4369" s="173"/>
      <c r="E4369" s="173"/>
      <c r="F4369" s="173"/>
      <c r="G4369" s="173"/>
      <c r="H4369" s="173"/>
      <c r="I4369" s="173"/>
      <c r="J4369" s="173"/>
      <c r="K4369" s="173"/>
      <c r="L4369" s="173"/>
      <c r="M4369" s="72"/>
      <c r="N4369" s="67"/>
      <c r="O4369" s="76"/>
      <c r="P4369" s="218"/>
      <c r="Q4369" s="218"/>
      <c r="R4369" s="218"/>
    </row>
    <row r="4370" spans="1:18" x14ac:dyDescent="0.25">
      <c r="A4370" s="227"/>
      <c r="B4370" s="173"/>
      <c r="C4370" s="173"/>
      <c r="D4370" s="173"/>
      <c r="E4370" s="173"/>
      <c r="F4370" s="173"/>
      <c r="G4370" s="173"/>
      <c r="H4370" s="173"/>
      <c r="I4370" s="173"/>
      <c r="J4370" s="173"/>
      <c r="K4370" s="173"/>
      <c r="L4370" s="173"/>
      <c r="M4370" s="72"/>
      <c r="N4370" s="67"/>
      <c r="O4370" s="76"/>
      <c r="P4370" s="218"/>
      <c r="Q4370" s="218"/>
      <c r="R4370" s="218"/>
    </row>
    <row r="4371" spans="1:18" x14ac:dyDescent="0.25">
      <c r="A4371" s="227"/>
      <c r="B4371" s="173"/>
      <c r="C4371" s="173"/>
      <c r="D4371" s="173"/>
      <c r="E4371" s="173"/>
      <c r="F4371" s="173"/>
      <c r="G4371" s="173"/>
      <c r="H4371" s="173"/>
      <c r="I4371" s="173"/>
      <c r="J4371" s="173"/>
      <c r="K4371" s="173"/>
      <c r="L4371" s="173"/>
      <c r="M4371" s="72"/>
      <c r="N4371" s="67"/>
      <c r="O4371" s="76"/>
      <c r="P4371" s="218"/>
      <c r="Q4371" s="218"/>
      <c r="R4371" s="218"/>
    </row>
    <row r="4372" spans="1:18" x14ac:dyDescent="0.25">
      <c r="A4372" s="227"/>
      <c r="B4372" s="173"/>
      <c r="C4372" s="173"/>
      <c r="D4372" s="173"/>
      <c r="E4372" s="173"/>
      <c r="F4372" s="173"/>
      <c r="G4372" s="173"/>
      <c r="H4372" s="173"/>
      <c r="I4372" s="173"/>
      <c r="J4372" s="173"/>
      <c r="K4372" s="173"/>
      <c r="L4372" s="173"/>
      <c r="M4372" s="72"/>
      <c r="N4372" s="67"/>
      <c r="O4372" s="76"/>
      <c r="P4372" s="218"/>
      <c r="Q4372" s="218"/>
      <c r="R4372" s="218"/>
    </row>
    <row r="4373" spans="1:18" x14ac:dyDescent="0.25">
      <c r="A4373" s="227"/>
      <c r="B4373" s="173"/>
      <c r="C4373" s="173"/>
      <c r="D4373" s="173"/>
      <c r="E4373" s="173"/>
      <c r="F4373" s="173"/>
      <c r="G4373" s="173"/>
      <c r="H4373" s="173"/>
      <c r="I4373" s="173"/>
      <c r="J4373" s="173"/>
      <c r="K4373" s="173"/>
      <c r="L4373" s="173"/>
      <c r="M4373" s="72"/>
      <c r="N4373" s="67"/>
      <c r="O4373" s="76"/>
      <c r="P4373" s="218"/>
      <c r="Q4373" s="218"/>
      <c r="R4373" s="218"/>
    </row>
    <row r="4374" spans="1:18" x14ac:dyDescent="0.25">
      <c r="A4374" s="227"/>
      <c r="B4374" s="173"/>
      <c r="C4374" s="173"/>
      <c r="D4374" s="173"/>
      <c r="E4374" s="173"/>
      <c r="F4374" s="173"/>
      <c r="G4374" s="173"/>
      <c r="H4374" s="173"/>
      <c r="I4374" s="173"/>
      <c r="J4374" s="173"/>
      <c r="K4374" s="173"/>
      <c r="L4374" s="173"/>
      <c r="M4374" s="72"/>
      <c r="N4374" s="67"/>
      <c r="O4374" s="76"/>
      <c r="P4374" s="218"/>
      <c r="Q4374" s="218"/>
      <c r="R4374" s="218"/>
    </row>
    <row r="4375" spans="1:18" x14ac:dyDescent="0.25">
      <c r="A4375" s="227"/>
      <c r="B4375" s="173"/>
      <c r="C4375" s="173"/>
      <c r="D4375" s="173"/>
      <c r="E4375" s="173"/>
      <c r="F4375" s="173"/>
      <c r="G4375" s="173"/>
      <c r="H4375" s="173"/>
      <c r="I4375" s="173"/>
      <c r="J4375" s="173"/>
      <c r="K4375" s="173"/>
      <c r="L4375" s="173"/>
      <c r="M4375" s="72"/>
      <c r="N4375" s="67"/>
      <c r="O4375" s="76"/>
      <c r="P4375" s="218"/>
      <c r="Q4375" s="218"/>
      <c r="R4375" s="218"/>
    </row>
    <row r="4376" spans="1:18" x14ac:dyDescent="0.25">
      <c r="A4376" s="227"/>
      <c r="B4376" s="173"/>
      <c r="C4376" s="173"/>
      <c r="D4376" s="173"/>
      <c r="E4376" s="173"/>
      <c r="F4376" s="173"/>
      <c r="G4376" s="173"/>
      <c r="H4376" s="173"/>
      <c r="I4376" s="173"/>
      <c r="J4376" s="173"/>
      <c r="K4376" s="173"/>
      <c r="L4376" s="173"/>
      <c r="M4376" s="72"/>
      <c r="N4376" s="67"/>
      <c r="O4376" s="76"/>
      <c r="P4376" s="218"/>
      <c r="Q4376" s="218"/>
      <c r="R4376" s="218"/>
    </row>
    <row r="4377" spans="1:18" x14ac:dyDescent="0.25">
      <c r="A4377" s="227"/>
      <c r="B4377" s="173"/>
      <c r="C4377" s="173"/>
      <c r="D4377" s="173"/>
      <c r="E4377" s="173"/>
      <c r="F4377" s="173"/>
      <c r="G4377" s="173"/>
      <c r="H4377" s="173"/>
      <c r="I4377" s="173"/>
      <c r="J4377" s="173"/>
      <c r="K4377" s="173"/>
      <c r="L4377" s="173"/>
      <c r="M4377" s="72"/>
      <c r="N4377" s="67"/>
      <c r="O4377" s="76"/>
      <c r="P4377" s="218"/>
      <c r="Q4377" s="218"/>
      <c r="R4377" s="218"/>
    </row>
    <row r="4378" spans="1:18" x14ac:dyDescent="0.25">
      <c r="A4378" s="227"/>
      <c r="B4378" s="173"/>
      <c r="C4378" s="173"/>
      <c r="D4378" s="173"/>
      <c r="E4378" s="173"/>
      <c r="F4378" s="173"/>
      <c r="G4378" s="173"/>
      <c r="H4378" s="173"/>
      <c r="I4378" s="173"/>
      <c r="J4378" s="173"/>
      <c r="K4378" s="173"/>
      <c r="L4378" s="173"/>
      <c r="M4378" s="72"/>
      <c r="N4378" s="67"/>
      <c r="O4378" s="76"/>
      <c r="P4378" s="218"/>
      <c r="Q4378" s="218"/>
      <c r="R4378" s="218"/>
    </row>
    <row r="4379" spans="1:18" x14ac:dyDescent="0.25">
      <c r="A4379" s="227"/>
      <c r="B4379" s="173"/>
      <c r="C4379" s="173"/>
      <c r="D4379" s="173"/>
      <c r="E4379" s="173"/>
      <c r="F4379" s="173"/>
      <c r="G4379" s="173"/>
      <c r="H4379" s="173"/>
      <c r="I4379" s="173"/>
      <c r="J4379" s="173"/>
      <c r="K4379" s="173"/>
      <c r="L4379" s="173"/>
      <c r="M4379" s="72"/>
      <c r="N4379" s="67"/>
      <c r="O4379" s="76"/>
      <c r="P4379" s="218"/>
      <c r="Q4379" s="218"/>
      <c r="R4379" s="218"/>
    </row>
    <row r="4380" spans="1:18" x14ac:dyDescent="0.25">
      <c r="A4380" s="227"/>
      <c r="B4380" s="173"/>
      <c r="C4380" s="173"/>
      <c r="D4380" s="173"/>
      <c r="E4380" s="173"/>
      <c r="F4380" s="173"/>
      <c r="G4380" s="173"/>
      <c r="H4380" s="173"/>
      <c r="I4380" s="173"/>
      <c r="J4380" s="173"/>
      <c r="K4380" s="173"/>
      <c r="L4380" s="173"/>
      <c r="M4380" s="72"/>
      <c r="N4380" s="67"/>
      <c r="O4380" s="76"/>
      <c r="P4380" s="218"/>
      <c r="Q4380" s="218"/>
      <c r="R4380" s="218"/>
    </row>
    <row r="4381" spans="1:18" x14ac:dyDescent="0.25">
      <c r="A4381" s="227"/>
      <c r="B4381" s="173"/>
      <c r="C4381" s="173"/>
      <c r="D4381" s="173"/>
      <c r="E4381" s="173"/>
      <c r="F4381" s="173"/>
      <c r="G4381" s="173"/>
      <c r="H4381" s="173"/>
      <c r="I4381" s="173"/>
      <c r="J4381" s="173"/>
      <c r="K4381" s="173"/>
      <c r="L4381" s="173"/>
      <c r="M4381" s="72"/>
      <c r="N4381" s="67"/>
      <c r="O4381" s="76"/>
      <c r="P4381" s="218"/>
      <c r="Q4381" s="218"/>
      <c r="R4381" s="218"/>
    </row>
    <row r="4382" spans="1:18" x14ac:dyDescent="0.25">
      <c r="A4382" s="227"/>
      <c r="B4382" s="173"/>
      <c r="C4382" s="173"/>
      <c r="D4382" s="173"/>
      <c r="E4382" s="173"/>
      <c r="F4382" s="173"/>
      <c r="G4382" s="173"/>
      <c r="H4382" s="173"/>
      <c r="I4382" s="173"/>
      <c r="J4382" s="173"/>
      <c r="K4382" s="173"/>
      <c r="L4382" s="173"/>
      <c r="M4382" s="72"/>
      <c r="N4382" s="67"/>
      <c r="O4382" s="76"/>
      <c r="P4382" s="218"/>
      <c r="Q4382" s="218"/>
      <c r="R4382" s="218"/>
    </row>
    <row r="4383" spans="1:18" x14ac:dyDescent="0.25">
      <c r="A4383" s="227"/>
      <c r="B4383" s="173"/>
      <c r="C4383" s="173"/>
      <c r="D4383" s="173"/>
      <c r="E4383" s="173"/>
      <c r="F4383" s="173"/>
      <c r="G4383" s="173"/>
      <c r="H4383" s="173"/>
      <c r="I4383" s="173"/>
      <c r="J4383" s="173"/>
      <c r="K4383" s="173"/>
      <c r="L4383" s="173"/>
      <c r="M4383" s="72"/>
      <c r="N4383" s="67"/>
      <c r="O4383" s="76"/>
      <c r="P4383" s="218"/>
      <c r="Q4383" s="218"/>
      <c r="R4383" s="218"/>
    </row>
    <row r="4384" spans="1:18" x14ac:dyDescent="0.25">
      <c r="A4384" s="227"/>
      <c r="B4384" s="173"/>
      <c r="C4384" s="173"/>
      <c r="D4384" s="173"/>
      <c r="E4384" s="173"/>
      <c r="F4384" s="173"/>
      <c r="G4384" s="173"/>
      <c r="H4384" s="173"/>
      <c r="I4384" s="173"/>
      <c r="J4384" s="173"/>
      <c r="K4384" s="173"/>
      <c r="L4384" s="173"/>
      <c r="M4384" s="72"/>
      <c r="N4384" s="67"/>
      <c r="O4384" s="76"/>
      <c r="P4384" s="218"/>
      <c r="Q4384" s="218"/>
      <c r="R4384" s="218"/>
    </row>
    <row r="4385" spans="1:18" x14ac:dyDescent="0.25">
      <c r="A4385" s="227"/>
      <c r="B4385" s="173"/>
      <c r="C4385" s="173"/>
      <c r="D4385" s="173"/>
      <c r="E4385" s="173"/>
      <c r="F4385" s="173"/>
      <c r="G4385" s="173"/>
      <c r="H4385" s="173"/>
      <c r="I4385" s="173"/>
      <c r="J4385" s="173"/>
      <c r="K4385" s="173"/>
      <c r="L4385" s="173"/>
      <c r="M4385" s="72"/>
      <c r="N4385" s="67"/>
      <c r="O4385" s="76"/>
      <c r="P4385" s="218"/>
      <c r="Q4385" s="218"/>
      <c r="R4385" s="218"/>
    </row>
    <row r="4386" spans="1:18" x14ac:dyDescent="0.25">
      <c r="A4386" s="227"/>
      <c r="B4386" s="173"/>
      <c r="C4386" s="173"/>
      <c r="D4386" s="173"/>
      <c r="E4386" s="173"/>
      <c r="F4386" s="173"/>
      <c r="G4386" s="173"/>
      <c r="H4386" s="173"/>
      <c r="I4386" s="173"/>
      <c r="J4386" s="173"/>
      <c r="K4386" s="173"/>
      <c r="L4386" s="173"/>
      <c r="M4386" s="72"/>
      <c r="N4386" s="67"/>
      <c r="O4386" s="76"/>
      <c r="P4386" s="218"/>
      <c r="Q4386" s="218"/>
      <c r="R4386" s="218"/>
    </row>
    <row r="4387" spans="1:18" x14ac:dyDescent="0.25">
      <c r="A4387" s="227"/>
      <c r="B4387" s="173"/>
      <c r="C4387" s="173"/>
      <c r="D4387" s="173"/>
      <c r="E4387" s="173"/>
      <c r="F4387" s="173"/>
      <c r="G4387" s="173"/>
      <c r="H4387" s="173"/>
      <c r="I4387" s="173"/>
      <c r="J4387" s="173"/>
      <c r="K4387" s="173"/>
      <c r="L4387" s="173"/>
      <c r="M4387" s="72"/>
      <c r="N4387" s="67"/>
      <c r="O4387" s="76"/>
      <c r="P4387" s="218"/>
      <c r="Q4387" s="218"/>
      <c r="R4387" s="218"/>
    </row>
    <row r="4388" spans="1:18" x14ac:dyDescent="0.25">
      <c r="A4388" s="227"/>
      <c r="B4388" s="173"/>
      <c r="C4388" s="173"/>
      <c r="D4388" s="173"/>
      <c r="E4388" s="173"/>
      <c r="F4388" s="173"/>
      <c r="G4388" s="173"/>
      <c r="H4388" s="173"/>
      <c r="I4388" s="173"/>
      <c r="J4388" s="173"/>
      <c r="K4388" s="173"/>
      <c r="L4388" s="173"/>
      <c r="M4388" s="72"/>
      <c r="N4388" s="67"/>
      <c r="O4388" s="76"/>
      <c r="P4388" s="218"/>
      <c r="Q4388" s="218"/>
      <c r="R4388" s="218"/>
    </row>
    <row r="4389" spans="1:18" x14ac:dyDescent="0.25">
      <c r="A4389" s="227"/>
      <c r="B4389" s="173"/>
      <c r="C4389" s="173"/>
      <c r="D4389" s="173"/>
      <c r="E4389" s="173"/>
      <c r="F4389" s="173"/>
      <c r="G4389" s="173"/>
      <c r="H4389" s="173"/>
      <c r="I4389" s="173"/>
      <c r="J4389" s="173"/>
      <c r="K4389" s="173"/>
      <c r="L4389" s="173"/>
      <c r="M4389" s="72"/>
      <c r="N4389" s="67"/>
      <c r="O4389" s="76"/>
      <c r="P4389" s="218"/>
      <c r="Q4389" s="218"/>
      <c r="R4389" s="218"/>
    </row>
    <row r="4390" spans="1:18" x14ac:dyDescent="0.25">
      <c r="A4390" s="227"/>
      <c r="B4390" s="173"/>
      <c r="C4390" s="173"/>
      <c r="D4390" s="173"/>
      <c r="E4390" s="173"/>
      <c r="F4390" s="173"/>
      <c r="G4390" s="173"/>
      <c r="H4390" s="173"/>
      <c r="I4390" s="173"/>
      <c r="J4390" s="173"/>
      <c r="K4390" s="173"/>
      <c r="L4390" s="173"/>
      <c r="M4390" s="72"/>
      <c r="N4390" s="67"/>
      <c r="O4390" s="76"/>
      <c r="P4390" s="218"/>
      <c r="Q4390" s="218"/>
      <c r="R4390" s="218"/>
    </row>
    <row r="4391" spans="1:18" x14ac:dyDescent="0.25">
      <c r="A4391" s="227"/>
      <c r="B4391" s="173"/>
      <c r="C4391" s="173"/>
      <c r="D4391" s="173"/>
      <c r="E4391" s="173"/>
      <c r="F4391" s="173"/>
      <c r="G4391" s="173"/>
      <c r="H4391" s="173"/>
      <c r="I4391" s="173"/>
      <c r="J4391" s="173"/>
      <c r="K4391" s="173"/>
      <c r="L4391" s="173"/>
      <c r="M4391" s="72"/>
      <c r="N4391" s="67"/>
      <c r="O4391" s="76"/>
      <c r="P4391" s="218"/>
      <c r="Q4391" s="218"/>
      <c r="R4391" s="218"/>
    </row>
    <row r="4392" spans="1:18" x14ac:dyDescent="0.25">
      <c r="A4392" s="227"/>
      <c r="B4392" s="173"/>
      <c r="C4392" s="173"/>
      <c r="D4392" s="173"/>
      <c r="E4392" s="173"/>
      <c r="F4392" s="173"/>
      <c r="G4392" s="173"/>
      <c r="H4392" s="173"/>
      <c r="I4392" s="173"/>
      <c r="J4392" s="173"/>
      <c r="K4392" s="173"/>
      <c r="L4392" s="173"/>
      <c r="M4392" s="72"/>
      <c r="N4392" s="67"/>
      <c r="O4392" s="76"/>
      <c r="P4392" s="218"/>
      <c r="Q4392" s="218"/>
      <c r="R4392" s="218"/>
    </row>
    <row r="4393" spans="1:18" x14ac:dyDescent="0.25">
      <c r="A4393" s="227"/>
      <c r="B4393" s="173"/>
      <c r="C4393" s="173"/>
      <c r="D4393" s="173"/>
      <c r="E4393" s="173"/>
      <c r="F4393" s="173"/>
      <c r="G4393" s="173"/>
      <c r="H4393" s="173"/>
      <c r="I4393" s="173"/>
      <c r="J4393" s="173"/>
      <c r="K4393" s="173"/>
      <c r="L4393" s="173"/>
      <c r="M4393" s="72"/>
      <c r="N4393" s="67"/>
      <c r="O4393" s="76"/>
      <c r="P4393" s="218"/>
      <c r="Q4393" s="218"/>
      <c r="R4393" s="218"/>
    </row>
    <row r="4394" spans="1:18" x14ac:dyDescent="0.25">
      <c r="A4394" s="227"/>
      <c r="B4394" s="173"/>
      <c r="C4394" s="173"/>
      <c r="D4394" s="173"/>
      <c r="E4394" s="173"/>
      <c r="F4394" s="173"/>
      <c r="G4394" s="173"/>
      <c r="H4394" s="173"/>
      <c r="I4394" s="173"/>
      <c r="J4394" s="173"/>
      <c r="K4394" s="173"/>
      <c r="L4394" s="173"/>
      <c r="M4394" s="72"/>
      <c r="N4394" s="67"/>
      <c r="O4394" s="76"/>
      <c r="P4394" s="218"/>
      <c r="Q4394" s="218"/>
      <c r="R4394" s="218"/>
    </row>
    <row r="4395" spans="1:18" x14ac:dyDescent="0.25">
      <c r="A4395" s="227"/>
      <c r="B4395" s="173"/>
      <c r="C4395" s="173"/>
      <c r="D4395" s="173"/>
      <c r="E4395" s="173"/>
      <c r="F4395" s="173"/>
      <c r="G4395" s="173"/>
      <c r="H4395" s="173"/>
      <c r="I4395" s="173"/>
      <c r="J4395" s="173"/>
      <c r="K4395" s="173"/>
      <c r="L4395" s="173"/>
      <c r="M4395" s="72"/>
      <c r="N4395" s="67"/>
      <c r="O4395" s="76"/>
      <c r="P4395" s="218"/>
      <c r="Q4395" s="218"/>
      <c r="R4395" s="218"/>
    </row>
    <row r="4396" spans="1:18" x14ac:dyDescent="0.25">
      <c r="A4396" s="227"/>
      <c r="B4396" s="173"/>
      <c r="C4396" s="173"/>
      <c r="D4396" s="173"/>
      <c r="E4396" s="173"/>
      <c r="F4396" s="173"/>
      <c r="G4396" s="173"/>
      <c r="H4396" s="173"/>
      <c r="I4396" s="173"/>
      <c r="J4396" s="173"/>
      <c r="K4396" s="173"/>
      <c r="L4396" s="173"/>
      <c r="M4396" s="72"/>
      <c r="N4396" s="67"/>
      <c r="O4396" s="76"/>
      <c r="P4396" s="218"/>
      <c r="Q4396" s="218"/>
      <c r="R4396" s="218"/>
    </row>
    <row r="4397" spans="1:18" x14ac:dyDescent="0.25">
      <c r="A4397" s="227"/>
      <c r="B4397" s="173"/>
      <c r="C4397" s="173"/>
      <c r="D4397" s="173"/>
      <c r="E4397" s="173"/>
      <c r="F4397" s="173"/>
      <c r="G4397" s="173"/>
      <c r="H4397" s="173"/>
      <c r="I4397" s="173"/>
      <c r="J4397" s="173"/>
      <c r="K4397" s="173"/>
      <c r="L4397" s="173"/>
      <c r="M4397" s="72"/>
      <c r="N4397" s="67"/>
      <c r="O4397" s="76"/>
      <c r="P4397" s="218"/>
      <c r="Q4397" s="218"/>
      <c r="R4397" s="218"/>
    </row>
    <row r="4398" spans="1:18" x14ac:dyDescent="0.25">
      <c r="A4398" s="227"/>
      <c r="B4398" s="173"/>
      <c r="C4398" s="173"/>
      <c r="D4398" s="173"/>
      <c r="E4398" s="173"/>
      <c r="F4398" s="173"/>
      <c r="G4398" s="173"/>
      <c r="H4398" s="173"/>
      <c r="I4398" s="173"/>
      <c r="J4398" s="173"/>
      <c r="K4398" s="173"/>
      <c r="L4398" s="173"/>
      <c r="M4398" s="72"/>
      <c r="N4398" s="67"/>
      <c r="O4398" s="76"/>
      <c r="P4398" s="218"/>
      <c r="Q4398" s="218"/>
      <c r="R4398" s="218"/>
    </row>
    <row r="4399" spans="1:18" x14ac:dyDescent="0.25">
      <c r="A4399" s="227"/>
      <c r="B4399" s="173"/>
      <c r="C4399" s="173"/>
      <c r="D4399" s="173"/>
      <c r="E4399" s="173"/>
      <c r="F4399" s="173"/>
      <c r="G4399" s="173"/>
      <c r="H4399" s="173"/>
      <c r="I4399" s="173"/>
      <c r="J4399" s="173"/>
      <c r="K4399" s="173"/>
      <c r="L4399" s="173"/>
      <c r="M4399" s="72"/>
      <c r="N4399" s="67"/>
      <c r="O4399" s="76"/>
      <c r="P4399" s="218"/>
      <c r="Q4399" s="218"/>
      <c r="R4399" s="218"/>
    </row>
    <row r="4400" spans="1:18" x14ac:dyDescent="0.25">
      <c r="A4400" s="227"/>
      <c r="B4400" s="173"/>
      <c r="C4400" s="173"/>
      <c r="D4400" s="173"/>
      <c r="E4400" s="173"/>
      <c r="F4400" s="173"/>
      <c r="G4400" s="173"/>
      <c r="H4400" s="173"/>
      <c r="I4400" s="173"/>
      <c r="J4400" s="173"/>
      <c r="K4400" s="173"/>
      <c r="L4400" s="173"/>
      <c r="M4400" s="72"/>
      <c r="N4400" s="67"/>
      <c r="O4400" s="76"/>
      <c r="P4400" s="218"/>
      <c r="Q4400" s="218"/>
      <c r="R4400" s="218"/>
    </row>
    <row r="4401" spans="1:18" x14ac:dyDescent="0.25">
      <c r="A4401" s="227"/>
      <c r="B4401" s="173"/>
      <c r="C4401" s="173"/>
      <c r="D4401" s="173"/>
      <c r="E4401" s="173"/>
      <c r="F4401" s="173"/>
      <c r="G4401" s="173"/>
      <c r="H4401" s="173"/>
      <c r="I4401" s="173"/>
      <c r="J4401" s="173"/>
      <c r="K4401" s="173"/>
      <c r="L4401" s="173"/>
      <c r="M4401" s="72"/>
      <c r="N4401" s="67"/>
      <c r="O4401" s="76"/>
      <c r="P4401" s="218"/>
      <c r="Q4401" s="218"/>
      <c r="R4401" s="218"/>
    </row>
    <row r="4402" spans="1:18" x14ac:dyDescent="0.25">
      <c r="A4402" s="227"/>
      <c r="B4402" s="173"/>
      <c r="C4402" s="173"/>
      <c r="D4402" s="173"/>
      <c r="E4402" s="173"/>
      <c r="F4402" s="173"/>
      <c r="G4402" s="173"/>
      <c r="H4402" s="173"/>
      <c r="I4402" s="173"/>
      <c r="J4402" s="173"/>
      <c r="K4402" s="173"/>
      <c r="L4402" s="173"/>
      <c r="M4402" s="72"/>
      <c r="N4402" s="67"/>
      <c r="O4402" s="76"/>
      <c r="P4402" s="218"/>
      <c r="Q4402" s="218"/>
      <c r="R4402" s="218"/>
    </row>
    <row r="4403" spans="1:18" x14ac:dyDescent="0.25">
      <c r="A4403" s="227"/>
      <c r="B4403" s="173"/>
      <c r="C4403" s="173"/>
      <c r="D4403" s="173"/>
      <c r="E4403" s="173"/>
      <c r="F4403" s="173"/>
      <c r="G4403" s="173"/>
      <c r="H4403" s="173"/>
      <c r="I4403" s="173"/>
      <c r="J4403" s="173"/>
      <c r="K4403" s="173"/>
      <c r="L4403" s="173"/>
      <c r="M4403" s="72"/>
      <c r="N4403" s="67"/>
      <c r="O4403" s="76"/>
      <c r="P4403" s="218"/>
      <c r="Q4403" s="218"/>
      <c r="R4403" s="218"/>
    </row>
    <row r="4404" spans="1:18" x14ac:dyDescent="0.25">
      <c r="A4404" s="227"/>
      <c r="B4404" s="173"/>
      <c r="C4404" s="173"/>
      <c r="D4404" s="173"/>
      <c r="E4404" s="173"/>
      <c r="F4404" s="173"/>
      <c r="G4404" s="173"/>
      <c r="H4404" s="173"/>
      <c r="I4404" s="173"/>
      <c r="J4404" s="173"/>
      <c r="K4404" s="173"/>
      <c r="L4404" s="173"/>
      <c r="M4404" s="72"/>
      <c r="N4404" s="67"/>
      <c r="O4404" s="76"/>
      <c r="P4404" s="218"/>
      <c r="Q4404" s="218"/>
      <c r="R4404" s="218"/>
    </row>
    <row r="4405" spans="1:18" x14ac:dyDescent="0.25">
      <c r="A4405" s="227"/>
      <c r="B4405" s="173"/>
      <c r="C4405" s="173"/>
      <c r="D4405" s="173"/>
      <c r="E4405" s="173"/>
      <c r="F4405" s="173"/>
      <c r="G4405" s="173"/>
      <c r="H4405" s="173"/>
      <c r="I4405" s="173"/>
      <c r="J4405" s="173"/>
      <c r="K4405" s="173"/>
      <c r="L4405" s="173"/>
      <c r="M4405" s="72"/>
      <c r="N4405" s="67"/>
      <c r="O4405" s="76"/>
      <c r="P4405" s="218"/>
      <c r="Q4405" s="218"/>
      <c r="R4405" s="218"/>
    </row>
    <row r="4406" spans="1:18" x14ac:dyDescent="0.25">
      <c r="A4406" s="227"/>
      <c r="B4406" s="173"/>
      <c r="C4406" s="173"/>
      <c r="D4406" s="173"/>
      <c r="E4406" s="173"/>
      <c r="F4406" s="173"/>
      <c r="G4406" s="173"/>
      <c r="H4406" s="173"/>
      <c r="I4406" s="173"/>
      <c r="J4406" s="173"/>
      <c r="K4406" s="173"/>
      <c r="L4406" s="173"/>
      <c r="M4406" s="72"/>
      <c r="N4406" s="67"/>
      <c r="O4406" s="76"/>
      <c r="P4406" s="218"/>
      <c r="Q4406" s="218"/>
      <c r="R4406" s="218"/>
    </row>
    <row r="4407" spans="1:18" x14ac:dyDescent="0.25">
      <c r="A4407" s="227"/>
      <c r="B4407" s="173"/>
      <c r="C4407" s="173"/>
      <c r="D4407" s="173"/>
      <c r="E4407" s="173"/>
      <c r="F4407" s="173"/>
      <c r="G4407" s="173"/>
      <c r="H4407" s="173"/>
      <c r="I4407" s="173"/>
      <c r="J4407" s="173"/>
      <c r="K4407" s="173"/>
      <c r="L4407" s="173"/>
      <c r="M4407" s="72"/>
      <c r="N4407" s="67"/>
      <c r="O4407" s="76"/>
      <c r="P4407" s="218"/>
      <c r="Q4407" s="218"/>
      <c r="R4407" s="218"/>
    </row>
    <row r="4408" spans="1:18" x14ac:dyDescent="0.25">
      <c r="A4408" s="227"/>
      <c r="B4408" s="173"/>
      <c r="C4408" s="173"/>
      <c r="D4408" s="173"/>
      <c r="E4408" s="173"/>
      <c r="F4408" s="173"/>
      <c r="G4408" s="173"/>
      <c r="H4408" s="173"/>
      <c r="I4408" s="173"/>
      <c r="J4408" s="173"/>
      <c r="K4408" s="173"/>
      <c r="L4408" s="173"/>
      <c r="M4408" s="72"/>
      <c r="N4408" s="67"/>
      <c r="O4408" s="76"/>
      <c r="P4408" s="218"/>
      <c r="Q4408" s="218"/>
      <c r="R4408" s="218"/>
    </row>
    <row r="4409" spans="1:18" x14ac:dyDescent="0.25">
      <c r="A4409" s="227"/>
      <c r="B4409" s="173"/>
      <c r="C4409" s="173"/>
      <c r="D4409" s="173"/>
      <c r="E4409" s="173"/>
      <c r="F4409" s="173"/>
      <c r="G4409" s="173"/>
      <c r="H4409" s="173"/>
      <c r="I4409" s="173"/>
      <c r="J4409" s="173"/>
      <c r="K4409" s="173"/>
      <c r="L4409" s="173"/>
      <c r="M4409" s="72"/>
      <c r="N4409" s="67"/>
      <c r="O4409" s="76"/>
      <c r="P4409" s="218"/>
      <c r="Q4409" s="218"/>
      <c r="R4409" s="218"/>
    </row>
    <row r="4410" spans="1:18" x14ac:dyDescent="0.25">
      <c r="A4410" s="227"/>
      <c r="B4410" s="173"/>
      <c r="C4410" s="173"/>
      <c r="D4410" s="173"/>
      <c r="E4410" s="173"/>
      <c r="F4410" s="173"/>
      <c r="G4410" s="173"/>
      <c r="H4410" s="173"/>
      <c r="I4410" s="173"/>
      <c r="J4410" s="173"/>
      <c r="K4410" s="173"/>
      <c r="L4410" s="173"/>
      <c r="M4410" s="72"/>
      <c r="N4410" s="67"/>
      <c r="O4410" s="76"/>
      <c r="P4410" s="218"/>
      <c r="Q4410" s="218"/>
      <c r="R4410" s="218"/>
    </row>
    <row r="4411" spans="1:18" x14ac:dyDescent="0.25">
      <c r="A4411" s="227"/>
      <c r="B4411" s="173"/>
      <c r="C4411" s="173"/>
      <c r="D4411" s="173"/>
      <c r="E4411" s="173"/>
      <c r="F4411" s="173"/>
      <c r="G4411" s="173"/>
      <c r="H4411" s="173"/>
      <c r="I4411" s="173"/>
      <c r="J4411" s="173"/>
      <c r="K4411" s="173"/>
      <c r="L4411" s="173"/>
      <c r="M4411" s="72"/>
      <c r="N4411" s="67"/>
      <c r="O4411" s="76"/>
      <c r="P4411" s="218"/>
      <c r="Q4411" s="218"/>
      <c r="R4411" s="218"/>
    </row>
    <row r="4412" spans="1:18" x14ac:dyDescent="0.25">
      <c r="A4412" s="227"/>
      <c r="B4412" s="173"/>
      <c r="C4412" s="173"/>
      <c r="D4412" s="173"/>
      <c r="E4412" s="173"/>
      <c r="F4412" s="173"/>
      <c r="G4412" s="173"/>
      <c r="H4412" s="173"/>
      <c r="I4412" s="173"/>
      <c r="J4412" s="173"/>
      <c r="K4412" s="173"/>
      <c r="L4412" s="173"/>
      <c r="M4412" s="72"/>
      <c r="N4412" s="67"/>
      <c r="O4412" s="76"/>
      <c r="P4412" s="218"/>
      <c r="Q4412" s="218"/>
      <c r="R4412" s="218"/>
    </row>
    <row r="4413" spans="1:18" x14ac:dyDescent="0.25">
      <c r="A4413" s="227"/>
      <c r="B4413" s="173"/>
      <c r="C4413" s="173"/>
      <c r="D4413" s="173"/>
      <c r="E4413" s="173"/>
      <c r="F4413" s="173"/>
      <c r="G4413" s="173"/>
      <c r="H4413" s="173"/>
      <c r="I4413" s="173"/>
      <c r="J4413" s="173"/>
      <c r="K4413" s="173"/>
      <c r="L4413" s="173"/>
      <c r="M4413" s="72"/>
      <c r="N4413" s="67"/>
      <c r="O4413" s="76"/>
      <c r="P4413" s="218"/>
      <c r="Q4413" s="218"/>
      <c r="R4413" s="218"/>
    </row>
    <row r="4414" spans="1:18" x14ac:dyDescent="0.25">
      <c r="A4414" s="227"/>
      <c r="B4414" s="173"/>
      <c r="C4414" s="173"/>
      <c r="D4414" s="173"/>
      <c r="E4414" s="173"/>
      <c r="F4414" s="173"/>
      <c r="G4414" s="173"/>
      <c r="H4414" s="173"/>
      <c r="I4414" s="173"/>
      <c r="J4414" s="173"/>
      <c r="K4414" s="173"/>
      <c r="L4414" s="173"/>
      <c r="M4414" s="72"/>
      <c r="N4414" s="67"/>
      <c r="O4414" s="76"/>
      <c r="P4414" s="218"/>
      <c r="Q4414" s="218"/>
      <c r="R4414" s="218"/>
    </row>
    <row r="4415" spans="1:18" x14ac:dyDescent="0.25">
      <c r="A4415" s="227"/>
      <c r="B4415" s="173"/>
      <c r="C4415" s="173"/>
      <c r="D4415" s="173"/>
      <c r="E4415" s="173"/>
      <c r="F4415" s="173"/>
      <c r="G4415" s="173"/>
      <c r="H4415" s="173"/>
      <c r="I4415" s="173"/>
      <c r="J4415" s="173"/>
      <c r="K4415" s="173"/>
      <c r="L4415" s="173"/>
      <c r="M4415" s="72"/>
      <c r="N4415" s="67"/>
      <c r="O4415" s="76"/>
      <c r="P4415" s="218"/>
      <c r="Q4415" s="218"/>
      <c r="R4415" s="218"/>
    </row>
    <row r="4416" spans="1:18" x14ac:dyDescent="0.25">
      <c r="A4416" s="227"/>
      <c r="B4416" s="173"/>
      <c r="C4416" s="173"/>
      <c r="D4416" s="173"/>
      <c r="E4416" s="173"/>
      <c r="F4416" s="173"/>
      <c r="G4416" s="173"/>
      <c r="H4416" s="173"/>
      <c r="I4416" s="173"/>
      <c r="J4416" s="173"/>
      <c r="K4416" s="173"/>
      <c r="L4416" s="173"/>
      <c r="M4416" s="72"/>
      <c r="N4416" s="67"/>
      <c r="O4416" s="76"/>
      <c r="P4416" s="218"/>
      <c r="Q4416" s="218"/>
      <c r="R4416" s="218"/>
    </row>
    <row r="4417" spans="1:18" x14ac:dyDescent="0.25">
      <c r="A4417" s="227"/>
      <c r="B4417" s="173"/>
      <c r="C4417" s="173"/>
      <c r="D4417" s="173"/>
      <c r="E4417" s="173"/>
      <c r="F4417" s="173"/>
      <c r="G4417" s="173"/>
      <c r="H4417" s="173"/>
      <c r="I4417" s="173"/>
      <c r="J4417" s="173"/>
      <c r="K4417" s="173"/>
      <c r="L4417" s="173"/>
      <c r="M4417" s="72"/>
      <c r="N4417" s="67"/>
      <c r="O4417" s="76"/>
      <c r="P4417" s="218"/>
      <c r="Q4417" s="218"/>
      <c r="R4417" s="218"/>
    </row>
    <row r="4418" spans="1:18" x14ac:dyDescent="0.25">
      <c r="A4418" s="227"/>
      <c r="B4418" s="173"/>
      <c r="C4418" s="173"/>
      <c r="D4418" s="173"/>
      <c r="E4418" s="173"/>
      <c r="F4418" s="173"/>
      <c r="G4418" s="173"/>
      <c r="H4418" s="173"/>
      <c r="I4418" s="173"/>
      <c r="J4418" s="173"/>
      <c r="K4418" s="173"/>
      <c r="L4418" s="173"/>
      <c r="M4418" s="72"/>
      <c r="N4418" s="67"/>
      <c r="O4418" s="76"/>
      <c r="P4418" s="218"/>
      <c r="Q4418" s="218"/>
      <c r="R4418" s="218"/>
    </row>
    <row r="4419" spans="1:18" x14ac:dyDescent="0.25">
      <c r="A4419" s="227"/>
      <c r="B4419" s="173"/>
      <c r="C4419" s="173"/>
      <c r="D4419" s="173"/>
      <c r="E4419" s="173"/>
      <c r="F4419" s="173"/>
      <c r="G4419" s="173"/>
      <c r="H4419" s="173"/>
      <c r="I4419" s="173"/>
      <c r="J4419" s="173"/>
      <c r="K4419" s="173"/>
      <c r="L4419" s="173"/>
      <c r="M4419" s="72"/>
      <c r="N4419" s="67"/>
      <c r="O4419" s="76"/>
      <c r="P4419" s="218"/>
      <c r="Q4419" s="218"/>
      <c r="R4419" s="218"/>
    </row>
    <row r="4420" spans="1:18" x14ac:dyDescent="0.25">
      <c r="A4420" s="227"/>
      <c r="B4420" s="173"/>
      <c r="C4420" s="173"/>
      <c r="D4420" s="173"/>
      <c r="E4420" s="173"/>
      <c r="F4420" s="173"/>
      <c r="G4420" s="173"/>
      <c r="H4420" s="173"/>
      <c r="I4420" s="173"/>
      <c r="J4420" s="173"/>
      <c r="K4420" s="173"/>
      <c r="L4420" s="173"/>
      <c r="M4420" s="72"/>
      <c r="N4420" s="67"/>
      <c r="O4420" s="76"/>
      <c r="P4420" s="218"/>
      <c r="Q4420" s="218"/>
      <c r="R4420" s="218"/>
    </row>
    <row r="4421" spans="1:18" x14ac:dyDescent="0.25">
      <c r="A4421" s="227"/>
      <c r="B4421" s="173"/>
      <c r="C4421" s="173"/>
      <c r="D4421" s="173"/>
      <c r="E4421" s="173"/>
      <c r="F4421" s="173"/>
      <c r="G4421" s="173"/>
      <c r="H4421" s="173"/>
      <c r="I4421" s="173"/>
      <c r="J4421" s="173"/>
      <c r="K4421" s="173"/>
      <c r="L4421" s="173"/>
      <c r="M4421" s="72"/>
      <c r="N4421" s="67"/>
      <c r="O4421" s="76"/>
      <c r="P4421" s="218"/>
      <c r="Q4421" s="218"/>
      <c r="R4421" s="218"/>
    </row>
    <row r="4422" spans="1:18" x14ac:dyDescent="0.25">
      <c r="A4422" s="227"/>
      <c r="B4422" s="173"/>
      <c r="C4422" s="173"/>
      <c r="D4422" s="173"/>
      <c r="E4422" s="173"/>
      <c r="F4422" s="173"/>
      <c r="G4422" s="173"/>
      <c r="H4422" s="173"/>
      <c r="I4422" s="173"/>
      <c r="J4422" s="173"/>
      <c r="K4422" s="173"/>
      <c r="L4422" s="173"/>
      <c r="M4422" s="72"/>
      <c r="N4422" s="67"/>
      <c r="O4422" s="76"/>
      <c r="P4422" s="218"/>
      <c r="Q4422" s="218"/>
      <c r="R4422" s="218"/>
    </row>
    <row r="4423" spans="1:18" x14ac:dyDescent="0.25">
      <c r="A4423" s="227"/>
      <c r="B4423" s="173"/>
      <c r="C4423" s="173"/>
      <c r="D4423" s="173"/>
      <c r="E4423" s="173"/>
      <c r="F4423" s="173"/>
      <c r="G4423" s="173"/>
      <c r="H4423" s="173"/>
      <c r="I4423" s="173"/>
      <c r="J4423" s="173"/>
      <c r="K4423" s="173"/>
      <c r="L4423" s="173"/>
      <c r="M4423" s="72"/>
      <c r="N4423" s="67"/>
      <c r="O4423" s="76"/>
      <c r="P4423" s="218"/>
      <c r="Q4423" s="218"/>
      <c r="R4423" s="218"/>
    </row>
    <row r="4424" spans="1:18" x14ac:dyDescent="0.25">
      <c r="A4424" s="227"/>
      <c r="B4424" s="173"/>
      <c r="C4424" s="173"/>
      <c r="D4424" s="173"/>
      <c r="E4424" s="173"/>
      <c r="F4424" s="173"/>
      <c r="G4424" s="173"/>
      <c r="H4424" s="173"/>
      <c r="I4424" s="173"/>
      <c r="J4424" s="173"/>
      <c r="K4424" s="173"/>
      <c r="L4424" s="173"/>
      <c r="M4424" s="72"/>
      <c r="N4424" s="67"/>
      <c r="O4424" s="76"/>
      <c r="P4424" s="218"/>
      <c r="Q4424" s="218"/>
      <c r="R4424" s="218"/>
    </row>
    <row r="4425" spans="1:18" x14ac:dyDescent="0.25">
      <c r="A4425" s="227"/>
      <c r="B4425" s="173"/>
      <c r="C4425" s="173"/>
      <c r="D4425" s="173"/>
      <c r="E4425" s="173"/>
      <c r="F4425" s="173"/>
      <c r="G4425" s="173"/>
      <c r="H4425" s="173"/>
      <c r="I4425" s="173"/>
      <c r="J4425" s="173"/>
      <c r="K4425" s="173"/>
      <c r="L4425" s="173"/>
      <c r="M4425" s="72"/>
      <c r="N4425" s="67"/>
      <c r="O4425" s="76"/>
      <c r="P4425" s="218"/>
      <c r="Q4425" s="218"/>
      <c r="R4425" s="218"/>
    </row>
    <row r="4426" spans="1:18" x14ac:dyDescent="0.25">
      <c r="A4426" s="227"/>
      <c r="B4426" s="173"/>
      <c r="C4426" s="173"/>
      <c r="D4426" s="173"/>
      <c r="E4426" s="173"/>
      <c r="F4426" s="173"/>
      <c r="G4426" s="173"/>
      <c r="H4426" s="173"/>
      <c r="I4426" s="173"/>
      <c r="J4426" s="173"/>
      <c r="K4426" s="173"/>
      <c r="L4426" s="173"/>
      <c r="M4426" s="72"/>
      <c r="N4426" s="67"/>
      <c r="O4426" s="76"/>
      <c r="P4426" s="218"/>
      <c r="Q4426" s="218"/>
      <c r="R4426" s="218"/>
    </row>
    <row r="4427" spans="1:18" x14ac:dyDescent="0.25">
      <c r="A4427" s="227"/>
      <c r="B4427" s="173"/>
      <c r="C4427" s="173"/>
      <c r="D4427" s="173"/>
      <c r="E4427" s="173"/>
      <c r="F4427" s="173"/>
      <c r="G4427" s="173"/>
      <c r="H4427" s="173"/>
      <c r="I4427" s="173"/>
      <c r="J4427" s="173"/>
      <c r="K4427" s="173"/>
      <c r="L4427" s="173"/>
      <c r="M4427" s="72"/>
      <c r="N4427" s="67"/>
      <c r="O4427" s="76"/>
      <c r="P4427" s="218"/>
      <c r="Q4427" s="218"/>
      <c r="R4427" s="218"/>
    </row>
    <row r="4428" spans="1:18" x14ac:dyDescent="0.25">
      <c r="A4428" s="227"/>
      <c r="B4428" s="173"/>
      <c r="C4428" s="173"/>
      <c r="D4428" s="173"/>
      <c r="E4428" s="173"/>
      <c r="F4428" s="173"/>
      <c r="G4428" s="173"/>
      <c r="H4428" s="173"/>
      <c r="I4428" s="173"/>
      <c r="J4428" s="173"/>
      <c r="K4428" s="173"/>
      <c r="L4428" s="173"/>
      <c r="M4428" s="72"/>
      <c r="N4428" s="67"/>
      <c r="O4428" s="76"/>
      <c r="P4428" s="218"/>
      <c r="Q4428" s="218"/>
      <c r="R4428" s="218"/>
    </row>
    <row r="4429" spans="1:18" x14ac:dyDescent="0.25">
      <c r="A4429" s="227"/>
      <c r="B4429" s="173"/>
      <c r="C4429" s="173"/>
      <c r="D4429" s="173"/>
      <c r="E4429" s="173"/>
      <c r="F4429" s="173"/>
      <c r="G4429" s="173"/>
      <c r="H4429" s="173"/>
      <c r="I4429" s="173"/>
      <c r="J4429" s="173"/>
      <c r="K4429" s="173"/>
      <c r="L4429" s="173"/>
      <c r="M4429" s="72"/>
      <c r="N4429" s="67"/>
      <c r="O4429" s="76"/>
      <c r="P4429" s="218"/>
      <c r="Q4429" s="218"/>
      <c r="R4429" s="218"/>
    </row>
    <row r="4430" spans="1:18" x14ac:dyDescent="0.25">
      <c r="A4430" s="227"/>
      <c r="B4430" s="173"/>
      <c r="C4430" s="173"/>
      <c r="D4430" s="173"/>
      <c r="E4430" s="173"/>
      <c r="F4430" s="173"/>
      <c r="G4430" s="173"/>
      <c r="H4430" s="173"/>
      <c r="I4430" s="173"/>
      <c r="J4430" s="173"/>
      <c r="K4430" s="173"/>
      <c r="L4430" s="173"/>
      <c r="M4430" s="72"/>
      <c r="N4430" s="67"/>
      <c r="O4430" s="76"/>
      <c r="P4430" s="218"/>
      <c r="Q4430" s="218"/>
      <c r="R4430" s="218"/>
    </row>
    <row r="4431" spans="1:18" x14ac:dyDescent="0.25">
      <c r="A4431" s="227"/>
      <c r="B4431" s="173"/>
      <c r="C4431" s="173"/>
      <c r="D4431" s="173"/>
      <c r="E4431" s="173"/>
      <c r="F4431" s="173"/>
      <c r="G4431" s="173"/>
      <c r="H4431" s="173"/>
      <c r="I4431" s="173"/>
      <c r="J4431" s="173"/>
      <c r="K4431" s="173"/>
      <c r="L4431" s="173"/>
      <c r="M4431" s="72"/>
      <c r="N4431" s="67"/>
      <c r="O4431" s="76"/>
      <c r="P4431" s="218"/>
      <c r="Q4431" s="218"/>
      <c r="R4431" s="218"/>
    </row>
    <row r="4432" spans="1:18" x14ac:dyDescent="0.25">
      <c r="A4432" s="227"/>
      <c r="B4432" s="173"/>
      <c r="C4432" s="173"/>
      <c r="D4432" s="173"/>
      <c r="E4432" s="173"/>
      <c r="F4432" s="173"/>
      <c r="G4432" s="173"/>
      <c r="H4432" s="173"/>
      <c r="I4432" s="173"/>
      <c r="J4432" s="173"/>
      <c r="K4432" s="173"/>
      <c r="L4432" s="173"/>
      <c r="M4432" s="72"/>
      <c r="N4432" s="67"/>
      <c r="O4432" s="76"/>
      <c r="P4432" s="218"/>
      <c r="Q4432" s="218"/>
      <c r="R4432" s="218"/>
    </row>
    <row r="4433" spans="1:18" x14ac:dyDescent="0.25">
      <c r="A4433" s="227"/>
      <c r="B4433" s="173"/>
      <c r="C4433" s="173"/>
      <c r="D4433" s="173"/>
      <c r="E4433" s="173"/>
      <c r="F4433" s="173"/>
      <c r="G4433" s="173"/>
      <c r="H4433" s="173"/>
      <c r="I4433" s="173"/>
      <c r="J4433" s="173"/>
      <c r="K4433" s="173"/>
      <c r="L4433" s="173"/>
      <c r="M4433" s="72"/>
      <c r="N4433" s="67"/>
      <c r="O4433" s="76"/>
      <c r="P4433" s="218"/>
      <c r="Q4433" s="218"/>
      <c r="R4433" s="218"/>
    </row>
    <row r="4434" spans="1:18" x14ac:dyDescent="0.25">
      <c r="A4434" s="227"/>
      <c r="B4434" s="173"/>
      <c r="C4434" s="173"/>
      <c r="D4434" s="173"/>
      <c r="E4434" s="173"/>
      <c r="F4434" s="173"/>
      <c r="G4434" s="173"/>
      <c r="H4434" s="173"/>
      <c r="I4434" s="173"/>
      <c r="J4434" s="173"/>
      <c r="K4434" s="173"/>
      <c r="L4434" s="173"/>
      <c r="M4434" s="72"/>
      <c r="N4434" s="67"/>
      <c r="O4434" s="76"/>
      <c r="P4434" s="218"/>
      <c r="Q4434" s="218"/>
      <c r="R4434" s="218"/>
    </row>
    <row r="4435" spans="1:18" x14ac:dyDescent="0.25">
      <c r="A4435" s="227"/>
      <c r="B4435" s="173"/>
      <c r="C4435" s="173"/>
      <c r="D4435" s="173"/>
      <c r="E4435" s="173"/>
      <c r="F4435" s="173"/>
      <c r="G4435" s="173"/>
      <c r="H4435" s="173"/>
      <c r="I4435" s="173"/>
      <c r="J4435" s="173"/>
      <c r="K4435" s="173"/>
      <c r="L4435" s="173"/>
      <c r="M4435" s="72"/>
      <c r="N4435" s="67"/>
      <c r="O4435" s="76"/>
      <c r="P4435" s="218"/>
      <c r="Q4435" s="218"/>
      <c r="R4435" s="218"/>
    </row>
    <row r="4436" spans="1:18" x14ac:dyDescent="0.25">
      <c r="A4436" s="227"/>
      <c r="B4436" s="173"/>
      <c r="C4436" s="173"/>
      <c r="D4436" s="173"/>
      <c r="E4436" s="173"/>
      <c r="F4436" s="173"/>
      <c r="G4436" s="173"/>
      <c r="H4436" s="173"/>
      <c r="I4436" s="173"/>
      <c r="J4436" s="173"/>
      <c r="K4436" s="173"/>
      <c r="L4436" s="173"/>
      <c r="M4436" s="72"/>
      <c r="N4436" s="67"/>
      <c r="O4436" s="76"/>
      <c r="P4436" s="218"/>
      <c r="Q4436" s="218"/>
      <c r="R4436" s="218"/>
    </row>
    <row r="4437" spans="1:18" x14ac:dyDescent="0.25">
      <c r="A4437" s="227"/>
      <c r="B4437" s="173"/>
      <c r="C4437" s="173"/>
      <c r="D4437" s="173"/>
      <c r="E4437" s="173"/>
      <c r="F4437" s="173"/>
      <c r="G4437" s="173"/>
      <c r="H4437" s="173"/>
      <c r="I4437" s="173"/>
      <c r="J4437" s="173"/>
      <c r="K4437" s="173"/>
      <c r="L4437" s="173"/>
      <c r="M4437" s="72"/>
      <c r="N4437" s="67"/>
      <c r="O4437" s="76"/>
      <c r="P4437" s="218"/>
      <c r="Q4437" s="218"/>
      <c r="R4437" s="218"/>
    </row>
    <row r="4438" spans="1:18" x14ac:dyDescent="0.25">
      <c r="A4438" s="227"/>
      <c r="B4438" s="173"/>
      <c r="C4438" s="173"/>
      <c r="D4438" s="173"/>
      <c r="E4438" s="173"/>
      <c r="F4438" s="173"/>
      <c r="G4438" s="173"/>
      <c r="H4438" s="173"/>
      <c r="I4438" s="173"/>
      <c r="J4438" s="173"/>
      <c r="K4438" s="173"/>
      <c r="L4438" s="173"/>
      <c r="M4438" s="72"/>
      <c r="N4438" s="67"/>
      <c r="O4438" s="76"/>
      <c r="P4438" s="218"/>
      <c r="Q4438" s="218"/>
      <c r="R4438" s="218"/>
    </row>
    <row r="4439" spans="1:18" x14ac:dyDescent="0.25">
      <c r="A4439" s="227"/>
      <c r="B4439" s="173"/>
      <c r="C4439" s="173"/>
      <c r="D4439" s="173"/>
      <c r="E4439" s="173"/>
      <c r="F4439" s="173"/>
      <c r="G4439" s="173"/>
      <c r="H4439" s="173"/>
      <c r="I4439" s="173"/>
      <c r="J4439" s="173"/>
      <c r="K4439" s="173"/>
      <c r="L4439" s="173"/>
      <c r="M4439" s="72"/>
      <c r="N4439" s="67"/>
      <c r="O4439" s="76"/>
      <c r="P4439" s="218"/>
      <c r="Q4439" s="218"/>
      <c r="R4439" s="218"/>
    </row>
    <row r="4440" spans="1:18" x14ac:dyDescent="0.25">
      <c r="A4440" s="227"/>
      <c r="B4440" s="173"/>
      <c r="C4440" s="173"/>
      <c r="D4440" s="173"/>
      <c r="E4440" s="173"/>
      <c r="F4440" s="173"/>
      <c r="G4440" s="173"/>
      <c r="H4440" s="173"/>
      <c r="I4440" s="173"/>
      <c r="J4440" s="173"/>
      <c r="K4440" s="173"/>
      <c r="L4440" s="173"/>
      <c r="M4440" s="72"/>
      <c r="N4440" s="67"/>
      <c r="O4440" s="76"/>
      <c r="P4440" s="218"/>
      <c r="Q4440" s="218"/>
      <c r="R4440" s="218"/>
    </row>
    <row r="4441" spans="1:18" x14ac:dyDescent="0.25">
      <c r="A4441" s="227"/>
      <c r="B4441" s="173"/>
      <c r="C4441" s="173"/>
      <c r="D4441" s="173"/>
      <c r="E4441" s="173"/>
      <c r="F4441" s="173"/>
      <c r="G4441" s="173"/>
      <c r="H4441" s="173"/>
      <c r="I4441" s="173"/>
      <c r="J4441" s="173"/>
      <c r="K4441" s="173"/>
      <c r="L4441" s="173"/>
      <c r="M4441" s="72"/>
      <c r="N4441" s="67"/>
      <c r="O4441" s="76"/>
      <c r="P4441" s="218"/>
      <c r="Q4441" s="218"/>
      <c r="R4441" s="218"/>
    </row>
    <row r="4442" spans="1:18" x14ac:dyDescent="0.25">
      <c r="A4442" s="227"/>
      <c r="B4442" s="173"/>
      <c r="C4442" s="173"/>
      <c r="D4442" s="173"/>
      <c r="E4442" s="173"/>
      <c r="F4442" s="173"/>
      <c r="G4442" s="173"/>
      <c r="H4442" s="173"/>
      <c r="I4442" s="173"/>
      <c r="J4442" s="173"/>
      <c r="K4442" s="173"/>
      <c r="L4442" s="173"/>
      <c r="M4442" s="72"/>
      <c r="N4442" s="67"/>
      <c r="O4442" s="76"/>
      <c r="P4442" s="218"/>
      <c r="Q4442" s="218"/>
      <c r="R4442" s="218"/>
    </row>
    <row r="4443" spans="1:18" x14ac:dyDescent="0.25">
      <c r="A4443" s="227"/>
      <c r="B4443" s="173"/>
      <c r="C4443" s="173"/>
      <c r="D4443" s="173"/>
      <c r="E4443" s="173"/>
      <c r="F4443" s="173"/>
      <c r="G4443" s="173"/>
      <c r="H4443" s="173"/>
      <c r="I4443" s="173"/>
      <c r="J4443" s="173"/>
      <c r="K4443" s="173"/>
      <c r="L4443" s="173"/>
      <c r="M4443" s="72"/>
      <c r="N4443" s="67"/>
      <c r="O4443" s="76"/>
      <c r="P4443" s="218"/>
      <c r="Q4443" s="218"/>
      <c r="R4443" s="218"/>
    </row>
    <row r="4444" spans="1:18" x14ac:dyDescent="0.25">
      <c r="A4444" s="227"/>
      <c r="B4444" s="173"/>
      <c r="C4444" s="173"/>
      <c r="D4444" s="173"/>
      <c r="E4444" s="173"/>
      <c r="F4444" s="173"/>
      <c r="G4444" s="173"/>
      <c r="H4444" s="173"/>
      <c r="I4444" s="173"/>
      <c r="J4444" s="173"/>
      <c r="K4444" s="173"/>
      <c r="L4444" s="173"/>
      <c r="M4444" s="72"/>
      <c r="N4444" s="67"/>
      <c r="O4444" s="76"/>
      <c r="P4444" s="218"/>
      <c r="Q4444" s="218"/>
      <c r="R4444" s="218"/>
    </row>
    <row r="4445" spans="1:18" x14ac:dyDescent="0.25">
      <c r="A4445" s="227"/>
      <c r="B4445" s="173"/>
      <c r="C4445" s="173"/>
      <c r="D4445" s="173"/>
      <c r="E4445" s="173"/>
      <c r="F4445" s="173"/>
      <c r="G4445" s="173"/>
      <c r="H4445" s="173"/>
      <c r="I4445" s="173"/>
      <c r="J4445" s="173"/>
      <c r="K4445" s="173"/>
      <c r="L4445" s="173"/>
      <c r="M4445" s="72"/>
      <c r="N4445" s="67"/>
      <c r="O4445" s="76"/>
      <c r="P4445" s="218"/>
      <c r="Q4445" s="218"/>
      <c r="R4445" s="218"/>
    </row>
    <row r="4446" spans="1:18" x14ac:dyDescent="0.25">
      <c r="A4446" s="227"/>
      <c r="B4446" s="173"/>
      <c r="C4446" s="173"/>
      <c r="D4446" s="173"/>
      <c r="E4446" s="173"/>
      <c r="F4446" s="173"/>
      <c r="G4446" s="173"/>
      <c r="H4446" s="173"/>
      <c r="I4446" s="173"/>
      <c r="J4446" s="173"/>
      <c r="K4446" s="173"/>
      <c r="L4446" s="173"/>
      <c r="M4446" s="72"/>
      <c r="N4446" s="67"/>
      <c r="O4446" s="76"/>
      <c r="P4446" s="218"/>
      <c r="Q4446" s="218"/>
      <c r="R4446" s="218"/>
    </row>
    <row r="4447" spans="1:18" x14ac:dyDescent="0.25">
      <c r="A4447" s="227"/>
      <c r="B4447" s="173"/>
      <c r="C4447" s="173"/>
      <c r="D4447" s="173"/>
      <c r="E4447" s="173"/>
      <c r="F4447" s="173"/>
      <c r="G4447" s="173"/>
      <c r="H4447" s="173"/>
      <c r="I4447" s="173"/>
      <c r="J4447" s="173"/>
      <c r="K4447" s="173"/>
      <c r="L4447" s="173"/>
      <c r="M4447" s="72"/>
      <c r="N4447" s="67"/>
      <c r="O4447" s="76"/>
      <c r="P4447" s="218"/>
      <c r="Q4447" s="218"/>
      <c r="R4447" s="218"/>
    </row>
    <row r="4448" spans="1:18" x14ac:dyDescent="0.25">
      <c r="A4448" s="227"/>
      <c r="B4448" s="173"/>
      <c r="C4448" s="173"/>
      <c r="D4448" s="173"/>
      <c r="E4448" s="173"/>
      <c r="F4448" s="173"/>
      <c r="G4448" s="173"/>
      <c r="H4448" s="173"/>
      <c r="I4448" s="173"/>
      <c r="J4448" s="173"/>
      <c r="K4448" s="173"/>
      <c r="L4448" s="173"/>
      <c r="M4448" s="72"/>
      <c r="N4448" s="67"/>
      <c r="O4448" s="76"/>
      <c r="P4448" s="218"/>
      <c r="Q4448" s="218"/>
      <c r="R4448" s="218"/>
    </row>
    <row r="4449" spans="1:18" x14ac:dyDescent="0.25">
      <c r="A4449" s="227"/>
      <c r="B4449" s="173"/>
      <c r="C4449" s="173"/>
      <c r="D4449" s="173"/>
      <c r="E4449" s="173"/>
      <c r="F4449" s="173"/>
      <c r="G4449" s="173"/>
      <c r="H4449" s="173"/>
      <c r="I4449" s="173"/>
      <c r="J4449" s="173"/>
      <c r="K4449" s="173"/>
      <c r="L4449" s="173"/>
      <c r="M4449" s="72"/>
      <c r="N4449" s="67"/>
      <c r="O4449" s="76"/>
      <c r="P4449" s="218"/>
      <c r="Q4449" s="218"/>
      <c r="R4449" s="218"/>
    </row>
    <row r="4450" spans="1:18" x14ac:dyDescent="0.25">
      <c r="A4450" s="227"/>
      <c r="B4450" s="173"/>
      <c r="C4450" s="173"/>
      <c r="D4450" s="173"/>
      <c r="E4450" s="173"/>
      <c r="F4450" s="173"/>
      <c r="G4450" s="173"/>
      <c r="H4450" s="173"/>
      <c r="I4450" s="173"/>
      <c r="J4450" s="173"/>
      <c r="K4450" s="173"/>
      <c r="L4450" s="173"/>
      <c r="M4450" s="72"/>
      <c r="N4450" s="67"/>
      <c r="O4450" s="76"/>
      <c r="P4450" s="218"/>
      <c r="Q4450" s="218"/>
      <c r="R4450" s="218"/>
    </row>
    <row r="4451" spans="1:18" x14ac:dyDescent="0.25">
      <c r="A4451" s="227"/>
      <c r="B4451" s="173"/>
      <c r="C4451" s="173"/>
      <c r="D4451" s="173"/>
      <c r="E4451" s="173"/>
      <c r="F4451" s="173"/>
      <c r="G4451" s="173"/>
      <c r="H4451" s="173"/>
      <c r="I4451" s="173"/>
      <c r="J4451" s="173"/>
      <c r="K4451" s="173"/>
      <c r="L4451" s="173"/>
      <c r="M4451" s="72"/>
      <c r="N4451" s="67"/>
      <c r="O4451" s="76"/>
      <c r="P4451" s="218"/>
      <c r="Q4451" s="218"/>
      <c r="R4451" s="218"/>
    </row>
    <row r="4452" spans="1:18" x14ac:dyDescent="0.25">
      <c r="A4452" s="227"/>
      <c r="B4452" s="173"/>
      <c r="C4452" s="173"/>
      <c r="D4452" s="173"/>
      <c r="E4452" s="173"/>
      <c r="F4452" s="173"/>
      <c r="G4452" s="173"/>
      <c r="H4452" s="173"/>
      <c r="I4452" s="173"/>
      <c r="J4452" s="173"/>
      <c r="K4452" s="173"/>
      <c r="L4452" s="173"/>
      <c r="M4452" s="72"/>
      <c r="N4452" s="67"/>
      <c r="O4452" s="76"/>
      <c r="P4452" s="218"/>
      <c r="Q4452" s="218"/>
      <c r="R4452" s="218"/>
    </row>
    <row r="4453" spans="1:18" x14ac:dyDescent="0.25">
      <c r="A4453" s="227"/>
      <c r="B4453" s="173"/>
      <c r="C4453" s="173"/>
      <c r="D4453" s="173"/>
      <c r="E4453" s="173"/>
      <c r="F4453" s="173"/>
      <c r="G4453" s="173"/>
      <c r="H4453" s="173"/>
      <c r="I4453" s="173"/>
      <c r="J4453" s="173"/>
      <c r="K4453" s="173"/>
      <c r="L4453" s="173"/>
      <c r="M4453" s="72"/>
      <c r="N4453" s="67"/>
      <c r="O4453" s="76"/>
      <c r="P4453" s="218"/>
      <c r="Q4453" s="218"/>
      <c r="R4453" s="218"/>
    </row>
    <row r="4454" spans="1:18" x14ac:dyDescent="0.25">
      <c r="A4454" s="227"/>
      <c r="B4454" s="173"/>
      <c r="C4454" s="173"/>
      <c r="D4454" s="173"/>
      <c r="E4454" s="173"/>
      <c r="F4454" s="173"/>
      <c r="G4454" s="173"/>
      <c r="H4454" s="173"/>
      <c r="I4454" s="173"/>
      <c r="J4454" s="173"/>
      <c r="K4454" s="173"/>
      <c r="L4454" s="173"/>
      <c r="M4454" s="72"/>
      <c r="N4454" s="67"/>
      <c r="O4454" s="76"/>
      <c r="P4454" s="218"/>
      <c r="Q4454" s="218"/>
      <c r="R4454" s="218"/>
    </row>
    <row r="4455" spans="1:18" x14ac:dyDescent="0.25">
      <c r="A4455" s="227"/>
      <c r="B4455" s="173"/>
      <c r="C4455" s="173"/>
      <c r="D4455" s="173"/>
      <c r="E4455" s="173"/>
      <c r="F4455" s="173"/>
      <c r="G4455" s="173"/>
      <c r="H4455" s="173"/>
      <c r="I4455" s="173"/>
      <c r="J4455" s="173"/>
      <c r="K4455" s="173"/>
      <c r="L4455" s="173"/>
      <c r="M4455" s="72"/>
      <c r="N4455" s="67"/>
      <c r="O4455" s="76"/>
      <c r="P4455" s="218"/>
      <c r="Q4455" s="218"/>
      <c r="R4455" s="218"/>
    </row>
    <row r="4456" spans="1:18" x14ac:dyDescent="0.25">
      <c r="A4456" s="227"/>
      <c r="B4456" s="173"/>
      <c r="C4456" s="173"/>
      <c r="D4456" s="173"/>
      <c r="E4456" s="173"/>
      <c r="F4456" s="173"/>
      <c r="G4456" s="173"/>
      <c r="H4456" s="173"/>
      <c r="I4456" s="173"/>
      <c r="J4456" s="173"/>
      <c r="K4456" s="173"/>
      <c r="L4456" s="173"/>
      <c r="M4456" s="72"/>
      <c r="N4456" s="67"/>
      <c r="O4456" s="76"/>
      <c r="P4456" s="218"/>
      <c r="Q4456" s="218"/>
      <c r="R4456" s="218"/>
    </row>
    <row r="4457" spans="1:18" x14ac:dyDescent="0.25">
      <c r="A4457" s="227"/>
      <c r="B4457" s="173"/>
      <c r="C4457" s="173"/>
      <c r="D4457" s="173"/>
      <c r="E4457" s="173"/>
      <c r="F4457" s="173"/>
      <c r="G4457" s="173"/>
      <c r="H4457" s="173"/>
      <c r="I4457" s="173"/>
      <c r="J4457" s="173"/>
      <c r="K4457" s="173"/>
      <c r="L4457" s="173"/>
      <c r="M4457" s="72"/>
      <c r="N4457" s="67"/>
      <c r="O4457" s="76"/>
      <c r="P4457" s="218"/>
      <c r="Q4457" s="218"/>
      <c r="R4457" s="218"/>
    </row>
    <row r="4458" spans="1:18" x14ac:dyDescent="0.25">
      <c r="A4458" s="227"/>
      <c r="B4458" s="173"/>
      <c r="C4458" s="173"/>
      <c r="D4458" s="173"/>
      <c r="E4458" s="173"/>
      <c r="F4458" s="173"/>
      <c r="G4458" s="173"/>
      <c r="H4458" s="173"/>
      <c r="I4458" s="173"/>
      <c r="J4458" s="173"/>
      <c r="K4458" s="173"/>
      <c r="L4458" s="173"/>
      <c r="M4458" s="72"/>
      <c r="N4458" s="67"/>
      <c r="O4458" s="76"/>
      <c r="P4458" s="218"/>
      <c r="Q4458" s="218"/>
      <c r="R4458" s="218"/>
    </row>
    <row r="4459" spans="1:18" x14ac:dyDescent="0.25">
      <c r="A4459" s="227"/>
      <c r="B4459" s="173"/>
      <c r="C4459" s="173"/>
      <c r="D4459" s="173"/>
      <c r="E4459" s="173"/>
      <c r="F4459" s="173"/>
      <c r="G4459" s="173"/>
      <c r="H4459" s="173"/>
      <c r="I4459" s="173"/>
      <c r="J4459" s="173"/>
      <c r="K4459" s="173"/>
      <c r="L4459" s="173"/>
      <c r="M4459" s="72"/>
      <c r="N4459" s="67"/>
      <c r="O4459" s="76"/>
      <c r="P4459" s="218"/>
      <c r="Q4459" s="218"/>
      <c r="R4459" s="218"/>
    </row>
    <row r="4460" spans="1:18" x14ac:dyDescent="0.25">
      <c r="A4460" s="227"/>
      <c r="B4460" s="173"/>
      <c r="C4460" s="173"/>
      <c r="D4460" s="173"/>
      <c r="E4460" s="173"/>
      <c r="F4460" s="173"/>
      <c r="G4460" s="173"/>
      <c r="H4460" s="173"/>
      <c r="I4460" s="173"/>
      <c r="J4460" s="173"/>
      <c r="K4460" s="173"/>
      <c r="L4460" s="173"/>
      <c r="M4460" s="72"/>
      <c r="N4460" s="67"/>
      <c r="O4460" s="76"/>
      <c r="P4460" s="218"/>
      <c r="Q4460" s="218"/>
      <c r="R4460" s="218"/>
    </row>
    <row r="4461" spans="1:18" x14ac:dyDescent="0.25">
      <c r="A4461" s="227"/>
      <c r="B4461" s="173"/>
      <c r="C4461" s="173"/>
      <c r="D4461" s="173"/>
      <c r="E4461" s="173"/>
      <c r="F4461" s="173"/>
      <c r="G4461" s="173"/>
      <c r="H4461" s="173"/>
      <c r="I4461" s="173"/>
      <c r="J4461" s="173"/>
      <c r="K4461" s="173"/>
      <c r="L4461" s="173"/>
      <c r="M4461" s="72"/>
      <c r="N4461" s="67"/>
      <c r="O4461" s="76"/>
      <c r="P4461" s="218"/>
      <c r="Q4461" s="218"/>
      <c r="R4461" s="218"/>
    </row>
    <row r="4462" spans="1:18" x14ac:dyDescent="0.25">
      <c r="A4462" s="227"/>
      <c r="B4462" s="173"/>
      <c r="C4462" s="173"/>
      <c r="D4462" s="173"/>
      <c r="E4462" s="173"/>
      <c r="F4462" s="173"/>
      <c r="G4462" s="173"/>
      <c r="H4462" s="173"/>
      <c r="I4462" s="173"/>
      <c r="J4462" s="173"/>
      <c r="K4462" s="173"/>
      <c r="L4462" s="173"/>
      <c r="M4462" s="72"/>
      <c r="N4462" s="67"/>
      <c r="O4462" s="76"/>
      <c r="P4462" s="218"/>
      <c r="Q4462" s="218"/>
      <c r="R4462" s="218"/>
    </row>
    <row r="4463" spans="1:18" x14ac:dyDescent="0.25">
      <c r="A4463" s="227"/>
      <c r="B4463" s="173"/>
      <c r="C4463" s="173"/>
      <c r="D4463" s="173"/>
      <c r="E4463" s="173"/>
      <c r="F4463" s="173"/>
      <c r="G4463" s="173"/>
      <c r="H4463" s="173"/>
      <c r="I4463" s="173"/>
      <c r="J4463" s="173"/>
      <c r="K4463" s="173"/>
      <c r="L4463" s="173"/>
      <c r="M4463" s="72"/>
      <c r="N4463" s="67"/>
      <c r="O4463" s="76"/>
      <c r="P4463" s="218"/>
      <c r="Q4463" s="218"/>
      <c r="R4463" s="218"/>
    </row>
    <row r="4464" spans="1:18" x14ac:dyDescent="0.25">
      <c r="A4464" s="227"/>
      <c r="B4464" s="173"/>
      <c r="C4464" s="173"/>
      <c r="D4464" s="173"/>
      <c r="E4464" s="173"/>
      <c r="F4464" s="173"/>
      <c r="G4464" s="173"/>
      <c r="H4464" s="173"/>
      <c r="I4464" s="173"/>
      <c r="J4464" s="173"/>
      <c r="K4464" s="173"/>
      <c r="L4464" s="173"/>
      <c r="M4464" s="72"/>
      <c r="N4464" s="67"/>
      <c r="O4464" s="76"/>
      <c r="P4464" s="218"/>
      <c r="Q4464" s="218"/>
      <c r="R4464" s="218"/>
    </row>
    <row r="4465" spans="1:18" x14ac:dyDescent="0.25">
      <c r="A4465" s="227"/>
      <c r="B4465" s="173"/>
      <c r="C4465" s="173"/>
      <c r="D4465" s="173"/>
      <c r="E4465" s="173"/>
      <c r="F4465" s="173"/>
      <c r="G4465" s="173"/>
      <c r="H4465" s="173"/>
      <c r="I4465" s="173"/>
      <c r="J4465" s="173"/>
      <c r="K4465" s="173"/>
      <c r="L4465" s="173"/>
      <c r="M4465" s="72"/>
      <c r="N4465" s="67"/>
      <c r="O4465" s="76"/>
      <c r="P4465" s="218"/>
      <c r="Q4465" s="218"/>
      <c r="R4465" s="218"/>
    </row>
    <row r="4466" spans="1:18" x14ac:dyDescent="0.25">
      <c r="A4466" s="227"/>
      <c r="B4466" s="173"/>
      <c r="C4466" s="173"/>
      <c r="D4466" s="173"/>
      <c r="E4466" s="173"/>
      <c r="F4466" s="173"/>
      <c r="G4466" s="173"/>
      <c r="H4466" s="173"/>
      <c r="I4466" s="173"/>
      <c r="J4466" s="173"/>
      <c r="K4466" s="173"/>
      <c r="L4466" s="173"/>
      <c r="M4466" s="72"/>
      <c r="N4466" s="67"/>
      <c r="O4466" s="76"/>
      <c r="P4466" s="218"/>
      <c r="Q4466" s="218"/>
      <c r="R4466" s="218"/>
    </row>
    <row r="4467" spans="1:18" x14ac:dyDescent="0.25">
      <c r="A4467" s="227"/>
      <c r="B4467" s="173"/>
      <c r="C4467" s="173"/>
      <c r="D4467" s="173"/>
      <c r="E4467" s="173"/>
      <c r="F4467" s="173"/>
      <c r="G4467" s="173"/>
      <c r="H4467" s="173"/>
      <c r="I4467" s="173"/>
      <c r="J4467" s="173"/>
      <c r="K4467" s="173"/>
      <c r="L4467" s="173"/>
      <c r="M4467" s="72"/>
      <c r="N4467" s="67"/>
      <c r="O4467" s="76"/>
      <c r="P4467" s="218"/>
      <c r="Q4467" s="218"/>
      <c r="R4467" s="218"/>
    </row>
    <row r="4468" spans="1:18" x14ac:dyDescent="0.25">
      <c r="A4468" s="227"/>
      <c r="B4468" s="173"/>
      <c r="C4468" s="173"/>
      <c r="D4468" s="173"/>
      <c r="E4468" s="173"/>
      <c r="F4468" s="173"/>
      <c r="G4468" s="173"/>
      <c r="H4468" s="173"/>
      <c r="I4468" s="173"/>
      <c r="J4468" s="173"/>
      <c r="K4468" s="173"/>
      <c r="L4468" s="173"/>
      <c r="M4468" s="72"/>
      <c r="N4468" s="67"/>
      <c r="O4468" s="76"/>
      <c r="P4468" s="218"/>
      <c r="Q4468" s="218"/>
      <c r="R4468" s="218"/>
    </row>
    <row r="4469" spans="1:18" x14ac:dyDescent="0.25">
      <c r="A4469" s="227"/>
      <c r="B4469" s="173"/>
      <c r="C4469" s="173"/>
      <c r="D4469" s="173"/>
      <c r="E4469" s="173"/>
      <c r="F4469" s="173"/>
      <c r="G4469" s="173"/>
      <c r="H4469" s="173"/>
      <c r="I4469" s="173"/>
      <c r="J4469" s="173"/>
      <c r="K4469" s="173"/>
      <c r="L4469" s="173"/>
      <c r="M4469" s="72"/>
      <c r="N4469" s="67"/>
      <c r="O4469" s="76"/>
      <c r="P4469" s="218"/>
      <c r="Q4469" s="218"/>
      <c r="R4469" s="218"/>
    </row>
    <row r="4470" spans="1:18" x14ac:dyDescent="0.25">
      <c r="A4470" s="227"/>
      <c r="B4470" s="173"/>
      <c r="C4470" s="173"/>
      <c r="D4470" s="173"/>
      <c r="E4470" s="173"/>
      <c r="F4470" s="173"/>
      <c r="G4470" s="173"/>
      <c r="H4470" s="173"/>
      <c r="I4470" s="173"/>
      <c r="J4470" s="173"/>
      <c r="K4470" s="173"/>
      <c r="L4470" s="173"/>
      <c r="M4470" s="72"/>
      <c r="N4470" s="67"/>
      <c r="O4470" s="76"/>
      <c r="P4470" s="218"/>
      <c r="Q4470" s="218"/>
      <c r="R4470" s="218"/>
    </row>
    <row r="4471" spans="1:18" x14ac:dyDescent="0.25">
      <c r="A4471" s="227"/>
      <c r="B4471" s="173"/>
      <c r="C4471" s="173"/>
      <c r="D4471" s="173"/>
      <c r="E4471" s="173"/>
      <c r="F4471" s="173"/>
      <c r="G4471" s="173"/>
      <c r="H4471" s="173"/>
      <c r="I4471" s="173"/>
      <c r="J4471" s="173"/>
      <c r="K4471" s="173"/>
      <c r="L4471" s="173"/>
      <c r="M4471" s="72"/>
      <c r="N4471" s="67"/>
      <c r="O4471" s="76"/>
      <c r="P4471" s="218"/>
      <c r="Q4471" s="218"/>
      <c r="R4471" s="218"/>
    </row>
    <row r="4472" spans="1:18" x14ac:dyDescent="0.25">
      <c r="A4472" s="227"/>
      <c r="B4472" s="173"/>
      <c r="C4472" s="173"/>
      <c r="D4472" s="173"/>
      <c r="E4472" s="173"/>
      <c r="F4472" s="173"/>
      <c r="G4472" s="173"/>
      <c r="H4472" s="173"/>
      <c r="I4472" s="173"/>
      <c r="J4472" s="173"/>
      <c r="K4472" s="173"/>
      <c r="L4472" s="173"/>
      <c r="M4472" s="72"/>
      <c r="N4472" s="67"/>
      <c r="O4472" s="76"/>
      <c r="P4472" s="218"/>
      <c r="Q4472" s="218"/>
      <c r="R4472" s="218"/>
    </row>
    <row r="4473" spans="1:18" x14ac:dyDescent="0.25">
      <c r="A4473" s="227"/>
      <c r="B4473" s="173"/>
      <c r="C4473" s="173"/>
      <c r="D4473" s="173"/>
      <c r="E4473" s="173"/>
      <c r="F4473" s="173"/>
      <c r="G4473" s="173"/>
      <c r="H4473" s="173"/>
      <c r="I4473" s="173"/>
      <c r="J4473" s="173"/>
      <c r="K4473" s="173"/>
      <c r="L4473" s="173"/>
      <c r="M4473" s="72"/>
      <c r="N4473" s="67"/>
      <c r="O4473" s="76"/>
      <c r="P4473" s="218"/>
      <c r="Q4473" s="218"/>
      <c r="R4473" s="218"/>
    </row>
    <row r="4474" spans="1:18" x14ac:dyDescent="0.25">
      <c r="A4474" s="227"/>
      <c r="B4474" s="173"/>
      <c r="C4474" s="173"/>
      <c r="D4474" s="173"/>
      <c r="E4474" s="173"/>
      <c r="F4474" s="173"/>
      <c r="G4474" s="173"/>
      <c r="H4474" s="173"/>
      <c r="I4474" s="173"/>
      <c r="J4474" s="173"/>
      <c r="K4474" s="173"/>
      <c r="L4474" s="173"/>
      <c r="M4474" s="72"/>
      <c r="N4474" s="67"/>
      <c r="O4474" s="76"/>
      <c r="P4474" s="218"/>
      <c r="Q4474" s="218"/>
      <c r="R4474" s="218"/>
    </row>
    <row r="4475" spans="1:18" x14ac:dyDescent="0.25">
      <c r="A4475" s="227"/>
      <c r="B4475" s="173"/>
      <c r="C4475" s="173"/>
      <c r="D4475" s="173"/>
      <c r="E4475" s="173"/>
      <c r="F4475" s="173"/>
      <c r="G4475" s="173"/>
      <c r="H4475" s="173"/>
      <c r="I4475" s="173"/>
      <c r="J4475" s="173"/>
      <c r="K4475" s="173"/>
      <c r="L4475" s="173"/>
      <c r="M4475" s="72"/>
      <c r="N4475" s="67"/>
      <c r="O4475" s="76"/>
      <c r="P4475" s="218"/>
      <c r="Q4475" s="218"/>
      <c r="R4475" s="218"/>
    </row>
    <row r="4476" spans="1:18" x14ac:dyDescent="0.25">
      <c r="A4476" s="227"/>
      <c r="B4476" s="173"/>
      <c r="C4476" s="173"/>
      <c r="D4476" s="173"/>
      <c r="E4476" s="173"/>
      <c r="F4476" s="173"/>
      <c r="G4476" s="173"/>
      <c r="H4476" s="173"/>
      <c r="I4476" s="173"/>
      <c r="J4476" s="173"/>
      <c r="K4476" s="173"/>
      <c r="L4476" s="173"/>
      <c r="M4476" s="72"/>
      <c r="N4476" s="67"/>
      <c r="O4476" s="76"/>
      <c r="P4476" s="218"/>
      <c r="Q4476" s="218"/>
      <c r="R4476" s="218"/>
    </row>
    <row r="4477" spans="1:18" x14ac:dyDescent="0.25">
      <c r="A4477" s="227"/>
      <c r="B4477" s="173"/>
      <c r="C4477" s="173"/>
      <c r="D4477" s="173"/>
      <c r="E4477" s="173"/>
      <c r="F4477" s="173"/>
      <c r="G4477" s="173"/>
      <c r="H4477" s="173"/>
      <c r="I4477" s="173"/>
      <c r="J4477" s="173"/>
      <c r="K4477" s="173"/>
      <c r="L4477" s="173"/>
      <c r="M4477" s="72"/>
      <c r="N4477" s="67"/>
      <c r="O4477" s="76"/>
      <c r="P4477" s="218"/>
      <c r="Q4477" s="218"/>
      <c r="R4477" s="218"/>
    </row>
    <row r="4478" spans="1:18" x14ac:dyDescent="0.25">
      <c r="A4478" s="227"/>
      <c r="B4478" s="173"/>
      <c r="C4478" s="173"/>
      <c r="D4478" s="173"/>
      <c r="E4478" s="173"/>
      <c r="F4478" s="173"/>
      <c r="G4478" s="173"/>
      <c r="H4478" s="173"/>
      <c r="I4478" s="173"/>
      <c r="J4478" s="173"/>
      <c r="K4478" s="173"/>
      <c r="L4478" s="173"/>
      <c r="M4478" s="72"/>
      <c r="N4478" s="67"/>
      <c r="O4478" s="76"/>
      <c r="P4478" s="218"/>
      <c r="Q4478" s="218"/>
      <c r="R4478" s="218"/>
    </row>
    <row r="4479" spans="1:18" x14ac:dyDescent="0.25">
      <c r="A4479" s="227"/>
      <c r="B4479" s="173"/>
      <c r="C4479" s="173"/>
      <c r="D4479" s="173"/>
      <c r="E4479" s="173"/>
      <c r="F4479" s="173"/>
      <c r="G4479" s="173"/>
      <c r="H4479" s="173"/>
      <c r="I4479" s="173"/>
      <c r="J4479" s="173"/>
      <c r="K4479" s="173"/>
      <c r="L4479" s="173"/>
      <c r="M4479" s="72"/>
      <c r="N4479" s="67"/>
      <c r="O4479" s="76"/>
      <c r="P4479" s="218"/>
      <c r="Q4479" s="218"/>
      <c r="R4479" s="218"/>
    </row>
    <row r="4480" spans="1:18" x14ac:dyDescent="0.25">
      <c r="A4480" s="227"/>
      <c r="B4480" s="173"/>
      <c r="C4480" s="173"/>
      <c r="D4480" s="173"/>
      <c r="E4480" s="173"/>
      <c r="F4480" s="173"/>
      <c r="G4480" s="173"/>
      <c r="H4480" s="173"/>
      <c r="I4480" s="173"/>
      <c r="J4480" s="173"/>
      <c r="K4480" s="173"/>
      <c r="L4480" s="173"/>
      <c r="M4480" s="72"/>
      <c r="N4480" s="67"/>
      <c r="O4480" s="76"/>
      <c r="P4480" s="218"/>
      <c r="Q4480" s="218"/>
      <c r="R4480" s="218"/>
    </row>
    <row r="4481" spans="1:18" x14ac:dyDescent="0.25">
      <c r="A4481" s="227"/>
      <c r="B4481" s="173"/>
      <c r="C4481" s="173"/>
      <c r="D4481" s="173"/>
      <c r="E4481" s="173"/>
      <c r="F4481" s="173"/>
      <c r="G4481" s="173"/>
      <c r="H4481" s="173"/>
      <c r="I4481" s="173"/>
      <c r="J4481" s="173"/>
      <c r="K4481" s="173"/>
      <c r="L4481" s="173"/>
      <c r="M4481" s="72"/>
      <c r="N4481" s="67"/>
      <c r="O4481" s="76"/>
      <c r="P4481" s="218"/>
      <c r="Q4481" s="218"/>
      <c r="R4481" s="218"/>
    </row>
    <row r="4482" spans="1:18" x14ac:dyDescent="0.25">
      <c r="A4482" s="227"/>
      <c r="B4482" s="173"/>
      <c r="C4482" s="173"/>
      <c r="D4482" s="173"/>
      <c r="E4482" s="173"/>
      <c r="F4482" s="173"/>
      <c r="G4482" s="173"/>
      <c r="H4482" s="173"/>
      <c r="I4482" s="173"/>
      <c r="J4482" s="173"/>
      <c r="K4482" s="173"/>
      <c r="L4482" s="173"/>
      <c r="M4482" s="72"/>
      <c r="N4482" s="67"/>
      <c r="O4482" s="76"/>
      <c r="P4482" s="218"/>
      <c r="Q4482" s="218"/>
      <c r="R4482" s="218"/>
    </row>
    <row r="4483" spans="1:18" x14ac:dyDescent="0.25">
      <c r="A4483" s="227"/>
      <c r="B4483" s="173"/>
      <c r="C4483" s="173"/>
      <c r="D4483" s="173"/>
      <c r="E4483" s="173"/>
      <c r="F4483" s="173"/>
      <c r="G4483" s="173"/>
      <c r="H4483" s="173"/>
      <c r="I4483" s="173"/>
      <c r="J4483" s="173"/>
      <c r="K4483" s="173"/>
      <c r="L4483" s="173"/>
      <c r="M4483" s="72"/>
      <c r="N4483" s="67"/>
      <c r="O4483" s="76"/>
      <c r="P4483" s="218"/>
      <c r="Q4483" s="218"/>
      <c r="R4483" s="218"/>
    </row>
    <row r="4484" spans="1:18" x14ac:dyDescent="0.25">
      <c r="A4484" s="227"/>
      <c r="B4484" s="173"/>
      <c r="C4484" s="173"/>
      <c r="D4484" s="173"/>
      <c r="E4484" s="173"/>
      <c r="F4484" s="173"/>
      <c r="G4484" s="173"/>
      <c r="H4484" s="173"/>
      <c r="I4484" s="173"/>
      <c r="J4484" s="173"/>
      <c r="K4484" s="173"/>
      <c r="L4484" s="173"/>
      <c r="M4484" s="72"/>
      <c r="N4484" s="67"/>
      <c r="O4484" s="76"/>
      <c r="P4484" s="218"/>
      <c r="Q4484" s="218"/>
      <c r="R4484" s="218"/>
    </row>
    <row r="4485" spans="1:18" x14ac:dyDescent="0.25">
      <c r="A4485" s="227"/>
      <c r="B4485" s="173"/>
      <c r="C4485" s="173"/>
      <c r="D4485" s="173"/>
      <c r="E4485" s="173"/>
      <c r="F4485" s="173"/>
      <c r="G4485" s="173"/>
      <c r="H4485" s="173"/>
      <c r="I4485" s="173"/>
      <c r="J4485" s="173"/>
      <c r="K4485" s="173"/>
      <c r="L4485" s="173"/>
      <c r="M4485" s="72"/>
      <c r="N4485" s="67"/>
      <c r="O4485" s="76"/>
      <c r="P4485" s="218"/>
      <c r="Q4485" s="218"/>
      <c r="R4485" s="218"/>
    </row>
    <row r="4486" spans="1:18" x14ac:dyDescent="0.25">
      <c r="A4486" s="227"/>
      <c r="B4486" s="173"/>
      <c r="C4486" s="173"/>
      <c r="D4486" s="173"/>
      <c r="E4486" s="173"/>
      <c r="F4486" s="173"/>
      <c r="G4486" s="173"/>
      <c r="H4486" s="173"/>
      <c r="I4486" s="173"/>
      <c r="J4486" s="173"/>
      <c r="K4486" s="173"/>
      <c r="L4486" s="173"/>
      <c r="M4486" s="72"/>
      <c r="N4486" s="67"/>
      <c r="O4486" s="76"/>
      <c r="P4486" s="218"/>
      <c r="Q4486" s="218"/>
      <c r="R4486" s="218"/>
    </row>
    <row r="4487" spans="1:18" x14ac:dyDescent="0.25">
      <c r="A4487" s="227"/>
      <c r="B4487" s="173"/>
      <c r="C4487" s="173"/>
      <c r="D4487" s="173"/>
      <c r="E4487" s="173"/>
      <c r="F4487" s="173"/>
      <c r="G4487" s="173"/>
      <c r="H4487" s="173"/>
      <c r="I4487" s="173"/>
      <c r="J4487" s="173"/>
      <c r="K4487" s="173"/>
      <c r="L4487" s="173"/>
      <c r="M4487" s="72"/>
      <c r="N4487" s="67"/>
      <c r="O4487" s="76"/>
      <c r="P4487" s="218"/>
      <c r="Q4487" s="218"/>
      <c r="R4487" s="218"/>
    </row>
    <row r="4488" spans="1:18" x14ac:dyDescent="0.25">
      <c r="A4488" s="227"/>
      <c r="B4488" s="173"/>
      <c r="C4488" s="173"/>
      <c r="D4488" s="173"/>
      <c r="E4488" s="173"/>
      <c r="F4488" s="173"/>
      <c r="G4488" s="173"/>
      <c r="H4488" s="173"/>
      <c r="I4488" s="173"/>
      <c r="J4488" s="173"/>
      <c r="K4488" s="173"/>
      <c r="L4488" s="173"/>
      <c r="M4488" s="72"/>
      <c r="N4488" s="67"/>
      <c r="O4488" s="76"/>
      <c r="P4488" s="218"/>
      <c r="Q4488" s="218"/>
      <c r="R4488" s="218"/>
    </row>
    <row r="4489" spans="1:18" x14ac:dyDescent="0.25">
      <c r="A4489" s="227"/>
      <c r="B4489" s="173"/>
      <c r="C4489" s="173"/>
      <c r="D4489" s="173"/>
      <c r="E4489" s="173"/>
      <c r="F4489" s="173"/>
      <c r="G4489" s="173"/>
      <c r="H4489" s="173"/>
      <c r="I4489" s="173"/>
      <c r="J4489" s="173"/>
      <c r="K4489" s="173"/>
      <c r="L4489" s="173"/>
      <c r="M4489" s="72"/>
      <c r="N4489" s="67"/>
      <c r="O4489" s="76"/>
      <c r="P4489" s="218"/>
      <c r="Q4489" s="218"/>
      <c r="R4489" s="218"/>
    </row>
    <row r="4490" spans="1:18" x14ac:dyDescent="0.25">
      <c r="A4490" s="227"/>
      <c r="B4490" s="173"/>
      <c r="C4490" s="173"/>
      <c r="D4490" s="173"/>
      <c r="E4490" s="173"/>
      <c r="F4490" s="173"/>
      <c r="G4490" s="173"/>
      <c r="H4490" s="173"/>
      <c r="I4490" s="173"/>
      <c r="J4490" s="173"/>
      <c r="K4490" s="173"/>
      <c r="L4490" s="173"/>
      <c r="M4490" s="72"/>
      <c r="N4490" s="67"/>
      <c r="O4490" s="76"/>
      <c r="P4490" s="218"/>
      <c r="Q4490" s="218"/>
      <c r="R4490" s="218"/>
    </row>
    <row r="4491" spans="1:18" x14ac:dyDescent="0.25">
      <c r="A4491" s="227"/>
      <c r="B4491" s="173"/>
      <c r="C4491" s="173"/>
      <c r="D4491" s="173"/>
      <c r="E4491" s="173"/>
      <c r="F4491" s="173"/>
      <c r="G4491" s="173"/>
      <c r="H4491" s="173"/>
      <c r="I4491" s="173"/>
      <c r="J4491" s="173"/>
      <c r="K4491" s="173"/>
      <c r="L4491" s="173"/>
      <c r="M4491" s="72"/>
      <c r="N4491" s="67"/>
      <c r="O4491" s="76"/>
      <c r="P4491" s="218"/>
      <c r="Q4491" s="218"/>
      <c r="R4491" s="218"/>
    </row>
    <row r="4492" spans="1:18" x14ac:dyDescent="0.25">
      <c r="A4492" s="227"/>
      <c r="B4492" s="173"/>
      <c r="C4492" s="173"/>
      <c r="D4492" s="173"/>
      <c r="E4492" s="173"/>
      <c r="F4492" s="173"/>
      <c r="G4492" s="173"/>
      <c r="H4492" s="173"/>
      <c r="I4492" s="173"/>
      <c r="J4492" s="173"/>
      <c r="K4492" s="173"/>
      <c r="L4492" s="173"/>
      <c r="M4492" s="72"/>
      <c r="N4492" s="67"/>
      <c r="O4492" s="76"/>
      <c r="P4492" s="218"/>
      <c r="Q4492" s="218"/>
      <c r="R4492" s="218"/>
    </row>
    <row r="4493" spans="1:18" x14ac:dyDescent="0.25">
      <c r="A4493" s="227"/>
      <c r="B4493" s="173"/>
      <c r="C4493" s="173"/>
      <c r="D4493" s="173"/>
      <c r="E4493" s="173"/>
      <c r="F4493" s="173"/>
      <c r="G4493" s="173"/>
      <c r="H4493" s="173"/>
      <c r="I4493" s="173"/>
      <c r="J4493" s="173"/>
      <c r="K4493" s="173"/>
      <c r="L4493" s="173"/>
      <c r="M4493" s="72"/>
      <c r="N4493" s="67"/>
      <c r="O4493" s="76"/>
      <c r="P4493" s="218"/>
      <c r="Q4493" s="218"/>
      <c r="R4493" s="218"/>
    </row>
    <row r="4494" spans="1:18" x14ac:dyDescent="0.25">
      <c r="A4494" s="227"/>
      <c r="B4494" s="173"/>
      <c r="C4494" s="173"/>
      <c r="D4494" s="173"/>
      <c r="E4494" s="173"/>
      <c r="F4494" s="173"/>
      <c r="G4494" s="173"/>
      <c r="H4494" s="173"/>
      <c r="I4494" s="173"/>
      <c r="J4494" s="173"/>
      <c r="K4494" s="173"/>
      <c r="L4494" s="173"/>
      <c r="M4494" s="72"/>
      <c r="N4494" s="67"/>
      <c r="O4494" s="76"/>
      <c r="P4494" s="218"/>
      <c r="Q4494" s="218"/>
      <c r="R4494" s="218"/>
    </row>
    <row r="4495" spans="1:18" x14ac:dyDescent="0.25">
      <c r="A4495" s="227"/>
      <c r="B4495" s="173"/>
      <c r="C4495" s="173"/>
      <c r="D4495" s="173"/>
      <c r="E4495" s="173"/>
      <c r="F4495" s="173"/>
      <c r="G4495" s="173"/>
      <c r="H4495" s="173"/>
      <c r="I4495" s="173"/>
      <c r="J4495" s="173"/>
      <c r="K4495" s="173"/>
      <c r="L4495" s="173"/>
      <c r="M4495" s="72"/>
      <c r="N4495" s="67"/>
      <c r="O4495" s="76"/>
      <c r="P4495" s="218"/>
      <c r="Q4495" s="218"/>
      <c r="R4495" s="218"/>
    </row>
    <row r="4496" spans="1:18" x14ac:dyDescent="0.25">
      <c r="A4496" s="227"/>
      <c r="B4496" s="173"/>
      <c r="C4496" s="173"/>
      <c r="D4496" s="173"/>
      <c r="E4496" s="173"/>
      <c r="F4496" s="173"/>
      <c r="G4496" s="173"/>
      <c r="H4496" s="173"/>
      <c r="I4496" s="173"/>
      <c r="J4496" s="173"/>
      <c r="K4496" s="173"/>
      <c r="L4496" s="173"/>
      <c r="M4496" s="72"/>
      <c r="N4496" s="67"/>
      <c r="O4496" s="76"/>
      <c r="P4496" s="218"/>
      <c r="Q4496" s="218"/>
      <c r="R4496" s="218"/>
    </row>
    <row r="4497" spans="1:18" x14ac:dyDescent="0.25">
      <c r="A4497" s="227"/>
      <c r="B4497" s="173"/>
      <c r="C4497" s="173"/>
      <c r="D4497" s="173"/>
      <c r="E4497" s="173"/>
      <c r="F4497" s="173"/>
      <c r="G4497" s="173"/>
      <c r="H4497" s="173"/>
      <c r="I4497" s="173"/>
      <c r="J4497" s="173"/>
      <c r="K4497" s="173"/>
      <c r="L4497" s="173"/>
      <c r="M4497" s="72"/>
      <c r="N4497" s="67"/>
      <c r="O4497" s="76"/>
      <c r="P4497" s="218"/>
      <c r="Q4497" s="218"/>
      <c r="R4497" s="218"/>
    </row>
    <row r="4498" spans="1:18" x14ac:dyDescent="0.25">
      <c r="A4498" s="227"/>
      <c r="B4498" s="173"/>
      <c r="C4498" s="173"/>
      <c r="D4498" s="173"/>
      <c r="E4498" s="173"/>
      <c r="F4498" s="173"/>
      <c r="G4498" s="173"/>
      <c r="H4498" s="173"/>
      <c r="I4498" s="173"/>
      <c r="J4498" s="173"/>
      <c r="K4498" s="173"/>
      <c r="L4498" s="173"/>
      <c r="M4498" s="72"/>
      <c r="N4498" s="67"/>
      <c r="O4498" s="76"/>
      <c r="P4498" s="218"/>
      <c r="Q4498" s="218"/>
      <c r="R4498" s="218"/>
    </row>
    <row r="4499" spans="1:18" x14ac:dyDescent="0.25">
      <c r="A4499" s="227"/>
      <c r="B4499" s="173"/>
      <c r="C4499" s="173"/>
      <c r="D4499" s="173"/>
      <c r="E4499" s="173"/>
      <c r="F4499" s="173"/>
      <c r="G4499" s="173"/>
      <c r="H4499" s="173"/>
      <c r="I4499" s="173"/>
      <c r="J4499" s="173"/>
      <c r="K4499" s="173"/>
      <c r="L4499" s="173"/>
      <c r="M4499" s="72"/>
      <c r="N4499" s="67"/>
      <c r="O4499" s="76"/>
      <c r="P4499" s="218"/>
      <c r="Q4499" s="218"/>
      <c r="R4499" s="218"/>
    </row>
    <row r="4500" spans="1:18" x14ac:dyDescent="0.25">
      <c r="A4500" s="227"/>
      <c r="B4500" s="173"/>
      <c r="C4500" s="173"/>
      <c r="D4500" s="173"/>
      <c r="E4500" s="173"/>
      <c r="F4500" s="173"/>
      <c r="G4500" s="173"/>
      <c r="H4500" s="173"/>
      <c r="I4500" s="173"/>
      <c r="J4500" s="173"/>
      <c r="K4500" s="173"/>
      <c r="L4500" s="173"/>
      <c r="M4500" s="72"/>
      <c r="N4500" s="67"/>
      <c r="O4500" s="76"/>
      <c r="P4500" s="218"/>
      <c r="Q4500" s="218"/>
      <c r="R4500" s="218"/>
    </row>
    <row r="4501" spans="1:18" x14ac:dyDescent="0.25">
      <c r="A4501" s="227"/>
      <c r="B4501" s="173"/>
      <c r="C4501" s="173"/>
      <c r="D4501" s="173"/>
      <c r="E4501" s="173"/>
      <c r="F4501" s="173"/>
      <c r="G4501" s="173"/>
      <c r="H4501" s="173"/>
      <c r="I4501" s="173"/>
      <c r="J4501" s="173"/>
      <c r="K4501" s="173"/>
      <c r="L4501" s="173"/>
      <c r="M4501" s="72"/>
      <c r="N4501" s="67"/>
      <c r="O4501" s="76"/>
      <c r="P4501" s="218"/>
      <c r="Q4501" s="218"/>
      <c r="R4501" s="218"/>
    </row>
    <row r="4502" spans="1:18" x14ac:dyDescent="0.25">
      <c r="A4502" s="227"/>
      <c r="B4502" s="173"/>
      <c r="C4502" s="173"/>
      <c r="D4502" s="173"/>
      <c r="E4502" s="173"/>
      <c r="F4502" s="173"/>
      <c r="G4502" s="173"/>
      <c r="H4502" s="173"/>
      <c r="I4502" s="173"/>
      <c r="J4502" s="173"/>
      <c r="K4502" s="173"/>
      <c r="L4502" s="173"/>
      <c r="M4502" s="72"/>
      <c r="N4502" s="67"/>
      <c r="O4502" s="76"/>
      <c r="P4502" s="218"/>
      <c r="Q4502" s="218"/>
      <c r="R4502" s="218"/>
    </row>
    <row r="4503" spans="1:18" x14ac:dyDescent="0.25">
      <c r="A4503" s="227"/>
      <c r="B4503" s="173"/>
      <c r="C4503" s="173"/>
      <c r="D4503" s="173"/>
      <c r="E4503" s="173"/>
      <c r="F4503" s="173"/>
      <c r="G4503" s="173"/>
      <c r="H4503" s="173"/>
      <c r="I4503" s="173"/>
      <c r="J4503" s="173"/>
      <c r="K4503" s="173"/>
      <c r="L4503" s="173"/>
      <c r="M4503" s="72"/>
      <c r="N4503" s="67"/>
      <c r="O4503" s="76"/>
      <c r="P4503" s="218"/>
      <c r="Q4503" s="218"/>
      <c r="R4503" s="218"/>
    </row>
    <row r="4504" spans="1:18" x14ac:dyDescent="0.25">
      <c r="A4504" s="227"/>
      <c r="B4504" s="173"/>
      <c r="C4504" s="173"/>
      <c r="D4504" s="173"/>
      <c r="E4504" s="173"/>
      <c r="F4504" s="173"/>
      <c r="G4504" s="173"/>
      <c r="H4504" s="173"/>
      <c r="I4504" s="173"/>
      <c r="J4504" s="173"/>
      <c r="K4504" s="173"/>
      <c r="L4504" s="173"/>
      <c r="M4504" s="72"/>
      <c r="N4504" s="67"/>
      <c r="O4504" s="76"/>
      <c r="P4504" s="218"/>
      <c r="Q4504" s="218"/>
      <c r="R4504" s="218"/>
    </row>
    <row r="4505" spans="1:18" x14ac:dyDescent="0.25">
      <c r="A4505" s="227"/>
      <c r="B4505" s="173"/>
      <c r="C4505" s="173"/>
      <c r="D4505" s="173"/>
      <c r="E4505" s="173"/>
      <c r="F4505" s="173"/>
      <c r="G4505" s="173"/>
      <c r="H4505" s="173"/>
      <c r="I4505" s="173"/>
      <c r="J4505" s="173"/>
      <c r="K4505" s="173"/>
      <c r="L4505" s="173"/>
      <c r="M4505" s="72"/>
      <c r="N4505" s="67"/>
      <c r="O4505" s="76"/>
      <c r="P4505" s="218"/>
      <c r="Q4505" s="218"/>
      <c r="R4505" s="218"/>
    </row>
    <row r="4506" spans="1:18" x14ac:dyDescent="0.25">
      <c r="A4506" s="227"/>
      <c r="B4506" s="173"/>
      <c r="C4506" s="173"/>
      <c r="D4506" s="173"/>
      <c r="E4506" s="173"/>
      <c r="F4506" s="173"/>
      <c r="G4506" s="173"/>
      <c r="H4506" s="173"/>
      <c r="I4506" s="173"/>
      <c r="J4506" s="173"/>
      <c r="K4506" s="173"/>
      <c r="L4506" s="173"/>
      <c r="M4506" s="72"/>
      <c r="N4506" s="67"/>
      <c r="O4506" s="76"/>
      <c r="P4506" s="218"/>
      <c r="Q4506" s="218"/>
      <c r="R4506" s="218"/>
    </row>
    <row r="4507" spans="1:18" x14ac:dyDescent="0.25">
      <c r="A4507" s="227"/>
      <c r="B4507" s="173"/>
      <c r="C4507" s="173"/>
      <c r="D4507" s="173"/>
      <c r="E4507" s="173"/>
      <c r="F4507" s="173"/>
      <c r="G4507" s="173"/>
      <c r="H4507" s="173"/>
      <c r="I4507" s="173"/>
      <c r="J4507" s="173"/>
      <c r="K4507" s="173"/>
      <c r="L4507" s="173"/>
      <c r="M4507" s="72"/>
      <c r="N4507" s="67"/>
      <c r="O4507" s="76"/>
      <c r="P4507" s="218"/>
      <c r="Q4507" s="218"/>
      <c r="R4507" s="218"/>
    </row>
    <row r="4508" spans="1:18" x14ac:dyDescent="0.25">
      <c r="A4508" s="227"/>
      <c r="B4508" s="173"/>
      <c r="C4508" s="173"/>
      <c r="D4508" s="173"/>
      <c r="E4508" s="173"/>
      <c r="F4508" s="173"/>
      <c r="G4508" s="173"/>
      <c r="H4508" s="173"/>
      <c r="I4508" s="173"/>
      <c r="J4508" s="173"/>
      <c r="K4508" s="173"/>
      <c r="L4508" s="173"/>
      <c r="M4508" s="72"/>
      <c r="N4508" s="67"/>
      <c r="O4508" s="76"/>
      <c r="P4508" s="218"/>
      <c r="Q4508" s="218"/>
      <c r="R4508" s="218"/>
    </row>
    <row r="4509" spans="1:18" x14ac:dyDescent="0.25">
      <c r="A4509" s="227"/>
      <c r="B4509" s="173"/>
      <c r="C4509" s="173"/>
      <c r="D4509" s="173"/>
      <c r="E4509" s="173"/>
      <c r="F4509" s="173"/>
      <c r="G4509" s="173"/>
      <c r="H4509" s="173"/>
      <c r="I4509" s="173"/>
      <c r="J4509" s="173"/>
      <c r="K4509" s="173"/>
      <c r="L4509" s="173"/>
      <c r="M4509" s="72"/>
      <c r="N4509" s="67"/>
      <c r="O4509" s="76"/>
      <c r="P4509" s="218"/>
      <c r="Q4509" s="218"/>
      <c r="R4509" s="218"/>
    </row>
    <row r="4510" spans="1:18" x14ac:dyDescent="0.25">
      <c r="A4510" s="227"/>
      <c r="B4510" s="173"/>
      <c r="C4510" s="173"/>
      <c r="D4510" s="173"/>
      <c r="E4510" s="173"/>
      <c r="F4510" s="173"/>
      <c r="G4510" s="173"/>
      <c r="H4510" s="173"/>
      <c r="I4510" s="173"/>
      <c r="J4510" s="173"/>
      <c r="K4510" s="173"/>
      <c r="L4510" s="173"/>
      <c r="M4510" s="72"/>
      <c r="N4510" s="67"/>
      <c r="O4510" s="76"/>
      <c r="P4510" s="218"/>
      <c r="Q4510" s="218"/>
      <c r="R4510" s="218"/>
    </row>
    <row r="4511" spans="1:18" x14ac:dyDescent="0.25">
      <c r="A4511" s="227"/>
      <c r="B4511" s="173"/>
      <c r="C4511" s="173"/>
      <c r="D4511" s="173"/>
      <c r="E4511" s="173"/>
      <c r="F4511" s="173"/>
      <c r="G4511" s="173"/>
      <c r="H4511" s="173"/>
      <c r="I4511" s="173"/>
      <c r="J4511" s="173"/>
      <c r="K4511" s="173"/>
      <c r="L4511" s="173"/>
      <c r="M4511" s="72"/>
      <c r="N4511" s="67"/>
      <c r="O4511" s="76"/>
      <c r="P4511" s="218"/>
      <c r="Q4511" s="218"/>
      <c r="R4511" s="218"/>
    </row>
    <row r="4512" spans="1:18" x14ac:dyDescent="0.25">
      <c r="A4512" s="227"/>
      <c r="B4512" s="173"/>
      <c r="C4512" s="173"/>
      <c r="D4512" s="173"/>
      <c r="E4512" s="173"/>
      <c r="F4512" s="173"/>
      <c r="G4512" s="173"/>
      <c r="H4512" s="173"/>
      <c r="I4512" s="173"/>
      <c r="J4512" s="173"/>
      <c r="K4512" s="173"/>
      <c r="L4512" s="173"/>
      <c r="M4512" s="72"/>
      <c r="N4512" s="67"/>
      <c r="O4512" s="76"/>
      <c r="P4512" s="218"/>
      <c r="Q4512" s="218"/>
      <c r="R4512" s="218"/>
    </row>
    <row r="4513" spans="1:18" x14ac:dyDescent="0.25">
      <c r="A4513" s="227"/>
      <c r="B4513" s="173"/>
      <c r="C4513" s="173"/>
      <c r="D4513" s="173"/>
      <c r="E4513" s="173"/>
      <c r="F4513" s="173"/>
      <c r="G4513" s="173"/>
      <c r="H4513" s="173"/>
      <c r="I4513" s="173"/>
      <c r="J4513" s="173"/>
      <c r="K4513" s="173"/>
      <c r="L4513" s="173"/>
      <c r="M4513" s="72"/>
      <c r="N4513" s="67"/>
      <c r="O4513" s="76"/>
      <c r="P4513" s="218"/>
      <c r="Q4513" s="218"/>
      <c r="R4513" s="218"/>
    </row>
    <row r="4514" spans="1:18" x14ac:dyDescent="0.25">
      <c r="A4514" s="227"/>
      <c r="B4514" s="173"/>
      <c r="C4514" s="173"/>
      <c r="D4514" s="173"/>
      <c r="E4514" s="173"/>
      <c r="F4514" s="173"/>
      <c r="G4514" s="173"/>
      <c r="H4514" s="173"/>
      <c r="I4514" s="173"/>
      <c r="J4514" s="173"/>
      <c r="K4514" s="173"/>
      <c r="L4514" s="173"/>
      <c r="M4514" s="72"/>
      <c r="N4514" s="67"/>
      <c r="O4514" s="76"/>
      <c r="P4514" s="218"/>
      <c r="Q4514" s="218"/>
      <c r="R4514" s="218"/>
    </row>
    <row r="4515" spans="1:18" x14ac:dyDescent="0.25">
      <c r="A4515" s="227"/>
      <c r="B4515" s="173"/>
      <c r="C4515" s="173"/>
      <c r="D4515" s="173"/>
      <c r="E4515" s="173"/>
      <c r="F4515" s="173"/>
      <c r="G4515" s="173"/>
      <c r="H4515" s="173"/>
      <c r="I4515" s="173"/>
      <c r="J4515" s="173"/>
      <c r="K4515" s="173"/>
      <c r="L4515" s="173"/>
      <c r="M4515" s="72"/>
      <c r="N4515" s="67"/>
      <c r="O4515" s="76"/>
      <c r="P4515" s="218"/>
      <c r="Q4515" s="218"/>
      <c r="R4515" s="218"/>
    </row>
    <row r="4516" spans="1:18" x14ac:dyDescent="0.25">
      <c r="A4516" s="227"/>
      <c r="B4516" s="173"/>
      <c r="C4516" s="173"/>
      <c r="D4516" s="173"/>
      <c r="E4516" s="173"/>
      <c r="F4516" s="173"/>
      <c r="G4516" s="173"/>
      <c r="H4516" s="173"/>
      <c r="I4516" s="173"/>
      <c r="J4516" s="173"/>
      <c r="K4516" s="173"/>
      <c r="L4516" s="173"/>
      <c r="M4516" s="72"/>
      <c r="N4516" s="67"/>
      <c r="O4516" s="76"/>
      <c r="P4516" s="218"/>
      <c r="Q4516" s="218"/>
      <c r="R4516" s="218"/>
    </row>
    <row r="4517" spans="1:18" x14ac:dyDescent="0.25">
      <c r="A4517" s="227"/>
      <c r="B4517" s="173"/>
      <c r="C4517" s="173"/>
      <c r="D4517" s="173"/>
      <c r="E4517" s="173"/>
      <c r="F4517" s="173"/>
      <c r="G4517" s="173"/>
      <c r="H4517" s="173"/>
      <c r="I4517" s="173"/>
      <c r="J4517" s="173"/>
      <c r="K4517" s="173"/>
      <c r="L4517" s="173"/>
      <c r="M4517" s="72"/>
      <c r="N4517" s="67"/>
      <c r="O4517" s="76"/>
      <c r="P4517" s="218"/>
      <c r="Q4517" s="218"/>
      <c r="R4517" s="218"/>
    </row>
    <row r="4518" spans="1:18" x14ac:dyDescent="0.25">
      <c r="A4518" s="227"/>
      <c r="B4518" s="173"/>
      <c r="C4518" s="173"/>
      <c r="D4518" s="173"/>
      <c r="E4518" s="173"/>
      <c r="F4518" s="173"/>
      <c r="G4518" s="173"/>
      <c r="H4518" s="173"/>
      <c r="I4518" s="173"/>
      <c r="J4518" s="173"/>
      <c r="K4518" s="173"/>
      <c r="L4518" s="173"/>
      <c r="M4518" s="72"/>
      <c r="N4518" s="67"/>
      <c r="O4518" s="76"/>
      <c r="P4518" s="218"/>
      <c r="Q4518" s="218"/>
      <c r="R4518" s="218"/>
    </row>
    <row r="4519" spans="1:18" x14ac:dyDescent="0.25">
      <c r="A4519" s="227"/>
      <c r="B4519" s="173"/>
      <c r="C4519" s="173"/>
      <c r="D4519" s="173"/>
      <c r="E4519" s="173"/>
      <c r="F4519" s="173"/>
      <c r="G4519" s="173"/>
      <c r="H4519" s="173"/>
      <c r="I4519" s="173"/>
      <c r="J4519" s="173"/>
      <c r="K4519" s="173"/>
      <c r="L4519" s="173"/>
      <c r="M4519" s="72"/>
      <c r="N4519" s="67"/>
      <c r="O4519" s="76"/>
      <c r="P4519" s="218"/>
      <c r="Q4519" s="218"/>
      <c r="R4519" s="218"/>
    </row>
    <row r="4520" spans="1:18" x14ac:dyDescent="0.25">
      <c r="A4520" s="227"/>
      <c r="B4520" s="173"/>
      <c r="C4520" s="173"/>
      <c r="D4520" s="173"/>
      <c r="E4520" s="173"/>
      <c r="F4520" s="173"/>
      <c r="G4520" s="173"/>
      <c r="H4520" s="173"/>
      <c r="I4520" s="173"/>
      <c r="J4520" s="173"/>
      <c r="K4520" s="173"/>
      <c r="L4520" s="173"/>
      <c r="M4520" s="72"/>
      <c r="N4520" s="67"/>
      <c r="O4520" s="76"/>
      <c r="P4520" s="218"/>
      <c r="Q4520" s="218"/>
      <c r="R4520" s="218"/>
    </row>
    <row r="4521" spans="1:18" x14ac:dyDescent="0.25">
      <c r="A4521" s="227"/>
      <c r="B4521" s="173"/>
      <c r="C4521" s="173"/>
      <c r="D4521" s="173"/>
      <c r="E4521" s="173"/>
      <c r="F4521" s="173"/>
      <c r="G4521" s="173"/>
      <c r="H4521" s="173"/>
      <c r="I4521" s="173"/>
      <c r="J4521" s="173"/>
      <c r="K4521" s="173"/>
      <c r="L4521" s="173"/>
      <c r="M4521" s="72"/>
      <c r="N4521" s="67"/>
      <c r="O4521" s="76"/>
      <c r="P4521" s="218"/>
      <c r="Q4521" s="218"/>
      <c r="R4521" s="218"/>
    </row>
    <row r="4522" spans="1:18" x14ac:dyDescent="0.25">
      <c r="A4522" s="227"/>
      <c r="B4522" s="173"/>
      <c r="C4522" s="173"/>
      <c r="D4522" s="173"/>
      <c r="E4522" s="173"/>
      <c r="F4522" s="173"/>
      <c r="G4522" s="173"/>
      <c r="H4522" s="173"/>
      <c r="I4522" s="173"/>
      <c r="J4522" s="173"/>
      <c r="K4522" s="173"/>
      <c r="L4522" s="173"/>
      <c r="M4522" s="72"/>
      <c r="N4522" s="67"/>
      <c r="O4522" s="76"/>
      <c r="P4522" s="218"/>
      <c r="Q4522" s="218"/>
      <c r="R4522" s="218"/>
    </row>
    <row r="4523" spans="1:18" x14ac:dyDescent="0.25">
      <c r="A4523" s="227"/>
      <c r="B4523" s="173"/>
      <c r="C4523" s="173"/>
      <c r="D4523" s="173"/>
      <c r="E4523" s="173"/>
      <c r="F4523" s="173"/>
      <c r="G4523" s="173"/>
      <c r="H4523" s="173"/>
      <c r="I4523" s="173"/>
      <c r="J4523" s="173"/>
      <c r="K4523" s="173"/>
      <c r="L4523" s="173"/>
      <c r="M4523" s="72"/>
      <c r="N4523" s="67"/>
      <c r="O4523" s="76"/>
      <c r="P4523" s="218"/>
      <c r="Q4523" s="218"/>
      <c r="R4523" s="218"/>
    </row>
    <row r="4524" spans="1:18" x14ac:dyDescent="0.25">
      <c r="A4524" s="227"/>
      <c r="B4524" s="173"/>
      <c r="C4524" s="173"/>
      <c r="D4524" s="173"/>
      <c r="E4524" s="173"/>
      <c r="F4524" s="173"/>
      <c r="G4524" s="173"/>
      <c r="H4524" s="173"/>
      <c r="I4524" s="173"/>
      <c r="J4524" s="173"/>
      <c r="K4524" s="173"/>
      <c r="L4524" s="173"/>
      <c r="M4524" s="72"/>
      <c r="N4524" s="67"/>
      <c r="O4524" s="76"/>
      <c r="P4524" s="218"/>
      <c r="Q4524" s="218"/>
      <c r="R4524" s="218"/>
    </row>
    <row r="4525" spans="1:18" x14ac:dyDescent="0.25">
      <c r="A4525" s="227"/>
      <c r="B4525" s="173"/>
      <c r="C4525" s="173"/>
      <c r="D4525" s="173"/>
      <c r="E4525" s="173"/>
      <c r="F4525" s="173"/>
      <c r="G4525" s="173"/>
      <c r="H4525" s="173"/>
      <c r="I4525" s="173"/>
      <c r="J4525" s="173"/>
      <c r="K4525" s="173"/>
      <c r="L4525" s="173"/>
      <c r="M4525" s="72"/>
      <c r="N4525" s="67"/>
      <c r="O4525" s="76"/>
      <c r="P4525" s="218"/>
      <c r="Q4525" s="218"/>
      <c r="R4525" s="218"/>
    </row>
    <row r="4526" spans="1:18" x14ac:dyDescent="0.25">
      <c r="A4526" s="227"/>
      <c r="B4526" s="173"/>
      <c r="C4526" s="173"/>
      <c r="D4526" s="173"/>
      <c r="E4526" s="173"/>
      <c r="F4526" s="173"/>
      <c r="G4526" s="173"/>
      <c r="H4526" s="173"/>
      <c r="I4526" s="173"/>
      <c r="J4526" s="173"/>
      <c r="K4526" s="173"/>
      <c r="L4526" s="173"/>
      <c r="M4526" s="72"/>
      <c r="N4526" s="67"/>
      <c r="O4526" s="76"/>
      <c r="P4526" s="218"/>
      <c r="Q4526" s="218"/>
      <c r="R4526" s="218"/>
    </row>
    <row r="4527" spans="1:18" x14ac:dyDescent="0.25">
      <c r="A4527" s="227"/>
      <c r="B4527" s="173"/>
      <c r="C4527" s="173"/>
      <c r="D4527" s="173"/>
      <c r="E4527" s="173"/>
      <c r="F4527" s="173"/>
      <c r="G4527" s="173"/>
      <c r="H4527" s="173"/>
      <c r="I4527" s="173"/>
      <c r="J4527" s="173"/>
      <c r="K4527" s="173"/>
      <c r="L4527" s="173"/>
      <c r="M4527" s="72"/>
      <c r="N4527" s="67"/>
      <c r="O4527" s="76"/>
      <c r="P4527" s="218"/>
      <c r="Q4527" s="218"/>
      <c r="R4527" s="218"/>
    </row>
    <row r="4528" spans="1:18" x14ac:dyDescent="0.25">
      <c r="A4528" s="227"/>
      <c r="B4528" s="173"/>
      <c r="C4528" s="173"/>
      <c r="D4528" s="173"/>
      <c r="E4528" s="173"/>
      <c r="F4528" s="173"/>
      <c r="G4528" s="173"/>
      <c r="H4528" s="173"/>
      <c r="I4528" s="173"/>
      <c r="J4528" s="173"/>
      <c r="K4528" s="173"/>
      <c r="L4528" s="173"/>
      <c r="M4528" s="72"/>
      <c r="N4528" s="67"/>
      <c r="O4528" s="76"/>
      <c r="P4528" s="218"/>
      <c r="Q4528" s="218"/>
      <c r="R4528" s="218"/>
    </row>
    <row r="4529" spans="1:18" x14ac:dyDescent="0.25">
      <c r="A4529" s="227"/>
      <c r="B4529" s="173"/>
      <c r="C4529" s="173"/>
      <c r="D4529" s="173"/>
      <c r="E4529" s="173"/>
      <c r="F4529" s="173"/>
      <c r="G4529" s="173"/>
      <c r="H4529" s="173"/>
      <c r="I4529" s="173"/>
      <c r="J4529" s="173"/>
      <c r="K4529" s="173"/>
      <c r="L4529" s="173"/>
      <c r="M4529" s="72"/>
      <c r="N4529" s="67"/>
      <c r="O4529" s="76"/>
      <c r="P4529" s="218"/>
      <c r="Q4529" s="218"/>
      <c r="R4529" s="218"/>
    </row>
    <row r="4530" spans="1:18" x14ac:dyDescent="0.25">
      <c r="A4530" s="227"/>
      <c r="B4530" s="173"/>
      <c r="C4530" s="173"/>
      <c r="D4530" s="173"/>
      <c r="E4530" s="173"/>
      <c r="F4530" s="173"/>
      <c r="G4530" s="173"/>
      <c r="H4530" s="173"/>
      <c r="I4530" s="173"/>
      <c r="J4530" s="173"/>
      <c r="K4530" s="173"/>
      <c r="L4530" s="173"/>
      <c r="M4530" s="72"/>
      <c r="N4530" s="67"/>
      <c r="O4530" s="76"/>
      <c r="P4530" s="218"/>
      <c r="Q4530" s="218"/>
      <c r="R4530" s="218"/>
    </row>
    <row r="4531" spans="1:18" x14ac:dyDescent="0.25">
      <c r="A4531" s="227"/>
      <c r="B4531" s="173"/>
      <c r="C4531" s="173"/>
      <c r="D4531" s="173"/>
      <c r="E4531" s="173"/>
      <c r="F4531" s="173"/>
      <c r="G4531" s="173"/>
      <c r="H4531" s="173"/>
      <c r="I4531" s="173"/>
      <c r="J4531" s="173"/>
      <c r="K4531" s="173"/>
      <c r="L4531" s="173"/>
      <c r="M4531" s="72"/>
      <c r="N4531" s="67"/>
      <c r="O4531" s="76"/>
      <c r="P4531" s="218"/>
      <c r="Q4531" s="218"/>
      <c r="R4531" s="218"/>
    </row>
    <row r="4532" spans="1:18" x14ac:dyDescent="0.25">
      <c r="A4532" s="227"/>
      <c r="B4532" s="173"/>
      <c r="C4532" s="173"/>
      <c r="D4532" s="173"/>
      <c r="E4532" s="173"/>
      <c r="F4532" s="173"/>
      <c r="G4532" s="173"/>
      <c r="H4532" s="173"/>
      <c r="I4532" s="173"/>
      <c r="J4532" s="173"/>
      <c r="K4532" s="173"/>
      <c r="L4532" s="173"/>
      <c r="M4532" s="72"/>
      <c r="N4532" s="67"/>
      <c r="O4532" s="76"/>
      <c r="P4532" s="218"/>
      <c r="Q4532" s="218"/>
      <c r="R4532" s="218"/>
    </row>
    <row r="4533" spans="1:18" x14ac:dyDescent="0.25">
      <c r="A4533" s="227"/>
      <c r="B4533" s="173"/>
      <c r="C4533" s="173"/>
      <c r="D4533" s="173"/>
      <c r="E4533" s="173"/>
      <c r="F4533" s="173"/>
      <c r="G4533" s="173"/>
      <c r="H4533" s="173"/>
      <c r="I4533" s="173"/>
      <c r="J4533" s="173"/>
      <c r="K4533" s="173"/>
      <c r="L4533" s="173"/>
      <c r="M4533" s="72"/>
      <c r="N4533" s="67"/>
      <c r="O4533" s="76"/>
      <c r="P4533" s="218"/>
      <c r="Q4533" s="218"/>
      <c r="R4533" s="218"/>
    </row>
    <row r="4534" spans="1:18" x14ac:dyDescent="0.25">
      <c r="A4534" s="227"/>
      <c r="B4534" s="173"/>
      <c r="C4534" s="173"/>
      <c r="D4534" s="173"/>
      <c r="E4534" s="173"/>
      <c r="F4534" s="173"/>
      <c r="G4534" s="173"/>
      <c r="H4534" s="173"/>
      <c r="I4534" s="173"/>
      <c r="J4534" s="173"/>
      <c r="K4534" s="173"/>
      <c r="L4534" s="173"/>
      <c r="M4534" s="72"/>
      <c r="N4534" s="67"/>
      <c r="O4534" s="76"/>
      <c r="P4534" s="218"/>
      <c r="Q4534" s="218"/>
      <c r="R4534" s="218"/>
    </row>
    <row r="4535" spans="1:18" x14ac:dyDescent="0.25">
      <c r="A4535" s="227"/>
      <c r="B4535" s="173"/>
      <c r="C4535" s="173"/>
      <c r="D4535" s="173"/>
      <c r="E4535" s="173"/>
      <c r="F4535" s="173"/>
      <c r="G4535" s="173"/>
      <c r="H4535" s="173"/>
      <c r="I4535" s="173"/>
      <c r="J4535" s="173"/>
      <c r="K4535" s="173"/>
      <c r="L4535" s="173"/>
      <c r="M4535" s="72"/>
      <c r="N4535" s="67"/>
      <c r="O4535" s="76"/>
      <c r="P4535" s="218"/>
      <c r="Q4535" s="218"/>
      <c r="R4535" s="218"/>
    </row>
    <row r="4536" spans="1:18" x14ac:dyDescent="0.25">
      <c r="A4536" s="227"/>
      <c r="B4536" s="173"/>
      <c r="C4536" s="173"/>
      <c r="D4536" s="173"/>
      <c r="E4536" s="173"/>
      <c r="F4536" s="173"/>
      <c r="G4536" s="173"/>
      <c r="H4536" s="173"/>
      <c r="I4536" s="173"/>
      <c r="J4536" s="173"/>
      <c r="K4536" s="173"/>
      <c r="L4536" s="173"/>
      <c r="M4536" s="72"/>
      <c r="N4536" s="67"/>
      <c r="O4536" s="76"/>
      <c r="P4536" s="218"/>
      <c r="Q4536" s="218"/>
      <c r="R4536" s="218"/>
    </row>
    <row r="4537" spans="1:18" x14ac:dyDescent="0.25">
      <c r="A4537" s="227"/>
      <c r="B4537" s="173"/>
      <c r="C4537" s="173"/>
      <c r="D4537" s="173"/>
      <c r="E4537" s="173"/>
      <c r="F4537" s="173"/>
      <c r="G4537" s="173"/>
      <c r="H4537" s="173"/>
      <c r="I4537" s="173"/>
      <c r="J4537" s="173"/>
      <c r="K4537" s="173"/>
      <c r="L4537" s="173"/>
      <c r="M4537" s="72"/>
      <c r="N4537" s="67"/>
      <c r="O4537" s="76"/>
      <c r="P4537" s="218"/>
      <c r="Q4537" s="218"/>
      <c r="R4537" s="218"/>
    </row>
    <row r="4538" spans="1:18" x14ac:dyDescent="0.25">
      <c r="A4538" s="227"/>
      <c r="B4538" s="173"/>
      <c r="C4538" s="173"/>
      <c r="D4538" s="173"/>
      <c r="E4538" s="173"/>
      <c r="F4538" s="173"/>
      <c r="G4538" s="173"/>
      <c r="H4538" s="173"/>
      <c r="I4538" s="173"/>
      <c r="J4538" s="173"/>
      <c r="K4538" s="173"/>
      <c r="L4538" s="173"/>
      <c r="M4538" s="72"/>
      <c r="N4538" s="67"/>
      <c r="O4538" s="76"/>
      <c r="P4538" s="218"/>
      <c r="Q4538" s="218"/>
      <c r="R4538" s="218"/>
    </row>
    <row r="4539" spans="1:18" x14ac:dyDescent="0.25">
      <c r="A4539" s="227"/>
      <c r="B4539" s="173"/>
      <c r="C4539" s="173"/>
      <c r="D4539" s="173"/>
      <c r="E4539" s="173"/>
      <c r="F4539" s="173"/>
      <c r="G4539" s="173"/>
      <c r="H4539" s="173"/>
      <c r="I4539" s="173"/>
      <c r="J4539" s="173"/>
      <c r="K4539" s="173"/>
      <c r="L4539" s="173"/>
      <c r="M4539" s="72"/>
      <c r="N4539" s="67"/>
      <c r="O4539" s="76"/>
      <c r="P4539" s="218"/>
      <c r="Q4539" s="218"/>
      <c r="R4539" s="218"/>
    </row>
    <row r="4540" spans="1:18" x14ac:dyDescent="0.25">
      <c r="A4540" s="227"/>
      <c r="B4540" s="173"/>
      <c r="C4540" s="173"/>
      <c r="D4540" s="173"/>
      <c r="E4540" s="173"/>
      <c r="F4540" s="173"/>
      <c r="G4540" s="173"/>
      <c r="H4540" s="173"/>
      <c r="I4540" s="173"/>
      <c r="J4540" s="173"/>
      <c r="K4540" s="173"/>
      <c r="L4540" s="173"/>
      <c r="M4540" s="72"/>
      <c r="N4540" s="67"/>
      <c r="O4540" s="76"/>
      <c r="P4540" s="218"/>
      <c r="Q4540" s="218"/>
      <c r="R4540" s="218"/>
    </row>
    <row r="4541" spans="1:18" x14ac:dyDescent="0.25">
      <c r="A4541" s="227"/>
      <c r="B4541" s="173"/>
      <c r="C4541" s="173"/>
      <c r="D4541" s="173"/>
      <c r="E4541" s="173"/>
      <c r="F4541" s="173"/>
      <c r="G4541" s="173"/>
      <c r="H4541" s="173"/>
      <c r="I4541" s="173"/>
      <c r="J4541" s="173"/>
      <c r="K4541" s="173"/>
      <c r="L4541" s="173"/>
      <c r="M4541" s="72"/>
      <c r="N4541" s="67"/>
      <c r="O4541" s="76"/>
      <c r="P4541" s="218"/>
      <c r="Q4541" s="218"/>
      <c r="R4541" s="218"/>
    </row>
    <row r="4542" spans="1:18" x14ac:dyDescent="0.25">
      <c r="A4542" s="227"/>
      <c r="B4542" s="173"/>
      <c r="C4542" s="173"/>
      <c r="D4542" s="173"/>
      <c r="E4542" s="173"/>
      <c r="F4542" s="173"/>
      <c r="G4542" s="173"/>
      <c r="H4542" s="173"/>
      <c r="I4542" s="173"/>
      <c r="J4542" s="173"/>
      <c r="K4542" s="173"/>
      <c r="L4542" s="173"/>
      <c r="M4542" s="72"/>
      <c r="N4542" s="67"/>
      <c r="O4542" s="76"/>
      <c r="P4542" s="218"/>
      <c r="Q4542" s="218"/>
      <c r="R4542" s="218"/>
    </row>
    <row r="4543" spans="1:18" x14ac:dyDescent="0.25">
      <c r="A4543" s="227"/>
      <c r="B4543" s="173"/>
      <c r="C4543" s="173"/>
      <c r="D4543" s="173"/>
      <c r="E4543" s="173"/>
      <c r="F4543" s="173"/>
      <c r="G4543" s="173"/>
      <c r="H4543" s="173"/>
      <c r="I4543" s="173"/>
      <c r="J4543" s="173"/>
      <c r="K4543" s="173"/>
      <c r="L4543" s="173"/>
      <c r="M4543" s="72"/>
      <c r="N4543" s="67"/>
      <c r="O4543" s="76"/>
      <c r="P4543" s="218"/>
      <c r="Q4543" s="218"/>
      <c r="R4543" s="218"/>
    </row>
    <row r="4544" spans="1:18" x14ac:dyDescent="0.25">
      <c r="A4544" s="227"/>
      <c r="B4544" s="173"/>
      <c r="C4544" s="173"/>
      <c r="D4544" s="173"/>
      <c r="E4544" s="173"/>
      <c r="F4544" s="173"/>
      <c r="G4544" s="173"/>
      <c r="H4544" s="173"/>
      <c r="I4544" s="173"/>
      <c r="J4544" s="173"/>
      <c r="K4544" s="173"/>
      <c r="L4544" s="173"/>
      <c r="M4544" s="72"/>
      <c r="N4544" s="67"/>
      <c r="O4544" s="76"/>
      <c r="P4544" s="218"/>
      <c r="Q4544" s="218"/>
      <c r="R4544" s="218"/>
    </row>
    <row r="4545" spans="1:18" x14ac:dyDescent="0.25">
      <c r="A4545" s="227"/>
      <c r="B4545" s="173"/>
      <c r="C4545" s="173"/>
      <c r="D4545" s="173"/>
      <c r="E4545" s="173"/>
      <c r="F4545" s="173"/>
      <c r="G4545" s="173"/>
      <c r="H4545" s="173"/>
      <c r="I4545" s="173"/>
      <c r="J4545" s="173"/>
      <c r="K4545" s="173"/>
      <c r="L4545" s="173"/>
      <c r="M4545" s="72"/>
      <c r="N4545" s="67"/>
      <c r="O4545" s="76"/>
      <c r="P4545" s="218"/>
      <c r="Q4545" s="218"/>
      <c r="R4545" s="218"/>
    </row>
    <row r="4546" spans="1:18" x14ac:dyDescent="0.25">
      <c r="A4546" s="227"/>
      <c r="B4546" s="173"/>
      <c r="C4546" s="173"/>
      <c r="D4546" s="173"/>
      <c r="E4546" s="173"/>
      <c r="F4546" s="173"/>
      <c r="G4546" s="173"/>
      <c r="H4546" s="173"/>
      <c r="I4546" s="173"/>
      <c r="J4546" s="173"/>
      <c r="K4546" s="173"/>
      <c r="L4546" s="173"/>
      <c r="M4546" s="72"/>
      <c r="N4546" s="67"/>
      <c r="O4546" s="76"/>
      <c r="P4546" s="218"/>
      <c r="Q4546" s="218"/>
      <c r="R4546" s="218"/>
    </row>
    <row r="4547" spans="1:18" x14ac:dyDescent="0.25">
      <c r="A4547" s="227"/>
      <c r="B4547" s="173"/>
      <c r="C4547" s="173"/>
      <c r="D4547" s="173"/>
      <c r="E4547" s="173"/>
      <c r="F4547" s="173"/>
      <c r="G4547" s="173"/>
      <c r="H4547" s="173"/>
      <c r="I4547" s="173"/>
      <c r="J4547" s="173"/>
      <c r="K4547" s="173"/>
      <c r="L4547" s="173"/>
      <c r="M4547" s="72"/>
      <c r="N4547" s="67"/>
      <c r="O4547" s="76"/>
      <c r="P4547" s="218"/>
      <c r="Q4547" s="218"/>
      <c r="R4547" s="218"/>
    </row>
    <row r="4548" spans="1:18" x14ac:dyDescent="0.25">
      <c r="A4548" s="227"/>
      <c r="B4548" s="173"/>
      <c r="C4548" s="173"/>
      <c r="D4548" s="173"/>
      <c r="E4548" s="173"/>
      <c r="F4548" s="173"/>
      <c r="G4548" s="173"/>
      <c r="H4548" s="173"/>
      <c r="I4548" s="173"/>
      <c r="J4548" s="173"/>
      <c r="K4548" s="173"/>
      <c r="L4548" s="173"/>
      <c r="M4548" s="72"/>
      <c r="N4548" s="67"/>
      <c r="O4548" s="76"/>
      <c r="P4548" s="218"/>
      <c r="Q4548" s="218"/>
      <c r="R4548" s="218"/>
    </row>
    <row r="4549" spans="1:18" x14ac:dyDescent="0.25">
      <c r="A4549" s="227"/>
      <c r="B4549" s="173"/>
      <c r="C4549" s="173"/>
      <c r="D4549" s="173"/>
      <c r="E4549" s="173"/>
      <c r="F4549" s="173"/>
      <c r="G4549" s="173"/>
      <c r="H4549" s="173"/>
      <c r="I4549" s="173"/>
      <c r="J4549" s="173"/>
      <c r="K4549" s="173"/>
      <c r="L4549" s="173"/>
      <c r="M4549" s="72"/>
      <c r="N4549" s="67"/>
      <c r="O4549" s="76"/>
      <c r="P4549" s="218"/>
      <c r="Q4549" s="218"/>
      <c r="R4549" s="218"/>
    </row>
    <row r="4550" spans="1:18" x14ac:dyDescent="0.25">
      <c r="A4550" s="227"/>
      <c r="B4550" s="173"/>
      <c r="C4550" s="173"/>
      <c r="D4550" s="173"/>
      <c r="E4550" s="173"/>
      <c r="F4550" s="173"/>
      <c r="G4550" s="173"/>
      <c r="H4550" s="173"/>
      <c r="I4550" s="173"/>
      <c r="J4550" s="173"/>
      <c r="K4550" s="173"/>
      <c r="L4550" s="173"/>
      <c r="M4550" s="72"/>
      <c r="N4550" s="67"/>
      <c r="O4550" s="76"/>
      <c r="P4550" s="218"/>
      <c r="Q4550" s="218"/>
      <c r="R4550" s="218"/>
    </row>
    <row r="4551" spans="1:18" x14ac:dyDescent="0.25">
      <c r="A4551" s="227"/>
      <c r="B4551" s="173"/>
      <c r="C4551" s="173"/>
      <c r="D4551" s="173"/>
      <c r="E4551" s="173"/>
      <c r="F4551" s="173"/>
      <c r="G4551" s="173"/>
      <c r="H4551" s="173"/>
      <c r="I4551" s="173"/>
      <c r="J4551" s="173"/>
      <c r="K4551" s="173"/>
      <c r="L4551" s="173"/>
      <c r="M4551" s="72"/>
      <c r="N4551" s="67"/>
      <c r="O4551" s="76"/>
      <c r="P4551" s="218"/>
      <c r="Q4551" s="218"/>
      <c r="R4551" s="218"/>
    </row>
    <row r="4552" spans="1:18" x14ac:dyDescent="0.25">
      <c r="A4552" s="227"/>
      <c r="B4552" s="173"/>
      <c r="C4552" s="173"/>
      <c r="D4552" s="173"/>
      <c r="E4552" s="173"/>
      <c r="F4552" s="173"/>
      <c r="G4552" s="173"/>
      <c r="H4552" s="173"/>
      <c r="I4552" s="173"/>
      <c r="J4552" s="173"/>
      <c r="K4552" s="173"/>
      <c r="L4552" s="173"/>
      <c r="M4552" s="72"/>
      <c r="N4552" s="67"/>
      <c r="O4552" s="76"/>
      <c r="P4552" s="218"/>
      <c r="Q4552" s="218"/>
      <c r="R4552" s="218"/>
    </row>
    <row r="4553" spans="1:18" x14ac:dyDescent="0.25">
      <c r="A4553" s="227"/>
      <c r="B4553" s="173"/>
      <c r="C4553" s="173"/>
      <c r="D4553" s="173"/>
      <c r="E4553" s="173"/>
      <c r="F4553" s="173"/>
      <c r="G4553" s="173"/>
      <c r="H4553" s="173"/>
      <c r="I4553" s="173"/>
      <c r="J4553" s="173"/>
      <c r="K4553" s="173"/>
      <c r="L4553" s="173"/>
      <c r="M4553" s="72"/>
      <c r="N4553" s="67"/>
      <c r="O4553" s="76"/>
      <c r="P4553" s="218"/>
      <c r="Q4553" s="218"/>
      <c r="R4553" s="218"/>
    </row>
    <row r="4554" spans="1:18" x14ac:dyDescent="0.25">
      <c r="A4554" s="227"/>
      <c r="B4554" s="173"/>
      <c r="C4554" s="173"/>
      <c r="D4554" s="173"/>
      <c r="E4554" s="173"/>
      <c r="F4554" s="173"/>
      <c r="G4554" s="173"/>
      <c r="H4554" s="173"/>
      <c r="I4554" s="173"/>
      <c r="J4554" s="173"/>
      <c r="K4554" s="173"/>
      <c r="L4554" s="173"/>
      <c r="M4554" s="72"/>
      <c r="N4554" s="67"/>
      <c r="O4554" s="76"/>
      <c r="P4554" s="218"/>
      <c r="Q4554" s="218"/>
      <c r="R4554" s="218"/>
    </row>
    <row r="4555" spans="1:18" x14ac:dyDescent="0.25">
      <c r="A4555" s="227"/>
      <c r="B4555" s="173"/>
      <c r="C4555" s="173"/>
      <c r="D4555" s="173"/>
      <c r="E4555" s="173"/>
      <c r="F4555" s="173"/>
      <c r="G4555" s="173"/>
      <c r="H4555" s="173"/>
      <c r="I4555" s="173"/>
      <c r="J4555" s="173"/>
      <c r="K4555" s="173"/>
      <c r="L4555" s="173"/>
      <c r="M4555" s="72"/>
      <c r="N4555" s="67"/>
      <c r="O4555" s="76"/>
      <c r="P4555" s="218"/>
      <c r="Q4555" s="218"/>
      <c r="R4555" s="218"/>
    </row>
    <row r="4556" spans="1:18" x14ac:dyDescent="0.25">
      <c r="A4556" s="227"/>
      <c r="B4556" s="173"/>
      <c r="C4556" s="173"/>
      <c r="D4556" s="173"/>
      <c r="E4556" s="173"/>
      <c r="F4556" s="173"/>
      <c r="G4556" s="173"/>
      <c r="H4556" s="173"/>
      <c r="I4556" s="173"/>
      <c r="J4556" s="173"/>
      <c r="K4556" s="173"/>
      <c r="L4556" s="173"/>
      <c r="M4556" s="72"/>
      <c r="N4556" s="67"/>
      <c r="O4556" s="76"/>
      <c r="P4556" s="218"/>
      <c r="Q4556" s="218"/>
      <c r="R4556" s="218"/>
    </row>
    <row r="4557" spans="1:18" x14ac:dyDescent="0.25">
      <c r="A4557" s="227"/>
      <c r="B4557" s="173"/>
      <c r="C4557" s="173"/>
      <c r="D4557" s="173"/>
      <c r="E4557" s="173"/>
      <c r="F4557" s="173"/>
      <c r="G4557" s="173"/>
      <c r="H4557" s="173"/>
      <c r="I4557" s="173"/>
      <c r="J4557" s="173"/>
      <c r="K4557" s="173"/>
      <c r="L4557" s="173"/>
      <c r="M4557" s="72"/>
      <c r="N4557" s="67"/>
      <c r="O4557" s="76"/>
      <c r="P4557" s="218"/>
      <c r="Q4557" s="218"/>
      <c r="R4557" s="218"/>
    </row>
    <row r="4558" spans="1:18" x14ac:dyDescent="0.25">
      <c r="A4558" s="227"/>
      <c r="B4558" s="173"/>
      <c r="C4558" s="173"/>
      <c r="D4558" s="173"/>
      <c r="E4558" s="173"/>
      <c r="F4558" s="173"/>
      <c r="G4558" s="173"/>
      <c r="H4558" s="173"/>
      <c r="I4558" s="173"/>
      <c r="J4558" s="173"/>
      <c r="K4558" s="173"/>
      <c r="L4558" s="173"/>
      <c r="M4558" s="72"/>
      <c r="N4558" s="67"/>
      <c r="O4558" s="76"/>
      <c r="P4558" s="218"/>
      <c r="Q4558" s="218"/>
      <c r="R4558" s="218"/>
    </row>
    <row r="4559" spans="1:18" x14ac:dyDescent="0.25">
      <c r="A4559" s="227"/>
      <c r="B4559" s="173"/>
      <c r="C4559" s="173"/>
      <c r="D4559" s="173"/>
      <c r="E4559" s="173"/>
      <c r="F4559" s="173"/>
      <c r="G4559" s="173"/>
      <c r="H4559" s="173"/>
      <c r="I4559" s="173"/>
      <c r="J4559" s="173"/>
      <c r="K4559" s="173"/>
      <c r="L4559" s="173"/>
      <c r="M4559" s="72"/>
      <c r="N4559" s="67"/>
      <c r="O4559" s="76"/>
      <c r="P4559" s="218"/>
      <c r="Q4559" s="218"/>
      <c r="R4559" s="218"/>
    </row>
    <row r="4560" spans="1:18" x14ac:dyDescent="0.25">
      <c r="A4560" s="227"/>
      <c r="B4560" s="173"/>
      <c r="C4560" s="173"/>
      <c r="D4560" s="173"/>
      <c r="E4560" s="173"/>
      <c r="F4560" s="173"/>
      <c r="G4560" s="173"/>
      <c r="H4560" s="173"/>
      <c r="I4560" s="173"/>
      <c r="J4560" s="173"/>
      <c r="K4560" s="173"/>
      <c r="L4560" s="173"/>
      <c r="M4560" s="72"/>
      <c r="N4560" s="67"/>
      <c r="O4560" s="76"/>
      <c r="P4560" s="218"/>
      <c r="Q4560" s="218"/>
      <c r="R4560" s="218"/>
    </row>
    <row r="4561" spans="1:18" x14ac:dyDescent="0.25">
      <c r="A4561" s="227"/>
      <c r="B4561" s="173"/>
      <c r="C4561" s="173"/>
      <c r="D4561" s="173"/>
      <c r="E4561" s="173"/>
      <c r="F4561" s="173"/>
      <c r="G4561" s="173"/>
      <c r="H4561" s="173"/>
      <c r="I4561" s="173"/>
      <c r="J4561" s="173"/>
      <c r="K4561" s="173"/>
      <c r="L4561" s="173"/>
      <c r="M4561" s="72"/>
      <c r="N4561" s="67"/>
      <c r="O4561" s="76"/>
      <c r="P4561" s="218"/>
      <c r="Q4561" s="218"/>
      <c r="R4561" s="218"/>
    </row>
    <row r="4562" spans="1:18" x14ac:dyDescent="0.25">
      <c r="A4562" s="227"/>
      <c r="B4562" s="173"/>
      <c r="C4562" s="173"/>
      <c r="D4562" s="173"/>
      <c r="E4562" s="173"/>
      <c r="F4562" s="173"/>
      <c r="G4562" s="173"/>
      <c r="H4562" s="173"/>
      <c r="I4562" s="173"/>
      <c r="J4562" s="173"/>
      <c r="K4562" s="173"/>
      <c r="L4562" s="173"/>
      <c r="M4562" s="72"/>
      <c r="N4562" s="67"/>
      <c r="O4562" s="76"/>
      <c r="P4562" s="218"/>
      <c r="Q4562" s="218"/>
      <c r="R4562" s="218"/>
    </row>
    <row r="4563" spans="1:18" x14ac:dyDescent="0.25">
      <c r="A4563" s="227"/>
      <c r="B4563" s="173"/>
      <c r="C4563" s="173"/>
      <c r="D4563" s="173"/>
      <c r="E4563" s="173"/>
      <c r="F4563" s="173"/>
      <c r="G4563" s="173"/>
      <c r="H4563" s="173"/>
      <c r="I4563" s="173"/>
      <c r="J4563" s="173"/>
      <c r="K4563" s="173"/>
      <c r="L4563" s="173"/>
      <c r="M4563" s="72"/>
      <c r="N4563" s="67"/>
      <c r="O4563" s="76"/>
      <c r="P4563" s="218"/>
      <c r="Q4563" s="218"/>
      <c r="R4563" s="218"/>
    </row>
    <row r="4564" spans="1:18" x14ac:dyDescent="0.25">
      <c r="A4564" s="227"/>
      <c r="B4564" s="173"/>
      <c r="C4564" s="173"/>
      <c r="D4564" s="173"/>
      <c r="E4564" s="173"/>
      <c r="F4564" s="173"/>
      <c r="G4564" s="173"/>
      <c r="H4564" s="173"/>
      <c r="I4564" s="173"/>
      <c r="J4564" s="173"/>
      <c r="K4564" s="173"/>
      <c r="L4564" s="173"/>
      <c r="M4564" s="72"/>
      <c r="N4564" s="67"/>
      <c r="O4564" s="76"/>
      <c r="P4564" s="218"/>
      <c r="Q4564" s="218"/>
      <c r="R4564" s="218"/>
    </row>
    <row r="4565" spans="1:18" x14ac:dyDescent="0.25">
      <c r="A4565" s="227"/>
      <c r="B4565" s="173"/>
      <c r="C4565" s="173"/>
      <c r="D4565" s="173"/>
      <c r="E4565" s="173"/>
      <c r="F4565" s="173"/>
      <c r="G4565" s="173"/>
      <c r="H4565" s="173"/>
      <c r="I4565" s="173"/>
      <c r="J4565" s="173"/>
      <c r="K4565" s="173"/>
      <c r="L4565" s="173"/>
      <c r="M4565" s="72"/>
      <c r="N4565" s="67"/>
      <c r="O4565" s="76"/>
      <c r="P4565" s="218"/>
      <c r="Q4565" s="218"/>
      <c r="R4565" s="218"/>
    </row>
    <row r="4566" spans="1:18" x14ac:dyDescent="0.25">
      <c r="A4566" s="227"/>
      <c r="B4566" s="173"/>
      <c r="C4566" s="173"/>
      <c r="D4566" s="173"/>
      <c r="E4566" s="173"/>
      <c r="F4566" s="173"/>
      <c r="G4566" s="173"/>
      <c r="H4566" s="173"/>
      <c r="I4566" s="173"/>
      <c r="J4566" s="173"/>
      <c r="K4566" s="173"/>
      <c r="L4566" s="173"/>
      <c r="M4566" s="72"/>
      <c r="N4566" s="67"/>
      <c r="O4566" s="76"/>
      <c r="P4566" s="218"/>
      <c r="Q4566" s="218"/>
      <c r="R4566" s="218"/>
    </row>
    <row r="4567" spans="1:18" x14ac:dyDescent="0.25">
      <c r="A4567" s="227"/>
      <c r="B4567" s="173"/>
      <c r="C4567" s="173"/>
      <c r="D4567" s="173"/>
      <c r="E4567" s="173"/>
      <c r="F4567" s="173"/>
      <c r="G4567" s="173"/>
      <c r="H4567" s="173"/>
      <c r="I4567" s="173"/>
      <c r="J4567" s="173"/>
      <c r="K4567" s="173"/>
      <c r="L4567" s="173"/>
      <c r="M4567" s="72"/>
      <c r="N4567" s="67"/>
      <c r="O4567" s="76"/>
      <c r="P4567" s="218"/>
      <c r="Q4567" s="218"/>
      <c r="R4567" s="218"/>
    </row>
    <row r="4568" spans="1:18" x14ac:dyDescent="0.25">
      <c r="A4568" s="227"/>
      <c r="B4568" s="173"/>
      <c r="C4568" s="173"/>
      <c r="D4568" s="173"/>
      <c r="E4568" s="173"/>
      <c r="F4568" s="173"/>
      <c r="G4568" s="173"/>
      <c r="H4568" s="173"/>
      <c r="I4568" s="173"/>
      <c r="J4568" s="173"/>
      <c r="K4568" s="173"/>
      <c r="L4568" s="173"/>
      <c r="M4568" s="72"/>
      <c r="N4568" s="67"/>
      <c r="O4568" s="76"/>
      <c r="P4568" s="218"/>
      <c r="Q4568" s="218"/>
      <c r="R4568" s="218"/>
    </row>
    <row r="4569" spans="1:18" x14ac:dyDescent="0.25">
      <c r="A4569" s="227"/>
      <c r="B4569" s="173"/>
      <c r="C4569" s="173"/>
      <c r="D4569" s="173"/>
      <c r="E4569" s="173"/>
      <c r="F4569" s="173"/>
      <c r="G4569" s="173"/>
      <c r="H4569" s="173"/>
      <c r="I4569" s="173"/>
      <c r="J4569" s="173"/>
      <c r="K4569" s="173"/>
      <c r="L4569" s="173"/>
      <c r="M4569" s="72"/>
      <c r="N4569" s="67"/>
      <c r="O4569" s="76"/>
      <c r="P4569" s="218"/>
      <c r="Q4569" s="218"/>
      <c r="R4569" s="218"/>
    </row>
    <row r="4570" spans="1:18" x14ac:dyDescent="0.25">
      <c r="A4570" s="227"/>
      <c r="B4570" s="173"/>
      <c r="C4570" s="173"/>
      <c r="D4570" s="173"/>
      <c r="E4570" s="173"/>
      <c r="F4570" s="173"/>
      <c r="G4570" s="173"/>
      <c r="H4570" s="173"/>
      <c r="I4570" s="173"/>
      <c r="J4570" s="173"/>
      <c r="K4570" s="173"/>
      <c r="L4570" s="173"/>
      <c r="M4570" s="72"/>
      <c r="N4570" s="67"/>
      <c r="O4570" s="76"/>
      <c r="P4570" s="218"/>
      <c r="Q4570" s="218"/>
      <c r="R4570" s="218"/>
    </row>
    <row r="4571" spans="1:18" x14ac:dyDescent="0.25">
      <c r="A4571" s="227"/>
      <c r="B4571" s="173"/>
      <c r="C4571" s="173"/>
      <c r="D4571" s="173"/>
      <c r="E4571" s="173"/>
      <c r="F4571" s="173"/>
      <c r="G4571" s="173"/>
      <c r="H4571" s="173"/>
      <c r="I4571" s="173"/>
      <c r="J4571" s="173"/>
      <c r="K4571" s="173"/>
      <c r="L4571" s="173"/>
      <c r="M4571" s="72"/>
      <c r="N4571" s="67"/>
      <c r="O4571" s="76"/>
      <c r="P4571" s="218"/>
      <c r="Q4571" s="218"/>
      <c r="R4571" s="218"/>
    </row>
    <row r="4572" spans="1:18" x14ac:dyDescent="0.25">
      <c r="A4572" s="227"/>
      <c r="B4572" s="173"/>
      <c r="C4572" s="173"/>
      <c r="D4572" s="173"/>
      <c r="E4572" s="173"/>
      <c r="F4572" s="173"/>
      <c r="G4572" s="173"/>
      <c r="H4572" s="173"/>
      <c r="I4572" s="173"/>
      <c r="J4572" s="173"/>
      <c r="K4572" s="173"/>
      <c r="L4572" s="173"/>
      <c r="M4572" s="72"/>
      <c r="N4572" s="67"/>
      <c r="O4572" s="76"/>
      <c r="P4572" s="218"/>
      <c r="Q4572" s="218"/>
      <c r="R4572" s="218"/>
    </row>
    <row r="4573" spans="1:18" x14ac:dyDescent="0.25">
      <c r="A4573" s="227"/>
      <c r="B4573" s="173"/>
      <c r="C4573" s="173"/>
      <c r="D4573" s="173"/>
      <c r="E4573" s="173"/>
      <c r="F4573" s="173"/>
      <c r="G4573" s="173"/>
      <c r="H4573" s="173"/>
      <c r="I4573" s="173"/>
      <c r="J4573" s="173"/>
      <c r="K4573" s="173"/>
      <c r="L4573" s="173"/>
      <c r="M4573" s="72"/>
      <c r="N4573" s="67"/>
      <c r="O4573" s="76"/>
      <c r="P4573" s="218"/>
      <c r="Q4573" s="218"/>
      <c r="R4573" s="218"/>
    </row>
    <row r="4574" spans="1:18" x14ac:dyDescent="0.25">
      <c r="A4574" s="227"/>
      <c r="B4574" s="173"/>
      <c r="C4574" s="173"/>
      <c r="D4574" s="173"/>
      <c r="E4574" s="173"/>
      <c r="F4574" s="173"/>
      <c r="G4574" s="173"/>
      <c r="H4574" s="173"/>
      <c r="I4574" s="173"/>
      <c r="J4574" s="173"/>
      <c r="K4574" s="173"/>
      <c r="L4574" s="173"/>
      <c r="M4574" s="72"/>
      <c r="N4574" s="67"/>
      <c r="O4574" s="76"/>
      <c r="P4574" s="218"/>
      <c r="Q4574" s="218"/>
      <c r="R4574" s="218"/>
    </row>
    <row r="4575" spans="1:18" x14ac:dyDescent="0.25">
      <c r="A4575" s="227"/>
      <c r="B4575" s="173"/>
      <c r="C4575" s="173"/>
      <c r="D4575" s="173"/>
      <c r="E4575" s="173"/>
      <c r="F4575" s="173"/>
      <c r="G4575" s="173"/>
      <c r="H4575" s="173"/>
      <c r="I4575" s="173"/>
      <c r="J4575" s="173"/>
      <c r="K4575" s="173"/>
      <c r="L4575" s="173"/>
      <c r="M4575" s="72"/>
      <c r="N4575" s="67"/>
      <c r="O4575" s="76"/>
      <c r="P4575" s="218"/>
      <c r="Q4575" s="218"/>
      <c r="R4575" s="218"/>
    </row>
    <row r="4576" spans="1:18" x14ac:dyDescent="0.25">
      <c r="A4576" s="227"/>
      <c r="B4576" s="173"/>
      <c r="C4576" s="173"/>
      <c r="D4576" s="173"/>
      <c r="E4576" s="173"/>
      <c r="F4576" s="173"/>
      <c r="G4576" s="173"/>
      <c r="H4576" s="173"/>
      <c r="I4576" s="173"/>
      <c r="J4576" s="173"/>
      <c r="K4576" s="173"/>
      <c r="L4576" s="173"/>
      <c r="M4576" s="72"/>
      <c r="N4576" s="67"/>
      <c r="O4576" s="76"/>
      <c r="P4576" s="218"/>
      <c r="Q4576" s="218"/>
      <c r="R4576" s="218"/>
    </row>
    <row r="4577" spans="1:18" x14ac:dyDescent="0.25">
      <c r="A4577" s="227"/>
      <c r="B4577" s="173"/>
      <c r="C4577" s="173"/>
      <c r="D4577" s="173"/>
      <c r="E4577" s="173"/>
      <c r="F4577" s="173"/>
      <c r="G4577" s="173"/>
      <c r="H4577" s="173"/>
      <c r="I4577" s="173"/>
      <c r="J4577" s="173"/>
      <c r="K4577" s="173"/>
      <c r="L4577" s="173"/>
      <c r="M4577" s="72"/>
      <c r="N4577" s="67"/>
      <c r="O4577" s="76"/>
      <c r="P4577" s="218"/>
      <c r="Q4577" s="218"/>
      <c r="R4577" s="218"/>
    </row>
    <row r="4578" spans="1:18" x14ac:dyDescent="0.25">
      <c r="A4578" s="227"/>
      <c r="B4578" s="173"/>
      <c r="C4578" s="173"/>
      <c r="D4578" s="173"/>
      <c r="E4578" s="173"/>
      <c r="F4578" s="173"/>
      <c r="G4578" s="173"/>
      <c r="H4578" s="173"/>
      <c r="I4578" s="173"/>
      <c r="J4578" s="173"/>
      <c r="K4578" s="173"/>
      <c r="L4578" s="173"/>
      <c r="M4578" s="72"/>
      <c r="N4578" s="67"/>
      <c r="O4578" s="76"/>
      <c r="P4578" s="218"/>
      <c r="Q4578" s="218"/>
      <c r="R4578" s="218"/>
    </row>
    <row r="4579" spans="1:18" x14ac:dyDescent="0.25">
      <c r="A4579" s="227"/>
      <c r="B4579" s="173"/>
      <c r="C4579" s="173"/>
      <c r="D4579" s="173"/>
      <c r="E4579" s="173"/>
      <c r="F4579" s="173"/>
      <c r="G4579" s="173"/>
      <c r="H4579" s="173"/>
      <c r="I4579" s="173"/>
      <c r="J4579" s="173"/>
      <c r="K4579" s="173"/>
      <c r="L4579" s="173"/>
      <c r="M4579" s="72"/>
      <c r="N4579" s="67"/>
      <c r="O4579" s="76"/>
      <c r="P4579" s="218"/>
      <c r="Q4579" s="218"/>
      <c r="R4579" s="218"/>
    </row>
    <row r="4580" spans="1:18" x14ac:dyDescent="0.25">
      <c r="A4580" s="227"/>
      <c r="B4580" s="173"/>
      <c r="C4580" s="173"/>
      <c r="D4580" s="173"/>
      <c r="E4580" s="173"/>
      <c r="F4580" s="173"/>
      <c r="G4580" s="173"/>
      <c r="H4580" s="173"/>
      <c r="I4580" s="173"/>
      <c r="J4580" s="173"/>
      <c r="K4580" s="173"/>
      <c r="L4580" s="173"/>
      <c r="M4580" s="72"/>
      <c r="N4580" s="67"/>
      <c r="O4580" s="76"/>
      <c r="P4580" s="218"/>
      <c r="Q4580" s="218"/>
      <c r="R4580" s="218"/>
    </row>
    <row r="4581" spans="1:18" x14ac:dyDescent="0.25">
      <c r="A4581" s="227"/>
      <c r="B4581" s="173"/>
      <c r="C4581" s="173"/>
      <c r="D4581" s="173"/>
      <c r="E4581" s="173"/>
      <c r="F4581" s="173"/>
      <c r="G4581" s="173"/>
      <c r="H4581" s="173"/>
      <c r="I4581" s="173"/>
      <c r="J4581" s="173"/>
      <c r="K4581" s="173"/>
      <c r="L4581" s="173"/>
      <c r="M4581" s="72"/>
      <c r="N4581" s="67"/>
      <c r="O4581" s="76"/>
      <c r="P4581" s="218"/>
      <c r="Q4581" s="218"/>
      <c r="R4581" s="218"/>
    </row>
    <row r="4582" spans="1:18" x14ac:dyDescent="0.25">
      <c r="A4582" s="227"/>
      <c r="B4582" s="173"/>
      <c r="C4582" s="173"/>
      <c r="D4582" s="173"/>
      <c r="E4582" s="173"/>
      <c r="F4582" s="173"/>
      <c r="G4582" s="173"/>
      <c r="H4582" s="173"/>
      <c r="I4582" s="173"/>
      <c r="J4582" s="173"/>
      <c r="K4582" s="173"/>
      <c r="L4582" s="173"/>
      <c r="M4582" s="72"/>
      <c r="N4582" s="67"/>
      <c r="O4582" s="76"/>
      <c r="P4582" s="218"/>
      <c r="Q4582" s="218"/>
      <c r="R4582" s="218"/>
    </row>
    <row r="4583" spans="1:18" x14ac:dyDescent="0.25">
      <c r="A4583" s="227"/>
      <c r="B4583" s="173"/>
      <c r="C4583" s="173"/>
      <c r="D4583" s="173"/>
      <c r="E4583" s="173"/>
      <c r="F4583" s="173"/>
      <c r="G4583" s="173"/>
      <c r="H4583" s="173"/>
      <c r="I4583" s="173"/>
      <c r="J4583" s="173"/>
      <c r="K4583" s="173"/>
      <c r="L4583" s="173"/>
      <c r="M4583" s="72"/>
      <c r="N4583" s="67"/>
      <c r="O4583" s="76"/>
      <c r="P4583" s="218"/>
      <c r="Q4583" s="218"/>
      <c r="R4583" s="218"/>
    </row>
    <row r="4584" spans="1:18" x14ac:dyDescent="0.25">
      <c r="A4584" s="227"/>
      <c r="B4584" s="173"/>
      <c r="C4584" s="173"/>
      <c r="D4584" s="173"/>
      <c r="E4584" s="173"/>
      <c r="F4584" s="173"/>
      <c r="G4584" s="173"/>
      <c r="H4584" s="173"/>
      <c r="I4584" s="173"/>
      <c r="J4584" s="173"/>
      <c r="K4584" s="173"/>
      <c r="L4584" s="173"/>
      <c r="M4584" s="72"/>
      <c r="N4584" s="67"/>
      <c r="O4584" s="76"/>
      <c r="P4584" s="218"/>
      <c r="Q4584" s="218"/>
      <c r="R4584" s="218"/>
    </row>
    <row r="4585" spans="1:18" x14ac:dyDescent="0.25">
      <c r="A4585" s="227"/>
      <c r="B4585" s="173"/>
      <c r="C4585" s="173"/>
      <c r="D4585" s="173"/>
      <c r="E4585" s="173"/>
      <c r="F4585" s="173"/>
      <c r="G4585" s="173"/>
      <c r="H4585" s="173"/>
      <c r="I4585" s="173"/>
      <c r="J4585" s="173"/>
      <c r="K4585" s="173"/>
      <c r="L4585" s="173"/>
      <c r="M4585" s="72"/>
      <c r="N4585" s="67"/>
      <c r="O4585" s="76"/>
      <c r="P4585" s="218"/>
      <c r="Q4585" s="218"/>
      <c r="R4585" s="218"/>
    </row>
    <row r="4586" spans="1:18" x14ac:dyDescent="0.25">
      <c r="A4586" s="227"/>
      <c r="B4586" s="173"/>
      <c r="C4586" s="173"/>
      <c r="D4586" s="173"/>
      <c r="E4586" s="173"/>
      <c r="F4586" s="173"/>
      <c r="G4586" s="173"/>
      <c r="H4586" s="173"/>
      <c r="I4586" s="173"/>
      <c r="J4586" s="173"/>
      <c r="K4586" s="173"/>
      <c r="L4586" s="173"/>
      <c r="M4586" s="72"/>
      <c r="N4586" s="67"/>
      <c r="O4586" s="76"/>
      <c r="P4586" s="218"/>
      <c r="Q4586" s="218"/>
      <c r="R4586" s="218"/>
    </row>
    <row r="4587" spans="1:18" x14ac:dyDescent="0.25">
      <c r="A4587" s="227"/>
      <c r="B4587" s="173"/>
      <c r="C4587" s="173"/>
      <c r="D4587" s="173"/>
      <c r="E4587" s="173"/>
      <c r="F4587" s="173"/>
      <c r="G4587" s="173"/>
      <c r="H4587" s="173"/>
      <c r="I4587" s="173"/>
      <c r="J4587" s="173"/>
      <c r="K4587" s="173"/>
      <c r="L4587" s="173"/>
      <c r="M4587" s="72"/>
      <c r="N4587" s="67"/>
      <c r="O4587" s="76"/>
      <c r="P4587" s="218"/>
      <c r="Q4587" s="218"/>
      <c r="R4587" s="218"/>
    </row>
    <row r="4588" spans="1:18" x14ac:dyDescent="0.25">
      <c r="A4588" s="227"/>
      <c r="B4588" s="173"/>
      <c r="C4588" s="173"/>
      <c r="D4588" s="173"/>
      <c r="E4588" s="173"/>
      <c r="F4588" s="173"/>
      <c r="G4588" s="173"/>
      <c r="H4588" s="173"/>
      <c r="I4588" s="173"/>
      <c r="J4588" s="173"/>
      <c r="K4588" s="173"/>
      <c r="L4588" s="173"/>
      <c r="M4588" s="72"/>
      <c r="N4588" s="67"/>
      <c r="O4588" s="76"/>
      <c r="P4588" s="218"/>
      <c r="Q4588" s="218"/>
      <c r="R4588" s="218"/>
    </row>
    <row r="4589" spans="1:18" x14ac:dyDescent="0.25">
      <c r="A4589" s="227"/>
      <c r="B4589" s="173"/>
      <c r="C4589" s="173"/>
      <c r="D4589" s="173"/>
      <c r="E4589" s="173"/>
      <c r="F4589" s="173"/>
      <c r="G4589" s="173"/>
      <c r="H4589" s="173"/>
      <c r="I4589" s="173"/>
      <c r="J4589" s="173"/>
      <c r="K4589" s="173"/>
      <c r="L4589" s="173"/>
      <c r="M4589" s="72"/>
      <c r="N4589" s="67"/>
      <c r="O4589" s="76"/>
      <c r="P4589" s="218"/>
      <c r="Q4589" s="218"/>
      <c r="R4589" s="218"/>
    </row>
    <row r="4590" spans="1:18" x14ac:dyDescent="0.25">
      <c r="A4590" s="227"/>
      <c r="B4590" s="173"/>
      <c r="C4590" s="173"/>
      <c r="D4590" s="173"/>
      <c r="E4590" s="173"/>
      <c r="F4590" s="173"/>
      <c r="G4590" s="173"/>
      <c r="H4590" s="173"/>
      <c r="I4590" s="173"/>
      <c r="J4590" s="173"/>
      <c r="K4590" s="173"/>
      <c r="L4590" s="173"/>
      <c r="M4590" s="72"/>
      <c r="N4590" s="67"/>
      <c r="O4590" s="76"/>
      <c r="P4590" s="218"/>
      <c r="Q4590" s="218"/>
      <c r="R4590" s="218"/>
    </row>
    <row r="4591" spans="1:18" x14ac:dyDescent="0.25">
      <c r="A4591" s="227"/>
      <c r="B4591" s="173"/>
      <c r="C4591" s="173"/>
      <c r="D4591" s="173"/>
      <c r="E4591" s="173"/>
      <c r="F4591" s="173"/>
      <c r="G4591" s="173"/>
      <c r="H4591" s="173"/>
      <c r="I4591" s="173"/>
      <c r="J4591" s="173"/>
      <c r="K4591" s="173"/>
      <c r="L4591" s="173"/>
      <c r="M4591" s="72"/>
      <c r="N4591" s="67"/>
      <c r="O4591" s="76"/>
      <c r="P4591" s="218"/>
      <c r="Q4591" s="218"/>
      <c r="R4591" s="218"/>
    </row>
    <row r="4592" spans="1:18" x14ac:dyDescent="0.25">
      <c r="A4592" s="227"/>
      <c r="B4592" s="173"/>
      <c r="C4592" s="173"/>
      <c r="D4592" s="173"/>
      <c r="E4592" s="173"/>
      <c r="F4592" s="173"/>
      <c r="G4592" s="173"/>
      <c r="H4592" s="173"/>
      <c r="I4592" s="173"/>
      <c r="J4592" s="173"/>
      <c r="K4592" s="173"/>
      <c r="L4592" s="173"/>
      <c r="M4592" s="72"/>
      <c r="N4592" s="67"/>
      <c r="O4592" s="76"/>
      <c r="P4592" s="218"/>
      <c r="Q4592" s="218"/>
      <c r="R4592" s="218"/>
    </row>
    <row r="4593" spans="1:18" x14ac:dyDescent="0.25">
      <c r="A4593" s="227"/>
      <c r="B4593" s="173"/>
      <c r="C4593" s="173"/>
      <c r="D4593" s="173"/>
      <c r="E4593" s="173"/>
      <c r="F4593" s="173"/>
      <c r="G4593" s="173"/>
      <c r="H4593" s="173"/>
      <c r="I4593" s="173"/>
      <c r="J4593" s="173"/>
      <c r="K4593" s="173"/>
      <c r="L4593" s="173"/>
      <c r="M4593" s="72"/>
      <c r="N4593" s="67"/>
      <c r="O4593" s="76"/>
      <c r="P4593" s="218"/>
      <c r="Q4593" s="218"/>
      <c r="R4593" s="218"/>
    </row>
    <row r="4594" spans="1:18" x14ac:dyDescent="0.25">
      <c r="A4594" s="227"/>
      <c r="B4594" s="173"/>
      <c r="C4594" s="173"/>
      <c r="D4594" s="173"/>
      <c r="E4594" s="173"/>
      <c r="F4594" s="173"/>
      <c r="G4594" s="173"/>
      <c r="H4594" s="173"/>
      <c r="I4594" s="173"/>
      <c r="J4594" s="173"/>
      <c r="K4594" s="173"/>
      <c r="L4594" s="173"/>
      <c r="M4594" s="72"/>
      <c r="N4594" s="67"/>
      <c r="O4594" s="76"/>
      <c r="P4594" s="218"/>
      <c r="Q4594" s="218"/>
      <c r="R4594" s="218"/>
    </row>
    <row r="4595" spans="1:18" x14ac:dyDescent="0.25">
      <c r="A4595" s="227"/>
      <c r="B4595" s="173"/>
      <c r="C4595" s="173"/>
      <c r="D4595" s="173"/>
      <c r="E4595" s="173"/>
      <c r="F4595" s="173"/>
      <c r="G4595" s="173"/>
      <c r="H4595" s="173"/>
      <c r="I4595" s="173"/>
      <c r="J4595" s="173"/>
      <c r="K4595" s="173"/>
      <c r="L4595" s="173"/>
      <c r="M4595" s="72"/>
      <c r="N4595" s="67"/>
      <c r="O4595" s="76"/>
      <c r="P4595" s="218"/>
      <c r="Q4595" s="218"/>
      <c r="R4595" s="218"/>
    </row>
    <row r="4596" spans="1:18" x14ac:dyDescent="0.25">
      <c r="A4596" s="227"/>
      <c r="B4596" s="173"/>
      <c r="C4596" s="173"/>
      <c r="D4596" s="173"/>
      <c r="E4596" s="173"/>
      <c r="F4596" s="173"/>
      <c r="G4596" s="173"/>
      <c r="H4596" s="173"/>
      <c r="I4596" s="173"/>
      <c r="J4596" s="173"/>
      <c r="K4596" s="173"/>
      <c r="L4596" s="173"/>
      <c r="M4596" s="72"/>
      <c r="N4596" s="67"/>
      <c r="O4596" s="76"/>
      <c r="P4596" s="218"/>
      <c r="Q4596" s="218"/>
      <c r="R4596" s="218"/>
    </row>
    <row r="4597" spans="1:18" x14ac:dyDescent="0.25">
      <c r="A4597" s="227"/>
      <c r="B4597" s="173"/>
      <c r="C4597" s="173"/>
      <c r="D4597" s="173"/>
      <c r="E4597" s="173"/>
      <c r="F4597" s="173"/>
      <c r="G4597" s="173"/>
      <c r="H4597" s="173"/>
      <c r="I4597" s="173"/>
      <c r="J4597" s="173"/>
      <c r="K4597" s="173"/>
      <c r="L4597" s="173"/>
      <c r="M4597" s="72"/>
      <c r="N4597" s="67"/>
      <c r="O4597" s="76"/>
      <c r="P4597" s="218"/>
      <c r="Q4597" s="218"/>
      <c r="R4597" s="218"/>
    </row>
    <row r="4598" spans="1:18" x14ac:dyDescent="0.25">
      <c r="A4598" s="227"/>
      <c r="B4598" s="173"/>
      <c r="C4598" s="173"/>
      <c r="D4598" s="173"/>
      <c r="E4598" s="173"/>
      <c r="F4598" s="173"/>
      <c r="G4598" s="173"/>
      <c r="H4598" s="173"/>
      <c r="I4598" s="173"/>
      <c r="J4598" s="173"/>
      <c r="K4598" s="173"/>
      <c r="L4598" s="173"/>
      <c r="M4598" s="72"/>
      <c r="N4598" s="67"/>
      <c r="O4598" s="76"/>
      <c r="P4598" s="218"/>
      <c r="Q4598" s="218"/>
      <c r="R4598" s="218"/>
    </row>
    <row r="4599" spans="1:18" x14ac:dyDescent="0.25">
      <c r="A4599" s="227"/>
      <c r="B4599" s="173"/>
      <c r="C4599" s="173"/>
      <c r="D4599" s="173"/>
      <c r="E4599" s="173"/>
      <c r="F4599" s="173"/>
      <c r="G4599" s="173"/>
      <c r="H4599" s="173"/>
      <c r="I4599" s="173"/>
      <c r="J4599" s="173"/>
      <c r="K4599" s="173"/>
      <c r="L4599" s="173"/>
      <c r="M4599" s="72"/>
      <c r="N4599" s="67"/>
      <c r="O4599" s="76"/>
      <c r="P4599" s="218"/>
      <c r="Q4599" s="218"/>
      <c r="R4599" s="218"/>
    </row>
    <row r="4600" spans="1:18" x14ac:dyDescent="0.25">
      <c r="A4600" s="227"/>
      <c r="B4600" s="173"/>
      <c r="C4600" s="173"/>
      <c r="D4600" s="173"/>
      <c r="E4600" s="173"/>
      <c r="F4600" s="173"/>
      <c r="G4600" s="173"/>
      <c r="H4600" s="173"/>
      <c r="I4600" s="173"/>
      <c r="J4600" s="173"/>
      <c r="K4600" s="173"/>
      <c r="L4600" s="173"/>
      <c r="M4600" s="72"/>
      <c r="N4600" s="67"/>
      <c r="O4600" s="76"/>
      <c r="P4600" s="218"/>
      <c r="Q4600" s="218"/>
      <c r="R4600" s="218"/>
    </row>
    <row r="4601" spans="1:18" x14ac:dyDescent="0.25">
      <c r="A4601" s="227"/>
      <c r="B4601" s="173"/>
      <c r="C4601" s="173"/>
      <c r="D4601" s="173"/>
      <c r="E4601" s="173"/>
      <c r="F4601" s="173"/>
      <c r="G4601" s="173"/>
      <c r="H4601" s="173"/>
      <c r="I4601" s="173"/>
      <c r="J4601" s="173"/>
      <c r="K4601" s="173"/>
      <c r="L4601" s="173"/>
      <c r="M4601" s="72"/>
      <c r="N4601" s="67"/>
      <c r="O4601" s="76"/>
      <c r="P4601" s="218"/>
      <c r="Q4601" s="218"/>
      <c r="R4601" s="218"/>
    </row>
    <row r="4602" spans="1:18" x14ac:dyDescent="0.25">
      <c r="A4602" s="227"/>
      <c r="B4602" s="173"/>
      <c r="C4602" s="173"/>
      <c r="D4602" s="173"/>
      <c r="E4602" s="173"/>
      <c r="F4602" s="173"/>
      <c r="G4602" s="173"/>
      <c r="H4602" s="173"/>
      <c r="I4602" s="173"/>
      <c r="J4602" s="173"/>
      <c r="K4602" s="173"/>
      <c r="L4602" s="173"/>
      <c r="M4602" s="72"/>
      <c r="N4602" s="67"/>
      <c r="O4602" s="76"/>
      <c r="P4602" s="218"/>
      <c r="Q4602" s="218"/>
      <c r="R4602" s="218"/>
    </row>
    <row r="4603" spans="1:18" x14ac:dyDescent="0.25">
      <c r="A4603" s="227"/>
      <c r="B4603" s="173"/>
      <c r="C4603" s="173"/>
      <c r="D4603" s="173"/>
      <c r="E4603" s="173"/>
      <c r="F4603" s="173"/>
      <c r="G4603" s="173"/>
      <c r="H4603" s="173"/>
      <c r="I4603" s="173"/>
      <c r="J4603" s="173"/>
      <c r="K4603" s="173"/>
      <c r="L4603" s="173"/>
      <c r="M4603" s="72"/>
      <c r="N4603" s="67"/>
      <c r="O4603" s="76"/>
      <c r="P4603" s="218"/>
      <c r="Q4603" s="218"/>
      <c r="R4603" s="218"/>
    </row>
    <row r="4604" spans="1:18" x14ac:dyDescent="0.25">
      <c r="A4604" s="227"/>
      <c r="B4604" s="173"/>
      <c r="C4604" s="173"/>
      <c r="D4604" s="173"/>
      <c r="E4604" s="173"/>
      <c r="F4604" s="173"/>
      <c r="G4604" s="173"/>
      <c r="H4604" s="173"/>
      <c r="I4604" s="173"/>
      <c r="J4604" s="173"/>
      <c r="K4604" s="173"/>
      <c r="L4604" s="173"/>
      <c r="M4604" s="72"/>
      <c r="N4604" s="67"/>
      <c r="O4604" s="76"/>
      <c r="P4604" s="218"/>
      <c r="Q4604" s="218"/>
      <c r="R4604" s="218"/>
    </row>
    <row r="4605" spans="1:18" x14ac:dyDescent="0.25">
      <c r="A4605" s="227"/>
      <c r="B4605" s="173"/>
      <c r="C4605" s="173"/>
      <c r="D4605" s="173"/>
      <c r="E4605" s="173"/>
      <c r="F4605" s="173"/>
      <c r="G4605" s="173"/>
      <c r="H4605" s="173"/>
      <c r="I4605" s="173"/>
      <c r="J4605" s="173"/>
      <c r="K4605" s="173"/>
      <c r="L4605" s="173"/>
      <c r="M4605" s="72"/>
      <c r="N4605" s="67"/>
      <c r="O4605" s="76"/>
      <c r="P4605" s="218"/>
      <c r="Q4605" s="218"/>
      <c r="R4605" s="218"/>
    </row>
    <row r="4606" spans="1:18" x14ac:dyDescent="0.25">
      <c r="A4606" s="227"/>
      <c r="B4606" s="173"/>
      <c r="C4606" s="173"/>
      <c r="D4606" s="173"/>
      <c r="E4606" s="173"/>
      <c r="F4606" s="173"/>
      <c r="G4606" s="173"/>
      <c r="H4606" s="173"/>
      <c r="I4606" s="173"/>
      <c r="J4606" s="173"/>
      <c r="K4606" s="173"/>
      <c r="L4606" s="173"/>
      <c r="M4606" s="72"/>
      <c r="N4606" s="67"/>
      <c r="O4606" s="76"/>
      <c r="P4606" s="218"/>
      <c r="Q4606" s="218"/>
      <c r="R4606" s="218"/>
    </row>
    <row r="4607" spans="1:18" x14ac:dyDescent="0.25">
      <c r="A4607" s="227"/>
      <c r="B4607" s="173"/>
      <c r="C4607" s="173"/>
      <c r="D4607" s="173"/>
      <c r="E4607" s="173"/>
      <c r="F4607" s="173"/>
      <c r="G4607" s="173"/>
      <c r="H4607" s="173"/>
      <c r="I4607" s="173"/>
      <c r="J4607" s="173"/>
      <c r="K4607" s="173"/>
      <c r="L4607" s="173"/>
      <c r="M4607" s="72"/>
      <c r="N4607" s="67"/>
      <c r="O4607" s="76"/>
      <c r="P4607" s="218"/>
      <c r="Q4607" s="218"/>
      <c r="R4607" s="218"/>
    </row>
    <row r="4608" spans="1:18" x14ac:dyDescent="0.25">
      <c r="A4608" s="227"/>
      <c r="B4608" s="173"/>
      <c r="C4608" s="173"/>
      <c r="D4608" s="173"/>
      <c r="E4608" s="173"/>
      <c r="F4608" s="173"/>
      <c r="G4608" s="173"/>
      <c r="H4608" s="173"/>
      <c r="I4608" s="173"/>
      <c r="J4608" s="173"/>
      <c r="K4608" s="173"/>
      <c r="L4608" s="173"/>
      <c r="M4608" s="72"/>
      <c r="N4608" s="67"/>
      <c r="O4608" s="76"/>
      <c r="P4608" s="218"/>
      <c r="Q4608" s="218"/>
      <c r="R4608" s="218"/>
    </row>
    <row r="4609" spans="1:18" x14ac:dyDescent="0.25">
      <c r="A4609" s="227"/>
      <c r="B4609" s="173"/>
      <c r="C4609" s="173"/>
      <c r="D4609" s="173"/>
      <c r="E4609" s="173"/>
      <c r="F4609" s="173"/>
      <c r="G4609" s="173"/>
      <c r="H4609" s="173"/>
      <c r="I4609" s="173"/>
      <c r="J4609" s="173"/>
      <c r="K4609" s="173"/>
      <c r="L4609" s="173"/>
      <c r="M4609" s="72"/>
      <c r="N4609" s="67"/>
      <c r="O4609" s="76"/>
      <c r="P4609" s="218"/>
      <c r="Q4609" s="218"/>
      <c r="R4609" s="218"/>
    </row>
    <row r="4610" spans="1:18" x14ac:dyDescent="0.25">
      <c r="A4610" s="227"/>
      <c r="B4610" s="173"/>
      <c r="C4610" s="173"/>
      <c r="D4610" s="173"/>
      <c r="E4610" s="173"/>
      <c r="F4610" s="173"/>
      <c r="G4610" s="173"/>
      <c r="H4610" s="173"/>
      <c r="I4610" s="173"/>
      <c r="J4610" s="173"/>
      <c r="K4610" s="173"/>
      <c r="L4610" s="173"/>
      <c r="M4610" s="72"/>
      <c r="N4610" s="67"/>
      <c r="O4610" s="76"/>
      <c r="P4610" s="218"/>
      <c r="Q4610" s="218"/>
      <c r="R4610" s="218"/>
    </row>
    <row r="4611" spans="1:18" x14ac:dyDescent="0.25">
      <c r="A4611" s="227"/>
      <c r="B4611" s="173"/>
      <c r="C4611" s="173"/>
      <c r="D4611" s="173"/>
      <c r="E4611" s="173"/>
      <c r="F4611" s="173"/>
      <c r="G4611" s="173"/>
      <c r="H4611" s="173"/>
      <c r="I4611" s="173"/>
      <c r="J4611" s="173"/>
      <c r="K4611" s="173"/>
      <c r="L4611" s="173"/>
      <c r="M4611" s="72"/>
      <c r="N4611" s="67"/>
      <c r="O4611" s="76"/>
      <c r="P4611" s="218"/>
      <c r="Q4611" s="218"/>
      <c r="R4611" s="218"/>
    </row>
    <row r="4612" spans="1:18" x14ac:dyDescent="0.25">
      <c r="A4612" s="227"/>
      <c r="B4612" s="173"/>
      <c r="C4612" s="173"/>
      <c r="D4612" s="173"/>
      <c r="E4612" s="173"/>
      <c r="F4612" s="173"/>
      <c r="G4612" s="173"/>
      <c r="H4612" s="173"/>
      <c r="I4612" s="173"/>
      <c r="J4612" s="173"/>
      <c r="K4612" s="173"/>
      <c r="L4612" s="173"/>
      <c r="M4612" s="72"/>
      <c r="N4612" s="67"/>
      <c r="O4612" s="76"/>
      <c r="P4612" s="218"/>
      <c r="Q4612" s="218"/>
      <c r="R4612" s="218"/>
    </row>
    <row r="4613" spans="1:18" x14ac:dyDescent="0.25">
      <c r="A4613" s="227"/>
      <c r="B4613" s="173"/>
      <c r="C4613" s="173"/>
      <c r="D4613" s="173"/>
      <c r="E4613" s="173"/>
      <c r="F4613" s="173"/>
      <c r="G4613" s="173"/>
      <c r="H4613" s="173"/>
      <c r="I4613" s="173"/>
      <c r="J4613" s="173"/>
      <c r="K4613" s="173"/>
      <c r="L4613" s="173"/>
      <c r="M4613" s="72"/>
      <c r="N4613" s="67"/>
      <c r="O4613" s="76"/>
      <c r="P4613" s="218"/>
      <c r="Q4613" s="218"/>
      <c r="R4613" s="218"/>
    </row>
    <row r="4614" spans="1:18" x14ac:dyDescent="0.25">
      <c r="A4614" s="227"/>
      <c r="B4614" s="173"/>
      <c r="C4614" s="173"/>
      <c r="D4614" s="173"/>
      <c r="E4614" s="173"/>
      <c r="F4614" s="173"/>
      <c r="G4614" s="173"/>
      <c r="H4614" s="173"/>
      <c r="I4614" s="173"/>
      <c r="J4614" s="173"/>
      <c r="K4614" s="173"/>
      <c r="L4614" s="173"/>
      <c r="M4614" s="72"/>
      <c r="N4614" s="67"/>
      <c r="O4614" s="76"/>
      <c r="P4614" s="218"/>
      <c r="Q4614" s="218"/>
      <c r="R4614" s="218"/>
    </row>
    <row r="4615" spans="1:18" x14ac:dyDescent="0.25">
      <c r="A4615" s="227"/>
      <c r="B4615" s="173"/>
      <c r="C4615" s="173"/>
      <c r="D4615" s="173"/>
      <c r="E4615" s="173"/>
      <c r="F4615" s="173"/>
      <c r="G4615" s="173"/>
      <c r="H4615" s="173"/>
      <c r="I4615" s="173"/>
      <c r="J4615" s="173"/>
      <c r="K4615" s="173"/>
      <c r="L4615" s="173"/>
      <c r="M4615" s="72"/>
      <c r="N4615" s="67"/>
      <c r="O4615" s="76"/>
      <c r="P4615" s="218"/>
      <c r="Q4615" s="218"/>
      <c r="R4615" s="218"/>
    </row>
    <row r="4616" spans="1:18" x14ac:dyDescent="0.25">
      <c r="A4616" s="227"/>
      <c r="B4616" s="173"/>
      <c r="C4616" s="173"/>
      <c r="D4616" s="173"/>
      <c r="E4616" s="173"/>
      <c r="F4616" s="173"/>
      <c r="G4616" s="173"/>
      <c r="H4616" s="173"/>
      <c r="I4616" s="173"/>
      <c r="J4616" s="173"/>
      <c r="K4616" s="173"/>
      <c r="L4616" s="173"/>
      <c r="M4616" s="72"/>
      <c r="N4616" s="67"/>
      <c r="O4616" s="76"/>
      <c r="P4616" s="218"/>
      <c r="Q4616" s="218"/>
      <c r="R4616" s="218"/>
    </row>
    <row r="4617" spans="1:18" x14ac:dyDescent="0.25">
      <c r="A4617" s="227"/>
      <c r="B4617" s="173"/>
      <c r="C4617" s="173"/>
      <c r="D4617" s="173"/>
      <c r="E4617" s="173"/>
      <c r="F4617" s="173"/>
      <c r="G4617" s="173"/>
      <c r="H4617" s="173"/>
      <c r="I4617" s="173"/>
      <c r="J4617" s="173"/>
      <c r="K4617" s="173"/>
      <c r="L4617" s="173"/>
      <c r="M4617" s="72"/>
      <c r="N4617" s="67"/>
      <c r="O4617" s="76"/>
      <c r="P4617" s="218"/>
      <c r="Q4617" s="218"/>
      <c r="R4617" s="218"/>
    </row>
    <row r="4618" spans="1:18" x14ac:dyDescent="0.25">
      <c r="A4618" s="227"/>
      <c r="B4618" s="173"/>
      <c r="C4618" s="173"/>
      <c r="D4618" s="173"/>
      <c r="E4618" s="173"/>
      <c r="F4618" s="173"/>
      <c r="G4618" s="173"/>
      <c r="H4618" s="173"/>
      <c r="I4618" s="173"/>
      <c r="J4618" s="173"/>
      <c r="K4618" s="173"/>
      <c r="L4618" s="173"/>
      <c r="M4618" s="72"/>
      <c r="N4618" s="67"/>
      <c r="O4618" s="76"/>
      <c r="P4618" s="218"/>
      <c r="Q4618" s="218"/>
      <c r="R4618" s="218"/>
    </row>
    <row r="4619" spans="1:18" x14ac:dyDescent="0.25">
      <c r="A4619" s="227"/>
      <c r="B4619" s="173"/>
      <c r="C4619" s="173"/>
      <c r="D4619" s="173"/>
      <c r="E4619" s="173"/>
      <c r="F4619" s="173"/>
      <c r="G4619" s="173"/>
      <c r="H4619" s="173"/>
      <c r="I4619" s="173"/>
      <c r="J4619" s="173"/>
      <c r="K4619" s="173"/>
      <c r="L4619" s="173"/>
      <c r="M4619" s="72"/>
      <c r="N4619" s="67"/>
      <c r="O4619" s="76"/>
      <c r="P4619" s="218"/>
      <c r="Q4619" s="218"/>
      <c r="R4619" s="218"/>
    </row>
    <row r="4620" spans="1:18" x14ac:dyDescent="0.25">
      <c r="A4620" s="227"/>
      <c r="B4620" s="173"/>
      <c r="C4620" s="173"/>
      <c r="D4620" s="173"/>
      <c r="E4620" s="173"/>
      <c r="F4620" s="173"/>
      <c r="G4620" s="173"/>
      <c r="H4620" s="173"/>
      <c r="I4620" s="173"/>
      <c r="J4620" s="173"/>
      <c r="K4620" s="173"/>
      <c r="L4620" s="173"/>
      <c r="M4620" s="72"/>
      <c r="N4620" s="67"/>
      <c r="O4620" s="76"/>
      <c r="P4620" s="218"/>
      <c r="Q4620" s="218"/>
      <c r="R4620" s="218"/>
    </row>
    <row r="4621" spans="1:18" x14ac:dyDescent="0.25">
      <c r="A4621" s="227"/>
      <c r="B4621" s="173"/>
      <c r="C4621" s="173"/>
      <c r="D4621" s="173"/>
      <c r="E4621" s="173"/>
      <c r="F4621" s="173"/>
      <c r="G4621" s="173"/>
      <c r="H4621" s="173"/>
      <c r="I4621" s="173"/>
      <c r="J4621" s="173"/>
      <c r="K4621" s="173"/>
      <c r="L4621" s="173"/>
      <c r="M4621" s="72"/>
      <c r="N4621" s="67"/>
      <c r="O4621" s="76"/>
      <c r="P4621" s="218"/>
      <c r="Q4621" s="218"/>
      <c r="R4621" s="218"/>
    </row>
    <row r="4622" spans="1:18" x14ac:dyDescent="0.25">
      <c r="A4622" s="227"/>
      <c r="B4622" s="173"/>
      <c r="C4622" s="173"/>
      <c r="D4622" s="173"/>
      <c r="E4622" s="173"/>
      <c r="F4622" s="173"/>
      <c r="G4622" s="173"/>
      <c r="H4622" s="173"/>
      <c r="I4622" s="173"/>
      <c r="J4622" s="173"/>
      <c r="K4622" s="173"/>
      <c r="L4622" s="173"/>
      <c r="M4622" s="72"/>
      <c r="N4622" s="67"/>
      <c r="O4622" s="76"/>
      <c r="P4622" s="218"/>
      <c r="Q4622" s="218"/>
      <c r="R4622" s="218"/>
    </row>
    <row r="4623" spans="1:18" x14ac:dyDescent="0.25">
      <c r="A4623" s="227"/>
      <c r="B4623" s="173"/>
      <c r="C4623" s="173"/>
      <c r="D4623" s="173"/>
      <c r="E4623" s="173"/>
      <c r="F4623" s="173"/>
      <c r="G4623" s="173"/>
      <c r="H4623" s="173"/>
      <c r="I4623" s="173"/>
      <c r="J4623" s="173"/>
      <c r="K4623" s="173"/>
      <c r="L4623" s="173"/>
      <c r="M4623" s="72"/>
      <c r="N4623" s="67"/>
      <c r="O4623" s="76"/>
      <c r="P4623" s="218"/>
      <c r="Q4623" s="218"/>
      <c r="R4623" s="218"/>
    </row>
    <row r="4624" spans="1:18" x14ac:dyDescent="0.25">
      <c r="A4624" s="227"/>
      <c r="B4624" s="173"/>
      <c r="C4624" s="173"/>
      <c r="D4624" s="173"/>
      <c r="E4624" s="173"/>
      <c r="F4624" s="173"/>
      <c r="G4624" s="173"/>
      <c r="H4624" s="173"/>
      <c r="I4624" s="173"/>
      <c r="J4624" s="173"/>
      <c r="K4624" s="173"/>
      <c r="L4624" s="173"/>
      <c r="M4624" s="72"/>
      <c r="N4624" s="67"/>
      <c r="O4624" s="76"/>
      <c r="P4624" s="218"/>
      <c r="Q4624" s="218"/>
      <c r="R4624" s="218"/>
    </row>
    <row r="4625" spans="1:18" x14ac:dyDescent="0.25">
      <c r="A4625" s="227"/>
      <c r="B4625" s="173"/>
      <c r="C4625" s="173"/>
      <c r="D4625" s="173"/>
      <c r="E4625" s="173"/>
      <c r="F4625" s="173"/>
      <c r="G4625" s="173"/>
      <c r="H4625" s="173"/>
      <c r="I4625" s="173"/>
      <c r="J4625" s="173"/>
      <c r="K4625" s="173"/>
      <c r="L4625" s="173"/>
      <c r="M4625" s="72"/>
      <c r="N4625" s="67"/>
      <c r="O4625" s="76"/>
      <c r="P4625" s="218"/>
      <c r="Q4625" s="218"/>
      <c r="R4625" s="218"/>
    </row>
    <row r="4626" spans="1:18" x14ac:dyDescent="0.25">
      <c r="A4626" s="227"/>
      <c r="B4626" s="173"/>
      <c r="C4626" s="173"/>
      <c r="D4626" s="173"/>
      <c r="E4626" s="173"/>
      <c r="F4626" s="173"/>
      <c r="G4626" s="173"/>
      <c r="H4626" s="173"/>
      <c r="I4626" s="173"/>
      <c r="J4626" s="173"/>
      <c r="K4626" s="173"/>
      <c r="L4626" s="173"/>
      <c r="M4626" s="72"/>
      <c r="N4626" s="67"/>
      <c r="O4626" s="76"/>
      <c r="P4626" s="218"/>
      <c r="Q4626" s="218"/>
      <c r="R4626" s="218"/>
    </row>
    <row r="4627" spans="1:18" x14ac:dyDescent="0.25">
      <c r="A4627" s="227"/>
      <c r="B4627" s="173"/>
      <c r="C4627" s="173"/>
      <c r="D4627" s="173"/>
      <c r="E4627" s="173"/>
      <c r="F4627" s="173"/>
      <c r="G4627" s="173"/>
      <c r="H4627" s="173"/>
      <c r="I4627" s="173"/>
      <c r="J4627" s="173"/>
      <c r="K4627" s="173"/>
      <c r="L4627" s="173"/>
      <c r="M4627" s="72"/>
      <c r="N4627" s="67"/>
      <c r="O4627" s="76"/>
      <c r="P4627" s="218"/>
      <c r="Q4627" s="218"/>
      <c r="R4627" s="218"/>
    </row>
    <row r="4628" spans="1:18" x14ac:dyDescent="0.25">
      <c r="A4628" s="227"/>
      <c r="B4628" s="173"/>
      <c r="C4628" s="173"/>
      <c r="D4628" s="173"/>
      <c r="E4628" s="173"/>
      <c r="F4628" s="173"/>
      <c r="G4628" s="173"/>
      <c r="H4628" s="173"/>
      <c r="I4628" s="173"/>
      <c r="J4628" s="173"/>
      <c r="K4628" s="173"/>
      <c r="L4628" s="173"/>
      <c r="M4628" s="72"/>
      <c r="N4628" s="67"/>
      <c r="O4628" s="76"/>
      <c r="P4628" s="218"/>
      <c r="Q4628" s="218"/>
      <c r="R4628" s="218"/>
    </row>
    <row r="4629" spans="1:18" x14ac:dyDescent="0.25">
      <c r="A4629" s="227"/>
      <c r="B4629" s="173"/>
      <c r="C4629" s="173"/>
      <c r="D4629" s="173"/>
      <c r="E4629" s="173"/>
      <c r="F4629" s="173"/>
      <c r="G4629" s="173"/>
      <c r="H4629" s="173"/>
      <c r="I4629" s="173"/>
      <c r="J4629" s="173"/>
      <c r="K4629" s="173"/>
      <c r="L4629" s="173"/>
      <c r="M4629" s="72"/>
      <c r="N4629" s="67"/>
      <c r="O4629" s="76"/>
      <c r="P4629" s="218"/>
      <c r="Q4629" s="218"/>
      <c r="R4629" s="218"/>
    </row>
    <row r="4630" spans="1:18" x14ac:dyDescent="0.25">
      <c r="A4630" s="227"/>
      <c r="B4630" s="173"/>
      <c r="C4630" s="173"/>
      <c r="D4630" s="173"/>
      <c r="E4630" s="173"/>
      <c r="F4630" s="173"/>
      <c r="G4630" s="173"/>
      <c r="H4630" s="173"/>
      <c r="I4630" s="173"/>
      <c r="J4630" s="173"/>
      <c r="K4630" s="173"/>
      <c r="L4630" s="173"/>
      <c r="M4630" s="72"/>
      <c r="N4630" s="67"/>
      <c r="O4630" s="76"/>
      <c r="P4630" s="218"/>
      <c r="Q4630" s="218"/>
      <c r="R4630" s="218"/>
    </row>
    <row r="4631" spans="1:18" x14ac:dyDescent="0.25">
      <c r="A4631" s="227"/>
      <c r="B4631" s="173"/>
      <c r="C4631" s="173"/>
      <c r="D4631" s="173"/>
      <c r="E4631" s="173"/>
      <c r="F4631" s="173"/>
      <c r="G4631" s="173"/>
      <c r="H4631" s="173"/>
      <c r="I4631" s="173"/>
      <c r="J4631" s="173"/>
      <c r="K4631" s="173"/>
      <c r="L4631" s="173"/>
      <c r="M4631" s="72"/>
      <c r="N4631" s="67"/>
      <c r="O4631" s="76"/>
      <c r="P4631" s="218"/>
      <c r="Q4631" s="218"/>
      <c r="R4631" s="218"/>
    </row>
    <row r="4632" spans="1:18" x14ac:dyDescent="0.25">
      <c r="A4632" s="227"/>
      <c r="B4632" s="173"/>
      <c r="C4632" s="173"/>
      <c r="D4632" s="173"/>
      <c r="E4632" s="173"/>
      <c r="F4632" s="173"/>
      <c r="G4632" s="173"/>
      <c r="H4632" s="173"/>
      <c r="I4632" s="173"/>
      <c r="J4632" s="173"/>
      <c r="K4632" s="173"/>
      <c r="L4632" s="173"/>
      <c r="M4632" s="72"/>
      <c r="N4632" s="67"/>
      <c r="O4632" s="76"/>
      <c r="P4632" s="218"/>
      <c r="Q4632" s="218"/>
      <c r="R4632" s="218"/>
    </row>
    <row r="4633" spans="1:18" x14ac:dyDescent="0.25">
      <c r="A4633" s="227"/>
      <c r="B4633" s="173"/>
      <c r="C4633" s="173"/>
      <c r="D4633" s="173"/>
      <c r="E4633" s="173"/>
      <c r="F4633" s="173"/>
      <c r="G4633" s="173"/>
      <c r="H4633" s="173"/>
      <c r="I4633" s="173"/>
      <c r="J4633" s="173"/>
      <c r="K4633" s="173"/>
      <c r="L4633" s="173"/>
      <c r="M4633" s="72"/>
      <c r="N4633" s="67"/>
      <c r="O4633" s="76"/>
      <c r="P4633" s="218"/>
      <c r="Q4633" s="218"/>
      <c r="R4633" s="218"/>
    </row>
    <row r="4634" spans="1:18" x14ac:dyDescent="0.25">
      <c r="A4634" s="227"/>
      <c r="B4634" s="173"/>
      <c r="C4634" s="173"/>
      <c r="D4634" s="173"/>
      <c r="E4634" s="173"/>
      <c r="F4634" s="173"/>
      <c r="G4634" s="173"/>
      <c r="H4634" s="173"/>
      <c r="I4634" s="173"/>
      <c r="J4634" s="173"/>
      <c r="K4634" s="173"/>
      <c r="L4634" s="173"/>
      <c r="M4634" s="72"/>
      <c r="N4634" s="67"/>
      <c r="O4634" s="76"/>
      <c r="P4634" s="218"/>
      <c r="Q4634" s="218"/>
      <c r="R4634" s="218"/>
    </row>
    <row r="4635" spans="1:18" x14ac:dyDescent="0.25">
      <c r="A4635" s="227"/>
      <c r="B4635" s="173"/>
      <c r="C4635" s="173"/>
      <c r="D4635" s="173"/>
      <c r="E4635" s="173"/>
      <c r="F4635" s="173"/>
      <c r="G4635" s="173"/>
      <c r="H4635" s="173"/>
      <c r="I4635" s="173"/>
      <c r="J4635" s="173"/>
      <c r="K4635" s="173"/>
      <c r="L4635" s="173"/>
      <c r="M4635" s="72"/>
      <c r="N4635" s="67"/>
      <c r="O4635" s="76"/>
      <c r="P4635" s="218"/>
      <c r="Q4635" s="218"/>
      <c r="R4635" s="218"/>
    </row>
    <row r="4636" spans="1:18" x14ac:dyDescent="0.25">
      <c r="A4636" s="227"/>
      <c r="B4636" s="173"/>
      <c r="C4636" s="173"/>
      <c r="D4636" s="173"/>
      <c r="E4636" s="173"/>
      <c r="F4636" s="173"/>
      <c r="G4636" s="173"/>
      <c r="H4636" s="173"/>
      <c r="I4636" s="173"/>
      <c r="J4636" s="173"/>
      <c r="K4636" s="173"/>
      <c r="L4636" s="173"/>
      <c r="M4636" s="72"/>
      <c r="N4636" s="67"/>
      <c r="O4636" s="76"/>
      <c r="P4636" s="218"/>
      <c r="Q4636" s="218"/>
      <c r="R4636" s="218"/>
    </row>
    <row r="4637" spans="1:18" x14ac:dyDescent="0.25">
      <c r="A4637" s="227"/>
      <c r="B4637" s="173"/>
      <c r="C4637" s="173"/>
      <c r="D4637" s="173"/>
      <c r="E4637" s="173"/>
      <c r="F4637" s="173"/>
      <c r="G4637" s="173"/>
      <c r="H4637" s="173"/>
      <c r="I4637" s="173"/>
      <c r="J4637" s="173"/>
      <c r="K4637" s="173"/>
      <c r="L4637" s="173"/>
      <c r="M4637" s="72"/>
      <c r="N4637" s="67"/>
      <c r="O4637" s="76"/>
      <c r="P4637" s="218"/>
      <c r="Q4637" s="218"/>
      <c r="R4637" s="218"/>
    </row>
    <row r="4638" spans="1:18" x14ac:dyDescent="0.25">
      <c r="A4638" s="227"/>
      <c r="B4638" s="173"/>
      <c r="C4638" s="173"/>
      <c r="D4638" s="173"/>
      <c r="E4638" s="173"/>
      <c r="F4638" s="173"/>
      <c r="G4638" s="173"/>
      <c r="H4638" s="173"/>
      <c r="I4638" s="173"/>
      <c r="J4638" s="173"/>
      <c r="K4638" s="173"/>
      <c r="L4638" s="173"/>
      <c r="M4638" s="72"/>
      <c r="N4638" s="67"/>
      <c r="O4638" s="76"/>
      <c r="P4638" s="218"/>
      <c r="Q4638" s="218"/>
      <c r="R4638" s="218"/>
    </row>
    <row r="4639" spans="1:18" x14ac:dyDescent="0.25">
      <c r="A4639" s="227"/>
      <c r="B4639" s="173"/>
      <c r="C4639" s="173"/>
      <c r="D4639" s="173"/>
      <c r="E4639" s="173"/>
      <c r="F4639" s="173"/>
      <c r="G4639" s="173"/>
      <c r="H4639" s="173"/>
      <c r="I4639" s="173"/>
      <c r="J4639" s="173"/>
      <c r="K4639" s="173"/>
      <c r="L4639" s="173"/>
      <c r="M4639" s="72"/>
      <c r="N4639" s="67"/>
      <c r="O4639" s="76"/>
      <c r="P4639" s="218"/>
      <c r="Q4639" s="218"/>
      <c r="R4639" s="218"/>
    </row>
    <row r="4640" spans="1:18" x14ac:dyDescent="0.25">
      <c r="A4640" s="227"/>
      <c r="B4640" s="173"/>
      <c r="C4640" s="173"/>
      <c r="D4640" s="173"/>
      <c r="E4640" s="173"/>
      <c r="F4640" s="173"/>
      <c r="G4640" s="173"/>
      <c r="H4640" s="173"/>
      <c r="I4640" s="173"/>
      <c r="J4640" s="173"/>
      <c r="K4640" s="173"/>
      <c r="L4640" s="173"/>
      <c r="M4640" s="72"/>
      <c r="N4640" s="67"/>
      <c r="O4640" s="76"/>
      <c r="P4640" s="218"/>
      <c r="Q4640" s="218"/>
      <c r="R4640" s="218"/>
    </row>
    <row r="4641" spans="1:18" x14ac:dyDescent="0.25">
      <c r="A4641" s="227"/>
      <c r="B4641" s="173"/>
      <c r="C4641" s="173"/>
      <c r="D4641" s="173"/>
      <c r="E4641" s="173"/>
      <c r="F4641" s="173"/>
      <c r="G4641" s="173"/>
      <c r="H4641" s="173"/>
      <c r="I4641" s="173"/>
      <c r="J4641" s="173"/>
      <c r="K4641" s="173"/>
      <c r="L4641" s="173"/>
      <c r="M4641" s="72"/>
      <c r="N4641" s="67"/>
      <c r="O4641" s="76"/>
      <c r="P4641" s="218"/>
      <c r="Q4641" s="218"/>
      <c r="R4641" s="218"/>
    </row>
    <row r="4642" spans="1:18" x14ac:dyDescent="0.25">
      <c r="A4642" s="227"/>
      <c r="B4642" s="173"/>
      <c r="C4642" s="173"/>
      <c r="D4642" s="173"/>
      <c r="E4642" s="173"/>
      <c r="F4642" s="173"/>
      <c r="G4642" s="173"/>
      <c r="H4642" s="173"/>
      <c r="I4642" s="173"/>
      <c r="J4642" s="173"/>
      <c r="K4642" s="173"/>
      <c r="L4642" s="173"/>
      <c r="M4642" s="72"/>
      <c r="N4642" s="67"/>
      <c r="O4642" s="76"/>
      <c r="P4642" s="218"/>
      <c r="Q4642" s="218"/>
      <c r="R4642" s="218"/>
    </row>
    <row r="4643" spans="1:18" x14ac:dyDescent="0.25">
      <c r="A4643" s="227"/>
      <c r="B4643" s="173"/>
      <c r="C4643" s="173"/>
      <c r="D4643" s="173"/>
      <c r="E4643" s="173"/>
      <c r="F4643" s="173"/>
      <c r="G4643" s="173"/>
      <c r="H4643" s="173"/>
      <c r="I4643" s="173"/>
      <c r="J4643" s="173"/>
      <c r="K4643" s="173"/>
      <c r="L4643" s="173"/>
      <c r="M4643" s="72"/>
      <c r="N4643" s="67"/>
      <c r="O4643" s="76"/>
      <c r="P4643" s="218"/>
      <c r="Q4643" s="218"/>
      <c r="R4643" s="218"/>
    </row>
    <row r="4644" spans="1:18" x14ac:dyDescent="0.25">
      <c r="A4644" s="227"/>
      <c r="B4644" s="173"/>
      <c r="C4644" s="173"/>
      <c r="D4644" s="173"/>
      <c r="E4644" s="173"/>
      <c r="F4644" s="173"/>
      <c r="G4644" s="173"/>
      <c r="H4644" s="173"/>
      <c r="I4644" s="173"/>
      <c r="J4644" s="173"/>
      <c r="K4644" s="173"/>
      <c r="L4644" s="173"/>
      <c r="M4644" s="72"/>
      <c r="N4644" s="67"/>
      <c r="O4644" s="76"/>
      <c r="P4644" s="218"/>
      <c r="Q4644" s="218"/>
      <c r="R4644" s="218"/>
    </row>
    <row r="4645" spans="1:18" x14ac:dyDescent="0.25">
      <c r="A4645" s="227"/>
      <c r="B4645" s="173"/>
      <c r="C4645" s="173"/>
      <c r="D4645" s="173"/>
      <c r="E4645" s="173"/>
      <c r="F4645" s="173"/>
      <c r="G4645" s="173"/>
      <c r="H4645" s="173"/>
      <c r="I4645" s="173"/>
      <c r="J4645" s="173"/>
      <c r="K4645" s="173"/>
      <c r="L4645" s="173"/>
      <c r="M4645" s="72"/>
      <c r="N4645" s="67"/>
      <c r="O4645" s="76"/>
      <c r="P4645" s="218"/>
      <c r="Q4645" s="218"/>
      <c r="R4645" s="218"/>
    </row>
    <row r="4646" spans="1:18" x14ac:dyDescent="0.25">
      <c r="A4646" s="227"/>
      <c r="B4646" s="173"/>
      <c r="C4646" s="173"/>
      <c r="D4646" s="173"/>
      <c r="E4646" s="173"/>
      <c r="F4646" s="173"/>
      <c r="G4646" s="173"/>
      <c r="H4646" s="173"/>
      <c r="I4646" s="173"/>
      <c r="J4646" s="173"/>
      <c r="K4646" s="173"/>
      <c r="L4646" s="173"/>
      <c r="M4646" s="72"/>
      <c r="N4646" s="67"/>
      <c r="O4646" s="76"/>
      <c r="P4646" s="218"/>
      <c r="Q4646" s="218"/>
      <c r="R4646" s="218"/>
    </row>
    <row r="4647" spans="1:18" x14ac:dyDescent="0.25">
      <c r="A4647" s="227"/>
      <c r="B4647" s="173"/>
      <c r="C4647" s="173"/>
      <c r="D4647" s="173"/>
      <c r="E4647" s="173"/>
      <c r="F4647" s="173"/>
      <c r="G4647" s="173"/>
      <c r="H4647" s="173"/>
      <c r="I4647" s="173"/>
      <c r="J4647" s="173"/>
      <c r="K4647" s="173"/>
      <c r="L4647" s="173"/>
      <c r="M4647" s="72"/>
      <c r="N4647" s="67"/>
      <c r="O4647" s="76"/>
      <c r="P4647" s="218"/>
      <c r="Q4647" s="218"/>
      <c r="R4647" s="218"/>
    </row>
    <row r="4648" spans="1:18" x14ac:dyDescent="0.25">
      <c r="A4648" s="227"/>
      <c r="B4648" s="173"/>
      <c r="C4648" s="173"/>
      <c r="D4648" s="173"/>
      <c r="E4648" s="173"/>
      <c r="F4648" s="173"/>
      <c r="G4648" s="173"/>
      <c r="H4648" s="173"/>
      <c r="I4648" s="173"/>
      <c r="J4648" s="173"/>
      <c r="K4648" s="173"/>
      <c r="L4648" s="173"/>
      <c r="M4648" s="72"/>
      <c r="N4648" s="67"/>
      <c r="O4648" s="76"/>
      <c r="P4648" s="218"/>
      <c r="Q4648" s="218"/>
      <c r="R4648" s="218"/>
    </row>
    <row r="4649" spans="1:18" x14ac:dyDescent="0.25">
      <c r="A4649" s="227"/>
      <c r="B4649" s="173"/>
      <c r="C4649" s="173"/>
      <c r="D4649" s="173"/>
      <c r="E4649" s="173"/>
      <c r="F4649" s="173"/>
      <c r="G4649" s="173"/>
      <c r="H4649" s="173"/>
      <c r="I4649" s="173"/>
      <c r="J4649" s="173"/>
      <c r="K4649" s="173"/>
      <c r="L4649" s="173"/>
      <c r="M4649" s="72"/>
      <c r="N4649" s="67"/>
      <c r="O4649" s="76"/>
      <c r="P4649" s="218"/>
      <c r="Q4649" s="218"/>
      <c r="R4649" s="218"/>
    </row>
    <row r="4650" spans="1:18" x14ac:dyDescent="0.25">
      <c r="A4650" s="227"/>
      <c r="B4650" s="173"/>
      <c r="C4650" s="173"/>
      <c r="D4650" s="173"/>
      <c r="E4650" s="173"/>
      <c r="F4650" s="173"/>
      <c r="G4650" s="173"/>
      <c r="H4650" s="173"/>
      <c r="I4650" s="173"/>
      <c r="J4650" s="173"/>
      <c r="K4650" s="173"/>
      <c r="L4650" s="173"/>
      <c r="M4650" s="72"/>
      <c r="N4650" s="67"/>
      <c r="O4650" s="76"/>
      <c r="P4650" s="218"/>
      <c r="Q4650" s="218"/>
      <c r="R4650" s="218"/>
    </row>
    <row r="4651" spans="1:18" x14ac:dyDescent="0.25">
      <c r="A4651" s="227"/>
      <c r="B4651" s="173"/>
      <c r="C4651" s="173"/>
      <c r="D4651" s="173"/>
      <c r="E4651" s="173"/>
      <c r="F4651" s="173"/>
      <c r="G4651" s="173"/>
      <c r="H4651" s="173"/>
      <c r="I4651" s="173"/>
      <c r="J4651" s="173"/>
      <c r="K4651" s="173"/>
      <c r="L4651" s="173"/>
      <c r="M4651" s="72"/>
      <c r="N4651" s="67"/>
      <c r="O4651" s="76"/>
      <c r="P4651" s="218"/>
      <c r="Q4651" s="218"/>
      <c r="R4651" s="218"/>
    </row>
    <row r="4652" spans="1:18" x14ac:dyDescent="0.25">
      <c r="A4652" s="227"/>
      <c r="B4652" s="173"/>
      <c r="C4652" s="173"/>
      <c r="D4652" s="173"/>
      <c r="E4652" s="173"/>
      <c r="F4652" s="173"/>
      <c r="G4652" s="173"/>
      <c r="H4652" s="173"/>
      <c r="I4652" s="173"/>
      <c r="J4652" s="173"/>
      <c r="K4652" s="173"/>
      <c r="L4652" s="173"/>
      <c r="M4652" s="72"/>
      <c r="N4652" s="67"/>
      <c r="O4652" s="76"/>
      <c r="P4652" s="218"/>
      <c r="Q4652" s="218"/>
      <c r="R4652" s="218"/>
    </row>
    <row r="4653" spans="1:18" x14ac:dyDescent="0.25">
      <c r="A4653" s="227"/>
      <c r="B4653" s="173"/>
      <c r="C4653" s="173"/>
      <c r="D4653" s="173"/>
      <c r="E4653" s="173"/>
      <c r="F4653" s="173"/>
      <c r="G4653" s="173"/>
      <c r="H4653" s="173"/>
      <c r="I4653" s="173"/>
      <c r="J4653" s="173"/>
      <c r="K4653" s="173"/>
      <c r="L4653" s="173"/>
      <c r="M4653" s="72"/>
      <c r="N4653" s="67"/>
      <c r="O4653" s="76"/>
      <c r="P4653" s="218"/>
      <c r="Q4653" s="218"/>
      <c r="R4653" s="218"/>
    </row>
    <row r="4654" spans="1:18" x14ac:dyDescent="0.25">
      <c r="A4654" s="227"/>
      <c r="B4654" s="173"/>
      <c r="C4654" s="173"/>
      <c r="D4654" s="173"/>
      <c r="E4654" s="173"/>
      <c r="F4654" s="173"/>
      <c r="G4654" s="173"/>
      <c r="H4654" s="173"/>
      <c r="I4654" s="173"/>
      <c r="J4654" s="173"/>
      <c r="K4654" s="173"/>
      <c r="L4654" s="173"/>
      <c r="M4654" s="72"/>
      <c r="N4654" s="67"/>
      <c r="O4654" s="76"/>
      <c r="P4654" s="218"/>
      <c r="Q4654" s="218"/>
      <c r="R4654" s="218"/>
    </row>
    <row r="4655" spans="1:18" x14ac:dyDescent="0.25">
      <c r="A4655" s="227"/>
      <c r="B4655" s="173"/>
      <c r="C4655" s="173"/>
      <c r="D4655" s="173"/>
      <c r="E4655" s="173"/>
      <c r="F4655" s="173"/>
      <c r="G4655" s="173"/>
      <c r="H4655" s="173"/>
      <c r="I4655" s="173"/>
      <c r="J4655" s="173"/>
      <c r="K4655" s="173"/>
      <c r="L4655" s="173"/>
      <c r="M4655" s="72"/>
      <c r="N4655" s="67"/>
      <c r="O4655" s="76"/>
      <c r="P4655" s="218"/>
      <c r="Q4655" s="218"/>
      <c r="R4655" s="218"/>
    </row>
    <row r="4656" spans="1:18" x14ac:dyDescent="0.25">
      <c r="A4656" s="227"/>
      <c r="B4656" s="173"/>
      <c r="C4656" s="173"/>
      <c r="D4656" s="173"/>
      <c r="E4656" s="173"/>
      <c r="F4656" s="173"/>
      <c r="G4656" s="173"/>
      <c r="H4656" s="173"/>
      <c r="I4656" s="173"/>
      <c r="J4656" s="173"/>
      <c r="K4656" s="173"/>
      <c r="L4656" s="173"/>
      <c r="M4656" s="72"/>
      <c r="N4656" s="67"/>
      <c r="O4656" s="76"/>
      <c r="P4656" s="218"/>
      <c r="Q4656" s="218"/>
      <c r="R4656" s="218"/>
    </row>
    <row r="4657" spans="1:18" x14ac:dyDescent="0.25">
      <c r="A4657" s="227"/>
      <c r="B4657" s="173"/>
      <c r="C4657" s="173"/>
      <c r="D4657" s="173"/>
      <c r="E4657" s="173"/>
      <c r="F4657" s="173"/>
      <c r="G4657" s="173"/>
      <c r="H4657" s="173"/>
      <c r="I4657" s="173"/>
      <c r="J4657" s="173"/>
      <c r="K4657" s="173"/>
      <c r="L4657" s="173"/>
      <c r="M4657" s="72"/>
      <c r="N4657" s="67"/>
      <c r="O4657" s="76"/>
      <c r="P4657" s="218"/>
      <c r="Q4657" s="218"/>
      <c r="R4657" s="218"/>
    </row>
    <row r="4658" spans="1:18" x14ac:dyDescent="0.25">
      <c r="A4658" s="227"/>
      <c r="B4658" s="173"/>
      <c r="C4658" s="173"/>
      <c r="D4658" s="173"/>
      <c r="E4658" s="173"/>
      <c r="F4658" s="173"/>
      <c r="G4658" s="173"/>
      <c r="H4658" s="173"/>
      <c r="I4658" s="173"/>
      <c r="J4658" s="173"/>
      <c r="K4658" s="173"/>
      <c r="L4658" s="173"/>
      <c r="M4658" s="72"/>
      <c r="N4658" s="67"/>
      <c r="O4658" s="76"/>
      <c r="P4658" s="218"/>
      <c r="Q4658" s="218"/>
      <c r="R4658" s="218"/>
    </row>
    <row r="4659" spans="1:18" x14ac:dyDescent="0.25">
      <c r="A4659" s="227"/>
      <c r="B4659" s="173"/>
      <c r="C4659" s="173"/>
      <c r="D4659" s="173"/>
      <c r="E4659" s="173"/>
      <c r="F4659" s="173"/>
      <c r="G4659" s="173"/>
      <c r="H4659" s="173"/>
      <c r="I4659" s="173"/>
      <c r="J4659" s="173"/>
      <c r="K4659" s="173"/>
      <c r="L4659" s="173"/>
      <c r="M4659" s="72"/>
      <c r="N4659" s="67"/>
      <c r="O4659" s="76"/>
      <c r="P4659" s="218"/>
      <c r="Q4659" s="218"/>
      <c r="R4659" s="218"/>
    </row>
    <row r="4660" spans="1:18" x14ac:dyDescent="0.25">
      <c r="A4660" s="227"/>
      <c r="B4660" s="173"/>
      <c r="C4660" s="173"/>
      <c r="D4660" s="173"/>
      <c r="E4660" s="173"/>
      <c r="F4660" s="173"/>
      <c r="G4660" s="173"/>
      <c r="H4660" s="173"/>
      <c r="I4660" s="173"/>
      <c r="J4660" s="173"/>
      <c r="K4660" s="173"/>
      <c r="L4660" s="173"/>
      <c r="M4660" s="72"/>
      <c r="N4660" s="67"/>
      <c r="O4660" s="76"/>
      <c r="P4660" s="218"/>
      <c r="Q4660" s="218"/>
      <c r="R4660" s="218"/>
    </row>
    <row r="4661" spans="1:18" x14ac:dyDescent="0.25">
      <c r="A4661" s="227"/>
      <c r="B4661" s="173"/>
      <c r="C4661" s="173"/>
      <c r="D4661" s="173"/>
      <c r="E4661" s="173"/>
      <c r="F4661" s="173"/>
      <c r="G4661" s="173"/>
      <c r="H4661" s="173"/>
      <c r="I4661" s="173"/>
      <c r="J4661" s="173"/>
      <c r="K4661" s="173"/>
      <c r="L4661" s="173"/>
      <c r="M4661" s="72"/>
      <c r="N4661" s="67"/>
      <c r="O4661" s="76"/>
      <c r="P4661" s="218"/>
      <c r="Q4661" s="218"/>
      <c r="R4661" s="218"/>
    </row>
    <row r="4662" spans="1:18" x14ac:dyDescent="0.25">
      <c r="A4662" s="227"/>
      <c r="B4662" s="173"/>
      <c r="C4662" s="173"/>
      <c r="D4662" s="173"/>
      <c r="E4662" s="173"/>
      <c r="F4662" s="173"/>
      <c r="G4662" s="173"/>
      <c r="H4662" s="173"/>
      <c r="I4662" s="173"/>
      <c r="J4662" s="173"/>
      <c r="K4662" s="173"/>
      <c r="L4662" s="173"/>
      <c r="M4662" s="72"/>
      <c r="N4662" s="67"/>
      <c r="O4662" s="76"/>
      <c r="P4662" s="218"/>
      <c r="Q4662" s="218"/>
      <c r="R4662" s="218"/>
    </row>
    <row r="4663" spans="1:18" x14ac:dyDescent="0.25">
      <c r="A4663" s="227"/>
      <c r="B4663" s="173"/>
      <c r="C4663" s="173"/>
      <c r="D4663" s="173"/>
      <c r="E4663" s="173"/>
      <c r="F4663" s="173"/>
      <c r="G4663" s="173"/>
      <c r="H4663" s="173"/>
      <c r="I4663" s="173"/>
      <c r="J4663" s="173"/>
      <c r="K4663" s="173"/>
      <c r="L4663" s="173"/>
      <c r="M4663" s="72"/>
      <c r="N4663" s="67"/>
      <c r="O4663" s="76"/>
      <c r="P4663" s="218"/>
      <c r="Q4663" s="218"/>
      <c r="R4663" s="218"/>
    </row>
    <row r="4664" spans="1:18" x14ac:dyDescent="0.25">
      <c r="A4664" s="227"/>
      <c r="B4664" s="173"/>
      <c r="C4664" s="173"/>
      <c r="D4664" s="173"/>
      <c r="E4664" s="173"/>
      <c r="F4664" s="173"/>
      <c r="G4664" s="173"/>
      <c r="H4664" s="173"/>
      <c r="I4664" s="173"/>
      <c r="J4664" s="173"/>
      <c r="K4664" s="173"/>
      <c r="L4664" s="173"/>
      <c r="M4664" s="72"/>
      <c r="N4664" s="67"/>
      <c r="O4664" s="76"/>
      <c r="P4664" s="218"/>
      <c r="Q4664" s="218"/>
      <c r="R4664" s="218"/>
    </row>
    <row r="4665" spans="1:18" x14ac:dyDescent="0.25">
      <c r="A4665" s="227"/>
      <c r="B4665" s="173"/>
      <c r="C4665" s="173"/>
      <c r="D4665" s="173"/>
      <c r="E4665" s="173"/>
      <c r="F4665" s="173"/>
      <c r="G4665" s="173"/>
      <c r="H4665" s="173"/>
      <c r="I4665" s="173"/>
      <c r="J4665" s="173"/>
      <c r="K4665" s="173"/>
      <c r="L4665" s="173"/>
      <c r="M4665" s="72"/>
      <c r="N4665" s="67"/>
      <c r="O4665" s="76"/>
      <c r="P4665" s="218"/>
      <c r="Q4665" s="218"/>
      <c r="R4665" s="218"/>
    </row>
    <row r="4666" spans="1:18" x14ac:dyDescent="0.25">
      <c r="A4666" s="227"/>
      <c r="B4666" s="173"/>
      <c r="C4666" s="173"/>
      <c r="D4666" s="173"/>
      <c r="E4666" s="173"/>
      <c r="F4666" s="173"/>
      <c r="G4666" s="173"/>
      <c r="H4666" s="173"/>
      <c r="I4666" s="173"/>
      <c r="J4666" s="173"/>
      <c r="K4666" s="173"/>
      <c r="L4666" s="173"/>
      <c r="M4666" s="72"/>
      <c r="N4666" s="67"/>
      <c r="O4666" s="76"/>
      <c r="P4666" s="218"/>
      <c r="Q4666" s="218"/>
      <c r="R4666" s="218"/>
    </row>
    <row r="4667" spans="1:18" x14ac:dyDescent="0.25">
      <c r="A4667" s="227"/>
      <c r="B4667" s="173"/>
      <c r="C4667" s="173"/>
      <c r="D4667" s="173"/>
      <c r="E4667" s="173"/>
      <c r="F4667" s="173"/>
      <c r="G4667" s="173"/>
      <c r="H4667" s="173"/>
      <c r="I4667" s="173"/>
      <c r="J4667" s="173"/>
      <c r="K4667" s="173"/>
      <c r="L4667" s="173"/>
      <c r="M4667" s="72"/>
      <c r="N4667" s="67"/>
      <c r="O4667" s="76"/>
      <c r="P4667" s="218"/>
      <c r="Q4667" s="218"/>
      <c r="R4667" s="218"/>
    </row>
    <row r="4668" spans="1:18" x14ac:dyDescent="0.25">
      <c r="A4668" s="227"/>
      <c r="B4668" s="173"/>
      <c r="C4668" s="173"/>
      <c r="D4668" s="173"/>
      <c r="E4668" s="173"/>
      <c r="F4668" s="173"/>
      <c r="G4668" s="173"/>
      <c r="H4668" s="173"/>
      <c r="I4668" s="173"/>
      <c r="J4668" s="173"/>
      <c r="K4668" s="173"/>
      <c r="L4668" s="173"/>
      <c r="M4668" s="72"/>
      <c r="N4668" s="67"/>
      <c r="O4668" s="76"/>
      <c r="P4668" s="218"/>
      <c r="Q4668" s="218"/>
      <c r="R4668" s="218"/>
    </row>
    <row r="4669" spans="1:18" x14ac:dyDescent="0.25">
      <c r="A4669" s="227"/>
      <c r="B4669" s="173"/>
      <c r="C4669" s="173"/>
      <c r="D4669" s="173"/>
      <c r="E4669" s="173"/>
      <c r="F4669" s="173"/>
      <c r="G4669" s="173"/>
      <c r="H4669" s="173"/>
      <c r="I4669" s="173"/>
      <c r="J4669" s="173"/>
      <c r="K4669" s="173"/>
      <c r="L4669" s="173"/>
      <c r="M4669" s="72"/>
      <c r="N4669" s="67"/>
      <c r="O4669" s="76"/>
      <c r="P4669" s="218"/>
      <c r="Q4669" s="218"/>
      <c r="R4669" s="218"/>
    </row>
    <row r="4670" spans="1:18" x14ac:dyDescent="0.25">
      <c r="A4670" s="227"/>
      <c r="B4670" s="173"/>
      <c r="C4670" s="173"/>
      <c r="D4670" s="173"/>
      <c r="E4670" s="173"/>
      <c r="F4670" s="173"/>
      <c r="G4670" s="173"/>
      <c r="H4670" s="173"/>
      <c r="I4670" s="173"/>
      <c r="J4670" s="173"/>
      <c r="K4670" s="173"/>
      <c r="L4670" s="173"/>
      <c r="M4670" s="72"/>
      <c r="N4670" s="67"/>
      <c r="O4670" s="76"/>
      <c r="P4670" s="218"/>
      <c r="Q4670" s="218"/>
      <c r="R4670" s="218"/>
    </row>
    <row r="4671" spans="1:18" x14ac:dyDescent="0.25">
      <c r="A4671" s="227"/>
      <c r="B4671" s="173"/>
      <c r="C4671" s="173"/>
      <c r="D4671" s="173"/>
      <c r="E4671" s="173"/>
      <c r="F4671" s="173"/>
      <c r="G4671" s="173"/>
      <c r="H4671" s="173"/>
      <c r="I4671" s="173"/>
      <c r="J4671" s="173"/>
      <c r="K4671" s="173"/>
      <c r="L4671" s="173"/>
      <c r="M4671" s="72"/>
      <c r="N4671" s="67"/>
      <c r="O4671" s="76"/>
      <c r="P4671" s="218"/>
      <c r="Q4671" s="218"/>
      <c r="R4671" s="218"/>
    </row>
    <row r="4672" spans="1:18" x14ac:dyDescent="0.25">
      <c r="A4672" s="227"/>
      <c r="B4672" s="173"/>
      <c r="C4672" s="173"/>
      <c r="D4672" s="173"/>
      <c r="E4672" s="173"/>
      <c r="F4672" s="173"/>
      <c r="G4672" s="173"/>
      <c r="H4672" s="173"/>
      <c r="I4672" s="173"/>
      <c r="J4672" s="173"/>
      <c r="K4672" s="173"/>
      <c r="L4672" s="173"/>
      <c r="M4672" s="72"/>
      <c r="N4672" s="67"/>
      <c r="O4672" s="76"/>
      <c r="P4672" s="218"/>
      <c r="Q4672" s="218"/>
      <c r="R4672" s="218"/>
    </row>
    <row r="4673" spans="1:18" x14ac:dyDescent="0.25">
      <c r="A4673" s="227"/>
      <c r="B4673" s="173"/>
      <c r="C4673" s="173"/>
      <c r="D4673" s="173"/>
      <c r="E4673" s="173"/>
      <c r="F4673" s="173"/>
      <c r="G4673" s="173"/>
      <c r="H4673" s="173"/>
      <c r="I4673" s="173"/>
      <c r="J4673" s="173"/>
      <c r="K4673" s="173"/>
      <c r="L4673" s="173"/>
      <c r="M4673" s="72"/>
      <c r="N4673" s="67"/>
      <c r="O4673" s="76"/>
      <c r="P4673" s="218"/>
      <c r="Q4673" s="218"/>
      <c r="R4673" s="218"/>
    </row>
    <row r="4674" spans="1:18" x14ac:dyDescent="0.25">
      <c r="A4674" s="227"/>
      <c r="B4674" s="173"/>
      <c r="C4674" s="173"/>
      <c r="D4674" s="173"/>
      <c r="E4674" s="173"/>
      <c r="F4674" s="173"/>
      <c r="G4674" s="173"/>
      <c r="H4674" s="173"/>
      <c r="I4674" s="173"/>
      <c r="J4674" s="173"/>
      <c r="K4674" s="173"/>
      <c r="L4674" s="173"/>
      <c r="M4674" s="72"/>
      <c r="N4674" s="67"/>
      <c r="O4674" s="76"/>
      <c r="P4674" s="218"/>
      <c r="Q4674" s="218"/>
      <c r="R4674" s="218"/>
    </row>
    <row r="4675" spans="1:18" x14ac:dyDescent="0.25">
      <c r="A4675" s="227"/>
      <c r="B4675" s="173"/>
      <c r="C4675" s="173"/>
      <c r="D4675" s="173"/>
      <c r="E4675" s="173"/>
      <c r="F4675" s="173"/>
      <c r="G4675" s="173"/>
      <c r="H4675" s="173"/>
      <c r="I4675" s="173"/>
      <c r="J4675" s="173"/>
      <c r="K4675" s="173"/>
      <c r="L4675" s="173"/>
      <c r="M4675" s="72"/>
      <c r="N4675" s="67"/>
      <c r="O4675" s="76"/>
      <c r="P4675" s="218"/>
      <c r="Q4675" s="218"/>
      <c r="R4675" s="218"/>
    </row>
    <row r="4676" spans="1:18" x14ac:dyDescent="0.25">
      <c r="A4676" s="227"/>
      <c r="B4676" s="173"/>
      <c r="C4676" s="173"/>
      <c r="D4676" s="173"/>
      <c r="E4676" s="173"/>
      <c r="F4676" s="173"/>
      <c r="G4676" s="173"/>
      <c r="H4676" s="173"/>
      <c r="I4676" s="173"/>
      <c r="J4676" s="173"/>
      <c r="K4676" s="173"/>
      <c r="L4676" s="173"/>
      <c r="M4676" s="72"/>
      <c r="N4676" s="67"/>
      <c r="O4676" s="76"/>
      <c r="P4676" s="218"/>
      <c r="Q4676" s="218"/>
      <c r="R4676" s="218"/>
    </row>
    <row r="4677" spans="1:18" x14ac:dyDescent="0.25">
      <c r="A4677" s="227"/>
      <c r="B4677" s="173"/>
      <c r="C4677" s="173"/>
      <c r="D4677" s="173"/>
      <c r="E4677" s="173"/>
      <c r="F4677" s="173"/>
      <c r="G4677" s="173"/>
      <c r="H4677" s="173"/>
      <c r="I4677" s="173"/>
      <c r="J4677" s="173"/>
      <c r="K4677" s="173"/>
      <c r="L4677" s="173"/>
      <c r="M4677" s="72"/>
      <c r="N4677" s="67"/>
      <c r="O4677" s="76"/>
      <c r="P4677" s="218"/>
      <c r="Q4677" s="218"/>
      <c r="R4677" s="218"/>
    </row>
    <row r="4678" spans="1:18" x14ac:dyDescent="0.25">
      <c r="A4678" s="227"/>
      <c r="B4678" s="173"/>
      <c r="C4678" s="173"/>
      <c r="D4678" s="173"/>
      <c r="E4678" s="173"/>
      <c r="F4678" s="173"/>
      <c r="G4678" s="173"/>
      <c r="H4678" s="173"/>
      <c r="I4678" s="173"/>
      <c r="J4678" s="173"/>
      <c r="K4678" s="173"/>
      <c r="L4678" s="173"/>
      <c r="M4678" s="72"/>
      <c r="N4678" s="67"/>
      <c r="O4678" s="76"/>
      <c r="P4678" s="218"/>
      <c r="Q4678" s="218"/>
      <c r="R4678" s="218"/>
    </row>
    <row r="4679" spans="1:18" x14ac:dyDescent="0.25">
      <c r="A4679" s="227"/>
      <c r="B4679" s="173"/>
      <c r="C4679" s="173"/>
      <c r="D4679" s="173"/>
      <c r="E4679" s="173"/>
      <c r="F4679" s="173"/>
      <c r="G4679" s="173"/>
      <c r="H4679" s="173"/>
      <c r="I4679" s="173"/>
      <c r="J4679" s="173"/>
      <c r="K4679" s="173"/>
      <c r="L4679" s="173"/>
      <c r="M4679" s="72"/>
      <c r="N4679" s="67"/>
      <c r="O4679" s="76"/>
      <c r="P4679" s="218"/>
      <c r="Q4679" s="218"/>
      <c r="R4679" s="218"/>
    </row>
    <row r="4680" spans="1:18" x14ac:dyDescent="0.25">
      <c r="A4680" s="227"/>
      <c r="B4680" s="173"/>
      <c r="C4680" s="173"/>
      <c r="D4680" s="173"/>
      <c r="E4680" s="173"/>
      <c r="F4680" s="173"/>
      <c r="G4680" s="173"/>
      <c r="H4680" s="173"/>
      <c r="I4680" s="173"/>
      <c r="J4680" s="173"/>
      <c r="K4680" s="173"/>
      <c r="L4680" s="173"/>
      <c r="M4680" s="72"/>
      <c r="N4680" s="67"/>
      <c r="O4680" s="76"/>
      <c r="P4680" s="218"/>
      <c r="Q4680" s="218"/>
      <c r="R4680" s="218"/>
    </row>
    <row r="4681" spans="1:18" x14ac:dyDescent="0.25">
      <c r="A4681" s="227"/>
      <c r="B4681" s="173"/>
      <c r="C4681" s="173"/>
      <c r="D4681" s="173"/>
      <c r="E4681" s="173"/>
      <c r="F4681" s="173"/>
      <c r="G4681" s="173"/>
      <c r="H4681" s="173"/>
      <c r="I4681" s="173"/>
      <c r="J4681" s="173"/>
      <c r="K4681" s="173"/>
      <c r="L4681" s="173"/>
      <c r="M4681" s="72"/>
      <c r="N4681" s="67"/>
      <c r="O4681" s="76"/>
      <c r="P4681" s="218"/>
      <c r="Q4681" s="218"/>
      <c r="R4681" s="218"/>
    </row>
    <row r="4682" spans="1:18" x14ac:dyDescent="0.25">
      <c r="A4682" s="227"/>
      <c r="B4682" s="173"/>
      <c r="C4682" s="173"/>
      <c r="D4682" s="173"/>
      <c r="E4682" s="173"/>
      <c r="F4682" s="173"/>
      <c r="G4682" s="173"/>
      <c r="H4682" s="173"/>
      <c r="I4682" s="173"/>
      <c r="J4682" s="173"/>
      <c r="K4682" s="173"/>
      <c r="L4682" s="173"/>
      <c r="M4682" s="72"/>
      <c r="N4682" s="67"/>
      <c r="O4682" s="76"/>
      <c r="P4682" s="218"/>
      <c r="Q4682" s="218"/>
      <c r="R4682" s="218"/>
    </row>
    <row r="4683" spans="1:18" x14ac:dyDescent="0.25">
      <c r="A4683" s="227"/>
      <c r="B4683" s="173"/>
      <c r="C4683" s="173"/>
      <c r="D4683" s="173"/>
      <c r="E4683" s="173"/>
      <c r="F4683" s="173"/>
      <c r="G4683" s="173"/>
      <c r="H4683" s="173"/>
      <c r="I4683" s="173"/>
      <c r="J4683" s="173"/>
      <c r="K4683" s="173"/>
      <c r="L4683" s="173"/>
      <c r="M4683" s="72"/>
      <c r="N4683" s="67"/>
      <c r="O4683" s="76"/>
      <c r="P4683" s="218"/>
      <c r="Q4683" s="218"/>
      <c r="R4683" s="218"/>
    </row>
    <row r="4684" spans="1:18" x14ac:dyDescent="0.25">
      <c r="A4684" s="227"/>
      <c r="B4684" s="173"/>
      <c r="C4684" s="173"/>
      <c r="D4684" s="173"/>
      <c r="E4684" s="173"/>
      <c r="F4684" s="173"/>
      <c r="G4684" s="173"/>
      <c r="H4684" s="173"/>
      <c r="I4684" s="173"/>
      <c r="J4684" s="173"/>
      <c r="K4684" s="173"/>
      <c r="L4684" s="173"/>
      <c r="M4684" s="72"/>
      <c r="N4684" s="67"/>
      <c r="O4684" s="76"/>
      <c r="P4684" s="218"/>
      <c r="Q4684" s="218"/>
      <c r="R4684" s="218"/>
    </row>
    <row r="4685" spans="1:18" x14ac:dyDescent="0.25">
      <c r="A4685" s="227"/>
      <c r="B4685" s="173"/>
      <c r="C4685" s="173"/>
      <c r="D4685" s="173"/>
      <c r="E4685" s="173"/>
      <c r="F4685" s="173"/>
      <c r="G4685" s="173"/>
      <c r="H4685" s="173"/>
      <c r="I4685" s="173"/>
      <c r="J4685" s="173"/>
      <c r="K4685" s="173"/>
      <c r="L4685" s="173"/>
      <c r="M4685" s="72"/>
      <c r="N4685" s="67"/>
      <c r="O4685" s="76"/>
      <c r="P4685" s="218"/>
      <c r="Q4685" s="218"/>
      <c r="R4685" s="218"/>
    </row>
    <row r="4686" spans="1:18" x14ac:dyDescent="0.25">
      <c r="A4686" s="227"/>
      <c r="B4686" s="173"/>
      <c r="C4686" s="173"/>
      <c r="D4686" s="173"/>
      <c r="E4686" s="173"/>
      <c r="F4686" s="173"/>
      <c r="G4686" s="173"/>
      <c r="H4686" s="173"/>
      <c r="I4686" s="173"/>
      <c r="J4686" s="173"/>
      <c r="K4686" s="173"/>
      <c r="L4686" s="173"/>
      <c r="M4686" s="72"/>
      <c r="N4686" s="67"/>
      <c r="O4686" s="76"/>
      <c r="P4686" s="218"/>
      <c r="Q4686" s="218"/>
      <c r="R4686" s="218"/>
    </row>
    <row r="4687" spans="1:18" x14ac:dyDescent="0.25">
      <c r="A4687" s="227"/>
      <c r="B4687" s="173"/>
      <c r="C4687" s="173"/>
      <c r="D4687" s="173"/>
      <c r="E4687" s="173"/>
      <c r="F4687" s="173"/>
      <c r="G4687" s="173"/>
      <c r="H4687" s="173"/>
      <c r="I4687" s="173"/>
      <c r="J4687" s="173"/>
      <c r="K4687" s="173"/>
      <c r="L4687" s="173"/>
      <c r="M4687" s="72"/>
      <c r="N4687" s="67"/>
      <c r="O4687" s="76"/>
      <c r="P4687" s="218"/>
      <c r="Q4687" s="218"/>
      <c r="R4687" s="218"/>
    </row>
    <row r="4688" spans="1:18" x14ac:dyDescent="0.25">
      <c r="A4688" s="227"/>
      <c r="B4688" s="173"/>
      <c r="C4688" s="173"/>
      <c r="D4688" s="173"/>
      <c r="E4688" s="173"/>
      <c r="F4688" s="173"/>
      <c r="G4688" s="173"/>
      <c r="H4688" s="173"/>
      <c r="I4688" s="173"/>
      <c r="J4688" s="173"/>
      <c r="K4688" s="173"/>
      <c r="L4688" s="173"/>
      <c r="M4688" s="72"/>
      <c r="N4688" s="67"/>
      <c r="O4688" s="76"/>
      <c r="P4688" s="218"/>
      <c r="Q4688" s="218"/>
      <c r="R4688" s="218"/>
    </row>
    <row r="4689" spans="1:18" x14ac:dyDescent="0.25">
      <c r="A4689" s="227"/>
      <c r="B4689" s="173"/>
      <c r="C4689" s="173"/>
      <c r="D4689" s="173"/>
      <c r="E4689" s="173"/>
      <c r="F4689" s="173"/>
      <c r="G4689" s="173"/>
      <c r="H4689" s="173"/>
      <c r="I4689" s="173"/>
      <c r="J4689" s="173"/>
      <c r="K4689" s="173"/>
      <c r="L4689" s="173"/>
      <c r="M4689" s="72"/>
      <c r="N4689" s="67"/>
      <c r="O4689" s="76"/>
      <c r="P4689" s="218"/>
      <c r="Q4689" s="218"/>
      <c r="R4689" s="218"/>
    </row>
    <row r="4690" spans="1:18" x14ac:dyDescent="0.25">
      <c r="A4690" s="227"/>
      <c r="B4690" s="173"/>
      <c r="C4690" s="173"/>
      <c r="D4690" s="173"/>
      <c r="E4690" s="173"/>
      <c r="F4690" s="173"/>
      <c r="G4690" s="173"/>
      <c r="H4690" s="173"/>
      <c r="I4690" s="173"/>
      <c r="J4690" s="173"/>
      <c r="K4690" s="173"/>
      <c r="L4690" s="173"/>
      <c r="M4690" s="72"/>
      <c r="N4690" s="67"/>
      <c r="O4690" s="76"/>
      <c r="P4690" s="218"/>
      <c r="Q4690" s="218"/>
      <c r="R4690" s="218"/>
    </row>
    <row r="4691" spans="1:18" x14ac:dyDescent="0.25">
      <c r="A4691" s="227"/>
      <c r="B4691" s="173"/>
      <c r="C4691" s="173"/>
      <c r="D4691" s="173"/>
      <c r="E4691" s="173"/>
      <c r="F4691" s="173"/>
      <c r="G4691" s="173"/>
      <c r="H4691" s="173"/>
      <c r="I4691" s="173"/>
      <c r="J4691" s="173"/>
      <c r="K4691" s="173"/>
      <c r="L4691" s="173"/>
      <c r="M4691" s="72"/>
      <c r="N4691" s="67"/>
      <c r="O4691" s="76"/>
      <c r="P4691" s="218"/>
      <c r="Q4691" s="218"/>
      <c r="R4691" s="218"/>
    </row>
    <row r="4692" spans="1:18" x14ac:dyDescent="0.25">
      <c r="A4692" s="227"/>
      <c r="B4692" s="173"/>
      <c r="C4692" s="173"/>
      <c r="D4692" s="173"/>
      <c r="E4692" s="173"/>
      <c r="F4692" s="173"/>
      <c r="G4692" s="173"/>
      <c r="H4692" s="173"/>
      <c r="I4692" s="173"/>
      <c r="J4692" s="173"/>
      <c r="K4692" s="173"/>
      <c r="L4692" s="173"/>
      <c r="M4692" s="72"/>
      <c r="N4692" s="67"/>
      <c r="O4692" s="76"/>
      <c r="P4692" s="218"/>
      <c r="Q4692" s="218"/>
      <c r="R4692" s="218"/>
    </row>
    <row r="4693" spans="1:18" x14ac:dyDescent="0.25">
      <c r="A4693" s="227"/>
      <c r="B4693" s="173"/>
      <c r="C4693" s="173"/>
      <c r="D4693" s="173"/>
      <c r="E4693" s="173"/>
      <c r="F4693" s="173"/>
      <c r="G4693" s="173"/>
      <c r="H4693" s="173"/>
      <c r="I4693" s="173"/>
      <c r="J4693" s="173"/>
      <c r="K4693" s="173"/>
      <c r="L4693" s="173"/>
      <c r="M4693" s="72"/>
      <c r="N4693" s="67"/>
      <c r="O4693" s="76"/>
      <c r="P4693" s="218"/>
      <c r="Q4693" s="218"/>
      <c r="R4693" s="218"/>
    </row>
    <row r="4694" spans="1:18" x14ac:dyDescent="0.25">
      <c r="A4694" s="227"/>
      <c r="B4694" s="173"/>
      <c r="C4694" s="173"/>
      <c r="D4694" s="173"/>
      <c r="E4694" s="173"/>
      <c r="F4694" s="173"/>
      <c r="G4694" s="173"/>
      <c r="H4694" s="173"/>
      <c r="I4694" s="173"/>
      <c r="J4694" s="173"/>
      <c r="K4694" s="173"/>
      <c r="L4694" s="173"/>
      <c r="M4694" s="72"/>
      <c r="N4694" s="67"/>
      <c r="O4694" s="76"/>
      <c r="P4694" s="218"/>
      <c r="Q4694" s="218"/>
      <c r="R4694" s="218"/>
    </row>
    <row r="4695" spans="1:18" x14ac:dyDescent="0.25">
      <c r="A4695" s="227"/>
      <c r="B4695" s="173"/>
      <c r="C4695" s="173"/>
      <c r="D4695" s="173"/>
      <c r="E4695" s="173"/>
      <c r="F4695" s="173"/>
      <c r="G4695" s="173"/>
      <c r="H4695" s="173"/>
      <c r="I4695" s="173"/>
      <c r="J4695" s="173"/>
      <c r="K4695" s="173"/>
      <c r="L4695" s="173"/>
      <c r="M4695" s="72"/>
      <c r="N4695" s="67"/>
      <c r="O4695" s="76"/>
      <c r="P4695" s="218"/>
      <c r="Q4695" s="218"/>
      <c r="R4695" s="218"/>
    </row>
    <row r="4696" spans="1:18" x14ac:dyDescent="0.25">
      <c r="A4696" s="227"/>
      <c r="B4696" s="173"/>
      <c r="C4696" s="173"/>
      <c r="D4696" s="173"/>
      <c r="E4696" s="173"/>
      <c r="F4696" s="173"/>
      <c r="G4696" s="173"/>
      <c r="H4696" s="173"/>
      <c r="I4696" s="173"/>
      <c r="J4696" s="173"/>
      <c r="K4696" s="173"/>
      <c r="L4696" s="173"/>
      <c r="M4696" s="72"/>
      <c r="N4696" s="67"/>
      <c r="O4696" s="76"/>
      <c r="P4696" s="218"/>
      <c r="Q4696" s="218"/>
      <c r="R4696" s="218"/>
    </row>
    <row r="4697" spans="1:18" x14ac:dyDescent="0.25">
      <c r="A4697" s="227"/>
      <c r="B4697" s="173"/>
      <c r="C4697" s="173"/>
      <c r="D4697" s="173"/>
      <c r="E4697" s="173"/>
      <c r="F4697" s="173"/>
      <c r="G4697" s="173"/>
      <c r="H4697" s="173"/>
      <c r="I4697" s="173"/>
      <c r="J4697" s="173"/>
      <c r="K4697" s="173"/>
      <c r="L4697" s="173"/>
      <c r="M4697" s="72"/>
      <c r="N4697" s="67"/>
      <c r="O4697" s="76"/>
      <c r="P4697" s="218"/>
      <c r="Q4697" s="218"/>
      <c r="R4697" s="218"/>
    </row>
    <row r="4698" spans="1:18" x14ac:dyDescent="0.25">
      <c r="A4698" s="227"/>
      <c r="B4698" s="173"/>
      <c r="C4698" s="173"/>
      <c r="D4698" s="173"/>
      <c r="E4698" s="173"/>
      <c r="F4698" s="173"/>
      <c r="G4698" s="173"/>
      <c r="H4698" s="173"/>
      <c r="I4698" s="173"/>
      <c r="J4698" s="173"/>
      <c r="K4698" s="173"/>
      <c r="L4698" s="173"/>
      <c r="M4698" s="72"/>
      <c r="N4698" s="67"/>
      <c r="O4698" s="76"/>
      <c r="P4698" s="218"/>
      <c r="Q4698" s="218"/>
      <c r="R4698" s="218"/>
    </row>
    <row r="4699" spans="1:18" x14ac:dyDescent="0.25">
      <c r="A4699" s="227"/>
      <c r="B4699" s="173"/>
      <c r="C4699" s="173"/>
      <c r="D4699" s="173"/>
      <c r="E4699" s="173"/>
      <c r="F4699" s="173"/>
      <c r="G4699" s="173"/>
      <c r="H4699" s="173"/>
      <c r="I4699" s="173"/>
      <c r="J4699" s="173"/>
      <c r="K4699" s="173"/>
      <c r="L4699" s="173"/>
      <c r="M4699" s="72"/>
      <c r="N4699" s="67"/>
      <c r="O4699" s="76"/>
      <c r="P4699" s="218"/>
      <c r="Q4699" s="218"/>
      <c r="R4699" s="218"/>
    </row>
    <row r="4700" spans="1:18" x14ac:dyDescent="0.25">
      <c r="A4700" s="227"/>
      <c r="B4700" s="173"/>
      <c r="C4700" s="173"/>
      <c r="D4700" s="173"/>
      <c r="E4700" s="173"/>
      <c r="F4700" s="173"/>
      <c r="G4700" s="173"/>
      <c r="H4700" s="173"/>
      <c r="I4700" s="173"/>
      <c r="J4700" s="173"/>
      <c r="K4700" s="173"/>
      <c r="L4700" s="173"/>
      <c r="M4700" s="72"/>
      <c r="N4700" s="67"/>
      <c r="O4700" s="76"/>
      <c r="P4700" s="218"/>
      <c r="Q4700" s="218"/>
      <c r="R4700" s="218"/>
    </row>
    <row r="4701" spans="1:18" x14ac:dyDescent="0.25">
      <c r="A4701" s="227"/>
      <c r="B4701" s="173"/>
      <c r="C4701" s="173"/>
      <c r="D4701" s="173"/>
      <c r="E4701" s="173"/>
      <c r="F4701" s="173"/>
      <c r="G4701" s="173"/>
      <c r="H4701" s="173"/>
      <c r="I4701" s="173"/>
      <c r="J4701" s="173"/>
      <c r="K4701" s="173"/>
      <c r="L4701" s="173"/>
      <c r="M4701" s="72"/>
      <c r="N4701" s="67"/>
      <c r="O4701" s="76"/>
      <c r="P4701" s="218"/>
      <c r="Q4701" s="218"/>
      <c r="R4701" s="218"/>
    </row>
    <row r="4702" spans="1:18" x14ac:dyDescent="0.25">
      <c r="A4702" s="227"/>
      <c r="B4702" s="173"/>
      <c r="C4702" s="173"/>
      <c r="D4702" s="173"/>
      <c r="E4702" s="173"/>
      <c r="F4702" s="173"/>
      <c r="G4702" s="173"/>
      <c r="H4702" s="173"/>
      <c r="I4702" s="173"/>
      <c r="J4702" s="173"/>
      <c r="K4702" s="173"/>
      <c r="L4702" s="173"/>
      <c r="M4702" s="72"/>
      <c r="N4702" s="67"/>
      <c r="O4702" s="76"/>
      <c r="P4702" s="218"/>
      <c r="Q4702" s="218"/>
      <c r="R4702" s="218"/>
    </row>
    <row r="4703" spans="1:18" x14ac:dyDescent="0.25">
      <c r="A4703" s="227"/>
      <c r="B4703" s="173"/>
      <c r="C4703" s="173"/>
      <c r="D4703" s="173"/>
      <c r="E4703" s="173"/>
      <c r="F4703" s="173"/>
      <c r="G4703" s="173"/>
      <c r="H4703" s="173"/>
      <c r="I4703" s="173"/>
      <c r="J4703" s="173"/>
      <c r="K4703" s="173"/>
      <c r="L4703" s="173"/>
      <c r="M4703" s="72"/>
      <c r="N4703" s="67"/>
      <c r="O4703" s="76"/>
      <c r="P4703" s="218"/>
      <c r="Q4703" s="218"/>
      <c r="R4703" s="218"/>
    </row>
    <row r="4704" spans="1:18" x14ac:dyDescent="0.25">
      <c r="A4704" s="227"/>
      <c r="B4704" s="173"/>
      <c r="C4704" s="173"/>
      <c r="D4704" s="173"/>
      <c r="E4704" s="173"/>
      <c r="F4704" s="173"/>
      <c r="G4704" s="173"/>
      <c r="H4704" s="173"/>
      <c r="I4704" s="173"/>
      <c r="J4704" s="173"/>
      <c r="K4704" s="173"/>
      <c r="L4704" s="173"/>
      <c r="M4704" s="72"/>
      <c r="N4704" s="67"/>
      <c r="O4704" s="76"/>
      <c r="P4704" s="218"/>
      <c r="Q4704" s="218"/>
      <c r="R4704" s="218"/>
    </row>
    <row r="4705" spans="1:18" x14ac:dyDescent="0.25">
      <c r="A4705" s="227"/>
      <c r="B4705" s="173"/>
      <c r="C4705" s="173"/>
      <c r="D4705" s="173"/>
      <c r="E4705" s="173"/>
      <c r="F4705" s="173"/>
      <c r="G4705" s="173"/>
      <c r="H4705" s="173"/>
      <c r="I4705" s="173"/>
      <c r="J4705" s="173"/>
      <c r="K4705" s="173"/>
      <c r="L4705" s="173"/>
      <c r="M4705" s="72"/>
      <c r="N4705" s="67"/>
      <c r="O4705" s="76"/>
      <c r="P4705" s="218"/>
      <c r="Q4705" s="218"/>
      <c r="R4705" s="218"/>
    </row>
    <row r="4706" spans="1:18" x14ac:dyDescent="0.25">
      <c r="A4706" s="227"/>
      <c r="B4706" s="173"/>
      <c r="C4706" s="173"/>
      <c r="D4706" s="173"/>
      <c r="E4706" s="173"/>
      <c r="F4706" s="173"/>
      <c r="G4706" s="173"/>
      <c r="H4706" s="173"/>
      <c r="I4706" s="173"/>
      <c r="J4706" s="173"/>
      <c r="K4706" s="173"/>
      <c r="L4706" s="173"/>
      <c r="M4706" s="72"/>
      <c r="N4706" s="67"/>
      <c r="O4706" s="76"/>
      <c r="P4706" s="218"/>
      <c r="Q4706" s="218"/>
      <c r="R4706" s="218"/>
    </row>
    <row r="4707" spans="1:18" x14ac:dyDescent="0.25">
      <c r="A4707" s="227"/>
      <c r="B4707" s="173"/>
      <c r="C4707" s="173"/>
      <c r="D4707" s="173"/>
      <c r="E4707" s="173"/>
      <c r="F4707" s="173"/>
      <c r="G4707" s="173"/>
      <c r="H4707" s="173"/>
      <c r="I4707" s="173"/>
      <c r="J4707" s="173"/>
      <c r="K4707" s="173"/>
      <c r="L4707" s="173"/>
      <c r="M4707" s="72"/>
      <c r="N4707" s="67"/>
      <c r="O4707" s="76"/>
      <c r="P4707" s="218"/>
      <c r="Q4707" s="218"/>
      <c r="R4707" s="218"/>
    </row>
    <row r="4708" spans="1:18" x14ac:dyDescent="0.25">
      <c r="A4708" s="227"/>
      <c r="B4708" s="173"/>
      <c r="C4708" s="173"/>
      <c r="D4708" s="173"/>
      <c r="E4708" s="173"/>
      <c r="F4708" s="173"/>
      <c r="G4708" s="173"/>
      <c r="H4708" s="173"/>
      <c r="I4708" s="173"/>
      <c r="J4708" s="173"/>
      <c r="K4708" s="173"/>
      <c r="L4708" s="173"/>
      <c r="M4708" s="72"/>
      <c r="N4708" s="67"/>
      <c r="O4708" s="76"/>
      <c r="P4708" s="218"/>
      <c r="Q4708" s="218"/>
      <c r="R4708" s="218"/>
    </row>
    <row r="4709" spans="1:18" x14ac:dyDescent="0.25">
      <c r="A4709" s="227"/>
      <c r="B4709" s="173"/>
      <c r="C4709" s="173"/>
      <c r="D4709" s="173"/>
      <c r="E4709" s="173"/>
      <c r="F4709" s="173"/>
      <c r="G4709" s="173"/>
      <c r="H4709" s="173"/>
      <c r="I4709" s="173"/>
      <c r="J4709" s="173"/>
      <c r="K4709" s="173"/>
      <c r="L4709" s="173"/>
      <c r="M4709" s="72"/>
      <c r="N4709" s="67"/>
      <c r="O4709" s="76"/>
      <c r="P4709" s="218"/>
      <c r="Q4709" s="218"/>
      <c r="R4709" s="218"/>
    </row>
    <row r="4710" spans="1:18" x14ac:dyDescent="0.25">
      <c r="A4710" s="227"/>
      <c r="B4710" s="173"/>
      <c r="C4710" s="173"/>
      <c r="D4710" s="173"/>
      <c r="E4710" s="173"/>
      <c r="F4710" s="173"/>
      <c r="G4710" s="173"/>
      <c r="H4710" s="173"/>
      <c r="I4710" s="173"/>
      <c r="J4710" s="173"/>
      <c r="K4710" s="173"/>
      <c r="L4710" s="173"/>
      <c r="M4710" s="72"/>
      <c r="N4710" s="67"/>
      <c r="O4710" s="76"/>
      <c r="P4710" s="218"/>
      <c r="Q4710" s="218"/>
      <c r="R4710" s="218"/>
    </row>
    <row r="4711" spans="1:18" x14ac:dyDescent="0.25">
      <c r="A4711" s="227"/>
      <c r="B4711" s="173"/>
      <c r="C4711" s="173"/>
      <c r="D4711" s="173"/>
      <c r="E4711" s="173"/>
      <c r="F4711" s="173"/>
      <c r="G4711" s="173"/>
      <c r="H4711" s="173"/>
      <c r="I4711" s="173"/>
      <c r="J4711" s="173"/>
      <c r="K4711" s="173"/>
      <c r="L4711" s="173"/>
      <c r="M4711" s="72"/>
      <c r="N4711" s="67"/>
      <c r="O4711" s="76"/>
      <c r="P4711" s="218"/>
      <c r="Q4711" s="218"/>
      <c r="R4711" s="218"/>
    </row>
    <row r="4712" spans="1:18" x14ac:dyDescent="0.25">
      <c r="A4712" s="227"/>
      <c r="B4712" s="173"/>
      <c r="C4712" s="173"/>
      <c r="D4712" s="173"/>
      <c r="E4712" s="173"/>
      <c r="F4712" s="173"/>
      <c r="G4712" s="173"/>
      <c r="H4712" s="173"/>
      <c r="I4712" s="173"/>
      <c r="J4712" s="173"/>
      <c r="K4712" s="173"/>
      <c r="L4712" s="173"/>
      <c r="M4712" s="72"/>
      <c r="N4712" s="67"/>
      <c r="O4712" s="76"/>
      <c r="P4712" s="218"/>
      <c r="Q4712" s="218"/>
      <c r="R4712" s="218"/>
    </row>
    <row r="4713" spans="1:18" x14ac:dyDescent="0.25">
      <c r="A4713" s="227"/>
      <c r="B4713" s="173"/>
      <c r="C4713" s="173"/>
      <c r="D4713" s="173"/>
      <c r="E4713" s="173"/>
      <c r="F4713" s="173"/>
      <c r="G4713" s="173"/>
      <c r="H4713" s="173"/>
      <c r="I4713" s="173"/>
      <c r="J4713" s="173"/>
      <c r="K4713" s="173"/>
      <c r="L4713" s="173"/>
      <c r="M4713" s="72"/>
      <c r="N4713" s="67"/>
      <c r="O4713" s="76"/>
      <c r="P4713" s="218"/>
      <c r="Q4713" s="218"/>
      <c r="R4713" s="218"/>
    </row>
    <row r="4714" spans="1:18" x14ac:dyDescent="0.25">
      <c r="A4714" s="227"/>
      <c r="B4714" s="173"/>
      <c r="C4714" s="173"/>
      <c r="D4714" s="173"/>
      <c r="E4714" s="173"/>
      <c r="F4714" s="173"/>
      <c r="G4714" s="173"/>
      <c r="H4714" s="173"/>
      <c r="I4714" s="173"/>
      <c r="J4714" s="173"/>
      <c r="K4714" s="173"/>
      <c r="L4714" s="173"/>
      <c r="M4714" s="72"/>
      <c r="N4714" s="67"/>
      <c r="O4714" s="76"/>
      <c r="P4714" s="218"/>
      <c r="Q4714" s="218"/>
      <c r="R4714" s="218"/>
    </row>
    <row r="4715" spans="1:18" x14ac:dyDescent="0.25">
      <c r="A4715" s="227"/>
      <c r="B4715" s="173"/>
      <c r="C4715" s="173"/>
      <c r="D4715" s="173"/>
      <c r="E4715" s="173"/>
      <c r="F4715" s="173"/>
      <c r="G4715" s="173"/>
      <c r="H4715" s="173"/>
      <c r="I4715" s="173"/>
      <c r="J4715" s="173"/>
      <c r="K4715" s="173"/>
      <c r="L4715" s="173"/>
      <c r="M4715" s="72"/>
      <c r="N4715" s="67"/>
      <c r="O4715" s="76"/>
      <c r="P4715" s="218"/>
      <c r="Q4715" s="218"/>
      <c r="R4715" s="218"/>
    </row>
    <row r="4716" spans="1:18" x14ac:dyDescent="0.25">
      <c r="A4716" s="227"/>
      <c r="B4716" s="173"/>
      <c r="C4716" s="173"/>
      <c r="D4716" s="173"/>
      <c r="E4716" s="173"/>
      <c r="F4716" s="173"/>
      <c r="G4716" s="173"/>
      <c r="H4716" s="173"/>
      <c r="I4716" s="173"/>
      <c r="J4716" s="173"/>
      <c r="K4716" s="173"/>
      <c r="L4716" s="173"/>
      <c r="M4716" s="72"/>
      <c r="N4716" s="67"/>
      <c r="O4716" s="76"/>
      <c r="P4716" s="218"/>
      <c r="Q4716" s="218"/>
      <c r="R4716" s="218"/>
    </row>
    <row r="4717" spans="1:18" x14ac:dyDescent="0.25">
      <c r="A4717" s="227"/>
      <c r="B4717" s="173"/>
      <c r="C4717" s="173"/>
      <c r="D4717" s="173"/>
      <c r="E4717" s="173"/>
      <c r="F4717" s="173"/>
      <c r="G4717" s="173"/>
      <c r="H4717" s="173"/>
      <c r="I4717" s="173"/>
      <c r="J4717" s="173"/>
      <c r="K4717" s="173"/>
      <c r="L4717" s="173"/>
      <c r="M4717" s="72"/>
      <c r="N4717" s="67"/>
      <c r="O4717" s="76"/>
      <c r="P4717" s="218"/>
      <c r="Q4717" s="218"/>
      <c r="R4717" s="218"/>
    </row>
    <row r="4718" spans="1:18" x14ac:dyDescent="0.25">
      <c r="A4718" s="227"/>
      <c r="B4718" s="173"/>
      <c r="C4718" s="173"/>
      <c r="D4718" s="173"/>
      <c r="E4718" s="173"/>
      <c r="F4718" s="173"/>
      <c r="G4718" s="173"/>
      <c r="H4718" s="173"/>
      <c r="I4718" s="173"/>
      <c r="J4718" s="173"/>
      <c r="K4718" s="173"/>
      <c r="L4718" s="173"/>
      <c r="M4718" s="72"/>
      <c r="N4718" s="67"/>
      <c r="O4718" s="76"/>
      <c r="P4718" s="218"/>
      <c r="Q4718" s="218"/>
      <c r="R4718" s="218"/>
    </row>
    <row r="4719" spans="1:18" x14ac:dyDescent="0.25">
      <c r="A4719" s="227"/>
      <c r="B4719" s="173"/>
      <c r="C4719" s="173"/>
      <c r="D4719" s="173"/>
      <c r="E4719" s="173"/>
      <c r="F4719" s="173"/>
      <c r="G4719" s="173"/>
      <c r="H4719" s="173"/>
      <c r="I4719" s="173"/>
      <c r="J4719" s="173"/>
      <c r="K4719" s="173"/>
      <c r="L4719" s="173"/>
      <c r="M4719" s="72"/>
      <c r="N4719" s="67"/>
      <c r="O4719" s="76"/>
      <c r="P4719" s="218"/>
      <c r="Q4719" s="218"/>
      <c r="R4719" s="218"/>
    </row>
    <row r="4720" spans="1:18" x14ac:dyDescent="0.25">
      <c r="A4720" s="227"/>
      <c r="B4720" s="173"/>
      <c r="C4720" s="173"/>
      <c r="D4720" s="173"/>
      <c r="E4720" s="173"/>
      <c r="F4720" s="173"/>
      <c r="G4720" s="173"/>
      <c r="H4720" s="173"/>
      <c r="I4720" s="173"/>
      <c r="J4720" s="173"/>
      <c r="K4720" s="173"/>
      <c r="L4720" s="173"/>
      <c r="M4720" s="72"/>
      <c r="N4720" s="67"/>
      <c r="O4720" s="76"/>
      <c r="P4720" s="218"/>
      <c r="Q4720" s="218"/>
      <c r="R4720" s="218"/>
    </row>
    <row r="4721" spans="1:18" x14ac:dyDescent="0.25">
      <c r="A4721" s="227"/>
      <c r="B4721" s="173"/>
      <c r="C4721" s="173"/>
      <c r="D4721" s="173"/>
      <c r="E4721" s="173"/>
      <c r="F4721" s="173"/>
      <c r="G4721" s="173"/>
      <c r="H4721" s="173"/>
      <c r="I4721" s="173"/>
      <c r="J4721" s="173"/>
      <c r="K4721" s="173"/>
      <c r="L4721" s="173"/>
      <c r="M4721" s="72"/>
      <c r="N4721" s="67"/>
      <c r="O4721" s="76"/>
      <c r="P4721" s="218"/>
      <c r="Q4721" s="218"/>
      <c r="R4721" s="218"/>
    </row>
    <row r="4722" spans="1:18" x14ac:dyDescent="0.25">
      <c r="A4722" s="227"/>
      <c r="B4722" s="173"/>
      <c r="C4722" s="173"/>
      <c r="D4722" s="173"/>
      <c r="E4722" s="173"/>
      <c r="F4722" s="173"/>
      <c r="G4722" s="173"/>
      <c r="H4722" s="173"/>
      <c r="I4722" s="173"/>
      <c r="J4722" s="173"/>
      <c r="K4722" s="173"/>
      <c r="L4722" s="173"/>
      <c r="M4722" s="72"/>
      <c r="N4722" s="67"/>
      <c r="O4722" s="76"/>
      <c r="P4722" s="218"/>
      <c r="Q4722" s="218"/>
      <c r="R4722" s="218"/>
    </row>
    <row r="4723" spans="1:18" x14ac:dyDescent="0.25">
      <c r="A4723" s="227"/>
      <c r="B4723" s="173"/>
      <c r="C4723" s="173"/>
      <c r="D4723" s="173"/>
      <c r="E4723" s="173"/>
      <c r="F4723" s="173"/>
      <c r="G4723" s="173"/>
      <c r="H4723" s="173"/>
      <c r="I4723" s="173"/>
      <c r="J4723" s="173"/>
      <c r="K4723" s="173"/>
      <c r="L4723" s="173"/>
      <c r="M4723" s="72"/>
      <c r="N4723" s="67"/>
      <c r="O4723" s="76"/>
      <c r="P4723" s="218"/>
      <c r="Q4723" s="218"/>
      <c r="R4723" s="218"/>
    </row>
    <row r="4724" spans="1:18" x14ac:dyDescent="0.25">
      <c r="A4724" s="227"/>
      <c r="B4724" s="173"/>
      <c r="C4724" s="173"/>
      <c r="D4724" s="173"/>
      <c r="E4724" s="173"/>
      <c r="F4724" s="173"/>
      <c r="G4724" s="173"/>
      <c r="H4724" s="173"/>
      <c r="I4724" s="173"/>
      <c r="J4724" s="173"/>
      <c r="K4724" s="173"/>
      <c r="L4724" s="173"/>
      <c r="M4724" s="72"/>
      <c r="N4724" s="67"/>
      <c r="O4724" s="76"/>
      <c r="P4724" s="218"/>
      <c r="Q4724" s="218"/>
      <c r="R4724" s="218"/>
    </row>
    <row r="4725" spans="1:18" x14ac:dyDescent="0.25">
      <c r="A4725" s="227"/>
      <c r="B4725" s="173"/>
      <c r="C4725" s="173"/>
      <c r="D4725" s="173"/>
      <c r="E4725" s="173"/>
      <c r="F4725" s="173"/>
      <c r="G4725" s="173"/>
      <c r="H4725" s="173"/>
      <c r="I4725" s="173"/>
      <c r="J4725" s="173"/>
      <c r="K4725" s="173"/>
      <c r="L4725" s="173"/>
      <c r="M4725" s="72"/>
      <c r="N4725" s="67"/>
      <c r="O4725" s="76"/>
      <c r="P4725" s="218"/>
      <c r="Q4725" s="218"/>
      <c r="R4725" s="218"/>
    </row>
    <row r="4726" spans="1:18" x14ac:dyDescent="0.25">
      <c r="A4726" s="227"/>
      <c r="B4726" s="173"/>
      <c r="C4726" s="173"/>
      <c r="D4726" s="173"/>
      <c r="E4726" s="173"/>
      <c r="F4726" s="173"/>
      <c r="G4726" s="173"/>
      <c r="H4726" s="173"/>
      <c r="I4726" s="173"/>
      <c r="J4726" s="173"/>
      <c r="K4726" s="173"/>
      <c r="L4726" s="173"/>
      <c r="M4726" s="72"/>
      <c r="N4726" s="67"/>
      <c r="O4726" s="76"/>
      <c r="P4726" s="218"/>
      <c r="Q4726" s="218"/>
      <c r="R4726" s="218"/>
    </row>
    <row r="4727" spans="1:18" x14ac:dyDescent="0.25">
      <c r="A4727" s="227"/>
      <c r="B4727" s="173"/>
      <c r="C4727" s="173"/>
      <c r="D4727" s="173"/>
      <c r="E4727" s="173"/>
      <c r="F4727" s="173"/>
      <c r="G4727" s="173"/>
      <c r="H4727" s="173"/>
      <c r="I4727" s="173"/>
      <c r="J4727" s="173"/>
      <c r="K4727" s="173"/>
      <c r="L4727" s="173"/>
      <c r="M4727" s="72"/>
      <c r="N4727" s="67"/>
      <c r="O4727" s="76"/>
      <c r="P4727" s="218"/>
      <c r="Q4727" s="218"/>
      <c r="R4727" s="218"/>
    </row>
    <row r="4728" spans="1:18" x14ac:dyDescent="0.25">
      <c r="A4728" s="227"/>
      <c r="B4728" s="173"/>
      <c r="C4728" s="173"/>
      <c r="D4728" s="173"/>
      <c r="E4728" s="173"/>
      <c r="F4728" s="173"/>
      <c r="G4728" s="173"/>
      <c r="H4728" s="173"/>
      <c r="I4728" s="173"/>
      <c r="J4728" s="173"/>
      <c r="K4728" s="173"/>
      <c r="L4728" s="173"/>
      <c r="M4728" s="72"/>
      <c r="N4728" s="67"/>
      <c r="O4728" s="76"/>
      <c r="P4728" s="218"/>
      <c r="Q4728" s="218"/>
      <c r="R4728" s="218"/>
    </row>
    <row r="4729" spans="1:18" x14ac:dyDescent="0.25">
      <c r="A4729" s="227"/>
      <c r="B4729" s="173"/>
      <c r="C4729" s="173"/>
      <c r="D4729" s="173"/>
      <c r="E4729" s="173"/>
      <c r="F4729" s="173"/>
      <c r="G4729" s="173"/>
      <c r="H4729" s="173"/>
      <c r="I4729" s="173"/>
      <c r="J4729" s="173"/>
      <c r="K4729" s="173"/>
      <c r="L4729" s="173"/>
      <c r="M4729" s="72"/>
      <c r="N4729" s="67"/>
      <c r="O4729" s="76"/>
      <c r="P4729" s="218"/>
      <c r="Q4729" s="218"/>
      <c r="R4729" s="218"/>
    </row>
    <row r="4730" spans="1:18" x14ac:dyDescent="0.25">
      <c r="A4730" s="227"/>
      <c r="B4730" s="173"/>
      <c r="C4730" s="173"/>
      <c r="D4730" s="173"/>
      <c r="E4730" s="173"/>
      <c r="F4730" s="173"/>
      <c r="G4730" s="173"/>
      <c r="H4730" s="173"/>
      <c r="I4730" s="173"/>
      <c r="J4730" s="173"/>
      <c r="K4730" s="173"/>
      <c r="L4730" s="173"/>
      <c r="M4730" s="72"/>
      <c r="N4730" s="67"/>
      <c r="O4730" s="76"/>
      <c r="P4730" s="218"/>
      <c r="Q4730" s="218"/>
      <c r="R4730" s="218"/>
    </row>
    <row r="4731" spans="1:18" x14ac:dyDescent="0.25">
      <c r="A4731" s="227"/>
      <c r="B4731" s="173"/>
      <c r="C4731" s="173"/>
      <c r="D4731" s="173"/>
      <c r="E4731" s="173"/>
      <c r="F4731" s="173"/>
      <c r="G4731" s="173"/>
      <c r="H4731" s="173"/>
      <c r="I4731" s="173"/>
      <c r="J4731" s="173"/>
      <c r="K4731" s="173"/>
      <c r="L4731" s="173"/>
      <c r="M4731" s="72"/>
      <c r="N4731" s="67"/>
      <c r="O4731" s="76"/>
      <c r="P4731" s="218"/>
      <c r="Q4731" s="218"/>
      <c r="R4731" s="218"/>
    </row>
    <row r="4732" spans="1:18" x14ac:dyDescent="0.25">
      <c r="A4732" s="227"/>
      <c r="B4732" s="173"/>
      <c r="C4732" s="173"/>
      <c r="D4732" s="173"/>
      <c r="E4732" s="173"/>
      <c r="F4732" s="173"/>
      <c r="G4732" s="173"/>
      <c r="H4732" s="173"/>
      <c r="I4732" s="173"/>
      <c r="J4732" s="173"/>
      <c r="K4732" s="173"/>
      <c r="L4732" s="173"/>
      <c r="M4732" s="72"/>
      <c r="N4732" s="67"/>
      <c r="O4732" s="76"/>
      <c r="P4732" s="218"/>
      <c r="Q4732" s="218"/>
      <c r="R4732" s="218"/>
    </row>
    <row r="4733" spans="1:18" x14ac:dyDescent="0.25">
      <c r="A4733" s="227"/>
      <c r="B4733" s="173"/>
      <c r="C4733" s="173"/>
      <c r="D4733" s="173"/>
      <c r="E4733" s="173"/>
      <c r="F4733" s="173"/>
      <c r="G4733" s="173"/>
      <c r="H4733" s="173"/>
      <c r="I4733" s="173"/>
      <c r="J4733" s="173"/>
      <c r="K4733" s="173"/>
      <c r="L4733" s="173"/>
      <c r="M4733" s="72"/>
      <c r="N4733" s="67"/>
      <c r="O4733" s="76"/>
      <c r="P4733" s="218"/>
      <c r="Q4733" s="218"/>
      <c r="R4733" s="218"/>
    </row>
    <row r="4734" spans="1:18" x14ac:dyDescent="0.25">
      <c r="A4734" s="227"/>
      <c r="B4734" s="173"/>
      <c r="C4734" s="173"/>
      <c r="D4734" s="173"/>
      <c r="E4734" s="173"/>
      <c r="F4734" s="173"/>
      <c r="G4734" s="173"/>
      <c r="H4734" s="173"/>
      <c r="I4734" s="173"/>
      <c r="J4734" s="173"/>
      <c r="K4734" s="173"/>
      <c r="L4734" s="173"/>
      <c r="M4734" s="72"/>
      <c r="N4734" s="67"/>
      <c r="O4734" s="76"/>
      <c r="P4734" s="218"/>
      <c r="Q4734" s="218"/>
      <c r="R4734" s="218"/>
    </row>
    <row r="4735" spans="1:18" x14ac:dyDescent="0.25">
      <c r="A4735" s="227"/>
      <c r="B4735" s="173"/>
      <c r="C4735" s="173"/>
      <c r="D4735" s="173"/>
      <c r="E4735" s="173"/>
      <c r="F4735" s="173"/>
      <c r="G4735" s="173"/>
      <c r="H4735" s="173"/>
      <c r="I4735" s="173"/>
      <c r="J4735" s="173"/>
      <c r="K4735" s="173"/>
      <c r="L4735" s="173"/>
      <c r="M4735" s="72"/>
      <c r="N4735" s="67"/>
      <c r="O4735" s="76"/>
      <c r="P4735" s="218"/>
      <c r="Q4735" s="218"/>
      <c r="R4735" s="218"/>
    </row>
    <row r="4736" spans="1:18" x14ac:dyDescent="0.25">
      <c r="A4736" s="227"/>
      <c r="B4736" s="173"/>
      <c r="C4736" s="173"/>
      <c r="D4736" s="173"/>
      <c r="E4736" s="173"/>
      <c r="F4736" s="173"/>
      <c r="G4736" s="173"/>
      <c r="H4736" s="173"/>
      <c r="I4736" s="173"/>
      <c r="J4736" s="173"/>
      <c r="K4736" s="173"/>
      <c r="L4736" s="173"/>
      <c r="M4736" s="72"/>
      <c r="N4736" s="67"/>
      <c r="O4736" s="76"/>
      <c r="P4736" s="218"/>
      <c r="Q4736" s="218"/>
      <c r="R4736" s="218"/>
    </row>
    <row r="4737" spans="1:18" x14ac:dyDescent="0.25">
      <c r="A4737" s="227"/>
      <c r="B4737" s="173"/>
      <c r="C4737" s="173"/>
      <c r="D4737" s="173"/>
      <c r="E4737" s="173"/>
      <c r="F4737" s="173"/>
      <c r="G4737" s="173"/>
      <c r="H4737" s="173"/>
      <c r="I4737" s="173"/>
      <c r="J4737" s="173"/>
      <c r="K4737" s="173"/>
      <c r="L4737" s="173"/>
      <c r="M4737" s="72"/>
      <c r="N4737" s="67"/>
      <c r="O4737" s="76"/>
      <c r="P4737" s="218"/>
      <c r="Q4737" s="218"/>
      <c r="R4737" s="218"/>
    </row>
    <row r="4738" spans="1:18" x14ac:dyDescent="0.25">
      <c r="A4738" s="227"/>
      <c r="B4738" s="173"/>
      <c r="C4738" s="173"/>
      <c r="D4738" s="173"/>
      <c r="E4738" s="173"/>
      <c r="F4738" s="173"/>
      <c r="G4738" s="173"/>
      <c r="H4738" s="173"/>
      <c r="I4738" s="173"/>
      <c r="J4738" s="173"/>
      <c r="K4738" s="173"/>
      <c r="L4738" s="173"/>
      <c r="M4738" s="72"/>
      <c r="N4738" s="67"/>
      <c r="O4738" s="76"/>
      <c r="P4738" s="218"/>
      <c r="Q4738" s="218"/>
      <c r="R4738" s="218"/>
    </row>
    <row r="4739" spans="1:18" x14ac:dyDescent="0.25">
      <c r="A4739" s="227"/>
      <c r="B4739" s="173"/>
      <c r="C4739" s="173"/>
      <c r="D4739" s="173"/>
      <c r="E4739" s="173"/>
      <c r="F4739" s="173"/>
      <c r="G4739" s="173"/>
      <c r="H4739" s="173"/>
      <c r="I4739" s="173"/>
      <c r="J4739" s="173"/>
      <c r="K4739" s="173"/>
      <c r="L4739" s="173"/>
      <c r="M4739" s="72"/>
      <c r="N4739" s="67"/>
      <c r="O4739" s="76"/>
      <c r="P4739" s="218"/>
      <c r="Q4739" s="218"/>
      <c r="R4739" s="218"/>
    </row>
    <row r="4740" spans="1:18" x14ac:dyDescent="0.25">
      <c r="A4740" s="227"/>
      <c r="B4740" s="173"/>
      <c r="C4740" s="173"/>
      <c r="D4740" s="173"/>
      <c r="E4740" s="173"/>
      <c r="F4740" s="173"/>
      <c r="G4740" s="173"/>
      <c r="H4740" s="173"/>
      <c r="I4740" s="173"/>
      <c r="J4740" s="173"/>
      <c r="K4740" s="173"/>
      <c r="L4740" s="173"/>
      <c r="M4740" s="72"/>
      <c r="N4740" s="67"/>
      <c r="O4740" s="76"/>
      <c r="P4740" s="218"/>
      <c r="Q4740" s="218"/>
      <c r="R4740" s="218"/>
    </row>
    <row r="4741" spans="1:18" x14ac:dyDescent="0.25">
      <c r="A4741" s="227"/>
      <c r="B4741" s="173"/>
      <c r="C4741" s="173"/>
      <c r="D4741" s="173"/>
      <c r="E4741" s="173"/>
      <c r="F4741" s="173"/>
      <c r="G4741" s="173"/>
      <c r="H4741" s="173"/>
      <c r="I4741" s="173"/>
      <c r="J4741" s="173"/>
      <c r="K4741" s="173"/>
      <c r="L4741" s="173"/>
      <c r="M4741" s="72"/>
      <c r="N4741" s="67"/>
      <c r="O4741" s="76"/>
      <c r="P4741" s="218"/>
      <c r="Q4741" s="218"/>
      <c r="R4741" s="218"/>
    </row>
    <row r="4742" spans="1:18" x14ac:dyDescent="0.25">
      <c r="A4742" s="227"/>
      <c r="B4742" s="173"/>
      <c r="C4742" s="173"/>
      <c r="D4742" s="173"/>
      <c r="E4742" s="173"/>
      <c r="F4742" s="173"/>
      <c r="G4742" s="173"/>
      <c r="H4742" s="173"/>
      <c r="I4742" s="173"/>
      <c r="J4742" s="173"/>
      <c r="K4742" s="173"/>
      <c r="L4742" s="173"/>
      <c r="M4742" s="72"/>
      <c r="N4742" s="67"/>
      <c r="O4742" s="76"/>
      <c r="P4742" s="218"/>
      <c r="Q4742" s="218"/>
      <c r="R4742" s="218"/>
    </row>
    <row r="4743" spans="1:18" x14ac:dyDescent="0.25">
      <c r="A4743" s="227"/>
      <c r="B4743" s="173"/>
      <c r="C4743" s="173"/>
      <c r="D4743" s="173"/>
      <c r="E4743" s="173"/>
      <c r="F4743" s="173"/>
      <c r="G4743" s="173"/>
      <c r="H4743" s="173"/>
      <c r="I4743" s="173"/>
      <c r="J4743" s="173"/>
      <c r="K4743" s="173"/>
      <c r="L4743" s="173"/>
      <c r="M4743" s="72"/>
      <c r="N4743" s="67"/>
      <c r="O4743" s="76"/>
      <c r="P4743" s="218"/>
      <c r="Q4743" s="218"/>
      <c r="R4743" s="218"/>
    </row>
    <row r="4744" spans="1:18" x14ac:dyDescent="0.25">
      <c r="A4744" s="227"/>
      <c r="B4744" s="173"/>
      <c r="C4744" s="173"/>
      <c r="D4744" s="173"/>
      <c r="E4744" s="173"/>
      <c r="F4744" s="173"/>
      <c r="G4744" s="173"/>
      <c r="H4744" s="173"/>
      <c r="I4744" s="173"/>
      <c r="J4744" s="173"/>
      <c r="K4744" s="173"/>
      <c r="L4744" s="173"/>
      <c r="M4744" s="72"/>
      <c r="N4744" s="67"/>
      <c r="O4744" s="76"/>
      <c r="P4744" s="218"/>
      <c r="Q4744" s="218"/>
      <c r="R4744" s="218"/>
    </row>
    <row r="4745" spans="1:18" x14ac:dyDescent="0.25">
      <c r="A4745" s="227"/>
      <c r="B4745" s="173"/>
      <c r="C4745" s="173"/>
      <c r="D4745" s="173"/>
      <c r="E4745" s="173"/>
      <c r="F4745" s="173"/>
      <c r="G4745" s="173"/>
      <c r="H4745" s="173"/>
      <c r="I4745" s="173"/>
      <c r="J4745" s="173"/>
      <c r="K4745" s="173"/>
      <c r="L4745" s="173"/>
      <c r="M4745" s="72"/>
      <c r="N4745" s="67"/>
      <c r="O4745" s="76"/>
      <c r="P4745" s="218"/>
      <c r="Q4745" s="218"/>
      <c r="R4745" s="218"/>
    </row>
    <row r="4746" spans="1:18" x14ac:dyDescent="0.25">
      <c r="A4746" s="227"/>
      <c r="B4746" s="173"/>
      <c r="C4746" s="173"/>
      <c r="D4746" s="173"/>
      <c r="E4746" s="173"/>
      <c r="F4746" s="173"/>
      <c r="G4746" s="173"/>
      <c r="H4746" s="173"/>
      <c r="I4746" s="173"/>
      <c r="J4746" s="173"/>
      <c r="K4746" s="173"/>
      <c r="L4746" s="173"/>
      <c r="M4746" s="72"/>
      <c r="N4746" s="67"/>
      <c r="O4746" s="76"/>
      <c r="P4746" s="218"/>
      <c r="Q4746" s="218"/>
      <c r="R4746" s="218"/>
    </row>
    <row r="4747" spans="1:18" x14ac:dyDescent="0.25">
      <c r="A4747" s="227"/>
      <c r="B4747" s="173"/>
      <c r="C4747" s="173"/>
      <c r="D4747" s="173"/>
      <c r="E4747" s="173"/>
      <c r="F4747" s="173"/>
      <c r="G4747" s="173"/>
      <c r="H4747" s="173"/>
      <c r="I4747" s="173"/>
      <c r="J4747" s="173"/>
      <c r="K4747" s="173"/>
      <c r="L4747" s="173"/>
      <c r="M4747" s="72"/>
      <c r="N4747" s="67"/>
      <c r="O4747" s="76"/>
      <c r="P4747" s="218"/>
      <c r="Q4747" s="218"/>
      <c r="R4747" s="218"/>
    </row>
    <row r="4748" spans="1:18" x14ac:dyDescent="0.25">
      <c r="A4748" s="227"/>
      <c r="B4748" s="173"/>
      <c r="C4748" s="173"/>
      <c r="D4748" s="173"/>
      <c r="E4748" s="173"/>
      <c r="F4748" s="173"/>
      <c r="G4748" s="173"/>
      <c r="H4748" s="173"/>
      <c r="I4748" s="173"/>
      <c r="J4748" s="173"/>
      <c r="K4748" s="173"/>
      <c r="L4748" s="173"/>
      <c r="M4748" s="72"/>
      <c r="N4748" s="67"/>
      <c r="O4748" s="76"/>
      <c r="P4748" s="218"/>
      <c r="Q4748" s="218"/>
      <c r="R4748" s="218"/>
    </row>
    <row r="4749" spans="1:18" x14ac:dyDescent="0.25">
      <c r="A4749" s="227"/>
      <c r="B4749" s="173"/>
      <c r="C4749" s="173"/>
      <c r="D4749" s="173"/>
      <c r="E4749" s="173"/>
      <c r="F4749" s="173"/>
      <c r="G4749" s="173"/>
      <c r="H4749" s="173"/>
      <c r="I4749" s="173"/>
      <c r="J4749" s="173"/>
      <c r="K4749" s="173"/>
      <c r="L4749" s="173"/>
      <c r="M4749" s="72"/>
      <c r="N4749" s="67"/>
      <c r="O4749" s="76"/>
      <c r="P4749" s="218"/>
      <c r="Q4749" s="218"/>
      <c r="R4749" s="218"/>
    </row>
    <row r="4750" spans="1:18" x14ac:dyDescent="0.25">
      <c r="A4750" s="227"/>
      <c r="B4750" s="173"/>
      <c r="C4750" s="173"/>
      <c r="D4750" s="173"/>
      <c r="E4750" s="173"/>
      <c r="F4750" s="173"/>
      <c r="G4750" s="173"/>
      <c r="H4750" s="173"/>
      <c r="I4750" s="173"/>
      <c r="J4750" s="173"/>
      <c r="K4750" s="173"/>
      <c r="L4750" s="173"/>
      <c r="M4750" s="72"/>
      <c r="N4750" s="67"/>
      <c r="O4750" s="76"/>
      <c r="P4750" s="218"/>
      <c r="Q4750" s="218"/>
      <c r="R4750" s="218"/>
    </row>
    <row r="4751" spans="1:18" x14ac:dyDescent="0.25">
      <c r="A4751" s="227"/>
      <c r="B4751" s="173"/>
      <c r="C4751" s="173"/>
      <c r="D4751" s="173"/>
      <c r="E4751" s="173"/>
      <c r="F4751" s="173"/>
      <c r="G4751" s="173"/>
      <c r="H4751" s="173"/>
      <c r="I4751" s="173"/>
      <c r="J4751" s="173"/>
      <c r="K4751" s="173"/>
      <c r="L4751" s="173"/>
      <c r="M4751" s="72"/>
      <c r="N4751" s="67"/>
      <c r="O4751" s="76"/>
      <c r="P4751" s="218"/>
      <c r="Q4751" s="218"/>
      <c r="R4751" s="218"/>
    </row>
    <row r="4752" spans="1:18" x14ac:dyDescent="0.25">
      <c r="A4752" s="227"/>
      <c r="B4752" s="173"/>
      <c r="C4752" s="173"/>
      <c r="D4752" s="173"/>
      <c r="E4752" s="173"/>
      <c r="F4752" s="173"/>
      <c r="G4752" s="173"/>
      <c r="H4752" s="173"/>
      <c r="I4752" s="173"/>
      <c r="J4752" s="173"/>
      <c r="K4752" s="173"/>
      <c r="L4752" s="173"/>
      <c r="M4752" s="72"/>
      <c r="N4752" s="67"/>
      <c r="O4752" s="76"/>
      <c r="P4752" s="218"/>
      <c r="Q4752" s="218"/>
      <c r="R4752" s="218"/>
    </row>
    <row r="4753" spans="1:18" x14ac:dyDescent="0.25">
      <c r="A4753" s="227"/>
      <c r="B4753" s="173"/>
      <c r="C4753" s="173"/>
      <c r="D4753" s="173"/>
      <c r="E4753" s="173"/>
      <c r="F4753" s="173"/>
      <c r="G4753" s="173"/>
      <c r="H4753" s="173"/>
      <c r="I4753" s="173"/>
      <c r="J4753" s="173"/>
      <c r="K4753" s="173"/>
      <c r="L4753" s="173"/>
      <c r="M4753" s="72"/>
      <c r="N4753" s="67"/>
      <c r="O4753" s="76"/>
      <c r="P4753" s="218"/>
      <c r="Q4753" s="218"/>
      <c r="R4753" s="218"/>
    </row>
    <row r="4754" spans="1:18" x14ac:dyDescent="0.25">
      <c r="A4754" s="227"/>
      <c r="B4754" s="173"/>
      <c r="C4754" s="173"/>
      <c r="D4754" s="173"/>
      <c r="E4754" s="173"/>
      <c r="F4754" s="173"/>
      <c r="G4754" s="173"/>
      <c r="H4754" s="173"/>
      <c r="I4754" s="173"/>
      <c r="J4754" s="173"/>
      <c r="K4754" s="173"/>
      <c r="L4754" s="173"/>
      <c r="M4754" s="72"/>
      <c r="N4754" s="67"/>
      <c r="O4754" s="76"/>
      <c r="P4754" s="218"/>
      <c r="Q4754" s="218"/>
      <c r="R4754" s="218"/>
    </row>
    <row r="4755" spans="1:18" x14ac:dyDescent="0.25">
      <c r="A4755" s="227"/>
      <c r="B4755" s="173"/>
      <c r="C4755" s="173"/>
      <c r="D4755" s="173"/>
      <c r="E4755" s="173"/>
      <c r="F4755" s="173"/>
      <c r="G4755" s="173"/>
      <c r="H4755" s="173"/>
      <c r="I4755" s="173"/>
      <c r="J4755" s="173"/>
      <c r="K4755" s="173"/>
      <c r="L4755" s="173"/>
      <c r="M4755" s="72"/>
      <c r="N4755" s="67"/>
      <c r="O4755" s="76"/>
      <c r="P4755" s="218"/>
      <c r="Q4755" s="218"/>
      <c r="R4755" s="218"/>
    </row>
    <row r="4756" spans="1:18" x14ac:dyDescent="0.25">
      <c r="A4756" s="227"/>
      <c r="B4756" s="173"/>
      <c r="C4756" s="173"/>
      <c r="D4756" s="173"/>
      <c r="E4756" s="173"/>
      <c r="F4756" s="173"/>
      <c r="G4756" s="173"/>
      <c r="H4756" s="173"/>
      <c r="I4756" s="173"/>
      <c r="J4756" s="173"/>
      <c r="K4756" s="173"/>
      <c r="L4756" s="173"/>
      <c r="M4756" s="72"/>
      <c r="N4756" s="67"/>
      <c r="O4756" s="76"/>
      <c r="P4756" s="218"/>
      <c r="Q4756" s="218"/>
      <c r="R4756" s="218"/>
    </row>
    <row r="4757" spans="1:18" x14ac:dyDescent="0.25">
      <c r="A4757" s="227"/>
      <c r="B4757" s="173"/>
      <c r="C4757" s="173"/>
      <c r="D4757" s="173"/>
      <c r="E4757" s="173"/>
      <c r="F4757" s="173"/>
      <c r="G4757" s="173"/>
      <c r="H4757" s="173"/>
      <c r="I4757" s="173"/>
      <c r="J4757" s="173"/>
      <c r="K4757" s="173"/>
      <c r="L4757" s="173"/>
      <c r="M4757" s="72"/>
      <c r="N4757" s="67"/>
      <c r="O4757" s="76"/>
      <c r="P4757" s="218"/>
      <c r="Q4757" s="218"/>
      <c r="R4757" s="218"/>
    </row>
    <row r="4758" spans="1:18" x14ac:dyDescent="0.25">
      <c r="A4758" s="227"/>
      <c r="B4758" s="173"/>
      <c r="C4758" s="173"/>
      <c r="D4758" s="173"/>
      <c r="E4758" s="173"/>
      <c r="F4758" s="173"/>
      <c r="G4758" s="173"/>
      <c r="H4758" s="173"/>
      <c r="I4758" s="173"/>
      <c r="J4758" s="173"/>
      <c r="K4758" s="173"/>
      <c r="L4758" s="173"/>
      <c r="M4758" s="72"/>
      <c r="N4758" s="67"/>
      <c r="O4758" s="76"/>
      <c r="P4758" s="218"/>
      <c r="Q4758" s="218"/>
      <c r="R4758" s="218"/>
    </row>
    <row r="4759" spans="1:18" x14ac:dyDescent="0.25">
      <c r="A4759" s="227"/>
      <c r="B4759" s="173"/>
      <c r="C4759" s="173"/>
      <c r="D4759" s="173"/>
      <c r="E4759" s="173"/>
      <c r="F4759" s="173"/>
      <c r="G4759" s="173"/>
      <c r="H4759" s="173"/>
      <c r="I4759" s="173"/>
      <c r="J4759" s="173"/>
      <c r="K4759" s="173"/>
      <c r="L4759" s="173"/>
      <c r="M4759" s="72"/>
      <c r="N4759" s="67"/>
      <c r="O4759" s="76"/>
      <c r="P4759" s="218"/>
      <c r="Q4759" s="218"/>
      <c r="R4759" s="218"/>
    </row>
    <row r="4760" spans="1:18" x14ac:dyDescent="0.25">
      <c r="A4760" s="227"/>
      <c r="B4760" s="173"/>
      <c r="C4760" s="173"/>
      <c r="D4760" s="173"/>
      <c r="E4760" s="173"/>
      <c r="F4760" s="173"/>
      <c r="G4760" s="173"/>
      <c r="H4760" s="173"/>
      <c r="I4760" s="173"/>
      <c r="J4760" s="173"/>
      <c r="K4760" s="173"/>
      <c r="L4760" s="173"/>
      <c r="M4760" s="72"/>
      <c r="N4760" s="67"/>
      <c r="O4760" s="76"/>
      <c r="P4760" s="218"/>
      <c r="Q4760" s="218"/>
      <c r="R4760" s="218"/>
    </row>
    <row r="4761" spans="1:18" x14ac:dyDescent="0.25">
      <c r="A4761" s="227"/>
      <c r="B4761" s="173"/>
      <c r="C4761" s="173"/>
      <c r="D4761" s="173"/>
      <c r="E4761" s="173"/>
      <c r="F4761" s="173"/>
      <c r="G4761" s="173"/>
      <c r="H4761" s="173"/>
      <c r="I4761" s="173"/>
      <c r="J4761" s="173"/>
      <c r="K4761" s="173"/>
      <c r="L4761" s="173"/>
      <c r="M4761" s="72"/>
      <c r="N4761" s="67"/>
      <c r="O4761" s="76"/>
      <c r="P4761" s="218"/>
      <c r="Q4761" s="218"/>
      <c r="R4761" s="218"/>
    </row>
    <row r="4762" spans="1:18" x14ac:dyDescent="0.25">
      <c r="A4762" s="227"/>
      <c r="B4762" s="173"/>
      <c r="C4762" s="173"/>
      <c r="D4762" s="173"/>
      <c r="E4762" s="173"/>
      <c r="F4762" s="173"/>
      <c r="G4762" s="173"/>
      <c r="H4762" s="173"/>
      <c r="I4762" s="173"/>
      <c r="J4762" s="173"/>
      <c r="K4762" s="173"/>
      <c r="L4762" s="173"/>
      <c r="M4762" s="72"/>
      <c r="N4762" s="67"/>
      <c r="O4762" s="76"/>
      <c r="P4762" s="218"/>
      <c r="Q4762" s="218"/>
      <c r="R4762" s="218"/>
    </row>
    <row r="4763" spans="1:18" x14ac:dyDescent="0.25">
      <c r="A4763" s="227"/>
      <c r="B4763" s="173"/>
      <c r="C4763" s="173"/>
      <c r="D4763" s="173"/>
      <c r="E4763" s="173"/>
      <c r="F4763" s="173"/>
      <c r="G4763" s="173"/>
      <c r="H4763" s="173"/>
      <c r="I4763" s="173"/>
      <c r="J4763" s="173"/>
      <c r="K4763" s="173"/>
      <c r="L4763" s="173"/>
      <c r="M4763" s="72"/>
      <c r="N4763" s="67"/>
      <c r="O4763" s="76"/>
      <c r="P4763" s="218"/>
      <c r="Q4763" s="218"/>
      <c r="R4763" s="218"/>
    </row>
    <row r="4764" spans="1:18" x14ac:dyDescent="0.25">
      <c r="A4764" s="227"/>
      <c r="B4764" s="173"/>
      <c r="C4764" s="173"/>
      <c r="D4764" s="173"/>
      <c r="E4764" s="173"/>
      <c r="F4764" s="173"/>
      <c r="G4764" s="173"/>
      <c r="H4764" s="173"/>
      <c r="I4764" s="173"/>
      <c r="J4764" s="173"/>
      <c r="K4764" s="173"/>
      <c r="L4764" s="173"/>
      <c r="M4764" s="72"/>
      <c r="N4764" s="67"/>
      <c r="O4764" s="76"/>
      <c r="P4764" s="218"/>
      <c r="Q4764" s="218"/>
      <c r="R4764" s="218"/>
    </row>
    <row r="4765" spans="1:18" x14ac:dyDescent="0.25">
      <c r="A4765" s="227"/>
      <c r="B4765" s="173"/>
      <c r="C4765" s="173"/>
      <c r="D4765" s="173"/>
      <c r="E4765" s="173"/>
      <c r="F4765" s="173"/>
      <c r="G4765" s="173"/>
      <c r="H4765" s="173"/>
      <c r="I4765" s="173"/>
      <c r="J4765" s="173"/>
      <c r="K4765" s="173"/>
      <c r="L4765" s="173"/>
      <c r="M4765" s="72"/>
      <c r="N4765" s="67"/>
      <c r="O4765" s="76"/>
      <c r="P4765" s="218"/>
      <c r="Q4765" s="218"/>
      <c r="R4765" s="218"/>
    </row>
    <row r="4766" spans="1:18" x14ac:dyDescent="0.25">
      <c r="A4766" s="227"/>
      <c r="B4766" s="173"/>
      <c r="C4766" s="173"/>
      <c r="D4766" s="173"/>
      <c r="E4766" s="173"/>
      <c r="F4766" s="173"/>
      <c r="G4766" s="173"/>
      <c r="H4766" s="173"/>
      <c r="I4766" s="173"/>
      <c r="J4766" s="173"/>
      <c r="K4766" s="173"/>
      <c r="L4766" s="173"/>
      <c r="M4766" s="72"/>
      <c r="N4766" s="67"/>
      <c r="O4766" s="76"/>
      <c r="P4766" s="218"/>
      <c r="Q4766" s="218"/>
      <c r="R4766" s="218"/>
    </row>
    <row r="4767" spans="1:18" x14ac:dyDescent="0.25">
      <c r="A4767" s="227"/>
      <c r="B4767" s="173"/>
      <c r="C4767" s="173"/>
      <c r="D4767" s="173"/>
      <c r="E4767" s="173"/>
      <c r="F4767" s="173"/>
      <c r="G4767" s="173"/>
      <c r="H4767" s="173"/>
      <c r="I4767" s="173"/>
      <c r="J4767" s="173"/>
      <c r="K4767" s="173"/>
      <c r="L4767" s="173"/>
      <c r="M4767" s="72"/>
      <c r="N4767" s="67"/>
      <c r="O4767" s="76"/>
      <c r="P4767" s="218"/>
      <c r="Q4767" s="218"/>
      <c r="R4767" s="218"/>
    </row>
    <row r="4768" spans="1:18" x14ac:dyDescent="0.25">
      <c r="A4768" s="227"/>
      <c r="B4768" s="173"/>
      <c r="C4768" s="173"/>
      <c r="D4768" s="173"/>
      <c r="E4768" s="173"/>
      <c r="F4768" s="173"/>
      <c r="G4768" s="173"/>
      <c r="H4768" s="173"/>
      <c r="I4768" s="173"/>
      <c r="J4768" s="173"/>
      <c r="K4768" s="173"/>
      <c r="L4768" s="173"/>
      <c r="M4768" s="72"/>
      <c r="N4768" s="67"/>
      <c r="O4768" s="76"/>
      <c r="P4768" s="218"/>
      <c r="Q4768" s="218"/>
      <c r="R4768" s="218"/>
    </row>
    <row r="4769" spans="1:18" x14ac:dyDescent="0.25">
      <c r="A4769" s="227"/>
      <c r="B4769" s="173"/>
      <c r="C4769" s="173"/>
      <c r="D4769" s="173"/>
      <c r="E4769" s="173"/>
      <c r="F4769" s="173"/>
      <c r="G4769" s="173"/>
      <c r="H4769" s="173"/>
      <c r="I4769" s="173"/>
      <c r="J4769" s="173"/>
      <c r="K4769" s="173"/>
      <c r="L4769" s="173"/>
      <c r="M4769" s="72"/>
      <c r="N4769" s="67"/>
      <c r="O4769" s="76"/>
      <c r="P4769" s="218"/>
      <c r="Q4769" s="218"/>
      <c r="R4769" s="218"/>
    </row>
    <row r="4770" spans="1:18" x14ac:dyDescent="0.25">
      <c r="A4770" s="227"/>
      <c r="B4770" s="173"/>
      <c r="C4770" s="173"/>
      <c r="D4770" s="173"/>
      <c r="E4770" s="173"/>
      <c r="F4770" s="173"/>
      <c r="G4770" s="173"/>
      <c r="H4770" s="173"/>
      <c r="I4770" s="173"/>
      <c r="J4770" s="173"/>
      <c r="K4770" s="173"/>
      <c r="L4770" s="173"/>
      <c r="M4770" s="72"/>
      <c r="N4770" s="67"/>
      <c r="O4770" s="76"/>
      <c r="P4770" s="218"/>
      <c r="Q4770" s="218"/>
      <c r="R4770" s="218"/>
    </row>
    <row r="4771" spans="1:18" x14ac:dyDescent="0.25">
      <c r="A4771" s="227"/>
      <c r="B4771" s="173"/>
      <c r="C4771" s="173"/>
      <c r="D4771" s="173"/>
      <c r="E4771" s="173"/>
      <c r="F4771" s="173"/>
      <c r="G4771" s="173"/>
      <c r="H4771" s="173"/>
      <c r="I4771" s="173"/>
      <c r="J4771" s="173"/>
      <c r="K4771" s="173"/>
      <c r="L4771" s="173"/>
      <c r="M4771" s="72"/>
      <c r="N4771" s="67"/>
      <c r="O4771" s="76"/>
      <c r="P4771" s="218"/>
      <c r="Q4771" s="218"/>
      <c r="R4771" s="218"/>
    </row>
    <row r="4772" spans="1:18" x14ac:dyDescent="0.25">
      <c r="A4772" s="227"/>
      <c r="B4772" s="173"/>
      <c r="C4772" s="173"/>
      <c r="D4772" s="173"/>
      <c r="E4772" s="173"/>
      <c r="F4772" s="173"/>
      <c r="G4772" s="173"/>
      <c r="H4772" s="173"/>
      <c r="I4772" s="173"/>
      <c r="J4772" s="173"/>
      <c r="K4772" s="173"/>
      <c r="L4772" s="173"/>
      <c r="M4772" s="72"/>
      <c r="N4772" s="67"/>
      <c r="O4772" s="76"/>
      <c r="P4772" s="218"/>
      <c r="Q4772" s="218"/>
      <c r="R4772" s="218"/>
    </row>
    <row r="4773" spans="1:18" x14ac:dyDescent="0.25">
      <c r="A4773" s="227"/>
      <c r="B4773" s="173"/>
      <c r="C4773" s="173"/>
      <c r="D4773" s="173"/>
      <c r="E4773" s="173"/>
      <c r="F4773" s="173"/>
      <c r="G4773" s="173"/>
      <c r="H4773" s="173"/>
      <c r="I4773" s="173"/>
      <c r="J4773" s="173"/>
      <c r="K4773" s="173"/>
      <c r="L4773" s="173"/>
      <c r="M4773" s="72"/>
      <c r="N4773" s="67"/>
      <c r="O4773" s="76"/>
      <c r="P4773" s="218"/>
      <c r="Q4773" s="218"/>
      <c r="R4773" s="218"/>
    </row>
    <row r="4774" spans="1:18" x14ac:dyDescent="0.25">
      <c r="A4774" s="227"/>
      <c r="B4774" s="173"/>
      <c r="C4774" s="173"/>
      <c r="D4774" s="173"/>
      <c r="E4774" s="173"/>
      <c r="F4774" s="173"/>
      <c r="G4774" s="173"/>
      <c r="H4774" s="173"/>
      <c r="I4774" s="173"/>
      <c r="J4774" s="173"/>
      <c r="K4774" s="173"/>
      <c r="L4774" s="173"/>
      <c r="M4774" s="72"/>
      <c r="N4774" s="67"/>
      <c r="O4774" s="76"/>
      <c r="P4774" s="218"/>
      <c r="Q4774" s="218"/>
      <c r="R4774" s="218"/>
    </row>
    <row r="4775" spans="1:18" x14ac:dyDescent="0.25">
      <c r="A4775" s="227"/>
      <c r="B4775" s="173"/>
      <c r="C4775" s="173"/>
      <c r="D4775" s="173"/>
      <c r="E4775" s="173"/>
      <c r="F4775" s="173"/>
      <c r="G4775" s="173"/>
      <c r="H4775" s="173"/>
      <c r="I4775" s="173"/>
      <c r="J4775" s="173"/>
      <c r="K4775" s="173"/>
      <c r="L4775" s="173"/>
      <c r="M4775" s="72"/>
      <c r="N4775" s="67"/>
      <c r="O4775" s="76"/>
      <c r="P4775" s="218"/>
      <c r="Q4775" s="218"/>
      <c r="R4775" s="218"/>
    </row>
    <row r="4776" spans="1:18" x14ac:dyDescent="0.25">
      <c r="A4776" s="227"/>
      <c r="B4776" s="173"/>
      <c r="C4776" s="173"/>
      <c r="D4776" s="173"/>
      <c r="E4776" s="173"/>
      <c r="F4776" s="173"/>
      <c r="G4776" s="173"/>
      <c r="H4776" s="173"/>
      <c r="I4776" s="173"/>
      <c r="J4776" s="173"/>
      <c r="K4776" s="173"/>
      <c r="L4776" s="173"/>
      <c r="M4776" s="72"/>
      <c r="N4776" s="67"/>
      <c r="O4776" s="76"/>
      <c r="P4776" s="218"/>
      <c r="Q4776" s="218"/>
      <c r="R4776" s="218"/>
    </row>
    <row r="4777" spans="1:18" x14ac:dyDescent="0.25">
      <c r="A4777" s="227"/>
      <c r="B4777" s="173"/>
      <c r="C4777" s="173"/>
      <c r="D4777" s="173"/>
      <c r="E4777" s="173"/>
      <c r="F4777" s="173"/>
      <c r="G4777" s="173"/>
      <c r="H4777" s="173"/>
      <c r="I4777" s="173"/>
      <c r="J4777" s="173"/>
      <c r="K4777" s="173"/>
      <c r="L4777" s="173"/>
      <c r="M4777" s="72"/>
      <c r="N4777" s="67"/>
      <c r="O4777" s="76"/>
      <c r="P4777" s="218"/>
      <c r="Q4777" s="218"/>
      <c r="R4777" s="218"/>
    </row>
    <row r="4778" spans="1:18" x14ac:dyDescent="0.25">
      <c r="A4778" s="227"/>
      <c r="B4778" s="173"/>
      <c r="C4778" s="173"/>
      <c r="D4778" s="173"/>
      <c r="E4778" s="173"/>
      <c r="F4778" s="173"/>
      <c r="G4778" s="173"/>
      <c r="H4778" s="173"/>
      <c r="I4778" s="173"/>
      <c r="J4778" s="173"/>
      <c r="K4778" s="173"/>
      <c r="L4778" s="173"/>
      <c r="M4778" s="72"/>
      <c r="N4778" s="67"/>
      <c r="O4778" s="76"/>
      <c r="P4778" s="218"/>
      <c r="Q4778" s="218"/>
      <c r="R4778" s="218"/>
    </row>
    <row r="4779" spans="1:18" x14ac:dyDescent="0.25">
      <c r="A4779" s="227"/>
      <c r="B4779" s="173"/>
      <c r="C4779" s="173"/>
      <c r="D4779" s="173"/>
      <c r="E4779" s="173"/>
      <c r="F4779" s="173"/>
      <c r="G4779" s="173"/>
      <c r="H4779" s="173"/>
      <c r="I4779" s="173"/>
      <c r="J4779" s="173"/>
      <c r="K4779" s="173"/>
      <c r="L4779" s="173"/>
      <c r="M4779" s="72"/>
      <c r="N4779" s="67"/>
      <c r="O4779" s="76"/>
      <c r="P4779" s="218"/>
      <c r="Q4779" s="218"/>
      <c r="R4779" s="218"/>
    </row>
    <row r="4780" spans="1:18" x14ac:dyDescent="0.25">
      <c r="A4780" s="227"/>
      <c r="B4780" s="173"/>
      <c r="C4780" s="173"/>
      <c r="D4780" s="173"/>
      <c r="E4780" s="173"/>
      <c r="F4780" s="173"/>
      <c r="G4780" s="173"/>
      <c r="H4780" s="173"/>
      <c r="I4780" s="173"/>
      <c r="J4780" s="173"/>
      <c r="K4780" s="173"/>
      <c r="L4780" s="173"/>
      <c r="M4780" s="72"/>
      <c r="N4780" s="67"/>
      <c r="O4780" s="76"/>
      <c r="P4780" s="218"/>
      <c r="Q4780" s="218"/>
      <c r="R4780" s="218"/>
    </row>
    <row r="4781" spans="1:18" x14ac:dyDescent="0.25">
      <c r="A4781" s="227"/>
      <c r="B4781" s="173"/>
      <c r="C4781" s="173"/>
      <c r="D4781" s="173"/>
      <c r="E4781" s="173"/>
      <c r="F4781" s="173"/>
      <c r="G4781" s="173"/>
      <c r="H4781" s="173"/>
      <c r="I4781" s="173"/>
      <c r="J4781" s="173"/>
      <c r="K4781" s="173"/>
      <c r="L4781" s="173"/>
      <c r="M4781" s="72"/>
      <c r="N4781" s="67"/>
      <c r="O4781" s="76"/>
      <c r="P4781" s="218"/>
      <c r="Q4781" s="218"/>
      <c r="R4781" s="218"/>
    </row>
    <row r="4782" spans="1:18" x14ac:dyDescent="0.25">
      <c r="A4782" s="227"/>
      <c r="B4782" s="173"/>
      <c r="C4782" s="173"/>
      <c r="D4782" s="173"/>
      <c r="E4782" s="173"/>
      <c r="F4782" s="173"/>
      <c r="G4782" s="173"/>
      <c r="H4782" s="173"/>
      <c r="I4782" s="173"/>
      <c r="J4782" s="173"/>
      <c r="K4782" s="173"/>
      <c r="L4782" s="173"/>
      <c r="M4782" s="72"/>
      <c r="N4782" s="67"/>
      <c r="O4782" s="76"/>
      <c r="P4782" s="218"/>
      <c r="Q4782" s="218"/>
      <c r="R4782" s="218"/>
    </row>
    <row r="4783" spans="1:18" x14ac:dyDescent="0.25">
      <c r="A4783" s="227"/>
      <c r="B4783" s="173"/>
      <c r="C4783" s="173"/>
      <c r="D4783" s="173"/>
      <c r="E4783" s="173"/>
      <c r="F4783" s="173"/>
      <c r="G4783" s="173"/>
      <c r="H4783" s="173"/>
      <c r="I4783" s="173"/>
      <c r="J4783" s="173"/>
      <c r="K4783" s="173"/>
      <c r="L4783" s="173"/>
      <c r="M4783" s="72"/>
      <c r="N4783" s="67"/>
      <c r="O4783" s="76"/>
      <c r="P4783" s="218"/>
      <c r="Q4783" s="218"/>
      <c r="R4783" s="218"/>
    </row>
    <row r="4784" spans="1:18" x14ac:dyDescent="0.25">
      <c r="A4784" s="227"/>
      <c r="B4784" s="173"/>
      <c r="C4784" s="173"/>
      <c r="D4784" s="173"/>
      <c r="E4784" s="173"/>
      <c r="F4784" s="173"/>
      <c r="G4784" s="173"/>
      <c r="H4784" s="173"/>
      <c r="I4784" s="173"/>
      <c r="J4784" s="173"/>
      <c r="K4784" s="173"/>
      <c r="L4784" s="173"/>
      <c r="M4784" s="72"/>
      <c r="N4784" s="67"/>
      <c r="O4784" s="76"/>
      <c r="P4784" s="218"/>
      <c r="Q4784" s="218"/>
      <c r="R4784" s="218"/>
    </row>
    <row r="4785" spans="1:18" x14ac:dyDescent="0.25">
      <c r="A4785" s="227"/>
      <c r="B4785" s="173"/>
      <c r="C4785" s="173"/>
      <c r="D4785" s="173"/>
      <c r="E4785" s="173"/>
      <c r="F4785" s="173"/>
      <c r="G4785" s="173"/>
      <c r="H4785" s="173"/>
      <c r="I4785" s="173"/>
      <c r="J4785" s="173"/>
      <c r="K4785" s="173"/>
      <c r="L4785" s="173"/>
      <c r="M4785" s="72"/>
      <c r="N4785" s="67"/>
      <c r="O4785" s="76"/>
      <c r="P4785" s="218"/>
      <c r="Q4785" s="218"/>
      <c r="R4785" s="218"/>
    </row>
    <row r="4786" spans="1:18" x14ac:dyDescent="0.25">
      <c r="A4786" s="227"/>
      <c r="B4786" s="173"/>
      <c r="C4786" s="173"/>
      <c r="D4786" s="173"/>
      <c r="E4786" s="173"/>
      <c r="F4786" s="173"/>
      <c r="G4786" s="173"/>
      <c r="H4786" s="173"/>
      <c r="I4786" s="173"/>
      <c r="J4786" s="173"/>
      <c r="K4786" s="173"/>
      <c r="L4786" s="173"/>
      <c r="M4786" s="72"/>
      <c r="N4786" s="67"/>
      <c r="O4786" s="76"/>
      <c r="P4786" s="218"/>
      <c r="Q4786" s="218"/>
      <c r="R4786" s="218"/>
    </row>
    <row r="4787" spans="1:18" x14ac:dyDescent="0.25">
      <c r="A4787" s="227"/>
      <c r="B4787" s="173"/>
      <c r="C4787" s="173"/>
      <c r="D4787" s="173"/>
      <c r="E4787" s="173"/>
      <c r="F4787" s="173"/>
      <c r="G4787" s="173"/>
      <c r="H4787" s="173"/>
      <c r="I4787" s="173"/>
      <c r="J4787" s="173"/>
      <c r="K4787" s="173"/>
      <c r="L4787" s="173"/>
      <c r="M4787" s="72"/>
      <c r="N4787" s="67"/>
      <c r="O4787" s="76"/>
      <c r="P4787" s="218"/>
      <c r="Q4787" s="218"/>
      <c r="R4787" s="218"/>
    </row>
    <row r="4788" spans="1:18" x14ac:dyDescent="0.25">
      <c r="A4788" s="227"/>
      <c r="B4788" s="173"/>
      <c r="C4788" s="173"/>
      <c r="D4788" s="173"/>
      <c r="E4788" s="173"/>
      <c r="F4788" s="173"/>
      <c r="G4788" s="173"/>
      <c r="H4788" s="173"/>
      <c r="I4788" s="173"/>
      <c r="J4788" s="173"/>
      <c r="K4788" s="173"/>
      <c r="L4788" s="173"/>
      <c r="M4788" s="72"/>
      <c r="N4788" s="67"/>
      <c r="O4788" s="76"/>
      <c r="P4788" s="218"/>
      <c r="Q4788" s="218"/>
      <c r="R4788" s="218"/>
    </row>
    <row r="4789" spans="1:18" x14ac:dyDescent="0.25">
      <c r="A4789" s="227"/>
      <c r="B4789" s="173"/>
      <c r="C4789" s="173"/>
      <c r="D4789" s="173"/>
      <c r="E4789" s="173"/>
      <c r="F4789" s="173"/>
      <c r="G4789" s="173"/>
      <c r="H4789" s="173"/>
      <c r="I4789" s="173"/>
      <c r="J4789" s="173"/>
      <c r="K4789" s="173"/>
      <c r="L4789" s="173"/>
      <c r="M4789" s="72"/>
      <c r="N4789" s="67"/>
      <c r="O4789" s="76"/>
      <c r="P4789" s="218"/>
      <c r="Q4789" s="218"/>
      <c r="R4789" s="218"/>
    </row>
    <row r="4790" spans="1:18" x14ac:dyDescent="0.25">
      <c r="A4790" s="227"/>
      <c r="B4790" s="173"/>
      <c r="C4790" s="173"/>
      <c r="D4790" s="173"/>
      <c r="E4790" s="173"/>
      <c r="F4790" s="173"/>
      <c r="G4790" s="173"/>
      <c r="H4790" s="173"/>
      <c r="I4790" s="173"/>
      <c r="J4790" s="173"/>
      <c r="K4790" s="173"/>
      <c r="L4790" s="173"/>
      <c r="M4790" s="72"/>
      <c r="N4790" s="67"/>
      <c r="O4790" s="76"/>
      <c r="P4790" s="218"/>
      <c r="Q4790" s="218"/>
      <c r="R4790" s="218"/>
    </row>
    <row r="4791" spans="1:18" x14ac:dyDescent="0.25">
      <c r="A4791" s="227"/>
      <c r="B4791" s="173"/>
      <c r="C4791" s="173"/>
      <c r="D4791" s="173"/>
      <c r="E4791" s="173"/>
      <c r="F4791" s="173"/>
      <c r="G4791" s="173"/>
      <c r="H4791" s="173"/>
      <c r="I4791" s="173"/>
      <c r="J4791" s="173"/>
      <c r="K4791" s="173"/>
      <c r="L4791" s="173"/>
      <c r="M4791" s="72"/>
      <c r="N4791" s="67"/>
      <c r="O4791" s="76"/>
      <c r="P4791" s="218"/>
      <c r="Q4791" s="218"/>
      <c r="R4791" s="218"/>
    </row>
    <row r="4792" spans="1:18" x14ac:dyDescent="0.25">
      <c r="A4792" s="227"/>
      <c r="B4792" s="173"/>
      <c r="C4792" s="173"/>
      <c r="D4792" s="173"/>
      <c r="E4792" s="173"/>
      <c r="F4792" s="173"/>
      <c r="G4792" s="173"/>
      <c r="H4792" s="173"/>
      <c r="I4792" s="173"/>
      <c r="J4792" s="173"/>
      <c r="K4792" s="173"/>
      <c r="L4792" s="173"/>
      <c r="M4792" s="72"/>
      <c r="N4792" s="67"/>
      <c r="O4792" s="76"/>
      <c r="P4792" s="218"/>
      <c r="Q4792" s="218"/>
      <c r="R4792" s="218"/>
    </row>
    <row r="4793" spans="1:18" x14ac:dyDescent="0.25">
      <c r="A4793" s="227"/>
      <c r="B4793" s="173"/>
      <c r="C4793" s="173"/>
      <c r="D4793" s="173"/>
      <c r="E4793" s="173"/>
      <c r="F4793" s="173"/>
      <c r="G4793" s="173"/>
      <c r="H4793" s="173"/>
      <c r="I4793" s="173"/>
      <c r="J4793" s="173"/>
      <c r="K4793" s="173"/>
      <c r="L4793" s="173"/>
      <c r="M4793" s="72"/>
      <c r="N4793" s="67"/>
      <c r="O4793" s="76"/>
      <c r="P4793" s="218"/>
      <c r="Q4793" s="218"/>
      <c r="R4793" s="218"/>
    </row>
    <row r="4794" spans="1:18" x14ac:dyDescent="0.25">
      <c r="A4794" s="227"/>
      <c r="B4794" s="173"/>
      <c r="C4794" s="173"/>
      <c r="D4794" s="173"/>
      <c r="E4794" s="173"/>
      <c r="F4794" s="173"/>
      <c r="G4794" s="173"/>
      <c r="H4794" s="173"/>
      <c r="I4794" s="173"/>
      <c r="J4794" s="173"/>
      <c r="K4794" s="173"/>
      <c r="L4794" s="173"/>
      <c r="M4794" s="72"/>
      <c r="N4794" s="67"/>
      <c r="O4794" s="76"/>
      <c r="P4794" s="218"/>
      <c r="Q4794" s="218"/>
      <c r="R4794" s="218"/>
    </row>
    <row r="4795" spans="1:18" x14ac:dyDescent="0.25">
      <c r="A4795" s="227"/>
      <c r="B4795" s="173"/>
      <c r="C4795" s="173"/>
      <c r="D4795" s="173"/>
      <c r="E4795" s="173"/>
      <c r="F4795" s="173"/>
      <c r="G4795" s="173"/>
      <c r="H4795" s="173"/>
      <c r="I4795" s="173"/>
      <c r="J4795" s="173"/>
      <c r="K4795" s="173"/>
      <c r="L4795" s="173"/>
      <c r="M4795" s="72"/>
      <c r="N4795" s="67"/>
      <c r="O4795" s="76"/>
      <c r="P4795" s="218"/>
      <c r="Q4795" s="218"/>
      <c r="R4795" s="218"/>
    </row>
    <row r="4796" spans="1:18" x14ac:dyDescent="0.25">
      <c r="A4796" s="227"/>
      <c r="B4796" s="173"/>
      <c r="C4796" s="173"/>
      <c r="D4796" s="173"/>
      <c r="E4796" s="173"/>
      <c r="F4796" s="173"/>
      <c r="G4796" s="173"/>
      <c r="H4796" s="173"/>
      <c r="I4796" s="173"/>
      <c r="J4796" s="173"/>
      <c r="K4796" s="173"/>
      <c r="L4796" s="173"/>
      <c r="M4796" s="72"/>
      <c r="N4796" s="67"/>
      <c r="O4796" s="76"/>
      <c r="P4796" s="218"/>
      <c r="Q4796" s="218"/>
      <c r="R4796" s="218"/>
    </row>
    <row r="4797" spans="1:18" x14ac:dyDescent="0.25">
      <c r="A4797" s="227"/>
      <c r="B4797" s="173"/>
      <c r="C4797" s="173"/>
      <c r="D4797" s="173"/>
      <c r="E4797" s="173"/>
      <c r="F4797" s="173"/>
      <c r="G4797" s="173"/>
      <c r="H4797" s="173"/>
      <c r="I4797" s="173"/>
      <c r="J4797" s="173"/>
      <c r="K4797" s="173"/>
      <c r="L4797" s="173"/>
      <c r="M4797" s="72"/>
      <c r="N4797" s="67"/>
      <c r="O4797" s="76"/>
      <c r="P4797" s="218"/>
      <c r="Q4797" s="218"/>
      <c r="R4797" s="218"/>
    </row>
    <row r="4798" spans="1:18" x14ac:dyDescent="0.25">
      <c r="A4798" s="227"/>
      <c r="B4798" s="173"/>
      <c r="C4798" s="173"/>
      <c r="D4798" s="173"/>
      <c r="E4798" s="173"/>
      <c r="F4798" s="173"/>
      <c r="G4798" s="173"/>
      <c r="H4798" s="173"/>
      <c r="I4798" s="173"/>
      <c r="J4798" s="173"/>
      <c r="K4798" s="173"/>
      <c r="L4798" s="173"/>
      <c r="M4798" s="72"/>
      <c r="N4798" s="67"/>
      <c r="O4798" s="76"/>
      <c r="P4798" s="218"/>
      <c r="Q4798" s="218"/>
      <c r="R4798" s="218"/>
    </row>
    <row r="4799" spans="1:18" x14ac:dyDescent="0.25">
      <c r="A4799" s="227"/>
      <c r="B4799" s="173"/>
      <c r="C4799" s="173"/>
      <c r="D4799" s="173"/>
      <c r="E4799" s="173"/>
      <c r="F4799" s="173"/>
      <c r="G4799" s="173"/>
      <c r="H4799" s="173"/>
      <c r="I4799" s="173"/>
      <c r="J4799" s="173"/>
      <c r="K4799" s="173"/>
      <c r="L4799" s="173"/>
      <c r="M4799" s="72"/>
      <c r="N4799" s="67"/>
      <c r="O4799" s="76"/>
      <c r="P4799" s="218"/>
      <c r="Q4799" s="218"/>
      <c r="R4799" s="218"/>
    </row>
    <row r="4800" spans="1:18" x14ac:dyDescent="0.25">
      <c r="A4800" s="227"/>
      <c r="B4800" s="173"/>
      <c r="C4800" s="173"/>
      <c r="D4800" s="173"/>
      <c r="E4800" s="173"/>
      <c r="F4800" s="173"/>
      <c r="G4800" s="173"/>
      <c r="H4800" s="173"/>
      <c r="I4800" s="173"/>
      <c r="J4800" s="173"/>
      <c r="K4800" s="173"/>
      <c r="L4800" s="173"/>
      <c r="M4800" s="72"/>
      <c r="N4800" s="67"/>
      <c r="O4800" s="76"/>
      <c r="P4800" s="218"/>
      <c r="Q4800" s="218"/>
      <c r="R4800" s="218"/>
    </row>
    <row r="4801" spans="1:18" x14ac:dyDescent="0.25">
      <c r="A4801" s="227"/>
      <c r="B4801" s="173"/>
      <c r="C4801" s="173"/>
      <c r="D4801" s="173"/>
      <c r="E4801" s="173"/>
      <c r="F4801" s="173"/>
      <c r="G4801" s="173"/>
      <c r="H4801" s="173"/>
      <c r="I4801" s="173"/>
      <c r="J4801" s="173"/>
      <c r="K4801" s="173"/>
      <c r="L4801" s="173"/>
      <c r="M4801" s="72"/>
      <c r="N4801" s="67"/>
      <c r="O4801" s="76"/>
      <c r="P4801" s="218"/>
      <c r="Q4801" s="218"/>
      <c r="R4801" s="218"/>
    </row>
    <row r="4802" spans="1:18" x14ac:dyDescent="0.25">
      <c r="A4802" s="227"/>
      <c r="B4802" s="173"/>
      <c r="C4802" s="173"/>
      <c r="D4802" s="173"/>
      <c r="E4802" s="173"/>
      <c r="F4802" s="173"/>
      <c r="G4802" s="173"/>
      <c r="H4802" s="173"/>
      <c r="I4802" s="173"/>
      <c r="J4802" s="173"/>
      <c r="K4802" s="173"/>
      <c r="L4802" s="173"/>
      <c r="M4802" s="72"/>
      <c r="N4802" s="67"/>
      <c r="O4802" s="76"/>
      <c r="P4802" s="218"/>
      <c r="Q4802" s="218"/>
      <c r="R4802" s="218"/>
    </row>
    <row r="4803" spans="1:18" x14ac:dyDescent="0.25">
      <c r="A4803" s="227"/>
      <c r="B4803" s="173"/>
      <c r="C4803" s="173"/>
      <c r="D4803" s="173"/>
      <c r="E4803" s="173"/>
      <c r="F4803" s="173"/>
      <c r="G4803" s="173"/>
      <c r="H4803" s="173"/>
      <c r="I4803" s="173"/>
      <c r="J4803" s="173"/>
      <c r="K4803" s="173"/>
      <c r="L4803" s="173"/>
      <c r="M4803" s="72"/>
      <c r="N4803" s="67"/>
      <c r="O4803" s="76"/>
      <c r="P4803" s="218"/>
      <c r="Q4803" s="218"/>
      <c r="R4803" s="218"/>
    </row>
    <row r="4804" spans="1:18" x14ac:dyDescent="0.25">
      <c r="A4804" s="227"/>
      <c r="B4804" s="173"/>
      <c r="C4804" s="173"/>
      <c r="D4804" s="173"/>
      <c r="E4804" s="173"/>
      <c r="F4804" s="173"/>
      <c r="G4804" s="173"/>
      <c r="H4804" s="173"/>
      <c r="I4804" s="173"/>
      <c r="J4804" s="173"/>
      <c r="K4804" s="173"/>
      <c r="L4804" s="173"/>
      <c r="M4804" s="72"/>
      <c r="N4804" s="67"/>
      <c r="O4804" s="76"/>
      <c r="P4804" s="218"/>
      <c r="Q4804" s="218"/>
      <c r="R4804" s="218"/>
    </row>
    <row r="4805" spans="1:18" x14ac:dyDescent="0.25">
      <c r="A4805" s="227"/>
      <c r="B4805" s="173"/>
      <c r="C4805" s="173"/>
      <c r="D4805" s="173"/>
      <c r="E4805" s="173"/>
      <c r="F4805" s="173"/>
      <c r="G4805" s="173"/>
      <c r="H4805" s="173"/>
      <c r="I4805" s="173"/>
      <c r="J4805" s="173"/>
      <c r="K4805" s="173"/>
      <c r="L4805" s="173"/>
      <c r="M4805" s="72"/>
      <c r="N4805" s="67"/>
      <c r="O4805" s="76"/>
      <c r="P4805" s="218"/>
      <c r="Q4805" s="218"/>
      <c r="R4805" s="218"/>
    </row>
    <row r="4806" spans="1:18" x14ac:dyDescent="0.25">
      <c r="A4806" s="227"/>
      <c r="B4806" s="173"/>
      <c r="C4806" s="173"/>
      <c r="D4806" s="173"/>
      <c r="E4806" s="173"/>
      <c r="F4806" s="173"/>
      <c r="G4806" s="173"/>
      <c r="H4806" s="173"/>
      <c r="I4806" s="173"/>
      <c r="J4806" s="173"/>
      <c r="K4806" s="173"/>
      <c r="L4806" s="173"/>
      <c r="M4806" s="72"/>
      <c r="N4806" s="67"/>
      <c r="O4806" s="76"/>
      <c r="P4806" s="218"/>
      <c r="Q4806" s="218"/>
      <c r="R4806" s="218"/>
    </row>
    <row r="4807" spans="1:18" x14ac:dyDescent="0.25">
      <c r="A4807" s="227"/>
      <c r="B4807" s="173"/>
      <c r="C4807" s="173"/>
      <c r="D4807" s="173"/>
      <c r="E4807" s="173"/>
      <c r="F4807" s="173"/>
      <c r="G4807" s="173"/>
      <c r="H4807" s="173"/>
      <c r="I4807" s="173"/>
      <c r="J4807" s="173"/>
      <c r="K4807" s="173"/>
      <c r="L4807" s="173"/>
      <c r="M4807" s="72"/>
      <c r="N4807" s="67"/>
      <c r="O4807" s="76"/>
      <c r="P4807" s="218"/>
      <c r="Q4807" s="218"/>
      <c r="R4807" s="218"/>
    </row>
    <row r="4808" spans="1:18" x14ac:dyDescent="0.25">
      <c r="A4808" s="227"/>
      <c r="B4808" s="173"/>
      <c r="C4808" s="173"/>
      <c r="D4808" s="173"/>
      <c r="E4808" s="173"/>
      <c r="F4808" s="173"/>
      <c r="G4808" s="173"/>
      <c r="H4808" s="173"/>
      <c r="I4808" s="173"/>
      <c r="J4808" s="173"/>
      <c r="K4808" s="173"/>
      <c r="L4808" s="173"/>
      <c r="M4808" s="72"/>
      <c r="N4808" s="67"/>
      <c r="O4808" s="76"/>
      <c r="P4808" s="218"/>
      <c r="Q4808" s="218"/>
      <c r="R4808" s="218"/>
    </row>
    <row r="4809" spans="1:18" x14ac:dyDescent="0.25">
      <c r="A4809" s="227"/>
      <c r="B4809" s="173"/>
      <c r="C4809" s="173"/>
      <c r="D4809" s="173"/>
      <c r="E4809" s="173"/>
      <c r="F4809" s="173"/>
      <c r="G4809" s="173"/>
      <c r="H4809" s="173"/>
      <c r="I4809" s="173"/>
      <c r="J4809" s="173"/>
      <c r="K4809" s="173"/>
      <c r="L4809" s="173"/>
      <c r="M4809" s="72"/>
      <c r="N4809" s="67"/>
      <c r="O4809" s="76"/>
      <c r="P4809" s="218"/>
      <c r="Q4809" s="218"/>
      <c r="R4809" s="218"/>
    </row>
    <row r="4810" spans="1:18" x14ac:dyDescent="0.25">
      <c r="A4810" s="227"/>
      <c r="B4810" s="173"/>
      <c r="C4810" s="173"/>
      <c r="D4810" s="173"/>
      <c r="E4810" s="173"/>
      <c r="F4810" s="173"/>
      <c r="G4810" s="173"/>
      <c r="H4810" s="173"/>
      <c r="I4810" s="173"/>
      <c r="J4810" s="173"/>
      <c r="K4810" s="173"/>
      <c r="L4810" s="173"/>
      <c r="M4810" s="72"/>
      <c r="N4810" s="67"/>
      <c r="O4810" s="76"/>
      <c r="P4810" s="218"/>
      <c r="Q4810" s="218"/>
      <c r="R4810" s="218"/>
    </row>
    <row r="4811" spans="1:18" x14ac:dyDescent="0.25">
      <c r="A4811" s="227"/>
      <c r="B4811" s="173"/>
      <c r="C4811" s="173"/>
      <c r="D4811" s="173"/>
      <c r="E4811" s="173"/>
      <c r="F4811" s="173"/>
      <c r="G4811" s="173"/>
      <c r="H4811" s="173"/>
      <c r="I4811" s="173"/>
      <c r="J4811" s="173"/>
      <c r="K4811" s="173"/>
      <c r="L4811" s="173"/>
      <c r="M4811" s="72"/>
      <c r="N4811" s="67"/>
      <c r="O4811" s="76"/>
      <c r="P4811" s="218"/>
      <c r="Q4811" s="218"/>
      <c r="R4811" s="218"/>
    </row>
    <row r="4812" spans="1:18" x14ac:dyDescent="0.25">
      <c r="A4812" s="227"/>
      <c r="B4812" s="173"/>
      <c r="C4812" s="173"/>
      <c r="D4812" s="173"/>
      <c r="E4812" s="173"/>
      <c r="F4812" s="173"/>
      <c r="G4812" s="173"/>
      <c r="H4812" s="173"/>
      <c r="I4812" s="173"/>
      <c r="J4812" s="173"/>
      <c r="K4812" s="173"/>
      <c r="L4812" s="173"/>
      <c r="M4812" s="72"/>
      <c r="N4812" s="67"/>
      <c r="O4812" s="76"/>
      <c r="P4812" s="218"/>
      <c r="Q4812" s="218"/>
      <c r="R4812" s="218"/>
    </row>
    <row r="4813" spans="1:18" x14ac:dyDescent="0.25">
      <c r="A4813" s="227"/>
      <c r="B4813" s="173"/>
      <c r="C4813" s="173"/>
      <c r="D4813" s="173"/>
      <c r="E4813" s="173"/>
      <c r="F4813" s="173"/>
      <c r="G4813" s="173"/>
      <c r="H4813" s="173"/>
      <c r="I4813" s="173"/>
      <c r="J4813" s="173"/>
      <c r="K4813" s="173"/>
      <c r="L4813" s="173"/>
      <c r="M4813" s="72"/>
      <c r="N4813" s="67"/>
      <c r="O4813" s="76"/>
      <c r="P4813" s="218"/>
      <c r="Q4813" s="218"/>
      <c r="R4813" s="218"/>
    </row>
    <row r="4814" spans="1:18" x14ac:dyDescent="0.25">
      <c r="A4814" s="227"/>
      <c r="B4814" s="173"/>
      <c r="C4814" s="173"/>
      <c r="D4814" s="173"/>
      <c r="E4814" s="173"/>
      <c r="F4814" s="173"/>
      <c r="G4814" s="173"/>
      <c r="H4814" s="173"/>
      <c r="I4814" s="173"/>
      <c r="J4814" s="173"/>
      <c r="K4814" s="173"/>
      <c r="L4814" s="173"/>
      <c r="M4814" s="72"/>
      <c r="N4814" s="67"/>
      <c r="O4814" s="76"/>
      <c r="P4814" s="218"/>
      <c r="Q4814" s="218"/>
      <c r="R4814" s="218"/>
    </row>
    <row r="4815" spans="1:18" x14ac:dyDescent="0.25">
      <c r="A4815" s="227"/>
      <c r="B4815" s="173"/>
      <c r="C4815" s="173"/>
      <c r="D4815" s="173"/>
      <c r="E4815" s="173"/>
      <c r="F4815" s="173"/>
      <c r="G4815" s="173"/>
      <c r="H4815" s="173"/>
      <c r="I4815" s="173"/>
      <c r="J4815" s="173"/>
      <c r="K4815" s="173"/>
      <c r="L4815" s="173"/>
      <c r="M4815" s="72"/>
      <c r="N4815" s="67"/>
      <c r="O4815" s="76"/>
      <c r="P4815" s="218"/>
      <c r="Q4815" s="218"/>
      <c r="R4815" s="218"/>
    </row>
    <row r="4816" spans="1:18" x14ac:dyDescent="0.25">
      <c r="A4816" s="227"/>
      <c r="B4816" s="173"/>
      <c r="C4816" s="173"/>
      <c r="D4816" s="173"/>
      <c r="E4816" s="173"/>
      <c r="F4816" s="173"/>
      <c r="G4816" s="173"/>
      <c r="H4816" s="173"/>
      <c r="I4816" s="173"/>
      <c r="J4816" s="173"/>
      <c r="K4816" s="173"/>
      <c r="L4816" s="173"/>
      <c r="M4816" s="72"/>
      <c r="N4816" s="67"/>
      <c r="O4816" s="76"/>
      <c r="P4816" s="218"/>
      <c r="Q4816" s="218"/>
      <c r="R4816" s="218"/>
    </row>
    <row r="4817" spans="1:18" x14ac:dyDescent="0.25">
      <c r="A4817" s="227"/>
      <c r="B4817" s="173"/>
      <c r="C4817" s="173"/>
      <c r="D4817" s="173"/>
      <c r="E4817" s="173"/>
      <c r="F4817" s="173"/>
      <c r="G4817" s="173"/>
      <c r="H4817" s="173"/>
      <c r="I4817" s="173"/>
      <c r="J4817" s="173"/>
      <c r="K4817" s="173"/>
      <c r="L4817" s="173"/>
      <c r="M4817" s="72"/>
      <c r="N4817" s="67"/>
      <c r="O4817" s="76"/>
      <c r="P4817" s="218"/>
      <c r="Q4817" s="218"/>
      <c r="R4817" s="218"/>
    </row>
    <row r="4818" spans="1:18" x14ac:dyDescent="0.25">
      <c r="A4818" s="227"/>
      <c r="B4818" s="173"/>
      <c r="C4818" s="173"/>
      <c r="D4818" s="173"/>
      <c r="E4818" s="173"/>
      <c r="F4818" s="173"/>
      <c r="G4818" s="173"/>
      <c r="H4818" s="173"/>
      <c r="I4818" s="173"/>
      <c r="J4818" s="173"/>
      <c r="K4818" s="173"/>
      <c r="L4818" s="173"/>
      <c r="M4818" s="72"/>
      <c r="N4818" s="67"/>
      <c r="O4818" s="76"/>
      <c r="P4818" s="218"/>
      <c r="Q4818" s="218"/>
      <c r="R4818" s="218"/>
    </row>
    <row r="4819" spans="1:18" x14ac:dyDescent="0.25">
      <c r="A4819" s="227"/>
      <c r="B4819" s="173"/>
      <c r="C4819" s="173"/>
      <c r="D4819" s="173"/>
      <c r="E4819" s="173"/>
      <c r="F4819" s="173"/>
      <c r="G4819" s="173"/>
      <c r="H4819" s="173"/>
      <c r="I4819" s="173"/>
      <c r="J4819" s="173"/>
      <c r="K4819" s="173"/>
      <c r="L4819" s="173"/>
      <c r="M4819" s="72"/>
      <c r="N4819" s="67"/>
      <c r="O4819" s="76"/>
      <c r="P4819" s="218"/>
      <c r="Q4819" s="218"/>
      <c r="R4819" s="218"/>
    </row>
    <row r="4820" spans="1:18" x14ac:dyDescent="0.25">
      <c r="A4820" s="227"/>
      <c r="B4820" s="173"/>
      <c r="C4820" s="173"/>
      <c r="D4820" s="173"/>
      <c r="E4820" s="173"/>
      <c r="F4820" s="173"/>
      <c r="G4820" s="173"/>
      <c r="H4820" s="173"/>
      <c r="I4820" s="173"/>
      <c r="J4820" s="173"/>
      <c r="K4820" s="173"/>
      <c r="L4820" s="173"/>
      <c r="M4820" s="72"/>
      <c r="N4820" s="67"/>
      <c r="O4820" s="76"/>
      <c r="P4820" s="218"/>
      <c r="Q4820" s="218"/>
      <c r="R4820" s="218"/>
    </row>
    <row r="4821" spans="1:18" x14ac:dyDescent="0.25">
      <c r="A4821" s="227"/>
      <c r="B4821" s="173"/>
      <c r="C4821" s="173"/>
      <c r="D4821" s="173"/>
      <c r="E4821" s="173"/>
      <c r="F4821" s="173"/>
      <c r="G4821" s="173"/>
      <c r="H4821" s="173"/>
      <c r="I4821" s="173"/>
      <c r="J4821" s="173"/>
      <c r="K4821" s="173"/>
      <c r="L4821" s="173"/>
      <c r="M4821" s="72"/>
      <c r="N4821" s="67"/>
      <c r="O4821" s="76"/>
      <c r="P4821" s="218"/>
      <c r="Q4821" s="218"/>
      <c r="R4821" s="218"/>
    </row>
    <row r="4822" spans="1:18" x14ac:dyDescent="0.25">
      <c r="A4822" s="227"/>
      <c r="B4822" s="173"/>
      <c r="C4822" s="173"/>
      <c r="D4822" s="173"/>
      <c r="E4822" s="173"/>
      <c r="F4822" s="173"/>
      <c r="G4822" s="173"/>
      <c r="H4822" s="173"/>
      <c r="I4822" s="173"/>
      <c r="J4822" s="173"/>
      <c r="K4822" s="173"/>
      <c r="L4822" s="173"/>
      <c r="M4822" s="72"/>
      <c r="N4822" s="67"/>
      <c r="O4822" s="76"/>
      <c r="P4822" s="218"/>
      <c r="Q4822" s="218"/>
      <c r="R4822" s="218"/>
    </row>
    <row r="4823" spans="1:18" x14ac:dyDescent="0.25">
      <c r="A4823" s="227"/>
      <c r="B4823" s="173"/>
      <c r="C4823" s="173"/>
      <c r="D4823" s="173"/>
      <c r="E4823" s="173"/>
      <c r="F4823" s="173"/>
      <c r="G4823" s="173"/>
      <c r="H4823" s="173"/>
      <c r="I4823" s="173"/>
      <c r="J4823" s="173"/>
      <c r="K4823" s="173"/>
      <c r="L4823" s="173"/>
      <c r="M4823" s="72"/>
      <c r="N4823" s="67"/>
      <c r="O4823" s="76"/>
      <c r="P4823" s="218"/>
      <c r="Q4823" s="218"/>
      <c r="R4823" s="218"/>
    </row>
    <row r="4824" spans="1:18" x14ac:dyDescent="0.25">
      <c r="A4824" s="227"/>
      <c r="B4824" s="173"/>
      <c r="C4824" s="173"/>
      <c r="D4824" s="173"/>
      <c r="E4824" s="173"/>
      <c r="F4824" s="173"/>
      <c r="G4824" s="173"/>
      <c r="H4824" s="173"/>
      <c r="I4824" s="173"/>
      <c r="J4824" s="173"/>
      <c r="K4824" s="173"/>
      <c r="L4824" s="173"/>
      <c r="M4824" s="72"/>
      <c r="N4824" s="67"/>
      <c r="O4824" s="76"/>
      <c r="P4824" s="218"/>
      <c r="Q4824" s="218"/>
      <c r="R4824" s="218"/>
    </row>
    <row r="4825" spans="1:18" x14ac:dyDescent="0.25">
      <c r="A4825" s="227"/>
      <c r="B4825" s="173"/>
      <c r="C4825" s="173"/>
      <c r="D4825" s="173"/>
      <c r="E4825" s="173"/>
      <c r="F4825" s="173"/>
      <c r="G4825" s="173"/>
      <c r="H4825" s="173"/>
      <c r="I4825" s="173"/>
      <c r="J4825" s="173"/>
      <c r="K4825" s="173"/>
      <c r="L4825" s="173"/>
      <c r="M4825" s="72"/>
      <c r="N4825" s="67"/>
      <c r="O4825" s="76"/>
      <c r="P4825" s="218"/>
      <c r="Q4825" s="218"/>
      <c r="R4825" s="218"/>
    </row>
    <row r="4826" spans="1:18" x14ac:dyDescent="0.25">
      <c r="A4826" s="227"/>
      <c r="B4826" s="173"/>
      <c r="C4826" s="173"/>
      <c r="D4826" s="173"/>
      <c r="E4826" s="173"/>
      <c r="F4826" s="173"/>
      <c r="G4826" s="173"/>
      <c r="H4826" s="173"/>
      <c r="I4826" s="173"/>
      <c r="J4826" s="173"/>
      <c r="K4826" s="173"/>
      <c r="L4826" s="173"/>
      <c r="M4826" s="72"/>
      <c r="N4826" s="67"/>
      <c r="O4826" s="76"/>
      <c r="P4826" s="218"/>
      <c r="Q4826" s="218"/>
      <c r="R4826" s="218"/>
    </row>
    <row r="4827" spans="1:18" x14ac:dyDescent="0.25">
      <c r="A4827" s="227"/>
      <c r="B4827" s="173"/>
      <c r="C4827" s="173"/>
      <c r="D4827" s="173"/>
      <c r="E4827" s="173"/>
      <c r="F4827" s="173"/>
      <c r="G4827" s="173"/>
      <c r="H4827" s="173"/>
      <c r="I4827" s="173"/>
      <c r="J4827" s="173"/>
      <c r="K4827" s="173"/>
      <c r="L4827" s="173"/>
      <c r="M4827" s="72"/>
      <c r="N4827" s="67"/>
      <c r="O4827" s="76"/>
      <c r="P4827" s="218"/>
      <c r="Q4827" s="218"/>
      <c r="R4827" s="218"/>
    </row>
    <row r="4828" spans="1:18" x14ac:dyDescent="0.25">
      <c r="A4828" s="227"/>
      <c r="B4828" s="173"/>
      <c r="C4828" s="173"/>
      <c r="D4828" s="173"/>
      <c r="E4828" s="173"/>
      <c r="F4828" s="173"/>
      <c r="G4828" s="173"/>
      <c r="H4828" s="173"/>
      <c r="I4828" s="173"/>
      <c r="J4828" s="173"/>
      <c r="K4828" s="173"/>
      <c r="L4828" s="173"/>
      <c r="M4828" s="72"/>
      <c r="N4828" s="67"/>
      <c r="O4828" s="76"/>
      <c r="P4828" s="218"/>
      <c r="Q4828" s="218"/>
      <c r="R4828" s="218"/>
    </row>
    <row r="4829" spans="1:18" x14ac:dyDescent="0.25">
      <c r="A4829" s="227"/>
      <c r="B4829" s="173"/>
      <c r="C4829" s="173"/>
      <c r="D4829" s="173"/>
      <c r="E4829" s="173"/>
      <c r="F4829" s="173"/>
      <c r="G4829" s="173"/>
      <c r="H4829" s="173"/>
      <c r="I4829" s="173"/>
      <c r="J4829" s="173"/>
      <c r="K4829" s="173"/>
      <c r="L4829" s="173"/>
      <c r="M4829" s="72"/>
      <c r="N4829" s="67"/>
      <c r="O4829" s="76"/>
      <c r="P4829" s="218"/>
      <c r="Q4829" s="218"/>
      <c r="R4829" s="218"/>
    </row>
    <row r="4830" spans="1:18" x14ac:dyDescent="0.25">
      <c r="A4830" s="227"/>
      <c r="B4830" s="173"/>
      <c r="C4830" s="173"/>
      <c r="D4830" s="173"/>
      <c r="E4830" s="173"/>
      <c r="F4830" s="173"/>
      <c r="G4830" s="173"/>
      <c r="H4830" s="173"/>
      <c r="I4830" s="173"/>
      <c r="J4830" s="173"/>
      <c r="K4830" s="173"/>
      <c r="L4830" s="173"/>
      <c r="M4830" s="72"/>
      <c r="N4830" s="67"/>
      <c r="O4830" s="76"/>
      <c r="P4830" s="218"/>
      <c r="Q4830" s="218"/>
      <c r="R4830" s="218"/>
    </row>
    <row r="4831" spans="1:18" x14ac:dyDescent="0.25">
      <c r="A4831" s="227"/>
      <c r="B4831" s="173"/>
      <c r="C4831" s="173"/>
      <c r="D4831" s="173"/>
      <c r="E4831" s="173"/>
      <c r="F4831" s="173"/>
      <c r="G4831" s="173"/>
      <c r="H4831" s="173"/>
      <c r="I4831" s="173"/>
      <c r="J4831" s="173"/>
      <c r="K4831" s="173"/>
      <c r="L4831" s="173"/>
      <c r="M4831" s="72"/>
      <c r="N4831" s="67"/>
      <c r="O4831" s="76"/>
      <c r="P4831" s="218"/>
      <c r="Q4831" s="218"/>
      <c r="R4831" s="218"/>
    </row>
    <row r="4832" spans="1:18" x14ac:dyDescent="0.25">
      <c r="A4832" s="227"/>
      <c r="B4832" s="173"/>
      <c r="C4832" s="173"/>
      <c r="D4832" s="173"/>
      <c r="E4832" s="173"/>
      <c r="F4832" s="173"/>
      <c r="G4832" s="173"/>
      <c r="H4832" s="173"/>
      <c r="I4832" s="173"/>
      <c r="J4832" s="173"/>
      <c r="K4832" s="173"/>
      <c r="L4832" s="173"/>
      <c r="M4832" s="72"/>
      <c r="N4832" s="67"/>
      <c r="O4832" s="76"/>
      <c r="P4832" s="218"/>
      <c r="Q4832" s="218"/>
      <c r="R4832" s="218"/>
    </row>
    <row r="4833" spans="1:18" x14ac:dyDescent="0.25">
      <c r="A4833" s="227"/>
      <c r="B4833" s="173"/>
      <c r="C4833" s="173"/>
      <c r="D4833" s="173"/>
      <c r="E4833" s="173"/>
      <c r="F4833" s="173"/>
      <c r="G4833" s="173"/>
      <c r="H4833" s="173"/>
      <c r="I4833" s="173"/>
      <c r="J4833" s="173"/>
      <c r="K4833" s="173"/>
      <c r="L4833" s="173"/>
      <c r="M4833" s="72"/>
      <c r="N4833" s="67"/>
      <c r="O4833" s="76"/>
      <c r="P4833" s="218"/>
      <c r="Q4833" s="218"/>
      <c r="R4833" s="218"/>
    </row>
    <row r="4834" spans="1:18" x14ac:dyDescent="0.25">
      <c r="A4834" s="227"/>
      <c r="B4834" s="173"/>
      <c r="C4834" s="173"/>
      <c r="D4834" s="173"/>
      <c r="E4834" s="173"/>
      <c r="F4834" s="173"/>
      <c r="G4834" s="173"/>
      <c r="H4834" s="173"/>
      <c r="I4834" s="173"/>
      <c r="J4834" s="173"/>
      <c r="K4834" s="173"/>
      <c r="L4834" s="173"/>
      <c r="M4834" s="72"/>
      <c r="N4834" s="67"/>
      <c r="O4834" s="76"/>
      <c r="P4834" s="218"/>
      <c r="Q4834" s="218"/>
      <c r="R4834" s="218"/>
    </row>
    <row r="4835" spans="1:18" x14ac:dyDescent="0.25">
      <c r="A4835" s="227"/>
      <c r="B4835" s="173"/>
      <c r="C4835" s="173"/>
      <c r="D4835" s="173"/>
      <c r="E4835" s="173"/>
      <c r="F4835" s="173"/>
      <c r="G4835" s="173"/>
      <c r="H4835" s="173"/>
      <c r="I4835" s="173"/>
      <c r="J4835" s="173"/>
      <c r="K4835" s="173"/>
      <c r="L4835" s="173"/>
      <c r="M4835" s="72"/>
      <c r="N4835" s="67"/>
      <c r="O4835" s="76"/>
      <c r="P4835" s="218"/>
      <c r="Q4835" s="218"/>
      <c r="R4835" s="218"/>
    </row>
    <row r="4836" spans="1:18" x14ac:dyDescent="0.25">
      <c r="A4836" s="227"/>
      <c r="B4836" s="173"/>
      <c r="C4836" s="173"/>
      <c r="D4836" s="173"/>
      <c r="E4836" s="173"/>
      <c r="F4836" s="173"/>
      <c r="G4836" s="173"/>
      <c r="H4836" s="173"/>
      <c r="I4836" s="173"/>
      <c r="J4836" s="173"/>
      <c r="K4836" s="173"/>
      <c r="L4836" s="173"/>
      <c r="M4836" s="72"/>
      <c r="N4836" s="67"/>
      <c r="O4836" s="76"/>
      <c r="P4836" s="218"/>
      <c r="Q4836" s="218"/>
      <c r="R4836" s="218"/>
    </row>
    <row r="4837" spans="1:18" x14ac:dyDescent="0.25">
      <c r="A4837" s="227"/>
      <c r="B4837" s="173"/>
      <c r="C4837" s="173"/>
      <c r="D4837" s="173"/>
      <c r="E4837" s="173"/>
      <c r="F4837" s="173"/>
      <c r="G4837" s="173"/>
      <c r="H4837" s="173"/>
      <c r="I4837" s="173"/>
      <c r="J4837" s="173"/>
      <c r="K4837" s="173"/>
      <c r="L4837" s="173"/>
      <c r="M4837" s="72"/>
      <c r="N4837" s="67"/>
      <c r="O4837" s="76"/>
      <c r="P4837" s="218"/>
      <c r="Q4837" s="218"/>
      <c r="R4837" s="218"/>
    </row>
    <row r="4838" spans="1:18" x14ac:dyDescent="0.25">
      <c r="A4838" s="227"/>
      <c r="B4838" s="173"/>
      <c r="C4838" s="173"/>
      <c r="D4838" s="173"/>
      <c r="E4838" s="173"/>
      <c r="F4838" s="173"/>
      <c r="G4838" s="173"/>
      <c r="H4838" s="173"/>
      <c r="I4838" s="173"/>
      <c r="J4838" s="173"/>
      <c r="K4838" s="173"/>
      <c r="L4838" s="173"/>
      <c r="M4838" s="72"/>
      <c r="N4838" s="67"/>
      <c r="O4838" s="76"/>
      <c r="P4838" s="218"/>
      <c r="Q4838" s="218"/>
      <c r="R4838" s="218"/>
    </row>
    <row r="4839" spans="1:18" x14ac:dyDescent="0.25">
      <c r="A4839" s="227"/>
      <c r="B4839" s="173"/>
      <c r="C4839" s="173"/>
      <c r="D4839" s="173"/>
      <c r="E4839" s="173"/>
      <c r="F4839" s="173"/>
      <c r="G4839" s="173"/>
      <c r="H4839" s="173"/>
      <c r="I4839" s="173"/>
      <c r="J4839" s="173"/>
      <c r="K4839" s="173"/>
      <c r="L4839" s="173"/>
      <c r="M4839" s="72"/>
      <c r="N4839" s="67"/>
      <c r="O4839" s="76"/>
      <c r="P4839" s="218"/>
      <c r="Q4839" s="218"/>
      <c r="R4839" s="218"/>
    </row>
    <row r="4840" spans="1:18" x14ac:dyDescent="0.25">
      <c r="A4840" s="227"/>
      <c r="B4840" s="173"/>
      <c r="C4840" s="173"/>
      <c r="D4840" s="173"/>
      <c r="E4840" s="173"/>
      <c r="F4840" s="173"/>
      <c r="G4840" s="173"/>
      <c r="H4840" s="173"/>
      <c r="I4840" s="173"/>
      <c r="J4840" s="173"/>
      <c r="K4840" s="173"/>
      <c r="L4840" s="173"/>
      <c r="M4840" s="72"/>
      <c r="N4840" s="67"/>
      <c r="O4840" s="76"/>
      <c r="P4840" s="218"/>
      <c r="Q4840" s="218"/>
      <c r="R4840" s="218"/>
    </row>
    <row r="4841" spans="1:18" x14ac:dyDescent="0.25">
      <c r="A4841" s="227"/>
      <c r="B4841" s="173"/>
      <c r="C4841" s="173"/>
      <c r="D4841" s="173"/>
      <c r="E4841" s="173"/>
      <c r="F4841" s="173"/>
      <c r="G4841" s="173"/>
      <c r="H4841" s="173"/>
      <c r="I4841" s="173"/>
      <c r="J4841" s="173"/>
      <c r="K4841" s="173"/>
      <c r="L4841" s="173"/>
      <c r="M4841" s="72"/>
      <c r="N4841" s="67"/>
      <c r="O4841" s="76"/>
      <c r="P4841" s="218"/>
      <c r="Q4841" s="218"/>
      <c r="R4841" s="218"/>
    </row>
    <row r="4842" spans="1:18" x14ac:dyDescent="0.25">
      <c r="A4842" s="227"/>
      <c r="B4842" s="173"/>
      <c r="C4842" s="173"/>
      <c r="D4842" s="173"/>
      <c r="E4842" s="173"/>
      <c r="F4842" s="173"/>
      <c r="G4842" s="173"/>
      <c r="H4842" s="173"/>
      <c r="I4842" s="173"/>
      <c r="J4842" s="173"/>
      <c r="K4842" s="173"/>
      <c r="L4842" s="173"/>
      <c r="M4842" s="72"/>
      <c r="N4842" s="67"/>
      <c r="O4842" s="76"/>
      <c r="P4842" s="218"/>
      <c r="Q4842" s="218"/>
      <c r="R4842" s="218"/>
    </row>
    <row r="4843" spans="1:18" x14ac:dyDescent="0.25">
      <c r="A4843" s="227"/>
      <c r="B4843" s="173"/>
      <c r="C4843" s="173"/>
      <c r="D4843" s="173"/>
      <c r="E4843" s="173"/>
      <c r="F4843" s="173"/>
      <c r="G4843" s="173"/>
      <c r="H4843" s="173"/>
      <c r="I4843" s="173"/>
      <c r="J4843" s="173"/>
      <c r="K4843" s="173"/>
      <c r="L4843" s="173"/>
      <c r="M4843" s="72"/>
      <c r="N4843" s="67"/>
      <c r="O4843" s="76"/>
      <c r="P4843" s="218"/>
      <c r="Q4843" s="218"/>
      <c r="R4843" s="218"/>
    </row>
    <row r="4844" spans="1:18" x14ac:dyDescent="0.25">
      <c r="A4844" s="227"/>
      <c r="B4844" s="173"/>
      <c r="C4844" s="173"/>
      <c r="D4844" s="173"/>
      <c r="E4844" s="173"/>
      <c r="F4844" s="173"/>
      <c r="G4844" s="173"/>
      <c r="H4844" s="173"/>
      <c r="I4844" s="173"/>
      <c r="J4844" s="173"/>
      <c r="K4844" s="173"/>
      <c r="L4844" s="173"/>
      <c r="M4844" s="72"/>
      <c r="N4844" s="67"/>
      <c r="O4844" s="76"/>
      <c r="P4844" s="218"/>
      <c r="Q4844" s="218"/>
      <c r="R4844" s="218"/>
    </row>
    <row r="4845" spans="1:18" x14ac:dyDescent="0.25">
      <c r="A4845" s="227"/>
      <c r="B4845" s="173"/>
      <c r="C4845" s="173"/>
      <c r="D4845" s="173"/>
      <c r="E4845" s="173"/>
      <c r="F4845" s="173"/>
      <c r="G4845" s="173"/>
      <c r="H4845" s="173"/>
      <c r="I4845" s="173"/>
      <c r="J4845" s="173"/>
      <c r="K4845" s="173"/>
      <c r="L4845" s="173"/>
      <c r="M4845" s="72"/>
      <c r="N4845" s="67"/>
      <c r="O4845" s="76"/>
      <c r="P4845" s="218"/>
      <c r="Q4845" s="218"/>
      <c r="R4845" s="218"/>
    </row>
    <row r="4846" spans="1:18" x14ac:dyDescent="0.25">
      <c r="A4846" s="227"/>
      <c r="B4846" s="173"/>
      <c r="C4846" s="173"/>
      <c r="D4846" s="173"/>
      <c r="E4846" s="173"/>
      <c r="F4846" s="173"/>
      <c r="G4846" s="173"/>
      <c r="H4846" s="173"/>
      <c r="I4846" s="173"/>
      <c r="J4846" s="173"/>
      <c r="K4846" s="173"/>
      <c r="L4846" s="173"/>
      <c r="M4846" s="72"/>
      <c r="N4846" s="67"/>
      <c r="O4846" s="76"/>
      <c r="P4846" s="218"/>
      <c r="Q4846" s="218"/>
      <c r="R4846" s="218"/>
    </row>
    <row r="4847" spans="1:18" x14ac:dyDescent="0.25">
      <c r="A4847" s="227"/>
      <c r="B4847" s="173"/>
      <c r="C4847" s="173"/>
      <c r="D4847" s="173"/>
      <c r="E4847" s="173"/>
      <c r="F4847" s="173"/>
      <c r="G4847" s="173"/>
      <c r="H4847" s="173"/>
      <c r="I4847" s="173"/>
      <c r="J4847" s="173"/>
      <c r="K4847" s="173"/>
      <c r="L4847" s="173"/>
      <c r="M4847" s="72"/>
      <c r="N4847" s="67"/>
      <c r="O4847" s="76"/>
      <c r="P4847" s="218"/>
      <c r="Q4847" s="218"/>
      <c r="R4847" s="218"/>
    </row>
    <row r="4848" spans="1:18" x14ac:dyDescent="0.25">
      <c r="A4848" s="227"/>
      <c r="B4848" s="173"/>
      <c r="C4848" s="173"/>
      <c r="D4848" s="173"/>
      <c r="E4848" s="173"/>
      <c r="F4848" s="173"/>
      <c r="G4848" s="173"/>
      <c r="H4848" s="173"/>
      <c r="I4848" s="173"/>
      <c r="J4848" s="173"/>
      <c r="K4848" s="173"/>
      <c r="L4848" s="173"/>
      <c r="M4848" s="72"/>
      <c r="N4848" s="67"/>
      <c r="O4848" s="76"/>
      <c r="P4848" s="218"/>
      <c r="Q4848" s="218"/>
      <c r="R4848" s="218"/>
    </row>
    <row r="4849" spans="1:18" x14ac:dyDescent="0.25">
      <c r="A4849" s="227"/>
      <c r="B4849" s="173"/>
      <c r="C4849" s="173"/>
      <c r="D4849" s="173"/>
      <c r="E4849" s="173"/>
      <c r="F4849" s="173"/>
      <c r="G4849" s="173"/>
      <c r="H4849" s="173"/>
      <c r="I4849" s="173"/>
      <c r="J4849" s="173"/>
      <c r="K4849" s="173"/>
      <c r="L4849" s="173"/>
      <c r="M4849" s="72"/>
      <c r="N4849" s="67"/>
      <c r="O4849" s="76"/>
      <c r="P4849" s="218"/>
      <c r="Q4849" s="218"/>
      <c r="R4849" s="218"/>
    </row>
    <row r="4850" spans="1:18" x14ac:dyDescent="0.25">
      <c r="A4850" s="227"/>
      <c r="B4850" s="173"/>
      <c r="C4850" s="173"/>
      <c r="D4850" s="173"/>
      <c r="E4850" s="173"/>
      <c r="F4850" s="173"/>
      <c r="G4850" s="173"/>
      <c r="H4850" s="173"/>
      <c r="I4850" s="173"/>
      <c r="J4850" s="173"/>
      <c r="K4850" s="173"/>
      <c r="L4850" s="173"/>
      <c r="M4850" s="72"/>
      <c r="N4850" s="67"/>
      <c r="O4850" s="76"/>
      <c r="P4850" s="218"/>
      <c r="Q4850" s="218"/>
      <c r="R4850" s="218"/>
    </row>
    <row r="4851" spans="1:18" x14ac:dyDescent="0.25">
      <c r="A4851" s="227"/>
      <c r="B4851" s="173"/>
      <c r="C4851" s="173"/>
      <c r="D4851" s="173"/>
      <c r="E4851" s="173"/>
      <c r="F4851" s="173"/>
      <c r="G4851" s="173"/>
      <c r="H4851" s="173"/>
      <c r="I4851" s="173"/>
      <c r="J4851" s="173"/>
      <c r="K4851" s="173"/>
      <c r="L4851" s="173"/>
      <c r="M4851" s="72"/>
      <c r="N4851" s="67"/>
      <c r="O4851" s="76"/>
      <c r="P4851" s="218"/>
      <c r="Q4851" s="218"/>
      <c r="R4851" s="218"/>
    </row>
    <row r="4852" spans="1:18" x14ac:dyDescent="0.25">
      <c r="A4852" s="227"/>
      <c r="B4852" s="173"/>
      <c r="C4852" s="173"/>
      <c r="D4852" s="173"/>
      <c r="E4852" s="173"/>
      <c r="F4852" s="173"/>
      <c r="G4852" s="173"/>
      <c r="H4852" s="173"/>
      <c r="I4852" s="173"/>
      <c r="J4852" s="173"/>
      <c r="K4852" s="173"/>
      <c r="L4852" s="173"/>
      <c r="M4852" s="72"/>
      <c r="N4852" s="67"/>
      <c r="O4852" s="76"/>
      <c r="P4852" s="218"/>
      <c r="Q4852" s="218"/>
      <c r="R4852" s="218"/>
    </row>
    <row r="4853" spans="1:18" x14ac:dyDescent="0.25">
      <c r="A4853" s="227"/>
      <c r="B4853" s="173"/>
      <c r="C4853" s="173"/>
      <c r="D4853" s="173"/>
      <c r="E4853" s="173"/>
      <c r="F4853" s="173"/>
      <c r="G4853" s="173"/>
      <c r="H4853" s="173"/>
      <c r="I4853" s="173"/>
      <c r="J4853" s="173"/>
      <c r="K4853" s="173"/>
      <c r="L4853" s="173"/>
      <c r="M4853" s="72"/>
      <c r="N4853" s="67"/>
      <c r="O4853" s="76"/>
      <c r="P4853" s="218"/>
      <c r="Q4853" s="218"/>
      <c r="R4853" s="218"/>
    </row>
    <row r="4854" spans="1:18" x14ac:dyDescent="0.25">
      <c r="A4854" s="227"/>
      <c r="B4854" s="173"/>
      <c r="C4854" s="173"/>
      <c r="D4854" s="173"/>
      <c r="E4854" s="173"/>
      <c r="F4854" s="173"/>
      <c r="G4854" s="173"/>
      <c r="H4854" s="173"/>
      <c r="I4854" s="173"/>
      <c r="J4854" s="173"/>
      <c r="K4854" s="173"/>
      <c r="L4854" s="173"/>
      <c r="M4854" s="72"/>
      <c r="N4854" s="67"/>
      <c r="O4854" s="76"/>
      <c r="P4854" s="218"/>
      <c r="Q4854" s="218"/>
      <c r="R4854" s="218"/>
    </row>
    <row r="4855" spans="1:18" x14ac:dyDescent="0.25">
      <c r="A4855" s="227"/>
      <c r="B4855" s="173"/>
      <c r="C4855" s="173"/>
      <c r="D4855" s="173"/>
      <c r="E4855" s="173"/>
      <c r="F4855" s="173"/>
      <c r="G4855" s="173"/>
      <c r="H4855" s="173"/>
      <c r="I4855" s="173"/>
      <c r="J4855" s="173"/>
      <c r="K4855" s="173"/>
      <c r="L4855" s="173"/>
      <c r="M4855" s="72"/>
      <c r="N4855" s="67"/>
      <c r="O4855" s="76"/>
      <c r="P4855" s="218"/>
      <c r="Q4855" s="218"/>
      <c r="R4855" s="218"/>
    </row>
    <row r="4856" spans="1:18" x14ac:dyDescent="0.25">
      <c r="A4856" s="227"/>
      <c r="B4856" s="173"/>
      <c r="C4856" s="173"/>
      <c r="D4856" s="173"/>
      <c r="E4856" s="173"/>
      <c r="F4856" s="173"/>
      <c r="G4856" s="173"/>
      <c r="H4856" s="173"/>
      <c r="I4856" s="173"/>
      <c r="J4856" s="173"/>
      <c r="K4856" s="173"/>
      <c r="L4856" s="173"/>
      <c r="M4856" s="72"/>
      <c r="N4856" s="67"/>
      <c r="O4856" s="76"/>
      <c r="P4856" s="218"/>
      <c r="Q4856" s="218"/>
      <c r="R4856" s="218"/>
    </row>
    <row r="4857" spans="1:18" x14ac:dyDescent="0.25">
      <c r="A4857" s="227"/>
      <c r="B4857" s="173"/>
      <c r="C4857" s="173"/>
      <c r="D4857" s="173"/>
      <c r="E4857" s="173"/>
      <c r="F4857" s="173"/>
      <c r="G4857" s="173"/>
      <c r="H4857" s="173"/>
      <c r="I4857" s="173"/>
      <c r="J4857" s="173"/>
      <c r="K4857" s="173"/>
      <c r="L4857" s="173"/>
      <c r="M4857" s="72"/>
      <c r="N4857" s="67"/>
      <c r="O4857" s="76"/>
      <c r="P4857" s="218"/>
      <c r="Q4857" s="218"/>
      <c r="R4857" s="218"/>
    </row>
    <row r="4858" spans="1:18" x14ac:dyDescent="0.25">
      <c r="A4858" s="227"/>
      <c r="B4858" s="173"/>
      <c r="C4858" s="173"/>
      <c r="D4858" s="173"/>
      <c r="E4858" s="173"/>
      <c r="F4858" s="173"/>
      <c r="G4858" s="173"/>
      <c r="H4858" s="173"/>
      <c r="I4858" s="173"/>
      <c r="J4858" s="173"/>
      <c r="K4858" s="173"/>
      <c r="L4858" s="173"/>
      <c r="M4858" s="72"/>
      <c r="N4858" s="67"/>
      <c r="O4858" s="76"/>
      <c r="P4858" s="218"/>
      <c r="Q4858" s="218"/>
      <c r="R4858" s="218"/>
    </row>
    <row r="4859" spans="1:18" x14ac:dyDescent="0.25">
      <c r="A4859" s="227"/>
      <c r="B4859" s="173"/>
      <c r="C4859" s="173"/>
      <c r="D4859" s="173"/>
      <c r="E4859" s="173"/>
      <c r="F4859" s="173"/>
      <c r="G4859" s="173"/>
      <c r="H4859" s="173"/>
      <c r="I4859" s="173"/>
      <c r="J4859" s="173"/>
      <c r="K4859" s="173"/>
      <c r="L4859" s="173"/>
      <c r="M4859" s="72"/>
      <c r="N4859" s="67"/>
      <c r="O4859" s="76"/>
      <c r="P4859" s="218"/>
      <c r="Q4859" s="218"/>
      <c r="R4859" s="218"/>
    </row>
    <row r="4860" spans="1:18" x14ac:dyDescent="0.25">
      <c r="A4860" s="227"/>
      <c r="B4860" s="173"/>
      <c r="C4860" s="173"/>
      <c r="D4860" s="173"/>
      <c r="E4860" s="173"/>
      <c r="F4860" s="173"/>
      <c r="G4860" s="173"/>
      <c r="H4860" s="173"/>
      <c r="I4860" s="173"/>
      <c r="J4860" s="173"/>
      <c r="K4860" s="173"/>
      <c r="L4860" s="173"/>
      <c r="M4860" s="72"/>
      <c r="N4860" s="67"/>
      <c r="O4860" s="76"/>
      <c r="P4860" s="218"/>
      <c r="Q4860" s="218"/>
      <c r="R4860" s="218"/>
    </row>
    <row r="4861" spans="1:18" x14ac:dyDescent="0.25">
      <c r="A4861" s="227"/>
      <c r="B4861" s="173"/>
      <c r="C4861" s="173"/>
      <c r="D4861" s="173"/>
      <c r="E4861" s="173"/>
      <c r="F4861" s="173"/>
      <c r="G4861" s="173"/>
      <c r="H4861" s="173"/>
      <c r="I4861" s="173"/>
      <c r="J4861" s="173"/>
      <c r="K4861" s="173"/>
      <c r="L4861" s="173"/>
      <c r="M4861" s="72"/>
      <c r="N4861" s="67"/>
      <c r="O4861" s="76"/>
      <c r="P4861" s="218"/>
      <c r="Q4861" s="218"/>
      <c r="R4861" s="218"/>
    </row>
    <row r="4862" spans="1:18" x14ac:dyDescent="0.25">
      <c r="A4862" s="227"/>
      <c r="B4862" s="173"/>
      <c r="C4862" s="173"/>
      <c r="D4862" s="173"/>
      <c r="E4862" s="173"/>
      <c r="F4862" s="173"/>
      <c r="G4862" s="173"/>
      <c r="H4862" s="173"/>
      <c r="I4862" s="173"/>
      <c r="J4862" s="173"/>
      <c r="K4862" s="173"/>
      <c r="L4862" s="173"/>
      <c r="M4862" s="72"/>
      <c r="N4862" s="67"/>
      <c r="O4862" s="76"/>
      <c r="P4862" s="218"/>
      <c r="Q4862" s="218"/>
      <c r="R4862" s="218"/>
    </row>
    <row r="4863" spans="1:18" x14ac:dyDescent="0.25">
      <c r="A4863" s="227"/>
      <c r="B4863" s="173"/>
      <c r="C4863" s="173"/>
      <c r="D4863" s="173"/>
      <c r="E4863" s="173"/>
      <c r="F4863" s="173"/>
      <c r="G4863" s="173"/>
      <c r="H4863" s="173"/>
      <c r="I4863" s="173"/>
      <c r="J4863" s="173"/>
      <c r="K4863" s="173"/>
      <c r="L4863" s="173"/>
      <c r="M4863" s="72"/>
      <c r="N4863" s="67"/>
      <c r="O4863" s="76"/>
      <c r="P4863" s="218"/>
      <c r="Q4863" s="218"/>
      <c r="R4863" s="218"/>
    </row>
    <row r="4864" spans="1:18" x14ac:dyDescent="0.25">
      <c r="A4864" s="227"/>
      <c r="B4864" s="173"/>
      <c r="C4864" s="173"/>
      <c r="D4864" s="173"/>
      <c r="E4864" s="173"/>
      <c r="F4864" s="173"/>
      <c r="G4864" s="173"/>
      <c r="H4864" s="173"/>
      <c r="I4864" s="173"/>
      <c r="J4864" s="173"/>
      <c r="K4864" s="173"/>
      <c r="L4864" s="173"/>
      <c r="M4864" s="72"/>
      <c r="N4864" s="67"/>
      <c r="O4864" s="76"/>
      <c r="P4864" s="218"/>
      <c r="Q4864" s="218"/>
      <c r="R4864" s="218"/>
    </row>
    <row r="4865" spans="1:18" x14ac:dyDescent="0.25">
      <c r="A4865" s="227"/>
      <c r="B4865" s="173"/>
      <c r="C4865" s="173"/>
      <c r="D4865" s="173"/>
      <c r="E4865" s="173"/>
      <c r="F4865" s="173"/>
      <c r="G4865" s="173"/>
      <c r="H4865" s="173"/>
      <c r="I4865" s="173"/>
      <c r="J4865" s="173"/>
      <c r="K4865" s="173"/>
      <c r="L4865" s="173"/>
      <c r="M4865" s="72"/>
      <c r="N4865" s="67"/>
      <c r="O4865" s="76"/>
      <c r="P4865" s="218"/>
      <c r="Q4865" s="218"/>
      <c r="R4865" s="218"/>
    </row>
    <row r="4866" spans="1:18" x14ac:dyDescent="0.25">
      <c r="A4866" s="227"/>
      <c r="B4866" s="173"/>
      <c r="C4866" s="173"/>
      <c r="D4866" s="173"/>
      <c r="E4866" s="173"/>
      <c r="F4866" s="173"/>
      <c r="G4866" s="173"/>
      <c r="H4866" s="173"/>
      <c r="I4866" s="173"/>
      <c r="J4866" s="173"/>
      <c r="K4866" s="173"/>
      <c r="L4866" s="173"/>
      <c r="M4866" s="72"/>
      <c r="N4866" s="67"/>
      <c r="O4866" s="76"/>
      <c r="P4866" s="218"/>
      <c r="Q4866" s="218"/>
      <c r="R4866" s="218"/>
    </row>
    <row r="4867" spans="1:18" x14ac:dyDescent="0.25">
      <c r="A4867" s="227"/>
      <c r="B4867" s="173"/>
      <c r="C4867" s="173"/>
      <c r="D4867" s="173"/>
      <c r="E4867" s="173"/>
      <c r="F4867" s="173"/>
      <c r="G4867" s="173"/>
      <c r="H4867" s="173"/>
      <c r="I4867" s="173"/>
      <c r="J4867" s="173"/>
      <c r="K4867" s="173"/>
      <c r="L4867" s="173"/>
      <c r="M4867" s="72"/>
      <c r="N4867" s="67"/>
      <c r="O4867" s="76"/>
      <c r="P4867" s="218"/>
      <c r="Q4867" s="218"/>
      <c r="R4867" s="218"/>
    </row>
    <row r="4868" spans="1:18" x14ac:dyDescent="0.25">
      <c r="A4868" s="227"/>
      <c r="B4868" s="173"/>
      <c r="C4868" s="173"/>
      <c r="D4868" s="173"/>
      <c r="E4868" s="173"/>
      <c r="F4868" s="173"/>
      <c r="G4868" s="173"/>
      <c r="H4868" s="173"/>
      <c r="I4868" s="173"/>
      <c r="J4868" s="173"/>
      <c r="K4868" s="173"/>
      <c r="L4868" s="173"/>
      <c r="M4868" s="72"/>
      <c r="N4868" s="67"/>
      <c r="O4868" s="76"/>
      <c r="P4868" s="218"/>
      <c r="Q4868" s="218"/>
      <c r="R4868" s="218"/>
    </row>
    <row r="4869" spans="1:18" x14ac:dyDescent="0.25">
      <c r="A4869" s="227"/>
      <c r="B4869" s="173"/>
      <c r="C4869" s="173"/>
      <c r="D4869" s="173"/>
      <c r="E4869" s="173"/>
      <c r="F4869" s="173"/>
      <c r="G4869" s="173"/>
      <c r="H4869" s="173"/>
      <c r="I4869" s="173"/>
      <c r="J4869" s="173"/>
      <c r="K4869" s="173"/>
      <c r="L4869" s="173"/>
      <c r="M4869" s="72"/>
      <c r="N4869" s="67"/>
      <c r="O4869" s="76"/>
      <c r="P4869" s="218"/>
      <c r="Q4869" s="218"/>
      <c r="R4869" s="218"/>
    </row>
    <row r="4870" spans="1:18" x14ac:dyDescent="0.25">
      <c r="A4870" s="227"/>
      <c r="B4870" s="173"/>
      <c r="C4870" s="173"/>
      <c r="D4870" s="173"/>
      <c r="E4870" s="173"/>
      <c r="F4870" s="173"/>
      <c r="G4870" s="173"/>
      <c r="H4870" s="173"/>
      <c r="I4870" s="173"/>
      <c r="J4870" s="173"/>
      <c r="K4870" s="173"/>
      <c r="L4870" s="173"/>
      <c r="M4870" s="72"/>
      <c r="N4870" s="67"/>
      <c r="O4870" s="76"/>
      <c r="P4870" s="218"/>
      <c r="Q4870" s="218"/>
      <c r="R4870" s="218"/>
    </row>
    <row r="4871" spans="1:18" x14ac:dyDescent="0.25">
      <c r="A4871" s="227"/>
      <c r="B4871" s="173"/>
      <c r="C4871" s="173"/>
      <c r="D4871" s="173"/>
      <c r="E4871" s="173"/>
      <c r="F4871" s="173"/>
      <c r="G4871" s="173"/>
      <c r="H4871" s="173"/>
      <c r="I4871" s="173"/>
      <c r="J4871" s="173"/>
      <c r="K4871" s="173"/>
      <c r="L4871" s="173"/>
      <c r="M4871" s="72"/>
      <c r="N4871" s="67"/>
      <c r="O4871" s="76"/>
      <c r="P4871" s="218"/>
      <c r="Q4871" s="218"/>
      <c r="R4871" s="218"/>
    </row>
    <row r="4872" spans="1:18" x14ac:dyDescent="0.25">
      <c r="A4872" s="227"/>
      <c r="B4872" s="173"/>
      <c r="C4872" s="173"/>
      <c r="D4872" s="173"/>
      <c r="E4872" s="173"/>
      <c r="F4872" s="173"/>
      <c r="G4872" s="173"/>
      <c r="H4872" s="173"/>
      <c r="I4872" s="173"/>
      <c r="J4872" s="173"/>
      <c r="K4872" s="173"/>
      <c r="L4872" s="173"/>
      <c r="M4872" s="72"/>
      <c r="N4872" s="67"/>
      <c r="O4872" s="76"/>
      <c r="P4872" s="218"/>
      <c r="Q4872" s="218"/>
      <c r="R4872" s="218"/>
    </row>
    <row r="4873" spans="1:18" x14ac:dyDescent="0.25">
      <c r="A4873" s="227"/>
      <c r="B4873" s="173"/>
      <c r="C4873" s="173"/>
      <c r="D4873" s="173"/>
      <c r="E4873" s="173"/>
      <c r="F4873" s="173"/>
      <c r="G4873" s="173"/>
      <c r="H4873" s="173"/>
      <c r="I4873" s="173"/>
      <c r="J4873" s="173"/>
      <c r="K4873" s="173"/>
      <c r="L4873" s="173"/>
      <c r="M4873" s="72"/>
      <c r="N4873" s="67"/>
      <c r="O4873" s="76"/>
      <c r="P4873" s="218"/>
      <c r="Q4873" s="218"/>
      <c r="R4873" s="218"/>
    </row>
    <row r="4874" spans="1:18" x14ac:dyDescent="0.25">
      <c r="A4874" s="227"/>
      <c r="B4874" s="173"/>
      <c r="C4874" s="173"/>
      <c r="D4874" s="173"/>
      <c r="E4874" s="173"/>
      <c r="F4874" s="173"/>
      <c r="G4874" s="173"/>
      <c r="H4874" s="173"/>
      <c r="I4874" s="173"/>
      <c r="J4874" s="173"/>
      <c r="K4874" s="173"/>
      <c r="L4874" s="173"/>
      <c r="M4874" s="72"/>
      <c r="N4874" s="67"/>
      <c r="O4874" s="76"/>
      <c r="P4874" s="218"/>
      <c r="Q4874" s="218"/>
      <c r="R4874" s="218"/>
    </row>
    <row r="4875" spans="1:18" x14ac:dyDescent="0.25">
      <c r="A4875" s="227"/>
      <c r="B4875" s="173"/>
      <c r="C4875" s="173"/>
      <c r="D4875" s="173"/>
      <c r="E4875" s="173"/>
      <c r="F4875" s="173"/>
      <c r="G4875" s="173"/>
      <c r="H4875" s="173"/>
      <c r="I4875" s="173"/>
      <c r="J4875" s="173"/>
      <c r="K4875" s="173"/>
      <c r="L4875" s="173"/>
      <c r="M4875" s="72"/>
      <c r="N4875" s="67"/>
      <c r="O4875" s="76"/>
      <c r="P4875" s="218"/>
      <c r="Q4875" s="218"/>
      <c r="R4875" s="218"/>
    </row>
    <row r="4876" spans="1:18" x14ac:dyDescent="0.25">
      <c r="A4876" s="227"/>
      <c r="B4876" s="173"/>
      <c r="C4876" s="173"/>
      <c r="D4876" s="173"/>
      <c r="E4876" s="173"/>
      <c r="F4876" s="173"/>
      <c r="G4876" s="173"/>
      <c r="H4876" s="173"/>
      <c r="I4876" s="173"/>
      <c r="J4876" s="173"/>
      <c r="K4876" s="173"/>
      <c r="L4876" s="173"/>
      <c r="M4876" s="72"/>
      <c r="N4876" s="67"/>
      <c r="O4876" s="76"/>
      <c r="P4876" s="218"/>
      <c r="Q4876" s="218"/>
      <c r="R4876" s="218"/>
    </row>
    <row r="4877" spans="1:18" x14ac:dyDescent="0.25">
      <c r="A4877" s="227"/>
      <c r="B4877" s="173"/>
      <c r="C4877" s="173"/>
      <c r="D4877" s="173"/>
      <c r="E4877" s="173"/>
      <c r="F4877" s="173"/>
      <c r="G4877" s="173"/>
      <c r="H4877" s="173"/>
      <c r="I4877" s="173"/>
      <c r="J4877" s="173"/>
      <c r="K4877" s="173"/>
      <c r="L4877" s="173"/>
      <c r="M4877" s="72"/>
      <c r="N4877" s="67"/>
      <c r="O4877" s="76"/>
      <c r="P4877" s="218"/>
      <c r="Q4877" s="218"/>
      <c r="R4877" s="218"/>
    </row>
    <row r="4878" spans="1:18" x14ac:dyDescent="0.25">
      <c r="A4878" s="227"/>
      <c r="B4878" s="173"/>
      <c r="C4878" s="173"/>
      <c r="D4878" s="173"/>
      <c r="E4878" s="173"/>
      <c r="F4878" s="173"/>
      <c r="G4878" s="173"/>
      <c r="H4878" s="173"/>
      <c r="I4878" s="173"/>
      <c r="J4878" s="173"/>
      <c r="K4878" s="173"/>
      <c r="L4878" s="173"/>
      <c r="M4878" s="72"/>
      <c r="N4878" s="67"/>
      <c r="O4878" s="76"/>
      <c r="P4878" s="218"/>
      <c r="Q4878" s="218"/>
      <c r="R4878" s="218"/>
    </row>
    <row r="4879" spans="1:18" x14ac:dyDescent="0.25">
      <c r="A4879" s="227"/>
      <c r="B4879" s="173"/>
      <c r="C4879" s="173"/>
      <c r="D4879" s="173"/>
      <c r="E4879" s="173"/>
      <c r="F4879" s="173"/>
      <c r="G4879" s="173"/>
      <c r="H4879" s="173"/>
      <c r="I4879" s="173"/>
      <c r="J4879" s="173"/>
      <c r="K4879" s="173"/>
      <c r="L4879" s="173"/>
      <c r="M4879" s="72"/>
      <c r="N4879" s="67"/>
      <c r="O4879" s="76"/>
      <c r="P4879" s="218"/>
      <c r="Q4879" s="218"/>
      <c r="R4879" s="218"/>
    </row>
    <row r="4880" spans="1:18" x14ac:dyDescent="0.25">
      <c r="A4880" s="227"/>
      <c r="B4880" s="173"/>
      <c r="C4880" s="173"/>
      <c r="D4880" s="173"/>
      <c r="E4880" s="173"/>
      <c r="F4880" s="173"/>
      <c r="G4880" s="173"/>
      <c r="H4880" s="173"/>
      <c r="I4880" s="173"/>
      <c r="J4880" s="173"/>
      <c r="K4880" s="173"/>
      <c r="L4880" s="173"/>
      <c r="M4880" s="72"/>
      <c r="N4880" s="67"/>
      <c r="O4880" s="76"/>
      <c r="P4880" s="218"/>
      <c r="Q4880" s="218"/>
      <c r="R4880" s="218"/>
    </row>
    <row r="4881" spans="1:18" x14ac:dyDescent="0.25">
      <c r="A4881" s="227"/>
      <c r="B4881" s="173"/>
      <c r="C4881" s="173"/>
      <c r="D4881" s="173"/>
      <c r="E4881" s="173"/>
      <c r="F4881" s="173"/>
      <c r="G4881" s="173"/>
      <c r="H4881" s="173"/>
      <c r="I4881" s="173"/>
      <c r="J4881" s="173"/>
      <c r="K4881" s="173"/>
      <c r="L4881" s="173"/>
      <c r="M4881" s="72"/>
      <c r="N4881" s="67"/>
      <c r="O4881" s="76"/>
      <c r="P4881" s="218"/>
      <c r="Q4881" s="218"/>
      <c r="R4881" s="218"/>
    </row>
    <row r="4882" spans="1:18" x14ac:dyDescent="0.25">
      <c r="A4882" s="227"/>
      <c r="B4882" s="173"/>
      <c r="C4882" s="173"/>
      <c r="D4882" s="173"/>
      <c r="E4882" s="173"/>
      <c r="F4882" s="173"/>
      <c r="G4882" s="173"/>
      <c r="H4882" s="173"/>
      <c r="I4882" s="173"/>
      <c r="J4882" s="173"/>
      <c r="K4882" s="173"/>
      <c r="L4882" s="173"/>
      <c r="M4882" s="72"/>
      <c r="N4882" s="67"/>
      <c r="O4882" s="76"/>
      <c r="P4882" s="218"/>
      <c r="Q4882" s="218"/>
      <c r="R4882" s="218"/>
    </row>
    <row r="4883" spans="1:18" x14ac:dyDescent="0.25">
      <c r="A4883" s="227"/>
      <c r="B4883" s="173"/>
      <c r="C4883" s="173"/>
      <c r="D4883" s="173"/>
      <c r="E4883" s="173"/>
      <c r="F4883" s="173"/>
      <c r="G4883" s="173"/>
      <c r="H4883" s="173"/>
      <c r="I4883" s="173"/>
      <c r="J4883" s="173"/>
      <c r="K4883" s="173"/>
      <c r="L4883" s="173"/>
      <c r="M4883" s="72"/>
      <c r="N4883" s="67"/>
      <c r="O4883" s="76"/>
      <c r="P4883" s="218"/>
      <c r="Q4883" s="218"/>
      <c r="R4883" s="218"/>
    </row>
    <row r="4884" spans="1:18" x14ac:dyDescent="0.25">
      <c r="A4884" s="227"/>
      <c r="B4884" s="173"/>
      <c r="C4884" s="173"/>
      <c r="D4884" s="173"/>
      <c r="E4884" s="173"/>
      <c r="F4884" s="173"/>
      <c r="G4884" s="173"/>
      <c r="H4884" s="173"/>
      <c r="I4884" s="173"/>
      <c r="J4884" s="173"/>
      <c r="K4884" s="173"/>
      <c r="L4884" s="173"/>
      <c r="M4884" s="72"/>
      <c r="N4884" s="67"/>
      <c r="O4884" s="76"/>
      <c r="P4884" s="218"/>
      <c r="Q4884" s="218"/>
      <c r="R4884" s="218"/>
    </row>
    <row r="4885" spans="1:18" x14ac:dyDescent="0.25">
      <c r="A4885" s="227"/>
      <c r="B4885" s="173"/>
      <c r="C4885" s="173"/>
      <c r="D4885" s="173"/>
      <c r="E4885" s="173"/>
      <c r="F4885" s="173"/>
      <c r="G4885" s="173"/>
      <c r="H4885" s="173"/>
      <c r="I4885" s="173"/>
      <c r="J4885" s="173"/>
      <c r="K4885" s="173"/>
      <c r="L4885" s="173"/>
      <c r="M4885" s="72"/>
      <c r="N4885" s="67"/>
      <c r="O4885" s="76"/>
      <c r="P4885" s="218"/>
      <c r="Q4885" s="218"/>
      <c r="R4885" s="218"/>
    </row>
    <row r="4886" spans="1:18" x14ac:dyDescent="0.25">
      <c r="A4886" s="227"/>
      <c r="B4886" s="173"/>
      <c r="C4886" s="173"/>
      <c r="D4886" s="173"/>
      <c r="E4886" s="173"/>
      <c r="F4886" s="173"/>
      <c r="G4886" s="173"/>
      <c r="H4886" s="173"/>
      <c r="I4886" s="173"/>
      <c r="J4886" s="173"/>
      <c r="K4886" s="173"/>
      <c r="L4886" s="173"/>
      <c r="M4886" s="72"/>
      <c r="N4886" s="67"/>
      <c r="O4886" s="76"/>
      <c r="P4886" s="218"/>
      <c r="Q4886" s="218"/>
      <c r="R4886" s="218"/>
    </row>
    <row r="4887" spans="1:18" x14ac:dyDescent="0.25">
      <c r="A4887" s="227"/>
      <c r="B4887" s="173"/>
      <c r="C4887" s="173"/>
      <c r="D4887" s="173"/>
      <c r="E4887" s="173"/>
      <c r="F4887" s="173"/>
      <c r="G4887" s="173"/>
      <c r="H4887" s="173"/>
      <c r="I4887" s="173"/>
      <c r="J4887" s="173"/>
      <c r="K4887" s="173"/>
      <c r="L4887" s="173"/>
      <c r="M4887" s="72"/>
      <c r="N4887" s="67"/>
      <c r="O4887" s="76"/>
      <c r="P4887" s="218"/>
      <c r="Q4887" s="218"/>
      <c r="R4887" s="218"/>
    </row>
    <row r="4888" spans="1:18" x14ac:dyDescent="0.25">
      <c r="A4888" s="227"/>
      <c r="B4888" s="173"/>
      <c r="C4888" s="173"/>
      <c r="D4888" s="173"/>
      <c r="E4888" s="173"/>
      <c r="F4888" s="173"/>
      <c r="G4888" s="173"/>
      <c r="H4888" s="173"/>
      <c r="I4888" s="173"/>
      <c r="J4888" s="173"/>
      <c r="K4888" s="173"/>
      <c r="L4888" s="173"/>
      <c r="M4888" s="72"/>
      <c r="N4888" s="67"/>
      <c r="O4888" s="76"/>
      <c r="P4888" s="218"/>
      <c r="Q4888" s="218"/>
      <c r="R4888" s="218"/>
    </row>
    <row r="4889" spans="1:18" x14ac:dyDescent="0.25">
      <c r="A4889" s="227"/>
      <c r="B4889" s="173"/>
      <c r="C4889" s="173"/>
      <c r="D4889" s="173"/>
      <c r="E4889" s="173"/>
      <c r="F4889" s="173"/>
      <c r="G4889" s="173"/>
      <c r="H4889" s="173"/>
      <c r="I4889" s="173"/>
      <c r="J4889" s="173"/>
      <c r="K4889" s="173"/>
      <c r="L4889" s="173"/>
      <c r="M4889" s="72"/>
      <c r="N4889" s="67"/>
      <c r="O4889" s="76"/>
      <c r="P4889" s="218"/>
      <c r="Q4889" s="218"/>
      <c r="R4889" s="218"/>
    </row>
    <row r="4890" spans="1:18" x14ac:dyDescent="0.25">
      <c r="A4890" s="227"/>
      <c r="B4890" s="173"/>
      <c r="C4890" s="173"/>
      <c r="D4890" s="173"/>
      <c r="E4890" s="173"/>
      <c r="F4890" s="173"/>
      <c r="G4890" s="173"/>
      <c r="H4890" s="173"/>
      <c r="I4890" s="173"/>
      <c r="J4890" s="173"/>
      <c r="K4890" s="173"/>
      <c r="L4890" s="173"/>
      <c r="M4890" s="72"/>
      <c r="N4890" s="67"/>
      <c r="O4890" s="76"/>
      <c r="P4890" s="218"/>
      <c r="Q4890" s="218"/>
      <c r="R4890" s="218"/>
    </row>
    <row r="4891" spans="1:18" x14ac:dyDescent="0.25">
      <c r="A4891" s="227"/>
      <c r="B4891" s="173"/>
      <c r="C4891" s="173"/>
      <c r="D4891" s="173"/>
      <c r="E4891" s="173"/>
      <c r="F4891" s="173"/>
      <c r="G4891" s="173"/>
      <c r="H4891" s="173"/>
      <c r="I4891" s="173"/>
      <c r="J4891" s="173"/>
      <c r="K4891" s="173"/>
      <c r="L4891" s="173"/>
      <c r="M4891" s="72"/>
      <c r="N4891" s="67"/>
      <c r="O4891" s="76"/>
      <c r="P4891" s="218"/>
      <c r="Q4891" s="218"/>
      <c r="R4891" s="218"/>
    </row>
    <row r="4892" spans="1:18" x14ac:dyDescent="0.25">
      <c r="A4892" s="227"/>
      <c r="B4892" s="173"/>
      <c r="C4892" s="173"/>
      <c r="D4892" s="173"/>
      <c r="E4892" s="173"/>
      <c r="F4892" s="173"/>
      <c r="G4892" s="173"/>
      <c r="H4892" s="173"/>
      <c r="I4892" s="173"/>
      <c r="J4892" s="173"/>
      <c r="K4892" s="173"/>
      <c r="L4892" s="173"/>
      <c r="M4892" s="72"/>
      <c r="N4892" s="67"/>
      <c r="O4892" s="76"/>
      <c r="P4892" s="218"/>
      <c r="Q4892" s="218"/>
      <c r="R4892" s="218"/>
    </row>
    <row r="4893" spans="1:18" x14ac:dyDescent="0.25">
      <c r="A4893" s="227"/>
      <c r="B4893" s="173"/>
      <c r="C4893" s="173"/>
      <c r="D4893" s="173"/>
      <c r="E4893" s="173"/>
      <c r="F4893" s="173"/>
      <c r="G4893" s="173"/>
      <c r="H4893" s="173"/>
      <c r="I4893" s="173"/>
      <c r="J4893" s="173"/>
      <c r="K4893" s="173"/>
      <c r="L4893" s="173"/>
      <c r="M4893" s="72"/>
      <c r="N4893" s="67"/>
      <c r="O4893" s="76"/>
      <c r="P4893" s="218"/>
      <c r="Q4893" s="218"/>
      <c r="R4893" s="218"/>
    </row>
    <row r="4894" spans="1:18" x14ac:dyDescent="0.25">
      <c r="A4894" s="227"/>
      <c r="B4894" s="173"/>
      <c r="C4894" s="173"/>
      <c r="D4894" s="173"/>
      <c r="E4894" s="173"/>
      <c r="F4894" s="173"/>
      <c r="G4894" s="173"/>
      <c r="H4894" s="173"/>
      <c r="I4894" s="173"/>
      <c r="J4894" s="173"/>
      <c r="K4894" s="173"/>
      <c r="L4894" s="173"/>
      <c r="M4894" s="72"/>
      <c r="N4894" s="67"/>
      <c r="O4894" s="76"/>
      <c r="P4894" s="218"/>
      <c r="Q4894" s="218"/>
      <c r="R4894" s="218"/>
    </row>
    <row r="4895" spans="1:18" x14ac:dyDescent="0.25">
      <c r="A4895" s="227"/>
      <c r="B4895" s="173"/>
      <c r="C4895" s="173"/>
      <c r="D4895" s="173"/>
      <c r="E4895" s="173"/>
      <c r="F4895" s="173"/>
      <c r="G4895" s="173"/>
      <c r="H4895" s="173"/>
      <c r="I4895" s="173"/>
      <c r="J4895" s="173"/>
      <c r="K4895" s="173"/>
      <c r="L4895" s="173"/>
      <c r="M4895" s="72"/>
      <c r="N4895" s="67"/>
      <c r="O4895" s="76"/>
      <c r="P4895" s="218"/>
      <c r="Q4895" s="218"/>
      <c r="R4895" s="218"/>
    </row>
    <row r="4896" spans="1:18" x14ac:dyDescent="0.25">
      <c r="A4896" s="227"/>
      <c r="B4896" s="173"/>
      <c r="C4896" s="173"/>
      <c r="D4896" s="173"/>
      <c r="E4896" s="173"/>
      <c r="F4896" s="173"/>
      <c r="G4896" s="173"/>
      <c r="H4896" s="173"/>
      <c r="I4896" s="173"/>
      <c r="J4896" s="173"/>
      <c r="K4896" s="173"/>
      <c r="L4896" s="173"/>
      <c r="M4896" s="72"/>
      <c r="N4896" s="67"/>
      <c r="O4896" s="76"/>
      <c r="P4896" s="218"/>
      <c r="Q4896" s="218"/>
      <c r="R4896" s="218"/>
    </row>
    <row r="4897" spans="1:18" x14ac:dyDescent="0.25">
      <c r="A4897" s="227"/>
      <c r="B4897" s="173"/>
      <c r="C4897" s="173"/>
      <c r="D4897" s="173"/>
      <c r="E4897" s="173"/>
      <c r="F4897" s="173"/>
      <c r="G4897" s="173"/>
      <c r="H4897" s="173"/>
      <c r="I4897" s="173"/>
      <c r="J4897" s="173"/>
      <c r="K4897" s="173"/>
      <c r="L4897" s="173"/>
      <c r="M4897" s="72"/>
      <c r="N4897" s="67"/>
      <c r="O4897" s="76"/>
      <c r="P4897" s="218"/>
      <c r="Q4897" s="218"/>
      <c r="R4897" s="218"/>
    </row>
    <row r="4898" spans="1:18" x14ac:dyDescent="0.25">
      <c r="A4898" s="227"/>
      <c r="B4898" s="173"/>
      <c r="C4898" s="173"/>
      <c r="D4898" s="173"/>
      <c r="E4898" s="173"/>
      <c r="F4898" s="173"/>
      <c r="G4898" s="173"/>
      <c r="H4898" s="173"/>
      <c r="I4898" s="173"/>
      <c r="J4898" s="173"/>
      <c r="K4898" s="173"/>
      <c r="L4898" s="173"/>
      <c r="M4898" s="72"/>
      <c r="N4898" s="67"/>
      <c r="O4898" s="76"/>
      <c r="P4898" s="218"/>
      <c r="Q4898" s="218"/>
      <c r="R4898" s="218"/>
    </row>
    <row r="4899" spans="1:18" x14ac:dyDescent="0.25">
      <c r="A4899" s="227"/>
      <c r="B4899" s="173"/>
      <c r="C4899" s="173"/>
      <c r="D4899" s="173"/>
      <c r="E4899" s="173"/>
      <c r="F4899" s="173"/>
      <c r="G4899" s="173"/>
      <c r="H4899" s="173"/>
      <c r="I4899" s="173"/>
      <c r="J4899" s="173"/>
      <c r="K4899" s="173"/>
      <c r="L4899" s="173"/>
      <c r="M4899" s="72"/>
      <c r="N4899" s="67"/>
      <c r="O4899" s="76"/>
      <c r="P4899" s="218"/>
      <c r="Q4899" s="218"/>
      <c r="R4899" s="218"/>
    </row>
    <row r="4900" spans="1:18" x14ac:dyDescent="0.25">
      <c r="A4900" s="227"/>
      <c r="B4900" s="173"/>
      <c r="C4900" s="173"/>
      <c r="D4900" s="173"/>
      <c r="E4900" s="173"/>
      <c r="F4900" s="173"/>
      <c r="G4900" s="173"/>
      <c r="H4900" s="173"/>
      <c r="I4900" s="173"/>
      <c r="J4900" s="173"/>
      <c r="K4900" s="173"/>
      <c r="L4900" s="173"/>
      <c r="M4900" s="72"/>
      <c r="N4900" s="67"/>
      <c r="O4900" s="76"/>
      <c r="P4900" s="218"/>
      <c r="Q4900" s="218"/>
      <c r="R4900" s="218"/>
    </row>
    <row r="4901" spans="1:18" x14ac:dyDescent="0.25">
      <c r="A4901" s="227"/>
      <c r="B4901" s="173"/>
      <c r="C4901" s="173"/>
      <c r="D4901" s="173"/>
      <c r="E4901" s="173"/>
      <c r="F4901" s="173"/>
      <c r="G4901" s="173"/>
      <c r="H4901" s="173"/>
      <c r="I4901" s="173"/>
      <c r="J4901" s="173"/>
      <c r="K4901" s="173"/>
      <c r="L4901" s="173"/>
      <c r="M4901" s="72"/>
      <c r="N4901" s="67"/>
      <c r="O4901" s="76"/>
      <c r="P4901" s="218"/>
      <c r="Q4901" s="218"/>
      <c r="R4901" s="218"/>
    </row>
    <row r="4902" spans="1:18" x14ac:dyDescent="0.25">
      <c r="A4902" s="227"/>
      <c r="B4902" s="173"/>
      <c r="C4902" s="173"/>
      <c r="D4902" s="173"/>
      <c r="E4902" s="173"/>
      <c r="F4902" s="173"/>
      <c r="G4902" s="173"/>
      <c r="H4902" s="173"/>
      <c r="I4902" s="173"/>
      <c r="J4902" s="173"/>
      <c r="K4902" s="173"/>
      <c r="L4902" s="173"/>
      <c r="M4902" s="72"/>
      <c r="N4902" s="67"/>
      <c r="O4902" s="76"/>
      <c r="P4902" s="218"/>
      <c r="Q4902" s="218"/>
      <c r="R4902" s="218"/>
    </row>
    <row r="4903" spans="1:18" x14ac:dyDescent="0.25">
      <c r="A4903" s="227"/>
      <c r="B4903" s="173"/>
      <c r="C4903" s="173"/>
      <c r="D4903" s="173"/>
      <c r="E4903" s="173"/>
      <c r="F4903" s="173"/>
      <c r="G4903" s="173"/>
      <c r="H4903" s="173"/>
      <c r="I4903" s="173"/>
      <c r="J4903" s="173"/>
      <c r="K4903" s="173"/>
      <c r="L4903" s="173"/>
      <c r="M4903" s="72"/>
      <c r="N4903" s="67"/>
      <c r="O4903" s="76"/>
      <c r="P4903" s="218"/>
      <c r="Q4903" s="218"/>
      <c r="R4903" s="218"/>
    </row>
    <row r="4904" spans="1:18" x14ac:dyDescent="0.25">
      <c r="A4904" s="227"/>
      <c r="B4904" s="173"/>
      <c r="C4904" s="173"/>
      <c r="D4904" s="173"/>
      <c r="E4904" s="173"/>
      <c r="F4904" s="173"/>
      <c r="G4904" s="173"/>
      <c r="H4904" s="173"/>
      <c r="I4904" s="173"/>
      <c r="J4904" s="173"/>
      <c r="K4904" s="173"/>
      <c r="L4904" s="173"/>
      <c r="M4904" s="72"/>
      <c r="N4904" s="67"/>
      <c r="O4904" s="76"/>
      <c r="P4904" s="218"/>
      <c r="Q4904" s="218"/>
      <c r="R4904" s="218"/>
    </row>
    <row r="4905" spans="1:18" x14ac:dyDescent="0.25">
      <c r="A4905" s="227"/>
      <c r="B4905" s="173"/>
      <c r="C4905" s="173"/>
      <c r="D4905" s="173"/>
      <c r="E4905" s="173"/>
      <c r="F4905" s="173"/>
      <c r="G4905" s="173"/>
      <c r="H4905" s="173"/>
      <c r="I4905" s="173"/>
      <c r="J4905" s="173"/>
      <c r="K4905" s="173"/>
      <c r="L4905" s="173"/>
      <c r="M4905" s="72"/>
      <c r="N4905" s="67"/>
      <c r="O4905" s="76"/>
      <c r="P4905" s="218"/>
      <c r="Q4905" s="218"/>
      <c r="R4905" s="218"/>
    </row>
    <row r="4906" spans="1:18" x14ac:dyDescent="0.25">
      <c r="A4906" s="227"/>
      <c r="B4906" s="173"/>
      <c r="C4906" s="173"/>
      <c r="D4906" s="173"/>
      <c r="E4906" s="173"/>
      <c r="F4906" s="173"/>
      <c r="G4906" s="173"/>
      <c r="H4906" s="173"/>
      <c r="I4906" s="173"/>
      <c r="J4906" s="173"/>
      <c r="K4906" s="173"/>
      <c r="L4906" s="173"/>
      <c r="M4906" s="72"/>
      <c r="N4906" s="67"/>
      <c r="O4906" s="76"/>
      <c r="P4906" s="218"/>
      <c r="Q4906" s="218"/>
      <c r="R4906" s="218"/>
    </row>
    <row r="4907" spans="1:18" x14ac:dyDescent="0.25">
      <c r="A4907" s="227"/>
      <c r="B4907" s="173"/>
      <c r="C4907" s="173"/>
      <c r="D4907" s="173"/>
      <c r="E4907" s="173"/>
      <c r="F4907" s="173"/>
      <c r="G4907" s="173"/>
      <c r="H4907" s="173"/>
      <c r="I4907" s="173"/>
      <c r="J4907" s="173"/>
      <c r="K4907" s="173"/>
      <c r="L4907" s="173"/>
      <c r="M4907" s="72"/>
      <c r="N4907" s="67"/>
      <c r="O4907" s="76"/>
      <c r="P4907" s="218"/>
      <c r="Q4907" s="218"/>
      <c r="R4907" s="218"/>
    </row>
    <row r="4908" spans="1:18" x14ac:dyDescent="0.25">
      <c r="A4908" s="227"/>
      <c r="B4908" s="173"/>
      <c r="C4908" s="173"/>
      <c r="D4908" s="173"/>
      <c r="E4908" s="173"/>
      <c r="F4908" s="173"/>
      <c r="G4908" s="173"/>
      <c r="H4908" s="173"/>
      <c r="I4908" s="173"/>
      <c r="J4908" s="173"/>
      <c r="K4908" s="173"/>
      <c r="L4908" s="173"/>
      <c r="M4908" s="72"/>
      <c r="N4908" s="67"/>
      <c r="O4908" s="76"/>
      <c r="P4908" s="218"/>
      <c r="Q4908" s="218"/>
      <c r="R4908" s="218"/>
    </row>
    <row r="4909" spans="1:18" x14ac:dyDescent="0.25">
      <c r="A4909" s="227"/>
      <c r="B4909" s="173"/>
      <c r="C4909" s="173"/>
      <c r="D4909" s="173"/>
      <c r="E4909" s="173"/>
      <c r="F4909" s="173"/>
      <c r="G4909" s="173"/>
      <c r="H4909" s="173"/>
      <c r="I4909" s="173"/>
      <c r="J4909" s="173"/>
      <c r="K4909" s="173"/>
      <c r="L4909" s="173"/>
      <c r="M4909" s="72"/>
      <c r="N4909" s="67"/>
      <c r="O4909" s="76"/>
      <c r="P4909" s="218"/>
      <c r="Q4909" s="218"/>
      <c r="R4909" s="218"/>
    </row>
    <row r="4910" spans="1:18" x14ac:dyDescent="0.25">
      <c r="A4910" s="227"/>
      <c r="B4910" s="173"/>
      <c r="C4910" s="173"/>
      <c r="D4910" s="173"/>
      <c r="E4910" s="173"/>
      <c r="F4910" s="173"/>
      <c r="G4910" s="173"/>
      <c r="H4910" s="173"/>
      <c r="I4910" s="173"/>
      <c r="J4910" s="173"/>
      <c r="K4910" s="173"/>
      <c r="L4910" s="173"/>
      <c r="M4910" s="72"/>
      <c r="N4910" s="67"/>
      <c r="O4910" s="76"/>
      <c r="P4910" s="218"/>
      <c r="Q4910" s="218"/>
      <c r="R4910" s="218"/>
    </row>
    <row r="4911" spans="1:18" x14ac:dyDescent="0.25">
      <c r="A4911" s="227"/>
      <c r="B4911" s="173"/>
      <c r="C4911" s="173"/>
      <c r="D4911" s="173"/>
      <c r="E4911" s="173"/>
      <c r="F4911" s="173"/>
      <c r="G4911" s="173"/>
      <c r="H4911" s="173"/>
      <c r="I4911" s="173"/>
      <c r="J4911" s="173"/>
      <c r="K4911" s="173"/>
      <c r="L4911" s="173"/>
      <c r="M4911" s="72"/>
      <c r="N4911" s="67"/>
      <c r="O4911" s="76"/>
      <c r="P4911" s="218"/>
      <c r="Q4911" s="218"/>
      <c r="R4911" s="218"/>
    </row>
    <row r="4912" spans="1:18" x14ac:dyDescent="0.25">
      <c r="A4912" s="227"/>
      <c r="B4912" s="173"/>
      <c r="C4912" s="173"/>
      <c r="D4912" s="173"/>
      <c r="E4912" s="173"/>
      <c r="F4912" s="173"/>
      <c r="G4912" s="173"/>
      <c r="H4912" s="173"/>
      <c r="I4912" s="173"/>
      <c r="J4912" s="173"/>
      <c r="K4912" s="173"/>
      <c r="L4912" s="173"/>
      <c r="M4912" s="72"/>
      <c r="N4912" s="67"/>
      <c r="O4912" s="76"/>
      <c r="P4912" s="218"/>
      <c r="Q4912" s="218"/>
      <c r="R4912" s="218"/>
    </row>
    <row r="4913" spans="1:18" x14ac:dyDescent="0.25">
      <c r="A4913" s="227"/>
      <c r="B4913" s="173"/>
      <c r="C4913" s="173"/>
      <c r="D4913" s="173"/>
      <c r="E4913" s="173"/>
      <c r="F4913" s="173"/>
      <c r="G4913" s="173"/>
      <c r="H4913" s="173"/>
      <c r="I4913" s="173"/>
      <c r="J4913" s="173"/>
      <c r="K4913" s="173"/>
      <c r="L4913" s="173"/>
      <c r="M4913" s="72"/>
      <c r="N4913" s="67"/>
      <c r="O4913" s="76"/>
      <c r="P4913" s="218"/>
      <c r="Q4913" s="218"/>
      <c r="R4913" s="218"/>
    </row>
    <row r="4914" spans="1:18" x14ac:dyDescent="0.25">
      <c r="A4914" s="227"/>
      <c r="B4914" s="173"/>
      <c r="C4914" s="173"/>
      <c r="D4914" s="173"/>
      <c r="E4914" s="173"/>
      <c r="F4914" s="173"/>
      <c r="G4914" s="173"/>
      <c r="H4914" s="173"/>
      <c r="I4914" s="173"/>
      <c r="J4914" s="173"/>
      <c r="K4914" s="173"/>
      <c r="L4914" s="173"/>
      <c r="M4914" s="72"/>
      <c r="N4914" s="67"/>
      <c r="O4914" s="76"/>
      <c r="P4914" s="218"/>
      <c r="Q4914" s="218"/>
      <c r="R4914" s="218"/>
    </row>
    <row r="4915" spans="1:18" x14ac:dyDescent="0.25">
      <c r="A4915" s="227"/>
      <c r="B4915" s="173"/>
      <c r="C4915" s="173"/>
      <c r="D4915" s="173"/>
      <c r="E4915" s="173"/>
      <c r="F4915" s="173"/>
      <c r="G4915" s="173"/>
      <c r="H4915" s="173"/>
      <c r="I4915" s="173"/>
      <c r="J4915" s="173"/>
      <c r="K4915" s="173"/>
      <c r="L4915" s="173"/>
      <c r="M4915" s="72"/>
      <c r="N4915" s="67"/>
      <c r="O4915" s="76"/>
      <c r="P4915" s="218"/>
      <c r="Q4915" s="218"/>
      <c r="R4915" s="218"/>
    </row>
    <row r="4916" spans="1:18" x14ac:dyDescent="0.25">
      <c r="A4916" s="227"/>
      <c r="B4916" s="173"/>
      <c r="C4916" s="173"/>
      <c r="D4916" s="173"/>
      <c r="E4916" s="173"/>
      <c r="F4916" s="173"/>
      <c r="G4916" s="173"/>
      <c r="H4916" s="173"/>
      <c r="I4916" s="173"/>
      <c r="J4916" s="173"/>
      <c r="K4916" s="173"/>
      <c r="L4916" s="173"/>
      <c r="M4916" s="72"/>
      <c r="N4916" s="67"/>
      <c r="O4916" s="76"/>
      <c r="P4916" s="218"/>
      <c r="Q4916" s="218"/>
      <c r="R4916" s="218"/>
    </row>
    <row r="4917" spans="1:18" x14ac:dyDescent="0.25">
      <c r="A4917" s="227"/>
      <c r="B4917" s="173"/>
      <c r="C4917" s="173"/>
      <c r="D4917" s="173"/>
      <c r="E4917" s="173"/>
      <c r="F4917" s="173"/>
      <c r="G4917" s="173"/>
      <c r="H4917" s="173"/>
      <c r="I4917" s="173"/>
      <c r="J4917" s="173"/>
      <c r="K4917" s="173"/>
      <c r="L4917" s="173"/>
      <c r="M4917" s="72"/>
      <c r="N4917" s="67"/>
      <c r="O4917" s="76"/>
      <c r="P4917" s="218"/>
      <c r="Q4917" s="218"/>
      <c r="R4917" s="218"/>
    </row>
    <row r="4918" spans="1:18" x14ac:dyDescent="0.25">
      <c r="A4918" s="227"/>
      <c r="B4918" s="173"/>
      <c r="C4918" s="173"/>
      <c r="D4918" s="173"/>
      <c r="E4918" s="173"/>
      <c r="F4918" s="173"/>
      <c r="G4918" s="173"/>
      <c r="H4918" s="173"/>
      <c r="I4918" s="173"/>
      <c r="J4918" s="173"/>
      <c r="K4918" s="173"/>
      <c r="L4918" s="173"/>
      <c r="M4918" s="72"/>
      <c r="N4918" s="67"/>
      <c r="O4918" s="76"/>
      <c r="P4918" s="218"/>
      <c r="Q4918" s="218"/>
      <c r="R4918" s="218"/>
    </row>
    <row r="4919" spans="1:18" x14ac:dyDescent="0.25">
      <c r="A4919" s="227"/>
      <c r="B4919" s="173"/>
      <c r="C4919" s="173"/>
      <c r="D4919" s="173"/>
      <c r="E4919" s="173"/>
      <c r="F4919" s="173"/>
      <c r="G4919" s="173"/>
      <c r="H4919" s="173"/>
      <c r="I4919" s="173"/>
      <c r="J4919" s="173"/>
      <c r="K4919" s="173"/>
      <c r="L4919" s="173"/>
      <c r="M4919" s="72"/>
      <c r="N4919" s="67"/>
      <c r="O4919" s="76"/>
      <c r="P4919" s="218"/>
      <c r="Q4919" s="218"/>
      <c r="R4919" s="218"/>
    </row>
    <row r="4920" spans="1:18" x14ac:dyDescent="0.25">
      <c r="A4920" s="227"/>
      <c r="B4920" s="173"/>
      <c r="C4920" s="173"/>
      <c r="D4920" s="173"/>
      <c r="E4920" s="173"/>
      <c r="F4920" s="173"/>
      <c r="G4920" s="173"/>
      <c r="H4920" s="173"/>
      <c r="I4920" s="173"/>
      <c r="J4920" s="173"/>
      <c r="K4920" s="173"/>
      <c r="L4920" s="173"/>
      <c r="M4920" s="72"/>
      <c r="N4920" s="67"/>
      <c r="O4920" s="76"/>
      <c r="P4920" s="218"/>
      <c r="Q4920" s="218"/>
      <c r="R4920" s="218"/>
    </row>
    <row r="4921" spans="1:18" x14ac:dyDescent="0.25">
      <c r="A4921" s="227"/>
      <c r="B4921" s="173"/>
      <c r="C4921" s="173"/>
      <c r="D4921" s="173"/>
      <c r="E4921" s="173"/>
      <c r="F4921" s="173"/>
      <c r="G4921" s="173"/>
      <c r="H4921" s="173"/>
      <c r="I4921" s="173"/>
      <c r="J4921" s="173"/>
      <c r="K4921" s="173"/>
      <c r="L4921" s="173"/>
      <c r="M4921" s="72"/>
      <c r="N4921" s="67"/>
      <c r="O4921" s="76"/>
      <c r="P4921" s="218"/>
      <c r="Q4921" s="218"/>
      <c r="R4921" s="218"/>
    </row>
    <row r="4922" spans="1:18" x14ac:dyDescent="0.25">
      <c r="A4922" s="227"/>
      <c r="B4922" s="173"/>
      <c r="C4922" s="173"/>
      <c r="D4922" s="173"/>
      <c r="E4922" s="173"/>
      <c r="F4922" s="173"/>
      <c r="G4922" s="173"/>
      <c r="H4922" s="173"/>
      <c r="I4922" s="173"/>
      <c r="J4922" s="173"/>
      <c r="K4922" s="173"/>
      <c r="L4922" s="173"/>
      <c r="M4922" s="72"/>
      <c r="N4922" s="67"/>
      <c r="O4922" s="76"/>
      <c r="P4922" s="218"/>
      <c r="Q4922" s="218"/>
      <c r="R4922" s="218"/>
    </row>
    <row r="4923" spans="1:18" x14ac:dyDescent="0.25">
      <c r="A4923" s="227"/>
      <c r="B4923" s="173"/>
      <c r="C4923" s="173"/>
      <c r="D4923" s="173"/>
      <c r="E4923" s="173"/>
      <c r="F4923" s="173"/>
      <c r="G4923" s="173"/>
      <c r="H4923" s="173"/>
      <c r="I4923" s="173"/>
      <c r="J4923" s="173"/>
      <c r="K4923" s="173"/>
      <c r="L4923" s="173"/>
      <c r="M4923" s="72"/>
      <c r="N4923" s="67"/>
      <c r="O4923" s="76"/>
      <c r="P4923" s="218"/>
      <c r="Q4923" s="218"/>
      <c r="R4923" s="218"/>
    </row>
    <row r="4924" spans="1:18" x14ac:dyDescent="0.25">
      <c r="A4924" s="227"/>
      <c r="B4924" s="173"/>
      <c r="C4924" s="173"/>
      <c r="D4924" s="173"/>
      <c r="E4924" s="173"/>
      <c r="F4924" s="173"/>
      <c r="G4924" s="173"/>
      <c r="H4924" s="173"/>
      <c r="I4924" s="173"/>
      <c r="J4924" s="173"/>
      <c r="K4924" s="173"/>
      <c r="L4924" s="173"/>
      <c r="M4924" s="72"/>
      <c r="N4924" s="67"/>
      <c r="O4924" s="76"/>
      <c r="P4924" s="218"/>
      <c r="Q4924" s="218"/>
      <c r="R4924" s="218"/>
    </row>
    <row r="4925" spans="1:18" x14ac:dyDescent="0.25">
      <c r="A4925" s="227"/>
      <c r="B4925" s="173"/>
      <c r="C4925" s="173"/>
      <c r="D4925" s="173"/>
      <c r="E4925" s="173"/>
      <c r="F4925" s="173"/>
      <c r="G4925" s="173"/>
      <c r="H4925" s="173"/>
      <c r="I4925" s="173"/>
      <c r="J4925" s="173"/>
      <c r="K4925" s="173"/>
      <c r="L4925" s="173"/>
      <c r="M4925" s="72"/>
      <c r="N4925" s="67"/>
      <c r="O4925" s="76"/>
      <c r="P4925" s="218"/>
      <c r="Q4925" s="218"/>
      <c r="R4925" s="218"/>
    </row>
    <row r="4926" spans="1:18" x14ac:dyDescent="0.25">
      <c r="A4926" s="227"/>
      <c r="B4926" s="173"/>
      <c r="C4926" s="173"/>
      <c r="D4926" s="173"/>
      <c r="E4926" s="173"/>
      <c r="F4926" s="173"/>
      <c r="G4926" s="173"/>
      <c r="H4926" s="173"/>
      <c r="I4926" s="173"/>
      <c r="J4926" s="173"/>
      <c r="K4926" s="173"/>
      <c r="L4926" s="173"/>
      <c r="M4926" s="72"/>
      <c r="N4926" s="67"/>
      <c r="O4926" s="76"/>
      <c r="P4926" s="218"/>
      <c r="Q4926" s="218"/>
      <c r="R4926" s="218"/>
    </row>
    <row r="4927" spans="1:18" x14ac:dyDescent="0.25">
      <c r="A4927" s="227"/>
      <c r="B4927" s="173"/>
      <c r="C4927" s="173"/>
      <c r="D4927" s="173"/>
      <c r="E4927" s="173"/>
      <c r="F4927" s="173"/>
      <c r="G4927" s="173"/>
      <c r="H4927" s="173"/>
      <c r="I4927" s="173"/>
      <c r="J4927" s="173"/>
      <c r="K4927" s="173"/>
      <c r="L4927" s="173"/>
      <c r="M4927" s="72"/>
      <c r="N4927" s="67"/>
      <c r="O4927" s="76"/>
      <c r="P4927" s="218"/>
      <c r="Q4927" s="218"/>
      <c r="R4927" s="218"/>
    </row>
    <row r="4928" spans="1:18" x14ac:dyDescent="0.25">
      <c r="A4928" s="227"/>
      <c r="B4928" s="173"/>
      <c r="C4928" s="173"/>
      <c r="D4928" s="173"/>
      <c r="E4928" s="173"/>
      <c r="F4928" s="173"/>
      <c r="G4928" s="173"/>
      <c r="H4928" s="173"/>
      <c r="I4928" s="173"/>
      <c r="J4928" s="173"/>
      <c r="K4928" s="173"/>
      <c r="L4928" s="173"/>
      <c r="M4928" s="72"/>
      <c r="N4928" s="67"/>
      <c r="O4928" s="76"/>
      <c r="P4928" s="218"/>
      <c r="Q4928" s="218"/>
      <c r="R4928" s="218"/>
    </row>
    <row r="4929" spans="1:18" x14ac:dyDescent="0.25">
      <c r="A4929" s="227"/>
      <c r="B4929" s="173"/>
      <c r="C4929" s="173"/>
      <c r="D4929" s="173"/>
      <c r="E4929" s="173"/>
      <c r="F4929" s="173"/>
      <c r="G4929" s="173"/>
      <c r="H4929" s="173"/>
      <c r="I4929" s="173"/>
      <c r="J4929" s="173"/>
      <c r="K4929" s="173"/>
      <c r="L4929" s="173"/>
      <c r="M4929" s="72"/>
      <c r="N4929" s="67"/>
      <c r="O4929" s="76"/>
      <c r="P4929" s="218"/>
      <c r="Q4929" s="218"/>
      <c r="R4929" s="218"/>
    </row>
    <row r="4930" spans="1:18" x14ac:dyDescent="0.25">
      <c r="A4930" s="227"/>
      <c r="B4930" s="173"/>
      <c r="C4930" s="173"/>
      <c r="D4930" s="173"/>
      <c r="E4930" s="173"/>
      <c r="F4930" s="173"/>
      <c r="G4930" s="173"/>
      <c r="H4930" s="173"/>
      <c r="I4930" s="173"/>
      <c r="J4930" s="173"/>
      <c r="K4930" s="173"/>
      <c r="L4930" s="173"/>
      <c r="M4930" s="72"/>
      <c r="N4930" s="67"/>
      <c r="O4930" s="76"/>
      <c r="P4930" s="218"/>
      <c r="Q4930" s="218"/>
      <c r="R4930" s="218"/>
    </row>
    <row r="4931" spans="1:18" x14ac:dyDescent="0.25">
      <c r="A4931" s="227"/>
      <c r="B4931" s="173"/>
      <c r="C4931" s="173"/>
      <c r="D4931" s="173"/>
      <c r="E4931" s="173"/>
      <c r="F4931" s="173"/>
      <c r="G4931" s="173"/>
      <c r="H4931" s="173"/>
      <c r="I4931" s="173"/>
      <c r="J4931" s="173"/>
      <c r="K4931" s="173"/>
      <c r="L4931" s="173"/>
      <c r="M4931" s="72"/>
      <c r="N4931" s="67"/>
      <c r="O4931" s="76"/>
      <c r="P4931" s="218"/>
      <c r="Q4931" s="218"/>
      <c r="R4931" s="218"/>
    </row>
    <row r="4932" spans="1:18" x14ac:dyDescent="0.25">
      <c r="A4932" s="227"/>
      <c r="B4932" s="173"/>
      <c r="C4932" s="173"/>
      <c r="D4932" s="173"/>
      <c r="E4932" s="173"/>
      <c r="F4932" s="173"/>
      <c r="G4932" s="173"/>
      <c r="H4932" s="173"/>
      <c r="I4932" s="173"/>
      <c r="J4932" s="173"/>
      <c r="K4932" s="173"/>
      <c r="L4932" s="173"/>
      <c r="M4932" s="72"/>
      <c r="N4932" s="67"/>
      <c r="O4932" s="76"/>
      <c r="P4932" s="218"/>
      <c r="Q4932" s="218"/>
      <c r="R4932" s="218"/>
    </row>
    <row r="4933" spans="1:18" x14ac:dyDescent="0.25">
      <c r="A4933" s="227"/>
      <c r="B4933" s="173"/>
      <c r="C4933" s="173"/>
      <c r="D4933" s="173"/>
      <c r="E4933" s="173"/>
      <c r="F4933" s="173"/>
      <c r="G4933" s="173"/>
      <c r="H4933" s="173"/>
      <c r="I4933" s="173"/>
      <c r="J4933" s="173"/>
      <c r="K4933" s="173"/>
      <c r="L4933" s="173"/>
      <c r="M4933" s="72"/>
      <c r="N4933" s="67"/>
      <c r="O4933" s="76"/>
      <c r="P4933" s="218"/>
      <c r="Q4933" s="218"/>
      <c r="R4933" s="218"/>
    </row>
    <row r="4934" spans="1:18" x14ac:dyDescent="0.25">
      <c r="A4934" s="227"/>
      <c r="B4934" s="173"/>
      <c r="C4934" s="173"/>
      <c r="D4934" s="173"/>
      <c r="E4934" s="173"/>
      <c r="F4934" s="173"/>
      <c r="G4934" s="173"/>
      <c r="H4934" s="173"/>
      <c r="I4934" s="173"/>
      <c r="J4934" s="173"/>
      <c r="K4934" s="173"/>
      <c r="L4934" s="173"/>
      <c r="M4934" s="72"/>
      <c r="N4934" s="67"/>
      <c r="O4934" s="76"/>
      <c r="P4934" s="218"/>
      <c r="Q4934" s="218"/>
      <c r="R4934" s="218"/>
    </row>
    <row r="4935" spans="1:18" x14ac:dyDescent="0.25">
      <c r="A4935" s="227"/>
      <c r="B4935" s="173"/>
      <c r="C4935" s="173"/>
      <c r="D4935" s="173"/>
      <c r="E4935" s="173"/>
      <c r="F4935" s="173"/>
      <c r="G4935" s="173"/>
      <c r="H4935" s="173"/>
      <c r="I4935" s="173"/>
      <c r="J4935" s="173"/>
      <c r="K4935" s="173"/>
      <c r="L4935" s="173"/>
      <c r="M4935" s="72"/>
      <c r="N4935" s="67"/>
      <c r="O4935" s="76"/>
      <c r="P4935" s="218"/>
      <c r="Q4935" s="218"/>
      <c r="R4935" s="218"/>
    </row>
    <row r="4936" spans="1:18" x14ac:dyDescent="0.25">
      <c r="A4936" s="227"/>
      <c r="B4936" s="173"/>
      <c r="C4936" s="173"/>
      <c r="D4936" s="173"/>
      <c r="E4936" s="173"/>
      <c r="F4936" s="173"/>
      <c r="G4936" s="173"/>
      <c r="H4936" s="173"/>
      <c r="I4936" s="173"/>
      <c r="J4936" s="173"/>
      <c r="K4936" s="173"/>
      <c r="L4936" s="173"/>
      <c r="M4936" s="72"/>
      <c r="N4936" s="67"/>
      <c r="O4936" s="76"/>
      <c r="P4936" s="218"/>
      <c r="Q4936" s="218"/>
      <c r="R4936" s="218"/>
    </row>
    <row r="4937" spans="1:18" x14ac:dyDescent="0.25">
      <c r="A4937" s="227"/>
      <c r="B4937" s="173"/>
      <c r="C4937" s="173"/>
      <c r="D4937" s="173"/>
      <c r="E4937" s="173"/>
      <c r="F4937" s="173"/>
      <c r="G4937" s="173"/>
      <c r="H4937" s="173"/>
      <c r="I4937" s="173"/>
      <c r="J4937" s="173"/>
      <c r="K4937" s="173"/>
      <c r="L4937" s="173"/>
      <c r="M4937" s="72"/>
      <c r="N4937" s="67"/>
      <c r="O4937" s="76"/>
      <c r="P4937" s="218"/>
      <c r="Q4937" s="218"/>
      <c r="R4937" s="218"/>
    </row>
    <row r="4938" spans="1:18" x14ac:dyDescent="0.25">
      <c r="A4938" s="227"/>
      <c r="B4938" s="173"/>
      <c r="C4938" s="173"/>
      <c r="D4938" s="173"/>
      <c r="E4938" s="173"/>
      <c r="F4938" s="173"/>
      <c r="G4938" s="173"/>
      <c r="H4938" s="173"/>
      <c r="I4938" s="173"/>
      <c r="J4938" s="173"/>
      <c r="K4938" s="173"/>
      <c r="L4938" s="173"/>
      <c r="M4938" s="72"/>
      <c r="N4938" s="67"/>
      <c r="O4938" s="76"/>
      <c r="P4938" s="218"/>
      <c r="Q4938" s="218"/>
      <c r="R4938" s="218"/>
    </row>
    <row r="4939" spans="1:18" x14ac:dyDescent="0.25">
      <c r="A4939" s="227"/>
      <c r="B4939" s="173"/>
      <c r="C4939" s="173"/>
      <c r="D4939" s="173"/>
      <c r="E4939" s="173"/>
      <c r="F4939" s="173"/>
      <c r="G4939" s="173"/>
      <c r="H4939" s="173"/>
      <c r="I4939" s="173"/>
      <c r="J4939" s="173"/>
      <c r="K4939" s="173"/>
      <c r="L4939" s="173"/>
      <c r="M4939" s="72"/>
      <c r="N4939" s="67"/>
      <c r="O4939" s="76"/>
      <c r="P4939" s="218"/>
      <c r="Q4939" s="218"/>
      <c r="R4939" s="218"/>
    </row>
    <row r="4940" spans="1:18" x14ac:dyDescent="0.25">
      <c r="A4940" s="227"/>
      <c r="B4940" s="173"/>
      <c r="C4940" s="173"/>
      <c r="D4940" s="173"/>
      <c r="E4940" s="173"/>
      <c r="F4940" s="173"/>
      <c r="G4940" s="173"/>
      <c r="H4940" s="173"/>
      <c r="I4940" s="173"/>
      <c r="J4940" s="173"/>
      <c r="K4940" s="173"/>
      <c r="L4940" s="173"/>
      <c r="M4940" s="72"/>
      <c r="N4940" s="67"/>
      <c r="O4940" s="76"/>
      <c r="P4940" s="218"/>
      <c r="Q4940" s="218"/>
      <c r="R4940" s="218"/>
    </row>
    <row r="4941" spans="1:18" x14ac:dyDescent="0.25">
      <c r="A4941" s="227"/>
      <c r="B4941" s="173"/>
      <c r="C4941" s="173"/>
      <c r="D4941" s="173"/>
      <c r="E4941" s="173"/>
      <c r="F4941" s="173"/>
      <c r="G4941" s="173"/>
      <c r="H4941" s="173"/>
      <c r="I4941" s="173"/>
      <c r="J4941" s="173"/>
      <c r="K4941" s="173"/>
      <c r="L4941" s="173"/>
      <c r="M4941" s="72"/>
      <c r="N4941" s="67"/>
      <c r="O4941" s="76"/>
      <c r="P4941" s="218"/>
      <c r="Q4941" s="218"/>
      <c r="R4941" s="218"/>
    </row>
    <row r="4942" spans="1:18" x14ac:dyDescent="0.25">
      <c r="A4942" s="227"/>
      <c r="B4942" s="173"/>
      <c r="C4942" s="173"/>
      <c r="D4942" s="173"/>
      <c r="E4942" s="173"/>
      <c r="F4942" s="173"/>
      <c r="G4942" s="173"/>
      <c r="H4942" s="173"/>
      <c r="I4942" s="173"/>
      <c r="J4942" s="173"/>
      <c r="K4942" s="173"/>
      <c r="L4942" s="173"/>
      <c r="M4942" s="72"/>
      <c r="N4942" s="67"/>
      <c r="O4942" s="76"/>
      <c r="P4942" s="218"/>
      <c r="Q4942" s="218"/>
      <c r="R4942" s="218"/>
    </row>
    <row r="4943" spans="1:18" x14ac:dyDescent="0.25">
      <c r="A4943" s="227"/>
      <c r="B4943" s="173"/>
      <c r="C4943" s="173"/>
      <c r="D4943" s="173"/>
      <c r="E4943" s="173"/>
      <c r="F4943" s="173"/>
      <c r="G4943" s="173"/>
      <c r="H4943" s="173"/>
      <c r="I4943" s="173"/>
      <c r="J4943" s="173"/>
      <c r="K4943" s="173"/>
      <c r="L4943" s="173"/>
      <c r="M4943" s="72"/>
      <c r="N4943" s="67"/>
      <c r="O4943" s="76"/>
      <c r="P4943" s="218"/>
      <c r="Q4943" s="218"/>
      <c r="R4943" s="218"/>
    </row>
    <row r="4944" spans="1:18" x14ac:dyDescent="0.25">
      <c r="A4944" s="227"/>
      <c r="B4944" s="173"/>
      <c r="C4944" s="173"/>
      <c r="D4944" s="173"/>
      <c r="E4944" s="173"/>
      <c r="F4944" s="173"/>
      <c r="G4944" s="173"/>
      <c r="H4944" s="173"/>
      <c r="I4944" s="173"/>
      <c r="J4944" s="173"/>
      <c r="K4944" s="173"/>
      <c r="L4944" s="173"/>
      <c r="M4944" s="72"/>
      <c r="N4944" s="67"/>
      <c r="O4944" s="76"/>
      <c r="P4944" s="218"/>
      <c r="Q4944" s="218"/>
      <c r="R4944" s="218"/>
    </row>
    <row r="4945" spans="1:18" x14ac:dyDescent="0.25">
      <c r="A4945" s="227"/>
      <c r="B4945" s="173"/>
      <c r="C4945" s="173"/>
      <c r="D4945" s="173"/>
      <c r="E4945" s="173"/>
      <c r="F4945" s="173"/>
      <c r="G4945" s="173"/>
      <c r="H4945" s="173"/>
      <c r="I4945" s="173"/>
      <c r="J4945" s="173"/>
      <c r="K4945" s="173"/>
      <c r="L4945" s="173"/>
      <c r="M4945" s="72"/>
      <c r="N4945" s="67"/>
      <c r="O4945" s="76"/>
      <c r="P4945" s="218"/>
      <c r="Q4945" s="218"/>
      <c r="R4945" s="218"/>
    </row>
    <row r="4946" spans="1:18" x14ac:dyDescent="0.25">
      <c r="A4946" s="227"/>
      <c r="B4946" s="173"/>
      <c r="C4946" s="173"/>
      <c r="D4946" s="173"/>
      <c r="E4946" s="173"/>
      <c r="F4946" s="173"/>
      <c r="G4946" s="173"/>
      <c r="H4946" s="173"/>
      <c r="I4946" s="173"/>
      <c r="J4946" s="173"/>
      <c r="K4946" s="173"/>
      <c r="L4946" s="173"/>
      <c r="M4946" s="72"/>
      <c r="N4946" s="67"/>
      <c r="O4946" s="76"/>
      <c r="P4946" s="218"/>
      <c r="Q4946" s="218"/>
      <c r="R4946" s="218"/>
    </row>
    <row r="4947" spans="1:18" x14ac:dyDescent="0.25">
      <c r="A4947" s="227"/>
      <c r="B4947" s="173"/>
      <c r="C4947" s="173"/>
      <c r="D4947" s="173"/>
      <c r="E4947" s="173"/>
      <c r="F4947" s="173"/>
      <c r="G4947" s="173"/>
      <c r="H4947" s="173"/>
      <c r="I4947" s="173"/>
      <c r="J4947" s="173"/>
      <c r="K4947" s="173"/>
      <c r="L4947" s="173"/>
      <c r="M4947" s="72"/>
      <c r="N4947" s="67"/>
      <c r="O4947" s="76"/>
      <c r="P4947" s="218"/>
      <c r="Q4947" s="218"/>
      <c r="R4947" s="218"/>
    </row>
    <row r="4948" spans="1:18" x14ac:dyDescent="0.25">
      <c r="A4948" s="227"/>
      <c r="B4948" s="173"/>
      <c r="C4948" s="173"/>
      <c r="D4948" s="173"/>
      <c r="E4948" s="173"/>
      <c r="F4948" s="173"/>
      <c r="G4948" s="173"/>
      <c r="H4948" s="173"/>
      <c r="I4948" s="173"/>
      <c r="J4948" s="173"/>
      <c r="K4948" s="173"/>
      <c r="L4948" s="173"/>
      <c r="M4948" s="72"/>
      <c r="N4948" s="67"/>
      <c r="O4948" s="76"/>
      <c r="P4948" s="218"/>
      <c r="Q4948" s="218"/>
      <c r="R4948" s="218"/>
    </row>
    <row r="4949" spans="1:18" x14ac:dyDescent="0.25">
      <c r="A4949" s="227"/>
      <c r="B4949" s="173"/>
      <c r="C4949" s="173"/>
      <c r="D4949" s="173"/>
      <c r="E4949" s="173"/>
      <c r="F4949" s="173"/>
      <c r="G4949" s="173"/>
      <c r="H4949" s="173"/>
      <c r="I4949" s="173"/>
      <c r="J4949" s="173"/>
      <c r="K4949" s="173"/>
      <c r="L4949" s="173"/>
      <c r="M4949" s="72"/>
      <c r="N4949" s="67"/>
      <c r="O4949" s="76"/>
      <c r="P4949" s="218"/>
      <c r="Q4949" s="218"/>
      <c r="R4949" s="218"/>
    </row>
    <row r="4950" spans="1:18" x14ac:dyDescent="0.25">
      <c r="A4950" s="227"/>
      <c r="B4950" s="173"/>
      <c r="C4950" s="173"/>
      <c r="D4950" s="173"/>
      <c r="E4950" s="173"/>
      <c r="F4950" s="173"/>
      <c r="G4950" s="173"/>
      <c r="H4950" s="173"/>
      <c r="I4950" s="173"/>
      <c r="J4950" s="173"/>
      <c r="K4950" s="173"/>
      <c r="L4950" s="173"/>
      <c r="M4950" s="72"/>
      <c r="N4950" s="67"/>
      <c r="O4950" s="76"/>
      <c r="P4950" s="218"/>
      <c r="Q4950" s="218"/>
      <c r="R4950" s="218"/>
    </row>
    <row r="4951" spans="1:18" x14ac:dyDescent="0.25">
      <c r="A4951" s="227"/>
      <c r="B4951" s="173"/>
      <c r="C4951" s="173"/>
      <c r="D4951" s="173"/>
      <c r="E4951" s="173"/>
      <c r="F4951" s="173"/>
      <c r="G4951" s="173"/>
      <c r="H4951" s="173"/>
      <c r="I4951" s="173"/>
      <c r="J4951" s="173"/>
      <c r="K4951" s="173"/>
      <c r="L4951" s="173"/>
      <c r="M4951" s="72"/>
      <c r="N4951" s="67"/>
      <c r="O4951" s="76"/>
      <c r="P4951" s="218"/>
      <c r="Q4951" s="218"/>
      <c r="R4951" s="218"/>
    </row>
    <row r="4952" spans="1:18" x14ac:dyDescent="0.25">
      <c r="A4952" s="227"/>
      <c r="B4952" s="173"/>
      <c r="C4952" s="173"/>
      <c r="D4952" s="173"/>
      <c r="E4952" s="173"/>
      <c r="F4952" s="173"/>
      <c r="G4952" s="173"/>
      <c r="H4952" s="173"/>
      <c r="I4952" s="173"/>
      <c r="J4952" s="173"/>
      <c r="K4952" s="173"/>
      <c r="L4952" s="173"/>
      <c r="M4952" s="72"/>
      <c r="N4952" s="67"/>
      <c r="O4952" s="76"/>
      <c r="P4952" s="218"/>
      <c r="Q4952" s="218"/>
      <c r="R4952" s="218"/>
    </row>
    <row r="4953" spans="1:18" x14ac:dyDescent="0.25">
      <c r="A4953" s="227"/>
      <c r="B4953" s="173"/>
      <c r="C4953" s="173"/>
      <c r="D4953" s="173"/>
      <c r="E4953" s="173"/>
      <c r="F4953" s="173"/>
      <c r="G4953" s="173"/>
      <c r="H4953" s="173"/>
      <c r="I4953" s="173"/>
      <c r="J4953" s="173"/>
      <c r="K4953" s="173"/>
      <c r="L4953" s="173"/>
      <c r="M4953" s="72"/>
      <c r="N4953" s="67"/>
      <c r="O4953" s="76"/>
      <c r="P4953" s="218"/>
      <c r="Q4953" s="218"/>
      <c r="R4953" s="218"/>
    </row>
    <row r="4954" spans="1:18" x14ac:dyDescent="0.25">
      <c r="A4954" s="227"/>
      <c r="B4954" s="173"/>
      <c r="C4954" s="173"/>
      <c r="D4954" s="173"/>
      <c r="E4954" s="173"/>
      <c r="F4954" s="173"/>
      <c r="G4954" s="173"/>
      <c r="H4954" s="173"/>
      <c r="I4954" s="173"/>
      <c r="J4954" s="173"/>
      <c r="K4954" s="173"/>
      <c r="L4954" s="173"/>
      <c r="M4954" s="72"/>
      <c r="N4954" s="67"/>
      <c r="O4954" s="76"/>
      <c r="P4954" s="218"/>
      <c r="Q4954" s="218"/>
      <c r="R4954" s="218"/>
    </row>
    <row r="4955" spans="1:18" x14ac:dyDescent="0.25">
      <c r="A4955" s="227"/>
      <c r="B4955" s="173"/>
      <c r="C4955" s="173"/>
      <c r="D4955" s="173"/>
      <c r="E4955" s="173"/>
      <c r="F4955" s="173"/>
      <c r="G4955" s="173"/>
      <c r="H4955" s="173"/>
      <c r="I4955" s="173"/>
      <c r="J4955" s="173"/>
      <c r="K4955" s="173"/>
      <c r="L4955" s="173"/>
      <c r="M4955" s="72"/>
      <c r="N4955" s="67"/>
      <c r="O4955" s="76"/>
      <c r="P4955" s="218"/>
      <c r="Q4955" s="218"/>
      <c r="R4955" s="218"/>
    </row>
    <row r="4956" spans="1:18" x14ac:dyDescent="0.25">
      <c r="A4956" s="227"/>
      <c r="B4956" s="173"/>
      <c r="C4956" s="173"/>
      <c r="D4956" s="173"/>
      <c r="E4956" s="173"/>
      <c r="F4956" s="173"/>
      <c r="G4956" s="173"/>
      <c r="H4956" s="173"/>
      <c r="I4956" s="173"/>
      <c r="J4956" s="173"/>
      <c r="K4956" s="173"/>
      <c r="L4956" s="173"/>
      <c r="M4956" s="72"/>
      <c r="N4956" s="67"/>
      <c r="O4956" s="76"/>
      <c r="P4956" s="218"/>
      <c r="Q4956" s="218"/>
      <c r="R4956" s="218"/>
    </row>
    <row r="4957" spans="1:18" x14ac:dyDescent="0.25">
      <c r="A4957" s="227"/>
      <c r="B4957" s="173"/>
      <c r="C4957" s="173"/>
      <c r="D4957" s="173"/>
      <c r="E4957" s="173"/>
      <c r="F4957" s="173"/>
      <c r="G4957" s="173"/>
      <c r="H4957" s="173"/>
      <c r="I4957" s="173"/>
      <c r="J4957" s="173"/>
      <c r="K4957" s="173"/>
      <c r="L4957" s="173"/>
      <c r="M4957" s="72"/>
      <c r="N4957" s="67"/>
      <c r="O4957" s="76"/>
      <c r="P4957" s="218"/>
      <c r="Q4957" s="218"/>
      <c r="R4957" s="218"/>
    </row>
    <row r="4958" spans="1:18" x14ac:dyDescent="0.25">
      <c r="A4958" s="227"/>
      <c r="B4958" s="173"/>
      <c r="C4958" s="173"/>
      <c r="D4958" s="173"/>
      <c r="E4958" s="173"/>
      <c r="F4958" s="173"/>
      <c r="G4958" s="173"/>
      <c r="H4958" s="173"/>
      <c r="I4958" s="173"/>
      <c r="J4958" s="173"/>
      <c r="K4958" s="173"/>
      <c r="L4958" s="173"/>
      <c r="M4958" s="72"/>
      <c r="N4958" s="67"/>
      <c r="O4958" s="76"/>
      <c r="P4958" s="218"/>
      <c r="Q4958" s="218"/>
      <c r="R4958" s="218"/>
    </row>
    <row r="4959" spans="1:18" x14ac:dyDescent="0.25">
      <c r="A4959" s="227"/>
      <c r="B4959" s="173"/>
      <c r="C4959" s="173"/>
      <c r="D4959" s="173"/>
      <c r="E4959" s="173"/>
      <c r="F4959" s="173"/>
      <c r="G4959" s="173"/>
      <c r="H4959" s="173"/>
      <c r="I4959" s="173"/>
      <c r="J4959" s="173"/>
      <c r="K4959" s="173"/>
      <c r="L4959" s="173"/>
      <c r="M4959" s="72"/>
      <c r="N4959" s="67"/>
      <c r="O4959" s="76"/>
      <c r="P4959" s="218"/>
      <c r="Q4959" s="218"/>
      <c r="R4959" s="218"/>
    </row>
    <row r="4960" spans="1:18" x14ac:dyDescent="0.25">
      <c r="A4960" s="227"/>
      <c r="B4960" s="173"/>
      <c r="C4960" s="173"/>
      <c r="D4960" s="173"/>
      <c r="E4960" s="173"/>
      <c r="F4960" s="173"/>
      <c r="G4960" s="173"/>
      <c r="H4960" s="173"/>
      <c r="I4960" s="173"/>
      <c r="J4960" s="173"/>
      <c r="K4960" s="173"/>
      <c r="L4960" s="173"/>
      <c r="M4960" s="72"/>
      <c r="N4960" s="67"/>
      <c r="O4960" s="76"/>
      <c r="P4960" s="218"/>
      <c r="Q4960" s="218"/>
      <c r="R4960" s="218"/>
    </row>
    <row r="4961" spans="1:18" x14ac:dyDescent="0.25">
      <c r="A4961" s="227"/>
      <c r="B4961" s="173"/>
      <c r="C4961" s="173"/>
      <c r="D4961" s="173"/>
      <c r="E4961" s="173"/>
      <c r="F4961" s="173"/>
      <c r="G4961" s="173"/>
      <c r="H4961" s="173"/>
      <c r="I4961" s="173"/>
      <c r="J4961" s="173"/>
      <c r="K4961" s="173"/>
      <c r="L4961" s="173"/>
      <c r="M4961" s="72"/>
      <c r="N4961" s="67"/>
      <c r="O4961" s="76"/>
      <c r="P4961" s="218"/>
      <c r="Q4961" s="218"/>
      <c r="R4961" s="218"/>
    </row>
    <row r="4962" spans="1:18" x14ac:dyDescent="0.25">
      <c r="A4962" s="227"/>
      <c r="B4962" s="173"/>
      <c r="C4962" s="173"/>
      <c r="D4962" s="173"/>
      <c r="E4962" s="173"/>
      <c r="F4962" s="173"/>
      <c r="G4962" s="173"/>
      <c r="H4962" s="173"/>
      <c r="I4962" s="173"/>
      <c r="J4962" s="173"/>
      <c r="K4962" s="173"/>
      <c r="L4962" s="173"/>
      <c r="M4962" s="72"/>
      <c r="N4962" s="67"/>
      <c r="O4962" s="76"/>
      <c r="P4962" s="218"/>
      <c r="Q4962" s="218"/>
      <c r="R4962" s="218"/>
    </row>
    <row r="4963" spans="1:18" x14ac:dyDescent="0.25">
      <c r="A4963" s="227"/>
      <c r="B4963" s="173"/>
      <c r="C4963" s="173"/>
      <c r="D4963" s="173"/>
      <c r="E4963" s="173"/>
      <c r="F4963" s="173"/>
      <c r="G4963" s="173"/>
      <c r="H4963" s="173"/>
      <c r="I4963" s="173"/>
      <c r="J4963" s="173"/>
      <c r="K4963" s="173"/>
      <c r="L4963" s="173"/>
      <c r="M4963" s="72"/>
      <c r="N4963" s="67"/>
      <c r="O4963" s="76"/>
      <c r="P4963" s="218"/>
      <c r="Q4963" s="218"/>
      <c r="R4963" s="218"/>
    </row>
    <row r="4964" spans="1:18" x14ac:dyDescent="0.25">
      <c r="A4964" s="227"/>
      <c r="B4964" s="173"/>
      <c r="C4964" s="173"/>
      <c r="D4964" s="173"/>
      <c r="E4964" s="173"/>
      <c r="F4964" s="173"/>
      <c r="G4964" s="173"/>
      <c r="H4964" s="173"/>
      <c r="I4964" s="173"/>
      <c r="J4964" s="173"/>
      <c r="K4964" s="173"/>
      <c r="L4964" s="173"/>
      <c r="M4964" s="72"/>
      <c r="N4964" s="67"/>
      <c r="O4964" s="76"/>
      <c r="P4964" s="218"/>
      <c r="Q4964" s="218"/>
      <c r="R4964" s="218"/>
    </row>
    <row r="4965" spans="1:18" x14ac:dyDescent="0.25">
      <c r="A4965" s="227"/>
      <c r="B4965" s="173"/>
      <c r="C4965" s="173"/>
      <c r="D4965" s="173"/>
      <c r="E4965" s="173"/>
      <c r="F4965" s="173"/>
      <c r="G4965" s="173"/>
      <c r="H4965" s="173"/>
      <c r="I4965" s="173"/>
      <c r="J4965" s="173"/>
      <c r="K4965" s="173"/>
      <c r="L4965" s="173"/>
      <c r="M4965" s="72"/>
      <c r="N4965" s="67"/>
      <c r="O4965" s="76"/>
      <c r="P4965" s="218"/>
      <c r="Q4965" s="218"/>
      <c r="R4965" s="218"/>
    </row>
    <row r="4966" spans="1:18" x14ac:dyDescent="0.25">
      <c r="A4966" s="227"/>
      <c r="B4966" s="173"/>
      <c r="C4966" s="173"/>
      <c r="D4966" s="173"/>
      <c r="E4966" s="173"/>
      <c r="F4966" s="173"/>
      <c r="G4966" s="173"/>
      <c r="H4966" s="173"/>
      <c r="I4966" s="173"/>
      <c r="J4966" s="173"/>
      <c r="K4966" s="173"/>
      <c r="L4966" s="173"/>
      <c r="M4966" s="72"/>
      <c r="N4966" s="67"/>
      <c r="O4966" s="76"/>
      <c r="P4966" s="218"/>
      <c r="Q4966" s="218"/>
      <c r="R4966" s="218"/>
    </row>
    <row r="4967" spans="1:18" x14ac:dyDescent="0.25">
      <c r="A4967" s="227"/>
      <c r="B4967" s="173"/>
      <c r="C4967" s="173"/>
      <c r="D4967" s="173"/>
      <c r="E4967" s="173"/>
      <c r="F4967" s="173"/>
      <c r="G4967" s="173"/>
      <c r="H4967" s="173"/>
      <c r="I4967" s="173"/>
      <c r="J4967" s="173"/>
      <c r="K4967" s="173"/>
      <c r="L4967" s="173"/>
      <c r="M4967" s="72"/>
      <c r="N4967" s="67"/>
      <c r="O4967" s="76"/>
      <c r="P4967" s="218"/>
      <c r="Q4967" s="218"/>
      <c r="R4967" s="218"/>
    </row>
    <row r="4968" spans="1:18" x14ac:dyDescent="0.25">
      <c r="A4968" s="227"/>
      <c r="B4968" s="173"/>
      <c r="C4968" s="173"/>
      <c r="D4968" s="173"/>
      <c r="E4968" s="173"/>
      <c r="F4968" s="173"/>
      <c r="G4968" s="173"/>
      <c r="H4968" s="173"/>
      <c r="I4968" s="173"/>
      <c r="J4968" s="173"/>
      <c r="K4968" s="173"/>
      <c r="L4968" s="173"/>
      <c r="M4968" s="72"/>
      <c r="N4968" s="67"/>
      <c r="O4968" s="76"/>
      <c r="P4968" s="218"/>
      <c r="Q4968" s="218"/>
      <c r="R4968" s="218"/>
    </row>
    <row r="4969" spans="1:18" x14ac:dyDescent="0.25">
      <c r="A4969" s="227"/>
      <c r="B4969" s="173"/>
      <c r="C4969" s="173"/>
      <c r="D4969" s="173"/>
      <c r="E4969" s="173"/>
      <c r="F4969" s="173"/>
      <c r="G4969" s="173"/>
      <c r="H4969" s="173"/>
      <c r="I4969" s="173"/>
      <c r="J4969" s="173"/>
      <c r="K4969" s="173"/>
      <c r="L4969" s="173"/>
      <c r="M4969" s="72"/>
      <c r="N4969" s="67"/>
      <c r="O4969" s="76"/>
      <c r="P4969" s="218"/>
      <c r="Q4969" s="218"/>
      <c r="R4969" s="218"/>
    </row>
    <row r="4970" spans="1:18" x14ac:dyDescent="0.25">
      <c r="A4970" s="227"/>
      <c r="B4970" s="173"/>
      <c r="C4970" s="173"/>
      <c r="D4970" s="173"/>
      <c r="E4970" s="173"/>
      <c r="F4970" s="173"/>
      <c r="G4970" s="173"/>
      <c r="H4970" s="173"/>
      <c r="I4970" s="173"/>
      <c r="J4970" s="173"/>
      <c r="K4970" s="173"/>
      <c r="L4970" s="173"/>
      <c r="M4970" s="72"/>
      <c r="N4970" s="67"/>
      <c r="O4970" s="76"/>
      <c r="P4970" s="218"/>
      <c r="Q4970" s="218"/>
      <c r="R4970" s="218"/>
    </row>
    <row r="4971" spans="1:18" x14ac:dyDescent="0.25">
      <c r="A4971" s="227"/>
      <c r="B4971" s="173"/>
      <c r="C4971" s="173"/>
      <c r="D4971" s="173"/>
      <c r="E4971" s="173"/>
      <c r="F4971" s="173"/>
      <c r="G4971" s="173"/>
      <c r="H4971" s="173"/>
      <c r="I4971" s="173"/>
      <c r="J4971" s="173"/>
      <c r="K4971" s="173"/>
      <c r="L4971" s="173"/>
      <c r="M4971" s="72"/>
      <c r="N4971" s="67"/>
      <c r="O4971" s="76"/>
      <c r="P4971" s="218"/>
      <c r="Q4971" s="218"/>
      <c r="R4971" s="218"/>
    </row>
    <row r="4972" spans="1:18" x14ac:dyDescent="0.25">
      <c r="A4972" s="227"/>
      <c r="B4972" s="173"/>
      <c r="C4972" s="173"/>
      <c r="D4972" s="173"/>
      <c r="E4972" s="173"/>
      <c r="F4972" s="173"/>
      <c r="G4972" s="173"/>
      <c r="H4972" s="173"/>
      <c r="I4972" s="173"/>
      <c r="J4972" s="173"/>
      <c r="K4972" s="173"/>
      <c r="L4972" s="173"/>
      <c r="M4972" s="72"/>
      <c r="N4972" s="67"/>
      <c r="O4972" s="76"/>
      <c r="P4972" s="218"/>
      <c r="Q4972" s="218"/>
      <c r="R4972" s="218"/>
    </row>
    <row r="4973" spans="1:18" x14ac:dyDescent="0.25">
      <c r="A4973" s="227"/>
      <c r="B4973" s="173"/>
      <c r="C4973" s="173"/>
      <c r="D4973" s="173"/>
      <c r="E4973" s="173"/>
      <c r="F4973" s="173"/>
      <c r="G4973" s="173"/>
      <c r="H4973" s="173"/>
      <c r="I4973" s="173"/>
      <c r="J4973" s="173"/>
      <c r="K4973" s="173"/>
      <c r="L4973" s="173"/>
      <c r="M4973" s="72"/>
      <c r="N4973" s="67"/>
      <c r="O4973" s="76"/>
      <c r="P4973" s="218"/>
      <c r="Q4973" s="218"/>
      <c r="R4973" s="218"/>
    </row>
    <row r="4974" spans="1:18" x14ac:dyDescent="0.25">
      <c r="A4974" s="227"/>
      <c r="B4974" s="173"/>
      <c r="C4974" s="173"/>
      <c r="D4974" s="173"/>
      <c r="E4974" s="173"/>
      <c r="F4974" s="173"/>
      <c r="G4974" s="173"/>
      <c r="H4974" s="173"/>
      <c r="I4974" s="173"/>
      <c r="J4974" s="173"/>
      <c r="K4974" s="173"/>
      <c r="L4974" s="173"/>
      <c r="M4974" s="72"/>
      <c r="N4974" s="67"/>
      <c r="O4974" s="76"/>
      <c r="P4974" s="218"/>
      <c r="Q4974" s="218"/>
      <c r="R4974" s="218"/>
    </row>
    <row r="4975" spans="1:18" x14ac:dyDescent="0.25">
      <c r="A4975" s="227"/>
      <c r="B4975" s="173"/>
      <c r="C4975" s="173"/>
      <c r="D4975" s="173"/>
      <c r="E4975" s="173"/>
      <c r="F4975" s="173"/>
      <c r="G4975" s="173"/>
      <c r="H4975" s="173"/>
      <c r="I4975" s="173"/>
      <c r="J4975" s="173"/>
      <c r="K4975" s="173"/>
      <c r="L4975" s="173"/>
      <c r="M4975" s="72"/>
      <c r="N4975" s="67"/>
      <c r="O4975" s="76"/>
      <c r="P4975" s="218"/>
      <c r="Q4975" s="218"/>
      <c r="R4975" s="218"/>
    </row>
    <row r="4976" spans="1:18" x14ac:dyDescent="0.25">
      <c r="A4976" s="227"/>
      <c r="B4976" s="173"/>
      <c r="C4976" s="173"/>
      <c r="D4976" s="173"/>
      <c r="E4976" s="173"/>
      <c r="F4976" s="173"/>
      <c r="G4976" s="173"/>
      <c r="H4976" s="173"/>
      <c r="I4976" s="173"/>
      <c r="J4976" s="173"/>
      <c r="K4976" s="173"/>
      <c r="L4976" s="173"/>
      <c r="M4976" s="72"/>
      <c r="N4976" s="67"/>
      <c r="O4976" s="76"/>
      <c r="P4976" s="218"/>
      <c r="Q4976" s="218"/>
      <c r="R4976" s="218"/>
    </row>
    <row r="4977" spans="1:18" x14ac:dyDescent="0.25">
      <c r="A4977" s="227"/>
      <c r="B4977" s="173"/>
      <c r="C4977" s="173"/>
      <c r="D4977" s="173"/>
      <c r="E4977" s="173"/>
      <c r="F4977" s="173"/>
      <c r="G4977" s="173"/>
      <c r="H4977" s="173"/>
      <c r="I4977" s="173"/>
      <c r="J4977" s="173"/>
      <c r="K4977" s="173"/>
      <c r="L4977" s="173"/>
      <c r="M4977" s="72"/>
      <c r="N4977" s="67"/>
      <c r="O4977" s="76"/>
      <c r="P4977" s="218"/>
      <c r="Q4977" s="218"/>
      <c r="R4977" s="218"/>
    </row>
    <row r="4978" spans="1:18" x14ac:dyDescent="0.25">
      <c r="A4978" s="227"/>
      <c r="B4978" s="173"/>
      <c r="C4978" s="173"/>
      <c r="D4978" s="173"/>
      <c r="E4978" s="173"/>
      <c r="F4978" s="173"/>
      <c r="G4978" s="173"/>
      <c r="H4978" s="173"/>
      <c r="I4978" s="173"/>
      <c r="J4978" s="173"/>
      <c r="K4978" s="173"/>
      <c r="L4978" s="173"/>
      <c r="M4978" s="72"/>
      <c r="N4978" s="67"/>
      <c r="O4978" s="76"/>
      <c r="P4978" s="218"/>
      <c r="Q4978" s="218"/>
      <c r="R4978" s="218"/>
    </row>
    <row r="4979" spans="1:18" x14ac:dyDescent="0.25">
      <c r="A4979" s="227"/>
      <c r="B4979" s="173"/>
      <c r="C4979" s="173"/>
      <c r="D4979" s="173"/>
      <c r="E4979" s="173"/>
      <c r="F4979" s="173"/>
      <c r="G4979" s="173"/>
      <c r="H4979" s="173"/>
      <c r="I4979" s="173"/>
      <c r="J4979" s="173"/>
      <c r="K4979" s="173"/>
      <c r="L4979" s="173"/>
      <c r="M4979" s="72"/>
      <c r="N4979" s="67"/>
      <c r="O4979" s="76"/>
      <c r="P4979" s="218"/>
      <c r="Q4979" s="218"/>
      <c r="R4979" s="218"/>
    </row>
    <row r="4980" spans="1:18" x14ac:dyDescent="0.25">
      <c r="A4980" s="227"/>
      <c r="B4980" s="173"/>
      <c r="C4980" s="173"/>
      <c r="D4980" s="173"/>
      <c r="E4980" s="173"/>
      <c r="F4980" s="173"/>
      <c r="G4980" s="173"/>
      <c r="H4980" s="173"/>
      <c r="I4980" s="173"/>
      <c r="J4980" s="173"/>
      <c r="K4980" s="173"/>
      <c r="L4980" s="173"/>
      <c r="M4980" s="72"/>
      <c r="N4980" s="67"/>
      <c r="O4980" s="76"/>
      <c r="P4980" s="218"/>
      <c r="Q4980" s="218"/>
      <c r="R4980" s="218"/>
    </row>
    <row r="4981" spans="1:18" x14ac:dyDescent="0.25">
      <c r="A4981" s="227"/>
      <c r="B4981" s="173"/>
      <c r="C4981" s="173"/>
      <c r="D4981" s="173"/>
      <c r="E4981" s="173"/>
      <c r="F4981" s="173"/>
      <c r="G4981" s="173"/>
      <c r="H4981" s="173"/>
      <c r="I4981" s="173"/>
      <c r="J4981" s="173"/>
      <c r="K4981" s="173"/>
      <c r="L4981" s="173"/>
      <c r="M4981" s="72"/>
      <c r="N4981" s="67"/>
      <c r="O4981" s="76"/>
      <c r="P4981" s="218"/>
      <c r="Q4981" s="218"/>
      <c r="R4981" s="218"/>
    </row>
    <row r="4982" spans="1:18" x14ac:dyDescent="0.25">
      <c r="A4982" s="227"/>
      <c r="B4982" s="173"/>
      <c r="C4982" s="173"/>
      <c r="D4982" s="173"/>
      <c r="E4982" s="173"/>
      <c r="F4982" s="173"/>
      <c r="G4982" s="173"/>
      <c r="H4982" s="173"/>
      <c r="I4982" s="173"/>
      <c r="J4982" s="173"/>
      <c r="K4982" s="173"/>
      <c r="L4982" s="173"/>
      <c r="M4982" s="72"/>
      <c r="N4982" s="67"/>
      <c r="O4982" s="76"/>
      <c r="P4982" s="218"/>
      <c r="Q4982" s="218"/>
      <c r="R4982" s="218"/>
    </row>
    <row r="4983" spans="1:18" x14ac:dyDescent="0.25">
      <c r="A4983" s="227"/>
      <c r="B4983" s="173"/>
      <c r="C4983" s="173"/>
      <c r="D4983" s="173"/>
      <c r="E4983" s="173"/>
      <c r="F4983" s="173"/>
      <c r="G4983" s="173"/>
      <c r="H4983" s="173"/>
      <c r="I4983" s="173"/>
      <c r="J4983" s="173"/>
      <c r="K4983" s="173"/>
      <c r="L4983" s="173"/>
      <c r="M4983" s="72"/>
      <c r="N4983" s="67"/>
      <c r="O4983" s="76"/>
      <c r="P4983" s="218"/>
      <c r="Q4983" s="218"/>
      <c r="R4983" s="218"/>
    </row>
    <row r="4984" spans="1:18" x14ac:dyDescent="0.25">
      <c r="A4984" s="227"/>
      <c r="B4984" s="173"/>
      <c r="C4984" s="173"/>
      <c r="D4984" s="173"/>
      <c r="E4984" s="173"/>
      <c r="F4984" s="173"/>
      <c r="G4984" s="173"/>
      <c r="H4984" s="173"/>
      <c r="I4984" s="173"/>
      <c r="J4984" s="173"/>
      <c r="K4984" s="173"/>
      <c r="L4984" s="173"/>
      <c r="M4984" s="72"/>
      <c r="N4984" s="67"/>
      <c r="O4984" s="76"/>
      <c r="P4984" s="218"/>
      <c r="Q4984" s="218"/>
      <c r="R4984" s="218"/>
    </row>
    <row r="4985" spans="1:18" x14ac:dyDescent="0.25">
      <c r="A4985" s="227"/>
      <c r="B4985" s="173"/>
      <c r="C4985" s="173"/>
      <c r="D4985" s="173"/>
      <c r="E4985" s="173"/>
      <c r="F4985" s="173"/>
      <c r="G4985" s="173"/>
      <c r="H4985" s="173"/>
      <c r="I4985" s="173"/>
      <c r="J4985" s="173"/>
      <c r="K4985" s="173"/>
      <c r="L4985" s="173"/>
      <c r="M4985" s="72"/>
      <c r="N4985" s="67"/>
      <c r="O4985" s="76"/>
      <c r="P4985" s="218"/>
      <c r="Q4985" s="218"/>
      <c r="R4985" s="218"/>
    </row>
    <row r="4986" spans="1:18" x14ac:dyDescent="0.25">
      <c r="A4986" s="227"/>
      <c r="B4986" s="173"/>
      <c r="C4986" s="173"/>
      <c r="D4986" s="173"/>
      <c r="E4986" s="173"/>
      <c r="F4986" s="173"/>
      <c r="G4986" s="173"/>
      <c r="H4986" s="173"/>
      <c r="I4986" s="173"/>
      <c r="J4986" s="173"/>
      <c r="K4986" s="173"/>
      <c r="L4986" s="173"/>
      <c r="M4986" s="72"/>
      <c r="N4986" s="67"/>
      <c r="O4986" s="76"/>
      <c r="P4986" s="218"/>
      <c r="Q4986" s="218"/>
      <c r="R4986" s="218"/>
    </row>
    <row r="4987" spans="1:18" x14ac:dyDescent="0.25">
      <c r="A4987" s="227"/>
      <c r="B4987" s="173"/>
      <c r="C4987" s="173"/>
      <c r="D4987" s="173"/>
      <c r="E4987" s="173"/>
      <c r="F4987" s="173"/>
      <c r="G4987" s="173"/>
      <c r="H4987" s="173"/>
      <c r="I4987" s="173"/>
      <c r="J4987" s="173"/>
      <c r="K4987" s="173"/>
      <c r="L4987" s="173"/>
      <c r="M4987" s="72"/>
      <c r="N4987" s="67"/>
      <c r="O4987" s="76"/>
      <c r="P4987" s="218"/>
      <c r="Q4987" s="218"/>
      <c r="R4987" s="218"/>
    </row>
    <row r="4988" spans="1:18" x14ac:dyDescent="0.25">
      <c r="A4988" s="227"/>
      <c r="B4988" s="173"/>
      <c r="C4988" s="173"/>
      <c r="D4988" s="173"/>
      <c r="E4988" s="173"/>
      <c r="F4988" s="173"/>
      <c r="G4988" s="173"/>
      <c r="H4988" s="173"/>
      <c r="I4988" s="173"/>
      <c r="J4988" s="173"/>
      <c r="K4988" s="173"/>
      <c r="L4988" s="173"/>
      <c r="M4988" s="72"/>
      <c r="N4988" s="67"/>
      <c r="O4988" s="76"/>
      <c r="P4988" s="218"/>
      <c r="Q4988" s="218"/>
      <c r="R4988" s="218"/>
    </row>
    <row r="4989" spans="1:18" x14ac:dyDescent="0.25">
      <c r="A4989" s="227"/>
      <c r="B4989" s="173"/>
      <c r="C4989" s="173"/>
      <c r="D4989" s="173"/>
      <c r="E4989" s="173"/>
      <c r="F4989" s="173"/>
      <c r="G4989" s="173"/>
      <c r="H4989" s="173"/>
      <c r="I4989" s="173"/>
      <c r="J4989" s="173"/>
      <c r="K4989" s="173"/>
      <c r="L4989" s="173"/>
      <c r="M4989" s="72"/>
      <c r="N4989" s="67"/>
      <c r="O4989" s="76"/>
      <c r="P4989" s="218"/>
      <c r="Q4989" s="218"/>
      <c r="R4989" s="218"/>
    </row>
    <row r="4990" spans="1:18" x14ac:dyDescent="0.25">
      <c r="A4990" s="227"/>
      <c r="B4990" s="173"/>
      <c r="C4990" s="173"/>
      <c r="D4990" s="173"/>
      <c r="E4990" s="173"/>
      <c r="F4990" s="173"/>
      <c r="G4990" s="173"/>
      <c r="H4990" s="173"/>
      <c r="I4990" s="173"/>
      <c r="J4990" s="173"/>
      <c r="K4990" s="173"/>
      <c r="L4990" s="173"/>
      <c r="M4990" s="72"/>
      <c r="N4990" s="67"/>
      <c r="O4990" s="76"/>
      <c r="P4990" s="218"/>
      <c r="Q4990" s="218"/>
      <c r="R4990" s="218"/>
    </row>
    <row r="4991" spans="1:18" x14ac:dyDescent="0.25">
      <c r="A4991" s="227"/>
      <c r="B4991" s="173"/>
      <c r="C4991" s="173"/>
      <c r="D4991" s="173"/>
      <c r="E4991" s="173"/>
      <c r="F4991" s="173"/>
      <c r="G4991" s="173"/>
      <c r="H4991" s="173"/>
      <c r="I4991" s="173"/>
      <c r="J4991" s="173"/>
      <c r="K4991" s="173"/>
      <c r="L4991" s="173"/>
      <c r="M4991" s="72"/>
      <c r="N4991" s="67"/>
      <c r="O4991" s="76"/>
      <c r="P4991" s="218"/>
      <c r="Q4991" s="218"/>
      <c r="R4991" s="218"/>
    </row>
    <row r="4992" spans="1:18" x14ac:dyDescent="0.25">
      <c r="A4992" s="227"/>
      <c r="B4992" s="173"/>
      <c r="C4992" s="173"/>
      <c r="D4992" s="173"/>
      <c r="E4992" s="173"/>
      <c r="F4992" s="173"/>
      <c r="G4992" s="173"/>
      <c r="H4992" s="173"/>
      <c r="I4992" s="173"/>
      <c r="J4992" s="173"/>
      <c r="K4992" s="173"/>
      <c r="L4992" s="173"/>
      <c r="M4992" s="72"/>
      <c r="N4992" s="67"/>
      <c r="O4992" s="76"/>
      <c r="P4992" s="218"/>
      <c r="Q4992" s="218"/>
      <c r="R4992" s="218"/>
    </row>
    <row r="4993" spans="1:18" x14ac:dyDescent="0.25">
      <c r="A4993" s="227"/>
      <c r="B4993" s="173"/>
      <c r="C4993" s="173"/>
      <c r="D4993" s="173"/>
      <c r="E4993" s="173"/>
      <c r="F4993" s="173"/>
      <c r="G4993" s="173"/>
      <c r="H4993" s="173"/>
      <c r="I4993" s="173"/>
      <c r="J4993" s="173"/>
      <c r="K4993" s="173"/>
      <c r="L4993" s="173"/>
      <c r="M4993" s="72"/>
      <c r="N4993" s="67"/>
      <c r="O4993" s="76"/>
      <c r="P4993" s="218"/>
      <c r="Q4993" s="218"/>
      <c r="R4993" s="218"/>
    </row>
    <row r="4994" spans="1:18" x14ac:dyDescent="0.25">
      <c r="A4994" s="227"/>
      <c r="B4994" s="173"/>
      <c r="C4994" s="173"/>
      <c r="D4994" s="173"/>
      <c r="E4994" s="173"/>
      <c r="F4994" s="173"/>
      <c r="G4994" s="173"/>
      <c r="H4994" s="173"/>
      <c r="I4994" s="173"/>
      <c r="J4994" s="173"/>
      <c r="K4994" s="173"/>
      <c r="L4994" s="173"/>
      <c r="M4994" s="72"/>
      <c r="N4994" s="67"/>
      <c r="O4994" s="76"/>
      <c r="P4994" s="218"/>
      <c r="Q4994" s="218"/>
      <c r="R4994" s="218"/>
    </row>
    <row r="4995" spans="1:18" x14ac:dyDescent="0.25">
      <c r="A4995" s="227"/>
      <c r="B4995" s="173"/>
      <c r="C4995" s="173"/>
      <c r="D4995" s="173"/>
      <c r="E4995" s="173"/>
      <c r="F4995" s="173"/>
      <c r="G4995" s="173"/>
      <c r="H4995" s="173"/>
      <c r="I4995" s="173"/>
      <c r="J4995" s="173"/>
      <c r="K4995" s="173"/>
      <c r="L4995" s="173"/>
      <c r="M4995" s="72"/>
      <c r="N4995" s="67"/>
      <c r="O4995" s="76"/>
      <c r="P4995" s="218"/>
      <c r="Q4995" s="218"/>
      <c r="R4995" s="218"/>
    </row>
    <row r="4996" spans="1:18" x14ac:dyDescent="0.25">
      <c r="A4996" s="227"/>
      <c r="B4996" s="173"/>
      <c r="C4996" s="173"/>
      <c r="D4996" s="173"/>
      <c r="E4996" s="173"/>
      <c r="F4996" s="173"/>
      <c r="G4996" s="173"/>
      <c r="H4996" s="173"/>
      <c r="I4996" s="173"/>
      <c r="J4996" s="173"/>
      <c r="K4996" s="173"/>
      <c r="L4996" s="173"/>
      <c r="M4996" s="72"/>
      <c r="N4996" s="67"/>
      <c r="O4996" s="76"/>
      <c r="P4996" s="218"/>
      <c r="Q4996" s="218"/>
      <c r="R4996" s="218"/>
    </row>
    <row r="4997" spans="1:18" x14ac:dyDescent="0.25">
      <c r="A4997" s="227"/>
      <c r="B4997" s="173"/>
      <c r="C4997" s="173"/>
      <c r="D4997" s="173"/>
      <c r="E4997" s="173"/>
      <c r="F4997" s="173"/>
      <c r="G4997" s="173"/>
      <c r="H4997" s="173"/>
      <c r="I4997" s="173"/>
      <c r="J4997" s="173"/>
      <c r="K4997" s="173"/>
      <c r="L4997" s="173"/>
      <c r="M4997" s="72"/>
      <c r="N4997" s="67"/>
      <c r="O4997" s="76"/>
      <c r="P4997" s="218"/>
      <c r="Q4997" s="218"/>
      <c r="R4997" s="218"/>
    </row>
    <row r="4998" spans="1:18" x14ac:dyDescent="0.25">
      <c r="A4998" s="227"/>
      <c r="B4998" s="173"/>
      <c r="C4998" s="173"/>
      <c r="D4998" s="173"/>
      <c r="E4998" s="173"/>
      <c r="F4998" s="173"/>
      <c r="G4998" s="173"/>
      <c r="H4998" s="173"/>
      <c r="I4998" s="173"/>
      <c r="J4998" s="173"/>
      <c r="K4998" s="173"/>
      <c r="L4998" s="173"/>
      <c r="M4998" s="72"/>
      <c r="N4998" s="67"/>
      <c r="O4998" s="76"/>
      <c r="P4998" s="218"/>
      <c r="Q4998" s="218"/>
      <c r="R4998" s="218"/>
    </row>
    <row r="4999" spans="1:18" x14ac:dyDescent="0.25">
      <c r="A4999" s="227"/>
      <c r="B4999" s="173"/>
      <c r="C4999" s="173"/>
      <c r="D4999" s="173"/>
      <c r="E4999" s="173"/>
      <c r="F4999" s="173"/>
      <c r="G4999" s="173"/>
      <c r="H4999" s="173"/>
      <c r="I4999" s="173"/>
      <c r="J4999" s="173"/>
      <c r="K4999" s="173"/>
      <c r="L4999" s="173"/>
      <c r="M4999" s="72"/>
      <c r="N4999" s="67"/>
      <c r="O4999" s="76"/>
      <c r="P4999" s="218"/>
      <c r="Q4999" s="218"/>
      <c r="R4999" s="218"/>
    </row>
    <row r="5000" spans="1:18" x14ac:dyDescent="0.25">
      <c r="A5000" s="227"/>
      <c r="B5000" s="173"/>
      <c r="C5000" s="173"/>
      <c r="D5000" s="173"/>
      <c r="E5000" s="173"/>
      <c r="F5000" s="173"/>
      <c r="G5000" s="173"/>
      <c r="H5000" s="173"/>
      <c r="I5000" s="173"/>
      <c r="J5000" s="173"/>
      <c r="K5000" s="173"/>
      <c r="L5000" s="173"/>
      <c r="M5000" s="72"/>
      <c r="N5000" s="67"/>
      <c r="O5000" s="76"/>
      <c r="P5000" s="218"/>
      <c r="Q5000" s="218"/>
      <c r="R5000" s="218"/>
    </row>
    <row r="5001" spans="1:18" x14ac:dyDescent="0.25">
      <c r="A5001" s="227"/>
      <c r="B5001" s="173"/>
      <c r="C5001" s="173"/>
      <c r="D5001" s="173"/>
      <c r="E5001" s="173"/>
      <c r="F5001" s="173"/>
      <c r="G5001" s="173"/>
      <c r="H5001" s="173"/>
      <c r="I5001" s="173"/>
      <c r="J5001" s="173"/>
      <c r="K5001" s="173"/>
      <c r="L5001" s="173"/>
      <c r="M5001" s="72"/>
      <c r="N5001" s="67"/>
      <c r="O5001" s="76"/>
      <c r="P5001" s="218"/>
      <c r="Q5001" s="218"/>
      <c r="R5001" s="218"/>
    </row>
    <row r="5002" spans="1:18" x14ac:dyDescent="0.25">
      <c r="A5002" s="227"/>
      <c r="B5002" s="173"/>
      <c r="C5002" s="173"/>
      <c r="D5002" s="173"/>
      <c r="E5002" s="173"/>
      <c r="F5002" s="173"/>
      <c r="G5002" s="173"/>
      <c r="H5002" s="173"/>
      <c r="I5002" s="173"/>
      <c r="J5002" s="173"/>
      <c r="K5002" s="173"/>
      <c r="L5002" s="173"/>
      <c r="M5002" s="72"/>
      <c r="N5002" s="67"/>
      <c r="O5002" s="76"/>
      <c r="P5002" s="218"/>
      <c r="Q5002" s="218"/>
      <c r="R5002" s="218"/>
    </row>
    <row r="5003" spans="1:18" x14ac:dyDescent="0.25">
      <c r="A5003" s="227"/>
      <c r="B5003" s="173"/>
      <c r="C5003" s="173"/>
      <c r="D5003" s="173"/>
      <c r="E5003" s="173"/>
      <c r="F5003" s="173"/>
      <c r="G5003" s="173"/>
      <c r="H5003" s="173"/>
      <c r="I5003" s="173"/>
      <c r="J5003" s="173"/>
      <c r="K5003" s="173"/>
      <c r="L5003" s="173"/>
      <c r="M5003" s="72"/>
      <c r="N5003" s="67"/>
      <c r="O5003" s="76"/>
      <c r="P5003" s="218"/>
      <c r="Q5003" s="218"/>
      <c r="R5003" s="218"/>
    </row>
    <row r="5004" spans="1:18" x14ac:dyDescent="0.25">
      <c r="A5004" s="227"/>
      <c r="B5004" s="173"/>
      <c r="C5004" s="173"/>
      <c r="D5004" s="173"/>
      <c r="E5004" s="173"/>
      <c r="F5004" s="173"/>
      <c r="G5004" s="173"/>
      <c r="H5004" s="173"/>
      <c r="I5004" s="173"/>
      <c r="J5004" s="173"/>
      <c r="K5004" s="173"/>
      <c r="L5004" s="173"/>
      <c r="M5004" s="72"/>
      <c r="N5004" s="67"/>
      <c r="O5004" s="76"/>
      <c r="P5004" s="218"/>
      <c r="Q5004" s="218"/>
      <c r="R5004" s="218"/>
    </row>
    <row r="5005" spans="1:18" x14ac:dyDescent="0.25">
      <c r="A5005" s="227"/>
      <c r="B5005" s="173"/>
      <c r="C5005" s="173"/>
      <c r="D5005" s="173"/>
      <c r="E5005" s="173"/>
      <c r="F5005" s="173"/>
      <c r="G5005" s="173"/>
      <c r="H5005" s="173"/>
      <c r="I5005" s="173"/>
      <c r="J5005" s="173"/>
      <c r="K5005" s="173"/>
      <c r="L5005" s="173"/>
      <c r="M5005" s="72"/>
      <c r="N5005" s="67"/>
      <c r="O5005" s="76"/>
      <c r="P5005" s="218"/>
      <c r="Q5005" s="218"/>
      <c r="R5005" s="218"/>
    </row>
    <row r="5006" spans="1:18" x14ac:dyDescent="0.25">
      <c r="A5006" s="227"/>
      <c r="B5006" s="173"/>
      <c r="C5006" s="173"/>
      <c r="D5006" s="173"/>
      <c r="E5006" s="173"/>
      <c r="F5006" s="173"/>
      <c r="G5006" s="173"/>
      <c r="H5006" s="173"/>
      <c r="I5006" s="173"/>
      <c r="J5006" s="173"/>
      <c r="K5006" s="173"/>
      <c r="L5006" s="173"/>
      <c r="M5006" s="72"/>
      <c r="N5006" s="67"/>
      <c r="O5006" s="76"/>
      <c r="P5006" s="218"/>
      <c r="Q5006" s="218"/>
      <c r="R5006" s="218"/>
    </row>
    <row r="5007" spans="1:18" x14ac:dyDescent="0.25">
      <c r="A5007" s="227"/>
      <c r="B5007" s="173"/>
      <c r="C5007" s="173"/>
      <c r="D5007" s="173"/>
      <c r="E5007" s="173"/>
      <c r="F5007" s="173"/>
      <c r="G5007" s="173"/>
      <c r="H5007" s="173"/>
      <c r="I5007" s="173"/>
      <c r="J5007" s="173"/>
      <c r="K5007" s="173"/>
      <c r="L5007" s="173"/>
      <c r="M5007" s="72"/>
      <c r="N5007" s="67"/>
      <c r="O5007" s="76"/>
      <c r="P5007" s="218"/>
      <c r="Q5007" s="218"/>
      <c r="R5007" s="218"/>
    </row>
    <row r="5008" spans="1:18" x14ac:dyDescent="0.25">
      <c r="A5008" s="227"/>
      <c r="B5008" s="173"/>
      <c r="C5008" s="173"/>
      <c r="D5008" s="173"/>
      <c r="E5008" s="173"/>
      <c r="F5008" s="173"/>
      <c r="G5008" s="173"/>
      <c r="H5008" s="173"/>
      <c r="I5008" s="173"/>
      <c r="J5008" s="173"/>
      <c r="K5008" s="173"/>
      <c r="L5008" s="173"/>
      <c r="M5008" s="72"/>
      <c r="N5008" s="67"/>
      <c r="O5008" s="76"/>
      <c r="P5008" s="218"/>
      <c r="Q5008" s="218"/>
      <c r="R5008" s="218"/>
    </row>
    <row r="5009" spans="1:18" x14ac:dyDescent="0.25">
      <c r="A5009" s="227"/>
      <c r="B5009" s="173"/>
      <c r="C5009" s="173"/>
      <c r="D5009" s="173"/>
      <c r="E5009" s="173"/>
      <c r="F5009" s="173"/>
      <c r="G5009" s="173"/>
      <c r="H5009" s="173"/>
      <c r="I5009" s="173"/>
      <c r="J5009" s="173"/>
      <c r="K5009" s="173"/>
      <c r="L5009" s="173"/>
      <c r="M5009" s="72"/>
      <c r="N5009" s="67"/>
      <c r="O5009" s="76"/>
      <c r="P5009" s="218"/>
      <c r="Q5009" s="218"/>
      <c r="R5009" s="218"/>
    </row>
    <row r="5010" spans="1:18" x14ac:dyDescent="0.25">
      <c r="A5010" s="227"/>
      <c r="B5010" s="173"/>
      <c r="C5010" s="173"/>
      <c r="D5010" s="173"/>
      <c r="E5010" s="173"/>
      <c r="F5010" s="173"/>
      <c r="G5010" s="173"/>
      <c r="H5010" s="173"/>
      <c r="I5010" s="173"/>
      <c r="J5010" s="173"/>
      <c r="K5010" s="173"/>
      <c r="L5010" s="173"/>
      <c r="M5010" s="72"/>
      <c r="N5010" s="67"/>
      <c r="O5010" s="76"/>
      <c r="P5010" s="218"/>
      <c r="Q5010" s="218"/>
      <c r="R5010" s="218"/>
    </row>
    <row r="5011" spans="1:18" x14ac:dyDescent="0.25">
      <c r="A5011" s="227"/>
      <c r="B5011" s="173"/>
      <c r="C5011" s="173"/>
      <c r="D5011" s="173"/>
      <c r="E5011" s="173"/>
      <c r="F5011" s="173"/>
      <c r="G5011" s="173"/>
      <c r="H5011" s="173"/>
      <c r="I5011" s="173"/>
      <c r="J5011" s="173"/>
      <c r="K5011" s="173"/>
      <c r="L5011" s="173"/>
      <c r="M5011" s="72"/>
      <c r="N5011" s="67"/>
      <c r="O5011" s="76"/>
      <c r="P5011" s="218"/>
      <c r="Q5011" s="218"/>
      <c r="R5011" s="218"/>
    </row>
    <row r="5012" spans="1:18" x14ac:dyDescent="0.25">
      <c r="A5012" s="227"/>
      <c r="B5012" s="173"/>
      <c r="C5012" s="173"/>
      <c r="D5012" s="173"/>
      <c r="E5012" s="173"/>
      <c r="F5012" s="173"/>
      <c r="G5012" s="173"/>
      <c r="H5012" s="173"/>
      <c r="I5012" s="173"/>
      <c r="J5012" s="173"/>
      <c r="K5012" s="173"/>
      <c r="L5012" s="173"/>
      <c r="M5012" s="72"/>
      <c r="N5012" s="67"/>
      <c r="O5012" s="76"/>
      <c r="P5012" s="218"/>
      <c r="Q5012" s="218"/>
      <c r="R5012" s="218"/>
    </row>
    <row r="5013" spans="1:18" x14ac:dyDescent="0.25">
      <c r="A5013" s="227"/>
      <c r="B5013" s="173"/>
      <c r="C5013" s="173"/>
      <c r="D5013" s="173"/>
      <c r="E5013" s="173"/>
      <c r="F5013" s="173"/>
      <c r="G5013" s="173"/>
      <c r="H5013" s="173"/>
      <c r="I5013" s="173"/>
      <c r="J5013" s="173"/>
      <c r="K5013" s="173"/>
      <c r="L5013" s="173"/>
      <c r="M5013" s="72"/>
      <c r="N5013" s="67"/>
      <c r="O5013" s="76"/>
      <c r="P5013" s="218"/>
      <c r="Q5013" s="218"/>
      <c r="R5013" s="218"/>
    </row>
    <row r="5014" spans="1:18" x14ac:dyDescent="0.25">
      <c r="A5014" s="227"/>
      <c r="B5014" s="173"/>
      <c r="C5014" s="173"/>
      <c r="D5014" s="173"/>
      <c r="E5014" s="173"/>
      <c r="F5014" s="173"/>
      <c r="G5014" s="173"/>
      <c r="H5014" s="173"/>
      <c r="I5014" s="173"/>
      <c r="J5014" s="173"/>
      <c r="K5014" s="173"/>
      <c r="L5014" s="173"/>
      <c r="M5014" s="72"/>
      <c r="N5014" s="67"/>
      <c r="O5014" s="76"/>
      <c r="P5014" s="218"/>
      <c r="Q5014" s="218"/>
      <c r="R5014" s="218"/>
    </row>
    <row r="5015" spans="1:18" x14ac:dyDescent="0.25">
      <c r="A5015" s="227"/>
      <c r="B5015" s="173"/>
      <c r="C5015" s="173"/>
      <c r="D5015" s="173"/>
      <c r="E5015" s="173"/>
      <c r="F5015" s="173"/>
      <c r="G5015" s="173"/>
      <c r="H5015" s="173"/>
      <c r="I5015" s="173"/>
      <c r="J5015" s="173"/>
      <c r="K5015" s="173"/>
      <c r="L5015" s="173"/>
      <c r="M5015" s="72"/>
      <c r="N5015" s="67"/>
      <c r="O5015" s="76"/>
      <c r="P5015" s="218"/>
      <c r="Q5015" s="218"/>
      <c r="R5015" s="218"/>
    </row>
    <row r="5016" spans="1:18" x14ac:dyDescent="0.25">
      <c r="A5016" s="227"/>
      <c r="B5016" s="173"/>
      <c r="C5016" s="173"/>
      <c r="D5016" s="173"/>
      <c r="E5016" s="173"/>
      <c r="F5016" s="173"/>
      <c r="G5016" s="173"/>
      <c r="H5016" s="173"/>
      <c r="I5016" s="173"/>
      <c r="J5016" s="173"/>
      <c r="K5016" s="173"/>
      <c r="L5016" s="173"/>
      <c r="M5016" s="72"/>
      <c r="N5016" s="67"/>
      <c r="O5016" s="76"/>
      <c r="P5016" s="218"/>
      <c r="Q5016" s="218"/>
      <c r="R5016" s="218"/>
    </row>
    <row r="5017" spans="1:18" x14ac:dyDescent="0.25">
      <c r="A5017" s="227"/>
      <c r="B5017" s="173"/>
      <c r="C5017" s="173"/>
      <c r="D5017" s="173"/>
      <c r="E5017" s="173"/>
      <c r="F5017" s="173"/>
      <c r="G5017" s="173"/>
      <c r="H5017" s="173"/>
      <c r="I5017" s="173"/>
      <c r="J5017" s="173"/>
      <c r="K5017" s="173"/>
      <c r="L5017" s="173"/>
      <c r="M5017" s="72"/>
      <c r="N5017" s="67"/>
      <c r="O5017" s="76"/>
      <c r="P5017" s="218"/>
      <c r="Q5017" s="218"/>
      <c r="R5017" s="218"/>
    </row>
    <row r="5018" spans="1:18" x14ac:dyDescent="0.25">
      <c r="A5018" s="227"/>
      <c r="B5018" s="173"/>
      <c r="C5018" s="173"/>
      <c r="D5018" s="173"/>
      <c r="E5018" s="173"/>
      <c r="F5018" s="173"/>
      <c r="G5018" s="173"/>
      <c r="H5018" s="173"/>
      <c r="I5018" s="173"/>
      <c r="J5018" s="173"/>
      <c r="K5018" s="173"/>
      <c r="L5018" s="173"/>
      <c r="M5018" s="72"/>
      <c r="N5018" s="67"/>
      <c r="O5018" s="76"/>
      <c r="P5018" s="218"/>
      <c r="Q5018" s="218"/>
      <c r="R5018" s="218"/>
    </row>
    <row r="5019" spans="1:18" x14ac:dyDescent="0.25">
      <c r="A5019" s="227"/>
      <c r="B5019" s="173"/>
      <c r="C5019" s="173"/>
      <c r="D5019" s="173"/>
      <c r="E5019" s="173"/>
      <c r="F5019" s="173"/>
      <c r="G5019" s="173"/>
      <c r="H5019" s="173"/>
      <c r="I5019" s="173"/>
      <c r="J5019" s="173"/>
      <c r="K5019" s="173"/>
      <c r="L5019" s="173"/>
      <c r="M5019" s="72"/>
      <c r="N5019" s="67"/>
      <c r="O5019" s="76"/>
      <c r="P5019" s="218"/>
      <c r="Q5019" s="218"/>
      <c r="R5019" s="218"/>
    </row>
    <row r="5020" spans="1:18" x14ac:dyDescent="0.25">
      <c r="A5020" s="227"/>
      <c r="B5020" s="173"/>
      <c r="C5020" s="173"/>
      <c r="D5020" s="173"/>
      <c r="E5020" s="173"/>
      <c r="F5020" s="173"/>
      <c r="G5020" s="173"/>
      <c r="H5020" s="173"/>
      <c r="I5020" s="173"/>
      <c r="J5020" s="173"/>
      <c r="K5020" s="173"/>
      <c r="L5020" s="173"/>
      <c r="M5020" s="72"/>
      <c r="N5020" s="67"/>
      <c r="O5020" s="76"/>
      <c r="P5020" s="218"/>
      <c r="Q5020" s="218"/>
      <c r="R5020" s="218"/>
    </row>
    <row r="5021" spans="1:18" x14ac:dyDescent="0.25">
      <c r="A5021" s="227"/>
      <c r="B5021" s="173"/>
      <c r="C5021" s="173"/>
      <c r="D5021" s="173"/>
      <c r="E5021" s="173"/>
      <c r="F5021" s="173"/>
      <c r="G5021" s="173"/>
      <c r="H5021" s="173"/>
      <c r="I5021" s="173"/>
      <c r="J5021" s="173"/>
      <c r="K5021" s="173"/>
      <c r="L5021" s="173"/>
      <c r="M5021" s="72"/>
      <c r="N5021" s="67"/>
      <c r="O5021" s="76"/>
      <c r="P5021" s="218"/>
      <c r="Q5021" s="218"/>
      <c r="R5021" s="218"/>
    </row>
    <row r="5022" spans="1:18" x14ac:dyDescent="0.25">
      <c r="A5022" s="227"/>
      <c r="B5022" s="173"/>
      <c r="C5022" s="173"/>
      <c r="D5022" s="173"/>
      <c r="E5022" s="173"/>
      <c r="F5022" s="173"/>
      <c r="G5022" s="173"/>
      <c r="H5022" s="173"/>
      <c r="I5022" s="173"/>
      <c r="J5022" s="173"/>
      <c r="K5022" s="173"/>
      <c r="L5022" s="173"/>
      <c r="M5022" s="72"/>
      <c r="N5022" s="67"/>
      <c r="O5022" s="76"/>
      <c r="P5022" s="218"/>
      <c r="Q5022" s="218"/>
      <c r="R5022" s="218"/>
    </row>
    <row r="5023" spans="1:18" x14ac:dyDescent="0.25">
      <c r="A5023" s="227"/>
      <c r="B5023" s="173"/>
      <c r="C5023" s="173"/>
      <c r="D5023" s="173"/>
      <c r="E5023" s="173"/>
      <c r="F5023" s="173"/>
      <c r="G5023" s="173"/>
      <c r="H5023" s="173"/>
      <c r="I5023" s="173"/>
      <c r="J5023" s="173"/>
      <c r="K5023" s="173"/>
      <c r="L5023" s="173"/>
      <c r="M5023" s="72"/>
      <c r="N5023" s="67"/>
      <c r="O5023" s="76"/>
      <c r="P5023" s="218"/>
      <c r="Q5023" s="218"/>
      <c r="R5023" s="218"/>
    </row>
    <row r="5024" spans="1:18" x14ac:dyDescent="0.25">
      <c r="A5024" s="227"/>
      <c r="B5024" s="173"/>
      <c r="C5024" s="173"/>
      <c r="D5024" s="173"/>
      <c r="E5024" s="173"/>
      <c r="F5024" s="173"/>
      <c r="G5024" s="173"/>
      <c r="H5024" s="173"/>
      <c r="I5024" s="173"/>
      <c r="J5024" s="173"/>
      <c r="K5024" s="173"/>
      <c r="L5024" s="173"/>
      <c r="M5024" s="72"/>
      <c r="N5024" s="67"/>
      <c r="O5024" s="76"/>
      <c r="P5024" s="218"/>
      <c r="Q5024" s="218"/>
      <c r="R5024" s="218"/>
    </row>
    <row r="5025" spans="1:18" x14ac:dyDescent="0.25">
      <c r="A5025" s="227"/>
      <c r="B5025" s="173"/>
      <c r="C5025" s="173"/>
      <c r="D5025" s="173"/>
      <c r="E5025" s="173"/>
      <c r="F5025" s="173"/>
      <c r="G5025" s="173"/>
      <c r="H5025" s="173"/>
      <c r="I5025" s="173"/>
      <c r="J5025" s="173"/>
      <c r="K5025" s="173"/>
      <c r="L5025" s="173"/>
      <c r="M5025" s="72"/>
      <c r="N5025" s="67"/>
      <c r="O5025" s="76"/>
      <c r="P5025" s="218"/>
      <c r="Q5025" s="218"/>
      <c r="R5025" s="218"/>
    </row>
    <row r="5026" spans="1:18" x14ac:dyDescent="0.25">
      <c r="A5026" s="227"/>
      <c r="B5026" s="173"/>
      <c r="C5026" s="173"/>
      <c r="D5026" s="173"/>
      <c r="E5026" s="173"/>
      <c r="F5026" s="173"/>
      <c r="G5026" s="173"/>
      <c r="H5026" s="173"/>
      <c r="I5026" s="173"/>
      <c r="J5026" s="173"/>
      <c r="K5026" s="173"/>
      <c r="L5026" s="173"/>
      <c r="M5026" s="72"/>
      <c r="N5026" s="67"/>
      <c r="O5026" s="76"/>
      <c r="P5026" s="218"/>
      <c r="Q5026" s="218"/>
      <c r="R5026" s="218"/>
    </row>
    <row r="5027" spans="1:18" x14ac:dyDescent="0.25">
      <c r="A5027" s="227"/>
      <c r="B5027" s="173"/>
      <c r="C5027" s="173"/>
      <c r="D5027" s="173"/>
      <c r="E5027" s="173"/>
      <c r="F5027" s="173"/>
      <c r="G5027" s="173"/>
      <c r="H5027" s="173"/>
      <c r="I5027" s="173"/>
      <c r="J5027" s="173"/>
      <c r="K5027" s="173"/>
      <c r="L5027" s="173"/>
      <c r="M5027" s="72"/>
      <c r="N5027" s="67"/>
      <c r="O5027" s="76"/>
      <c r="P5027" s="218"/>
      <c r="Q5027" s="218"/>
      <c r="R5027" s="218"/>
    </row>
    <row r="5028" spans="1:18" x14ac:dyDescent="0.25">
      <c r="A5028" s="227"/>
      <c r="B5028" s="173"/>
      <c r="C5028" s="173"/>
      <c r="D5028" s="173"/>
      <c r="E5028" s="173"/>
      <c r="F5028" s="173"/>
      <c r="G5028" s="173"/>
      <c r="H5028" s="173"/>
      <c r="I5028" s="173"/>
      <c r="J5028" s="173"/>
      <c r="K5028" s="173"/>
      <c r="L5028" s="173"/>
      <c r="M5028" s="72"/>
      <c r="N5028" s="67"/>
      <c r="O5028" s="76"/>
      <c r="P5028" s="218"/>
      <c r="Q5028" s="218"/>
      <c r="R5028" s="218"/>
    </row>
    <row r="5029" spans="1:18" x14ac:dyDescent="0.25">
      <c r="A5029" s="227"/>
      <c r="B5029" s="173"/>
      <c r="C5029" s="173"/>
      <c r="D5029" s="173"/>
      <c r="E5029" s="173"/>
      <c r="F5029" s="173"/>
      <c r="G5029" s="173"/>
      <c r="H5029" s="173"/>
      <c r="I5029" s="173"/>
      <c r="J5029" s="173"/>
      <c r="K5029" s="173"/>
      <c r="L5029" s="173"/>
      <c r="M5029" s="72"/>
      <c r="N5029" s="67"/>
      <c r="O5029" s="76"/>
      <c r="P5029" s="218"/>
      <c r="Q5029" s="218"/>
      <c r="R5029" s="218"/>
    </row>
    <row r="5030" spans="1:18" x14ac:dyDescent="0.25">
      <c r="A5030" s="227"/>
      <c r="B5030" s="173"/>
      <c r="C5030" s="173"/>
      <c r="D5030" s="173"/>
      <c r="E5030" s="173"/>
      <c r="F5030" s="173"/>
      <c r="G5030" s="173"/>
      <c r="H5030" s="173"/>
      <c r="I5030" s="173"/>
      <c r="J5030" s="173"/>
      <c r="K5030" s="173"/>
      <c r="L5030" s="173"/>
      <c r="M5030" s="72"/>
      <c r="N5030" s="67"/>
      <c r="O5030" s="76"/>
      <c r="P5030" s="218"/>
      <c r="Q5030" s="218"/>
      <c r="R5030" s="218"/>
    </row>
    <row r="5031" spans="1:18" x14ac:dyDescent="0.25">
      <c r="A5031" s="227"/>
      <c r="B5031" s="173"/>
      <c r="C5031" s="173"/>
      <c r="D5031" s="173"/>
      <c r="E5031" s="173"/>
      <c r="F5031" s="173"/>
      <c r="G5031" s="173"/>
      <c r="H5031" s="173"/>
      <c r="I5031" s="173"/>
      <c r="J5031" s="173"/>
      <c r="K5031" s="173"/>
      <c r="L5031" s="173"/>
      <c r="M5031" s="72"/>
      <c r="N5031" s="67"/>
      <c r="O5031" s="76"/>
      <c r="P5031" s="218"/>
      <c r="Q5031" s="218"/>
      <c r="R5031" s="218"/>
    </row>
    <row r="5032" spans="1:18" x14ac:dyDescent="0.25">
      <c r="A5032" s="227"/>
      <c r="B5032" s="173"/>
      <c r="C5032" s="173"/>
      <c r="D5032" s="173"/>
      <c r="E5032" s="173"/>
      <c r="F5032" s="173"/>
      <c r="G5032" s="173"/>
      <c r="H5032" s="173"/>
      <c r="I5032" s="173"/>
      <c r="J5032" s="173"/>
      <c r="K5032" s="173"/>
      <c r="L5032" s="173"/>
      <c r="M5032" s="72"/>
      <c r="N5032" s="67"/>
      <c r="O5032" s="76"/>
      <c r="P5032" s="218"/>
      <c r="Q5032" s="218"/>
      <c r="R5032" s="218"/>
    </row>
    <row r="5033" spans="1:18" x14ac:dyDescent="0.25">
      <c r="A5033" s="227"/>
      <c r="B5033" s="173"/>
      <c r="C5033" s="173"/>
      <c r="D5033" s="173"/>
      <c r="E5033" s="173"/>
      <c r="F5033" s="173"/>
      <c r="G5033" s="173"/>
      <c r="H5033" s="173"/>
      <c r="I5033" s="173"/>
      <c r="J5033" s="173"/>
      <c r="K5033" s="173"/>
      <c r="L5033" s="173"/>
      <c r="M5033" s="72"/>
      <c r="N5033" s="67"/>
      <c r="O5033" s="76"/>
      <c r="P5033" s="218"/>
      <c r="Q5033" s="218"/>
      <c r="R5033" s="218"/>
    </row>
    <row r="5034" spans="1:18" x14ac:dyDescent="0.25">
      <c r="A5034" s="227"/>
      <c r="B5034" s="173"/>
      <c r="C5034" s="173"/>
      <c r="D5034" s="173"/>
      <c r="E5034" s="173"/>
      <c r="F5034" s="173"/>
      <c r="G5034" s="173"/>
      <c r="H5034" s="173"/>
      <c r="I5034" s="173"/>
      <c r="J5034" s="173"/>
      <c r="K5034" s="173"/>
      <c r="L5034" s="173"/>
      <c r="M5034" s="72"/>
      <c r="N5034" s="67"/>
      <c r="O5034" s="76"/>
      <c r="P5034" s="218"/>
      <c r="Q5034" s="218"/>
      <c r="R5034" s="218"/>
    </row>
    <row r="5035" spans="1:18" x14ac:dyDescent="0.25">
      <c r="A5035" s="227"/>
      <c r="B5035" s="173"/>
      <c r="C5035" s="173"/>
      <c r="D5035" s="173"/>
      <c r="E5035" s="173"/>
      <c r="F5035" s="173"/>
      <c r="G5035" s="173"/>
      <c r="H5035" s="173"/>
      <c r="I5035" s="173"/>
      <c r="J5035" s="173"/>
      <c r="K5035" s="173"/>
      <c r="L5035" s="173"/>
      <c r="M5035" s="72"/>
      <c r="N5035" s="67"/>
      <c r="O5035" s="76"/>
      <c r="P5035" s="218"/>
      <c r="Q5035" s="218"/>
      <c r="R5035" s="218"/>
    </row>
    <row r="5036" spans="1:18" x14ac:dyDescent="0.25">
      <c r="A5036" s="227"/>
      <c r="B5036" s="173"/>
      <c r="C5036" s="173"/>
      <c r="D5036" s="173"/>
      <c r="E5036" s="173"/>
      <c r="F5036" s="173"/>
      <c r="G5036" s="173"/>
      <c r="H5036" s="173"/>
      <c r="I5036" s="173"/>
      <c r="J5036" s="173"/>
      <c r="K5036" s="173"/>
      <c r="L5036" s="173"/>
      <c r="M5036" s="72"/>
      <c r="N5036" s="67"/>
      <c r="O5036" s="76"/>
      <c r="P5036" s="218"/>
      <c r="Q5036" s="218"/>
      <c r="R5036" s="218"/>
    </row>
    <row r="5037" spans="1:18" x14ac:dyDescent="0.25">
      <c r="A5037" s="227"/>
      <c r="B5037" s="173"/>
      <c r="C5037" s="173"/>
      <c r="D5037" s="173"/>
      <c r="E5037" s="173"/>
      <c r="F5037" s="173"/>
      <c r="G5037" s="173"/>
      <c r="H5037" s="173"/>
      <c r="I5037" s="173"/>
      <c r="J5037" s="173"/>
      <c r="K5037" s="173"/>
      <c r="L5037" s="173"/>
      <c r="M5037" s="72"/>
      <c r="N5037" s="67"/>
      <c r="O5037" s="76"/>
      <c r="P5037" s="218"/>
      <c r="Q5037" s="218"/>
      <c r="R5037" s="218"/>
    </row>
    <row r="5038" spans="1:18" x14ac:dyDescent="0.25">
      <c r="A5038" s="227"/>
      <c r="B5038" s="173"/>
      <c r="C5038" s="173"/>
      <c r="D5038" s="173"/>
      <c r="E5038" s="173"/>
      <c r="F5038" s="173"/>
      <c r="G5038" s="173"/>
      <c r="H5038" s="173"/>
      <c r="I5038" s="173"/>
      <c r="J5038" s="173"/>
      <c r="K5038" s="173"/>
      <c r="L5038" s="173"/>
      <c r="M5038" s="72"/>
      <c r="N5038" s="67"/>
      <c r="O5038" s="76"/>
      <c r="P5038" s="218"/>
      <c r="Q5038" s="218"/>
      <c r="R5038" s="218"/>
    </row>
    <row r="5039" spans="1:18" x14ac:dyDescent="0.25">
      <c r="A5039" s="227"/>
      <c r="B5039" s="173"/>
      <c r="C5039" s="173"/>
      <c r="D5039" s="173"/>
      <c r="E5039" s="173"/>
      <c r="F5039" s="173"/>
      <c r="G5039" s="173"/>
      <c r="H5039" s="173"/>
      <c r="I5039" s="173"/>
      <c r="J5039" s="173"/>
      <c r="K5039" s="173"/>
      <c r="L5039" s="173"/>
      <c r="M5039" s="72"/>
      <c r="N5039" s="67"/>
      <c r="O5039" s="76"/>
      <c r="P5039" s="218"/>
      <c r="Q5039" s="218"/>
      <c r="R5039" s="218"/>
    </row>
    <row r="5040" spans="1:18" x14ac:dyDescent="0.25">
      <c r="A5040" s="227"/>
      <c r="B5040" s="173"/>
      <c r="C5040" s="173"/>
      <c r="D5040" s="173"/>
      <c r="E5040" s="173"/>
      <c r="F5040" s="173"/>
      <c r="G5040" s="173"/>
      <c r="H5040" s="173"/>
      <c r="I5040" s="173"/>
      <c r="J5040" s="173"/>
      <c r="K5040" s="173"/>
      <c r="L5040" s="173"/>
      <c r="M5040" s="72"/>
      <c r="N5040" s="67"/>
      <c r="O5040" s="76"/>
      <c r="P5040" s="218"/>
      <c r="Q5040" s="218"/>
      <c r="R5040" s="218"/>
    </row>
    <row r="5041" spans="1:18" x14ac:dyDescent="0.25">
      <c r="A5041" s="227"/>
      <c r="B5041" s="173"/>
      <c r="C5041" s="173"/>
      <c r="D5041" s="173"/>
      <c r="E5041" s="173"/>
      <c r="F5041" s="173"/>
      <c r="G5041" s="173"/>
      <c r="H5041" s="173"/>
      <c r="I5041" s="173"/>
      <c r="J5041" s="173"/>
      <c r="K5041" s="173"/>
      <c r="L5041" s="173"/>
      <c r="M5041" s="72"/>
      <c r="N5041" s="67"/>
      <c r="O5041" s="76"/>
      <c r="P5041" s="218"/>
      <c r="Q5041" s="218"/>
      <c r="R5041" s="218"/>
    </row>
    <row r="5042" spans="1:18" x14ac:dyDescent="0.25">
      <c r="A5042" s="227"/>
      <c r="B5042" s="173"/>
      <c r="C5042" s="173"/>
      <c r="D5042" s="173"/>
      <c r="E5042" s="173"/>
      <c r="F5042" s="173"/>
      <c r="G5042" s="173"/>
      <c r="H5042" s="173"/>
      <c r="I5042" s="173"/>
      <c r="J5042" s="173"/>
      <c r="K5042" s="173"/>
      <c r="L5042" s="173"/>
      <c r="M5042" s="72"/>
      <c r="N5042" s="67"/>
      <c r="O5042" s="76"/>
      <c r="P5042" s="218"/>
      <c r="Q5042" s="218"/>
      <c r="R5042" s="218"/>
    </row>
    <row r="5043" spans="1:18" x14ac:dyDescent="0.25">
      <c r="A5043" s="227"/>
      <c r="B5043" s="173"/>
      <c r="C5043" s="173"/>
      <c r="D5043" s="173"/>
      <c r="E5043" s="173"/>
      <c r="F5043" s="173"/>
      <c r="G5043" s="173"/>
      <c r="H5043" s="173"/>
      <c r="I5043" s="173"/>
      <c r="J5043" s="173"/>
      <c r="K5043" s="173"/>
      <c r="L5043" s="173"/>
      <c r="M5043" s="72"/>
      <c r="N5043" s="67"/>
      <c r="O5043" s="76"/>
      <c r="P5043" s="218"/>
      <c r="Q5043" s="218"/>
      <c r="R5043" s="218"/>
    </row>
    <row r="5044" spans="1:18" x14ac:dyDescent="0.25">
      <c r="A5044" s="227"/>
      <c r="B5044" s="173"/>
      <c r="C5044" s="173"/>
      <c r="D5044" s="173"/>
      <c r="E5044" s="173"/>
      <c r="F5044" s="173"/>
      <c r="G5044" s="173"/>
      <c r="H5044" s="173"/>
      <c r="I5044" s="173"/>
      <c r="J5044" s="173"/>
      <c r="K5044" s="173"/>
      <c r="L5044" s="173"/>
      <c r="M5044" s="72"/>
      <c r="N5044" s="67"/>
      <c r="O5044" s="76"/>
      <c r="P5044" s="218"/>
      <c r="Q5044" s="218"/>
      <c r="R5044" s="218"/>
    </row>
    <row r="5045" spans="1:18" x14ac:dyDescent="0.25">
      <c r="A5045" s="227"/>
      <c r="B5045" s="173"/>
      <c r="C5045" s="173"/>
      <c r="D5045" s="173"/>
      <c r="E5045" s="173"/>
      <c r="F5045" s="173"/>
      <c r="G5045" s="173"/>
      <c r="H5045" s="173"/>
      <c r="I5045" s="173"/>
      <c r="J5045" s="173"/>
      <c r="K5045" s="173"/>
      <c r="L5045" s="173"/>
      <c r="M5045" s="72"/>
      <c r="N5045" s="67"/>
      <c r="O5045" s="76"/>
      <c r="P5045" s="218"/>
      <c r="Q5045" s="218"/>
      <c r="R5045" s="218"/>
    </row>
    <row r="5046" spans="1:18" x14ac:dyDescent="0.25">
      <c r="A5046" s="227"/>
      <c r="B5046" s="173"/>
      <c r="C5046" s="173"/>
      <c r="D5046" s="173"/>
      <c r="E5046" s="173"/>
      <c r="F5046" s="173"/>
      <c r="G5046" s="173"/>
      <c r="H5046" s="173"/>
      <c r="I5046" s="173"/>
      <c r="J5046" s="173"/>
      <c r="K5046" s="173"/>
      <c r="L5046" s="173"/>
      <c r="M5046" s="72"/>
      <c r="N5046" s="67"/>
      <c r="O5046" s="76"/>
      <c r="P5046" s="218"/>
      <c r="Q5046" s="218"/>
      <c r="R5046" s="218"/>
    </row>
    <row r="5047" spans="1:18" x14ac:dyDescent="0.25">
      <c r="A5047" s="227"/>
      <c r="B5047" s="173"/>
      <c r="C5047" s="173"/>
      <c r="D5047" s="173"/>
      <c r="E5047" s="173"/>
      <c r="F5047" s="173"/>
      <c r="G5047" s="173"/>
      <c r="H5047" s="173"/>
      <c r="I5047" s="173"/>
      <c r="J5047" s="173"/>
      <c r="K5047" s="173"/>
      <c r="L5047" s="173"/>
      <c r="M5047" s="72"/>
      <c r="N5047" s="67"/>
      <c r="O5047" s="76"/>
      <c r="P5047" s="218"/>
      <c r="Q5047" s="218"/>
      <c r="R5047" s="218"/>
    </row>
    <row r="5048" spans="1:18" x14ac:dyDescent="0.25">
      <c r="A5048" s="227"/>
      <c r="B5048" s="173"/>
      <c r="C5048" s="173"/>
      <c r="D5048" s="173"/>
      <c r="E5048" s="173"/>
      <c r="F5048" s="173"/>
      <c r="G5048" s="173"/>
      <c r="H5048" s="173"/>
      <c r="I5048" s="173"/>
      <c r="J5048" s="173"/>
      <c r="K5048" s="173"/>
      <c r="L5048" s="173"/>
      <c r="M5048" s="72"/>
      <c r="N5048" s="67"/>
      <c r="O5048" s="76"/>
      <c r="P5048" s="218"/>
      <c r="Q5048" s="218"/>
      <c r="R5048" s="218"/>
    </row>
    <row r="5049" spans="1:18" x14ac:dyDescent="0.25">
      <c r="A5049" s="227"/>
      <c r="B5049" s="173"/>
      <c r="C5049" s="173"/>
      <c r="D5049" s="173"/>
      <c r="E5049" s="173"/>
      <c r="F5049" s="173"/>
      <c r="G5049" s="173"/>
      <c r="H5049" s="173"/>
      <c r="I5049" s="173"/>
      <c r="J5049" s="173"/>
      <c r="K5049" s="173"/>
      <c r="L5049" s="173"/>
      <c r="M5049" s="72"/>
      <c r="N5049" s="67"/>
      <c r="O5049" s="76"/>
      <c r="P5049" s="218"/>
      <c r="Q5049" s="218"/>
      <c r="R5049" s="218"/>
    </row>
    <row r="5050" spans="1:18" x14ac:dyDescent="0.25">
      <c r="A5050" s="227"/>
      <c r="B5050" s="173"/>
      <c r="C5050" s="173"/>
      <c r="D5050" s="173"/>
      <c r="E5050" s="173"/>
      <c r="F5050" s="173"/>
      <c r="G5050" s="173"/>
      <c r="H5050" s="173"/>
      <c r="I5050" s="173"/>
      <c r="J5050" s="173"/>
      <c r="K5050" s="173"/>
      <c r="L5050" s="173"/>
      <c r="M5050" s="72"/>
      <c r="N5050" s="67"/>
      <c r="O5050" s="76"/>
      <c r="P5050" s="218"/>
      <c r="Q5050" s="218"/>
      <c r="R5050" s="218"/>
    </row>
    <row r="5051" spans="1:18" x14ac:dyDescent="0.25">
      <c r="A5051" s="227"/>
      <c r="B5051" s="173"/>
      <c r="C5051" s="173"/>
      <c r="D5051" s="173"/>
      <c r="E5051" s="173"/>
      <c r="F5051" s="173"/>
      <c r="G5051" s="173"/>
      <c r="H5051" s="173"/>
      <c r="I5051" s="173"/>
      <c r="J5051" s="173"/>
      <c r="K5051" s="173"/>
      <c r="L5051" s="173"/>
      <c r="M5051" s="72"/>
      <c r="N5051" s="67"/>
      <c r="O5051" s="76"/>
      <c r="P5051" s="218"/>
      <c r="Q5051" s="218"/>
      <c r="R5051" s="218"/>
    </row>
    <row r="5052" spans="1:18" x14ac:dyDescent="0.25">
      <c r="A5052" s="227"/>
      <c r="B5052" s="173"/>
      <c r="C5052" s="173"/>
      <c r="D5052" s="173"/>
      <c r="E5052" s="173"/>
      <c r="F5052" s="173"/>
      <c r="G5052" s="173"/>
      <c r="H5052" s="173"/>
      <c r="I5052" s="173"/>
      <c r="J5052" s="173"/>
      <c r="K5052" s="173"/>
      <c r="L5052" s="173"/>
      <c r="M5052" s="72"/>
      <c r="N5052" s="67"/>
      <c r="O5052" s="76"/>
      <c r="P5052" s="218"/>
      <c r="Q5052" s="218"/>
      <c r="R5052" s="218"/>
    </row>
    <row r="5053" spans="1:18" x14ac:dyDescent="0.25">
      <c r="A5053" s="227"/>
      <c r="B5053" s="173"/>
      <c r="C5053" s="173"/>
      <c r="D5053" s="173"/>
      <c r="E5053" s="173"/>
      <c r="F5053" s="173"/>
      <c r="G5053" s="173"/>
      <c r="H5053" s="173"/>
      <c r="I5053" s="173"/>
      <c r="J5053" s="173"/>
      <c r="K5053" s="173"/>
      <c r="L5053" s="173"/>
      <c r="M5053" s="72"/>
      <c r="N5053" s="67"/>
      <c r="O5053" s="76"/>
      <c r="P5053" s="218"/>
      <c r="Q5053" s="218"/>
      <c r="R5053" s="218"/>
    </row>
    <row r="5054" spans="1:18" x14ac:dyDescent="0.25">
      <c r="A5054" s="227"/>
      <c r="B5054" s="173"/>
      <c r="C5054" s="173"/>
      <c r="D5054" s="173"/>
      <c r="E5054" s="173"/>
      <c r="F5054" s="173"/>
      <c r="G5054" s="173"/>
      <c r="H5054" s="173"/>
      <c r="I5054" s="173"/>
      <c r="J5054" s="173"/>
      <c r="K5054" s="173"/>
      <c r="L5054" s="173"/>
      <c r="M5054" s="72"/>
      <c r="N5054" s="67"/>
      <c r="O5054" s="76"/>
      <c r="P5054" s="218"/>
      <c r="Q5054" s="218"/>
      <c r="R5054" s="218"/>
    </row>
    <row r="5055" spans="1:18" x14ac:dyDescent="0.25">
      <c r="A5055" s="227"/>
      <c r="B5055" s="173"/>
      <c r="C5055" s="173"/>
      <c r="D5055" s="173"/>
      <c r="E5055" s="173"/>
      <c r="F5055" s="173"/>
      <c r="G5055" s="173"/>
      <c r="H5055" s="173"/>
      <c r="I5055" s="173"/>
      <c r="J5055" s="173"/>
      <c r="K5055" s="173"/>
      <c r="L5055" s="173"/>
      <c r="M5055" s="72"/>
      <c r="N5055" s="67"/>
      <c r="O5055" s="76"/>
      <c r="P5055" s="218"/>
      <c r="Q5055" s="218"/>
      <c r="R5055" s="218"/>
    </row>
    <row r="5056" spans="1:18" x14ac:dyDescent="0.25">
      <c r="A5056" s="227"/>
      <c r="B5056" s="173"/>
      <c r="C5056" s="173"/>
      <c r="D5056" s="173"/>
      <c r="E5056" s="173"/>
      <c r="F5056" s="173"/>
      <c r="G5056" s="173"/>
      <c r="H5056" s="173"/>
      <c r="I5056" s="173"/>
      <c r="J5056" s="173"/>
      <c r="K5056" s="173"/>
      <c r="L5056" s="173"/>
      <c r="M5056" s="72"/>
      <c r="N5056" s="67"/>
      <c r="O5056" s="76"/>
      <c r="P5056" s="218"/>
      <c r="Q5056" s="218"/>
      <c r="R5056" s="218"/>
    </row>
    <row r="5057" spans="1:18" x14ac:dyDescent="0.25">
      <c r="A5057" s="227"/>
      <c r="B5057" s="173"/>
      <c r="C5057" s="173"/>
      <c r="D5057" s="173"/>
      <c r="E5057" s="173"/>
      <c r="F5057" s="173"/>
      <c r="G5057" s="173"/>
      <c r="H5057" s="173"/>
      <c r="I5057" s="173"/>
      <c r="J5057" s="173"/>
      <c r="K5057" s="173"/>
      <c r="L5057" s="173"/>
      <c r="M5057" s="72"/>
      <c r="N5057" s="67"/>
      <c r="O5057" s="76"/>
      <c r="P5057" s="218"/>
      <c r="Q5057" s="218"/>
      <c r="R5057" s="218"/>
    </row>
    <row r="5058" spans="1:18" x14ac:dyDescent="0.25">
      <c r="A5058" s="227"/>
      <c r="B5058" s="173"/>
      <c r="C5058" s="173"/>
      <c r="D5058" s="173"/>
      <c r="E5058" s="173"/>
      <c r="F5058" s="173"/>
      <c r="G5058" s="173"/>
      <c r="H5058" s="173"/>
      <c r="I5058" s="173"/>
      <c r="J5058" s="173"/>
      <c r="K5058" s="173"/>
      <c r="L5058" s="173"/>
      <c r="M5058" s="72"/>
      <c r="N5058" s="67"/>
      <c r="O5058" s="76"/>
      <c r="P5058" s="218"/>
      <c r="Q5058" s="218"/>
      <c r="R5058" s="218"/>
    </row>
    <row r="5059" spans="1:18" x14ac:dyDescent="0.25">
      <c r="A5059" s="227"/>
      <c r="B5059" s="173"/>
      <c r="C5059" s="173"/>
      <c r="D5059" s="173"/>
      <c r="E5059" s="173"/>
      <c r="F5059" s="173"/>
      <c r="G5059" s="173"/>
      <c r="H5059" s="173"/>
      <c r="I5059" s="173"/>
      <c r="J5059" s="173"/>
      <c r="K5059" s="173"/>
      <c r="L5059" s="173"/>
      <c r="M5059" s="72"/>
      <c r="N5059" s="67"/>
      <c r="O5059" s="76"/>
      <c r="P5059" s="218"/>
      <c r="Q5059" s="218"/>
      <c r="R5059" s="218"/>
    </row>
    <row r="5060" spans="1:18" x14ac:dyDescent="0.25">
      <c r="A5060" s="227"/>
      <c r="B5060" s="173"/>
      <c r="C5060" s="173"/>
      <c r="D5060" s="173"/>
      <c r="E5060" s="173"/>
      <c r="F5060" s="173"/>
      <c r="G5060" s="173"/>
      <c r="H5060" s="173"/>
      <c r="I5060" s="173"/>
      <c r="J5060" s="173"/>
      <c r="K5060" s="173"/>
      <c r="L5060" s="173"/>
      <c r="M5060" s="72"/>
      <c r="N5060" s="67"/>
      <c r="O5060" s="76"/>
      <c r="P5060" s="218"/>
      <c r="Q5060" s="218"/>
      <c r="R5060" s="218"/>
    </row>
    <row r="5061" spans="1:18" x14ac:dyDescent="0.25">
      <c r="A5061" s="227"/>
      <c r="B5061" s="173"/>
      <c r="C5061" s="173"/>
      <c r="D5061" s="173"/>
      <c r="E5061" s="173"/>
      <c r="F5061" s="173"/>
      <c r="G5061" s="173"/>
      <c r="H5061" s="173"/>
      <c r="I5061" s="173"/>
      <c r="J5061" s="173"/>
      <c r="K5061" s="173"/>
      <c r="L5061" s="173"/>
      <c r="M5061" s="72"/>
      <c r="N5061" s="67"/>
      <c r="O5061" s="76"/>
      <c r="P5061" s="218"/>
      <c r="Q5061" s="218"/>
      <c r="R5061" s="218"/>
    </row>
    <row r="5062" spans="1:18" x14ac:dyDescent="0.25">
      <c r="A5062" s="227"/>
      <c r="B5062" s="173"/>
      <c r="C5062" s="173"/>
      <c r="D5062" s="173"/>
      <c r="E5062" s="173"/>
      <c r="F5062" s="173"/>
      <c r="G5062" s="173"/>
      <c r="H5062" s="173"/>
      <c r="I5062" s="173"/>
      <c r="J5062" s="173"/>
      <c r="K5062" s="173"/>
      <c r="L5062" s="173"/>
      <c r="M5062" s="72"/>
      <c r="N5062" s="67"/>
      <c r="O5062" s="76"/>
      <c r="P5062" s="218"/>
      <c r="Q5062" s="218"/>
      <c r="R5062" s="218"/>
    </row>
    <row r="5063" spans="1:18" x14ac:dyDescent="0.25">
      <c r="A5063" s="227"/>
      <c r="B5063" s="173"/>
      <c r="C5063" s="173"/>
      <c r="D5063" s="173"/>
      <c r="E5063" s="173"/>
      <c r="F5063" s="173"/>
      <c r="G5063" s="173"/>
      <c r="H5063" s="173"/>
      <c r="I5063" s="173"/>
      <c r="J5063" s="173"/>
      <c r="K5063" s="173"/>
      <c r="L5063" s="173"/>
      <c r="M5063" s="72"/>
      <c r="N5063" s="67"/>
      <c r="O5063" s="76"/>
      <c r="P5063" s="218"/>
      <c r="Q5063" s="218"/>
      <c r="R5063" s="218"/>
    </row>
    <row r="5064" spans="1:18" x14ac:dyDescent="0.25">
      <c r="A5064" s="227"/>
      <c r="B5064" s="173"/>
      <c r="C5064" s="173"/>
      <c r="D5064" s="173"/>
      <c r="E5064" s="173"/>
      <c r="F5064" s="173"/>
      <c r="G5064" s="173"/>
      <c r="H5064" s="173"/>
      <c r="I5064" s="173"/>
      <c r="J5064" s="173"/>
      <c r="K5064" s="173"/>
      <c r="L5064" s="173"/>
      <c r="M5064" s="72"/>
      <c r="N5064" s="67"/>
      <c r="O5064" s="76"/>
      <c r="P5064" s="218"/>
      <c r="Q5064" s="218"/>
      <c r="R5064" s="218"/>
    </row>
    <row r="5065" spans="1:18" x14ac:dyDescent="0.25">
      <c r="A5065" s="227"/>
      <c r="B5065" s="173"/>
      <c r="C5065" s="173"/>
      <c r="D5065" s="173"/>
      <c r="E5065" s="173"/>
      <c r="F5065" s="173"/>
      <c r="G5065" s="173"/>
      <c r="H5065" s="173"/>
      <c r="I5065" s="173"/>
      <c r="J5065" s="173"/>
      <c r="K5065" s="173"/>
      <c r="L5065" s="173"/>
      <c r="M5065" s="72"/>
      <c r="N5065" s="67"/>
      <c r="O5065" s="76"/>
      <c r="P5065" s="218"/>
      <c r="Q5065" s="218"/>
      <c r="R5065" s="218"/>
    </row>
    <row r="5066" spans="1:18" x14ac:dyDescent="0.25">
      <c r="A5066" s="227"/>
      <c r="B5066" s="173"/>
      <c r="C5066" s="173"/>
      <c r="D5066" s="173"/>
      <c r="E5066" s="173"/>
      <c r="F5066" s="173"/>
      <c r="G5066" s="173"/>
      <c r="H5066" s="173"/>
      <c r="I5066" s="173"/>
      <c r="J5066" s="173"/>
      <c r="K5066" s="173"/>
      <c r="L5066" s="173"/>
      <c r="M5066" s="72"/>
      <c r="N5066" s="67"/>
      <c r="O5066" s="76"/>
      <c r="P5066" s="218"/>
      <c r="Q5066" s="218"/>
      <c r="R5066" s="218"/>
    </row>
    <row r="5067" spans="1:18" x14ac:dyDescent="0.25">
      <c r="A5067" s="227"/>
      <c r="B5067" s="173"/>
      <c r="C5067" s="173"/>
      <c r="D5067" s="173"/>
      <c r="E5067" s="173"/>
      <c r="F5067" s="173"/>
      <c r="G5067" s="173"/>
      <c r="H5067" s="173"/>
      <c r="I5067" s="173"/>
      <c r="J5067" s="173"/>
      <c r="K5067" s="173"/>
      <c r="L5067" s="173"/>
      <c r="M5067" s="72"/>
      <c r="N5067" s="67"/>
      <c r="O5067" s="76"/>
      <c r="P5067" s="218"/>
      <c r="Q5067" s="218"/>
      <c r="R5067" s="218"/>
    </row>
    <row r="5068" spans="1:18" x14ac:dyDescent="0.25">
      <c r="A5068" s="227"/>
      <c r="B5068" s="173"/>
      <c r="C5068" s="173"/>
      <c r="D5068" s="173"/>
      <c r="E5068" s="173"/>
      <c r="F5068" s="173"/>
      <c r="G5068" s="173"/>
      <c r="H5068" s="173"/>
      <c r="I5068" s="173"/>
      <c r="J5068" s="173"/>
      <c r="K5068" s="173"/>
      <c r="L5068" s="173"/>
      <c r="M5068" s="72"/>
      <c r="N5068" s="67"/>
      <c r="O5068" s="76"/>
      <c r="P5068" s="218"/>
      <c r="Q5068" s="218"/>
      <c r="R5068" s="218"/>
    </row>
    <row r="5069" spans="1:18" x14ac:dyDescent="0.25">
      <c r="A5069" s="227"/>
      <c r="B5069" s="173"/>
      <c r="C5069" s="173"/>
      <c r="D5069" s="173"/>
      <c r="E5069" s="173"/>
      <c r="F5069" s="173"/>
      <c r="G5069" s="173"/>
      <c r="H5069" s="173"/>
      <c r="I5069" s="173"/>
      <c r="J5069" s="173"/>
      <c r="K5069" s="173"/>
      <c r="L5069" s="173"/>
      <c r="M5069" s="72"/>
      <c r="N5069" s="67"/>
      <c r="O5069" s="76"/>
      <c r="P5069" s="218"/>
      <c r="Q5069" s="218"/>
      <c r="R5069" s="218"/>
    </row>
    <row r="5070" spans="1:18" x14ac:dyDescent="0.25">
      <c r="A5070" s="227"/>
      <c r="B5070" s="173"/>
      <c r="C5070" s="173"/>
      <c r="D5070" s="173"/>
      <c r="E5070" s="173"/>
      <c r="F5070" s="173"/>
      <c r="G5070" s="173"/>
      <c r="H5070" s="173"/>
      <c r="I5070" s="173"/>
      <c r="J5070" s="173"/>
      <c r="K5070" s="173"/>
      <c r="L5070" s="173"/>
      <c r="M5070" s="72"/>
      <c r="N5070" s="67"/>
      <c r="O5070" s="76"/>
      <c r="P5070" s="218"/>
      <c r="Q5070" s="218"/>
      <c r="R5070" s="218"/>
    </row>
    <row r="5071" spans="1:18" x14ac:dyDescent="0.25">
      <c r="A5071" s="227"/>
      <c r="B5071" s="173"/>
      <c r="C5071" s="173"/>
      <c r="D5071" s="173"/>
      <c r="E5071" s="173"/>
      <c r="F5071" s="173"/>
      <c r="G5071" s="173"/>
      <c r="H5071" s="173"/>
      <c r="I5071" s="173"/>
      <c r="J5071" s="173"/>
      <c r="K5071" s="173"/>
      <c r="L5071" s="173"/>
      <c r="M5071" s="72"/>
      <c r="N5071" s="67"/>
      <c r="O5071" s="76"/>
      <c r="P5071" s="218"/>
      <c r="Q5071" s="218"/>
      <c r="R5071" s="218"/>
    </row>
    <row r="5072" spans="1:18" x14ac:dyDescent="0.25">
      <c r="A5072" s="227"/>
      <c r="B5072" s="173"/>
      <c r="C5072" s="173"/>
      <c r="D5072" s="173"/>
      <c r="E5072" s="173"/>
      <c r="F5072" s="173"/>
      <c r="G5072" s="173"/>
      <c r="H5072" s="173"/>
      <c r="I5072" s="173"/>
      <c r="J5072" s="173"/>
      <c r="K5072" s="173"/>
      <c r="L5072" s="173"/>
      <c r="M5072" s="72"/>
      <c r="N5072" s="67"/>
      <c r="O5072" s="76"/>
      <c r="P5072" s="218"/>
      <c r="Q5072" s="218"/>
      <c r="R5072" s="218"/>
    </row>
    <row r="5073" spans="1:18" x14ac:dyDescent="0.25">
      <c r="A5073" s="227"/>
      <c r="B5073" s="173"/>
      <c r="C5073" s="173"/>
      <c r="D5073" s="173"/>
      <c r="E5073" s="173"/>
      <c r="F5073" s="173"/>
      <c r="G5073" s="173"/>
      <c r="H5073" s="173"/>
      <c r="I5073" s="173"/>
      <c r="J5073" s="173"/>
      <c r="K5073" s="173"/>
      <c r="L5073" s="173"/>
      <c r="M5073" s="72"/>
      <c r="N5073" s="67"/>
      <c r="O5073" s="76"/>
      <c r="P5073" s="218"/>
      <c r="Q5073" s="218"/>
      <c r="R5073" s="218"/>
    </row>
    <row r="5074" spans="1:18" x14ac:dyDescent="0.25">
      <c r="A5074" s="227"/>
      <c r="B5074" s="173"/>
      <c r="C5074" s="173"/>
      <c r="D5074" s="173"/>
      <c r="E5074" s="173"/>
      <c r="F5074" s="173"/>
      <c r="G5074" s="173"/>
      <c r="H5074" s="173"/>
      <c r="I5074" s="173"/>
      <c r="J5074" s="173"/>
      <c r="K5074" s="173"/>
      <c r="L5074" s="173"/>
      <c r="M5074" s="72"/>
      <c r="N5074" s="67"/>
      <c r="O5074" s="76"/>
      <c r="P5074" s="218"/>
      <c r="Q5074" s="218"/>
      <c r="R5074" s="218"/>
    </row>
    <row r="5075" spans="1:18" x14ac:dyDescent="0.25">
      <c r="A5075" s="227"/>
      <c r="B5075" s="173"/>
      <c r="C5075" s="173"/>
      <c r="D5075" s="173"/>
      <c r="E5075" s="173"/>
      <c r="F5075" s="173"/>
      <c r="G5075" s="173"/>
      <c r="H5075" s="173"/>
      <c r="I5075" s="173"/>
      <c r="J5075" s="173"/>
      <c r="K5075" s="173"/>
      <c r="L5075" s="173"/>
      <c r="M5075" s="72"/>
      <c r="N5075" s="67"/>
      <c r="O5075" s="76"/>
      <c r="P5075" s="218"/>
      <c r="Q5075" s="218"/>
      <c r="R5075" s="218"/>
    </row>
    <row r="5076" spans="1:18" x14ac:dyDescent="0.25">
      <c r="A5076" s="227"/>
      <c r="B5076" s="173"/>
      <c r="C5076" s="173"/>
      <c r="D5076" s="173"/>
      <c r="E5076" s="173"/>
      <c r="F5076" s="173"/>
      <c r="G5076" s="173"/>
      <c r="H5076" s="173"/>
      <c r="I5076" s="173"/>
      <c r="J5076" s="173"/>
      <c r="K5076" s="173"/>
      <c r="L5076" s="173"/>
      <c r="M5076" s="72"/>
      <c r="N5076" s="67"/>
      <c r="O5076" s="76"/>
      <c r="P5076" s="218"/>
      <c r="Q5076" s="218"/>
      <c r="R5076" s="218"/>
    </row>
    <row r="5077" spans="1:18" x14ac:dyDescent="0.25">
      <c r="A5077" s="227"/>
      <c r="B5077" s="173"/>
      <c r="C5077" s="173"/>
      <c r="D5077" s="173"/>
      <c r="E5077" s="173"/>
      <c r="F5077" s="173"/>
      <c r="G5077" s="173"/>
      <c r="H5077" s="173"/>
      <c r="I5077" s="173"/>
      <c r="J5077" s="173"/>
      <c r="K5077" s="173"/>
      <c r="L5077" s="173"/>
      <c r="M5077" s="72"/>
      <c r="N5077" s="67"/>
      <c r="O5077" s="76"/>
      <c r="P5077" s="218"/>
      <c r="Q5077" s="218"/>
      <c r="R5077" s="218"/>
    </row>
    <row r="5078" spans="1:18" x14ac:dyDescent="0.25">
      <c r="A5078" s="227"/>
      <c r="B5078" s="173"/>
      <c r="C5078" s="173"/>
      <c r="D5078" s="173"/>
      <c r="E5078" s="173"/>
      <c r="F5078" s="173"/>
      <c r="G5078" s="173"/>
      <c r="H5078" s="173"/>
      <c r="I5078" s="173"/>
      <c r="J5078" s="173"/>
      <c r="K5078" s="173"/>
      <c r="L5078" s="173"/>
      <c r="M5078" s="72"/>
      <c r="N5078" s="67"/>
      <c r="O5078" s="76"/>
      <c r="P5078" s="218"/>
      <c r="Q5078" s="218"/>
      <c r="R5078" s="218"/>
    </row>
    <row r="5079" spans="1:18" x14ac:dyDescent="0.25">
      <c r="A5079" s="227"/>
      <c r="B5079" s="173"/>
      <c r="C5079" s="173"/>
      <c r="D5079" s="173"/>
      <c r="E5079" s="173"/>
      <c r="F5079" s="173"/>
      <c r="G5079" s="173"/>
      <c r="H5079" s="173"/>
      <c r="I5079" s="173"/>
      <c r="J5079" s="173"/>
      <c r="K5079" s="173"/>
      <c r="L5079" s="173"/>
      <c r="M5079" s="72"/>
      <c r="N5079" s="67"/>
      <c r="O5079" s="76"/>
      <c r="P5079" s="218"/>
      <c r="Q5079" s="218"/>
      <c r="R5079" s="218"/>
    </row>
    <row r="5080" spans="1:18" x14ac:dyDescent="0.25">
      <c r="A5080" s="227"/>
      <c r="B5080" s="173"/>
      <c r="C5080" s="173"/>
      <c r="D5080" s="173"/>
      <c r="E5080" s="173"/>
      <c r="F5080" s="173"/>
      <c r="G5080" s="173"/>
      <c r="H5080" s="173"/>
      <c r="I5080" s="173"/>
      <c r="J5080" s="173"/>
      <c r="K5080" s="173"/>
      <c r="L5080" s="173"/>
      <c r="M5080" s="72"/>
      <c r="N5080" s="67"/>
      <c r="O5080" s="76"/>
      <c r="P5080" s="218"/>
      <c r="Q5080" s="218"/>
      <c r="R5080" s="218"/>
    </row>
    <row r="5081" spans="1:18" x14ac:dyDescent="0.25">
      <c r="A5081" s="227"/>
      <c r="B5081" s="173"/>
      <c r="C5081" s="173"/>
      <c r="D5081" s="173"/>
      <c r="E5081" s="173"/>
      <c r="F5081" s="173"/>
      <c r="G5081" s="173"/>
      <c r="H5081" s="173"/>
      <c r="I5081" s="173"/>
      <c r="J5081" s="173"/>
      <c r="K5081" s="173"/>
      <c r="L5081" s="173"/>
      <c r="M5081" s="72"/>
      <c r="N5081" s="67"/>
      <c r="O5081" s="76"/>
      <c r="P5081" s="218"/>
      <c r="Q5081" s="218"/>
      <c r="R5081" s="218"/>
    </row>
    <row r="5082" spans="1:18" x14ac:dyDescent="0.25">
      <c r="A5082" s="227"/>
      <c r="B5082" s="173"/>
      <c r="C5082" s="173"/>
      <c r="D5082" s="173"/>
      <c r="E5082" s="173"/>
      <c r="F5082" s="173"/>
      <c r="G5082" s="173"/>
      <c r="H5082" s="173"/>
      <c r="I5082" s="173"/>
      <c r="J5082" s="173"/>
      <c r="K5082" s="173"/>
      <c r="L5082" s="173"/>
      <c r="M5082" s="72"/>
      <c r="N5082" s="67"/>
      <c r="O5082" s="76"/>
      <c r="P5082" s="218"/>
      <c r="Q5082" s="218"/>
      <c r="R5082" s="218"/>
    </row>
    <row r="5083" spans="1:18" x14ac:dyDescent="0.25">
      <c r="A5083" s="227"/>
      <c r="B5083" s="173"/>
      <c r="C5083" s="173"/>
      <c r="D5083" s="173"/>
      <c r="E5083" s="173"/>
      <c r="F5083" s="173"/>
      <c r="G5083" s="173"/>
      <c r="H5083" s="173"/>
      <c r="I5083" s="173"/>
      <c r="J5083" s="173"/>
      <c r="K5083" s="173"/>
      <c r="L5083" s="173"/>
      <c r="M5083" s="72"/>
      <c r="N5083" s="67"/>
      <c r="O5083" s="76"/>
      <c r="P5083" s="218"/>
      <c r="Q5083" s="218"/>
      <c r="R5083" s="218"/>
    </row>
    <row r="5084" spans="1:18" x14ac:dyDescent="0.25">
      <c r="A5084" s="227"/>
      <c r="B5084" s="173"/>
      <c r="C5084" s="173"/>
      <c r="D5084" s="173"/>
      <c r="E5084" s="173"/>
      <c r="F5084" s="173"/>
      <c r="G5084" s="173"/>
      <c r="H5084" s="173"/>
      <c r="I5084" s="173"/>
      <c r="J5084" s="173"/>
      <c r="K5084" s="173"/>
      <c r="L5084" s="173"/>
      <c r="M5084" s="72"/>
      <c r="N5084" s="67"/>
      <c r="O5084" s="76"/>
      <c r="P5084" s="218"/>
      <c r="Q5084" s="218"/>
      <c r="R5084" s="218"/>
    </row>
    <row r="5085" spans="1:18" x14ac:dyDescent="0.25">
      <c r="A5085" s="227"/>
      <c r="B5085" s="173"/>
      <c r="C5085" s="173"/>
      <c r="D5085" s="173"/>
      <c r="E5085" s="173"/>
      <c r="F5085" s="173"/>
      <c r="G5085" s="173"/>
      <c r="H5085" s="173"/>
      <c r="I5085" s="173"/>
      <c r="J5085" s="173"/>
      <c r="K5085" s="173"/>
      <c r="L5085" s="173"/>
      <c r="M5085" s="72"/>
      <c r="N5085" s="67"/>
      <c r="O5085" s="76"/>
      <c r="P5085" s="218"/>
      <c r="Q5085" s="218"/>
      <c r="R5085" s="218"/>
    </row>
    <row r="5086" spans="1:18" x14ac:dyDescent="0.25">
      <c r="A5086" s="227"/>
      <c r="B5086" s="173"/>
      <c r="C5086" s="173"/>
      <c r="D5086" s="173"/>
      <c r="E5086" s="173"/>
      <c r="F5086" s="173"/>
      <c r="G5086" s="173"/>
      <c r="H5086" s="173"/>
      <c r="I5086" s="173"/>
      <c r="J5086" s="173"/>
      <c r="K5086" s="173"/>
      <c r="L5086" s="173"/>
      <c r="M5086" s="72"/>
      <c r="N5086" s="67"/>
      <c r="O5086" s="76"/>
      <c r="P5086" s="218"/>
      <c r="Q5086" s="218"/>
      <c r="R5086" s="218"/>
    </row>
    <row r="5087" spans="1:18" x14ac:dyDescent="0.25">
      <c r="A5087" s="227"/>
      <c r="B5087" s="173"/>
      <c r="C5087" s="173"/>
      <c r="D5087" s="173"/>
      <c r="E5087" s="173"/>
      <c r="F5087" s="173"/>
      <c r="G5087" s="173"/>
      <c r="H5087" s="173"/>
      <c r="I5087" s="173"/>
      <c r="J5087" s="173"/>
      <c r="K5087" s="173"/>
      <c r="L5087" s="173"/>
      <c r="M5087" s="72"/>
      <c r="N5087" s="67"/>
      <c r="O5087" s="76"/>
      <c r="P5087" s="218"/>
      <c r="Q5087" s="218"/>
      <c r="R5087" s="218"/>
    </row>
    <row r="5088" spans="1:18" x14ac:dyDescent="0.25">
      <c r="A5088" s="227"/>
      <c r="B5088" s="173"/>
      <c r="C5088" s="173"/>
      <c r="D5088" s="173"/>
      <c r="E5088" s="173"/>
      <c r="F5088" s="173"/>
      <c r="G5088" s="173"/>
      <c r="H5088" s="173"/>
      <c r="I5088" s="173"/>
      <c r="J5088" s="173"/>
      <c r="K5088" s="173"/>
      <c r="L5088" s="173"/>
      <c r="M5088" s="72"/>
      <c r="N5088" s="67"/>
      <c r="O5088" s="76"/>
      <c r="P5088" s="218"/>
      <c r="Q5088" s="218"/>
      <c r="R5088" s="218"/>
    </row>
    <row r="5089" spans="1:18" x14ac:dyDescent="0.25">
      <c r="A5089" s="227"/>
      <c r="B5089" s="173"/>
      <c r="C5089" s="173"/>
      <c r="D5089" s="173"/>
      <c r="E5089" s="173"/>
      <c r="F5089" s="173"/>
      <c r="G5089" s="173"/>
      <c r="H5089" s="173"/>
      <c r="I5089" s="173"/>
      <c r="J5089" s="173"/>
      <c r="K5089" s="173"/>
      <c r="L5089" s="173"/>
      <c r="M5089" s="72"/>
      <c r="N5089" s="67"/>
      <c r="O5089" s="76"/>
      <c r="P5089" s="218"/>
      <c r="Q5089" s="218"/>
      <c r="R5089" s="218"/>
    </row>
    <row r="5090" spans="1:18" x14ac:dyDescent="0.25">
      <c r="A5090" s="227"/>
      <c r="B5090" s="173"/>
      <c r="C5090" s="173"/>
      <c r="D5090" s="173"/>
      <c r="E5090" s="173"/>
      <c r="F5090" s="173"/>
      <c r="G5090" s="173"/>
      <c r="H5090" s="173"/>
      <c r="I5090" s="173"/>
      <c r="J5090" s="173"/>
      <c r="K5090" s="173"/>
      <c r="L5090" s="173"/>
      <c r="M5090" s="72"/>
      <c r="N5090" s="67"/>
      <c r="O5090" s="76"/>
      <c r="P5090" s="218"/>
      <c r="Q5090" s="218"/>
      <c r="R5090" s="218"/>
    </row>
    <row r="5091" spans="1:18" x14ac:dyDescent="0.25">
      <c r="A5091" s="227"/>
      <c r="B5091" s="173"/>
      <c r="C5091" s="173"/>
      <c r="D5091" s="173"/>
      <c r="E5091" s="173"/>
      <c r="F5091" s="173"/>
      <c r="G5091" s="173"/>
      <c r="H5091" s="173"/>
      <c r="I5091" s="173"/>
      <c r="J5091" s="173"/>
      <c r="K5091" s="173"/>
      <c r="L5091" s="173"/>
      <c r="M5091" s="72"/>
      <c r="N5091" s="67"/>
      <c r="O5091" s="76"/>
      <c r="P5091" s="218"/>
      <c r="Q5091" s="218"/>
      <c r="R5091" s="218"/>
    </row>
    <row r="5092" spans="1:18" x14ac:dyDescent="0.25">
      <c r="A5092" s="227"/>
      <c r="B5092" s="173"/>
      <c r="C5092" s="173"/>
      <c r="D5092" s="173"/>
      <c r="E5092" s="173"/>
      <c r="F5092" s="173"/>
      <c r="G5092" s="173"/>
      <c r="H5092" s="173"/>
      <c r="I5092" s="173"/>
      <c r="J5092" s="173"/>
      <c r="K5092" s="173"/>
      <c r="L5092" s="173"/>
      <c r="M5092" s="72"/>
      <c r="N5092" s="67"/>
      <c r="O5092" s="76"/>
      <c r="P5092" s="218"/>
      <c r="Q5092" s="218"/>
      <c r="R5092" s="218"/>
    </row>
    <row r="5093" spans="1:18" x14ac:dyDescent="0.25">
      <c r="A5093" s="227"/>
      <c r="B5093" s="173"/>
      <c r="C5093" s="173"/>
      <c r="D5093" s="173"/>
      <c r="E5093" s="173"/>
      <c r="F5093" s="173"/>
      <c r="G5093" s="173"/>
      <c r="H5093" s="173"/>
      <c r="I5093" s="173"/>
      <c r="J5093" s="173"/>
      <c r="K5093" s="173"/>
      <c r="L5093" s="173"/>
      <c r="M5093" s="72"/>
      <c r="N5093" s="67"/>
      <c r="O5093" s="76"/>
      <c r="P5093" s="218"/>
      <c r="Q5093" s="218"/>
      <c r="R5093" s="218"/>
    </row>
    <row r="5094" spans="1:18" x14ac:dyDescent="0.25">
      <c r="A5094" s="227"/>
      <c r="B5094" s="173"/>
      <c r="C5094" s="173"/>
      <c r="D5094" s="173"/>
      <c r="E5094" s="173"/>
      <c r="F5094" s="173"/>
      <c r="G5094" s="173"/>
      <c r="H5094" s="173"/>
      <c r="I5094" s="173"/>
      <c r="J5094" s="173"/>
      <c r="K5094" s="173"/>
      <c r="L5094" s="173"/>
      <c r="M5094" s="72"/>
      <c r="N5094" s="67"/>
      <c r="O5094" s="76"/>
      <c r="P5094" s="218"/>
      <c r="Q5094" s="218"/>
      <c r="R5094" s="218"/>
    </row>
    <row r="5095" spans="1:18" x14ac:dyDescent="0.25">
      <c r="A5095" s="227"/>
      <c r="B5095" s="173"/>
      <c r="C5095" s="173"/>
      <c r="D5095" s="173"/>
      <c r="E5095" s="173"/>
      <c r="F5095" s="173"/>
      <c r="G5095" s="173"/>
      <c r="H5095" s="173"/>
      <c r="I5095" s="173"/>
      <c r="J5095" s="173"/>
      <c r="K5095" s="173"/>
      <c r="L5095" s="173"/>
      <c r="M5095" s="72"/>
      <c r="N5095" s="67"/>
      <c r="O5095" s="76"/>
      <c r="P5095" s="218"/>
      <c r="Q5095" s="218"/>
      <c r="R5095" s="218"/>
    </row>
    <row r="5096" spans="1:18" x14ac:dyDescent="0.25">
      <c r="A5096" s="227"/>
      <c r="B5096" s="173"/>
      <c r="C5096" s="173"/>
      <c r="D5096" s="173"/>
      <c r="E5096" s="173"/>
      <c r="F5096" s="173"/>
      <c r="G5096" s="173"/>
      <c r="H5096" s="173"/>
      <c r="I5096" s="173"/>
      <c r="J5096" s="173"/>
      <c r="K5096" s="173"/>
      <c r="L5096" s="173"/>
      <c r="M5096" s="72"/>
      <c r="N5096" s="67"/>
      <c r="O5096" s="76"/>
      <c r="P5096" s="218"/>
      <c r="Q5096" s="218"/>
      <c r="R5096" s="218"/>
    </row>
    <row r="5097" spans="1:18" x14ac:dyDescent="0.25">
      <c r="A5097" s="227"/>
      <c r="B5097" s="173"/>
      <c r="C5097" s="173"/>
      <c r="D5097" s="173"/>
      <c r="E5097" s="173"/>
      <c r="F5097" s="173"/>
      <c r="G5097" s="173"/>
      <c r="H5097" s="173"/>
      <c r="I5097" s="173"/>
      <c r="J5097" s="173"/>
      <c r="K5097" s="173"/>
      <c r="L5097" s="173"/>
      <c r="M5097" s="72"/>
      <c r="N5097" s="67"/>
      <c r="O5097" s="76"/>
      <c r="P5097" s="218"/>
      <c r="Q5097" s="218"/>
      <c r="R5097" s="218"/>
    </row>
    <row r="5098" spans="1:18" x14ac:dyDescent="0.25">
      <c r="A5098" s="227"/>
      <c r="B5098" s="173"/>
      <c r="C5098" s="173"/>
      <c r="D5098" s="173"/>
      <c r="E5098" s="173"/>
      <c r="F5098" s="173"/>
      <c r="G5098" s="173"/>
      <c r="H5098" s="173"/>
      <c r="I5098" s="173"/>
      <c r="J5098" s="173"/>
      <c r="K5098" s="173"/>
      <c r="L5098" s="173"/>
      <c r="M5098" s="72"/>
      <c r="N5098" s="67"/>
      <c r="O5098" s="76"/>
      <c r="P5098" s="218"/>
      <c r="Q5098" s="218"/>
      <c r="R5098" s="218"/>
    </row>
    <row r="5099" spans="1:18" x14ac:dyDescent="0.25">
      <c r="A5099" s="227"/>
      <c r="B5099" s="173"/>
      <c r="C5099" s="173"/>
      <c r="D5099" s="173"/>
      <c r="E5099" s="173"/>
      <c r="F5099" s="173"/>
      <c r="G5099" s="173"/>
      <c r="H5099" s="173"/>
      <c r="I5099" s="173"/>
      <c r="J5099" s="173"/>
      <c r="K5099" s="173"/>
      <c r="L5099" s="173"/>
      <c r="M5099" s="72"/>
      <c r="N5099" s="67"/>
      <c r="O5099" s="76"/>
      <c r="P5099" s="218"/>
      <c r="Q5099" s="218"/>
      <c r="R5099" s="218"/>
    </row>
    <row r="5100" spans="1:18" x14ac:dyDescent="0.25">
      <c r="A5100" s="227"/>
      <c r="B5100" s="173"/>
      <c r="C5100" s="173"/>
      <c r="D5100" s="173"/>
      <c r="E5100" s="173"/>
      <c r="F5100" s="173"/>
      <c r="G5100" s="173"/>
      <c r="H5100" s="173"/>
      <c r="I5100" s="173"/>
      <c r="J5100" s="173"/>
      <c r="K5100" s="173"/>
      <c r="L5100" s="173"/>
      <c r="M5100" s="72"/>
      <c r="N5100" s="67"/>
      <c r="O5100" s="76"/>
      <c r="P5100" s="218"/>
      <c r="Q5100" s="218"/>
      <c r="R5100" s="218"/>
    </row>
    <row r="5101" spans="1:18" x14ac:dyDescent="0.25">
      <c r="A5101" s="227"/>
      <c r="B5101" s="173"/>
      <c r="C5101" s="173"/>
      <c r="D5101" s="173"/>
      <c r="E5101" s="173"/>
      <c r="F5101" s="173"/>
      <c r="G5101" s="173"/>
      <c r="H5101" s="173"/>
      <c r="I5101" s="173"/>
      <c r="J5101" s="173"/>
      <c r="K5101" s="173"/>
      <c r="L5101" s="173"/>
      <c r="M5101" s="72"/>
      <c r="N5101" s="67"/>
      <c r="O5101" s="76"/>
      <c r="P5101" s="218"/>
      <c r="Q5101" s="218"/>
      <c r="R5101" s="218"/>
    </row>
    <row r="5102" spans="1:18" x14ac:dyDescent="0.25">
      <c r="A5102" s="227"/>
      <c r="B5102" s="173"/>
      <c r="C5102" s="173"/>
      <c r="D5102" s="173"/>
      <c r="E5102" s="173"/>
      <c r="F5102" s="173"/>
      <c r="G5102" s="173"/>
      <c r="H5102" s="173"/>
      <c r="I5102" s="173"/>
      <c r="J5102" s="173"/>
      <c r="K5102" s="173"/>
      <c r="L5102" s="173"/>
      <c r="M5102" s="72"/>
      <c r="N5102" s="67"/>
      <c r="O5102" s="76"/>
      <c r="P5102" s="218"/>
      <c r="Q5102" s="218"/>
      <c r="R5102" s="218"/>
    </row>
    <row r="5103" spans="1:18" x14ac:dyDescent="0.25">
      <c r="A5103" s="227"/>
      <c r="B5103" s="173"/>
      <c r="C5103" s="173"/>
      <c r="D5103" s="173"/>
      <c r="E5103" s="173"/>
      <c r="F5103" s="173"/>
      <c r="G5103" s="173"/>
      <c r="H5103" s="173"/>
      <c r="I5103" s="173"/>
      <c r="J5103" s="173"/>
      <c r="K5103" s="173"/>
      <c r="L5103" s="173"/>
      <c r="M5103" s="72"/>
      <c r="N5103" s="67"/>
      <c r="O5103" s="76"/>
      <c r="P5103" s="218"/>
      <c r="Q5103" s="218"/>
      <c r="R5103" s="218"/>
    </row>
    <row r="5104" spans="1:18" x14ac:dyDescent="0.25">
      <c r="A5104" s="227"/>
      <c r="B5104" s="173"/>
      <c r="C5104" s="173"/>
      <c r="D5104" s="173"/>
      <c r="E5104" s="173"/>
      <c r="F5104" s="173"/>
      <c r="G5104" s="173"/>
      <c r="H5104" s="173"/>
      <c r="I5104" s="173"/>
      <c r="J5104" s="173"/>
      <c r="K5104" s="173"/>
      <c r="L5104" s="173"/>
      <c r="M5104" s="72"/>
      <c r="N5104" s="67"/>
      <c r="O5104" s="76"/>
      <c r="P5104" s="218"/>
      <c r="Q5104" s="218"/>
      <c r="R5104" s="218"/>
    </row>
    <row r="5105" spans="1:18" x14ac:dyDescent="0.25">
      <c r="A5105" s="227"/>
      <c r="B5105" s="173"/>
      <c r="C5105" s="173"/>
      <c r="D5105" s="173"/>
      <c r="E5105" s="173"/>
      <c r="F5105" s="173"/>
      <c r="G5105" s="173"/>
      <c r="H5105" s="173"/>
      <c r="I5105" s="173"/>
      <c r="J5105" s="173"/>
      <c r="K5105" s="173"/>
      <c r="L5105" s="173"/>
      <c r="M5105" s="72"/>
      <c r="N5105" s="67"/>
      <c r="O5105" s="76"/>
      <c r="P5105" s="218"/>
      <c r="Q5105" s="218"/>
      <c r="R5105" s="218"/>
    </row>
    <row r="5106" spans="1:18" x14ac:dyDescent="0.25">
      <c r="A5106" s="227"/>
      <c r="B5106" s="173"/>
      <c r="C5106" s="173"/>
      <c r="D5106" s="173"/>
      <c r="E5106" s="173"/>
      <c r="F5106" s="173"/>
      <c r="G5106" s="173"/>
      <c r="H5106" s="173"/>
      <c r="I5106" s="173"/>
      <c r="J5106" s="173"/>
      <c r="K5106" s="173"/>
      <c r="L5106" s="173"/>
      <c r="M5106" s="72"/>
      <c r="N5106" s="67"/>
      <c r="O5106" s="76"/>
      <c r="P5106" s="218"/>
      <c r="Q5106" s="218"/>
      <c r="R5106" s="218"/>
    </row>
    <row r="5107" spans="1:18" x14ac:dyDescent="0.25">
      <c r="A5107" s="227"/>
      <c r="B5107" s="173"/>
      <c r="C5107" s="173"/>
      <c r="D5107" s="173"/>
      <c r="E5107" s="173"/>
      <c r="F5107" s="173"/>
      <c r="G5107" s="173"/>
      <c r="H5107" s="173"/>
      <c r="I5107" s="173"/>
      <c r="J5107" s="173"/>
      <c r="K5107" s="173"/>
      <c r="L5107" s="173"/>
      <c r="M5107" s="72"/>
      <c r="N5107" s="67"/>
      <c r="O5107" s="76"/>
      <c r="P5107" s="218"/>
      <c r="Q5107" s="218"/>
      <c r="R5107" s="218"/>
    </row>
    <row r="5108" spans="1:18" x14ac:dyDescent="0.25">
      <c r="A5108" s="227"/>
      <c r="B5108" s="173"/>
      <c r="C5108" s="173"/>
      <c r="D5108" s="173"/>
      <c r="E5108" s="173"/>
      <c r="F5108" s="173"/>
      <c r="G5108" s="173"/>
      <c r="H5108" s="173"/>
      <c r="I5108" s="173"/>
      <c r="J5108" s="173"/>
      <c r="K5108" s="173"/>
      <c r="L5108" s="173"/>
      <c r="M5108" s="72"/>
      <c r="N5108" s="67"/>
      <c r="O5108" s="76"/>
      <c r="P5108" s="218"/>
      <c r="Q5108" s="218"/>
      <c r="R5108" s="218"/>
    </row>
    <row r="5109" spans="1:18" x14ac:dyDescent="0.25">
      <c r="A5109" s="227"/>
      <c r="B5109" s="173"/>
      <c r="C5109" s="173"/>
      <c r="D5109" s="173"/>
      <c r="E5109" s="173"/>
      <c r="F5109" s="173"/>
      <c r="G5109" s="173"/>
      <c r="H5109" s="173"/>
      <c r="I5109" s="173"/>
      <c r="J5109" s="173"/>
      <c r="K5109" s="173"/>
      <c r="L5109" s="173"/>
      <c r="M5109" s="72"/>
      <c r="N5109" s="67"/>
      <c r="O5109" s="76"/>
      <c r="P5109" s="218"/>
      <c r="Q5109" s="218"/>
      <c r="R5109" s="218"/>
    </row>
    <row r="5110" spans="1:18" x14ac:dyDescent="0.25">
      <c r="A5110" s="227"/>
      <c r="B5110" s="173"/>
      <c r="C5110" s="173"/>
      <c r="D5110" s="173"/>
      <c r="E5110" s="173"/>
      <c r="F5110" s="173"/>
      <c r="G5110" s="173"/>
      <c r="H5110" s="173"/>
      <c r="I5110" s="173"/>
      <c r="J5110" s="173"/>
      <c r="K5110" s="173"/>
      <c r="L5110" s="173"/>
      <c r="M5110" s="72"/>
      <c r="N5110" s="67"/>
      <c r="O5110" s="76"/>
      <c r="P5110" s="218"/>
      <c r="Q5110" s="218"/>
      <c r="R5110" s="218"/>
    </row>
    <row r="5111" spans="1:18" x14ac:dyDescent="0.25">
      <c r="A5111" s="227"/>
      <c r="B5111" s="173"/>
      <c r="C5111" s="173"/>
      <c r="D5111" s="173"/>
      <c r="E5111" s="173"/>
      <c r="F5111" s="173"/>
      <c r="G5111" s="173"/>
      <c r="H5111" s="173"/>
      <c r="I5111" s="173"/>
      <c r="J5111" s="173"/>
      <c r="K5111" s="173"/>
      <c r="L5111" s="173"/>
      <c r="M5111" s="72"/>
      <c r="N5111" s="67"/>
      <c r="O5111" s="76"/>
      <c r="P5111" s="218"/>
      <c r="Q5111" s="218"/>
      <c r="R5111" s="218"/>
    </row>
    <row r="5112" spans="1:18" x14ac:dyDescent="0.25">
      <c r="A5112" s="227"/>
      <c r="B5112" s="173"/>
      <c r="C5112" s="173"/>
      <c r="D5112" s="173"/>
      <c r="E5112" s="173"/>
      <c r="F5112" s="173"/>
      <c r="G5112" s="173"/>
      <c r="H5112" s="173"/>
      <c r="I5112" s="173"/>
      <c r="J5112" s="173"/>
      <c r="K5112" s="173"/>
      <c r="L5112" s="173"/>
      <c r="M5112" s="72"/>
      <c r="N5112" s="67"/>
      <c r="O5112" s="76"/>
      <c r="P5112" s="218"/>
      <c r="Q5112" s="218"/>
      <c r="R5112" s="218"/>
    </row>
    <row r="5113" spans="1:18" x14ac:dyDescent="0.25">
      <c r="A5113" s="227"/>
      <c r="B5113" s="173"/>
      <c r="C5113" s="173"/>
      <c r="D5113" s="173"/>
      <c r="E5113" s="173"/>
      <c r="F5113" s="173"/>
      <c r="G5113" s="173"/>
      <c r="H5113" s="173"/>
      <c r="I5113" s="173"/>
      <c r="J5113" s="173"/>
      <c r="K5113" s="173"/>
      <c r="L5113" s="173"/>
      <c r="M5113" s="72"/>
      <c r="N5113" s="67"/>
      <c r="O5113" s="76"/>
      <c r="P5113" s="218"/>
      <c r="Q5113" s="218"/>
      <c r="R5113" s="218"/>
    </row>
    <row r="5114" spans="1:18" x14ac:dyDescent="0.25">
      <c r="A5114" s="227"/>
      <c r="B5114" s="173"/>
      <c r="C5114" s="173"/>
      <c r="D5114" s="173"/>
      <c r="E5114" s="173"/>
      <c r="F5114" s="173"/>
      <c r="G5114" s="173"/>
      <c r="H5114" s="173"/>
      <c r="I5114" s="173"/>
      <c r="J5114" s="173"/>
      <c r="K5114" s="173"/>
      <c r="L5114" s="173"/>
      <c r="M5114" s="72"/>
      <c r="N5114" s="67"/>
      <c r="O5114" s="76"/>
      <c r="P5114" s="218"/>
      <c r="Q5114" s="218"/>
      <c r="R5114" s="218"/>
    </row>
    <row r="5115" spans="1:18" x14ac:dyDescent="0.25">
      <c r="A5115" s="227"/>
      <c r="B5115" s="173"/>
      <c r="C5115" s="173"/>
      <c r="D5115" s="173"/>
      <c r="E5115" s="173"/>
      <c r="F5115" s="173"/>
      <c r="G5115" s="173"/>
      <c r="H5115" s="173"/>
      <c r="I5115" s="173"/>
      <c r="J5115" s="173"/>
      <c r="K5115" s="173"/>
      <c r="L5115" s="173"/>
      <c r="M5115" s="72"/>
      <c r="N5115" s="67"/>
      <c r="O5115" s="76"/>
      <c r="P5115" s="218"/>
      <c r="Q5115" s="218"/>
      <c r="R5115" s="218"/>
    </row>
    <row r="5116" spans="1:18" x14ac:dyDescent="0.25">
      <c r="A5116" s="227"/>
      <c r="B5116" s="173"/>
      <c r="C5116" s="173"/>
      <c r="D5116" s="173"/>
      <c r="E5116" s="173"/>
      <c r="F5116" s="173"/>
      <c r="G5116" s="173"/>
      <c r="H5116" s="173"/>
      <c r="I5116" s="173"/>
      <c r="J5116" s="173"/>
      <c r="K5116" s="173"/>
      <c r="L5116" s="173"/>
      <c r="M5116" s="72"/>
      <c r="N5116" s="67"/>
      <c r="O5116" s="76"/>
      <c r="P5116" s="218"/>
      <c r="Q5116" s="218"/>
      <c r="R5116" s="218"/>
    </row>
    <row r="5117" spans="1:18" x14ac:dyDescent="0.25">
      <c r="A5117" s="227"/>
      <c r="B5117" s="173"/>
      <c r="C5117" s="173"/>
      <c r="D5117" s="173"/>
      <c r="E5117" s="173"/>
      <c r="F5117" s="173"/>
      <c r="G5117" s="173"/>
      <c r="H5117" s="173"/>
      <c r="I5117" s="173"/>
      <c r="J5117" s="173"/>
      <c r="K5117" s="173"/>
      <c r="L5117" s="173"/>
      <c r="M5117" s="72"/>
      <c r="N5117" s="67"/>
      <c r="O5117" s="76"/>
      <c r="P5117" s="218"/>
      <c r="Q5117" s="218"/>
      <c r="R5117" s="218"/>
    </row>
    <row r="5118" spans="1:18" x14ac:dyDescent="0.25">
      <c r="A5118" s="227"/>
      <c r="B5118" s="173"/>
      <c r="C5118" s="173"/>
      <c r="D5118" s="173"/>
      <c r="E5118" s="173"/>
      <c r="F5118" s="173"/>
      <c r="G5118" s="173"/>
      <c r="H5118" s="173"/>
      <c r="I5118" s="173"/>
      <c r="J5118" s="173"/>
      <c r="K5118" s="173"/>
      <c r="L5118" s="173"/>
      <c r="M5118" s="72"/>
      <c r="N5118" s="67"/>
      <c r="O5118" s="76"/>
      <c r="P5118" s="218"/>
      <c r="Q5118" s="218"/>
      <c r="R5118" s="218"/>
    </row>
    <row r="5119" spans="1:18" x14ac:dyDescent="0.25">
      <c r="A5119" s="227"/>
      <c r="B5119" s="173"/>
      <c r="C5119" s="173"/>
      <c r="D5119" s="173"/>
      <c r="E5119" s="173"/>
      <c r="F5119" s="173"/>
      <c r="G5119" s="173"/>
      <c r="H5119" s="173"/>
      <c r="I5119" s="173"/>
      <c r="J5119" s="173"/>
      <c r="K5119" s="173"/>
      <c r="L5119" s="173"/>
      <c r="M5119" s="72"/>
      <c r="N5119" s="67"/>
      <c r="O5119" s="76"/>
      <c r="P5119" s="218"/>
      <c r="Q5119" s="218"/>
      <c r="R5119" s="218"/>
    </row>
    <row r="5120" spans="1:18" x14ac:dyDescent="0.25">
      <c r="A5120" s="227"/>
      <c r="B5120" s="173"/>
      <c r="C5120" s="173"/>
      <c r="D5120" s="173"/>
      <c r="E5120" s="173"/>
      <c r="F5120" s="173"/>
      <c r="G5120" s="173"/>
      <c r="H5120" s="173"/>
      <c r="I5120" s="173"/>
      <c r="J5120" s="173"/>
      <c r="K5120" s="173"/>
      <c r="L5120" s="173"/>
      <c r="M5120" s="72"/>
      <c r="N5120" s="67"/>
      <c r="O5120" s="76"/>
      <c r="P5120" s="218"/>
      <c r="Q5120" s="218"/>
      <c r="R5120" s="218"/>
    </row>
    <row r="5121" spans="1:18" x14ac:dyDescent="0.25">
      <c r="A5121" s="227"/>
      <c r="B5121" s="173"/>
      <c r="C5121" s="173"/>
      <c r="D5121" s="173"/>
      <c r="E5121" s="173"/>
      <c r="F5121" s="173"/>
      <c r="G5121" s="173"/>
      <c r="H5121" s="173"/>
      <c r="I5121" s="173"/>
      <c r="J5121" s="173"/>
      <c r="K5121" s="173"/>
      <c r="L5121" s="173"/>
      <c r="M5121" s="72"/>
      <c r="N5121" s="67"/>
      <c r="O5121" s="76"/>
      <c r="P5121" s="218"/>
      <c r="Q5121" s="218"/>
      <c r="R5121" s="218"/>
    </row>
    <row r="5122" spans="1:18" x14ac:dyDescent="0.25">
      <c r="A5122" s="227"/>
      <c r="B5122" s="173"/>
      <c r="C5122" s="173"/>
      <c r="D5122" s="173"/>
      <c r="E5122" s="173"/>
      <c r="F5122" s="173"/>
      <c r="G5122" s="173"/>
      <c r="H5122" s="173"/>
      <c r="I5122" s="173"/>
      <c r="J5122" s="173"/>
      <c r="K5122" s="173"/>
      <c r="L5122" s="173"/>
      <c r="M5122" s="72"/>
      <c r="N5122" s="67"/>
      <c r="O5122" s="76"/>
      <c r="P5122" s="218"/>
      <c r="Q5122" s="218"/>
      <c r="R5122" s="218"/>
    </row>
    <row r="5123" spans="1:18" x14ac:dyDescent="0.25">
      <c r="A5123" s="227"/>
      <c r="B5123" s="173"/>
      <c r="C5123" s="173"/>
      <c r="D5123" s="173"/>
      <c r="E5123" s="173"/>
      <c r="F5123" s="173"/>
      <c r="G5123" s="173"/>
      <c r="H5123" s="173"/>
      <c r="I5123" s="173"/>
      <c r="J5123" s="173"/>
      <c r="K5123" s="173"/>
      <c r="L5123" s="173"/>
      <c r="M5123" s="72"/>
      <c r="N5123" s="67"/>
      <c r="O5123" s="76"/>
      <c r="P5123" s="218"/>
      <c r="Q5123" s="218"/>
      <c r="R5123" s="218"/>
    </row>
    <row r="5124" spans="1:18" x14ac:dyDescent="0.25">
      <c r="A5124" s="227"/>
      <c r="B5124" s="173"/>
      <c r="C5124" s="173"/>
      <c r="D5124" s="173"/>
      <c r="E5124" s="173"/>
      <c r="F5124" s="173"/>
      <c r="G5124" s="173"/>
      <c r="H5124" s="173"/>
      <c r="I5124" s="173"/>
      <c r="J5124" s="173"/>
      <c r="K5124" s="173"/>
      <c r="L5124" s="173"/>
      <c r="M5124" s="72"/>
      <c r="N5124" s="67"/>
      <c r="O5124" s="76"/>
      <c r="P5124" s="218"/>
      <c r="Q5124" s="218"/>
      <c r="R5124" s="218"/>
    </row>
    <row r="5125" spans="1:18" x14ac:dyDescent="0.25">
      <c r="A5125" s="227"/>
      <c r="B5125" s="173"/>
      <c r="C5125" s="173"/>
      <c r="D5125" s="173"/>
      <c r="E5125" s="173"/>
      <c r="F5125" s="173"/>
      <c r="G5125" s="173"/>
      <c r="H5125" s="173"/>
      <c r="I5125" s="173"/>
      <c r="J5125" s="173"/>
      <c r="K5125" s="173"/>
      <c r="L5125" s="173"/>
      <c r="M5125" s="72"/>
      <c r="N5125" s="67"/>
      <c r="O5125" s="76"/>
      <c r="P5125" s="218"/>
      <c r="Q5125" s="218"/>
      <c r="R5125" s="218"/>
    </row>
    <row r="5126" spans="1:18" x14ac:dyDescent="0.25">
      <c r="A5126" s="227"/>
      <c r="B5126" s="173"/>
      <c r="C5126" s="173"/>
      <c r="D5126" s="173"/>
      <c r="E5126" s="173"/>
      <c r="F5126" s="173"/>
      <c r="G5126" s="173"/>
      <c r="H5126" s="173"/>
      <c r="I5126" s="173"/>
      <c r="J5126" s="173"/>
      <c r="K5126" s="173"/>
      <c r="L5126" s="173"/>
      <c r="M5126" s="72"/>
      <c r="N5126" s="67"/>
      <c r="O5126" s="76"/>
      <c r="P5126" s="218"/>
      <c r="Q5126" s="218"/>
      <c r="R5126" s="218"/>
    </row>
    <row r="5127" spans="1:18" x14ac:dyDescent="0.25">
      <c r="A5127" s="227"/>
      <c r="B5127" s="173"/>
      <c r="C5127" s="173"/>
      <c r="D5127" s="173"/>
      <c r="E5127" s="173"/>
      <c r="F5127" s="173"/>
      <c r="G5127" s="173"/>
      <c r="H5127" s="173"/>
      <c r="I5127" s="173"/>
      <c r="J5127" s="173"/>
      <c r="K5127" s="173"/>
      <c r="L5127" s="173"/>
      <c r="M5127" s="72"/>
      <c r="N5127" s="67"/>
      <c r="O5127" s="76"/>
      <c r="P5127" s="218"/>
      <c r="Q5127" s="218"/>
      <c r="R5127" s="218"/>
    </row>
    <row r="5128" spans="1:18" x14ac:dyDescent="0.25">
      <c r="A5128" s="227"/>
      <c r="B5128" s="173"/>
      <c r="C5128" s="173"/>
      <c r="D5128" s="173"/>
      <c r="E5128" s="173"/>
      <c r="F5128" s="173"/>
      <c r="G5128" s="173"/>
      <c r="H5128" s="173"/>
      <c r="I5128" s="173"/>
      <c r="J5128" s="173"/>
      <c r="K5128" s="173"/>
      <c r="L5128" s="173"/>
      <c r="M5128" s="72"/>
      <c r="N5128" s="67"/>
      <c r="O5128" s="76"/>
      <c r="P5128" s="218"/>
      <c r="Q5128" s="218"/>
      <c r="R5128" s="218"/>
    </row>
    <row r="5129" spans="1:18" x14ac:dyDescent="0.25">
      <c r="A5129" s="227"/>
      <c r="B5129" s="173"/>
      <c r="C5129" s="173"/>
      <c r="D5129" s="173"/>
      <c r="E5129" s="173"/>
      <c r="F5129" s="173"/>
      <c r="G5129" s="173"/>
      <c r="H5129" s="173"/>
      <c r="I5129" s="173"/>
      <c r="J5129" s="173"/>
      <c r="K5129" s="173"/>
      <c r="L5129" s="173"/>
      <c r="M5129" s="72"/>
      <c r="N5129" s="67"/>
      <c r="O5129" s="76"/>
      <c r="P5129" s="218"/>
      <c r="Q5129" s="218"/>
      <c r="R5129" s="218"/>
    </row>
    <row r="5130" spans="1:18" x14ac:dyDescent="0.25">
      <c r="A5130" s="227"/>
      <c r="B5130" s="173"/>
      <c r="C5130" s="173"/>
      <c r="D5130" s="173"/>
      <c r="E5130" s="173"/>
      <c r="F5130" s="173"/>
      <c r="G5130" s="173"/>
      <c r="H5130" s="173"/>
      <c r="I5130" s="173"/>
      <c r="J5130" s="173"/>
      <c r="K5130" s="173"/>
      <c r="L5130" s="173"/>
      <c r="M5130" s="72"/>
      <c r="N5130" s="67"/>
      <c r="O5130" s="76"/>
      <c r="P5130" s="218"/>
      <c r="Q5130" s="218"/>
      <c r="R5130" s="218"/>
    </row>
    <row r="5131" spans="1:18" x14ac:dyDescent="0.25">
      <c r="A5131" s="227"/>
      <c r="B5131" s="173"/>
      <c r="C5131" s="173"/>
      <c r="D5131" s="173"/>
      <c r="E5131" s="173"/>
      <c r="F5131" s="173"/>
      <c r="G5131" s="173"/>
      <c r="H5131" s="173"/>
      <c r="I5131" s="173"/>
      <c r="J5131" s="173"/>
      <c r="K5131" s="173"/>
      <c r="L5131" s="173"/>
      <c r="M5131" s="72"/>
      <c r="N5131" s="67"/>
      <c r="O5131" s="76"/>
      <c r="P5131" s="218"/>
      <c r="Q5131" s="218"/>
      <c r="R5131" s="218"/>
    </row>
    <row r="5132" spans="1:18" x14ac:dyDescent="0.25">
      <c r="A5132" s="227"/>
      <c r="B5132" s="173"/>
      <c r="C5132" s="173"/>
      <c r="D5132" s="173"/>
      <c r="E5132" s="173"/>
      <c r="F5132" s="173"/>
      <c r="G5132" s="173"/>
      <c r="H5132" s="173"/>
      <c r="I5132" s="173"/>
      <c r="J5132" s="173"/>
      <c r="K5132" s="173"/>
      <c r="L5132" s="173"/>
      <c r="M5132" s="72"/>
      <c r="N5132" s="67"/>
      <c r="O5132" s="76"/>
      <c r="P5132" s="218"/>
      <c r="Q5132" s="218"/>
      <c r="R5132" s="218"/>
    </row>
    <row r="5133" spans="1:18" x14ac:dyDescent="0.25">
      <c r="A5133" s="227"/>
      <c r="B5133" s="173"/>
      <c r="C5133" s="173"/>
      <c r="D5133" s="173"/>
      <c r="E5133" s="173"/>
      <c r="F5133" s="173"/>
      <c r="G5133" s="173"/>
      <c r="H5133" s="173"/>
      <c r="I5133" s="173"/>
      <c r="J5133" s="173"/>
      <c r="K5133" s="173"/>
      <c r="L5133" s="173"/>
      <c r="M5133" s="72"/>
      <c r="N5133" s="67"/>
      <c r="O5133" s="76"/>
      <c r="P5133" s="218"/>
      <c r="Q5133" s="218"/>
      <c r="R5133" s="218"/>
    </row>
    <row r="5134" spans="1:18" x14ac:dyDescent="0.25">
      <c r="A5134" s="227"/>
      <c r="B5134" s="173"/>
      <c r="C5134" s="173"/>
      <c r="D5134" s="173"/>
      <c r="E5134" s="173"/>
      <c r="F5134" s="173"/>
      <c r="G5134" s="173"/>
      <c r="H5134" s="173"/>
      <c r="I5134" s="173"/>
      <c r="J5134" s="173"/>
      <c r="K5134" s="173"/>
      <c r="L5134" s="173"/>
      <c r="M5134" s="72"/>
      <c r="N5134" s="67"/>
      <c r="O5134" s="76"/>
      <c r="P5134" s="218"/>
      <c r="Q5134" s="218"/>
      <c r="R5134" s="218"/>
    </row>
    <row r="5135" spans="1:18" x14ac:dyDescent="0.25">
      <c r="A5135" s="227"/>
      <c r="B5135" s="173"/>
      <c r="C5135" s="173"/>
      <c r="D5135" s="173"/>
      <c r="E5135" s="173"/>
      <c r="F5135" s="173"/>
      <c r="G5135" s="173"/>
      <c r="H5135" s="173"/>
      <c r="I5135" s="173"/>
      <c r="J5135" s="173"/>
      <c r="K5135" s="173"/>
      <c r="L5135" s="173"/>
      <c r="M5135" s="72"/>
      <c r="N5135" s="67"/>
      <c r="O5135" s="76"/>
      <c r="P5135" s="218"/>
      <c r="Q5135" s="218"/>
      <c r="R5135" s="218"/>
    </row>
    <row r="5136" spans="1:18" x14ac:dyDescent="0.25">
      <c r="A5136" s="227"/>
      <c r="B5136" s="173"/>
      <c r="C5136" s="173"/>
      <c r="D5136" s="173"/>
      <c r="E5136" s="173"/>
      <c r="F5136" s="173"/>
      <c r="G5136" s="173"/>
      <c r="H5136" s="173"/>
      <c r="I5136" s="173"/>
      <c r="J5136" s="173"/>
      <c r="K5136" s="173"/>
      <c r="L5136" s="173"/>
      <c r="M5136" s="72"/>
      <c r="N5136" s="67"/>
      <c r="O5136" s="76"/>
      <c r="P5136" s="218"/>
      <c r="Q5136" s="218"/>
      <c r="R5136" s="218"/>
    </row>
    <row r="5137" spans="1:18" x14ac:dyDescent="0.25">
      <c r="A5137" s="227"/>
      <c r="B5137" s="173"/>
      <c r="C5137" s="173"/>
      <c r="D5137" s="173"/>
      <c r="E5137" s="173"/>
      <c r="F5137" s="173"/>
      <c r="G5137" s="173"/>
      <c r="H5137" s="173"/>
      <c r="I5137" s="173"/>
      <c r="J5137" s="173"/>
      <c r="K5137" s="173"/>
      <c r="L5137" s="173"/>
      <c r="M5137" s="72"/>
      <c r="N5137" s="67"/>
      <c r="O5137" s="76"/>
      <c r="P5137" s="218"/>
      <c r="Q5137" s="218"/>
      <c r="R5137" s="218"/>
    </row>
    <row r="5138" spans="1:18" x14ac:dyDescent="0.25">
      <c r="A5138" s="227"/>
      <c r="B5138" s="173"/>
      <c r="C5138" s="173"/>
      <c r="D5138" s="173"/>
      <c r="E5138" s="173"/>
      <c r="F5138" s="173"/>
      <c r="G5138" s="173"/>
      <c r="H5138" s="173"/>
      <c r="I5138" s="173"/>
      <c r="J5138" s="173"/>
      <c r="K5138" s="173"/>
      <c r="L5138" s="173"/>
      <c r="M5138" s="72"/>
      <c r="N5138" s="67"/>
      <c r="O5138" s="76"/>
      <c r="P5138" s="218"/>
      <c r="Q5138" s="218"/>
      <c r="R5138" s="218"/>
    </row>
    <row r="5139" spans="1:18" x14ac:dyDescent="0.25">
      <c r="A5139" s="227"/>
      <c r="B5139" s="173"/>
      <c r="C5139" s="173"/>
      <c r="D5139" s="173"/>
      <c r="E5139" s="173"/>
      <c r="F5139" s="173"/>
      <c r="G5139" s="173"/>
      <c r="H5139" s="173"/>
      <c r="I5139" s="173"/>
      <c r="J5139" s="173"/>
      <c r="K5139" s="173"/>
      <c r="L5139" s="173"/>
      <c r="M5139" s="72"/>
      <c r="N5139" s="67"/>
      <c r="O5139" s="76"/>
      <c r="P5139" s="218"/>
      <c r="Q5139" s="218"/>
      <c r="R5139" s="218"/>
    </row>
    <row r="5140" spans="1:18" x14ac:dyDescent="0.25">
      <c r="A5140" s="227"/>
      <c r="B5140" s="173"/>
      <c r="C5140" s="173"/>
      <c r="D5140" s="173"/>
      <c r="E5140" s="173"/>
      <c r="F5140" s="173"/>
      <c r="G5140" s="173"/>
      <c r="H5140" s="173"/>
      <c r="I5140" s="173"/>
      <c r="J5140" s="173"/>
      <c r="K5140" s="173"/>
      <c r="L5140" s="173"/>
      <c r="M5140" s="72"/>
      <c r="N5140" s="67"/>
      <c r="O5140" s="76"/>
      <c r="P5140" s="218"/>
      <c r="Q5140" s="218"/>
      <c r="R5140" s="218"/>
    </row>
    <row r="5141" spans="1:18" x14ac:dyDescent="0.25">
      <c r="A5141" s="227"/>
      <c r="B5141" s="173"/>
      <c r="C5141" s="173"/>
      <c r="D5141" s="173"/>
      <c r="E5141" s="173"/>
      <c r="F5141" s="173"/>
      <c r="G5141" s="173"/>
      <c r="H5141" s="173"/>
      <c r="I5141" s="173"/>
      <c r="J5141" s="173"/>
      <c r="K5141" s="173"/>
      <c r="L5141" s="173"/>
      <c r="M5141" s="72"/>
      <c r="N5141" s="67"/>
      <c r="O5141" s="76"/>
      <c r="P5141" s="218"/>
      <c r="Q5141" s="218"/>
      <c r="R5141" s="218"/>
    </row>
    <row r="5142" spans="1:18" x14ac:dyDescent="0.25">
      <c r="A5142" s="227"/>
      <c r="B5142" s="173"/>
      <c r="C5142" s="173"/>
      <c r="D5142" s="173"/>
      <c r="E5142" s="173"/>
      <c r="F5142" s="173"/>
      <c r="G5142" s="173"/>
      <c r="H5142" s="173"/>
      <c r="I5142" s="173"/>
      <c r="J5142" s="173"/>
      <c r="K5142" s="173"/>
      <c r="L5142" s="173"/>
      <c r="M5142" s="72"/>
      <c r="N5142" s="67"/>
      <c r="O5142" s="76"/>
      <c r="P5142" s="218"/>
      <c r="Q5142" s="218"/>
      <c r="R5142" s="218"/>
    </row>
    <row r="5143" spans="1:18" x14ac:dyDescent="0.25">
      <c r="A5143" s="227"/>
      <c r="B5143" s="173"/>
      <c r="C5143" s="173"/>
      <c r="D5143" s="173"/>
      <c r="E5143" s="173"/>
      <c r="F5143" s="173"/>
      <c r="G5143" s="173"/>
      <c r="H5143" s="173"/>
      <c r="I5143" s="173"/>
      <c r="J5143" s="173"/>
      <c r="K5143" s="173"/>
      <c r="L5143" s="173"/>
      <c r="M5143" s="72"/>
      <c r="N5143" s="67"/>
      <c r="O5143" s="76"/>
      <c r="P5143" s="218"/>
      <c r="Q5143" s="218"/>
      <c r="R5143" s="218"/>
    </row>
    <row r="5144" spans="1:18" x14ac:dyDescent="0.25">
      <c r="A5144" s="227"/>
      <c r="B5144" s="173"/>
      <c r="C5144" s="173"/>
      <c r="D5144" s="173"/>
      <c r="E5144" s="173"/>
      <c r="F5144" s="173"/>
      <c r="G5144" s="173"/>
      <c r="H5144" s="173"/>
      <c r="I5144" s="173"/>
      <c r="J5144" s="173"/>
      <c r="K5144" s="173"/>
      <c r="L5144" s="173"/>
      <c r="M5144" s="72"/>
      <c r="N5144" s="67"/>
      <c r="O5144" s="76"/>
      <c r="P5144" s="218"/>
      <c r="Q5144" s="218"/>
      <c r="R5144" s="218"/>
    </row>
    <row r="5145" spans="1:18" x14ac:dyDescent="0.25">
      <c r="A5145" s="227"/>
      <c r="B5145" s="173"/>
      <c r="C5145" s="173"/>
      <c r="D5145" s="173"/>
      <c r="E5145" s="173"/>
      <c r="F5145" s="173"/>
      <c r="G5145" s="173"/>
      <c r="H5145" s="173"/>
      <c r="I5145" s="173"/>
      <c r="J5145" s="173"/>
      <c r="K5145" s="173"/>
      <c r="L5145" s="173"/>
      <c r="M5145" s="72"/>
      <c r="N5145" s="67"/>
      <c r="O5145" s="76"/>
      <c r="P5145" s="218"/>
      <c r="Q5145" s="218"/>
      <c r="R5145" s="218"/>
    </row>
    <row r="5146" spans="1:18" x14ac:dyDescent="0.25">
      <c r="A5146" s="227"/>
      <c r="B5146" s="173"/>
      <c r="C5146" s="173"/>
      <c r="D5146" s="173"/>
      <c r="E5146" s="173"/>
      <c r="F5146" s="173"/>
      <c r="G5146" s="173"/>
      <c r="H5146" s="173"/>
      <c r="I5146" s="173"/>
      <c r="J5146" s="173"/>
      <c r="K5146" s="173"/>
      <c r="L5146" s="173"/>
      <c r="M5146" s="72"/>
      <c r="N5146" s="67"/>
      <c r="O5146" s="76"/>
      <c r="P5146" s="218"/>
      <c r="Q5146" s="218"/>
      <c r="R5146" s="218"/>
    </row>
    <row r="5147" spans="1:18" x14ac:dyDescent="0.25">
      <c r="A5147" s="227"/>
      <c r="B5147" s="173"/>
      <c r="C5147" s="173"/>
      <c r="D5147" s="173"/>
      <c r="E5147" s="173"/>
      <c r="F5147" s="173"/>
      <c r="G5147" s="173"/>
      <c r="H5147" s="173"/>
      <c r="I5147" s="173"/>
      <c r="J5147" s="173"/>
      <c r="K5147" s="173"/>
      <c r="L5147" s="173"/>
      <c r="M5147" s="72"/>
      <c r="N5147" s="67"/>
      <c r="O5147" s="76"/>
      <c r="P5147" s="218"/>
      <c r="Q5147" s="218"/>
      <c r="R5147" s="218"/>
    </row>
    <row r="5148" spans="1:18" x14ac:dyDescent="0.25">
      <c r="A5148" s="227"/>
      <c r="B5148" s="173"/>
      <c r="C5148" s="173"/>
      <c r="D5148" s="173"/>
      <c r="E5148" s="173"/>
      <c r="F5148" s="173"/>
      <c r="G5148" s="173"/>
      <c r="H5148" s="173"/>
      <c r="I5148" s="173"/>
      <c r="J5148" s="173"/>
      <c r="K5148" s="173"/>
      <c r="L5148" s="173"/>
      <c r="M5148" s="72"/>
      <c r="N5148" s="67"/>
      <c r="O5148" s="76"/>
      <c r="P5148" s="218"/>
      <c r="Q5148" s="218"/>
      <c r="R5148" s="218"/>
    </row>
    <row r="5149" spans="1:18" x14ac:dyDescent="0.25">
      <c r="A5149" s="227"/>
      <c r="B5149" s="173"/>
      <c r="C5149" s="173"/>
      <c r="D5149" s="173"/>
      <c r="E5149" s="173"/>
      <c r="F5149" s="173"/>
      <c r="G5149" s="173"/>
      <c r="H5149" s="173"/>
      <c r="I5149" s="173"/>
      <c r="J5149" s="173"/>
      <c r="K5149" s="173"/>
      <c r="L5149" s="173"/>
      <c r="M5149" s="72"/>
      <c r="N5149" s="67"/>
      <c r="O5149" s="76"/>
      <c r="P5149" s="218"/>
      <c r="Q5149" s="218"/>
      <c r="R5149" s="218"/>
    </row>
    <row r="5150" spans="1:18" x14ac:dyDescent="0.25">
      <c r="A5150" s="227"/>
      <c r="B5150" s="173"/>
      <c r="C5150" s="173"/>
      <c r="D5150" s="173"/>
      <c r="E5150" s="173"/>
      <c r="F5150" s="173"/>
      <c r="G5150" s="173"/>
      <c r="H5150" s="173"/>
      <c r="I5150" s="173"/>
      <c r="J5150" s="173"/>
      <c r="K5150" s="173"/>
      <c r="L5150" s="173"/>
      <c r="M5150" s="72"/>
      <c r="N5150" s="67"/>
      <c r="O5150" s="76"/>
      <c r="P5150" s="218"/>
      <c r="Q5150" s="218"/>
      <c r="R5150" s="218"/>
    </row>
    <row r="5151" spans="1:18" x14ac:dyDescent="0.25">
      <c r="A5151" s="227"/>
      <c r="B5151" s="173"/>
      <c r="C5151" s="173"/>
      <c r="D5151" s="173"/>
      <c r="E5151" s="173"/>
      <c r="F5151" s="173"/>
      <c r="G5151" s="173"/>
      <c r="H5151" s="173"/>
      <c r="I5151" s="173"/>
      <c r="J5151" s="173"/>
      <c r="K5151" s="173"/>
      <c r="L5151" s="173"/>
      <c r="M5151" s="72"/>
      <c r="N5151" s="67"/>
      <c r="O5151" s="76"/>
      <c r="P5151" s="218"/>
      <c r="Q5151" s="218"/>
      <c r="R5151" s="218"/>
    </row>
    <row r="5152" spans="1:18" x14ac:dyDescent="0.25">
      <c r="A5152" s="227"/>
      <c r="B5152" s="173"/>
      <c r="C5152" s="173"/>
      <c r="D5152" s="173"/>
      <c r="E5152" s="173"/>
      <c r="F5152" s="173"/>
      <c r="G5152" s="173"/>
      <c r="H5152" s="173"/>
      <c r="I5152" s="173"/>
      <c r="J5152" s="173"/>
      <c r="K5152" s="173"/>
      <c r="L5152" s="173"/>
      <c r="M5152" s="72"/>
      <c r="N5152" s="67"/>
      <c r="O5152" s="76"/>
      <c r="P5152" s="218"/>
      <c r="Q5152" s="218"/>
      <c r="R5152" s="218"/>
    </row>
    <row r="5153" spans="1:18" x14ac:dyDescent="0.25">
      <c r="A5153" s="227"/>
      <c r="B5153" s="173"/>
      <c r="C5153" s="173"/>
      <c r="D5153" s="173"/>
      <c r="E5153" s="173"/>
      <c r="F5153" s="173"/>
      <c r="G5153" s="173"/>
      <c r="H5153" s="173"/>
      <c r="I5153" s="173"/>
      <c r="J5153" s="173"/>
      <c r="K5153" s="173"/>
      <c r="L5153" s="173"/>
      <c r="M5153" s="72"/>
      <c r="N5153" s="67"/>
      <c r="O5153" s="76"/>
      <c r="P5153" s="218"/>
      <c r="Q5153" s="218"/>
      <c r="R5153" s="218"/>
    </row>
    <row r="5154" spans="1:18" x14ac:dyDescent="0.25">
      <c r="A5154" s="227"/>
      <c r="B5154" s="173"/>
      <c r="C5154" s="173"/>
      <c r="D5154" s="173"/>
      <c r="E5154" s="173"/>
      <c r="F5154" s="173"/>
      <c r="G5154" s="173"/>
      <c r="H5154" s="173"/>
      <c r="I5154" s="173"/>
      <c r="J5154" s="173"/>
      <c r="K5154" s="173"/>
      <c r="L5154" s="173"/>
      <c r="M5154" s="72"/>
      <c r="N5154" s="67"/>
      <c r="O5154" s="76"/>
      <c r="P5154" s="218"/>
      <c r="Q5154" s="218"/>
      <c r="R5154" s="218"/>
    </row>
    <row r="5155" spans="1:18" x14ac:dyDescent="0.25">
      <c r="A5155" s="227"/>
      <c r="B5155" s="173"/>
      <c r="C5155" s="173"/>
      <c r="D5155" s="173"/>
      <c r="E5155" s="173"/>
      <c r="F5155" s="173"/>
      <c r="G5155" s="173"/>
      <c r="H5155" s="173"/>
      <c r="I5155" s="173"/>
      <c r="J5155" s="173"/>
      <c r="K5155" s="173"/>
      <c r="L5155" s="173"/>
      <c r="M5155" s="72"/>
      <c r="N5155" s="67"/>
      <c r="O5155" s="76"/>
      <c r="P5155" s="218"/>
      <c r="Q5155" s="218"/>
      <c r="R5155" s="218"/>
    </row>
    <row r="5156" spans="1:18" x14ac:dyDescent="0.25">
      <c r="A5156" s="227"/>
      <c r="B5156" s="173"/>
      <c r="C5156" s="173"/>
      <c r="D5156" s="173"/>
      <c r="E5156" s="173"/>
      <c r="F5156" s="173"/>
      <c r="G5156" s="173"/>
      <c r="H5156" s="173"/>
      <c r="I5156" s="173"/>
      <c r="J5156" s="173"/>
      <c r="K5156" s="173"/>
      <c r="L5156" s="173"/>
      <c r="M5156" s="72"/>
      <c r="N5156" s="67"/>
      <c r="O5156" s="76"/>
      <c r="P5156" s="218"/>
      <c r="Q5156" s="218"/>
      <c r="R5156" s="218"/>
    </row>
    <row r="5157" spans="1:18" x14ac:dyDescent="0.25">
      <c r="A5157" s="227"/>
      <c r="B5157" s="173"/>
      <c r="C5157" s="173"/>
      <c r="D5157" s="173"/>
      <c r="E5157" s="173"/>
      <c r="F5157" s="173"/>
      <c r="G5157" s="173"/>
      <c r="H5157" s="173"/>
      <c r="I5157" s="173"/>
      <c r="J5157" s="173"/>
      <c r="K5157" s="173"/>
      <c r="L5157" s="173"/>
      <c r="M5157" s="72"/>
      <c r="N5157" s="67"/>
      <c r="O5157" s="76"/>
      <c r="P5157" s="218"/>
      <c r="Q5157" s="218"/>
      <c r="R5157" s="218"/>
    </row>
    <row r="5158" spans="1:18" x14ac:dyDescent="0.25">
      <c r="A5158" s="227"/>
      <c r="B5158" s="173"/>
      <c r="C5158" s="173"/>
      <c r="D5158" s="173"/>
      <c r="E5158" s="173"/>
      <c r="F5158" s="173"/>
      <c r="G5158" s="173"/>
      <c r="H5158" s="173"/>
      <c r="I5158" s="173"/>
      <c r="J5158" s="173"/>
      <c r="K5158" s="173"/>
      <c r="L5158" s="173"/>
      <c r="M5158" s="72"/>
      <c r="N5158" s="67"/>
      <c r="O5158" s="76"/>
      <c r="P5158" s="218"/>
      <c r="Q5158" s="218"/>
      <c r="R5158" s="218"/>
    </row>
    <row r="5159" spans="1:18" x14ac:dyDescent="0.25">
      <c r="A5159" s="227"/>
      <c r="B5159" s="173"/>
      <c r="C5159" s="173"/>
      <c r="D5159" s="173"/>
      <c r="E5159" s="173"/>
      <c r="F5159" s="173"/>
      <c r="G5159" s="173"/>
      <c r="H5159" s="173"/>
      <c r="I5159" s="173"/>
      <c r="J5159" s="173"/>
      <c r="K5159" s="173"/>
      <c r="L5159" s="173"/>
      <c r="M5159" s="72"/>
      <c r="N5159" s="67"/>
      <c r="O5159" s="76"/>
      <c r="P5159" s="218"/>
      <c r="Q5159" s="218"/>
      <c r="R5159" s="218"/>
    </row>
    <row r="5160" spans="1:18" x14ac:dyDescent="0.25">
      <c r="A5160" s="227"/>
      <c r="B5160" s="173"/>
      <c r="C5160" s="173"/>
      <c r="D5160" s="173"/>
      <c r="E5160" s="173"/>
      <c r="F5160" s="173"/>
      <c r="G5160" s="173"/>
      <c r="H5160" s="173"/>
      <c r="I5160" s="173"/>
      <c r="J5160" s="173"/>
      <c r="K5160" s="173"/>
      <c r="L5160" s="173"/>
      <c r="M5160" s="72"/>
      <c r="N5160" s="67"/>
      <c r="O5160" s="76"/>
      <c r="P5160" s="218"/>
      <c r="Q5160" s="218"/>
      <c r="R5160" s="218"/>
    </row>
    <row r="5161" spans="1:18" x14ac:dyDescent="0.25">
      <c r="A5161" s="227"/>
      <c r="B5161" s="173"/>
      <c r="C5161" s="173"/>
      <c r="D5161" s="173"/>
      <c r="E5161" s="173"/>
      <c r="F5161" s="173"/>
      <c r="G5161" s="173"/>
      <c r="H5161" s="173"/>
      <c r="I5161" s="173"/>
      <c r="J5161" s="173"/>
      <c r="K5161" s="173"/>
      <c r="L5161" s="173"/>
      <c r="M5161" s="72"/>
      <c r="N5161" s="67"/>
      <c r="O5161" s="76"/>
      <c r="P5161" s="218"/>
      <c r="Q5161" s="218"/>
      <c r="R5161" s="218"/>
    </row>
    <row r="5162" spans="1:18" x14ac:dyDescent="0.25">
      <c r="A5162" s="227"/>
      <c r="B5162" s="173"/>
      <c r="C5162" s="173"/>
      <c r="D5162" s="173"/>
      <c r="E5162" s="173"/>
      <c r="F5162" s="173"/>
      <c r="G5162" s="173"/>
      <c r="H5162" s="173"/>
      <c r="I5162" s="173"/>
      <c r="J5162" s="173"/>
      <c r="K5162" s="173"/>
      <c r="L5162" s="173"/>
      <c r="M5162" s="72"/>
      <c r="N5162" s="67"/>
      <c r="O5162" s="76"/>
      <c r="P5162" s="218"/>
      <c r="Q5162" s="218"/>
      <c r="R5162" s="218"/>
    </row>
    <row r="5163" spans="1:18" x14ac:dyDescent="0.25">
      <c r="A5163" s="227"/>
      <c r="B5163" s="173"/>
      <c r="C5163" s="173"/>
      <c r="D5163" s="173"/>
      <c r="E5163" s="173"/>
      <c r="F5163" s="173"/>
      <c r="G5163" s="173"/>
      <c r="H5163" s="173"/>
      <c r="I5163" s="173"/>
      <c r="J5163" s="173"/>
      <c r="K5163" s="173"/>
      <c r="L5163" s="173"/>
      <c r="M5163" s="72"/>
      <c r="N5163" s="67"/>
      <c r="O5163" s="76"/>
      <c r="P5163" s="218"/>
      <c r="Q5163" s="218"/>
      <c r="R5163" s="218"/>
    </row>
    <row r="5164" spans="1:18" x14ac:dyDescent="0.25">
      <c r="A5164" s="227"/>
      <c r="B5164" s="173"/>
      <c r="C5164" s="173"/>
      <c r="D5164" s="173"/>
      <c r="E5164" s="173"/>
      <c r="F5164" s="173"/>
      <c r="G5164" s="173"/>
      <c r="H5164" s="173"/>
      <c r="I5164" s="173"/>
      <c r="J5164" s="173"/>
      <c r="K5164" s="173"/>
      <c r="L5164" s="173"/>
      <c r="M5164" s="72"/>
      <c r="N5164" s="67"/>
      <c r="O5164" s="76"/>
      <c r="P5164" s="218"/>
      <c r="Q5164" s="218"/>
      <c r="R5164" s="218"/>
    </row>
    <row r="5165" spans="1:18" x14ac:dyDescent="0.25">
      <c r="A5165" s="227"/>
      <c r="B5165" s="173"/>
      <c r="C5165" s="173"/>
      <c r="D5165" s="173"/>
      <c r="E5165" s="173"/>
      <c r="F5165" s="173"/>
      <c r="G5165" s="173"/>
      <c r="H5165" s="173"/>
      <c r="I5165" s="173"/>
      <c r="J5165" s="173"/>
      <c r="K5165" s="173"/>
      <c r="L5165" s="173"/>
      <c r="M5165" s="72"/>
      <c r="N5165" s="67"/>
      <c r="O5165" s="76"/>
      <c r="P5165" s="218"/>
      <c r="Q5165" s="218"/>
      <c r="R5165" s="218"/>
    </row>
    <row r="5166" spans="1:18" x14ac:dyDescent="0.25">
      <c r="A5166" s="227"/>
      <c r="B5166" s="173"/>
      <c r="C5166" s="173"/>
      <c r="D5166" s="173"/>
      <c r="E5166" s="173"/>
      <c r="F5166" s="173"/>
      <c r="G5166" s="173"/>
      <c r="H5166" s="173"/>
      <c r="I5166" s="173"/>
      <c r="J5166" s="173"/>
      <c r="K5166" s="173"/>
      <c r="L5166" s="173"/>
      <c r="M5166" s="72"/>
      <c r="N5166" s="67"/>
      <c r="O5166" s="76"/>
      <c r="P5166" s="218"/>
      <c r="Q5166" s="218"/>
      <c r="R5166" s="218"/>
    </row>
    <row r="5167" spans="1:18" x14ac:dyDescent="0.25">
      <c r="A5167" s="227"/>
      <c r="B5167" s="173"/>
      <c r="C5167" s="173"/>
      <c r="D5167" s="173"/>
      <c r="E5167" s="173"/>
      <c r="F5167" s="173"/>
      <c r="G5167" s="173"/>
      <c r="H5167" s="173"/>
      <c r="I5167" s="173"/>
      <c r="J5167" s="173"/>
      <c r="K5167" s="173"/>
      <c r="L5167" s="173"/>
      <c r="M5167" s="72"/>
      <c r="N5167" s="67"/>
      <c r="O5167" s="76"/>
      <c r="P5167" s="218"/>
      <c r="Q5167" s="218"/>
      <c r="R5167" s="218"/>
    </row>
    <row r="5168" spans="1:18" x14ac:dyDescent="0.25">
      <c r="A5168" s="227"/>
      <c r="B5168" s="173"/>
      <c r="C5168" s="173"/>
      <c r="D5168" s="173"/>
      <c r="E5168" s="173"/>
      <c r="F5168" s="173"/>
      <c r="G5168" s="173"/>
      <c r="H5168" s="173"/>
      <c r="I5168" s="173"/>
      <c r="J5168" s="173"/>
      <c r="K5168" s="173"/>
      <c r="L5168" s="173"/>
      <c r="M5168" s="72"/>
      <c r="N5168" s="67"/>
      <c r="O5168" s="76"/>
      <c r="P5168" s="218"/>
      <c r="Q5168" s="218"/>
      <c r="R5168" s="218"/>
    </row>
    <row r="5169" spans="1:18" x14ac:dyDescent="0.25">
      <c r="A5169" s="227"/>
      <c r="B5169" s="173"/>
      <c r="C5169" s="173"/>
      <c r="D5169" s="173"/>
      <c r="E5169" s="173"/>
      <c r="F5169" s="173"/>
      <c r="G5169" s="173"/>
      <c r="H5169" s="173"/>
      <c r="I5169" s="173"/>
      <c r="J5169" s="173"/>
      <c r="K5169" s="173"/>
      <c r="L5169" s="173"/>
      <c r="M5169" s="72"/>
      <c r="N5169" s="67"/>
      <c r="O5169" s="76"/>
      <c r="P5169" s="218"/>
      <c r="Q5169" s="218"/>
      <c r="R5169" s="218"/>
    </row>
    <row r="5170" spans="1:18" x14ac:dyDescent="0.25">
      <c r="A5170" s="227"/>
      <c r="B5170" s="173"/>
      <c r="C5170" s="173"/>
      <c r="D5170" s="173"/>
      <c r="E5170" s="173"/>
      <c r="F5170" s="173"/>
      <c r="G5170" s="173"/>
      <c r="H5170" s="173"/>
      <c r="I5170" s="173"/>
      <c r="J5170" s="173"/>
      <c r="K5170" s="173"/>
      <c r="L5170" s="173"/>
      <c r="M5170" s="72"/>
      <c r="N5170" s="67"/>
      <c r="O5170" s="76"/>
      <c r="P5170" s="218"/>
      <c r="Q5170" s="218"/>
      <c r="R5170" s="218"/>
    </row>
    <row r="5171" spans="1:18" x14ac:dyDescent="0.25">
      <c r="A5171" s="227"/>
      <c r="B5171" s="173"/>
      <c r="C5171" s="173"/>
      <c r="D5171" s="173"/>
      <c r="E5171" s="173"/>
      <c r="F5171" s="173"/>
      <c r="G5171" s="173"/>
      <c r="H5171" s="173"/>
      <c r="I5171" s="173"/>
      <c r="J5171" s="173"/>
      <c r="K5171" s="173"/>
      <c r="L5171" s="173"/>
      <c r="M5171" s="72"/>
      <c r="N5171" s="67"/>
      <c r="O5171" s="76"/>
      <c r="P5171" s="218"/>
      <c r="Q5171" s="218"/>
      <c r="R5171" s="218"/>
    </row>
    <row r="5172" spans="1:18" x14ac:dyDescent="0.25">
      <c r="A5172" s="227"/>
      <c r="B5172" s="173"/>
      <c r="C5172" s="173"/>
      <c r="D5172" s="173"/>
      <c r="E5172" s="173"/>
      <c r="F5172" s="173"/>
      <c r="G5172" s="173"/>
      <c r="H5172" s="173"/>
      <c r="I5172" s="173"/>
      <c r="J5172" s="173"/>
      <c r="K5172" s="173"/>
      <c r="L5172" s="173"/>
      <c r="M5172" s="72"/>
      <c r="N5172" s="67"/>
      <c r="O5172" s="76"/>
      <c r="P5172" s="218"/>
      <c r="Q5172" s="218"/>
      <c r="R5172" s="218"/>
    </row>
    <row r="5173" spans="1:18" x14ac:dyDescent="0.25">
      <c r="A5173" s="227"/>
      <c r="B5173" s="173"/>
      <c r="C5173" s="173"/>
      <c r="D5173" s="173"/>
      <c r="E5173" s="173"/>
      <c r="F5173" s="173"/>
      <c r="G5173" s="173"/>
      <c r="H5173" s="173"/>
      <c r="I5173" s="173"/>
      <c r="J5173" s="173"/>
      <c r="K5173" s="173"/>
      <c r="L5173" s="173"/>
      <c r="M5173" s="72"/>
      <c r="N5173" s="67"/>
      <c r="O5173" s="76"/>
      <c r="P5173" s="218"/>
      <c r="Q5173" s="218"/>
      <c r="R5173" s="218"/>
    </row>
    <row r="5174" spans="1:18" x14ac:dyDescent="0.25">
      <c r="A5174" s="227"/>
      <c r="B5174" s="173"/>
      <c r="C5174" s="173"/>
      <c r="D5174" s="173"/>
      <c r="E5174" s="173"/>
      <c r="F5174" s="173"/>
      <c r="G5174" s="173"/>
      <c r="H5174" s="173"/>
      <c r="I5174" s="173"/>
      <c r="J5174" s="173"/>
      <c r="K5174" s="173"/>
      <c r="L5174" s="173"/>
      <c r="M5174" s="72"/>
      <c r="N5174" s="67"/>
      <c r="O5174" s="76"/>
      <c r="P5174" s="218"/>
      <c r="Q5174" s="218"/>
      <c r="R5174" s="218"/>
    </row>
    <row r="5175" spans="1:18" x14ac:dyDescent="0.25">
      <c r="A5175" s="227"/>
      <c r="B5175" s="173"/>
      <c r="C5175" s="173"/>
      <c r="D5175" s="173"/>
      <c r="E5175" s="173"/>
      <c r="F5175" s="173"/>
      <c r="G5175" s="173"/>
      <c r="H5175" s="173"/>
      <c r="I5175" s="173"/>
      <c r="J5175" s="173"/>
      <c r="K5175" s="173"/>
      <c r="L5175" s="173"/>
      <c r="M5175" s="72"/>
      <c r="N5175" s="67"/>
      <c r="O5175" s="76"/>
      <c r="P5175" s="218"/>
      <c r="Q5175" s="218"/>
      <c r="R5175" s="218"/>
    </row>
    <row r="5176" spans="1:18" x14ac:dyDescent="0.25">
      <c r="A5176" s="227"/>
      <c r="B5176" s="173"/>
      <c r="C5176" s="173"/>
      <c r="D5176" s="173"/>
      <c r="E5176" s="173"/>
      <c r="F5176" s="173"/>
      <c r="G5176" s="173"/>
      <c r="H5176" s="173"/>
      <c r="I5176" s="173"/>
      <c r="J5176" s="173"/>
      <c r="K5176" s="173"/>
      <c r="L5176" s="173"/>
      <c r="M5176" s="72"/>
      <c r="N5176" s="67"/>
      <c r="O5176" s="76"/>
      <c r="P5176" s="218"/>
      <c r="Q5176" s="218"/>
      <c r="R5176" s="218"/>
    </row>
    <row r="5177" spans="1:18" x14ac:dyDescent="0.25">
      <c r="A5177" s="227"/>
      <c r="B5177" s="173"/>
      <c r="C5177" s="173"/>
      <c r="D5177" s="173"/>
      <c r="E5177" s="173"/>
      <c r="F5177" s="173"/>
      <c r="G5177" s="173"/>
      <c r="H5177" s="173"/>
      <c r="I5177" s="173"/>
      <c r="J5177" s="173"/>
      <c r="K5177" s="173"/>
      <c r="L5177" s="173"/>
      <c r="M5177" s="72"/>
      <c r="N5177" s="67"/>
      <c r="O5177" s="76"/>
      <c r="P5177" s="218"/>
      <c r="Q5177" s="218"/>
      <c r="R5177" s="218"/>
    </row>
    <row r="5178" spans="1:18" x14ac:dyDescent="0.25">
      <c r="A5178" s="227"/>
      <c r="B5178" s="173"/>
      <c r="C5178" s="173"/>
      <c r="D5178" s="173"/>
      <c r="E5178" s="173"/>
      <c r="F5178" s="173"/>
      <c r="G5178" s="173"/>
      <c r="H5178" s="173"/>
      <c r="I5178" s="173"/>
      <c r="J5178" s="173"/>
      <c r="K5178" s="173"/>
      <c r="L5178" s="173"/>
      <c r="M5178" s="72"/>
      <c r="N5178" s="67"/>
      <c r="O5178" s="76"/>
      <c r="P5178" s="218"/>
      <c r="Q5178" s="218"/>
      <c r="R5178" s="218"/>
    </row>
    <row r="5179" spans="1:18" x14ac:dyDescent="0.25">
      <c r="A5179" s="227"/>
      <c r="B5179" s="173"/>
      <c r="C5179" s="173"/>
      <c r="D5179" s="173"/>
      <c r="E5179" s="173"/>
      <c r="F5179" s="173"/>
      <c r="G5179" s="173"/>
      <c r="H5179" s="173"/>
      <c r="I5179" s="173"/>
      <c r="J5179" s="173"/>
      <c r="K5179" s="173"/>
      <c r="L5179" s="173"/>
      <c r="M5179" s="72"/>
      <c r="N5179" s="67"/>
      <c r="O5179" s="76"/>
      <c r="P5179" s="218"/>
      <c r="Q5179" s="218"/>
      <c r="R5179" s="218"/>
    </row>
    <row r="5180" spans="1:18" x14ac:dyDescent="0.25">
      <c r="A5180" s="227"/>
      <c r="B5180" s="173"/>
      <c r="C5180" s="173"/>
      <c r="D5180" s="173"/>
      <c r="E5180" s="173"/>
      <c r="F5180" s="173"/>
      <c r="G5180" s="173"/>
      <c r="H5180" s="173"/>
      <c r="I5180" s="173"/>
      <c r="J5180" s="173"/>
      <c r="K5180" s="173"/>
      <c r="L5180" s="173"/>
      <c r="M5180" s="72"/>
      <c r="N5180" s="67"/>
      <c r="O5180" s="76"/>
      <c r="P5180" s="218"/>
      <c r="Q5180" s="218"/>
      <c r="R5180" s="218"/>
    </row>
    <row r="5181" spans="1:18" x14ac:dyDescent="0.25">
      <c r="A5181" s="227"/>
      <c r="B5181" s="173"/>
      <c r="C5181" s="173"/>
      <c r="D5181" s="173"/>
      <c r="E5181" s="173"/>
      <c r="F5181" s="173"/>
      <c r="G5181" s="173"/>
      <c r="H5181" s="173"/>
      <c r="I5181" s="173"/>
      <c r="J5181" s="173"/>
      <c r="K5181" s="173"/>
      <c r="L5181" s="173"/>
      <c r="M5181" s="72"/>
      <c r="N5181" s="67"/>
      <c r="O5181" s="76"/>
      <c r="P5181" s="218"/>
      <c r="Q5181" s="218"/>
      <c r="R5181" s="218"/>
    </row>
    <row r="5182" spans="1:18" x14ac:dyDescent="0.25">
      <c r="A5182" s="227"/>
      <c r="B5182" s="173"/>
      <c r="C5182" s="173"/>
      <c r="D5182" s="173"/>
      <c r="E5182" s="173"/>
      <c r="F5182" s="173"/>
      <c r="G5182" s="173"/>
      <c r="H5182" s="173"/>
      <c r="I5182" s="173"/>
      <c r="J5182" s="173"/>
      <c r="K5182" s="173"/>
      <c r="L5182" s="173"/>
      <c r="M5182" s="72"/>
      <c r="N5182" s="67"/>
      <c r="O5182" s="76"/>
      <c r="P5182" s="218"/>
      <c r="Q5182" s="218"/>
      <c r="R5182" s="218"/>
    </row>
    <row r="5183" spans="1:18" x14ac:dyDescent="0.25">
      <c r="A5183" s="227"/>
      <c r="B5183" s="173"/>
      <c r="C5183" s="173"/>
      <c r="D5183" s="173"/>
      <c r="E5183" s="173"/>
      <c r="F5183" s="173"/>
      <c r="G5183" s="173"/>
      <c r="H5183" s="173"/>
      <c r="I5183" s="173"/>
      <c r="J5183" s="173"/>
      <c r="K5183" s="173"/>
      <c r="L5183" s="173"/>
      <c r="M5183" s="72"/>
      <c r="N5183" s="67"/>
      <c r="O5183" s="76"/>
      <c r="P5183" s="218"/>
      <c r="Q5183" s="218"/>
      <c r="R5183" s="218"/>
    </row>
    <row r="5184" spans="1:18" x14ac:dyDescent="0.25">
      <c r="A5184" s="227"/>
      <c r="B5184" s="173"/>
      <c r="C5184" s="173"/>
      <c r="D5184" s="173"/>
      <c r="E5184" s="173"/>
      <c r="F5184" s="173"/>
      <c r="G5184" s="173"/>
      <c r="H5184" s="173"/>
      <c r="I5184" s="173"/>
      <c r="J5184" s="173"/>
      <c r="K5184" s="173"/>
      <c r="L5184" s="173"/>
      <c r="M5184" s="72"/>
      <c r="N5184" s="67"/>
      <c r="O5184" s="76"/>
      <c r="P5184" s="218"/>
      <c r="Q5184" s="218"/>
      <c r="R5184" s="218"/>
    </row>
    <row r="5185" spans="1:18" x14ac:dyDescent="0.25">
      <c r="A5185" s="227"/>
      <c r="B5185" s="173"/>
      <c r="C5185" s="173"/>
      <c r="D5185" s="173"/>
      <c r="E5185" s="173"/>
      <c r="F5185" s="173"/>
      <c r="G5185" s="173"/>
      <c r="H5185" s="173"/>
      <c r="I5185" s="173"/>
      <c r="J5185" s="173"/>
      <c r="K5185" s="173"/>
      <c r="L5185" s="173"/>
      <c r="M5185" s="72"/>
      <c r="N5185" s="67"/>
      <c r="O5185" s="76"/>
      <c r="P5185" s="218"/>
      <c r="Q5185" s="218"/>
      <c r="R5185" s="218"/>
    </row>
    <row r="5186" spans="1:18" x14ac:dyDescent="0.25">
      <c r="A5186" s="227"/>
      <c r="B5186" s="173"/>
      <c r="C5186" s="173"/>
      <c r="D5186" s="173"/>
      <c r="E5186" s="173"/>
      <c r="F5186" s="173"/>
      <c r="G5186" s="173"/>
      <c r="H5186" s="173"/>
      <c r="I5186" s="173"/>
      <c r="J5186" s="173"/>
      <c r="K5186" s="173"/>
      <c r="L5186" s="173"/>
      <c r="M5186" s="72"/>
      <c r="N5186" s="67"/>
      <c r="O5186" s="76"/>
      <c r="P5186" s="218"/>
      <c r="Q5186" s="218"/>
      <c r="R5186" s="218"/>
    </row>
    <row r="5187" spans="1:18" x14ac:dyDescent="0.25">
      <c r="A5187" s="227"/>
      <c r="B5187" s="173"/>
      <c r="C5187" s="173"/>
      <c r="D5187" s="173"/>
      <c r="E5187" s="173"/>
      <c r="F5187" s="173"/>
      <c r="G5187" s="173"/>
      <c r="H5187" s="173"/>
      <c r="I5187" s="173"/>
      <c r="J5187" s="173"/>
      <c r="K5187" s="173"/>
      <c r="L5187" s="173"/>
      <c r="M5187" s="72"/>
      <c r="N5187" s="67"/>
      <c r="O5187" s="76"/>
      <c r="P5187" s="218"/>
      <c r="Q5187" s="218"/>
      <c r="R5187" s="218"/>
    </row>
    <row r="5188" spans="1:18" x14ac:dyDescent="0.25">
      <c r="A5188" s="227"/>
      <c r="B5188" s="173"/>
      <c r="C5188" s="173"/>
      <c r="D5188" s="173"/>
      <c r="E5188" s="173"/>
      <c r="F5188" s="173"/>
      <c r="G5188" s="173"/>
      <c r="H5188" s="173"/>
      <c r="I5188" s="173"/>
      <c r="J5188" s="173"/>
      <c r="K5188" s="173"/>
      <c r="L5188" s="173"/>
      <c r="M5188" s="72"/>
      <c r="N5188" s="67"/>
      <c r="O5188" s="76"/>
      <c r="P5188" s="218"/>
      <c r="Q5188" s="218"/>
      <c r="R5188" s="218"/>
    </row>
    <row r="5189" spans="1:18" x14ac:dyDescent="0.25">
      <c r="A5189" s="227"/>
      <c r="B5189" s="173"/>
      <c r="C5189" s="173"/>
      <c r="D5189" s="173"/>
      <c r="E5189" s="173"/>
      <c r="F5189" s="173"/>
      <c r="G5189" s="173"/>
      <c r="H5189" s="173"/>
      <c r="I5189" s="173"/>
      <c r="J5189" s="173"/>
      <c r="K5189" s="173"/>
      <c r="L5189" s="173"/>
      <c r="M5189" s="72"/>
      <c r="N5189" s="67"/>
      <c r="O5189" s="76"/>
      <c r="P5189" s="218"/>
      <c r="Q5189" s="218"/>
      <c r="R5189" s="218"/>
    </row>
    <row r="5190" spans="1:18" x14ac:dyDescent="0.25">
      <c r="A5190" s="227"/>
      <c r="B5190" s="173"/>
      <c r="C5190" s="173"/>
      <c r="D5190" s="173"/>
      <c r="E5190" s="173"/>
      <c r="F5190" s="173"/>
      <c r="G5190" s="173"/>
      <c r="H5190" s="173"/>
      <c r="I5190" s="173"/>
      <c r="J5190" s="173"/>
      <c r="K5190" s="173"/>
      <c r="L5190" s="173"/>
      <c r="M5190" s="72"/>
      <c r="N5190" s="67"/>
      <c r="O5190" s="76"/>
      <c r="P5190" s="218"/>
      <c r="Q5190" s="218"/>
      <c r="R5190" s="218"/>
    </row>
    <row r="5191" spans="1:18" x14ac:dyDescent="0.25">
      <c r="A5191" s="227"/>
      <c r="B5191" s="173"/>
      <c r="C5191" s="173"/>
      <c r="D5191" s="173"/>
      <c r="E5191" s="173"/>
      <c r="F5191" s="173"/>
      <c r="G5191" s="173"/>
      <c r="H5191" s="173"/>
      <c r="I5191" s="173"/>
      <c r="J5191" s="173"/>
      <c r="K5191" s="173"/>
      <c r="L5191" s="173"/>
      <c r="M5191" s="72"/>
      <c r="N5191" s="67"/>
      <c r="O5191" s="76"/>
      <c r="P5191" s="218"/>
      <c r="Q5191" s="218"/>
      <c r="R5191" s="218"/>
    </row>
    <row r="5192" spans="1:18" x14ac:dyDescent="0.25">
      <c r="A5192" s="227"/>
      <c r="B5192" s="173"/>
      <c r="C5192" s="173"/>
      <c r="D5192" s="173"/>
      <c r="E5192" s="173"/>
      <c r="F5192" s="173"/>
      <c r="G5192" s="173"/>
      <c r="H5192" s="173"/>
      <c r="I5192" s="173"/>
      <c r="J5192" s="173"/>
      <c r="K5192" s="173"/>
      <c r="L5192" s="173"/>
      <c r="M5192" s="72"/>
      <c r="N5192" s="67"/>
      <c r="O5192" s="76"/>
      <c r="P5192" s="218"/>
      <c r="Q5192" s="218"/>
      <c r="R5192" s="218"/>
    </row>
    <row r="5193" spans="1:18" x14ac:dyDescent="0.25">
      <c r="A5193" s="227"/>
      <c r="B5193" s="173"/>
      <c r="C5193" s="173"/>
      <c r="D5193" s="173"/>
      <c r="E5193" s="173"/>
      <c r="F5193" s="173"/>
      <c r="G5193" s="173"/>
      <c r="H5193" s="173"/>
      <c r="I5193" s="173"/>
      <c r="J5193" s="173"/>
      <c r="K5193" s="173"/>
      <c r="L5193" s="173"/>
      <c r="M5193" s="72"/>
      <c r="N5193" s="67"/>
      <c r="O5193" s="76"/>
      <c r="P5193" s="218"/>
      <c r="Q5193" s="218"/>
      <c r="R5193" s="218"/>
    </row>
    <row r="5194" spans="1:18" x14ac:dyDescent="0.25">
      <c r="A5194" s="227"/>
      <c r="B5194" s="173"/>
      <c r="C5194" s="173"/>
      <c r="D5194" s="173"/>
      <c r="E5194" s="173"/>
      <c r="F5194" s="173"/>
      <c r="G5194" s="173"/>
      <c r="H5194" s="173"/>
      <c r="I5194" s="173"/>
      <c r="J5194" s="173"/>
      <c r="K5194" s="173"/>
      <c r="L5194" s="173"/>
      <c r="M5194" s="72"/>
      <c r="N5194" s="67"/>
      <c r="O5194" s="76"/>
      <c r="P5194" s="218"/>
      <c r="Q5194" s="218"/>
      <c r="R5194" s="218"/>
    </row>
    <row r="5195" spans="1:18" x14ac:dyDescent="0.25">
      <c r="A5195" s="227"/>
      <c r="B5195" s="173"/>
      <c r="C5195" s="173"/>
      <c r="D5195" s="173"/>
      <c r="E5195" s="173"/>
      <c r="F5195" s="173"/>
      <c r="G5195" s="173"/>
      <c r="H5195" s="173"/>
      <c r="I5195" s="173"/>
      <c r="J5195" s="173"/>
      <c r="K5195" s="173"/>
      <c r="L5195" s="173"/>
      <c r="M5195" s="72"/>
      <c r="N5195" s="67"/>
      <c r="O5195" s="76"/>
      <c r="P5195" s="218"/>
      <c r="Q5195" s="218"/>
      <c r="R5195" s="218"/>
    </row>
    <row r="5196" spans="1:18" x14ac:dyDescent="0.25">
      <c r="A5196" s="227"/>
      <c r="B5196" s="173"/>
      <c r="C5196" s="173"/>
      <c r="D5196" s="173"/>
      <c r="E5196" s="173"/>
      <c r="F5196" s="173"/>
      <c r="G5196" s="173"/>
      <c r="H5196" s="173"/>
      <c r="I5196" s="173"/>
      <c r="J5196" s="173"/>
      <c r="K5196" s="173"/>
      <c r="L5196" s="173"/>
      <c r="M5196" s="72"/>
      <c r="N5196" s="67"/>
      <c r="O5196" s="76"/>
      <c r="P5196" s="218"/>
      <c r="Q5196" s="218"/>
      <c r="R5196" s="218"/>
    </row>
    <row r="5197" spans="1:18" x14ac:dyDescent="0.25">
      <c r="A5197" s="227"/>
      <c r="B5197" s="173"/>
      <c r="C5197" s="173"/>
      <c r="D5197" s="173"/>
      <c r="E5197" s="173"/>
      <c r="F5197" s="173"/>
      <c r="G5197" s="173"/>
      <c r="H5197" s="173"/>
      <c r="I5197" s="173"/>
      <c r="J5197" s="173"/>
      <c r="K5197" s="173"/>
      <c r="L5197" s="173"/>
      <c r="M5197" s="72"/>
      <c r="N5197" s="67"/>
      <c r="O5197" s="76"/>
      <c r="P5197" s="218"/>
      <c r="Q5197" s="218"/>
      <c r="R5197" s="218"/>
    </row>
    <row r="5198" spans="1:18" x14ac:dyDescent="0.25">
      <c r="A5198" s="227"/>
      <c r="B5198" s="173"/>
      <c r="C5198" s="173"/>
      <c r="D5198" s="173"/>
      <c r="E5198" s="173"/>
      <c r="F5198" s="173"/>
      <c r="G5198" s="173"/>
      <c r="H5198" s="173"/>
      <c r="I5198" s="173"/>
      <c r="J5198" s="173"/>
      <c r="K5198" s="173"/>
      <c r="L5198" s="173"/>
      <c r="M5198" s="72"/>
      <c r="N5198" s="67"/>
      <c r="O5198" s="76"/>
      <c r="P5198" s="218"/>
      <c r="Q5198" s="218"/>
      <c r="R5198" s="218"/>
    </row>
    <row r="5199" spans="1:18" x14ac:dyDescent="0.25">
      <c r="A5199" s="227"/>
      <c r="B5199" s="173"/>
      <c r="C5199" s="173"/>
      <c r="D5199" s="173"/>
      <c r="E5199" s="173"/>
      <c r="F5199" s="173"/>
      <c r="G5199" s="173"/>
      <c r="H5199" s="173"/>
      <c r="I5199" s="173"/>
      <c r="J5199" s="173"/>
      <c r="K5199" s="173"/>
      <c r="L5199" s="173"/>
      <c r="M5199" s="72"/>
      <c r="N5199" s="67"/>
      <c r="O5199" s="76"/>
      <c r="P5199" s="218"/>
      <c r="Q5199" s="218"/>
      <c r="R5199" s="218"/>
    </row>
    <row r="5200" spans="1:18" ht="15.75" thickBot="1" x14ac:dyDescent="0.3">
      <c r="A5200" s="229"/>
      <c r="B5200" s="230"/>
      <c r="C5200" s="230"/>
      <c r="D5200" s="230"/>
      <c r="E5200" s="230"/>
      <c r="F5200" s="230"/>
      <c r="G5200" s="230"/>
      <c r="H5200" s="230"/>
      <c r="I5200" s="230"/>
      <c r="J5200" s="230"/>
      <c r="K5200" s="230"/>
      <c r="L5200" s="230"/>
      <c r="M5200" s="228"/>
      <c r="N5200" s="77"/>
      <c r="O5200" s="78"/>
      <c r="P5200" s="218"/>
      <c r="Q5200" s="218"/>
      <c r="R5200" s="218"/>
    </row>
  </sheetData>
  <mergeCells count="4">
    <mergeCell ref="A2:O2"/>
    <mergeCell ref="A1:O1"/>
    <mergeCell ref="M3:O11"/>
    <mergeCell ref="M12:O12"/>
  </mergeCells>
  <conditionalFormatting sqref="J472:L5200">
    <cfRule type="cellIs" dxfId="956" priority="12514" operator="greaterThan">
      <formula>0</formula>
    </cfRule>
    <cfRule type="cellIs" dxfId="955" priority="12515" operator="lessThanOrEqual">
      <formula>0</formula>
    </cfRule>
  </conditionalFormatting>
  <conditionalFormatting sqref="J472:L5200">
    <cfRule type="cellIs" dxfId="954" priority="12488" operator="greaterThan">
      <formula>0</formula>
    </cfRule>
    <cfRule type="cellIs" dxfId="953" priority="12489" operator="lessThanOrEqual">
      <formula>0</formula>
    </cfRule>
  </conditionalFormatting>
  <conditionalFormatting sqref="J472:L5200">
    <cfRule type="cellIs" dxfId="952" priority="12457" operator="greaterThan">
      <formula>0</formula>
    </cfRule>
    <cfRule type="cellIs" dxfId="951" priority="12458" operator="lessThanOrEqual">
      <formula>0</formula>
    </cfRule>
    <cfRule type="cellIs" dxfId="950" priority="12459" operator="greaterThan">
      <formula>0</formula>
    </cfRule>
    <cfRule type="cellIs" dxfId="949" priority="12460" operator="lessThanOrEqual">
      <formula>0</formula>
    </cfRule>
  </conditionalFormatting>
  <conditionalFormatting sqref="J472:L5200">
    <cfRule type="cellIs" dxfId="948" priority="12393" operator="greaterThan">
      <formula>0</formula>
    </cfRule>
    <cfRule type="cellIs" dxfId="947" priority="12394" operator="lessThanOrEqual">
      <formula>0</formula>
    </cfRule>
    <cfRule type="cellIs" dxfId="946" priority="12425" operator="greaterThan">
      <formula>0</formula>
    </cfRule>
    <cfRule type="cellIs" dxfId="945" priority="12426" operator="lessThanOrEqual">
      <formula>0</formula>
    </cfRule>
  </conditionalFormatting>
  <conditionalFormatting sqref="J472:L5200">
    <cfRule type="cellIs" dxfId="944" priority="12323" operator="greaterThan">
      <formula>0</formula>
    </cfRule>
    <cfRule type="cellIs" dxfId="943" priority="12324" operator="lessThanOrEqual">
      <formula>0</formula>
    </cfRule>
    <cfRule type="cellIs" dxfId="942" priority="12358" operator="greaterThan">
      <formula>0</formula>
    </cfRule>
    <cfRule type="cellIs" dxfId="941" priority="12359" operator="lessThanOrEqual">
      <formula>0</formula>
    </cfRule>
  </conditionalFormatting>
  <conditionalFormatting sqref="J472:L5200">
    <cfRule type="cellIs" dxfId="940" priority="12247" operator="greaterThan">
      <formula>0</formula>
    </cfRule>
    <cfRule type="cellIs" dxfId="939" priority="12248" operator="lessThanOrEqual">
      <formula>0</formula>
    </cfRule>
    <cfRule type="cellIs" dxfId="938" priority="12285" operator="greaterThan">
      <formula>0</formula>
    </cfRule>
    <cfRule type="cellIs" dxfId="937" priority="12286" operator="lessThanOrEqual">
      <formula>0</formula>
    </cfRule>
  </conditionalFormatting>
  <conditionalFormatting sqref="J472:L5200">
    <cfRule type="cellIs" dxfId="936" priority="12165" operator="greaterThan">
      <formula>0</formula>
    </cfRule>
    <cfRule type="cellIs" dxfId="935" priority="12166" operator="lessThanOrEqual">
      <formula>0</formula>
    </cfRule>
    <cfRule type="cellIs" dxfId="934" priority="12206" operator="greaterThan">
      <formula>0</formula>
    </cfRule>
    <cfRule type="cellIs" dxfId="933" priority="12207" operator="lessThanOrEqual">
      <formula>0</formula>
    </cfRule>
  </conditionalFormatting>
  <conditionalFormatting sqref="J472:L5200">
    <cfRule type="cellIs" dxfId="932" priority="12121" operator="greaterThan">
      <formula>0</formula>
    </cfRule>
    <cfRule type="cellIs" dxfId="931" priority="12122" operator="lessThanOrEqual">
      <formula>0</formula>
    </cfRule>
  </conditionalFormatting>
  <conditionalFormatting sqref="J472:L5200">
    <cfRule type="cellIs" dxfId="930" priority="12027" operator="greaterThan">
      <formula>0</formula>
    </cfRule>
    <cfRule type="cellIs" dxfId="929" priority="12028" operator="lessThanOrEqual">
      <formula>0</formula>
    </cfRule>
    <cfRule type="cellIs" dxfId="928" priority="12074" operator="greaterThan">
      <formula>0</formula>
    </cfRule>
    <cfRule type="cellIs" dxfId="927" priority="12075" operator="lessThanOrEqual">
      <formula>0</formula>
    </cfRule>
  </conditionalFormatting>
  <conditionalFormatting sqref="J472:L5200">
    <cfRule type="cellIs" dxfId="926" priority="11927" operator="greaterThan">
      <formula>0</formula>
    </cfRule>
    <cfRule type="cellIs" dxfId="925" priority="11928" operator="lessThanOrEqual">
      <formula>0</formula>
    </cfRule>
    <cfRule type="cellIs" dxfId="924" priority="11977" operator="greaterThan">
      <formula>0</formula>
    </cfRule>
    <cfRule type="cellIs" dxfId="923" priority="11978" operator="lessThanOrEqual">
      <formula>0</formula>
    </cfRule>
  </conditionalFormatting>
  <conditionalFormatting sqref="J472:L5200">
    <cfRule type="cellIs" dxfId="922" priority="11821" operator="greaterThan">
      <formula>0</formula>
    </cfRule>
    <cfRule type="cellIs" dxfId="921" priority="11822" operator="lessThanOrEqual">
      <formula>0</formula>
    </cfRule>
    <cfRule type="cellIs" dxfId="920" priority="11874" operator="greaterThan">
      <formula>0</formula>
    </cfRule>
    <cfRule type="cellIs" dxfId="919" priority="11875" operator="lessThanOrEqual">
      <formula>0</formula>
    </cfRule>
  </conditionalFormatting>
  <conditionalFormatting sqref="J472:L5200">
    <cfRule type="cellIs" dxfId="918" priority="11709" operator="greaterThan">
      <formula>0</formula>
    </cfRule>
    <cfRule type="cellIs" dxfId="917" priority="11710" operator="lessThanOrEqual">
      <formula>0</formula>
    </cfRule>
    <cfRule type="cellIs" dxfId="916" priority="11765" operator="greaterThan">
      <formula>0</formula>
    </cfRule>
    <cfRule type="cellIs" dxfId="915" priority="11766" operator="lessThanOrEqual">
      <formula>0</formula>
    </cfRule>
  </conditionalFormatting>
  <conditionalFormatting sqref="J472:L5200">
    <cfRule type="cellIs" dxfId="914" priority="11591" operator="greaterThan">
      <formula>0</formula>
    </cfRule>
    <cfRule type="cellIs" dxfId="913" priority="11592" operator="lessThanOrEqual">
      <formula>0</formula>
    </cfRule>
    <cfRule type="cellIs" dxfId="912" priority="11650" operator="greaterThan">
      <formula>0</formula>
    </cfRule>
    <cfRule type="cellIs" dxfId="911" priority="11651" operator="lessThanOrEqual">
      <formula>0</formula>
    </cfRule>
  </conditionalFormatting>
  <conditionalFormatting sqref="J472:L5200">
    <cfRule type="cellIs" dxfId="910" priority="11467" operator="greaterThan">
      <formula>0</formula>
    </cfRule>
    <cfRule type="cellIs" dxfId="909" priority="11468" operator="lessThanOrEqual">
      <formula>0</formula>
    </cfRule>
    <cfRule type="cellIs" dxfId="908" priority="11529" operator="greaterThan">
      <formula>0</formula>
    </cfRule>
    <cfRule type="cellIs" dxfId="907" priority="11530" operator="lessThanOrEqual">
      <formula>0</formula>
    </cfRule>
  </conditionalFormatting>
  <conditionalFormatting sqref="J472:L5200">
    <cfRule type="cellIs" dxfId="906" priority="11337" operator="greaterThan">
      <formula>0</formula>
    </cfRule>
    <cfRule type="cellIs" dxfId="905" priority="11338" operator="lessThanOrEqual">
      <formula>0</formula>
    </cfRule>
    <cfRule type="cellIs" dxfId="904" priority="11402" operator="greaterThan">
      <formula>0</formula>
    </cfRule>
    <cfRule type="cellIs" dxfId="903" priority="11403" operator="lessThanOrEqual">
      <formula>0</formula>
    </cfRule>
  </conditionalFormatting>
  <conditionalFormatting sqref="J472:L5200">
    <cfRule type="cellIs" dxfId="902" priority="11201" operator="greaterThan">
      <formula>0</formula>
    </cfRule>
    <cfRule type="cellIs" dxfId="901" priority="11202" operator="lessThanOrEqual">
      <formula>0</formula>
    </cfRule>
    <cfRule type="cellIs" dxfId="900" priority="11269" operator="greaterThan">
      <formula>0</formula>
    </cfRule>
    <cfRule type="cellIs" dxfId="899" priority="11270" operator="lessThanOrEqual">
      <formula>0</formula>
    </cfRule>
  </conditionalFormatting>
  <conditionalFormatting sqref="J472:L5200">
    <cfRule type="cellIs" dxfId="898" priority="11059" operator="greaterThan">
      <formula>0</formula>
    </cfRule>
    <cfRule type="cellIs" dxfId="897" priority="11060" operator="lessThanOrEqual">
      <formula>0</formula>
    </cfRule>
    <cfRule type="cellIs" dxfId="896" priority="11130" operator="greaterThan">
      <formula>0</formula>
    </cfRule>
    <cfRule type="cellIs" dxfId="895" priority="11131" operator="lessThanOrEqual">
      <formula>0</formula>
    </cfRule>
  </conditionalFormatting>
  <conditionalFormatting sqref="J472:L5200">
    <cfRule type="cellIs" dxfId="894" priority="10828" operator="greaterThan">
      <formula>0</formula>
    </cfRule>
    <cfRule type="cellIs" dxfId="893" priority="10829" operator="lessThanOrEqual">
      <formula>0</formula>
    </cfRule>
    <cfRule type="cellIs" dxfId="892" priority="10911" operator="greaterThan">
      <formula>0</formula>
    </cfRule>
    <cfRule type="cellIs" dxfId="891" priority="10912" operator="lessThanOrEqual">
      <formula>0</formula>
    </cfRule>
    <cfRule type="cellIs" dxfId="890" priority="10985" operator="greaterThan">
      <formula>0</formula>
    </cfRule>
    <cfRule type="cellIs" dxfId="889" priority="10986" operator="lessThanOrEqual">
      <formula>0</formula>
    </cfRule>
  </conditionalFormatting>
  <conditionalFormatting sqref="J472:L5200">
    <cfRule type="cellIs" dxfId="888" priority="10751" operator="greaterThan">
      <formula>0</formula>
    </cfRule>
    <cfRule type="cellIs" dxfId="887" priority="10752" operator="lessThanOrEqual">
      <formula>0</formula>
    </cfRule>
  </conditionalFormatting>
  <conditionalFormatting sqref="J472:L5200">
    <cfRule type="cellIs" dxfId="886" priority="10671" operator="greaterThan">
      <formula>0</formula>
    </cfRule>
    <cfRule type="cellIs" dxfId="885" priority="10672" operator="lessThanOrEqual">
      <formula>0</formula>
    </cfRule>
  </conditionalFormatting>
  <conditionalFormatting sqref="J472:L5200">
    <cfRule type="cellIs" dxfId="884" priority="10588" operator="greaterThan">
      <formula>0</formula>
    </cfRule>
    <cfRule type="cellIs" dxfId="883" priority="10589" operator="lessThanOrEqual">
      <formula>0</formula>
    </cfRule>
  </conditionalFormatting>
  <conditionalFormatting sqref="J472:L5200">
    <cfRule type="cellIs" dxfId="882" priority="10416" operator="greaterThan">
      <formula>0</formula>
    </cfRule>
    <cfRule type="cellIs" dxfId="881" priority="10417" operator="lessThanOrEqual">
      <formula>0</formula>
    </cfRule>
    <cfRule type="cellIs" dxfId="880" priority="10502" operator="greaterThan">
      <formula>0</formula>
    </cfRule>
    <cfRule type="cellIs" dxfId="879" priority="10503" operator="lessThanOrEqual">
      <formula>0</formula>
    </cfRule>
  </conditionalFormatting>
  <conditionalFormatting sqref="J472:L5200">
    <cfRule type="cellIs" dxfId="878" priority="10327" operator="greaterThan">
      <formula>0</formula>
    </cfRule>
    <cfRule type="cellIs" dxfId="877" priority="10328" operator="lessThanOrEqual">
      <formula>0</formula>
    </cfRule>
  </conditionalFormatting>
  <conditionalFormatting sqref="J472:L5200">
    <cfRule type="cellIs" dxfId="876" priority="9534" operator="greaterThan">
      <formula>0</formula>
    </cfRule>
    <cfRule type="cellIs" dxfId="875" priority="9535" operator="lessThanOrEqual">
      <formula>0</formula>
    </cfRule>
    <cfRule type="cellIs" dxfId="874" priority="9638" operator="greaterThan">
      <formula>0</formula>
    </cfRule>
    <cfRule type="cellIs" dxfId="873" priority="9639" operator="lessThanOrEqual">
      <formula>0</formula>
    </cfRule>
    <cfRule type="cellIs" dxfId="872" priority="9742" operator="greaterThan">
      <formula>0</formula>
    </cfRule>
    <cfRule type="cellIs" dxfId="871" priority="9743" operator="lessThanOrEqual">
      <formula>0</formula>
    </cfRule>
    <cfRule type="cellIs" dxfId="870" priority="9846" operator="greaterThan">
      <formula>0</formula>
    </cfRule>
    <cfRule type="cellIs" dxfId="869" priority="9847" operator="lessThanOrEqual">
      <formula>0</formula>
    </cfRule>
    <cfRule type="cellIs" dxfId="868" priority="9947" operator="greaterThan">
      <formula>0</formula>
    </cfRule>
    <cfRule type="cellIs" dxfId="867" priority="9948" operator="lessThanOrEqual">
      <formula>0</formula>
    </cfRule>
    <cfRule type="cellIs" dxfId="866" priority="10051" operator="greaterThan">
      <formula>0</formula>
    </cfRule>
    <cfRule type="cellIs" dxfId="865" priority="10052" operator="lessThanOrEqual">
      <formula>0</formula>
    </cfRule>
    <cfRule type="cellIs" dxfId="864" priority="10143" operator="greaterThan">
      <formula>0</formula>
    </cfRule>
    <cfRule type="cellIs" dxfId="863" priority="10144" operator="lessThanOrEqual">
      <formula>0</formula>
    </cfRule>
    <cfRule type="cellIs" dxfId="862" priority="10235" operator="greaterThan">
      <formula>0</formula>
    </cfRule>
    <cfRule type="cellIs" dxfId="861" priority="10236" operator="lessThanOrEqual">
      <formula>0</formula>
    </cfRule>
  </conditionalFormatting>
  <conditionalFormatting sqref="J472:L5200">
    <cfRule type="cellIs" dxfId="860" priority="8702" operator="greaterThan">
      <formula>0</formula>
    </cfRule>
    <cfRule type="cellIs" dxfId="859" priority="8703" operator="lessThanOrEqual">
      <formula>0</formula>
    </cfRule>
    <cfRule type="cellIs" dxfId="858" priority="8809" operator="greaterThan">
      <formula>0</formula>
    </cfRule>
    <cfRule type="cellIs" dxfId="857" priority="8810" operator="lessThanOrEqual">
      <formula>0</formula>
    </cfRule>
    <cfRule type="cellIs" dxfId="856" priority="8916" operator="greaterThan">
      <formula>0</formula>
    </cfRule>
    <cfRule type="cellIs" dxfId="855" priority="8917" operator="lessThanOrEqual">
      <formula>0</formula>
    </cfRule>
    <cfRule type="cellIs" dxfId="854" priority="9023" operator="greaterThan">
      <formula>0</formula>
    </cfRule>
    <cfRule type="cellIs" dxfId="853" priority="9024" operator="lessThanOrEqual">
      <formula>0</formula>
    </cfRule>
    <cfRule type="cellIs" dxfId="852" priority="9130" operator="greaterThan">
      <formula>0</formula>
    </cfRule>
    <cfRule type="cellIs" dxfId="851" priority="9131" operator="lessThanOrEqual">
      <formula>0</formula>
    </cfRule>
    <cfRule type="cellIs" dxfId="850" priority="9237" operator="greaterThan">
      <formula>0</formula>
    </cfRule>
    <cfRule type="cellIs" dxfId="849" priority="9238" operator="lessThanOrEqual">
      <formula>0</formula>
    </cfRule>
    <cfRule type="cellIs" dxfId="848" priority="9344" operator="greaterThan">
      <formula>0</formula>
    </cfRule>
    <cfRule type="cellIs" dxfId="847" priority="9345" operator="lessThanOrEqual">
      <formula>0</formula>
    </cfRule>
    <cfRule type="cellIs" dxfId="846" priority="9439" operator="greaterThan">
      <formula>0</formula>
    </cfRule>
    <cfRule type="cellIs" dxfId="845" priority="9440" operator="lessThanOrEqual">
      <formula>0</formula>
    </cfRule>
  </conditionalFormatting>
  <conditionalFormatting sqref="K472:L5200">
    <cfRule type="cellIs" dxfId="844" priority="8596" operator="lessThanOrEqual">
      <formula>0</formula>
    </cfRule>
  </conditionalFormatting>
  <conditionalFormatting sqref="K472:L5200">
    <cfRule type="cellIs" dxfId="843" priority="8595" operator="greaterThan">
      <formula>0</formula>
    </cfRule>
  </conditionalFormatting>
  <conditionalFormatting sqref="K472:L5200">
    <cfRule type="cellIs" dxfId="842" priority="8489" operator="lessThanOrEqual">
      <formula>0</formula>
    </cfRule>
  </conditionalFormatting>
  <conditionalFormatting sqref="K472:L5200">
    <cfRule type="cellIs" dxfId="841" priority="8488" operator="greaterThan">
      <formula>0</formula>
    </cfRule>
  </conditionalFormatting>
  <conditionalFormatting sqref="K472:L5200">
    <cfRule type="cellIs" dxfId="840" priority="8382" operator="lessThanOrEqual">
      <formula>0</formula>
    </cfRule>
  </conditionalFormatting>
  <conditionalFormatting sqref="K472:L5200">
    <cfRule type="cellIs" dxfId="839" priority="8381" operator="greaterThan">
      <formula>0</formula>
    </cfRule>
  </conditionalFormatting>
  <conditionalFormatting sqref="K472:L5200">
    <cfRule type="cellIs" dxfId="838" priority="8275" operator="lessThanOrEqual">
      <formula>0</formula>
    </cfRule>
  </conditionalFormatting>
  <conditionalFormatting sqref="K472:L5200">
    <cfRule type="cellIs" dxfId="837" priority="8274" operator="greaterThan">
      <formula>0</formula>
    </cfRule>
  </conditionalFormatting>
  <conditionalFormatting sqref="K472:L5200">
    <cfRule type="cellIs" dxfId="836" priority="8176" operator="greaterThan">
      <formula>0</formula>
    </cfRule>
    <cfRule type="cellIs" dxfId="835" priority="8177" operator="lessThanOrEqual">
      <formula>0</formula>
    </cfRule>
  </conditionalFormatting>
  <conditionalFormatting sqref="J472:L5200">
    <cfRule type="cellIs" dxfId="834" priority="8172" operator="greaterThan">
      <formula>0</formula>
    </cfRule>
    <cfRule type="cellIs" dxfId="833" priority="8173" operator="lessThanOrEqual">
      <formula>0</formula>
    </cfRule>
    <cfRule type="cellIs" dxfId="832" priority="8174" operator="greaterThan">
      <formula>0</formula>
    </cfRule>
    <cfRule type="cellIs" dxfId="831" priority="8175" operator="lessThanOrEqual">
      <formula>0</formula>
    </cfRule>
  </conditionalFormatting>
  <conditionalFormatting sqref="J472:L5200">
    <cfRule type="cellIs" dxfId="830" priority="8070" operator="greaterThan">
      <formula>0</formula>
    </cfRule>
    <cfRule type="cellIs" dxfId="829" priority="8071" operator="lessThanOrEqual">
      <formula>0</formula>
    </cfRule>
    <cfRule type="cellIs" dxfId="828" priority="8072" operator="greaterThan">
      <formula>0</formula>
    </cfRule>
    <cfRule type="cellIs" dxfId="827" priority="8073" operator="lessThanOrEqual">
      <formula>0</formula>
    </cfRule>
    <cfRule type="cellIs" dxfId="826" priority="8074" operator="greaterThan">
      <formula>0</formula>
    </cfRule>
    <cfRule type="cellIs" dxfId="825" priority="8075" operator="lessThanOrEqual">
      <formula>0</formula>
    </cfRule>
  </conditionalFormatting>
  <conditionalFormatting sqref="J472:L5200">
    <cfRule type="cellIs" dxfId="824" priority="7968" operator="greaterThan">
      <formula>0</formula>
    </cfRule>
    <cfRule type="cellIs" dxfId="823" priority="7969" operator="lessThanOrEqual">
      <formula>0</formula>
    </cfRule>
    <cfRule type="cellIs" dxfId="822" priority="7970" operator="greaterThan">
      <formula>0</formula>
    </cfRule>
    <cfRule type="cellIs" dxfId="821" priority="7971" operator="lessThanOrEqual">
      <formula>0</formula>
    </cfRule>
    <cfRule type="cellIs" dxfId="820" priority="7972" operator="greaterThan">
      <formula>0</formula>
    </cfRule>
    <cfRule type="cellIs" dxfId="819" priority="7973" operator="lessThanOrEqual">
      <formula>0</formula>
    </cfRule>
  </conditionalFormatting>
  <conditionalFormatting sqref="J472:L5200">
    <cfRule type="cellIs" dxfId="818" priority="7866" operator="greaterThan">
      <formula>0</formula>
    </cfRule>
    <cfRule type="cellIs" dxfId="817" priority="7867" operator="lessThanOrEqual">
      <formula>0</formula>
    </cfRule>
    <cfRule type="cellIs" dxfId="816" priority="7868" operator="greaterThan">
      <formula>0</formula>
    </cfRule>
    <cfRule type="cellIs" dxfId="815" priority="7869" operator="lessThanOrEqual">
      <formula>0</formula>
    </cfRule>
    <cfRule type="cellIs" dxfId="814" priority="7870" operator="greaterThan">
      <formula>0</formula>
    </cfRule>
    <cfRule type="cellIs" dxfId="813" priority="7871" operator="lessThanOrEqual">
      <formula>0</formula>
    </cfRule>
  </conditionalFormatting>
  <conditionalFormatting sqref="J472:L5200">
    <cfRule type="cellIs" dxfId="812" priority="7768" operator="greaterThan">
      <formula>0</formula>
    </cfRule>
    <cfRule type="cellIs" dxfId="811" priority="7769" operator="lessThanOrEqual">
      <formula>0</formula>
    </cfRule>
  </conditionalFormatting>
  <conditionalFormatting sqref="K472:L5200">
    <cfRule type="cellIs" dxfId="810" priority="7655" operator="greaterThan">
      <formula>0</formula>
    </cfRule>
    <cfRule type="cellIs" dxfId="809" priority="7656" operator="lessThanOrEqual">
      <formula>0</formula>
    </cfRule>
  </conditionalFormatting>
  <conditionalFormatting sqref="J472:L5200">
    <cfRule type="cellIs" dxfId="808" priority="7651" operator="greaterThan">
      <formula>0</formula>
    </cfRule>
    <cfRule type="cellIs" dxfId="807" priority="7652" operator="lessThanOrEqual">
      <formula>0</formula>
    </cfRule>
    <cfRule type="cellIs" dxfId="806" priority="7653" operator="greaterThan">
      <formula>0</formula>
    </cfRule>
    <cfRule type="cellIs" dxfId="805" priority="7654" operator="lessThanOrEqual">
      <formula>0</formula>
    </cfRule>
  </conditionalFormatting>
  <conditionalFormatting sqref="K472:L5200">
    <cfRule type="cellIs" dxfId="804" priority="7535" operator="greaterThan">
      <formula>0</formula>
    </cfRule>
    <cfRule type="cellIs" dxfId="803" priority="7536" operator="lessThanOrEqual">
      <formula>0</formula>
    </cfRule>
  </conditionalFormatting>
  <conditionalFormatting sqref="J472:L5200">
    <cfRule type="cellIs" dxfId="802" priority="7531" operator="greaterThan">
      <formula>0</formula>
    </cfRule>
    <cfRule type="cellIs" dxfId="801" priority="7532" operator="lessThanOrEqual">
      <formula>0</formula>
    </cfRule>
    <cfRule type="cellIs" dxfId="800" priority="7533" operator="greaterThan">
      <formula>0</formula>
    </cfRule>
    <cfRule type="cellIs" dxfId="799" priority="7534" operator="lessThanOrEqual">
      <formula>0</formula>
    </cfRule>
  </conditionalFormatting>
  <conditionalFormatting sqref="K472:L5200">
    <cfRule type="cellIs" dxfId="798" priority="7412" operator="greaterThan">
      <formula>0</formula>
    </cfRule>
    <cfRule type="cellIs" dxfId="797" priority="7413" operator="lessThanOrEqual">
      <formula>0</formula>
    </cfRule>
  </conditionalFormatting>
  <conditionalFormatting sqref="J472:L5200">
    <cfRule type="cellIs" dxfId="796" priority="7408" operator="greaterThan">
      <formula>0</formula>
    </cfRule>
    <cfRule type="cellIs" dxfId="795" priority="7409" operator="lessThanOrEqual">
      <formula>0</formula>
    </cfRule>
    <cfRule type="cellIs" dxfId="794" priority="7410" operator="greaterThan">
      <formula>0</formula>
    </cfRule>
    <cfRule type="cellIs" dxfId="793" priority="7411" operator="lessThanOrEqual">
      <formula>0</formula>
    </cfRule>
  </conditionalFormatting>
  <conditionalFormatting sqref="J472:L5200">
    <cfRule type="cellIs" dxfId="792" priority="7281" operator="greaterThan">
      <formula>0</formula>
    </cfRule>
    <cfRule type="cellIs" dxfId="791" priority="7282" operator="lessThanOrEqual">
      <formula>0</formula>
    </cfRule>
    <cfRule type="cellIs" dxfId="790" priority="7283" operator="greaterThan">
      <formula>0</formula>
    </cfRule>
    <cfRule type="cellIs" dxfId="789" priority="7284" operator="lessThanOrEqual">
      <formula>0</formula>
    </cfRule>
  </conditionalFormatting>
  <conditionalFormatting sqref="J472:L5200">
    <cfRule type="cellIs" dxfId="788" priority="6547" operator="greaterThan">
      <formula>0</formula>
    </cfRule>
    <cfRule type="cellIs" dxfId="787" priority="6548" operator="lessThanOrEqual">
      <formula>0</formula>
    </cfRule>
  </conditionalFormatting>
  <conditionalFormatting sqref="J472:L5200">
    <cfRule type="cellIs" dxfId="786" priority="6372" operator="greaterThan">
      <formula>0</formula>
    </cfRule>
    <cfRule type="cellIs" dxfId="785" priority="6373" operator="lessThanOrEqual">
      <formula>0</formula>
    </cfRule>
    <cfRule type="cellIs" dxfId="784" priority="6374" operator="greaterThan">
      <formula>0</formula>
    </cfRule>
    <cfRule type="cellIs" dxfId="783" priority="6375" operator="lessThanOrEqual">
      <formula>0</formula>
    </cfRule>
    <cfRule type="cellIs" dxfId="782" priority="6376" operator="greaterThan">
      <formula>0</formula>
    </cfRule>
    <cfRule type="cellIs" dxfId="781" priority="6377" operator="lessThanOrEqual">
      <formula>0</formula>
    </cfRule>
    <cfRule type="cellIs" dxfId="780" priority="6378" operator="greaterThan">
      <formula>0</formula>
    </cfRule>
    <cfRule type="cellIs" dxfId="779" priority="6379" operator="lessThanOrEqual">
      <formula>0</formula>
    </cfRule>
    <cfRule type="cellIs" dxfId="778" priority="6410" operator="greaterThan">
      <formula>0</formula>
    </cfRule>
    <cfRule type="cellIs" dxfId="777" priority="6411" operator="lessThanOrEqual">
      <formula>0</formula>
    </cfRule>
  </conditionalFormatting>
  <conditionalFormatting sqref="J472:L5200">
    <cfRule type="cellIs" dxfId="776" priority="6341" operator="lessThanOrEqual">
      <formula>0</formula>
    </cfRule>
  </conditionalFormatting>
  <conditionalFormatting sqref="J472:L5200">
    <cfRule type="cellIs" dxfId="775" priority="6340" operator="greaterThan">
      <formula>0</formula>
    </cfRule>
  </conditionalFormatting>
  <conditionalFormatting sqref="J472:L5200">
    <cfRule type="cellIs" dxfId="774" priority="6339" operator="lessThanOrEqual">
      <formula>0</formula>
    </cfRule>
  </conditionalFormatting>
  <conditionalFormatting sqref="J472:L5200">
    <cfRule type="cellIs" dxfId="773" priority="6338" operator="greaterThan">
      <formula>0</formula>
    </cfRule>
  </conditionalFormatting>
  <conditionalFormatting sqref="J472:L5200">
    <cfRule type="cellIs" dxfId="772" priority="6337" operator="lessThanOrEqual">
      <formula>0</formula>
    </cfRule>
  </conditionalFormatting>
  <conditionalFormatting sqref="J472:L5200">
    <cfRule type="cellIs" dxfId="771" priority="6336" operator="greaterThan">
      <formula>0</formula>
    </cfRule>
  </conditionalFormatting>
  <conditionalFormatting sqref="J472:L5200">
    <cfRule type="cellIs" dxfId="770" priority="6039" operator="greaterThan">
      <formula>0</formula>
    </cfRule>
    <cfRule type="cellIs" dxfId="769" priority="6040" operator="lessThanOrEqual">
      <formula>0</formula>
    </cfRule>
    <cfRule type="cellIs" dxfId="768" priority="6074" operator="greaterThan">
      <formula>0</formula>
    </cfRule>
    <cfRule type="cellIs" dxfId="767" priority="6075" operator="lessThanOrEqual">
      <formula>0</formula>
    </cfRule>
    <cfRule type="cellIs" dxfId="766" priority="6109" operator="greaterThan">
      <formula>0</formula>
    </cfRule>
    <cfRule type="cellIs" dxfId="765" priority="6110" operator="lessThanOrEqual">
      <formula>0</formula>
    </cfRule>
    <cfRule type="cellIs" dxfId="764" priority="6144" operator="greaterThan">
      <formula>0</formula>
    </cfRule>
    <cfRule type="cellIs" dxfId="763" priority="6145" operator="lessThanOrEqual">
      <formula>0</formula>
    </cfRule>
    <cfRule type="cellIs" dxfId="762" priority="6179" operator="greaterThan">
      <formula>0</formula>
    </cfRule>
    <cfRule type="cellIs" dxfId="761" priority="6180" operator="lessThanOrEqual">
      <formula>0</formula>
    </cfRule>
    <cfRule type="cellIs" dxfId="760" priority="6196" operator="greaterThan">
      <formula>0</formula>
    </cfRule>
    <cfRule type="cellIs" dxfId="759" priority="6197" operator="lessThanOrEqual">
      <formula>0</formula>
    </cfRule>
  </conditionalFormatting>
  <conditionalFormatting sqref="J472:L5200">
    <cfRule type="cellIs" dxfId="758" priority="5828" operator="greaterThan">
      <formula>0</formula>
    </cfRule>
    <cfRule type="cellIs" dxfId="757" priority="5829" operator="lessThanOrEqual">
      <formula>0</formula>
    </cfRule>
    <cfRule type="cellIs" dxfId="756" priority="5830" operator="greaterThan">
      <formula>0</formula>
    </cfRule>
    <cfRule type="cellIs" dxfId="755" priority="5831" operator="lessThanOrEqual">
      <formula>0</formula>
    </cfRule>
    <cfRule type="cellIs" dxfId="754" priority="5832" operator="greaterThan">
      <formula>0</formula>
    </cfRule>
    <cfRule type="cellIs" dxfId="753" priority="5833" operator="lessThanOrEqual">
      <formula>0</formula>
    </cfRule>
    <cfRule type="cellIs" dxfId="752" priority="5834" operator="greaterThan">
      <formula>0</formula>
    </cfRule>
    <cfRule type="cellIs" dxfId="751" priority="5835" operator="lessThanOrEqual">
      <formula>0</formula>
    </cfRule>
    <cfRule type="cellIs" dxfId="750" priority="5836" operator="greaterThan">
      <formula>0</formula>
    </cfRule>
    <cfRule type="cellIs" dxfId="749" priority="5837" operator="lessThanOrEqual">
      <formula>0</formula>
    </cfRule>
    <cfRule type="cellIs" dxfId="748" priority="5874" operator="greaterThan">
      <formula>0</formula>
    </cfRule>
    <cfRule type="cellIs" dxfId="747" priority="5875" operator="lessThanOrEqual">
      <formula>0</formula>
    </cfRule>
    <cfRule type="cellIs" dxfId="746" priority="5876" operator="greaterThan">
      <formula>0</formula>
    </cfRule>
    <cfRule type="cellIs" dxfId="745" priority="5877" operator="lessThanOrEqual">
      <formula>0</formula>
    </cfRule>
    <cfRule type="cellIs" dxfId="744" priority="5896" operator="greaterThan">
      <formula>0</formula>
    </cfRule>
    <cfRule type="cellIs" dxfId="743" priority="5897" operator="lessThanOrEqual">
      <formula>0</formula>
    </cfRule>
  </conditionalFormatting>
  <conditionalFormatting sqref="J472:L5200">
    <cfRule type="cellIs" dxfId="742" priority="5637" operator="greaterThan">
      <formula>0</formula>
    </cfRule>
    <cfRule type="cellIs" dxfId="741" priority="5638" operator="lessThanOrEqual">
      <formula>0</formula>
    </cfRule>
    <cfRule type="cellIs" dxfId="740" priority="5639" operator="greaterThan">
      <formula>0</formula>
    </cfRule>
    <cfRule type="cellIs" dxfId="739" priority="5640" operator="lessThanOrEqual">
      <formula>0</formula>
    </cfRule>
    <cfRule type="cellIs" dxfId="738" priority="5680" operator="greaterThan">
      <formula>0</formula>
    </cfRule>
    <cfRule type="cellIs" dxfId="737" priority="5681" operator="lessThanOrEqual">
      <formula>0</formula>
    </cfRule>
    <cfRule type="cellIs" dxfId="736" priority="5682" operator="greaterThan">
      <formula>0</formula>
    </cfRule>
    <cfRule type="cellIs" dxfId="735" priority="5683" operator="lessThanOrEqual">
      <formula>0</formula>
    </cfRule>
  </conditionalFormatting>
  <conditionalFormatting sqref="J472:L5200">
    <cfRule type="cellIs" dxfId="734" priority="5482" operator="greaterThan">
      <formula>0</formula>
    </cfRule>
    <cfRule type="cellIs" dxfId="733" priority="5483" operator="lessThanOrEqual">
      <formula>0</formula>
    </cfRule>
    <cfRule type="cellIs" dxfId="732" priority="5484" operator="greaterThan">
      <formula>0</formula>
    </cfRule>
    <cfRule type="cellIs" dxfId="731" priority="5485" operator="lessThanOrEqual">
      <formula>0</formula>
    </cfRule>
    <cfRule type="cellIs" dxfId="730" priority="5486" operator="greaterThan">
      <formula>0</formula>
    </cfRule>
    <cfRule type="cellIs" dxfId="729" priority="5487" operator="lessThanOrEqual">
      <formula>0</formula>
    </cfRule>
    <cfRule type="cellIs" dxfId="728" priority="5488" operator="greaterThan">
      <formula>0</formula>
    </cfRule>
    <cfRule type="cellIs" dxfId="727" priority="5489" operator="lessThanOrEqual">
      <formula>0</formula>
    </cfRule>
  </conditionalFormatting>
  <conditionalFormatting sqref="J472:L5200">
    <cfRule type="cellIs" dxfId="726" priority="5184" operator="greaterThan">
      <formula>0</formula>
    </cfRule>
    <cfRule type="cellIs" dxfId="725" priority="5185" operator="lessThanOrEqual">
      <formula>0</formula>
    </cfRule>
    <cfRule type="cellIs" dxfId="724" priority="5231" operator="greaterThan">
      <formula>0</formula>
    </cfRule>
    <cfRule type="cellIs" dxfId="723" priority="5232" operator="lessThanOrEqual">
      <formula>0</formula>
    </cfRule>
    <cfRule type="cellIs" dxfId="722" priority="5278" operator="greaterThan">
      <formula>0</formula>
    </cfRule>
    <cfRule type="cellIs" dxfId="721" priority="5279" operator="lessThanOrEqual">
      <formula>0</formula>
    </cfRule>
    <cfRule type="cellIs" dxfId="720" priority="5325" operator="greaterThan">
      <formula>0</formula>
    </cfRule>
    <cfRule type="cellIs" dxfId="719" priority="5326" operator="lessThanOrEqual">
      <formula>0</formula>
    </cfRule>
    <cfRule type="cellIs" dxfId="718" priority="5330" operator="greaterThan">
      <formula>0</formula>
    </cfRule>
    <cfRule type="cellIs" dxfId="717" priority="5331" operator="lessThanOrEqual">
      <formula>0</formula>
    </cfRule>
  </conditionalFormatting>
  <conditionalFormatting sqref="J472:L5200">
    <cfRule type="cellIs" dxfId="716" priority="4919" operator="greaterThan">
      <formula>0</formula>
    </cfRule>
    <cfRule type="cellIs" dxfId="715" priority="4971" operator="greaterThan">
      <formula>0</formula>
    </cfRule>
    <cfRule type="cellIs" dxfId="714" priority="4972" operator="lessThanOrEqual">
      <formula>0</formula>
    </cfRule>
    <cfRule type="cellIs" dxfId="713" priority="5021" operator="greaterThan">
      <formula>0</formula>
    </cfRule>
    <cfRule type="cellIs" dxfId="712" priority="5022" operator="lessThanOrEqual">
      <formula>0</formula>
    </cfRule>
    <cfRule type="cellIs" dxfId="711" priority="5029" operator="greaterThan">
      <formula>0</formula>
    </cfRule>
    <cfRule type="cellIs" dxfId="710" priority="5030" operator="lessThanOrEqual">
      <formula>0</formula>
    </cfRule>
  </conditionalFormatting>
  <conditionalFormatting sqref="J472:L5200">
    <cfRule type="cellIs" dxfId="709" priority="4922" operator="lessThanOrEqual">
      <formula>0</formula>
    </cfRule>
  </conditionalFormatting>
  <conditionalFormatting sqref="J472:L5200">
    <cfRule type="cellIs" dxfId="708" priority="4920" operator="lessThanOrEqual">
      <formula>0</formula>
    </cfRule>
    <cfRule type="cellIs" dxfId="707" priority="4921" operator="greaterThan">
      <formula>0</formula>
    </cfRule>
  </conditionalFormatting>
  <conditionalFormatting sqref="J472:L5200">
    <cfRule type="cellIs" dxfId="706" priority="4666" operator="lessThanOrEqual">
      <formula>0</formula>
    </cfRule>
    <cfRule type="cellIs" dxfId="705" priority="4870" operator="lessThanOrEqual">
      <formula>0</formula>
    </cfRule>
  </conditionalFormatting>
  <conditionalFormatting sqref="J472:L5200">
    <cfRule type="cellIs" dxfId="704" priority="4645" operator="greaterThan">
      <formula>0</formula>
    </cfRule>
    <cfRule type="cellIs" dxfId="703" priority="4647" operator="greaterThan">
      <formula>0</formula>
    </cfRule>
    <cfRule type="cellIs" dxfId="702" priority="4649" operator="greaterThan">
      <formula>0</formula>
    </cfRule>
    <cfRule type="cellIs" dxfId="701" priority="4651" operator="greaterThan">
      <formula>0</formula>
    </cfRule>
    <cfRule type="cellIs" dxfId="700" priority="4653" operator="greaterThan">
      <formula>0</formula>
    </cfRule>
    <cfRule type="cellIs" dxfId="699" priority="4655" operator="greaterThan">
      <formula>0</formula>
    </cfRule>
    <cfRule type="cellIs" dxfId="698" priority="4660" operator="lessThanOrEqual">
      <formula>0</formula>
    </cfRule>
    <cfRule type="cellIs" dxfId="697" priority="4664" operator="lessThanOrEqual">
      <formula>0</formula>
    </cfRule>
    <cfRule type="cellIs" dxfId="696" priority="4869" operator="greaterThan">
      <formula>0</formula>
    </cfRule>
  </conditionalFormatting>
  <conditionalFormatting sqref="J472:L5200">
    <cfRule type="cellIs" dxfId="695" priority="4820" operator="lessThanOrEqual">
      <formula>0</formula>
    </cfRule>
  </conditionalFormatting>
  <conditionalFormatting sqref="J472:L5200">
    <cfRule type="cellIs" dxfId="694" priority="4646" operator="lessThanOrEqual">
      <formula>0</formula>
    </cfRule>
    <cfRule type="cellIs" dxfId="693" priority="4648" operator="lessThanOrEqual">
      <formula>0</formula>
    </cfRule>
    <cfRule type="cellIs" dxfId="692" priority="4650" operator="lessThanOrEqual">
      <formula>0</formula>
    </cfRule>
    <cfRule type="cellIs" dxfId="691" priority="4652" operator="lessThanOrEqual">
      <formula>0</formula>
    </cfRule>
    <cfRule type="cellIs" dxfId="690" priority="4654" operator="lessThanOrEqual">
      <formula>0</formula>
    </cfRule>
    <cfRule type="cellIs" dxfId="689" priority="4656" operator="lessThanOrEqual">
      <formula>0</formula>
    </cfRule>
    <cfRule type="cellIs" dxfId="688" priority="4659" operator="greaterThan">
      <formula>0</formula>
    </cfRule>
    <cfRule type="cellIs" dxfId="687" priority="4819" operator="greaterThan">
      <formula>0</formula>
    </cfRule>
  </conditionalFormatting>
  <conditionalFormatting sqref="J472:L5200">
    <cfRule type="cellIs" dxfId="686" priority="4663" operator="greaterThan">
      <formula>0</formula>
    </cfRule>
    <cfRule type="cellIs" dxfId="685" priority="4770" operator="lessThanOrEqual">
      <formula>0</formula>
    </cfRule>
  </conditionalFormatting>
  <conditionalFormatting sqref="J472:L5200">
    <cfRule type="cellIs" dxfId="684" priority="4769" operator="greaterThan">
      <formula>0</formula>
    </cfRule>
  </conditionalFormatting>
  <conditionalFormatting sqref="J472:L5200">
    <cfRule type="cellIs" dxfId="683" priority="4766" operator="lessThanOrEqual">
      <formula>0</formula>
    </cfRule>
    <cfRule type="cellIs" dxfId="682" priority="4768" operator="lessThanOrEqual">
      <formula>0</formula>
    </cfRule>
  </conditionalFormatting>
  <conditionalFormatting sqref="J472:L5200">
    <cfRule type="cellIs" dxfId="681" priority="4767" operator="greaterThan">
      <formula>0</formula>
    </cfRule>
  </conditionalFormatting>
  <conditionalFormatting sqref="J472:L5200">
    <cfRule type="cellIs" dxfId="680" priority="4765" operator="greaterThan">
      <formula>0</formula>
    </cfRule>
  </conditionalFormatting>
  <conditionalFormatting sqref="J472:L5200">
    <cfRule type="cellIs" dxfId="679" priority="4716" operator="lessThanOrEqual">
      <formula>0</formula>
    </cfRule>
  </conditionalFormatting>
  <conditionalFormatting sqref="J472:L5200">
    <cfRule type="cellIs" dxfId="678" priority="4665" operator="greaterThan">
      <formula>0</formula>
    </cfRule>
    <cfRule type="cellIs" dxfId="677" priority="4715" operator="greaterThan">
      <formula>0</formula>
    </cfRule>
  </conditionalFormatting>
  <conditionalFormatting sqref="M3:O11">
    <cfRule type="cellIs" dxfId="676" priority="4657" operator="greaterThan">
      <formula>0</formula>
    </cfRule>
    <cfRule type="cellIs" dxfId="675" priority="4658" operator="lessThanOrEqual">
      <formula>0</formula>
    </cfRule>
    <cfRule type="cellIs" dxfId="674" priority="4661" operator="greaterThan">
      <formula>0</formula>
    </cfRule>
    <cfRule type="cellIs" dxfId="673" priority="4662" operator="lessThanOrEqual">
      <formula>0</formula>
    </cfRule>
  </conditionalFormatting>
  <conditionalFormatting sqref="J472:L5200">
    <cfRule type="cellIs" dxfId="672" priority="3835" operator="lessThanOrEqual">
      <formula>0</formula>
    </cfRule>
    <cfRule type="cellIs" dxfId="671" priority="3837" operator="lessThanOrEqual">
      <formula>0</formula>
    </cfRule>
    <cfRule type="cellIs" dxfId="670" priority="3839" operator="lessThanOrEqual">
      <formula>0</formula>
    </cfRule>
    <cfRule type="cellIs" dxfId="669" priority="3841" operator="lessThanOrEqual">
      <formula>0</formula>
    </cfRule>
    <cfRule type="cellIs" dxfId="668" priority="3843" operator="lessThanOrEqual">
      <formula>0</formula>
    </cfRule>
    <cfRule type="cellIs" dxfId="667" priority="3899" operator="lessThanOrEqual">
      <formula>0</formula>
    </cfRule>
    <cfRule type="cellIs" dxfId="666" priority="3955" operator="lessThanOrEqual">
      <formula>0</formula>
    </cfRule>
    <cfRule type="cellIs" dxfId="665" priority="3957" operator="lessThanOrEqual">
      <formula>0</formula>
    </cfRule>
    <cfRule type="cellIs" dxfId="664" priority="4013" operator="lessThanOrEqual">
      <formula>0</formula>
    </cfRule>
    <cfRule type="cellIs" dxfId="663" priority="4069" operator="lessThanOrEqual">
      <formula>0</formula>
    </cfRule>
    <cfRule type="cellIs" dxfId="662" priority="4071" operator="lessThanOrEqual">
      <formula>0</formula>
    </cfRule>
    <cfRule type="cellIs" dxfId="661" priority="4485" operator="lessThanOrEqual">
      <formula>0</formula>
    </cfRule>
  </conditionalFormatting>
  <conditionalFormatting sqref="J472:L5200">
    <cfRule type="cellIs" dxfId="660" priority="4414" operator="greaterThan">
      <formula>0</formula>
    </cfRule>
    <cfRule type="cellIs" dxfId="659" priority="4484" operator="greaterThan">
      <formula>0</formula>
    </cfRule>
  </conditionalFormatting>
  <conditionalFormatting sqref="J472:L5200">
    <cfRule type="cellIs" dxfId="658" priority="4356" operator="greaterThan">
      <formula>0</formula>
    </cfRule>
    <cfRule type="cellIs" dxfId="657" priority="4471" operator="lessThanOrEqual">
      <formula>0</formula>
    </cfRule>
  </conditionalFormatting>
  <conditionalFormatting sqref="J472:L5200">
    <cfRule type="cellIs" dxfId="656" priority="4357" operator="lessThanOrEqual">
      <formula>0</formula>
    </cfRule>
    <cfRule type="cellIs" dxfId="655" priority="4415" operator="lessThanOrEqual">
      <formula>0</formula>
    </cfRule>
    <cfRule type="cellIs" dxfId="654" priority="4470" operator="greaterThan">
      <formula>0</formula>
    </cfRule>
  </conditionalFormatting>
  <conditionalFormatting sqref="J472:L5200">
    <cfRule type="cellIs" dxfId="653" priority="4359" operator="lessThanOrEqual">
      <formula>0</formula>
    </cfRule>
  </conditionalFormatting>
  <conditionalFormatting sqref="J472:L5200">
    <cfRule type="cellIs" dxfId="652" priority="4358" operator="greaterThan">
      <formula>0</formula>
    </cfRule>
  </conditionalFormatting>
  <conditionalFormatting sqref="J472:L5200">
    <cfRule type="cellIs" dxfId="651" priority="4301" operator="lessThanOrEqual">
      <formula>0</formula>
    </cfRule>
  </conditionalFormatting>
  <conditionalFormatting sqref="J472:L5200">
    <cfRule type="cellIs" dxfId="650" priority="4300" operator="greaterThan">
      <formula>0</formula>
    </cfRule>
  </conditionalFormatting>
  <conditionalFormatting sqref="J472:L5200">
    <cfRule type="cellIs" dxfId="649" priority="4299" operator="lessThanOrEqual">
      <formula>0</formula>
    </cfRule>
  </conditionalFormatting>
  <conditionalFormatting sqref="J472:L5200">
    <cfRule type="cellIs" dxfId="648" priority="4298" operator="greaterThan">
      <formula>0</formula>
    </cfRule>
  </conditionalFormatting>
  <conditionalFormatting sqref="J472:L5200">
    <cfRule type="cellIs" dxfId="647" priority="4243" operator="lessThanOrEqual">
      <formula>0</formula>
    </cfRule>
  </conditionalFormatting>
  <conditionalFormatting sqref="J472:L5200">
    <cfRule type="cellIs" dxfId="646" priority="4242" operator="greaterThan">
      <formula>0</formula>
    </cfRule>
  </conditionalFormatting>
  <conditionalFormatting sqref="J472:L5200">
    <cfRule type="cellIs" dxfId="645" priority="4241" operator="lessThanOrEqual">
      <formula>0</formula>
    </cfRule>
  </conditionalFormatting>
  <conditionalFormatting sqref="J472:L5200">
    <cfRule type="cellIs" dxfId="644" priority="4240" operator="greaterThan">
      <formula>0</formula>
    </cfRule>
  </conditionalFormatting>
  <conditionalFormatting sqref="J472:L5200">
    <cfRule type="cellIs" dxfId="643" priority="4185" operator="lessThanOrEqual">
      <formula>0</formula>
    </cfRule>
  </conditionalFormatting>
  <conditionalFormatting sqref="J472:L5200">
    <cfRule type="cellIs" dxfId="642" priority="4184" operator="greaterThan">
      <formula>0</formula>
    </cfRule>
  </conditionalFormatting>
  <conditionalFormatting sqref="J472:L5200">
    <cfRule type="cellIs" dxfId="641" priority="4183" operator="lessThanOrEqual">
      <formula>0</formula>
    </cfRule>
  </conditionalFormatting>
  <conditionalFormatting sqref="J472:L5200">
    <cfRule type="cellIs" dxfId="640" priority="4182" operator="greaterThan">
      <formula>0</formula>
    </cfRule>
  </conditionalFormatting>
  <conditionalFormatting sqref="J472:L5200">
    <cfRule type="cellIs" dxfId="639" priority="4127" operator="lessThanOrEqual">
      <formula>0</formula>
    </cfRule>
  </conditionalFormatting>
  <conditionalFormatting sqref="J472:L5200">
    <cfRule type="cellIs" dxfId="638" priority="3834" operator="greaterThan">
      <formula>0</formula>
    </cfRule>
    <cfRule type="cellIs" dxfId="637" priority="3836" operator="greaterThan">
      <formula>0</formula>
    </cfRule>
    <cfRule type="cellIs" dxfId="636" priority="3838" operator="greaterThan">
      <formula>0</formula>
    </cfRule>
    <cfRule type="cellIs" dxfId="635" priority="3840" operator="greaterThan">
      <formula>0</formula>
    </cfRule>
    <cfRule type="cellIs" dxfId="634" priority="3842" operator="greaterThan">
      <formula>0</formula>
    </cfRule>
    <cfRule type="cellIs" dxfId="633" priority="3898" operator="greaterThan">
      <formula>0</formula>
    </cfRule>
    <cfRule type="cellIs" dxfId="632" priority="3954" operator="greaterThan">
      <formula>0</formula>
    </cfRule>
    <cfRule type="cellIs" dxfId="631" priority="3956" operator="greaterThan">
      <formula>0</formula>
    </cfRule>
    <cfRule type="cellIs" dxfId="630" priority="4012" operator="greaterThan">
      <formula>0</formula>
    </cfRule>
    <cfRule type="cellIs" dxfId="629" priority="4068" operator="greaterThan">
      <formula>0</formula>
    </cfRule>
    <cfRule type="cellIs" dxfId="628" priority="4070" operator="greaterThan">
      <formula>0</formula>
    </cfRule>
    <cfRule type="cellIs" dxfId="627" priority="4126" operator="greaterThan">
      <formula>0</formula>
    </cfRule>
  </conditionalFormatting>
  <conditionalFormatting sqref="J472:L5200">
    <cfRule type="cellIs" dxfId="626" priority="3590" operator="greaterThan">
      <formula>0</formula>
    </cfRule>
    <cfRule type="cellIs" dxfId="625" priority="3591" operator="lessThanOrEqual">
      <formula>0</formula>
    </cfRule>
    <cfRule type="cellIs" dxfId="624" priority="3649" operator="greaterThan">
      <formula>0</formula>
    </cfRule>
    <cfRule type="cellIs" dxfId="623" priority="3650" operator="lessThanOrEqual">
      <formula>0</formula>
    </cfRule>
    <cfRule type="cellIs" dxfId="622" priority="3651" operator="greaterThan">
      <formula>0</formula>
    </cfRule>
    <cfRule type="cellIs" dxfId="621" priority="3652" operator="lessThanOrEqual">
      <formula>0</formula>
    </cfRule>
    <cfRule type="cellIs" dxfId="620" priority="3653" operator="greaterThan">
      <formula>0</formula>
    </cfRule>
    <cfRule type="cellIs" dxfId="619" priority="3654" operator="lessThanOrEqual">
      <formula>0</formula>
    </cfRule>
    <cfRule type="cellIs" dxfId="618" priority="3670" operator="greaterThan">
      <formula>0</formula>
    </cfRule>
    <cfRule type="cellIs" dxfId="617" priority="3671" operator="lessThanOrEqual">
      <formula>0</formula>
    </cfRule>
  </conditionalFormatting>
  <conditionalFormatting sqref="J472:L5200">
    <cfRule type="cellIs" dxfId="616" priority="3210" operator="lessThanOrEqual">
      <formula>0</formula>
    </cfRule>
    <cfRule type="cellIs" dxfId="615" priority="3401" operator="greaterThan">
      <formula>0</formula>
    </cfRule>
    <cfRule type="cellIs" dxfId="614" priority="3402" operator="lessThanOrEqual">
      <formula>0</formula>
    </cfRule>
    <cfRule type="cellIs" dxfId="613" priority="3403" operator="greaterThan">
      <formula>0</formula>
    </cfRule>
    <cfRule type="cellIs" dxfId="612" priority="3404" operator="lessThanOrEqual">
      <formula>0</formula>
    </cfRule>
    <cfRule type="cellIs" dxfId="611" priority="3423" operator="greaterThan">
      <formula>0</formula>
    </cfRule>
    <cfRule type="cellIs" dxfId="610" priority="3424" operator="lessThanOrEqual">
      <formula>0</formula>
    </cfRule>
  </conditionalFormatting>
  <conditionalFormatting sqref="J472:L5200">
    <cfRule type="cellIs" dxfId="609" priority="3340" operator="lessThanOrEqual">
      <formula>0</formula>
    </cfRule>
  </conditionalFormatting>
  <conditionalFormatting sqref="J472:L5200">
    <cfRule type="cellIs" dxfId="608" priority="3339" operator="greaterThan">
      <formula>0</formula>
    </cfRule>
  </conditionalFormatting>
  <conditionalFormatting sqref="J472:L5200">
    <cfRule type="cellIs" dxfId="607" priority="3338" operator="lessThanOrEqual">
      <formula>0</formula>
    </cfRule>
  </conditionalFormatting>
  <conditionalFormatting sqref="J472:L5200">
    <cfRule type="cellIs" dxfId="606" priority="3337" operator="greaterThan">
      <formula>0</formula>
    </cfRule>
  </conditionalFormatting>
  <conditionalFormatting sqref="J472:L5200">
    <cfRule type="cellIs" dxfId="605" priority="3209" operator="greaterThan">
      <formula>0</formula>
    </cfRule>
    <cfRule type="cellIs" dxfId="604" priority="3276" operator="lessThanOrEqual">
      <formula>0</formula>
    </cfRule>
  </conditionalFormatting>
  <conditionalFormatting sqref="J472:L5200">
    <cfRule type="cellIs" dxfId="603" priority="3275" operator="greaterThan">
      <formula>0</formula>
    </cfRule>
  </conditionalFormatting>
  <conditionalFormatting sqref="J472:L5200">
    <cfRule type="cellIs" dxfId="602" priority="3272" operator="lessThanOrEqual">
      <formula>0</formula>
    </cfRule>
    <cfRule type="cellIs" dxfId="601" priority="3274" operator="lessThanOrEqual">
      <formula>0</formula>
    </cfRule>
  </conditionalFormatting>
  <conditionalFormatting sqref="J472:L5200">
    <cfRule type="cellIs" dxfId="600" priority="3271" operator="greaterThan">
      <formula>0</formula>
    </cfRule>
    <cfRule type="cellIs" dxfId="599" priority="3273" operator="greaterThan">
      <formula>0</formula>
    </cfRule>
  </conditionalFormatting>
  <conditionalFormatting sqref="J472:L5200">
    <cfRule type="cellIs" dxfId="598" priority="3148" operator="lessThanOrEqual">
      <formula>0</formula>
    </cfRule>
  </conditionalFormatting>
  <conditionalFormatting sqref="J472:L5200">
    <cfRule type="cellIs" dxfId="597" priority="3147" operator="greaterThan">
      <formula>0</formula>
    </cfRule>
  </conditionalFormatting>
  <conditionalFormatting sqref="J472:L5200">
    <cfRule type="cellIs" dxfId="596" priority="3146" operator="lessThanOrEqual">
      <formula>0</formula>
    </cfRule>
  </conditionalFormatting>
  <conditionalFormatting sqref="J472:L5200">
    <cfRule type="cellIs" dxfId="595" priority="3145" operator="greaterThan">
      <formula>0</formula>
    </cfRule>
  </conditionalFormatting>
  <conditionalFormatting sqref="J472:L5200">
    <cfRule type="cellIs" dxfId="594" priority="3144" operator="lessThanOrEqual">
      <formula>0</formula>
    </cfRule>
  </conditionalFormatting>
  <conditionalFormatting sqref="J472:L5200">
    <cfRule type="cellIs" dxfId="593" priority="3143" operator="greaterThan">
      <formula>0</formula>
    </cfRule>
  </conditionalFormatting>
  <conditionalFormatting sqref="J472:L5200">
    <cfRule type="cellIs" dxfId="592" priority="2974" operator="lessThanOrEqual">
      <formula>0</formula>
    </cfRule>
  </conditionalFormatting>
  <conditionalFormatting sqref="J472:L5200">
    <cfRule type="cellIs" dxfId="591" priority="2973" operator="greaterThan">
      <formula>0</formula>
    </cfRule>
  </conditionalFormatting>
  <conditionalFormatting sqref="J472:L5200">
    <cfRule type="cellIs" dxfId="590" priority="2951" operator="lessThanOrEqual">
      <formula>0</formula>
    </cfRule>
  </conditionalFormatting>
  <conditionalFormatting sqref="J472:L5200">
    <cfRule type="cellIs" dxfId="589" priority="2950" operator="greaterThan">
      <formula>0</formula>
    </cfRule>
  </conditionalFormatting>
  <conditionalFormatting sqref="J472:L5200">
    <cfRule type="cellIs" dxfId="588" priority="2949" operator="lessThanOrEqual">
      <formula>0</formula>
    </cfRule>
  </conditionalFormatting>
  <conditionalFormatting sqref="J472:L5200">
    <cfRule type="cellIs" dxfId="587" priority="2948" operator="greaterThan">
      <formula>0</formula>
    </cfRule>
  </conditionalFormatting>
  <conditionalFormatting sqref="J472:L5200">
    <cfRule type="cellIs" dxfId="586" priority="2947" operator="lessThanOrEqual">
      <formula>0</formula>
    </cfRule>
  </conditionalFormatting>
  <conditionalFormatting sqref="J472:L5200">
    <cfRule type="cellIs" dxfId="585" priority="2946" operator="greaterThan">
      <formula>0</formula>
    </cfRule>
  </conditionalFormatting>
  <conditionalFormatting sqref="J472:L5200">
    <cfRule type="cellIs" dxfId="584" priority="2743" operator="greaterThan">
      <formula>0</formula>
    </cfRule>
    <cfRule type="cellIs" dxfId="583" priority="2744" operator="lessThanOrEqual">
      <formula>0</formula>
    </cfRule>
    <cfRule type="cellIs" dxfId="582" priority="2745" operator="greaterThan">
      <formula>0</formula>
    </cfRule>
    <cfRule type="cellIs" dxfId="581" priority="2746" operator="lessThanOrEqual">
      <formula>0</formula>
    </cfRule>
    <cfRule type="cellIs" dxfId="580" priority="2747" operator="greaterThan">
      <formula>0</formula>
    </cfRule>
    <cfRule type="cellIs" dxfId="579" priority="2748" operator="lessThanOrEqual">
      <formula>0</formula>
    </cfRule>
    <cfRule type="cellIs" dxfId="578" priority="2773" operator="greaterThan">
      <formula>0</formula>
    </cfRule>
    <cfRule type="cellIs" dxfId="577" priority="2774" operator="lessThanOrEqual">
      <formula>0</formula>
    </cfRule>
  </conditionalFormatting>
  <conditionalFormatting sqref="J472:L5200">
    <cfRule type="cellIs" dxfId="576" priority="2461" operator="greaterThan">
      <formula>0</formula>
    </cfRule>
    <cfRule type="cellIs" dxfId="575" priority="2462" operator="lessThanOrEqual">
      <formula>0</formula>
    </cfRule>
    <cfRule type="cellIs" dxfId="574" priority="2532" operator="greaterThan">
      <formula>0</formula>
    </cfRule>
    <cfRule type="cellIs" dxfId="573" priority="2533" operator="lessThanOrEqual">
      <formula>0</formula>
    </cfRule>
    <cfRule type="cellIs" dxfId="572" priority="2534" operator="greaterThan">
      <formula>0</formula>
    </cfRule>
    <cfRule type="cellIs" dxfId="571" priority="2535" operator="lessThanOrEqual">
      <formula>0</formula>
    </cfRule>
    <cfRule type="cellIs" dxfId="570" priority="2536" operator="greaterThan">
      <formula>0</formula>
    </cfRule>
    <cfRule type="cellIs" dxfId="569" priority="2537" operator="lessThanOrEqual">
      <formula>0</formula>
    </cfRule>
    <cfRule type="cellIs" dxfId="568" priority="2538" operator="greaterThan">
      <formula>0</formula>
    </cfRule>
    <cfRule type="cellIs" dxfId="567" priority="2539" operator="lessThanOrEqual">
      <formula>0</formula>
    </cfRule>
    <cfRule type="cellIs" dxfId="566" priority="2567" operator="greaterThan">
      <formula>0</formula>
    </cfRule>
    <cfRule type="cellIs" dxfId="565" priority="2568" operator="lessThanOrEqual">
      <formula>0</formula>
    </cfRule>
  </conditionalFormatting>
  <conditionalFormatting sqref="J472:L5200">
    <cfRule type="cellIs" dxfId="564" priority="2282" operator="greaterThan">
      <formula>0</formula>
    </cfRule>
    <cfRule type="cellIs" dxfId="563" priority="2283" operator="lessThanOrEqual">
      <formula>0</formula>
    </cfRule>
  </conditionalFormatting>
  <conditionalFormatting sqref="J472:L5200">
    <cfRule type="cellIs" dxfId="562" priority="2100" operator="greaterThan">
      <formula>0</formula>
    </cfRule>
    <cfRule type="cellIs" dxfId="561" priority="2101" operator="lessThanOrEqual">
      <formula>0</formula>
    </cfRule>
  </conditionalFormatting>
  <conditionalFormatting sqref="J472:L5200">
    <cfRule type="cellIs" dxfId="560" priority="1915" operator="greaterThan">
      <formula>0</formula>
    </cfRule>
    <cfRule type="cellIs" dxfId="559" priority="1916" operator="lessThanOrEqual">
      <formula>0</formula>
    </cfRule>
  </conditionalFormatting>
  <conditionalFormatting sqref="J472:L5200">
    <cfRule type="cellIs" dxfId="558" priority="1727" operator="greaterThan">
      <formula>0</formula>
    </cfRule>
    <cfRule type="cellIs" dxfId="557" priority="1728" operator="lessThanOrEqual">
      <formula>0</formula>
    </cfRule>
  </conditionalFormatting>
  <conditionalFormatting sqref="J472:L5200">
    <cfRule type="cellIs" dxfId="556" priority="1537" operator="lessThanOrEqual">
      <formula>0</formula>
    </cfRule>
  </conditionalFormatting>
  <conditionalFormatting sqref="J472:L5200">
    <cfRule type="cellIs" dxfId="555" priority="1536" operator="greaterThan">
      <formula>0</formula>
    </cfRule>
  </conditionalFormatting>
  <conditionalFormatting sqref="J472:L5200">
    <cfRule type="cellIs" dxfId="554" priority="1343" operator="lessThanOrEqual">
      <formula>0</formula>
    </cfRule>
    <cfRule type="cellIs" dxfId="553" priority="1252" operator="lessThanOrEqual">
      <formula>0</formula>
    </cfRule>
  </conditionalFormatting>
  <conditionalFormatting sqref="J472:L5200">
    <cfRule type="cellIs" dxfId="552" priority="1342" operator="greaterThan">
      <formula>0</formula>
    </cfRule>
  </conditionalFormatting>
  <conditionalFormatting sqref="J472:L5200">
    <cfRule type="cellIs" dxfId="551" priority="1341" operator="lessThanOrEqual">
      <formula>0</formula>
    </cfRule>
  </conditionalFormatting>
  <conditionalFormatting sqref="J472:L5200">
    <cfRule type="cellIs" dxfId="550" priority="1340" operator="greaterThan">
      <formula>0</formula>
    </cfRule>
    <cfRule type="cellIs" dxfId="549" priority="1251" operator="greaterThan">
      <formula>0</formula>
    </cfRule>
  </conditionalFormatting>
  <conditionalFormatting sqref="J472:L5200">
    <cfRule type="cellIs" dxfId="548" priority="1250" operator="lessThanOrEqual">
      <formula>0</formula>
    </cfRule>
  </conditionalFormatting>
  <conditionalFormatting sqref="J472:L5200">
    <cfRule type="cellIs" dxfId="547" priority="1249" operator="greaterThan">
      <formula>0</formula>
    </cfRule>
  </conditionalFormatting>
  <conditionalFormatting sqref="J472:L5200">
    <cfRule type="cellIs" dxfId="546" priority="1248" operator="lessThanOrEqual">
      <formula>0</formula>
    </cfRule>
  </conditionalFormatting>
  <conditionalFormatting sqref="J472:L5200">
    <cfRule type="cellIs" dxfId="545" priority="1247" operator="greaterThan">
      <formula>0</formula>
    </cfRule>
  </conditionalFormatting>
  <conditionalFormatting sqref="J472:L5200">
    <cfRule type="cellIs" dxfId="544" priority="1159" operator="lessThanOrEqual">
      <formula>0</formula>
    </cfRule>
  </conditionalFormatting>
  <conditionalFormatting sqref="J472:L5200">
    <cfRule type="cellIs" dxfId="543" priority="1158" operator="greaterThan">
      <formula>0</formula>
    </cfRule>
  </conditionalFormatting>
  <conditionalFormatting sqref="J472:L5200">
    <cfRule type="cellIs" dxfId="542" priority="962" operator="lessThanOrEqual">
      <formula>0</formula>
    </cfRule>
    <cfRule type="cellIs" dxfId="541" priority="961" operator="greaterThan">
      <formula>0</formula>
    </cfRule>
    <cfRule type="cellIs" dxfId="540" priority="960" operator="lessThanOrEqual">
      <formula>0</formula>
    </cfRule>
    <cfRule type="cellIs" dxfId="539" priority="959" operator="greaterThan">
      <formula>0</formula>
    </cfRule>
    <cfRule type="cellIs" dxfId="538" priority="958" operator="lessThanOrEqual">
      <formula>0</formula>
    </cfRule>
    <cfRule type="cellIs" dxfId="537" priority="957" operator="greaterThan">
      <formula>0</formula>
    </cfRule>
    <cfRule type="cellIs" dxfId="536" priority="956" operator="lessThanOrEqual">
      <formula>0</formula>
    </cfRule>
    <cfRule type="cellIs" dxfId="535" priority="955" operator="greaterThan">
      <formula>0</formula>
    </cfRule>
  </conditionalFormatting>
  <conditionalFormatting sqref="J472:L5200">
    <cfRule type="cellIs" dxfId="534" priority="756" operator="lessThanOrEqual">
      <formula>0</formula>
    </cfRule>
    <cfRule type="cellIs" dxfId="533" priority="755" operator="greaterThan">
      <formula>0</formula>
    </cfRule>
    <cfRule type="cellIs" dxfId="532" priority="754" operator="lessThanOrEqual">
      <formula>0</formula>
    </cfRule>
    <cfRule type="cellIs" dxfId="531" priority="753" operator="greaterThan">
      <formula>0</formula>
    </cfRule>
    <cfRule type="cellIs" dxfId="530" priority="752" operator="lessThanOrEqual">
      <formula>0</formula>
    </cfRule>
    <cfRule type="cellIs" dxfId="529" priority="751" operator="greaterThan">
      <formula>0</formula>
    </cfRule>
    <cfRule type="cellIs" dxfId="528" priority="750" operator="lessThanOrEqual">
      <formula>0</formula>
    </cfRule>
    <cfRule type="cellIs" dxfId="527" priority="749" operator="greaterThan">
      <formula>0</formula>
    </cfRule>
  </conditionalFormatting>
  <conditionalFormatting sqref="J472:L5200">
    <cfRule type="cellIs" dxfId="526" priority="547" operator="lessThanOrEqual">
      <formula>0</formula>
    </cfRule>
  </conditionalFormatting>
  <conditionalFormatting sqref="J472:L5200">
    <cfRule type="cellIs" dxfId="525" priority="546" operator="greaterThan">
      <formula>0</formula>
    </cfRule>
  </conditionalFormatting>
  <conditionalFormatting sqref="J472:L5200">
    <cfRule type="cellIs" dxfId="524" priority="341" operator="lessThanOrEqual">
      <formula>0</formula>
    </cfRule>
  </conditionalFormatting>
  <conditionalFormatting sqref="J472:L5200">
    <cfRule type="cellIs" dxfId="523" priority="340" operator="greaterThan">
      <formula>0</formula>
    </cfRule>
  </conditionalFormatting>
  <conditionalFormatting sqref="J472:L5200">
    <cfRule type="cellIs" dxfId="522" priority="339" operator="lessThanOrEqual">
      <formula>0</formula>
    </cfRule>
  </conditionalFormatting>
  <conditionalFormatting sqref="J472:L5200">
    <cfRule type="cellIs" dxfId="521" priority="338" operator="greaterThan">
      <formula>0</formula>
    </cfRule>
  </conditionalFormatting>
  <conditionalFormatting sqref="J472:L5200">
    <cfRule type="cellIs" dxfId="520" priority="133" operator="lessThanOrEqual">
      <formula>0</formula>
    </cfRule>
  </conditionalFormatting>
  <conditionalFormatting sqref="J472:L5200">
    <cfRule type="cellIs" dxfId="519" priority="132" operator="greaterThan">
      <formula>0</formula>
    </cfRule>
  </conditionalFormatting>
  <conditionalFormatting sqref="J472:L5200">
    <cfRule type="cellIs" dxfId="518" priority="131" operator="lessThanOrEqual">
      <formula>0</formula>
    </cfRule>
  </conditionalFormatting>
  <conditionalFormatting sqref="J472:L5200">
    <cfRule type="cellIs" dxfId="517" priority="130" operator="greaterThan">
      <formula>0</formula>
    </cfRule>
  </conditionalFormatting>
  <conditionalFormatting sqref="J472:L5200">
    <cfRule type="cellIs" dxfId="516" priority="129" operator="lessThanOrEqual">
      <formula>0</formula>
    </cfRule>
    <cfRule type="cellIs" dxfId="515" priority="128" operator="greaterThan">
      <formula>0</formula>
    </cfRule>
  </conditionalFormatting>
  <conditionalFormatting sqref="J472:L5200">
    <cfRule type="cellIs" dxfId="514" priority="127" operator="lessThanOrEqual">
      <formula>0</formula>
    </cfRule>
    <cfRule type="cellIs" dxfId="513" priority="126" operator="greaterThan">
      <formula>0</formula>
    </cfRule>
  </conditionalFormatting>
  <conditionalFormatting sqref="J472:L5200">
    <cfRule type="cellIs" dxfId="512" priority="119" operator="lessThanOrEqual">
      <formula>0</formula>
    </cfRule>
    <cfRule type="cellIs" dxfId="511" priority="118" operator="greaterThan">
      <formula>0</formula>
    </cfRule>
    <cfRule type="cellIs" dxfId="510" priority="117" operator="lessThanOrEqual">
      <formula>0</formula>
    </cfRule>
    <cfRule type="cellIs" dxfId="509" priority="116" operator="greaterThan">
      <formula>0</formula>
    </cfRule>
  </conditionalFormatting>
  <conditionalFormatting sqref="J472:L5200">
    <cfRule type="cellIs" dxfId="508" priority="109" operator="lessThanOrEqual">
      <formula>0</formula>
    </cfRule>
    <cfRule type="cellIs" dxfId="507" priority="108" operator="greaterThan">
      <formula>0</formula>
    </cfRule>
    <cfRule type="cellIs" dxfId="506" priority="107" operator="lessThanOrEqual">
      <formula>0</formula>
    </cfRule>
    <cfRule type="cellIs" dxfId="505" priority="106" operator="greaterThan">
      <formula>0</formula>
    </cfRule>
  </conditionalFormatting>
  <conditionalFormatting sqref="J472:L5200">
    <cfRule type="cellIs" dxfId="504" priority="99" operator="lessThanOrEqual">
      <formula>0</formula>
    </cfRule>
    <cfRule type="cellIs" dxfId="503" priority="98" operator="greaterThan">
      <formula>0</formula>
    </cfRule>
    <cfRule type="cellIs" dxfId="502" priority="97" operator="lessThanOrEqual">
      <formula>0</formula>
    </cfRule>
    <cfRule type="cellIs" dxfId="501" priority="96" operator="greaterThan">
      <formula>0</formula>
    </cfRule>
  </conditionalFormatting>
  <conditionalFormatting sqref="J472:L5200">
    <cfRule type="cellIs" dxfId="500" priority="89" operator="lessThanOrEqual">
      <formula>0</formula>
    </cfRule>
    <cfRule type="cellIs" dxfId="499" priority="88" operator="greaterThan">
      <formula>0</formula>
    </cfRule>
    <cfRule type="cellIs" dxfId="498" priority="87" operator="lessThanOrEqual">
      <formula>0</formula>
    </cfRule>
    <cfRule type="cellIs" dxfId="497" priority="86" operator="greaterThan">
      <formula>0</formula>
    </cfRule>
  </conditionalFormatting>
  <conditionalFormatting sqref="J472:L5200">
    <cfRule type="cellIs" dxfId="496" priority="79" operator="lessThanOrEqual">
      <formula>0</formula>
    </cfRule>
    <cfRule type="cellIs" dxfId="495" priority="78" operator="greaterThan">
      <formula>0</formula>
    </cfRule>
    <cfRule type="cellIs" dxfId="494" priority="77" operator="lessThanOrEqual">
      <formula>0</formula>
    </cfRule>
    <cfRule type="cellIs" dxfId="493" priority="76" operator="greaterThan">
      <formula>0</formula>
    </cfRule>
    <cfRule type="cellIs" dxfId="492" priority="72" operator="lessThanOrEqual">
      <formula>0</formula>
    </cfRule>
    <cfRule type="cellIs" dxfId="491" priority="71" operator="greaterThan">
      <formula>0</formula>
    </cfRule>
    <cfRule type="cellIs" dxfId="490" priority="70" operator="lessThanOrEqual">
      <formula>0</formula>
    </cfRule>
    <cfRule type="cellIs" dxfId="489" priority="69" operator="greaterThan">
      <formula>0</formula>
    </cfRule>
  </conditionalFormatting>
  <conditionalFormatting sqref="J472:L5200">
    <cfRule type="cellIs" dxfId="488" priority="62" operator="lessThanOrEqual">
      <formula>0</formula>
    </cfRule>
    <cfRule type="cellIs" dxfId="487" priority="61" operator="greaterThan">
      <formula>0</formula>
    </cfRule>
  </conditionalFormatting>
  <conditionalFormatting sqref="M3:O11">
    <cfRule type="cellIs" dxfId="486" priority="36" operator="lessThanOrEqual">
      <formula>0</formula>
    </cfRule>
  </conditionalFormatting>
  <conditionalFormatting sqref="M3:O11">
    <cfRule type="cellIs" dxfId="485" priority="35" operator="greaterThan">
      <formula>0</formula>
    </cfRule>
  </conditionalFormatting>
  <conditionalFormatting sqref="J472:L5200">
    <cfRule type="cellIs" dxfId="484" priority="34" operator="lessThanOrEqual">
      <formula>0</formula>
    </cfRule>
    <cfRule type="cellIs" dxfId="483" priority="33" operator="greaterThan">
      <formula>0</formula>
    </cfRule>
  </conditionalFormatting>
  <conditionalFormatting sqref="J472:L5200">
    <cfRule type="cellIs" dxfId="482" priority="2" operator="lessThanOrEqual">
      <formula>0</formula>
    </cfRule>
    <cfRule type="cellIs" dxfId="481" priority="1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88" r:id="rId4" name="cmdDatenImport">
          <controlPr autoLine="0" r:id="rId5">
            <anchor moveWithCells="1" sizeWithCells="1">
              <from>
                <xdr:col>12</xdr:col>
                <xdr:colOff>257175</xdr:colOff>
                <xdr:row>22</xdr:row>
                <xdr:rowOff>133350</xdr:rowOff>
              </from>
              <to>
                <xdr:col>14</xdr:col>
                <xdr:colOff>342900</xdr:colOff>
                <xdr:row>24</xdr:row>
                <xdr:rowOff>76200</xdr:rowOff>
              </to>
            </anchor>
          </controlPr>
        </control>
      </mc:Choice>
      <mc:Fallback>
        <control shapeId="3088" r:id="rId4" name="cmdDatenImport"/>
      </mc:Fallback>
    </mc:AlternateContent>
    <mc:AlternateContent xmlns:mc="http://schemas.openxmlformats.org/markup-compatibility/2006">
      <mc:Choice Requires="x14">
        <control shapeId="3087" r:id="rId6" name="cmdmeineTransaktionen">
          <controlPr autoLine="0" r:id="rId7">
            <anchor moveWithCells="1" sizeWithCells="1">
              <from>
                <xdr:col>12</xdr:col>
                <xdr:colOff>257175</xdr:colOff>
                <xdr:row>9</xdr:row>
                <xdr:rowOff>9525</xdr:rowOff>
              </from>
              <to>
                <xdr:col>14</xdr:col>
                <xdr:colOff>342900</xdr:colOff>
                <xdr:row>10</xdr:row>
                <xdr:rowOff>133350</xdr:rowOff>
              </to>
            </anchor>
          </controlPr>
        </control>
      </mc:Choice>
      <mc:Fallback>
        <control shapeId="3087" r:id="rId6" name="cmdmeineTransaktionen"/>
      </mc:Fallback>
    </mc:AlternateContent>
    <mc:AlternateContent xmlns:mc="http://schemas.openxmlformats.org/markup-compatibility/2006">
      <mc:Choice Requires="x14">
        <control shapeId="3085" r:id="rId8" name="cmdArbitrageRechner">
          <controlPr autoLine="0" r:id="rId9">
            <anchor moveWithCells="1" sizeWithCells="1">
              <from>
                <xdr:col>12</xdr:col>
                <xdr:colOff>257175</xdr:colOff>
                <xdr:row>7</xdr:row>
                <xdr:rowOff>19050</xdr:rowOff>
              </from>
              <to>
                <xdr:col>14</xdr:col>
                <xdr:colOff>342900</xdr:colOff>
                <xdr:row>8</xdr:row>
                <xdr:rowOff>142875</xdr:rowOff>
              </to>
            </anchor>
          </controlPr>
        </control>
      </mc:Choice>
      <mc:Fallback>
        <control shapeId="3085" r:id="rId8" name="cmdArbitrageRechner"/>
      </mc:Fallback>
    </mc:AlternateContent>
    <mc:AlternateContent xmlns:mc="http://schemas.openxmlformats.org/markup-compatibility/2006">
      <mc:Choice Requires="x14">
        <control shapeId="3083" r:id="rId10" name="cmdCSVExpImp">
          <controlPr autoLine="0" r:id="rId11">
            <anchor moveWithCells="1" sizeWithCells="1">
              <from>
                <xdr:col>12</xdr:col>
                <xdr:colOff>257175</xdr:colOff>
                <xdr:row>20</xdr:row>
                <xdr:rowOff>133350</xdr:rowOff>
              </from>
              <to>
                <xdr:col>14</xdr:col>
                <xdr:colOff>342900</xdr:colOff>
                <xdr:row>22</xdr:row>
                <xdr:rowOff>76200</xdr:rowOff>
              </to>
            </anchor>
          </controlPr>
        </control>
      </mc:Choice>
      <mc:Fallback>
        <control shapeId="3083" r:id="rId10" name="cmdCSVExpImp"/>
      </mc:Fallback>
    </mc:AlternateContent>
    <mc:AlternateContent xmlns:mc="http://schemas.openxmlformats.org/markup-compatibility/2006">
      <mc:Choice Requires="x14">
        <control shapeId="3082" r:id="rId12" name="cmdSteuerrecht">
          <controlPr autoLine="0" r:id="rId13">
            <anchor moveWithCells="1" sizeWithCells="1">
              <from>
                <xdr:col>12</xdr:col>
                <xdr:colOff>257175</xdr:colOff>
                <xdr:row>18</xdr:row>
                <xdr:rowOff>133350</xdr:rowOff>
              </from>
              <to>
                <xdr:col>14</xdr:col>
                <xdr:colOff>342900</xdr:colOff>
                <xdr:row>20</xdr:row>
                <xdr:rowOff>66675</xdr:rowOff>
              </to>
            </anchor>
          </controlPr>
        </control>
      </mc:Choice>
      <mc:Fallback>
        <control shapeId="3082" r:id="rId12" name="cmdSteuerrecht"/>
      </mc:Fallback>
    </mc:AlternateContent>
    <mc:AlternateContent xmlns:mc="http://schemas.openxmlformats.org/markup-compatibility/2006">
      <mc:Choice Requires="x14">
        <control shapeId="3081" r:id="rId14" name="cmdCharts">
          <controlPr autoLine="0" r:id="rId15">
            <anchor moveWithCells="1" sizeWithCells="1">
              <from>
                <xdr:col>12</xdr:col>
                <xdr:colOff>257175</xdr:colOff>
                <xdr:row>16</xdr:row>
                <xdr:rowOff>133350</xdr:rowOff>
              </from>
              <to>
                <xdr:col>14</xdr:col>
                <xdr:colOff>342900</xdr:colOff>
                <xdr:row>18</xdr:row>
                <xdr:rowOff>66675</xdr:rowOff>
              </to>
            </anchor>
          </controlPr>
        </control>
      </mc:Choice>
      <mc:Fallback>
        <control shapeId="3081" r:id="rId14" name="cmdCharts"/>
      </mc:Fallback>
    </mc:AlternateContent>
    <mc:AlternateContent xmlns:mc="http://schemas.openxmlformats.org/markup-compatibility/2006">
      <mc:Choice Requires="x14">
        <control shapeId="3080" r:id="rId16" name="cmdAnkaufVerkauf">
          <controlPr autoLine="0" r:id="rId17">
            <anchor moveWithCells="1" sizeWithCells="1">
              <from>
                <xdr:col>12</xdr:col>
                <xdr:colOff>257175</xdr:colOff>
                <xdr:row>12</xdr:row>
                <xdr:rowOff>142875</xdr:rowOff>
              </from>
              <to>
                <xdr:col>14</xdr:col>
                <xdr:colOff>342900</xdr:colOff>
                <xdr:row>14</xdr:row>
                <xdr:rowOff>76200</xdr:rowOff>
              </to>
            </anchor>
          </controlPr>
        </control>
      </mc:Choice>
      <mc:Fallback>
        <control shapeId="3080" r:id="rId16" name="cmdAnkaufVerkauf"/>
      </mc:Fallback>
    </mc:AlternateContent>
    <mc:AlternateContent xmlns:mc="http://schemas.openxmlformats.org/markup-compatibility/2006">
      <mc:Choice Requires="x14">
        <control shapeId="3079" r:id="rId18" name="lblUnterstützen">
          <controlPr autoLine="0" autoPict="0" r:id="rId19">
            <anchor moveWithCells="1" sizeWithCells="1">
              <from>
                <xdr:col>12</xdr:col>
                <xdr:colOff>247650</xdr:colOff>
                <xdr:row>28</xdr:row>
                <xdr:rowOff>180975</xdr:rowOff>
              </from>
              <to>
                <xdr:col>14</xdr:col>
                <xdr:colOff>333375</xdr:colOff>
                <xdr:row>30</xdr:row>
                <xdr:rowOff>133350</xdr:rowOff>
              </to>
            </anchor>
          </controlPr>
        </control>
      </mc:Choice>
      <mc:Fallback>
        <control shapeId="3079" r:id="rId18" name="lblUnterstützen"/>
      </mc:Fallback>
    </mc:AlternateContent>
    <mc:AlternateContent xmlns:mc="http://schemas.openxmlformats.org/markup-compatibility/2006">
      <mc:Choice Requires="x14">
        <control shapeId="3074" r:id="rId20" name="cmdPartner">
          <controlPr autoLine="0" r:id="rId21">
            <anchor moveWithCells="1" sizeWithCells="1">
              <from>
                <xdr:col>12</xdr:col>
                <xdr:colOff>257175</xdr:colOff>
                <xdr:row>5</xdr:row>
                <xdr:rowOff>57150</xdr:rowOff>
              </from>
              <to>
                <xdr:col>14</xdr:col>
                <xdr:colOff>342900</xdr:colOff>
                <xdr:row>6</xdr:row>
                <xdr:rowOff>180975</xdr:rowOff>
              </to>
            </anchor>
          </controlPr>
        </control>
      </mc:Choice>
      <mc:Fallback>
        <control shapeId="3074" r:id="rId20" name="cmdPartner"/>
      </mc:Fallback>
    </mc:AlternateContent>
    <mc:AlternateContent xmlns:mc="http://schemas.openxmlformats.org/markup-compatibility/2006">
      <mc:Choice Requires="x14">
        <control shapeId="3075" r:id="rId22" name="cmdInvestionenLöschen">
          <controlPr autoLine="0" r:id="rId23">
            <anchor moveWithCells="1" sizeWithCells="1">
              <from>
                <xdr:col>12</xdr:col>
                <xdr:colOff>257175</xdr:colOff>
                <xdr:row>24</xdr:row>
                <xdr:rowOff>133350</xdr:rowOff>
              </from>
              <to>
                <xdr:col>14</xdr:col>
                <xdr:colOff>342900</xdr:colOff>
                <xdr:row>26</xdr:row>
                <xdr:rowOff>66675</xdr:rowOff>
              </to>
            </anchor>
          </controlPr>
        </control>
      </mc:Choice>
      <mc:Fallback>
        <control shapeId="3075" r:id="rId22" name="cmdInvestionenLöschen"/>
      </mc:Fallback>
    </mc:AlternateContent>
    <mc:AlternateContent xmlns:mc="http://schemas.openxmlformats.org/markup-compatibility/2006">
      <mc:Choice Requires="x14">
        <control shapeId="3077" r:id="rId24" name="cmdÜbersichtShow">
          <controlPr autoLine="0" r:id="rId25">
            <anchor moveWithCells="1" sizeWithCells="1">
              <from>
                <xdr:col>12</xdr:col>
                <xdr:colOff>257175</xdr:colOff>
                <xdr:row>3</xdr:row>
                <xdr:rowOff>66675</xdr:rowOff>
              </from>
              <to>
                <xdr:col>14</xdr:col>
                <xdr:colOff>342900</xdr:colOff>
                <xdr:row>5</xdr:row>
                <xdr:rowOff>0</xdr:rowOff>
              </to>
            </anchor>
          </controlPr>
        </control>
      </mc:Choice>
      <mc:Fallback>
        <control shapeId="3077" r:id="rId24" name="cmdÜbersichtShow"/>
      </mc:Fallback>
    </mc:AlternateContent>
    <mc:AlternateContent xmlns:mc="http://schemas.openxmlformats.org/markup-compatibility/2006">
      <mc:Choice Requires="x14">
        <control shapeId="3084" r:id="rId26" name="cmdPositionLöschen">
          <controlPr autoLine="0" r:id="rId27">
            <anchor moveWithCells="1" sizeWithCells="1">
              <from>
                <xdr:col>12</xdr:col>
                <xdr:colOff>257175</xdr:colOff>
                <xdr:row>26</xdr:row>
                <xdr:rowOff>123825</xdr:rowOff>
              </from>
              <to>
                <xdr:col>14</xdr:col>
                <xdr:colOff>342900</xdr:colOff>
                <xdr:row>28</xdr:row>
                <xdr:rowOff>57150</xdr:rowOff>
              </to>
            </anchor>
          </controlPr>
        </control>
      </mc:Choice>
      <mc:Fallback>
        <control shapeId="3084" r:id="rId26" name="cmdPositionLöschen"/>
      </mc:Fallback>
    </mc:AlternateContent>
    <mc:AlternateContent xmlns:mc="http://schemas.openxmlformats.org/markup-compatibility/2006">
      <mc:Choice Requires="x14">
        <control shapeId="3086" r:id="rId28" name="cmdSuchen">
          <controlPr autoLine="0" r:id="rId29">
            <anchor moveWithCells="1" sizeWithCells="1">
              <from>
                <xdr:col>12</xdr:col>
                <xdr:colOff>257175</xdr:colOff>
                <xdr:row>14</xdr:row>
                <xdr:rowOff>133350</xdr:rowOff>
              </from>
              <to>
                <xdr:col>14</xdr:col>
                <xdr:colOff>342900</xdr:colOff>
                <xdr:row>16</xdr:row>
                <xdr:rowOff>66675</xdr:rowOff>
              </to>
            </anchor>
          </controlPr>
        </control>
      </mc:Choice>
      <mc:Fallback>
        <control shapeId="3086" r:id="rId28" name="cmdSuch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ransaktionen"/>
  <dimension ref="A1:R5200"/>
  <sheetViews>
    <sheetView workbookViewId="0">
      <selection activeCell="F4" sqref="F4:F471"/>
    </sheetView>
  </sheetViews>
  <sheetFormatPr baseColWidth="10" defaultRowHeight="15" x14ac:dyDescent="0.25"/>
  <cols>
    <col min="1" max="2" width="14.5703125" customWidth="1"/>
    <col min="3" max="3" width="20" customWidth="1"/>
    <col min="4" max="4" width="14.5703125" customWidth="1"/>
    <col min="5" max="5" width="23.7109375" customWidth="1"/>
    <col min="6" max="6" width="14.7109375" customWidth="1"/>
    <col min="7" max="7" width="23.7109375" customWidth="1"/>
    <col min="8" max="8" width="35" customWidth="1"/>
    <col min="9" max="11" width="14.5703125" customWidth="1"/>
    <col min="12" max="12" width="20.42578125" hidden="1" customWidth="1"/>
    <col min="13" max="13" width="10.42578125" customWidth="1"/>
    <col min="14" max="14" width="14.5703125" customWidth="1"/>
    <col min="15" max="15" width="10.42578125" customWidth="1"/>
  </cols>
  <sheetData>
    <row r="1" spans="1:18" ht="26.25" x14ac:dyDescent="0.4">
      <c r="A1" s="352" t="s">
        <v>0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190"/>
      <c r="Q1" s="218"/>
      <c r="R1" s="218"/>
    </row>
    <row r="2" spans="1:18" ht="27" thickBot="1" x14ac:dyDescent="0.45">
      <c r="A2" s="353" t="s">
        <v>1109</v>
      </c>
      <c r="B2" s="354"/>
      <c r="C2" s="354"/>
      <c r="D2" s="354"/>
      <c r="E2" s="354"/>
      <c r="F2" s="354"/>
      <c r="G2" s="354"/>
      <c r="H2" s="354"/>
      <c r="I2" s="354"/>
      <c r="J2" s="354"/>
      <c r="K2" s="354"/>
      <c r="L2" s="354"/>
      <c r="M2" s="355"/>
      <c r="N2" s="355"/>
      <c r="O2" s="355"/>
      <c r="P2" s="221"/>
      <c r="Q2" s="218"/>
      <c r="R2" s="218"/>
    </row>
    <row r="3" spans="1:18" ht="30" customHeight="1" thickBot="1" x14ac:dyDescent="0.3">
      <c r="A3" s="288" t="s">
        <v>183</v>
      </c>
      <c r="B3" s="288" t="s">
        <v>187</v>
      </c>
      <c r="C3" s="289" t="s">
        <v>4327</v>
      </c>
      <c r="D3" s="288" t="s">
        <v>859</v>
      </c>
      <c r="E3" s="288" t="s">
        <v>4328</v>
      </c>
      <c r="F3" s="288" t="s">
        <v>858</v>
      </c>
      <c r="G3" s="288" t="s">
        <v>186</v>
      </c>
      <c r="H3" s="288" t="s">
        <v>884</v>
      </c>
      <c r="I3" s="292" t="s">
        <v>4338</v>
      </c>
      <c r="J3" s="291" t="s">
        <v>4326</v>
      </c>
      <c r="K3" s="290" t="s">
        <v>190</v>
      </c>
      <c r="L3" s="181" t="s">
        <v>192</v>
      </c>
      <c r="M3" s="310" t="s">
        <v>834</v>
      </c>
      <c r="N3" s="356"/>
      <c r="O3" s="357"/>
      <c r="P3" s="218"/>
      <c r="Q3" s="218"/>
      <c r="R3" s="218"/>
    </row>
    <row r="4" spans="1:18" x14ac:dyDescent="0.25">
      <c r="A4" s="175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297"/>
      <c r="M4" s="346"/>
      <c r="N4" s="346"/>
      <c r="O4" s="358"/>
      <c r="P4" s="218"/>
      <c r="Q4" s="218"/>
      <c r="R4" s="218"/>
    </row>
    <row r="5" spans="1:18" x14ac:dyDescent="0.25">
      <c r="A5" s="182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298"/>
      <c r="M5" s="346"/>
      <c r="N5" s="346"/>
      <c r="O5" s="358"/>
      <c r="P5" s="218"/>
      <c r="Q5" s="218"/>
      <c r="R5" s="218"/>
    </row>
    <row r="6" spans="1:18" x14ac:dyDescent="0.25">
      <c r="A6" s="182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298"/>
      <c r="M6" s="346"/>
      <c r="N6" s="346"/>
      <c r="O6" s="358"/>
      <c r="P6" s="218"/>
      <c r="Q6" s="218"/>
      <c r="R6" s="218"/>
    </row>
    <row r="7" spans="1:18" x14ac:dyDescent="0.25">
      <c r="A7" s="182"/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298"/>
      <c r="M7" s="346"/>
      <c r="N7" s="346"/>
      <c r="O7" s="358"/>
      <c r="P7" s="218"/>
      <c r="Q7" s="218"/>
      <c r="R7" s="218"/>
    </row>
    <row r="8" spans="1:18" x14ac:dyDescent="0.25">
      <c r="A8" s="182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298"/>
      <c r="M8" s="346"/>
      <c r="N8" s="346"/>
      <c r="O8" s="358"/>
      <c r="P8" s="218"/>
      <c r="Q8" s="218"/>
      <c r="R8" s="218"/>
    </row>
    <row r="9" spans="1:18" x14ac:dyDescent="0.25">
      <c r="A9" s="182"/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298"/>
      <c r="M9" s="346"/>
      <c r="N9" s="346"/>
      <c r="O9" s="358"/>
      <c r="P9" s="218"/>
      <c r="Q9" s="218"/>
      <c r="R9" s="218"/>
    </row>
    <row r="10" spans="1:18" x14ac:dyDescent="0.25">
      <c r="A10" s="182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298"/>
      <c r="M10" s="346"/>
      <c r="N10" s="346"/>
      <c r="O10" s="358"/>
      <c r="P10" s="218"/>
      <c r="Q10" s="218"/>
      <c r="R10" s="218"/>
    </row>
    <row r="11" spans="1:18" ht="15.75" thickBot="1" x14ac:dyDescent="0.3">
      <c r="A11" s="182"/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298"/>
      <c r="M11" s="359"/>
      <c r="N11" s="359"/>
      <c r="O11" s="360"/>
      <c r="P11" s="218"/>
      <c r="Q11" s="218"/>
      <c r="R11" s="218"/>
    </row>
    <row r="12" spans="1:18" ht="15.75" thickBot="1" x14ac:dyDescent="0.3">
      <c r="A12" s="182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298"/>
      <c r="M12" s="361" t="s">
        <v>835</v>
      </c>
      <c r="N12" s="361"/>
      <c r="O12" s="362"/>
      <c r="P12" s="218"/>
      <c r="Q12" s="218"/>
      <c r="R12" s="218"/>
    </row>
    <row r="13" spans="1:18" x14ac:dyDescent="0.25">
      <c r="A13" s="182"/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298"/>
      <c r="M13" s="94"/>
      <c r="N13" s="94"/>
      <c r="O13" s="95"/>
      <c r="P13" s="218"/>
      <c r="Q13" s="218"/>
      <c r="R13" s="218"/>
    </row>
    <row r="14" spans="1:18" x14ac:dyDescent="0.25">
      <c r="A14" s="182"/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298"/>
      <c r="M14" s="93"/>
      <c r="N14" s="93"/>
      <c r="O14" s="96"/>
      <c r="P14" s="218"/>
      <c r="Q14" s="218"/>
      <c r="R14" s="218"/>
    </row>
    <row r="15" spans="1:18" x14ac:dyDescent="0.25">
      <c r="A15" s="182"/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298"/>
      <c r="M15" s="93"/>
      <c r="N15" s="93"/>
      <c r="O15" s="96"/>
      <c r="P15" s="218"/>
      <c r="Q15" s="218"/>
      <c r="R15" s="218"/>
    </row>
    <row r="16" spans="1:18" x14ac:dyDescent="0.25">
      <c r="A16" s="182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298"/>
      <c r="M16" s="93"/>
      <c r="N16" s="93"/>
      <c r="O16" s="96"/>
      <c r="P16" s="218"/>
      <c r="Q16" s="218"/>
      <c r="R16" s="218"/>
    </row>
    <row r="17" spans="1:18" x14ac:dyDescent="0.25">
      <c r="A17" s="182"/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298"/>
      <c r="M17" s="93"/>
      <c r="N17" s="93"/>
      <c r="O17" s="96"/>
      <c r="P17" s="218"/>
      <c r="Q17" s="218"/>
      <c r="R17" s="218"/>
    </row>
    <row r="18" spans="1:18" x14ac:dyDescent="0.25">
      <c r="A18" s="182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298"/>
      <c r="M18" s="93"/>
      <c r="N18" s="93"/>
      <c r="O18" s="96"/>
      <c r="P18" s="218"/>
      <c r="Q18" s="218"/>
      <c r="R18" s="218"/>
    </row>
    <row r="19" spans="1:18" x14ac:dyDescent="0.25">
      <c r="A19" s="182"/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298"/>
      <c r="M19" s="93"/>
      <c r="N19" s="93"/>
      <c r="O19" s="96"/>
      <c r="P19" s="218"/>
      <c r="Q19" s="218"/>
      <c r="R19" s="218"/>
    </row>
    <row r="20" spans="1:18" x14ac:dyDescent="0.25">
      <c r="A20" s="182"/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298"/>
      <c r="M20" s="93"/>
      <c r="N20" s="93"/>
      <c r="O20" s="96"/>
      <c r="P20" s="218"/>
      <c r="Q20" s="218"/>
      <c r="R20" s="218"/>
    </row>
    <row r="21" spans="1:18" x14ac:dyDescent="0.25">
      <c r="A21" s="182"/>
      <c r="B21" s="173"/>
      <c r="C21" s="173"/>
      <c r="D21" s="173"/>
      <c r="E21" s="173"/>
      <c r="F21" s="173"/>
      <c r="G21" s="173"/>
      <c r="H21" s="173"/>
      <c r="I21" s="173"/>
      <c r="J21" s="173"/>
      <c r="K21" s="173"/>
      <c r="L21" s="298"/>
      <c r="M21" s="93"/>
      <c r="N21" s="93"/>
      <c r="O21" s="96"/>
      <c r="P21" s="218"/>
      <c r="Q21" s="218"/>
      <c r="R21" s="218"/>
    </row>
    <row r="22" spans="1:18" x14ac:dyDescent="0.25">
      <c r="A22" s="182"/>
      <c r="B22" s="173"/>
      <c r="C22" s="173"/>
      <c r="D22" s="173"/>
      <c r="E22" s="173"/>
      <c r="F22" s="173"/>
      <c r="G22" s="173"/>
      <c r="H22" s="173"/>
      <c r="I22" s="173"/>
      <c r="J22" s="173"/>
      <c r="K22" s="173"/>
      <c r="L22" s="298"/>
      <c r="M22" s="93"/>
      <c r="N22" s="93"/>
      <c r="O22" s="96"/>
      <c r="P22" s="218"/>
      <c r="Q22" s="218"/>
      <c r="R22" s="218"/>
    </row>
    <row r="23" spans="1:18" x14ac:dyDescent="0.25">
      <c r="A23" s="182"/>
      <c r="B23" s="173"/>
      <c r="C23" s="173"/>
      <c r="D23" s="173"/>
      <c r="E23" s="173"/>
      <c r="F23" s="173"/>
      <c r="G23" s="173"/>
      <c r="H23" s="173"/>
      <c r="I23" s="173"/>
      <c r="J23" s="173"/>
      <c r="K23" s="173"/>
      <c r="L23" s="298"/>
      <c r="M23" s="93"/>
      <c r="N23" s="93"/>
      <c r="O23" s="96"/>
      <c r="P23" s="218"/>
      <c r="Q23" s="218"/>
      <c r="R23" s="218"/>
    </row>
    <row r="24" spans="1:18" x14ac:dyDescent="0.25">
      <c r="A24" s="182"/>
      <c r="B24" s="173"/>
      <c r="C24" s="173"/>
      <c r="D24" s="173"/>
      <c r="E24" s="173"/>
      <c r="F24" s="173"/>
      <c r="G24" s="173"/>
      <c r="H24" s="173"/>
      <c r="I24" s="173"/>
      <c r="J24" s="173"/>
      <c r="K24" s="173"/>
      <c r="L24" s="298"/>
      <c r="M24" s="93"/>
      <c r="N24" s="93"/>
      <c r="O24" s="96"/>
      <c r="P24" s="218"/>
      <c r="Q24" s="218"/>
      <c r="R24" s="218"/>
    </row>
    <row r="25" spans="1:18" x14ac:dyDescent="0.25">
      <c r="A25" s="182"/>
      <c r="B25" s="173"/>
      <c r="C25" s="173"/>
      <c r="D25" s="173"/>
      <c r="E25" s="173"/>
      <c r="F25" s="173"/>
      <c r="G25" s="173"/>
      <c r="H25" s="173"/>
      <c r="I25" s="173"/>
      <c r="J25" s="173"/>
      <c r="K25" s="173"/>
      <c r="L25" s="298"/>
      <c r="M25" s="93"/>
      <c r="N25" s="93"/>
      <c r="O25" s="96"/>
      <c r="P25" s="218"/>
      <c r="Q25" s="218"/>
      <c r="R25" s="218"/>
    </row>
    <row r="26" spans="1:18" x14ac:dyDescent="0.25">
      <c r="A26" s="182"/>
      <c r="B26" s="173"/>
      <c r="C26" s="173"/>
      <c r="D26" s="173"/>
      <c r="E26" s="173"/>
      <c r="F26" s="173"/>
      <c r="G26" s="173"/>
      <c r="H26" s="173"/>
      <c r="I26" s="173"/>
      <c r="J26" s="173"/>
      <c r="K26" s="173"/>
      <c r="L26" s="298"/>
      <c r="M26" s="93"/>
      <c r="N26" s="93"/>
      <c r="O26" s="96"/>
      <c r="P26" s="218"/>
      <c r="Q26" s="218"/>
      <c r="R26" s="218"/>
    </row>
    <row r="27" spans="1:18" x14ac:dyDescent="0.25">
      <c r="A27" s="182"/>
      <c r="B27" s="173"/>
      <c r="C27" s="173"/>
      <c r="D27" s="173"/>
      <c r="E27" s="173"/>
      <c r="F27" s="173"/>
      <c r="G27" s="173"/>
      <c r="H27" s="173"/>
      <c r="I27" s="173"/>
      <c r="J27" s="173"/>
      <c r="K27" s="173"/>
      <c r="L27" s="298"/>
      <c r="M27" s="93"/>
      <c r="N27" s="93"/>
      <c r="O27" s="96"/>
      <c r="P27" s="218"/>
      <c r="Q27" s="218"/>
      <c r="R27" s="218"/>
    </row>
    <row r="28" spans="1:18" x14ac:dyDescent="0.25">
      <c r="A28" s="182"/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298"/>
      <c r="M28" s="93"/>
      <c r="N28" s="93"/>
      <c r="O28" s="96"/>
      <c r="P28" s="218"/>
      <c r="Q28" s="218"/>
      <c r="R28" s="218"/>
    </row>
    <row r="29" spans="1:18" x14ac:dyDescent="0.25">
      <c r="A29" s="182"/>
      <c r="B29" s="173"/>
      <c r="C29" s="173"/>
      <c r="D29" s="173"/>
      <c r="E29" s="173"/>
      <c r="F29" s="173"/>
      <c r="G29" s="173"/>
      <c r="H29" s="173"/>
      <c r="I29" s="173"/>
      <c r="J29" s="173"/>
      <c r="K29" s="173"/>
      <c r="L29" s="298"/>
      <c r="M29" s="93"/>
      <c r="N29" s="93"/>
      <c r="O29" s="96"/>
      <c r="P29" s="218"/>
      <c r="Q29" s="218"/>
      <c r="R29" s="218"/>
    </row>
    <row r="30" spans="1:18" x14ac:dyDescent="0.25">
      <c r="A30" s="182"/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298"/>
      <c r="M30" s="93"/>
      <c r="N30" s="93"/>
      <c r="O30" s="96"/>
      <c r="P30" s="218"/>
      <c r="Q30" s="218"/>
      <c r="R30" s="218"/>
    </row>
    <row r="31" spans="1:18" ht="15.75" thickBot="1" x14ac:dyDescent="0.3">
      <c r="A31" s="182"/>
      <c r="B31" s="173"/>
      <c r="C31" s="173"/>
      <c r="D31" s="173"/>
      <c r="E31" s="173"/>
      <c r="F31" s="173"/>
      <c r="G31" s="173"/>
      <c r="H31" s="173"/>
      <c r="I31" s="173"/>
      <c r="J31" s="173"/>
      <c r="K31" s="173"/>
      <c r="L31" s="298"/>
      <c r="M31" s="97"/>
      <c r="N31" s="97"/>
      <c r="O31" s="98"/>
      <c r="P31" s="218"/>
      <c r="Q31" s="218"/>
      <c r="R31" s="218"/>
    </row>
    <row r="32" spans="1:18" x14ac:dyDescent="0.25">
      <c r="A32" s="182"/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298"/>
      <c r="M32" s="222"/>
      <c r="N32" s="222"/>
      <c r="O32" s="223"/>
      <c r="P32" s="218"/>
      <c r="Q32" s="218"/>
      <c r="R32" s="218"/>
    </row>
    <row r="33" spans="1:18" x14ac:dyDescent="0.25">
      <c r="A33" s="182"/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298"/>
      <c r="M33" s="67"/>
      <c r="N33" s="67"/>
      <c r="O33" s="76"/>
      <c r="P33" s="218"/>
      <c r="Q33" s="218"/>
      <c r="R33" s="218"/>
    </row>
    <row r="34" spans="1:18" x14ac:dyDescent="0.25">
      <c r="A34" s="182"/>
      <c r="B34" s="173"/>
      <c r="C34" s="173"/>
      <c r="D34" s="173"/>
      <c r="E34" s="173"/>
      <c r="F34" s="173"/>
      <c r="G34" s="173"/>
      <c r="H34" s="173"/>
      <c r="I34" s="173"/>
      <c r="J34" s="173"/>
      <c r="K34" s="173"/>
      <c r="L34" s="298"/>
      <c r="M34" s="67"/>
      <c r="N34" s="67"/>
      <c r="O34" s="76"/>
      <c r="P34" s="218"/>
      <c r="Q34" s="218"/>
      <c r="R34" s="218"/>
    </row>
    <row r="35" spans="1:18" x14ac:dyDescent="0.25">
      <c r="A35" s="182"/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298"/>
      <c r="M35" s="67"/>
      <c r="N35" s="67"/>
      <c r="O35" s="76"/>
      <c r="P35" s="218"/>
      <c r="Q35" s="218"/>
      <c r="R35" s="218"/>
    </row>
    <row r="36" spans="1:18" x14ac:dyDescent="0.25">
      <c r="A36" s="182"/>
      <c r="B36" s="173"/>
      <c r="C36" s="173"/>
      <c r="D36" s="173"/>
      <c r="E36" s="173"/>
      <c r="F36" s="173"/>
      <c r="G36" s="173"/>
      <c r="H36" s="173"/>
      <c r="I36" s="173"/>
      <c r="J36" s="173"/>
      <c r="K36" s="173"/>
      <c r="L36" s="298"/>
      <c r="M36" s="67"/>
      <c r="N36" s="67"/>
      <c r="O36" s="76"/>
      <c r="P36" s="218"/>
      <c r="Q36" s="218"/>
      <c r="R36" s="218"/>
    </row>
    <row r="37" spans="1:18" x14ac:dyDescent="0.25">
      <c r="A37" s="182"/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298"/>
      <c r="M37" s="67"/>
      <c r="N37" s="67"/>
      <c r="O37" s="76"/>
      <c r="P37" s="218"/>
      <c r="Q37" s="218"/>
      <c r="R37" s="218"/>
    </row>
    <row r="38" spans="1:18" x14ac:dyDescent="0.25">
      <c r="A38" s="182"/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298"/>
      <c r="M38" s="67"/>
      <c r="N38" s="67"/>
      <c r="O38" s="76"/>
      <c r="P38" s="218"/>
      <c r="Q38" s="218"/>
      <c r="R38" s="218"/>
    </row>
    <row r="39" spans="1:18" x14ac:dyDescent="0.25">
      <c r="A39" s="182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298"/>
      <c r="M39" s="67"/>
      <c r="N39" s="67"/>
      <c r="O39" s="76"/>
      <c r="P39" s="218"/>
      <c r="Q39" s="218"/>
      <c r="R39" s="218"/>
    </row>
    <row r="40" spans="1:18" x14ac:dyDescent="0.25">
      <c r="A40" s="182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298"/>
      <c r="M40" s="67"/>
      <c r="N40" s="67"/>
      <c r="O40" s="76"/>
      <c r="P40" s="218"/>
      <c r="Q40" s="218"/>
      <c r="R40" s="218"/>
    </row>
    <row r="41" spans="1:18" x14ac:dyDescent="0.25">
      <c r="A41" s="182"/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298"/>
      <c r="M41" s="67"/>
      <c r="N41" s="67"/>
      <c r="O41" s="76"/>
      <c r="P41" s="218"/>
      <c r="Q41" s="218"/>
      <c r="R41" s="218"/>
    </row>
    <row r="42" spans="1:18" x14ac:dyDescent="0.25">
      <c r="A42" s="182"/>
      <c r="B42" s="173"/>
      <c r="C42" s="173"/>
      <c r="D42" s="173"/>
      <c r="E42" s="173"/>
      <c r="F42" s="173"/>
      <c r="G42" s="173"/>
      <c r="H42" s="173"/>
      <c r="I42" s="173"/>
      <c r="J42" s="173"/>
      <c r="K42" s="173"/>
      <c r="L42" s="298"/>
      <c r="M42" s="67"/>
      <c r="N42" s="67"/>
      <c r="O42" s="76"/>
      <c r="P42" s="218"/>
      <c r="Q42" s="218"/>
      <c r="R42" s="218"/>
    </row>
    <row r="43" spans="1:18" x14ac:dyDescent="0.25">
      <c r="A43" s="182"/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298"/>
      <c r="M43" s="67"/>
      <c r="N43" s="67"/>
      <c r="O43" s="76"/>
      <c r="P43" s="218"/>
      <c r="Q43" s="218"/>
      <c r="R43" s="218"/>
    </row>
    <row r="44" spans="1:18" x14ac:dyDescent="0.25">
      <c r="A44" s="182"/>
      <c r="B44" s="173"/>
      <c r="C44" s="173"/>
      <c r="D44" s="173"/>
      <c r="E44" s="173"/>
      <c r="F44" s="173"/>
      <c r="G44" s="173"/>
      <c r="H44" s="173"/>
      <c r="I44" s="173"/>
      <c r="J44" s="173"/>
      <c r="K44" s="173"/>
      <c r="L44" s="298"/>
      <c r="M44" s="67"/>
      <c r="N44" s="67"/>
      <c r="O44" s="76"/>
      <c r="P44" s="218"/>
      <c r="Q44" s="218"/>
      <c r="R44" s="218"/>
    </row>
    <row r="45" spans="1:18" x14ac:dyDescent="0.25">
      <c r="A45" s="182"/>
      <c r="B45" s="173"/>
      <c r="C45" s="173"/>
      <c r="D45" s="173"/>
      <c r="E45" s="173"/>
      <c r="F45" s="173"/>
      <c r="G45" s="173"/>
      <c r="H45" s="173"/>
      <c r="I45" s="173"/>
      <c r="J45" s="173"/>
      <c r="K45" s="173"/>
      <c r="L45" s="298"/>
      <c r="M45" s="67"/>
      <c r="N45" s="67"/>
      <c r="O45" s="76"/>
      <c r="P45" s="218"/>
      <c r="Q45" s="218"/>
      <c r="R45" s="218"/>
    </row>
    <row r="46" spans="1:18" x14ac:dyDescent="0.25">
      <c r="A46" s="182"/>
      <c r="B46" s="173"/>
      <c r="C46" s="173"/>
      <c r="D46" s="173"/>
      <c r="E46" s="173"/>
      <c r="F46" s="173"/>
      <c r="G46" s="173"/>
      <c r="H46" s="173"/>
      <c r="I46" s="173"/>
      <c r="J46" s="173"/>
      <c r="K46" s="173"/>
      <c r="L46" s="298"/>
      <c r="M46" s="67"/>
      <c r="N46" s="67"/>
      <c r="O46" s="76"/>
      <c r="P46" s="218"/>
      <c r="Q46" s="218"/>
      <c r="R46" s="218"/>
    </row>
    <row r="47" spans="1:18" x14ac:dyDescent="0.25">
      <c r="A47" s="182"/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298"/>
      <c r="M47" s="67"/>
      <c r="N47" s="67"/>
      <c r="O47" s="76"/>
      <c r="P47" s="218"/>
      <c r="Q47" s="218"/>
      <c r="R47" s="218"/>
    </row>
    <row r="48" spans="1:18" x14ac:dyDescent="0.25">
      <c r="A48" s="182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298"/>
      <c r="M48" s="67"/>
      <c r="N48" s="67"/>
      <c r="O48" s="76"/>
      <c r="P48" s="218"/>
      <c r="Q48" s="218"/>
      <c r="R48" s="218"/>
    </row>
    <row r="49" spans="1:18" x14ac:dyDescent="0.25">
      <c r="A49" s="182"/>
      <c r="B49" s="173"/>
      <c r="C49" s="173"/>
      <c r="D49" s="173"/>
      <c r="E49" s="173"/>
      <c r="F49" s="173"/>
      <c r="G49" s="173"/>
      <c r="H49" s="173"/>
      <c r="I49" s="173"/>
      <c r="J49" s="173"/>
      <c r="K49" s="173"/>
      <c r="L49" s="298"/>
      <c r="M49" s="67"/>
      <c r="N49" s="67"/>
      <c r="O49" s="76"/>
      <c r="P49" s="218"/>
      <c r="Q49" s="218"/>
      <c r="R49" s="218"/>
    </row>
    <row r="50" spans="1:18" x14ac:dyDescent="0.25">
      <c r="A50" s="182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298"/>
      <c r="M50" s="67"/>
      <c r="N50" s="67"/>
      <c r="O50" s="76"/>
      <c r="P50" s="218"/>
      <c r="Q50" s="218"/>
      <c r="R50" s="218"/>
    </row>
    <row r="51" spans="1:18" x14ac:dyDescent="0.25">
      <c r="A51" s="182"/>
      <c r="B51" s="173"/>
      <c r="C51" s="173"/>
      <c r="D51" s="173"/>
      <c r="E51" s="173"/>
      <c r="F51" s="173"/>
      <c r="G51" s="173"/>
      <c r="H51" s="173"/>
      <c r="I51" s="173"/>
      <c r="J51" s="173"/>
      <c r="K51" s="173"/>
      <c r="L51" s="298"/>
      <c r="M51" s="67"/>
      <c r="N51" s="67"/>
      <c r="O51" s="76"/>
      <c r="P51" s="218"/>
      <c r="Q51" s="218"/>
      <c r="R51" s="218"/>
    </row>
    <row r="52" spans="1:18" x14ac:dyDescent="0.25">
      <c r="A52" s="182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298"/>
      <c r="M52" s="67"/>
      <c r="N52" s="67"/>
      <c r="O52" s="76"/>
      <c r="P52" s="218"/>
      <c r="Q52" s="218"/>
      <c r="R52" s="218"/>
    </row>
    <row r="53" spans="1:18" x14ac:dyDescent="0.25">
      <c r="A53" s="182"/>
      <c r="B53" s="173"/>
      <c r="C53" s="173"/>
      <c r="D53" s="173"/>
      <c r="E53" s="173"/>
      <c r="F53" s="173"/>
      <c r="G53" s="173"/>
      <c r="H53" s="173"/>
      <c r="I53" s="173"/>
      <c r="J53" s="173"/>
      <c r="K53" s="173"/>
      <c r="L53" s="298"/>
      <c r="M53" s="67"/>
      <c r="N53" s="67"/>
      <c r="O53" s="76"/>
      <c r="P53" s="218"/>
      <c r="Q53" s="218"/>
      <c r="R53" s="218"/>
    </row>
    <row r="54" spans="1:18" x14ac:dyDescent="0.25">
      <c r="A54" s="182"/>
      <c r="B54" s="173"/>
      <c r="C54" s="173"/>
      <c r="D54" s="173"/>
      <c r="E54" s="173"/>
      <c r="F54" s="173"/>
      <c r="G54" s="173"/>
      <c r="H54" s="173"/>
      <c r="I54" s="173"/>
      <c r="J54" s="173"/>
      <c r="K54" s="173"/>
      <c r="L54" s="298"/>
      <c r="M54" s="67"/>
      <c r="N54" s="67"/>
      <c r="O54" s="76"/>
      <c r="P54" s="218"/>
      <c r="Q54" s="218"/>
      <c r="R54" s="218"/>
    </row>
    <row r="55" spans="1:18" x14ac:dyDescent="0.25">
      <c r="A55" s="182"/>
      <c r="B55" s="173"/>
      <c r="C55" s="173"/>
      <c r="D55" s="173"/>
      <c r="E55" s="173"/>
      <c r="F55" s="173"/>
      <c r="G55" s="173"/>
      <c r="H55" s="173"/>
      <c r="I55" s="173"/>
      <c r="J55" s="173"/>
      <c r="K55" s="173"/>
      <c r="L55" s="298"/>
      <c r="M55" s="67"/>
      <c r="N55" s="67"/>
      <c r="O55" s="76"/>
      <c r="P55" s="218"/>
      <c r="Q55" s="218"/>
      <c r="R55" s="218"/>
    </row>
    <row r="56" spans="1:18" x14ac:dyDescent="0.25">
      <c r="A56" s="182"/>
      <c r="B56" s="173"/>
      <c r="C56" s="173"/>
      <c r="D56" s="173"/>
      <c r="E56" s="173"/>
      <c r="F56" s="173"/>
      <c r="G56" s="173"/>
      <c r="H56" s="173"/>
      <c r="I56" s="173"/>
      <c r="J56" s="173"/>
      <c r="K56" s="173"/>
      <c r="L56" s="298"/>
      <c r="M56" s="67"/>
      <c r="N56" s="67"/>
      <c r="O56" s="76"/>
      <c r="P56" s="218"/>
      <c r="Q56" s="218"/>
      <c r="R56" s="218"/>
    </row>
    <row r="57" spans="1:18" x14ac:dyDescent="0.25">
      <c r="A57" s="182"/>
      <c r="B57" s="173"/>
      <c r="C57" s="173"/>
      <c r="D57" s="173"/>
      <c r="E57" s="173"/>
      <c r="F57" s="173"/>
      <c r="G57" s="173"/>
      <c r="H57" s="173"/>
      <c r="I57" s="173"/>
      <c r="J57" s="173"/>
      <c r="K57" s="173"/>
      <c r="L57" s="298"/>
      <c r="M57" s="67"/>
      <c r="N57" s="67"/>
      <c r="O57" s="76"/>
      <c r="P57" s="218"/>
      <c r="Q57" s="218"/>
      <c r="R57" s="218"/>
    </row>
    <row r="58" spans="1:18" x14ac:dyDescent="0.25">
      <c r="A58" s="182"/>
      <c r="B58" s="173"/>
      <c r="C58" s="173"/>
      <c r="D58" s="173"/>
      <c r="E58" s="173"/>
      <c r="F58" s="173"/>
      <c r="G58" s="173"/>
      <c r="H58" s="173"/>
      <c r="I58" s="173"/>
      <c r="J58" s="173"/>
      <c r="K58" s="173"/>
      <c r="L58" s="298"/>
      <c r="M58" s="67"/>
      <c r="N58" s="67"/>
      <c r="O58" s="76"/>
      <c r="P58" s="218"/>
      <c r="Q58" s="218"/>
      <c r="R58" s="218"/>
    </row>
    <row r="59" spans="1:18" x14ac:dyDescent="0.25">
      <c r="A59" s="182"/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298"/>
      <c r="M59" s="67"/>
      <c r="N59" s="67"/>
      <c r="O59" s="76"/>
      <c r="P59" s="218"/>
      <c r="Q59" s="218"/>
      <c r="R59" s="218"/>
    </row>
    <row r="60" spans="1:18" x14ac:dyDescent="0.25">
      <c r="A60" s="182"/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298"/>
      <c r="M60" s="67"/>
      <c r="N60" s="67"/>
      <c r="O60" s="76"/>
      <c r="P60" s="218"/>
      <c r="Q60" s="218"/>
      <c r="R60" s="218"/>
    </row>
    <row r="61" spans="1:18" x14ac:dyDescent="0.25">
      <c r="A61" s="182"/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298"/>
      <c r="M61" s="67"/>
      <c r="N61" s="67"/>
      <c r="O61" s="76"/>
      <c r="P61" s="218"/>
      <c r="Q61" s="218"/>
      <c r="R61" s="218"/>
    </row>
    <row r="62" spans="1:18" x14ac:dyDescent="0.25">
      <c r="A62" s="182"/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298"/>
      <c r="M62" s="67"/>
      <c r="N62" s="67"/>
      <c r="O62" s="76"/>
      <c r="P62" s="218"/>
      <c r="Q62" s="218"/>
      <c r="R62" s="218"/>
    </row>
    <row r="63" spans="1:18" x14ac:dyDescent="0.25">
      <c r="A63" s="182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298"/>
      <c r="M63" s="67"/>
      <c r="N63" s="67"/>
      <c r="O63" s="76"/>
      <c r="P63" s="218"/>
      <c r="Q63" s="218"/>
      <c r="R63" s="218"/>
    </row>
    <row r="64" spans="1:18" x14ac:dyDescent="0.25">
      <c r="A64" s="182"/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298"/>
      <c r="M64" s="67"/>
      <c r="N64" s="67"/>
      <c r="O64" s="76"/>
      <c r="P64" s="218"/>
      <c r="Q64" s="218"/>
      <c r="R64" s="218"/>
    </row>
    <row r="65" spans="1:18" x14ac:dyDescent="0.25">
      <c r="A65" s="182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298"/>
      <c r="M65" s="67"/>
      <c r="N65" s="67"/>
      <c r="O65" s="76"/>
      <c r="P65" s="218"/>
      <c r="Q65" s="218"/>
      <c r="R65" s="218"/>
    </row>
    <row r="66" spans="1:18" x14ac:dyDescent="0.25">
      <c r="A66" s="182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298"/>
      <c r="M66" s="67"/>
      <c r="N66" s="67"/>
      <c r="O66" s="76"/>
      <c r="P66" s="218"/>
      <c r="Q66" s="218"/>
      <c r="R66" s="218"/>
    </row>
    <row r="67" spans="1:18" x14ac:dyDescent="0.25">
      <c r="A67" s="182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298"/>
      <c r="M67" s="67"/>
      <c r="N67" s="67"/>
      <c r="O67" s="76"/>
      <c r="P67" s="218"/>
      <c r="Q67" s="218"/>
      <c r="R67" s="218"/>
    </row>
    <row r="68" spans="1:18" x14ac:dyDescent="0.25">
      <c r="A68" s="182"/>
      <c r="B68" s="173"/>
      <c r="C68" s="173"/>
      <c r="D68" s="173"/>
      <c r="E68" s="173"/>
      <c r="F68" s="173"/>
      <c r="G68" s="173"/>
      <c r="H68" s="173"/>
      <c r="I68" s="173"/>
      <c r="J68" s="173"/>
      <c r="K68" s="173"/>
      <c r="L68" s="298"/>
      <c r="M68" s="67"/>
      <c r="N68" s="67"/>
      <c r="O68" s="76"/>
      <c r="P68" s="218"/>
      <c r="Q68" s="218"/>
      <c r="R68" s="218"/>
    </row>
    <row r="69" spans="1:18" x14ac:dyDescent="0.25">
      <c r="A69" s="182"/>
      <c r="B69" s="173"/>
      <c r="C69" s="173"/>
      <c r="D69" s="173"/>
      <c r="E69" s="173"/>
      <c r="F69" s="173"/>
      <c r="G69" s="173"/>
      <c r="H69" s="173"/>
      <c r="I69" s="173"/>
      <c r="J69" s="173"/>
      <c r="K69" s="173"/>
      <c r="L69" s="298"/>
      <c r="M69" s="67"/>
      <c r="N69" s="67"/>
      <c r="O69" s="76"/>
      <c r="P69" s="218"/>
      <c r="Q69" s="218"/>
      <c r="R69" s="218"/>
    </row>
    <row r="70" spans="1:18" x14ac:dyDescent="0.25">
      <c r="A70" s="182"/>
      <c r="B70" s="173"/>
      <c r="C70" s="173"/>
      <c r="D70" s="173"/>
      <c r="E70" s="173"/>
      <c r="F70" s="173"/>
      <c r="G70" s="173"/>
      <c r="H70" s="173"/>
      <c r="I70" s="173"/>
      <c r="J70" s="173"/>
      <c r="K70" s="173"/>
      <c r="L70" s="298"/>
      <c r="M70" s="67"/>
      <c r="N70" s="67"/>
      <c r="O70" s="76"/>
      <c r="P70" s="218"/>
      <c r="Q70" s="218"/>
      <c r="R70" s="218"/>
    </row>
    <row r="71" spans="1:18" x14ac:dyDescent="0.25">
      <c r="A71" s="182"/>
      <c r="B71" s="173"/>
      <c r="C71" s="173"/>
      <c r="D71" s="173"/>
      <c r="E71" s="173"/>
      <c r="F71" s="173"/>
      <c r="G71" s="173"/>
      <c r="H71" s="173"/>
      <c r="I71" s="173"/>
      <c r="J71" s="173"/>
      <c r="K71" s="173"/>
      <c r="L71" s="298"/>
      <c r="M71" s="67"/>
      <c r="N71" s="67"/>
      <c r="O71" s="76"/>
      <c r="P71" s="218"/>
      <c r="Q71" s="218"/>
      <c r="R71" s="218"/>
    </row>
    <row r="72" spans="1:18" x14ac:dyDescent="0.25">
      <c r="A72" s="182"/>
      <c r="B72" s="173"/>
      <c r="C72" s="173"/>
      <c r="D72" s="173"/>
      <c r="E72" s="173"/>
      <c r="F72" s="173"/>
      <c r="G72" s="173"/>
      <c r="H72" s="173"/>
      <c r="I72" s="173"/>
      <c r="J72" s="173"/>
      <c r="K72" s="173"/>
      <c r="L72" s="298"/>
      <c r="M72" s="67"/>
      <c r="N72" s="67"/>
      <c r="O72" s="76"/>
      <c r="P72" s="218"/>
      <c r="Q72" s="218"/>
      <c r="R72" s="218"/>
    </row>
    <row r="73" spans="1:18" x14ac:dyDescent="0.25">
      <c r="A73" s="182"/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298"/>
      <c r="M73" s="67"/>
      <c r="N73" s="67"/>
      <c r="O73" s="76"/>
      <c r="P73" s="218"/>
      <c r="Q73" s="218"/>
      <c r="R73" s="218"/>
    </row>
    <row r="74" spans="1:18" x14ac:dyDescent="0.25">
      <c r="A74" s="182"/>
      <c r="B74" s="173"/>
      <c r="C74" s="173"/>
      <c r="D74" s="173"/>
      <c r="E74" s="173"/>
      <c r="F74" s="173"/>
      <c r="G74" s="173"/>
      <c r="H74" s="173"/>
      <c r="I74" s="173"/>
      <c r="J74" s="173"/>
      <c r="K74" s="173"/>
      <c r="L74" s="298"/>
      <c r="M74" s="67"/>
      <c r="N74" s="67"/>
      <c r="O74" s="76"/>
      <c r="P74" s="218"/>
      <c r="Q74" s="218"/>
      <c r="R74" s="218"/>
    </row>
    <row r="75" spans="1:18" x14ac:dyDescent="0.25">
      <c r="A75" s="182"/>
      <c r="B75" s="173"/>
      <c r="C75" s="173"/>
      <c r="D75" s="173"/>
      <c r="E75" s="173"/>
      <c r="F75" s="173"/>
      <c r="G75" s="173"/>
      <c r="H75" s="173"/>
      <c r="I75" s="173"/>
      <c r="J75" s="173"/>
      <c r="K75" s="173"/>
      <c r="L75" s="298"/>
      <c r="M75" s="67"/>
      <c r="N75" s="67"/>
      <c r="O75" s="76"/>
      <c r="P75" s="218"/>
      <c r="Q75" s="218"/>
      <c r="R75" s="218"/>
    </row>
    <row r="76" spans="1:18" x14ac:dyDescent="0.25">
      <c r="A76" s="182"/>
      <c r="B76" s="173"/>
      <c r="C76" s="173"/>
      <c r="D76" s="173"/>
      <c r="E76" s="173"/>
      <c r="F76" s="173"/>
      <c r="G76" s="173"/>
      <c r="H76" s="173"/>
      <c r="I76" s="173"/>
      <c r="J76" s="173"/>
      <c r="K76" s="173"/>
      <c r="L76" s="298"/>
      <c r="M76" s="67"/>
      <c r="N76" s="67"/>
      <c r="O76" s="76"/>
      <c r="P76" s="218"/>
      <c r="Q76" s="218"/>
      <c r="R76" s="218"/>
    </row>
    <row r="77" spans="1:18" x14ac:dyDescent="0.25">
      <c r="A77" s="182"/>
      <c r="B77" s="173"/>
      <c r="C77" s="173"/>
      <c r="D77" s="173"/>
      <c r="E77" s="173"/>
      <c r="F77" s="173"/>
      <c r="G77" s="173"/>
      <c r="H77" s="173"/>
      <c r="I77" s="173"/>
      <c r="J77" s="173"/>
      <c r="K77" s="173"/>
      <c r="L77" s="298"/>
      <c r="M77" s="67"/>
      <c r="N77" s="67"/>
      <c r="O77" s="76"/>
      <c r="P77" s="218"/>
      <c r="Q77" s="218"/>
      <c r="R77" s="218"/>
    </row>
    <row r="78" spans="1:18" x14ac:dyDescent="0.25">
      <c r="A78" s="182"/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298"/>
      <c r="M78" s="67"/>
      <c r="N78" s="67"/>
      <c r="O78" s="76"/>
      <c r="P78" s="218"/>
      <c r="Q78" s="218"/>
      <c r="R78" s="218"/>
    </row>
    <row r="79" spans="1:18" x14ac:dyDescent="0.25">
      <c r="A79" s="182"/>
      <c r="B79" s="173"/>
      <c r="C79" s="173"/>
      <c r="D79" s="173"/>
      <c r="E79" s="173"/>
      <c r="F79" s="173"/>
      <c r="G79" s="173"/>
      <c r="H79" s="173"/>
      <c r="I79" s="173"/>
      <c r="J79" s="173"/>
      <c r="K79" s="173"/>
      <c r="L79" s="298"/>
      <c r="M79" s="67"/>
      <c r="N79" s="67"/>
      <c r="O79" s="76"/>
      <c r="P79" s="218"/>
      <c r="Q79" s="218"/>
      <c r="R79" s="218"/>
    </row>
    <row r="80" spans="1:18" x14ac:dyDescent="0.25">
      <c r="A80" s="182"/>
      <c r="B80" s="173"/>
      <c r="C80" s="173"/>
      <c r="D80" s="173"/>
      <c r="E80" s="173"/>
      <c r="F80" s="173"/>
      <c r="G80" s="173"/>
      <c r="H80" s="173"/>
      <c r="I80" s="173"/>
      <c r="J80" s="173"/>
      <c r="K80" s="173"/>
      <c r="L80" s="298"/>
      <c r="M80" s="67"/>
      <c r="N80" s="67"/>
      <c r="O80" s="76"/>
      <c r="P80" s="218"/>
      <c r="Q80" s="218"/>
      <c r="R80" s="218"/>
    </row>
    <row r="81" spans="1:18" x14ac:dyDescent="0.25">
      <c r="A81" s="182"/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298"/>
      <c r="M81" s="67"/>
      <c r="N81" s="67"/>
      <c r="O81" s="76"/>
      <c r="P81" s="218"/>
      <c r="Q81" s="218"/>
      <c r="R81" s="218"/>
    </row>
    <row r="82" spans="1:18" x14ac:dyDescent="0.25">
      <c r="A82" s="182"/>
      <c r="B82" s="173"/>
      <c r="C82" s="173"/>
      <c r="D82" s="173"/>
      <c r="E82" s="173"/>
      <c r="F82" s="173"/>
      <c r="G82" s="173"/>
      <c r="H82" s="173"/>
      <c r="I82" s="173"/>
      <c r="J82" s="173"/>
      <c r="K82" s="173"/>
      <c r="L82" s="298"/>
      <c r="M82" s="67"/>
      <c r="N82" s="67"/>
      <c r="O82" s="76"/>
      <c r="P82" s="218"/>
      <c r="Q82" s="218"/>
      <c r="R82" s="218"/>
    </row>
    <row r="83" spans="1:18" x14ac:dyDescent="0.25">
      <c r="A83" s="182"/>
      <c r="B83" s="173"/>
      <c r="C83" s="173"/>
      <c r="D83" s="173"/>
      <c r="E83" s="173"/>
      <c r="F83" s="173"/>
      <c r="G83" s="173"/>
      <c r="H83" s="173"/>
      <c r="I83" s="173"/>
      <c r="J83" s="173"/>
      <c r="K83" s="173"/>
      <c r="L83" s="298"/>
      <c r="M83" s="67"/>
      <c r="N83" s="67"/>
      <c r="O83" s="76"/>
      <c r="P83" s="218"/>
      <c r="Q83" s="218"/>
      <c r="R83" s="218"/>
    </row>
    <row r="84" spans="1:18" x14ac:dyDescent="0.25">
      <c r="A84" s="182"/>
      <c r="B84" s="173"/>
      <c r="C84" s="173"/>
      <c r="D84" s="173"/>
      <c r="E84" s="173"/>
      <c r="F84" s="173"/>
      <c r="G84" s="173"/>
      <c r="H84" s="173"/>
      <c r="I84" s="173"/>
      <c r="J84" s="173"/>
      <c r="K84" s="173"/>
      <c r="L84" s="298"/>
      <c r="M84" s="67"/>
      <c r="N84" s="67"/>
      <c r="O84" s="76"/>
      <c r="P84" s="218"/>
      <c r="Q84" s="218"/>
      <c r="R84" s="218"/>
    </row>
    <row r="85" spans="1:18" x14ac:dyDescent="0.25">
      <c r="A85" s="182"/>
      <c r="B85" s="173"/>
      <c r="C85" s="173"/>
      <c r="D85" s="173"/>
      <c r="E85" s="173"/>
      <c r="F85" s="173"/>
      <c r="G85" s="173"/>
      <c r="H85" s="173"/>
      <c r="I85" s="173"/>
      <c r="J85" s="173"/>
      <c r="K85" s="173"/>
      <c r="L85" s="298"/>
      <c r="M85" s="67"/>
      <c r="N85" s="67"/>
      <c r="O85" s="76"/>
      <c r="P85" s="218"/>
      <c r="Q85" s="218"/>
      <c r="R85" s="218"/>
    </row>
    <row r="86" spans="1:18" x14ac:dyDescent="0.25">
      <c r="A86" s="182"/>
      <c r="B86" s="173"/>
      <c r="C86" s="173"/>
      <c r="D86" s="173"/>
      <c r="E86" s="173"/>
      <c r="F86" s="173"/>
      <c r="G86" s="173"/>
      <c r="H86" s="173"/>
      <c r="I86" s="173"/>
      <c r="J86" s="173"/>
      <c r="K86" s="173"/>
      <c r="L86" s="298"/>
      <c r="M86" s="67"/>
      <c r="N86" s="67"/>
      <c r="O86" s="76"/>
      <c r="P86" s="218"/>
      <c r="Q86" s="218"/>
      <c r="R86" s="218"/>
    </row>
    <row r="87" spans="1:18" x14ac:dyDescent="0.25">
      <c r="A87" s="182"/>
      <c r="B87" s="173"/>
      <c r="C87" s="173"/>
      <c r="D87" s="173"/>
      <c r="E87" s="173"/>
      <c r="F87" s="173"/>
      <c r="G87" s="173"/>
      <c r="H87" s="173"/>
      <c r="I87" s="173"/>
      <c r="J87" s="173"/>
      <c r="K87" s="173"/>
      <c r="L87" s="298"/>
      <c r="M87" s="67"/>
      <c r="N87" s="67"/>
      <c r="O87" s="76"/>
      <c r="P87" s="218"/>
      <c r="Q87" s="218"/>
      <c r="R87" s="218"/>
    </row>
    <row r="88" spans="1:18" x14ac:dyDescent="0.25">
      <c r="A88" s="182"/>
      <c r="B88" s="173"/>
      <c r="C88" s="173"/>
      <c r="D88" s="173"/>
      <c r="E88" s="173"/>
      <c r="F88" s="173"/>
      <c r="G88" s="173"/>
      <c r="H88" s="173"/>
      <c r="I88" s="173"/>
      <c r="J88" s="173"/>
      <c r="K88" s="173"/>
      <c r="L88" s="298"/>
      <c r="M88" s="67"/>
      <c r="N88" s="67"/>
      <c r="O88" s="76"/>
      <c r="P88" s="218"/>
      <c r="Q88" s="218"/>
      <c r="R88" s="218"/>
    </row>
    <row r="89" spans="1:18" x14ac:dyDescent="0.25">
      <c r="A89" s="182"/>
      <c r="B89" s="173"/>
      <c r="C89" s="173"/>
      <c r="D89" s="173"/>
      <c r="E89" s="173"/>
      <c r="F89" s="173"/>
      <c r="G89" s="173"/>
      <c r="H89" s="173"/>
      <c r="I89" s="173"/>
      <c r="J89" s="173"/>
      <c r="K89" s="173"/>
      <c r="L89" s="298"/>
      <c r="M89" s="67"/>
      <c r="N89" s="67"/>
      <c r="O89" s="76"/>
      <c r="P89" s="218"/>
      <c r="Q89" s="218"/>
      <c r="R89" s="218"/>
    </row>
    <row r="90" spans="1:18" x14ac:dyDescent="0.25">
      <c r="A90" s="182"/>
      <c r="B90" s="173"/>
      <c r="C90" s="173"/>
      <c r="D90" s="173"/>
      <c r="E90" s="173"/>
      <c r="F90" s="173"/>
      <c r="G90" s="173"/>
      <c r="H90" s="173"/>
      <c r="I90" s="173"/>
      <c r="J90" s="173"/>
      <c r="K90" s="173"/>
      <c r="L90" s="298"/>
      <c r="M90" s="67"/>
      <c r="N90" s="67"/>
      <c r="O90" s="76"/>
      <c r="P90" s="218"/>
      <c r="Q90" s="218"/>
      <c r="R90" s="218"/>
    </row>
    <row r="91" spans="1:18" x14ac:dyDescent="0.25">
      <c r="A91" s="182"/>
      <c r="B91" s="173"/>
      <c r="C91" s="173"/>
      <c r="D91" s="173"/>
      <c r="E91" s="173"/>
      <c r="F91" s="173"/>
      <c r="G91" s="173"/>
      <c r="H91" s="173"/>
      <c r="I91" s="173"/>
      <c r="J91" s="173"/>
      <c r="K91" s="173"/>
      <c r="L91" s="298"/>
      <c r="M91" s="67"/>
      <c r="N91" s="67"/>
      <c r="O91" s="76"/>
      <c r="P91" s="218"/>
      <c r="Q91" s="218"/>
      <c r="R91" s="218"/>
    </row>
    <row r="92" spans="1:18" x14ac:dyDescent="0.25">
      <c r="A92" s="182"/>
      <c r="B92" s="173"/>
      <c r="C92" s="173"/>
      <c r="D92" s="173"/>
      <c r="E92" s="173"/>
      <c r="F92" s="173"/>
      <c r="G92" s="173"/>
      <c r="H92" s="173"/>
      <c r="I92" s="173"/>
      <c r="J92" s="173"/>
      <c r="K92" s="173"/>
      <c r="L92" s="298"/>
      <c r="M92" s="67"/>
      <c r="N92" s="67"/>
      <c r="O92" s="76"/>
      <c r="P92" s="218"/>
      <c r="Q92" s="218"/>
      <c r="R92" s="218"/>
    </row>
    <row r="93" spans="1:18" x14ac:dyDescent="0.25">
      <c r="A93" s="182"/>
      <c r="B93" s="173"/>
      <c r="C93" s="173"/>
      <c r="D93" s="173"/>
      <c r="E93" s="173"/>
      <c r="F93" s="173"/>
      <c r="G93" s="173"/>
      <c r="H93" s="173"/>
      <c r="I93" s="173"/>
      <c r="J93" s="173"/>
      <c r="K93" s="173"/>
      <c r="L93" s="298"/>
      <c r="M93" s="67"/>
      <c r="N93" s="67"/>
      <c r="O93" s="76"/>
      <c r="P93" s="218"/>
      <c r="Q93" s="218"/>
      <c r="R93" s="218"/>
    </row>
    <row r="94" spans="1:18" x14ac:dyDescent="0.25">
      <c r="A94" s="182"/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298"/>
      <c r="M94" s="67"/>
      <c r="N94" s="67"/>
      <c r="O94" s="76"/>
      <c r="P94" s="218"/>
      <c r="Q94" s="218"/>
      <c r="R94" s="218"/>
    </row>
    <row r="95" spans="1:18" x14ac:dyDescent="0.25">
      <c r="A95" s="182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298"/>
      <c r="M95" s="67"/>
      <c r="N95" s="67"/>
      <c r="O95" s="76"/>
      <c r="P95" s="218"/>
      <c r="Q95" s="218"/>
      <c r="R95" s="218"/>
    </row>
    <row r="96" spans="1:18" x14ac:dyDescent="0.25">
      <c r="A96" s="182"/>
      <c r="B96" s="173"/>
      <c r="C96" s="173"/>
      <c r="D96" s="173"/>
      <c r="E96" s="173"/>
      <c r="F96" s="173"/>
      <c r="G96" s="173"/>
      <c r="H96" s="173"/>
      <c r="I96" s="173"/>
      <c r="J96" s="173"/>
      <c r="K96" s="173"/>
      <c r="L96" s="298"/>
      <c r="M96" s="67"/>
      <c r="N96" s="67"/>
      <c r="O96" s="76"/>
      <c r="P96" s="218"/>
      <c r="Q96" s="218"/>
      <c r="R96" s="218"/>
    </row>
    <row r="97" spans="1:18" x14ac:dyDescent="0.25">
      <c r="A97" s="182"/>
      <c r="B97" s="173"/>
      <c r="C97" s="173"/>
      <c r="D97" s="173"/>
      <c r="E97" s="173"/>
      <c r="F97" s="173"/>
      <c r="G97" s="173"/>
      <c r="H97" s="173"/>
      <c r="I97" s="173"/>
      <c r="J97" s="173"/>
      <c r="K97" s="173"/>
      <c r="L97" s="298"/>
      <c r="M97" s="67"/>
      <c r="N97" s="67"/>
      <c r="O97" s="76"/>
      <c r="P97" s="218"/>
      <c r="Q97" s="218"/>
      <c r="R97" s="218"/>
    </row>
    <row r="98" spans="1:18" x14ac:dyDescent="0.25">
      <c r="A98" s="182"/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298"/>
      <c r="M98" s="67"/>
      <c r="N98" s="67"/>
      <c r="O98" s="76"/>
      <c r="P98" s="218"/>
      <c r="Q98" s="218"/>
      <c r="R98" s="218"/>
    </row>
    <row r="99" spans="1:18" x14ac:dyDescent="0.25">
      <c r="A99" s="182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298"/>
      <c r="M99" s="67"/>
      <c r="N99" s="67"/>
      <c r="O99" s="76"/>
      <c r="P99" s="218"/>
      <c r="Q99" s="218"/>
      <c r="R99" s="218"/>
    </row>
    <row r="100" spans="1:18" x14ac:dyDescent="0.25">
      <c r="A100" s="182"/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298"/>
      <c r="M100" s="67"/>
      <c r="N100" s="67"/>
      <c r="O100" s="76"/>
      <c r="P100" s="218"/>
      <c r="Q100" s="218"/>
      <c r="R100" s="218"/>
    </row>
    <row r="101" spans="1:18" x14ac:dyDescent="0.25">
      <c r="A101" s="182"/>
      <c r="B101" s="173"/>
      <c r="C101" s="173"/>
      <c r="D101" s="173"/>
      <c r="E101" s="173"/>
      <c r="F101" s="173"/>
      <c r="G101" s="173"/>
      <c r="H101" s="173"/>
      <c r="I101" s="173"/>
      <c r="J101" s="173"/>
      <c r="K101" s="173"/>
      <c r="L101" s="298"/>
      <c r="M101" s="67"/>
      <c r="N101" s="67"/>
      <c r="O101" s="76"/>
      <c r="P101" s="218"/>
      <c r="Q101" s="218"/>
      <c r="R101" s="218"/>
    </row>
    <row r="102" spans="1:18" x14ac:dyDescent="0.25">
      <c r="A102" s="182"/>
      <c r="B102" s="173"/>
      <c r="C102" s="173"/>
      <c r="D102" s="173"/>
      <c r="E102" s="173"/>
      <c r="F102" s="173"/>
      <c r="G102" s="173"/>
      <c r="H102" s="173"/>
      <c r="I102" s="173"/>
      <c r="J102" s="173"/>
      <c r="K102" s="173"/>
      <c r="L102" s="298"/>
      <c r="M102" s="67"/>
      <c r="N102" s="67"/>
      <c r="O102" s="76"/>
      <c r="P102" s="218"/>
      <c r="Q102" s="218"/>
      <c r="R102" s="218"/>
    </row>
    <row r="103" spans="1:18" x14ac:dyDescent="0.25">
      <c r="A103" s="182"/>
      <c r="B103" s="173"/>
      <c r="C103" s="173"/>
      <c r="D103" s="173"/>
      <c r="E103" s="173"/>
      <c r="F103" s="173"/>
      <c r="G103" s="173"/>
      <c r="H103" s="173"/>
      <c r="I103" s="173"/>
      <c r="J103" s="173"/>
      <c r="K103" s="173"/>
      <c r="L103" s="298"/>
      <c r="M103" s="67"/>
      <c r="N103" s="67"/>
      <c r="O103" s="76"/>
      <c r="P103" s="218"/>
      <c r="Q103" s="218"/>
      <c r="R103" s="218"/>
    </row>
    <row r="104" spans="1:18" x14ac:dyDescent="0.25">
      <c r="A104" s="182"/>
      <c r="B104" s="173"/>
      <c r="C104" s="173"/>
      <c r="D104" s="173"/>
      <c r="E104" s="173"/>
      <c r="F104" s="173"/>
      <c r="G104" s="173"/>
      <c r="H104" s="173"/>
      <c r="I104" s="173"/>
      <c r="J104" s="173"/>
      <c r="K104" s="173"/>
      <c r="L104" s="298"/>
      <c r="M104" s="67"/>
      <c r="N104" s="67"/>
      <c r="O104" s="76"/>
      <c r="P104" s="218"/>
      <c r="Q104" s="218"/>
      <c r="R104" s="218"/>
    </row>
    <row r="105" spans="1:18" x14ac:dyDescent="0.25">
      <c r="A105" s="182"/>
      <c r="B105" s="173"/>
      <c r="C105" s="173"/>
      <c r="D105" s="173"/>
      <c r="E105" s="173"/>
      <c r="F105" s="173"/>
      <c r="G105" s="173"/>
      <c r="H105" s="173"/>
      <c r="I105" s="173"/>
      <c r="J105" s="173"/>
      <c r="K105" s="173"/>
      <c r="L105" s="298"/>
      <c r="M105" s="67"/>
      <c r="N105" s="67"/>
      <c r="O105" s="76"/>
      <c r="P105" s="218"/>
      <c r="Q105" s="218"/>
      <c r="R105" s="218"/>
    </row>
    <row r="106" spans="1:18" x14ac:dyDescent="0.25">
      <c r="A106" s="182"/>
      <c r="B106" s="173"/>
      <c r="C106" s="173"/>
      <c r="D106" s="173"/>
      <c r="E106" s="173"/>
      <c r="F106" s="173"/>
      <c r="G106" s="173"/>
      <c r="H106" s="173"/>
      <c r="I106" s="173"/>
      <c r="J106" s="173"/>
      <c r="K106" s="173"/>
      <c r="L106" s="298"/>
      <c r="M106" s="67"/>
      <c r="N106" s="67"/>
      <c r="O106" s="76"/>
      <c r="P106" s="218"/>
      <c r="Q106" s="218"/>
      <c r="R106" s="218"/>
    </row>
    <row r="107" spans="1:18" x14ac:dyDescent="0.25">
      <c r="A107" s="182"/>
      <c r="B107" s="173"/>
      <c r="C107" s="173"/>
      <c r="D107" s="173"/>
      <c r="E107" s="173"/>
      <c r="F107" s="173"/>
      <c r="G107" s="173"/>
      <c r="H107" s="173"/>
      <c r="I107" s="173"/>
      <c r="J107" s="173"/>
      <c r="K107" s="173"/>
      <c r="L107" s="298"/>
      <c r="M107" s="67"/>
      <c r="N107" s="67"/>
      <c r="O107" s="76"/>
      <c r="P107" s="218"/>
      <c r="Q107" s="218"/>
      <c r="R107" s="218"/>
    </row>
    <row r="108" spans="1:18" x14ac:dyDescent="0.25">
      <c r="A108" s="182"/>
      <c r="B108" s="173"/>
      <c r="C108" s="173"/>
      <c r="D108" s="173"/>
      <c r="E108" s="173"/>
      <c r="F108" s="173"/>
      <c r="G108" s="173"/>
      <c r="H108" s="173"/>
      <c r="I108" s="173"/>
      <c r="J108" s="173"/>
      <c r="K108" s="173"/>
      <c r="L108" s="298"/>
      <c r="M108" s="67"/>
      <c r="N108" s="67"/>
      <c r="O108" s="76"/>
      <c r="P108" s="218"/>
      <c r="Q108" s="218"/>
      <c r="R108" s="218"/>
    </row>
    <row r="109" spans="1:18" x14ac:dyDescent="0.25">
      <c r="A109" s="182"/>
      <c r="B109" s="173"/>
      <c r="C109" s="173"/>
      <c r="D109" s="173"/>
      <c r="E109" s="173"/>
      <c r="F109" s="173"/>
      <c r="G109" s="173"/>
      <c r="H109" s="173"/>
      <c r="I109" s="173"/>
      <c r="J109" s="173"/>
      <c r="K109" s="173"/>
      <c r="L109" s="298"/>
      <c r="M109" s="67"/>
      <c r="N109" s="67"/>
      <c r="O109" s="76"/>
      <c r="P109" s="218"/>
      <c r="Q109" s="218"/>
      <c r="R109" s="218"/>
    </row>
    <row r="110" spans="1:18" x14ac:dyDescent="0.25">
      <c r="A110" s="182"/>
      <c r="B110" s="173"/>
      <c r="C110" s="173"/>
      <c r="D110" s="173"/>
      <c r="E110" s="173"/>
      <c r="F110" s="173"/>
      <c r="G110" s="173"/>
      <c r="H110" s="173"/>
      <c r="I110" s="173"/>
      <c r="J110" s="173"/>
      <c r="K110" s="173"/>
      <c r="L110" s="298"/>
      <c r="M110" s="67"/>
      <c r="N110" s="67"/>
      <c r="O110" s="76"/>
      <c r="P110" s="218"/>
      <c r="Q110" s="218"/>
      <c r="R110" s="218"/>
    </row>
    <row r="111" spans="1:18" x14ac:dyDescent="0.25">
      <c r="A111" s="182"/>
      <c r="B111" s="173"/>
      <c r="C111" s="173"/>
      <c r="D111" s="173"/>
      <c r="E111" s="173"/>
      <c r="F111" s="173"/>
      <c r="G111" s="173"/>
      <c r="H111" s="173"/>
      <c r="I111" s="173"/>
      <c r="J111" s="173"/>
      <c r="K111" s="173"/>
      <c r="L111" s="298"/>
      <c r="M111" s="67"/>
      <c r="N111" s="67"/>
      <c r="O111" s="76"/>
      <c r="P111" s="218"/>
      <c r="Q111" s="218"/>
      <c r="R111" s="218"/>
    </row>
    <row r="112" spans="1:18" x14ac:dyDescent="0.25">
      <c r="A112" s="182"/>
      <c r="B112" s="173"/>
      <c r="C112" s="173"/>
      <c r="D112" s="173"/>
      <c r="E112" s="173"/>
      <c r="F112" s="173"/>
      <c r="G112" s="173"/>
      <c r="H112" s="173"/>
      <c r="I112" s="173"/>
      <c r="J112" s="173"/>
      <c r="K112" s="173"/>
      <c r="L112" s="298"/>
      <c r="M112" s="67"/>
      <c r="N112" s="67"/>
      <c r="O112" s="76"/>
      <c r="P112" s="218"/>
      <c r="Q112" s="218"/>
      <c r="R112" s="218"/>
    </row>
    <row r="113" spans="1:18" x14ac:dyDescent="0.25">
      <c r="A113" s="182"/>
      <c r="B113" s="173"/>
      <c r="C113" s="173"/>
      <c r="D113" s="173"/>
      <c r="E113" s="173"/>
      <c r="F113" s="173"/>
      <c r="G113" s="173"/>
      <c r="H113" s="173"/>
      <c r="I113" s="173"/>
      <c r="J113" s="173"/>
      <c r="K113" s="173"/>
      <c r="L113" s="298"/>
      <c r="M113" s="67"/>
      <c r="N113" s="67"/>
      <c r="O113" s="76"/>
      <c r="P113" s="218"/>
      <c r="Q113" s="218"/>
      <c r="R113" s="218"/>
    </row>
    <row r="114" spans="1:18" x14ac:dyDescent="0.25">
      <c r="A114" s="182"/>
      <c r="B114" s="173"/>
      <c r="C114" s="173"/>
      <c r="D114" s="173"/>
      <c r="E114" s="173"/>
      <c r="F114" s="173"/>
      <c r="G114" s="173"/>
      <c r="H114" s="173"/>
      <c r="I114" s="173"/>
      <c r="J114" s="173"/>
      <c r="K114" s="173"/>
      <c r="L114" s="298"/>
      <c r="M114" s="67"/>
      <c r="N114" s="67"/>
      <c r="O114" s="76"/>
      <c r="P114" s="218"/>
      <c r="Q114" s="218"/>
      <c r="R114" s="218"/>
    </row>
    <row r="115" spans="1:18" x14ac:dyDescent="0.25">
      <c r="A115" s="182"/>
      <c r="B115" s="173"/>
      <c r="C115" s="173"/>
      <c r="D115" s="173"/>
      <c r="E115" s="173"/>
      <c r="F115" s="173"/>
      <c r="G115" s="173"/>
      <c r="H115" s="173"/>
      <c r="I115" s="173"/>
      <c r="J115" s="173"/>
      <c r="K115" s="173"/>
      <c r="L115" s="298"/>
      <c r="M115" s="67"/>
      <c r="N115" s="67"/>
      <c r="O115" s="76"/>
      <c r="P115" s="218"/>
      <c r="Q115" s="218"/>
      <c r="R115" s="218"/>
    </row>
    <row r="116" spans="1:18" x14ac:dyDescent="0.25">
      <c r="A116" s="182"/>
      <c r="B116" s="173"/>
      <c r="C116" s="173"/>
      <c r="D116" s="173"/>
      <c r="E116" s="173"/>
      <c r="F116" s="173"/>
      <c r="G116" s="173"/>
      <c r="H116" s="173"/>
      <c r="I116" s="173"/>
      <c r="J116" s="173"/>
      <c r="K116" s="173"/>
      <c r="L116" s="298"/>
      <c r="M116" s="67"/>
      <c r="N116" s="67"/>
      <c r="O116" s="76"/>
      <c r="P116" s="218"/>
      <c r="Q116" s="218"/>
      <c r="R116" s="218"/>
    </row>
    <row r="117" spans="1:18" x14ac:dyDescent="0.25">
      <c r="A117" s="182"/>
      <c r="B117" s="173"/>
      <c r="C117" s="173"/>
      <c r="D117" s="173"/>
      <c r="E117" s="173"/>
      <c r="F117" s="173"/>
      <c r="G117" s="173"/>
      <c r="H117" s="173"/>
      <c r="I117" s="173"/>
      <c r="J117" s="173"/>
      <c r="K117" s="173"/>
      <c r="L117" s="298"/>
      <c r="M117" s="67"/>
      <c r="N117" s="67"/>
      <c r="O117" s="76"/>
      <c r="P117" s="218"/>
      <c r="Q117" s="218"/>
      <c r="R117" s="218"/>
    </row>
    <row r="118" spans="1:18" x14ac:dyDescent="0.25">
      <c r="A118" s="182"/>
      <c r="B118" s="173"/>
      <c r="C118" s="173"/>
      <c r="D118" s="173"/>
      <c r="E118" s="173"/>
      <c r="F118" s="173"/>
      <c r="G118" s="173"/>
      <c r="H118" s="173"/>
      <c r="I118" s="173"/>
      <c r="J118" s="173"/>
      <c r="K118" s="173"/>
      <c r="L118" s="298"/>
      <c r="M118" s="67"/>
      <c r="N118" s="67"/>
      <c r="O118" s="76"/>
      <c r="P118" s="218"/>
      <c r="Q118" s="218"/>
      <c r="R118" s="218"/>
    </row>
    <row r="119" spans="1:18" x14ac:dyDescent="0.25">
      <c r="A119" s="182"/>
      <c r="B119" s="173"/>
      <c r="C119" s="173"/>
      <c r="D119" s="173"/>
      <c r="E119" s="173"/>
      <c r="F119" s="173"/>
      <c r="G119" s="173"/>
      <c r="H119" s="173"/>
      <c r="I119" s="173"/>
      <c r="J119" s="173"/>
      <c r="K119" s="173"/>
      <c r="L119" s="298"/>
      <c r="M119" s="67"/>
      <c r="N119" s="67"/>
      <c r="O119" s="76"/>
      <c r="P119" s="218"/>
      <c r="Q119" s="218"/>
      <c r="R119" s="218"/>
    </row>
    <row r="120" spans="1:18" x14ac:dyDescent="0.25">
      <c r="A120" s="182"/>
      <c r="B120" s="173"/>
      <c r="C120" s="173"/>
      <c r="D120" s="173"/>
      <c r="E120" s="173"/>
      <c r="F120" s="173"/>
      <c r="G120" s="173"/>
      <c r="H120" s="173"/>
      <c r="I120" s="173"/>
      <c r="J120" s="173"/>
      <c r="K120" s="173"/>
      <c r="L120" s="298"/>
      <c r="M120" s="67"/>
      <c r="N120" s="67"/>
      <c r="O120" s="76"/>
      <c r="P120" s="218"/>
      <c r="Q120" s="218"/>
      <c r="R120" s="218"/>
    </row>
    <row r="121" spans="1:18" x14ac:dyDescent="0.25">
      <c r="A121" s="182"/>
      <c r="B121" s="173"/>
      <c r="C121" s="173"/>
      <c r="D121" s="173"/>
      <c r="E121" s="173"/>
      <c r="F121" s="173"/>
      <c r="G121" s="173"/>
      <c r="H121" s="173"/>
      <c r="I121" s="173"/>
      <c r="J121" s="173"/>
      <c r="K121" s="173"/>
      <c r="L121" s="298"/>
      <c r="M121" s="67"/>
      <c r="N121" s="67"/>
      <c r="O121" s="76"/>
      <c r="P121" s="218"/>
      <c r="Q121" s="218"/>
      <c r="R121" s="218"/>
    </row>
    <row r="122" spans="1:18" x14ac:dyDescent="0.25">
      <c r="A122" s="182"/>
      <c r="B122" s="173"/>
      <c r="C122" s="173"/>
      <c r="D122" s="173"/>
      <c r="E122" s="173"/>
      <c r="F122" s="173"/>
      <c r="G122" s="173"/>
      <c r="H122" s="173"/>
      <c r="I122" s="173"/>
      <c r="J122" s="173"/>
      <c r="K122" s="173"/>
      <c r="L122" s="298"/>
      <c r="M122" s="67"/>
      <c r="N122" s="67"/>
      <c r="O122" s="76"/>
      <c r="P122" s="218"/>
      <c r="Q122" s="218"/>
      <c r="R122" s="218"/>
    </row>
    <row r="123" spans="1:18" x14ac:dyDescent="0.25">
      <c r="A123" s="182"/>
      <c r="B123" s="173"/>
      <c r="C123" s="173"/>
      <c r="D123" s="173"/>
      <c r="E123" s="173"/>
      <c r="F123" s="173"/>
      <c r="G123" s="173"/>
      <c r="H123" s="173"/>
      <c r="I123" s="173"/>
      <c r="J123" s="173"/>
      <c r="K123" s="173"/>
      <c r="L123" s="298"/>
      <c r="M123" s="67"/>
      <c r="N123" s="67"/>
      <c r="O123" s="76"/>
      <c r="P123" s="218"/>
      <c r="Q123" s="218"/>
      <c r="R123" s="218"/>
    </row>
    <row r="124" spans="1:18" x14ac:dyDescent="0.25">
      <c r="A124" s="182"/>
      <c r="B124" s="173"/>
      <c r="C124" s="173"/>
      <c r="D124" s="173"/>
      <c r="E124" s="173"/>
      <c r="F124" s="173"/>
      <c r="G124" s="173"/>
      <c r="H124" s="173"/>
      <c r="I124" s="173"/>
      <c r="J124" s="173"/>
      <c r="K124" s="173"/>
      <c r="L124" s="298"/>
      <c r="M124" s="67"/>
      <c r="N124" s="67"/>
      <c r="O124" s="76"/>
      <c r="P124" s="218"/>
      <c r="Q124" s="218"/>
      <c r="R124" s="218"/>
    </row>
    <row r="125" spans="1:18" x14ac:dyDescent="0.25">
      <c r="A125" s="182"/>
      <c r="B125" s="173"/>
      <c r="C125" s="173"/>
      <c r="D125" s="173"/>
      <c r="E125" s="173"/>
      <c r="F125" s="173"/>
      <c r="G125" s="173"/>
      <c r="H125" s="173"/>
      <c r="I125" s="173"/>
      <c r="J125" s="173"/>
      <c r="K125" s="173"/>
      <c r="L125" s="298"/>
      <c r="M125" s="67"/>
      <c r="N125" s="67"/>
      <c r="O125" s="76"/>
      <c r="P125" s="218"/>
      <c r="Q125" s="218"/>
      <c r="R125" s="218"/>
    </row>
    <row r="126" spans="1:18" x14ac:dyDescent="0.25">
      <c r="A126" s="182"/>
      <c r="B126" s="173"/>
      <c r="C126" s="173"/>
      <c r="D126" s="173"/>
      <c r="E126" s="173"/>
      <c r="F126" s="173"/>
      <c r="G126" s="173"/>
      <c r="H126" s="173"/>
      <c r="I126" s="173"/>
      <c r="J126" s="173"/>
      <c r="K126" s="173"/>
      <c r="L126" s="298"/>
      <c r="M126" s="67"/>
      <c r="N126" s="67"/>
      <c r="O126" s="76"/>
      <c r="P126" s="218"/>
      <c r="Q126" s="218"/>
      <c r="R126" s="218"/>
    </row>
    <row r="127" spans="1:18" x14ac:dyDescent="0.25">
      <c r="A127" s="182"/>
      <c r="B127" s="173"/>
      <c r="C127" s="173"/>
      <c r="D127" s="173"/>
      <c r="E127" s="173"/>
      <c r="F127" s="173"/>
      <c r="G127" s="173"/>
      <c r="H127" s="173"/>
      <c r="I127" s="173"/>
      <c r="J127" s="173"/>
      <c r="K127" s="173"/>
      <c r="L127" s="298"/>
      <c r="M127" s="67"/>
      <c r="N127" s="67"/>
      <c r="O127" s="76"/>
      <c r="P127" s="218"/>
      <c r="Q127" s="218"/>
      <c r="R127" s="218"/>
    </row>
    <row r="128" spans="1:18" x14ac:dyDescent="0.25">
      <c r="A128" s="182"/>
      <c r="B128" s="173"/>
      <c r="C128" s="173"/>
      <c r="D128" s="173"/>
      <c r="E128" s="173"/>
      <c r="F128" s="173"/>
      <c r="G128" s="173"/>
      <c r="H128" s="173"/>
      <c r="I128" s="173"/>
      <c r="J128" s="173"/>
      <c r="K128" s="173"/>
      <c r="L128" s="298"/>
      <c r="M128" s="67"/>
      <c r="N128" s="67"/>
      <c r="O128" s="76"/>
      <c r="P128" s="218"/>
      <c r="Q128" s="218"/>
      <c r="R128" s="218"/>
    </row>
    <row r="129" spans="1:18" x14ac:dyDescent="0.25">
      <c r="A129" s="182"/>
      <c r="B129" s="173"/>
      <c r="C129" s="173"/>
      <c r="D129" s="173"/>
      <c r="E129" s="173"/>
      <c r="F129" s="173"/>
      <c r="G129" s="173"/>
      <c r="H129" s="173"/>
      <c r="I129" s="173"/>
      <c r="J129" s="173"/>
      <c r="K129" s="173"/>
      <c r="L129" s="298"/>
      <c r="M129" s="67"/>
      <c r="N129" s="67"/>
      <c r="O129" s="76"/>
      <c r="P129" s="218"/>
      <c r="Q129" s="218"/>
      <c r="R129" s="218"/>
    </row>
    <row r="130" spans="1:18" x14ac:dyDescent="0.25">
      <c r="A130" s="182"/>
      <c r="B130" s="173"/>
      <c r="C130" s="173"/>
      <c r="D130" s="173"/>
      <c r="E130" s="173"/>
      <c r="F130" s="173"/>
      <c r="G130" s="173"/>
      <c r="H130" s="173"/>
      <c r="I130" s="173"/>
      <c r="J130" s="173"/>
      <c r="K130" s="173"/>
      <c r="L130" s="298"/>
      <c r="M130" s="67"/>
      <c r="N130" s="67"/>
      <c r="O130" s="76"/>
      <c r="P130" s="218"/>
      <c r="Q130" s="218"/>
      <c r="R130" s="218"/>
    </row>
    <row r="131" spans="1:18" x14ac:dyDescent="0.25">
      <c r="A131" s="182"/>
      <c r="B131" s="173"/>
      <c r="C131" s="173"/>
      <c r="D131" s="173"/>
      <c r="E131" s="173"/>
      <c r="F131" s="173"/>
      <c r="G131" s="173"/>
      <c r="H131" s="173"/>
      <c r="I131" s="173"/>
      <c r="J131" s="173"/>
      <c r="K131" s="173"/>
      <c r="L131" s="298"/>
      <c r="M131" s="67"/>
      <c r="N131" s="67"/>
      <c r="O131" s="76"/>
      <c r="P131" s="218"/>
      <c r="Q131" s="218"/>
      <c r="R131" s="218"/>
    </row>
    <row r="132" spans="1:18" x14ac:dyDescent="0.25">
      <c r="A132" s="182"/>
      <c r="B132" s="173"/>
      <c r="C132" s="173"/>
      <c r="D132" s="173"/>
      <c r="E132" s="173"/>
      <c r="F132" s="173"/>
      <c r="G132" s="173"/>
      <c r="H132" s="173"/>
      <c r="I132" s="173"/>
      <c r="J132" s="173"/>
      <c r="K132" s="173"/>
      <c r="L132" s="298"/>
      <c r="M132" s="67"/>
      <c r="N132" s="67"/>
      <c r="O132" s="76"/>
      <c r="P132" s="218"/>
      <c r="Q132" s="218"/>
      <c r="R132" s="218"/>
    </row>
    <row r="133" spans="1:18" x14ac:dyDescent="0.25">
      <c r="A133" s="182"/>
      <c r="B133" s="173"/>
      <c r="C133" s="173"/>
      <c r="D133" s="173"/>
      <c r="E133" s="173"/>
      <c r="F133" s="173"/>
      <c r="G133" s="173"/>
      <c r="H133" s="173"/>
      <c r="I133" s="173"/>
      <c r="J133" s="173"/>
      <c r="K133" s="173"/>
      <c r="L133" s="298"/>
      <c r="M133" s="67"/>
      <c r="N133" s="67"/>
      <c r="O133" s="76"/>
      <c r="P133" s="218"/>
      <c r="Q133" s="218"/>
      <c r="R133" s="218"/>
    </row>
    <row r="134" spans="1:18" x14ac:dyDescent="0.25">
      <c r="A134" s="182"/>
      <c r="B134" s="173"/>
      <c r="C134" s="173"/>
      <c r="D134" s="173"/>
      <c r="E134" s="173"/>
      <c r="F134" s="173"/>
      <c r="G134" s="173"/>
      <c r="H134" s="173"/>
      <c r="I134" s="173"/>
      <c r="J134" s="173"/>
      <c r="K134" s="173"/>
      <c r="L134" s="298"/>
      <c r="M134" s="67"/>
      <c r="N134" s="67"/>
      <c r="O134" s="76"/>
      <c r="P134" s="218"/>
      <c r="Q134" s="218"/>
      <c r="R134" s="218"/>
    </row>
    <row r="135" spans="1:18" x14ac:dyDescent="0.25">
      <c r="A135" s="182"/>
      <c r="B135" s="173"/>
      <c r="C135" s="173"/>
      <c r="D135" s="173"/>
      <c r="E135" s="173"/>
      <c r="F135" s="173"/>
      <c r="G135" s="173"/>
      <c r="H135" s="173"/>
      <c r="I135" s="173"/>
      <c r="J135" s="173"/>
      <c r="K135" s="173"/>
      <c r="L135" s="298"/>
      <c r="M135" s="67"/>
      <c r="N135" s="67"/>
      <c r="O135" s="76"/>
      <c r="P135" s="218"/>
      <c r="Q135" s="218"/>
      <c r="R135" s="218"/>
    </row>
    <row r="136" spans="1:18" x14ac:dyDescent="0.25">
      <c r="A136" s="182"/>
      <c r="B136" s="173"/>
      <c r="C136" s="173"/>
      <c r="D136" s="173"/>
      <c r="E136" s="173"/>
      <c r="F136" s="173"/>
      <c r="G136" s="173"/>
      <c r="H136" s="173"/>
      <c r="I136" s="173"/>
      <c r="J136" s="173"/>
      <c r="K136" s="173"/>
      <c r="L136" s="298"/>
      <c r="M136" s="67"/>
      <c r="N136" s="67"/>
      <c r="O136" s="76"/>
      <c r="P136" s="218"/>
      <c r="Q136" s="218"/>
      <c r="R136" s="218"/>
    </row>
    <row r="137" spans="1:18" x14ac:dyDescent="0.25">
      <c r="A137" s="182"/>
      <c r="B137" s="173"/>
      <c r="C137" s="173"/>
      <c r="D137" s="173"/>
      <c r="E137" s="173"/>
      <c r="F137" s="173"/>
      <c r="G137" s="173"/>
      <c r="H137" s="173"/>
      <c r="I137" s="173"/>
      <c r="J137" s="173"/>
      <c r="K137" s="173"/>
      <c r="L137" s="298"/>
      <c r="M137" s="67"/>
      <c r="N137" s="67"/>
      <c r="O137" s="76"/>
      <c r="P137" s="218"/>
      <c r="Q137" s="218"/>
      <c r="R137" s="218"/>
    </row>
    <row r="138" spans="1:18" x14ac:dyDescent="0.25">
      <c r="A138" s="182"/>
      <c r="B138" s="173"/>
      <c r="C138" s="173"/>
      <c r="D138" s="173"/>
      <c r="E138" s="173"/>
      <c r="F138" s="173"/>
      <c r="G138" s="173"/>
      <c r="H138" s="173"/>
      <c r="I138" s="173"/>
      <c r="J138" s="173"/>
      <c r="K138" s="173"/>
      <c r="L138" s="298"/>
      <c r="M138" s="67"/>
      <c r="N138" s="67"/>
      <c r="O138" s="76"/>
      <c r="P138" s="218"/>
      <c r="Q138" s="218"/>
      <c r="R138" s="218"/>
    </row>
    <row r="139" spans="1:18" x14ac:dyDescent="0.25">
      <c r="A139" s="182"/>
      <c r="B139" s="173"/>
      <c r="C139" s="173"/>
      <c r="D139" s="173"/>
      <c r="E139" s="173"/>
      <c r="F139" s="173"/>
      <c r="G139" s="173"/>
      <c r="H139" s="173"/>
      <c r="I139" s="173"/>
      <c r="J139" s="173"/>
      <c r="K139" s="173"/>
      <c r="L139" s="298"/>
      <c r="M139" s="67"/>
      <c r="N139" s="67"/>
      <c r="O139" s="76"/>
      <c r="P139" s="218"/>
      <c r="Q139" s="218"/>
      <c r="R139" s="218"/>
    </row>
    <row r="140" spans="1:18" x14ac:dyDescent="0.25">
      <c r="A140" s="182"/>
      <c r="B140" s="173"/>
      <c r="C140" s="173"/>
      <c r="D140" s="173"/>
      <c r="E140" s="173"/>
      <c r="F140" s="173"/>
      <c r="G140" s="173"/>
      <c r="H140" s="173"/>
      <c r="I140" s="173"/>
      <c r="J140" s="173"/>
      <c r="K140" s="173"/>
      <c r="L140" s="298"/>
      <c r="M140" s="67"/>
      <c r="N140" s="67"/>
      <c r="O140" s="76"/>
      <c r="P140" s="218"/>
      <c r="Q140" s="218"/>
      <c r="R140" s="218"/>
    </row>
    <row r="141" spans="1:18" x14ac:dyDescent="0.25">
      <c r="A141" s="182"/>
      <c r="B141" s="173"/>
      <c r="C141" s="173"/>
      <c r="D141" s="173"/>
      <c r="E141" s="173"/>
      <c r="F141" s="173"/>
      <c r="G141" s="173"/>
      <c r="H141" s="173"/>
      <c r="I141" s="173"/>
      <c r="J141" s="173"/>
      <c r="K141" s="173"/>
      <c r="L141" s="298"/>
      <c r="M141" s="67"/>
      <c r="N141" s="67"/>
      <c r="O141" s="76"/>
      <c r="P141" s="218"/>
      <c r="Q141" s="218"/>
      <c r="R141" s="218"/>
    </row>
    <row r="142" spans="1:18" x14ac:dyDescent="0.25">
      <c r="A142" s="182"/>
      <c r="B142" s="173"/>
      <c r="C142" s="173"/>
      <c r="D142" s="173"/>
      <c r="E142" s="173"/>
      <c r="F142" s="173"/>
      <c r="G142" s="173"/>
      <c r="H142" s="173"/>
      <c r="I142" s="173"/>
      <c r="J142" s="173"/>
      <c r="K142" s="173"/>
      <c r="L142" s="298"/>
      <c r="M142" s="67"/>
      <c r="N142" s="67"/>
      <c r="O142" s="76"/>
      <c r="P142" s="218"/>
      <c r="Q142" s="218"/>
      <c r="R142" s="218"/>
    </row>
    <row r="143" spans="1:18" x14ac:dyDescent="0.25">
      <c r="A143" s="182"/>
      <c r="B143" s="173"/>
      <c r="C143" s="173"/>
      <c r="D143" s="173"/>
      <c r="E143" s="173"/>
      <c r="F143" s="173"/>
      <c r="G143" s="173"/>
      <c r="H143" s="173"/>
      <c r="I143" s="173"/>
      <c r="J143" s="173"/>
      <c r="K143" s="173"/>
      <c r="L143" s="298"/>
      <c r="M143" s="67"/>
      <c r="N143" s="67"/>
      <c r="O143" s="76"/>
      <c r="P143" s="218"/>
      <c r="Q143" s="218"/>
      <c r="R143" s="218"/>
    </row>
    <row r="144" spans="1:18" x14ac:dyDescent="0.25">
      <c r="A144" s="182"/>
      <c r="B144" s="173"/>
      <c r="C144" s="173"/>
      <c r="D144" s="173"/>
      <c r="E144" s="173"/>
      <c r="F144" s="173"/>
      <c r="G144" s="173"/>
      <c r="H144" s="173"/>
      <c r="I144" s="173"/>
      <c r="J144" s="173"/>
      <c r="K144" s="173"/>
      <c r="L144" s="298"/>
      <c r="M144" s="67"/>
      <c r="N144" s="67"/>
      <c r="O144" s="76"/>
      <c r="P144" s="218"/>
      <c r="Q144" s="218"/>
      <c r="R144" s="218"/>
    </row>
    <row r="145" spans="1:18" x14ac:dyDescent="0.25">
      <c r="A145" s="182"/>
      <c r="B145" s="173"/>
      <c r="C145" s="173"/>
      <c r="D145" s="173"/>
      <c r="E145" s="173"/>
      <c r="F145" s="173"/>
      <c r="G145" s="173"/>
      <c r="H145" s="173"/>
      <c r="I145" s="173"/>
      <c r="J145" s="173"/>
      <c r="K145" s="173"/>
      <c r="L145" s="298"/>
      <c r="M145" s="67"/>
      <c r="N145" s="67"/>
      <c r="O145" s="76"/>
      <c r="P145" s="218"/>
      <c r="Q145" s="218"/>
      <c r="R145" s="218"/>
    </row>
    <row r="146" spans="1:18" x14ac:dyDescent="0.25">
      <c r="A146" s="182"/>
      <c r="B146" s="173"/>
      <c r="C146" s="173"/>
      <c r="D146" s="173"/>
      <c r="E146" s="173"/>
      <c r="F146" s="173"/>
      <c r="G146" s="173"/>
      <c r="H146" s="173"/>
      <c r="I146" s="173"/>
      <c r="J146" s="173"/>
      <c r="K146" s="173"/>
      <c r="L146" s="298"/>
      <c r="M146" s="67"/>
      <c r="N146" s="67"/>
      <c r="O146" s="76"/>
      <c r="P146" s="218"/>
      <c r="Q146" s="218"/>
      <c r="R146" s="218"/>
    </row>
    <row r="147" spans="1:18" x14ac:dyDescent="0.25">
      <c r="A147" s="182"/>
      <c r="B147" s="173"/>
      <c r="C147" s="173"/>
      <c r="D147" s="173"/>
      <c r="E147" s="173"/>
      <c r="F147" s="173"/>
      <c r="G147" s="173"/>
      <c r="H147" s="173"/>
      <c r="I147" s="173"/>
      <c r="J147" s="173"/>
      <c r="K147" s="173"/>
      <c r="L147" s="298"/>
      <c r="M147" s="67"/>
      <c r="N147" s="67"/>
      <c r="O147" s="76"/>
      <c r="P147" s="218"/>
      <c r="Q147" s="218"/>
      <c r="R147" s="218"/>
    </row>
    <row r="148" spans="1:18" x14ac:dyDescent="0.25">
      <c r="A148" s="182"/>
      <c r="B148" s="173"/>
      <c r="C148" s="173"/>
      <c r="D148" s="173"/>
      <c r="E148" s="173"/>
      <c r="F148" s="173"/>
      <c r="G148" s="173"/>
      <c r="H148" s="173"/>
      <c r="I148" s="173"/>
      <c r="J148" s="173"/>
      <c r="K148" s="173"/>
      <c r="L148" s="298"/>
      <c r="M148" s="67"/>
      <c r="N148" s="67"/>
      <c r="O148" s="76"/>
      <c r="P148" s="218"/>
      <c r="Q148" s="218"/>
      <c r="R148" s="218"/>
    </row>
    <row r="149" spans="1:18" x14ac:dyDescent="0.25">
      <c r="A149" s="182"/>
      <c r="B149" s="173"/>
      <c r="C149" s="173"/>
      <c r="D149" s="173"/>
      <c r="E149" s="173"/>
      <c r="F149" s="173"/>
      <c r="G149" s="173"/>
      <c r="H149" s="173"/>
      <c r="I149" s="173"/>
      <c r="J149" s="173"/>
      <c r="K149" s="173"/>
      <c r="L149" s="298"/>
      <c r="M149" s="67"/>
      <c r="N149" s="67"/>
      <c r="O149" s="76"/>
      <c r="P149" s="218"/>
      <c r="Q149" s="218"/>
      <c r="R149" s="218"/>
    </row>
    <row r="150" spans="1:18" x14ac:dyDescent="0.25">
      <c r="A150" s="182"/>
      <c r="B150" s="173"/>
      <c r="C150" s="173"/>
      <c r="D150" s="173"/>
      <c r="E150" s="173"/>
      <c r="F150" s="173"/>
      <c r="G150" s="173"/>
      <c r="H150" s="173"/>
      <c r="I150" s="173"/>
      <c r="J150" s="173"/>
      <c r="K150" s="173"/>
      <c r="L150" s="298"/>
      <c r="M150" s="67"/>
      <c r="N150" s="67"/>
      <c r="O150" s="76"/>
      <c r="P150" s="218"/>
      <c r="Q150" s="218"/>
      <c r="R150" s="218"/>
    </row>
    <row r="151" spans="1:18" x14ac:dyDescent="0.25">
      <c r="A151" s="182"/>
      <c r="B151" s="173"/>
      <c r="C151" s="173"/>
      <c r="D151" s="173"/>
      <c r="E151" s="173"/>
      <c r="F151" s="173"/>
      <c r="G151" s="173"/>
      <c r="H151" s="173"/>
      <c r="I151" s="173"/>
      <c r="J151" s="173"/>
      <c r="K151" s="173"/>
      <c r="L151" s="298"/>
      <c r="M151" s="67"/>
      <c r="N151" s="67"/>
      <c r="O151" s="76"/>
      <c r="P151" s="218"/>
      <c r="Q151" s="218"/>
      <c r="R151" s="218"/>
    </row>
    <row r="152" spans="1:18" x14ac:dyDescent="0.25">
      <c r="A152" s="182"/>
      <c r="B152" s="173"/>
      <c r="C152" s="173"/>
      <c r="D152" s="173"/>
      <c r="E152" s="173"/>
      <c r="F152" s="173"/>
      <c r="G152" s="173"/>
      <c r="H152" s="173"/>
      <c r="I152" s="173"/>
      <c r="J152" s="173"/>
      <c r="K152" s="173"/>
      <c r="L152" s="298"/>
      <c r="M152" s="67"/>
      <c r="N152" s="67"/>
      <c r="O152" s="76"/>
      <c r="P152" s="218"/>
      <c r="Q152" s="218"/>
      <c r="R152" s="218"/>
    </row>
    <row r="153" spans="1:18" x14ac:dyDescent="0.25">
      <c r="A153" s="182"/>
      <c r="B153" s="173"/>
      <c r="C153" s="173"/>
      <c r="D153" s="173"/>
      <c r="E153" s="173"/>
      <c r="F153" s="173"/>
      <c r="G153" s="173"/>
      <c r="H153" s="173"/>
      <c r="I153" s="173"/>
      <c r="J153" s="173"/>
      <c r="K153" s="173"/>
      <c r="L153" s="298"/>
      <c r="M153" s="67"/>
      <c r="N153" s="67"/>
      <c r="O153" s="76"/>
      <c r="P153" s="218"/>
      <c r="Q153" s="218"/>
      <c r="R153" s="218"/>
    </row>
    <row r="154" spans="1:18" x14ac:dyDescent="0.25">
      <c r="A154" s="182"/>
      <c r="B154" s="173"/>
      <c r="C154" s="173"/>
      <c r="D154" s="173"/>
      <c r="E154" s="173"/>
      <c r="F154" s="173"/>
      <c r="G154" s="173"/>
      <c r="H154" s="173"/>
      <c r="I154" s="173"/>
      <c r="J154" s="173"/>
      <c r="K154" s="173"/>
      <c r="L154" s="298"/>
      <c r="M154" s="67"/>
      <c r="N154" s="67"/>
      <c r="O154" s="76"/>
      <c r="P154" s="218"/>
      <c r="Q154" s="218"/>
      <c r="R154" s="218"/>
    </row>
    <row r="155" spans="1:18" x14ac:dyDescent="0.25">
      <c r="A155" s="182"/>
      <c r="B155" s="173"/>
      <c r="C155" s="173"/>
      <c r="D155" s="173"/>
      <c r="E155" s="173"/>
      <c r="F155" s="173"/>
      <c r="G155" s="173"/>
      <c r="H155" s="173"/>
      <c r="I155" s="173"/>
      <c r="J155" s="173"/>
      <c r="K155" s="173"/>
      <c r="L155" s="298"/>
      <c r="M155" s="67"/>
      <c r="N155" s="67"/>
      <c r="O155" s="76"/>
      <c r="P155" s="218"/>
      <c r="Q155" s="218"/>
      <c r="R155" s="218"/>
    </row>
    <row r="156" spans="1:18" x14ac:dyDescent="0.25">
      <c r="A156" s="182"/>
      <c r="B156" s="173"/>
      <c r="C156" s="173"/>
      <c r="D156" s="173"/>
      <c r="E156" s="173"/>
      <c r="F156" s="173"/>
      <c r="G156" s="173"/>
      <c r="H156" s="173"/>
      <c r="I156" s="173"/>
      <c r="J156" s="173"/>
      <c r="K156" s="173"/>
      <c r="L156" s="298"/>
      <c r="M156" s="67"/>
      <c r="N156" s="67"/>
      <c r="O156" s="76"/>
      <c r="P156" s="218"/>
      <c r="Q156" s="218"/>
      <c r="R156" s="218"/>
    </row>
    <row r="157" spans="1:18" x14ac:dyDescent="0.25">
      <c r="A157" s="182"/>
      <c r="B157" s="173"/>
      <c r="C157" s="173"/>
      <c r="D157" s="173"/>
      <c r="E157" s="173"/>
      <c r="F157" s="173"/>
      <c r="G157" s="173"/>
      <c r="H157" s="173"/>
      <c r="I157" s="173"/>
      <c r="J157" s="173"/>
      <c r="K157" s="173"/>
      <c r="L157" s="298"/>
      <c r="M157" s="67"/>
      <c r="N157" s="67"/>
      <c r="O157" s="76"/>
      <c r="P157" s="218"/>
      <c r="Q157" s="218"/>
      <c r="R157" s="218"/>
    </row>
    <row r="158" spans="1:18" x14ac:dyDescent="0.25">
      <c r="A158" s="182"/>
      <c r="B158" s="173"/>
      <c r="C158" s="173"/>
      <c r="D158" s="173"/>
      <c r="E158" s="173"/>
      <c r="F158" s="173"/>
      <c r="G158" s="173"/>
      <c r="H158" s="173"/>
      <c r="I158" s="173"/>
      <c r="J158" s="173"/>
      <c r="K158" s="173"/>
      <c r="L158" s="298"/>
      <c r="M158" s="67"/>
      <c r="N158" s="67"/>
      <c r="O158" s="76"/>
      <c r="P158" s="218"/>
      <c r="Q158" s="218"/>
      <c r="R158" s="218"/>
    </row>
    <row r="159" spans="1:18" x14ac:dyDescent="0.25">
      <c r="A159" s="182"/>
      <c r="B159" s="173"/>
      <c r="C159" s="173"/>
      <c r="D159" s="173"/>
      <c r="E159" s="173"/>
      <c r="F159" s="173"/>
      <c r="G159" s="173"/>
      <c r="H159" s="173"/>
      <c r="I159" s="173"/>
      <c r="J159" s="173"/>
      <c r="K159" s="173"/>
      <c r="L159" s="298"/>
      <c r="M159" s="67"/>
      <c r="N159" s="67"/>
      <c r="O159" s="76"/>
      <c r="P159" s="218"/>
      <c r="Q159" s="218"/>
      <c r="R159" s="218"/>
    </row>
    <row r="160" spans="1:18" x14ac:dyDescent="0.25">
      <c r="A160" s="182"/>
      <c r="B160" s="173"/>
      <c r="C160" s="173"/>
      <c r="D160" s="173"/>
      <c r="E160" s="173"/>
      <c r="F160" s="173"/>
      <c r="G160" s="173"/>
      <c r="H160" s="173"/>
      <c r="I160" s="173"/>
      <c r="J160" s="173"/>
      <c r="K160" s="173"/>
      <c r="L160" s="298"/>
      <c r="M160" s="67"/>
      <c r="N160" s="67"/>
      <c r="O160" s="76"/>
      <c r="P160" s="218"/>
      <c r="Q160" s="218"/>
      <c r="R160" s="218"/>
    </row>
    <row r="161" spans="1:18" x14ac:dyDescent="0.25">
      <c r="A161" s="182"/>
      <c r="B161" s="173"/>
      <c r="C161" s="173"/>
      <c r="D161" s="173"/>
      <c r="E161" s="173"/>
      <c r="F161" s="173"/>
      <c r="G161" s="173"/>
      <c r="H161" s="173"/>
      <c r="I161" s="173"/>
      <c r="J161" s="173"/>
      <c r="K161" s="173"/>
      <c r="L161" s="298"/>
      <c r="M161" s="67"/>
      <c r="N161" s="67"/>
      <c r="O161" s="76"/>
      <c r="P161" s="218"/>
      <c r="Q161" s="218"/>
      <c r="R161" s="218"/>
    </row>
    <row r="162" spans="1:18" x14ac:dyDescent="0.25">
      <c r="A162" s="182"/>
      <c r="B162" s="173"/>
      <c r="C162" s="173"/>
      <c r="D162" s="173"/>
      <c r="E162" s="173"/>
      <c r="F162" s="173"/>
      <c r="G162" s="173"/>
      <c r="H162" s="173"/>
      <c r="I162" s="173"/>
      <c r="J162" s="173"/>
      <c r="K162" s="173"/>
      <c r="L162" s="298"/>
      <c r="M162" s="67"/>
      <c r="N162" s="67"/>
      <c r="O162" s="76"/>
      <c r="P162" s="218"/>
      <c r="Q162" s="218"/>
      <c r="R162" s="218"/>
    </row>
    <row r="163" spans="1:18" x14ac:dyDescent="0.25">
      <c r="A163" s="182"/>
      <c r="B163" s="173"/>
      <c r="C163" s="173"/>
      <c r="D163" s="173"/>
      <c r="E163" s="173"/>
      <c r="F163" s="173"/>
      <c r="G163" s="173"/>
      <c r="H163" s="173"/>
      <c r="I163" s="173"/>
      <c r="J163" s="173"/>
      <c r="K163" s="173"/>
      <c r="L163" s="298"/>
      <c r="M163" s="67"/>
      <c r="N163" s="67"/>
      <c r="O163" s="76"/>
      <c r="P163" s="218"/>
      <c r="Q163" s="218"/>
      <c r="R163" s="218"/>
    </row>
    <row r="164" spans="1:18" x14ac:dyDescent="0.25">
      <c r="A164" s="182"/>
      <c r="B164" s="173"/>
      <c r="C164" s="173"/>
      <c r="D164" s="173"/>
      <c r="E164" s="173"/>
      <c r="F164" s="173"/>
      <c r="G164" s="173"/>
      <c r="H164" s="173"/>
      <c r="I164" s="173"/>
      <c r="J164" s="173"/>
      <c r="K164" s="173"/>
      <c r="L164" s="298"/>
      <c r="M164" s="67"/>
      <c r="N164" s="67"/>
      <c r="O164" s="76"/>
      <c r="P164" s="218"/>
      <c r="Q164" s="218"/>
      <c r="R164" s="218"/>
    </row>
    <row r="165" spans="1:18" x14ac:dyDescent="0.25">
      <c r="A165" s="182"/>
      <c r="B165" s="173"/>
      <c r="C165" s="173"/>
      <c r="D165" s="173"/>
      <c r="E165" s="173"/>
      <c r="F165" s="173"/>
      <c r="G165" s="173"/>
      <c r="H165" s="173"/>
      <c r="I165" s="173"/>
      <c r="J165" s="173"/>
      <c r="K165" s="173"/>
      <c r="L165" s="298"/>
      <c r="M165" s="67"/>
      <c r="N165" s="67"/>
      <c r="O165" s="76"/>
      <c r="P165" s="218"/>
      <c r="Q165" s="218"/>
      <c r="R165" s="218"/>
    </row>
    <row r="166" spans="1:18" x14ac:dyDescent="0.25">
      <c r="A166" s="182"/>
      <c r="B166" s="173"/>
      <c r="C166" s="173"/>
      <c r="D166" s="173"/>
      <c r="E166" s="173"/>
      <c r="F166" s="173"/>
      <c r="G166" s="173"/>
      <c r="H166" s="173"/>
      <c r="I166" s="173"/>
      <c r="J166" s="173"/>
      <c r="K166" s="173"/>
      <c r="L166" s="298"/>
      <c r="M166" s="67"/>
      <c r="N166" s="67"/>
      <c r="O166" s="76"/>
      <c r="P166" s="218"/>
      <c r="Q166" s="218"/>
      <c r="R166" s="218"/>
    </row>
    <row r="167" spans="1:18" x14ac:dyDescent="0.25">
      <c r="A167" s="182"/>
      <c r="B167" s="173"/>
      <c r="C167" s="173"/>
      <c r="D167" s="173"/>
      <c r="E167" s="173"/>
      <c r="F167" s="173"/>
      <c r="G167" s="173"/>
      <c r="H167" s="173"/>
      <c r="I167" s="173"/>
      <c r="J167" s="173"/>
      <c r="K167" s="173"/>
      <c r="L167" s="298"/>
      <c r="M167" s="67"/>
      <c r="N167" s="67"/>
      <c r="O167" s="76"/>
      <c r="P167" s="218"/>
      <c r="Q167" s="218"/>
      <c r="R167" s="218"/>
    </row>
    <row r="168" spans="1:18" x14ac:dyDescent="0.25">
      <c r="A168" s="182"/>
      <c r="B168" s="173"/>
      <c r="C168" s="173"/>
      <c r="D168" s="173"/>
      <c r="E168" s="173"/>
      <c r="F168" s="173"/>
      <c r="G168" s="173"/>
      <c r="H168" s="173"/>
      <c r="I168" s="173"/>
      <c r="J168" s="173"/>
      <c r="K168" s="173"/>
      <c r="L168" s="298"/>
      <c r="M168" s="67"/>
      <c r="N168" s="67"/>
      <c r="O168" s="76"/>
      <c r="P168" s="218"/>
      <c r="Q168" s="218"/>
      <c r="R168" s="218"/>
    </row>
    <row r="169" spans="1:18" x14ac:dyDescent="0.25">
      <c r="A169" s="182"/>
      <c r="B169" s="173"/>
      <c r="C169" s="173"/>
      <c r="D169" s="173"/>
      <c r="E169" s="173"/>
      <c r="F169" s="173"/>
      <c r="G169" s="173"/>
      <c r="H169" s="173"/>
      <c r="I169" s="173"/>
      <c r="J169" s="173"/>
      <c r="K169" s="173"/>
      <c r="L169" s="298"/>
      <c r="M169" s="67"/>
      <c r="N169" s="67"/>
      <c r="O169" s="76"/>
      <c r="P169" s="218"/>
      <c r="Q169" s="218"/>
      <c r="R169" s="218"/>
    </row>
    <row r="170" spans="1:18" x14ac:dyDescent="0.25">
      <c r="A170" s="182"/>
      <c r="B170" s="173"/>
      <c r="C170" s="173"/>
      <c r="D170" s="173"/>
      <c r="E170" s="173"/>
      <c r="F170" s="173"/>
      <c r="G170" s="173"/>
      <c r="H170" s="173"/>
      <c r="I170" s="173"/>
      <c r="J170" s="173"/>
      <c r="K170" s="173"/>
      <c r="L170" s="298"/>
      <c r="M170" s="67"/>
      <c r="N170" s="67"/>
      <c r="O170" s="76"/>
      <c r="P170" s="218"/>
      <c r="Q170" s="218"/>
      <c r="R170" s="218"/>
    </row>
    <row r="171" spans="1:18" x14ac:dyDescent="0.25">
      <c r="A171" s="182"/>
      <c r="B171" s="173"/>
      <c r="C171" s="173"/>
      <c r="D171" s="173"/>
      <c r="E171" s="173"/>
      <c r="F171" s="173"/>
      <c r="G171" s="173"/>
      <c r="H171" s="173"/>
      <c r="I171" s="173"/>
      <c r="J171" s="173"/>
      <c r="K171" s="173"/>
      <c r="L171" s="298"/>
      <c r="M171" s="67"/>
      <c r="N171" s="67"/>
      <c r="O171" s="76"/>
      <c r="P171" s="218"/>
      <c r="Q171" s="218"/>
      <c r="R171" s="218"/>
    </row>
    <row r="172" spans="1:18" x14ac:dyDescent="0.25">
      <c r="A172" s="182"/>
      <c r="B172" s="173"/>
      <c r="C172" s="173"/>
      <c r="D172" s="173"/>
      <c r="E172" s="173"/>
      <c r="F172" s="173"/>
      <c r="G172" s="173"/>
      <c r="H172" s="173"/>
      <c r="I172" s="173"/>
      <c r="J172" s="173"/>
      <c r="K172" s="173"/>
      <c r="L172" s="298"/>
      <c r="M172" s="67"/>
      <c r="N172" s="67"/>
      <c r="O172" s="76"/>
      <c r="P172" s="218"/>
      <c r="Q172" s="218"/>
      <c r="R172" s="218"/>
    </row>
    <row r="173" spans="1:18" x14ac:dyDescent="0.25">
      <c r="A173" s="182"/>
      <c r="B173" s="173"/>
      <c r="C173" s="173"/>
      <c r="D173" s="173"/>
      <c r="E173" s="173"/>
      <c r="F173" s="173"/>
      <c r="G173" s="173"/>
      <c r="H173" s="173"/>
      <c r="I173" s="173"/>
      <c r="J173" s="173"/>
      <c r="K173" s="173"/>
      <c r="L173" s="298"/>
      <c r="M173" s="67"/>
      <c r="N173" s="67"/>
      <c r="O173" s="76"/>
      <c r="P173" s="218"/>
      <c r="Q173" s="218"/>
      <c r="R173" s="218"/>
    </row>
    <row r="174" spans="1:18" x14ac:dyDescent="0.25">
      <c r="A174" s="182"/>
      <c r="B174" s="173"/>
      <c r="C174" s="173"/>
      <c r="D174" s="173"/>
      <c r="E174" s="173"/>
      <c r="F174" s="173"/>
      <c r="G174" s="173"/>
      <c r="H174" s="173"/>
      <c r="I174" s="173"/>
      <c r="J174" s="173"/>
      <c r="K174" s="173"/>
      <c r="L174" s="298"/>
      <c r="M174" s="67"/>
      <c r="N174" s="67"/>
      <c r="O174" s="76"/>
      <c r="P174" s="218"/>
      <c r="Q174" s="218"/>
      <c r="R174" s="218"/>
    </row>
    <row r="175" spans="1:18" x14ac:dyDescent="0.25">
      <c r="A175" s="182"/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298"/>
      <c r="M175" s="67"/>
      <c r="N175" s="67"/>
      <c r="O175" s="76"/>
      <c r="P175" s="218"/>
      <c r="Q175" s="218"/>
      <c r="R175" s="218"/>
    </row>
    <row r="176" spans="1:18" x14ac:dyDescent="0.25">
      <c r="A176" s="182"/>
      <c r="B176" s="173"/>
      <c r="C176" s="173"/>
      <c r="D176" s="173"/>
      <c r="E176" s="173"/>
      <c r="F176" s="173"/>
      <c r="G176" s="173"/>
      <c r="H176" s="173"/>
      <c r="I176" s="173"/>
      <c r="J176" s="173"/>
      <c r="K176" s="173"/>
      <c r="L176" s="298"/>
      <c r="M176" s="67"/>
      <c r="N176" s="67"/>
      <c r="O176" s="76"/>
      <c r="P176" s="218"/>
      <c r="Q176" s="218"/>
      <c r="R176" s="218"/>
    </row>
    <row r="177" spans="1:18" x14ac:dyDescent="0.25">
      <c r="A177" s="182"/>
      <c r="B177" s="173"/>
      <c r="C177" s="173"/>
      <c r="D177" s="173"/>
      <c r="E177" s="173"/>
      <c r="F177" s="173"/>
      <c r="G177" s="173"/>
      <c r="H177" s="173"/>
      <c r="I177" s="173"/>
      <c r="J177" s="173"/>
      <c r="K177" s="173"/>
      <c r="L177" s="298"/>
      <c r="M177" s="67"/>
      <c r="N177" s="67"/>
      <c r="O177" s="76"/>
      <c r="P177" s="218"/>
      <c r="Q177" s="218"/>
      <c r="R177" s="218"/>
    </row>
    <row r="178" spans="1:18" x14ac:dyDescent="0.25">
      <c r="A178" s="182"/>
      <c r="B178" s="173"/>
      <c r="C178" s="173"/>
      <c r="D178" s="173"/>
      <c r="E178" s="173"/>
      <c r="F178" s="173"/>
      <c r="G178" s="173"/>
      <c r="H178" s="173"/>
      <c r="I178" s="173"/>
      <c r="J178" s="173"/>
      <c r="K178" s="173"/>
      <c r="L178" s="298"/>
      <c r="M178" s="67"/>
      <c r="N178" s="67"/>
      <c r="O178" s="76"/>
      <c r="P178" s="218"/>
      <c r="Q178" s="218"/>
      <c r="R178" s="218"/>
    </row>
    <row r="179" spans="1:18" x14ac:dyDescent="0.25">
      <c r="A179" s="182"/>
      <c r="B179" s="173"/>
      <c r="C179" s="173"/>
      <c r="D179" s="173"/>
      <c r="E179" s="173"/>
      <c r="F179" s="173"/>
      <c r="G179" s="173"/>
      <c r="H179" s="173"/>
      <c r="I179" s="173"/>
      <c r="J179" s="173"/>
      <c r="K179" s="173"/>
      <c r="L179" s="298"/>
      <c r="M179" s="67"/>
      <c r="N179" s="67"/>
      <c r="O179" s="76"/>
      <c r="P179" s="218"/>
      <c r="Q179" s="218"/>
      <c r="R179" s="218"/>
    </row>
    <row r="180" spans="1:18" x14ac:dyDescent="0.25">
      <c r="A180" s="182"/>
      <c r="B180" s="173"/>
      <c r="C180" s="173"/>
      <c r="D180" s="173"/>
      <c r="E180" s="173"/>
      <c r="F180" s="173"/>
      <c r="G180" s="173"/>
      <c r="H180" s="173"/>
      <c r="I180" s="173"/>
      <c r="J180" s="173"/>
      <c r="K180" s="173"/>
      <c r="L180" s="298"/>
      <c r="M180" s="67"/>
      <c r="N180" s="67"/>
      <c r="O180" s="76"/>
      <c r="P180" s="218"/>
      <c r="Q180" s="218"/>
      <c r="R180" s="218"/>
    </row>
    <row r="181" spans="1:18" x14ac:dyDescent="0.25">
      <c r="A181" s="182"/>
      <c r="B181" s="173"/>
      <c r="C181" s="173"/>
      <c r="D181" s="173"/>
      <c r="E181" s="173"/>
      <c r="F181" s="173"/>
      <c r="G181" s="173"/>
      <c r="H181" s="173"/>
      <c r="I181" s="173"/>
      <c r="J181" s="173"/>
      <c r="K181" s="173"/>
      <c r="L181" s="298"/>
      <c r="M181" s="67"/>
      <c r="N181" s="67"/>
      <c r="O181" s="76"/>
      <c r="P181" s="218"/>
      <c r="Q181" s="218"/>
      <c r="R181" s="218"/>
    </row>
    <row r="182" spans="1:18" x14ac:dyDescent="0.25">
      <c r="A182" s="182"/>
      <c r="B182" s="173"/>
      <c r="C182" s="173"/>
      <c r="D182" s="173"/>
      <c r="E182" s="173"/>
      <c r="F182" s="173"/>
      <c r="G182" s="173"/>
      <c r="H182" s="173"/>
      <c r="I182" s="173"/>
      <c r="J182" s="173"/>
      <c r="K182" s="173"/>
      <c r="L182" s="298"/>
      <c r="M182" s="67"/>
      <c r="N182" s="67"/>
      <c r="O182" s="76"/>
      <c r="P182" s="218"/>
      <c r="Q182" s="218"/>
      <c r="R182" s="218"/>
    </row>
    <row r="183" spans="1:18" x14ac:dyDescent="0.25">
      <c r="A183" s="182"/>
      <c r="B183" s="173"/>
      <c r="C183" s="173"/>
      <c r="D183" s="173"/>
      <c r="E183" s="173"/>
      <c r="F183" s="173"/>
      <c r="G183" s="173"/>
      <c r="H183" s="173"/>
      <c r="I183" s="173"/>
      <c r="J183" s="173"/>
      <c r="K183" s="173"/>
      <c r="L183" s="298"/>
      <c r="M183" s="67"/>
      <c r="N183" s="67"/>
      <c r="O183" s="76"/>
      <c r="P183" s="218"/>
      <c r="Q183" s="218"/>
      <c r="R183" s="218"/>
    </row>
    <row r="184" spans="1:18" x14ac:dyDescent="0.25">
      <c r="A184" s="182"/>
      <c r="B184" s="173"/>
      <c r="C184" s="173"/>
      <c r="D184" s="173"/>
      <c r="E184" s="173"/>
      <c r="F184" s="173"/>
      <c r="G184" s="173"/>
      <c r="H184" s="173"/>
      <c r="I184" s="173"/>
      <c r="J184" s="173"/>
      <c r="K184" s="173"/>
      <c r="L184" s="298"/>
      <c r="M184" s="67"/>
      <c r="N184" s="67"/>
      <c r="O184" s="76"/>
      <c r="P184" s="218"/>
      <c r="Q184" s="218"/>
      <c r="R184" s="218"/>
    </row>
    <row r="185" spans="1:18" x14ac:dyDescent="0.25">
      <c r="A185" s="182"/>
      <c r="B185" s="173"/>
      <c r="C185" s="173"/>
      <c r="D185" s="173"/>
      <c r="E185" s="173"/>
      <c r="F185" s="173"/>
      <c r="G185" s="173"/>
      <c r="H185" s="173"/>
      <c r="I185" s="173"/>
      <c r="J185" s="173"/>
      <c r="K185" s="173"/>
      <c r="L185" s="298"/>
      <c r="M185" s="67"/>
      <c r="N185" s="67"/>
      <c r="O185" s="76"/>
      <c r="P185" s="218"/>
      <c r="Q185" s="218"/>
      <c r="R185" s="218"/>
    </row>
    <row r="186" spans="1:18" x14ac:dyDescent="0.25">
      <c r="A186" s="182"/>
      <c r="B186" s="173"/>
      <c r="C186" s="173"/>
      <c r="D186" s="173"/>
      <c r="E186" s="173"/>
      <c r="F186" s="173"/>
      <c r="G186" s="173"/>
      <c r="H186" s="173"/>
      <c r="I186" s="173"/>
      <c r="J186" s="173"/>
      <c r="K186" s="173"/>
      <c r="L186" s="298"/>
      <c r="M186" s="67"/>
      <c r="N186" s="67"/>
      <c r="O186" s="76"/>
      <c r="P186" s="218"/>
      <c r="Q186" s="218"/>
      <c r="R186" s="218"/>
    </row>
    <row r="187" spans="1:18" x14ac:dyDescent="0.25">
      <c r="A187" s="182"/>
      <c r="B187" s="173"/>
      <c r="C187" s="173"/>
      <c r="D187" s="173"/>
      <c r="E187" s="173"/>
      <c r="F187" s="173"/>
      <c r="G187" s="173"/>
      <c r="H187" s="173"/>
      <c r="I187" s="173"/>
      <c r="J187" s="173"/>
      <c r="K187" s="173"/>
      <c r="L187" s="298"/>
      <c r="M187" s="67"/>
      <c r="N187" s="67"/>
      <c r="O187" s="76"/>
      <c r="P187" s="218"/>
      <c r="Q187" s="218"/>
      <c r="R187" s="218"/>
    </row>
    <row r="188" spans="1:18" x14ac:dyDescent="0.25">
      <c r="A188" s="182"/>
      <c r="B188" s="173"/>
      <c r="C188" s="173"/>
      <c r="D188" s="173"/>
      <c r="E188" s="173"/>
      <c r="F188" s="173"/>
      <c r="G188" s="173"/>
      <c r="H188" s="173"/>
      <c r="I188" s="173"/>
      <c r="J188" s="173"/>
      <c r="K188" s="173"/>
      <c r="L188" s="298"/>
      <c r="M188" s="67"/>
      <c r="N188" s="67"/>
      <c r="O188" s="76"/>
      <c r="P188" s="218"/>
      <c r="Q188" s="218"/>
      <c r="R188" s="218"/>
    </row>
    <row r="189" spans="1:18" x14ac:dyDescent="0.25">
      <c r="A189" s="182"/>
      <c r="B189" s="173"/>
      <c r="C189" s="173"/>
      <c r="D189" s="173"/>
      <c r="E189" s="173"/>
      <c r="F189" s="173"/>
      <c r="G189" s="173"/>
      <c r="H189" s="173"/>
      <c r="I189" s="173"/>
      <c r="J189" s="173"/>
      <c r="K189" s="173"/>
      <c r="L189" s="298"/>
      <c r="M189" s="67"/>
      <c r="N189" s="67"/>
      <c r="O189" s="76"/>
      <c r="P189" s="218"/>
      <c r="Q189" s="218"/>
      <c r="R189" s="218"/>
    </row>
    <row r="190" spans="1:18" x14ac:dyDescent="0.25">
      <c r="A190" s="182"/>
      <c r="B190" s="173"/>
      <c r="C190" s="173"/>
      <c r="D190" s="173"/>
      <c r="E190" s="173"/>
      <c r="F190" s="173"/>
      <c r="G190" s="173"/>
      <c r="H190" s="173"/>
      <c r="I190" s="173"/>
      <c r="J190" s="173"/>
      <c r="K190" s="173"/>
      <c r="L190" s="298"/>
      <c r="M190" s="67"/>
      <c r="N190" s="67"/>
      <c r="O190" s="76"/>
      <c r="P190" s="218"/>
      <c r="Q190" s="218"/>
      <c r="R190" s="218"/>
    </row>
    <row r="191" spans="1:18" x14ac:dyDescent="0.25">
      <c r="A191" s="182"/>
      <c r="B191" s="173"/>
      <c r="C191" s="173"/>
      <c r="D191" s="173"/>
      <c r="E191" s="173"/>
      <c r="F191" s="173"/>
      <c r="G191" s="173"/>
      <c r="H191" s="173"/>
      <c r="I191" s="173"/>
      <c r="J191" s="173"/>
      <c r="K191" s="173"/>
      <c r="L191" s="298"/>
      <c r="M191" s="67"/>
      <c r="N191" s="67"/>
      <c r="O191" s="76"/>
      <c r="P191" s="218"/>
      <c r="Q191" s="218"/>
      <c r="R191" s="218"/>
    </row>
    <row r="192" spans="1:18" x14ac:dyDescent="0.25">
      <c r="A192" s="182"/>
      <c r="B192" s="173"/>
      <c r="C192" s="173"/>
      <c r="D192" s="173"/>
      <c r="E192" s="173"/>
      <c r="F192" s="173"/>
      <c r="G192" s="173"/>
      <c r="H192" s="173"/>
      <c r="I192" s="173"/>
      <c r="J192" s="173"/>
      <c r="K192" s="173"/>
      <c r="L192" s="298"/>
      <c r="M192" s="67"/>
      <c r="N192" s="67"/>
      <c r="O192" s="76"/>
      <c r="P192" s="218"/>
      <c r="Q192" s="218"/>
      <c r="R192" s="218"/>
    </row>
    <row r="193" spans="1:18" x14ac:dyDescent="0.25">
      <c r="A193" s="182"/>
      <c r="B193" s="173"/>
      <c r="C193" s="173"/>
      <c r="D193" s="173"/>
      <c r="E193" s="173"/>
      <c r="F193" s="173"/>
      <c r="G193" s="173"/>
      <c r="H193" s="173"/>
      <c r="I193" s="173"/>
      <c r="J193" s="173"/>
      <c r="K193" s="173"/>
      <c r="L193" s="298"/>
      <c r="M193" s="67"/>
      <c r="N193" s="67"/>
      <c r="O193" s="76"/>
      <c r="P193" s="218"/>
      <c r="Q193" s="218"/>
      <c r="R193" s="218"/>
    </row>
    <row r="194" spans="1:18" x14ac:dyDescent="0.25">
      <c r="A194" s="182"/>
      <c r="B194" s="173"/>
      <c r="C194" s="173"/>
      <c r="D194" s="173"/>
      <c r="E194" s="173"/>
      <c r="F194" s="173"/>
      <c r="G194" s="173"/>
      <c r="H194" s="173"/>
      <c r="I194" s="173"/>
      <c r="J194" s="173"/>
      <c r="K194" s="173"/>
      <c r="L194" s="298"/>
      <c r="M194" s="67"/>
      <c r="N194" s="67"/>
      <c r="O194" s="76"/>
      <c r="P194" s="218"/>
      <c r="Q194" s="218"/>
      <c r="R194" s="218"/>
    </row>
    <row r="195" spans="1:18" x14ac:dyDescent="0.25">
      <c r="A195" s="182"/>
      <c r="B195" s="173"/>
      <c r="C195" s="173"/>
      <c r="D195" s="173"/>
      <c r="E195" s="173"/>
      <c r="F195" s="173"/>
      <c r="G195" s="173"/>
      <c r="H195" s="173"/>
      <c r="I195" s="173"/>
      <c r="J195" s="173"/>
      <c r="K195" s="173"/>
      <c r="L195" s="298"/>
      <c r="M195" s="67"/>
      <c r="N195" s="67"/>
      <c r="O195" s="76"/>
      <c r="P195" s="218"/>
      <c r="Q195" s="218"/>
      <c r="R195" s="218"/>
    </row>
    <row r="196" spans="1:18" x14ac:dyDescent="0.25">
      <c r="A196" s="182"/>
      <c r="B196" s="173"/>
      <c r="C196" s="173"/>
      <c r="D196" s="173"/>
      <c r="E196" s="173"/>
      <c r="F196" s="173"/>
      <c r="G196" s="173"/>
      <c r="H196" s="173"/>
      <c r="I196" s="173"/>
      <c r="J196" s="173"/>
      <c r="K196" s="173"/>
      <c r="L196" s="298"/>
      <c r="M196" s="67"/>
      <c r="N196" s="67"/>
      <c r="O196" s="76"/>
      <c r="P196" s="218"/>
      <c r="Q196" s="218"/>
      <c r="R196" s="218"/>
    </row>
    <row r="197" spans="1:18" x14ac:dyDescent="0.25">
      <c r="A197" s="182"/>
      <c r="B197" s="173"/>
      <c r="C197" s="173"/>
      <c r="D197" s="173"/>
      <c r="E197" s="173"/>
      <c r="F197" s="173"/>
      <c r="G197" s="173"/>
      <c r="H197" s="173"/>
      <c r="I197" s="173"/>
      <c r="J197" s="173"/>
      <c r="K197" s="173"/>
      <c r="L197" s="298"/>
      <c r="M197" s="67"/>
      <c r="N197" s="67"/>
      <c r="O197" s="76"/>
      <c r="P197" s="218"/>
      <c r="Q197" s="218"/>
      <c r="R197" s="218"/>
    </row>
    <row r="198" spans="1:18" x14ac:dyDescent="0.25">
      <c r="A198" s="182"/>
      <c r="B198" s="173"/>
      <c r="C198" s="173"/>
      <c r="D198" s="173"/>
      <c r="E198" s="173"/>
      <c r="F198" s="173"/>
      <c r="G198" s="173"/>
      <c r="H198" s="173"/>
      <c r="I198" s="173"/>
      <c r="J198" s="173"/>
      <c r="K198" s="173"/>
      <c r="L198" s="298"/>
      <c r="M198" s="67"/>
      <c r="N198" s="67"/>
      <c r="O198" s="76"/>
      <c r="P198" s="218"/>
      <c r="Q198" s="218"/>
      <c r="R198" s="218"/>
    </row>
    <row r="199" spans="1:18" x14ac:dyDescent="0.25">
      <c r="A199" s="182"/>
      <c r="B199" s="173"/>
      <c r="C199" s="173"/>
      <c r="D199" s="173"/>
      <c r="E199" s="173"/>
      <c r="F199" s="173"/>
      <c r="G199" s="173"/>
      <c r="H199" s="173"/>
      <c r="I199" s="173"/>
      <c r="J199" s="173"/>
      <c r="K199" s="173"/>
      <c r="L199" s="298"/>
      <c r="M199" s="67"/>
      <c r="N199" s="67"/>
      <c r="O199" s="76"/>
      <c r="P199" s="218"/>
      <c r="Q199" s="218"/>
      <c r="R199" s="218"/>
    </row>
    <row r="200" spans="1:18" x14ac:dyDescent="0.25">
      <c r="A200" s="182"/>
      <c r="B200" s="173"/>
      <c r="C200" s="173"/>
      <c r="D200" s="173"/>
      <c r="E200" s="173"/>
      <c r="F200" s="173"/>
      <c r="G200" s="173"/>
      <c r="H200" s="173"/>
      <c r="I200" s="173"/>
      <c r="J200" s="173"/>
      <c r="K200" s="173"/>
      <c r="L200" s="298"/>
      <c r="M200" s="67"/>
      <c r="N200" s="67"/>
      <c r="O200" s="76"/>
      <c r="P200" s="218"/>
      <c r="Q200" s="218"/>
      <c r="R200" s="218"/>
    </row>
    <row r="201" spans="1:18" x14ac:dyDescent="0.25">
      <c r="A201" s="182"/>
      <c r="B201" s="173"/>
      <c r="C201" s="173"/>
      <c r="D201" s="173"/>
      <c r="E201" s="173"/>
      <c r="F201" s="173"/>
      <c r="G201" s="173"/>
      <c r="H201" s="173"/>
      <c r="I201" s="173"/>
      <c r="J201" s="173"/>
      <c r="K201" s="173"/>
      <c r="L201" s="298"/>
      <c r="M201" s="67"/>
      <c r="N201" s="67"/>
      <c r="O201" s="76"/>
      <c r="P201" s="218"/>
      <c r="Q201" s="218"/>
      <c r="R201" s="218"/>
    </row>
    <row r="202" spans="1:18" x14ac:dyDescent="0.25">
      <c r="A202" s="182"/>
      <c r="B202" s="173"/>
      <c r="C202" s="173"/>
      <c r="D202" s="173"/>
      <c r="E202" s="173"/>
      <c r="F202" s="173"/>
      <c r="G202" s="173"/>
      <c r="H202" s="173"/>
      <c r="I202" s="173"/>
      <c r="J202" s="173"/>
      <c r="K202" s="173"/>
      <c r="L202" s="298"/>
      <c r="M202" s="67"/>
      <c r="N202" s="67"/>
      <c r="O202" s="76"/>
      <c r="P202" s="218"/>
      <c r="Q202" s="218"/>
      <c r="R202" s="218"/>
    </row>
    <row r="203" spans="1:18" x14ac:dyDescent="0.25">
      <c r="A203" s="182"/>
      <c r="B203" s="173"/>
      <c r="C203" s="173"/>
      <c r="D203" s="173"/>
      <c r="E203" s="173"/>
      <c r="F203" s="173"/>
      <c r="G203" s="173"/>
      <c r="H203" s="173"/>
      <c r="I203" s="173"/>
      <c r="J203" s="173"/>
      <c r="K203" s="173"/>
      <c r="L203" s="298"/>
      <c r="M203" s="67"/>
      <c r="N203" s="67"/>
      <c r="O203" s="76"/>
      <c r="P203" s="218"/>
      <c r="Q203" s="218"/>
      <c r="R203" s="218"/>
    </row>
    <row r="204" spans="1:18" x14ac:dyDescent="0.25">
      <c r="A204" s="182"/>
      <c r="B204" s="173"/>
      <c r="C204" s="173"/>
      <c r="D204" s="173"/>
      <c r="E204" s="173"/>
      <c r="F204" s="173"/>
      <c r="G204" s="173"/>
      <c r="H204" s="173"/>
      <c r="I204" s="173"/>
      <c r="J204" s="173"/>
      <c r="K204" s="173"/>
      <c r="L204" s="298"/>
      <c r="M204" s="67"/>
      <c r="N204" s="67"/>
      <c r="O204" s="76"/>
      <c r="P204" s="218"/>
      <c r="Q204" s="218"/>
      <c r="R204" s="218"/>
    </row>
    <row r="205" spans="1:18" x14ac:dyDescent="0.25">
      <c r="A205" s="182"/>
      <c r="B205" s="173"/>
      <c r="C205" s="173"/>
      <c r="D205" s="173"/>
      <c r="E205" s="173"/>
      <c r="F205" s="173"/>
      <c r="G205" s="173"/>
      <c r="H205" s="173"/>
      <c r="I205" s="173"/>
      <c r="J205" s="173"/>
      <c r="K205" s="173"/>
      <c r="L205" s="298"/>
      <c r="M205" s="67"/>
      <c r="N205" s="67"/>
      <c r="O205" s="76"/>
      <c r="P205" s="218"/>
      <c r="Q205" s="218"/>
      <c r="R205" s="218"/>
    </row>
    <row r="206" spans="1:18" x14ac:dyDescent="0.25">
      <c r="A206" s="182"/>
      <c r="B206" s="173"/>
      <c r="C206" s="173"/>
      <c r="D206" s="173"/>
      <c r="E206" s="173"/>
      <c r="F206" s="173"/>
      <c r="G206" s="173"/>
      <c r="H206" s="173"/>
      <c r="I206" s="173"/>
      <c r="J206" s="173"/>
      <c r="K206" s="173"/>
      <c r="L206" s="298"/>
      <c r="M206" s="67"/>
      <c r="N206" s="67"/>
      <c r="O206" s="76"/>
      <c r="P206" s="218"/>
      <c r="Q206" s="218"/>
      <c r="R206" s="218"/>
    </row>
    <row r="207" spans="1:18" x14ac:dyDescent="0.25">
      <c r="A207" s="182"/>
      <c r="B207" s="173"/>
      <c r="C207" s="173"/>
      <c r="D207" s="173"/>
      <c r="E207" s="173"/>
      <c r="F207" s="173"/>
      <c r="G207" s="173"/>
      <c r="H207" s="173"/>
      <c r="I207" s="173"/>
      <c r="J207" s="173"/>
      <c r="K207" s="173"/>
      <c r="L207" s="298"/>
      <c r="M207" s="67"/>
      <c r="N207" s="67"/>
      <c r="O207" s="76"/>
      <c r="P207" s="218"/>
      <c r="Q207" s="218"/>
      <c r="R207" s="218"/>
    </row>
    <row r="208" spans="1:18" x14ac:dyDescent="0.25">
      <c r="A208" s="182"/>
      <c r="B208" s="173"/>
      <c r="C208" s="173"/>
      <c r="D208" s="173"/>
      <c r="E208" s="173"/>
      <c r="F208" s="173"/>
      <c r="G208" s="173"/>
      <c r="H208" s="173"/>
      <c r="I208" s="173"/>
      <c r="J208" s="173"/>
      <c r="K208" s="173"/>
      <c r="L208" s="298"/>
      <c r="M208" s="67"/>
      <c r="N208" s="67"/>
      <c r="O208" s="76"/>
      <c r="P208" s="218"/>
      <c r="Q208" s="218"/>
      <c r="R208" s="218"/>
    </row>
    <row r="209" spans="1:18" x14ac:dyDescent="0.25">
      <c r="A209" s="182"/>
      <c r="B209" s="173"/>
      <c r="C209" s="173"/>
      <c r="D209" s="173"/>
      <c r="E209" s="173"/>
      <c r="F209" s="173"/>
      <c r="G209" s="173"/>
      <c r="H209" s="173"/>
      <c r="I209" s="173"/>
      <c r="J209" s="173"/>
      <c r="K209" s="173"/>
      <c r="L209" s="298"/>
      <c r="M209" s="67"/>
      <c r="N209" s="67"/>
      <c r="O209" s="76"/>
      <c r="P209" s="218"/>
      <c r="Q209" s="218"/>
      <c r="R209" s="218"/>
    </row>
    <row r="210" spans="1:18" x14ac:dyDescent="0.25">
      <c r="A210" s="182"/>
      <c r="B210" s="173"/>
      <c r="C210" s="173"/>
      <c r="D210" s="173"/>
      <c r="E210" s="173"/>
      <c r="F210" s="173"/>
      <c r="G210" s="173"/>
      <c r="H210" s="173"/>
      <c r="I210" s="173"/>
      <c r="J210" s="173"/>
      <c r="K210" s="173"/>
      <c r="L210" s="298"/>
      <c r="M210" s="67"/>
      <c r="N210" s="67"/>
      <c r="O210" s="76"/>
      <c r="P210" s="218"/>
      <c r="Q210" s="218"/>
      <c r="R210" s="218"/>
    </row>
    <row r="211" spans="1:18" x14ac:dyDescent="0.25">
      <c r="A211" s="182"/>
      <c r="B211" s="173"/>
      <c r="C211" s="173"/>
      <c r="D211" s="173"/>
      <c r="E211" s="173"/>
      <c r="F211" s="173"/>
      <c r="G211" s="173"/>
      <c r="H211" s="173"/>
      <c r="I211" s="173"/>
      <c r="J211" s="173"/>
      <c r="K211" s="173"/>
      <c r="L211" s="298"/>
      <c r="M211" s="67"/>
      <c r="N211" s="67"/>
      <c r="O211" s="76"/>
      <c r="P211" s="218"/>
      <c r="Q211" s="218"/>
      <c r="R211" s="218"/>
    </row>
    <row r="212" spans="1:18" x14ac:dyDescent="0.25">
      <c r="A212" s="182"/>
      <c r="B212" s="173"/>
      <c r="C212" s="173"/>
      <c r="D212" s="173"/>
      <c r="E212" s="173"/>
      <c r="F212" s="173"/>
      <c r="G212" s="173"/>
      <c r="H212" s="173"/>
      <c r="I212" s="173"/>
      <c r="J212" s="173"/>
      <c r="K212" s="173"/>
      <c r="L212" s="298"/>
      <c r="M212" s="67"/>
      <c r="N212" s="67"/>
      <c r="O212" s="76"/>
      <c r="P212" s="218"/>
      <c r="Q212" s="218"/>
      <c r="R212" s="218"/>
    </row>
    <row r="213" spans="1:18" x14ac:dyDescent="0.25">
      <c r="A213" s="182"/>
      <c r="B213" s="173"/>
      <c r="C213" s="173"/>
      <c r="D213" s="173"/>
      <c r="E213" s="173"/>
      <c r="F213" s="173"/>
      <c r="G213" s="173"/>
      <c r="H213" s="173"/>
      <c r="I213" s="173"/>
      <c r="J213" s="173"/>
      <c r="K213" s="173"/>
      <c r="L213" s="298"/>
      <c r="M213" s="67"/>
      <c r="N213" s="67"/>
      <c r="O213" s="76"/>
      <c r="P213" s="218"/>
      <c r="Q213" s="218"/>
      <c r="R213" s="218"/>
    </row>
    <row r="214" spans="1:18" x14ac:dyDescent="0.25">
      <c r="A214" s="182"/>
      <c r="B214" s="173"/>
      <c r="C214" s="173"/>
      <c r="D214" s="173"/>
      <c r="E214" s="173"/>
      <c r="F214" s="173"/>
      <c r="G214" s="173"/>
      <c r="H214" s="173"/>
      <c r="I214" s="173"/>
      <c r="J214" s="173"/>
      <c r="K214" s="173"/>
      <c r="L214" s="298"/>
      <c r="M214" s="67"/>
      <c r="N214" s="67"/>
      <c r="O214" s="76"/>
      <c r="P214" s="218"/>
      <c r="Q214" s="218"/>
      <c r="R214" s="218"/>
    </row>
    <row r="215" spans="1:18" x14ac:dyDescent="0.25">
      <c r="A215" s="182"/>
      <c r="B215" s="173"/>
      <c r="C215" s="173"/>
      <c r="D215" s="173"/>
      <c r="E215" s="173"/>
      <c r="F215" s="173"/>
      <c r="G215" s="173"/>
      <c r="H215" s="173"/>
      <c r="I215" s="173"/>
      <c r="J215" s="173"/>
      <c r="K215" s="173"/>
      <c r="L215" s="298"/>
      <c r="M215" s="67"/>
      <c r="N215" s="67"/>
      <c r="O215" s="76"/>
      <c r="P215" s="218"/>
      <c r="Q215" s="218"/>
      <c r="R215" s="218"/>
    </row>
    <row r="216" spans="1:18" x14ac:dyDescent="0.25">
      <c r="A216" s="182"/>
      <c r="B216" s="173"/>
      <c r="C216" s="173"/>
      <c r="D216" s="173"/>
      <c r="E216" s="173"/>
      <c r="F216" s="173"/>
      <c r="G216" s="173"/>
      <c r="H216" s="173"/>
      <c r="I216" s="173"/>
      <c r="J216" s="173"/>
      <c r="K216" s="173"/>
      <c r="L216" s="298"/>
      <c r="M216" s="67"/>
      <c r="N216" s="67"/>
      <c r="O216" s="76"/>
      <c r="P216" s="218"/>
      <c r="Q216" s="218"/>
      <c r="R216" s="218"/>
    </row>
    <row r="217" spans="1:18" x14ac:dyDescent="0.25">
      <c r="A217" s="182"/>
      <c r="B217" s="173"/>
      <c r="C217" s="173"/>
      <c r="D217" s="173"/>
      <c r="E217" s="173"/>
      <c r="F217" s="173"/>
      <c r="G217" s="173"/>
      <c r="H217" s="173"/>
      <c r="I217" s="173"/>
      <c r="J217" s="173"/>
      <c r="K217" s="173"/>
      <c r="L217" s="298"/>
      <c r="M217" s="67"/>
      <c r="N217" s="67"/>
      <c r="O217" s="76"/>
      <c r="P217" s="218"/>
      <c r="Q217" s="218"/>
      <c r="R217" s="218"/>
    </row>
    <row r="218" spans="1:18" x14ac:dyDescent="0.25">
      <c r="A218" s="182"/>
      <c r="B218" s="173"/>
      <c r="C218" s="173"/>
      <c r="D218" s="173"/>
      <c r="E218" s="173"/>
      <c r="F218" s="173"/>
      <c r="G218" s="173"/>
      <c r="H218" s="173"/>
      <c r="I218" s="173"/>
      <c r="J218" s="173"/>
      <c r="K218" s="173"/>
      <c r="L218" s="298"/>
      <c r="M218" s="67"/>
      <c r="N218" s="67"/>
      <c r="O218" s="76"/>
      <c r="P218" s="218"/>
      <c r="Q218" s="218"/>
      <c r="R218" s="218"/>
    </row>
    <row r="219" spans="1:18" x14ac:dyDescent="0.25">
      <c r="A219" s="182"/>
      <c r="B219" s="173"/>
      <c r="C219" s="173"/>
      <c r="D219" s="173"/>
      <c r="E219" s="173"/>
      <c r="F219" s="173"/>
      <c r="G219" s="173"/>
      <c r="H219" s="173"/>
      <c r="I219" s="173"/>
      <c r="J219" s="173"/>
      <c r="K219" s="173"/>
      <c r="L219" s="298"/>
      <c r="M219" s="67"/>
      <c r="N219" s="67"/>
      <c r="O219" s="76"/>
      <c r="P219" s="218"/>
      <c r="Q219" s="218"/>
      <c r="R219" s="218"/>
    </row>
    <row r="220" spans="1:18" x14ac:dyDescent="0.25">
      <c r="A220" s="182"/>
      <c r="B220" s="173"/>
      <c r="C220" s="173"/>
      <c r="D220" s="173"/>
      <c r="E220" s="173"/>
      <c r="F220" s="173"/>
      <c r="G220" s="173"/>
      <c r="H220" s="173"/>
      <c r="I220" s="173"/>
      <c r="J220" s="173"/>
      <c r="K220" s="173"/>
      <c r="L220" s="298"/>
      <c r="M220" s="67"/>
      <c r="N220" s="67"/>
      <c r="O220" s="76"/>
      <c r="P220" s="218"/>
      <c r="Q220" s="218"/>
      <c r="R220" s="218"/>
    </row>
    <row r="221" spans="1:18" x14ac:dyDescent="0.25">
      <c r="A221" s="182"/>
      <c r="B221" s="173"/>
      <c r="C221" s="173"/>
      <c r="D221" s="173"/>
      <c r="E221" s="173"/>
      <c r="F221" s="173"/>
      <c r="G221" s="173"/>
      <c r="H221" s="173"/>
      <c r="I221" s="173"/>
      <c r="J221" s="173"/>
      <c r="K221" s="173"/>
      <c r="L221" s="298"/>
      <c r="M221" s="67"/>
      <c r="N221" s="67"/>
      <c r="O221" s="76"/>
      <c r="P221" s="218"/>
      <c r="Q221" s="218"/>
      <c r="R221" s="218"/>
    </row>
    <row r="222" spans="1:18" x14ac:dyDescent="0.25">
      <c r="A222" s="182"/>
      <c r="B222" s="173"/>
      <c r="C222" s="173"/>
      <c r="D222" s="173"/>
      <c r="E222" s="173"/>
      <c r="F222" s="173"/>
      <c r="G222" s="173"/>
      <c r="H222" s="173"/>
      <c r="I222" s="173"/>
      <c r="J222" s="173"/>
      <c r="K222" s="173"/>
      <c r="L222" s="298"/>
      <c r="M222" s="67"/>
      <c r="N222" s="67"/>
      <c r="O222" s="76"/>
      <c r="P222" s="218"/>
      <c r="Q222" s="218"/>
      <c r="R222" s="218"/>
    </row>
    <row r="223" spans="1:18" x14ac:dyDescent="0.25">
      <c r="A223" s="182"/>
      <c r="B223" s="173"/>
      <c r="C223" s="173"/>
      <c r="D223" s="173"/>
      <c r="E223" s="173"/>
      <c r="F223" s="173"/>
      <c r="G223" s="173"/>
      <c r="H223" s="173"/>
      <c r="I223" s="173"/>
      <c r="J223" s="173"/>
      <c r="K223" s="173"/>
      <c r="L223" s="298"/>
      <c r="M223" s="67"/>
      <c r="N223" s="67"/>
      <c r="O223" s="76"/>
      <c r="P223" s="218"/>
      <c r="Q223" s="218"/>
      <c r="R223" s="218"/>
    </row>
    <row r="224" spans="1:18" x14ac:dyDescent="0.25">
      <c r="A224" s="182"/>
      <c r="B224" s="173"/>
      <c r="C224" s="173"/>
      <c r="D224" s="173"/>
      <c r="E224" s="173"/>
      <c r="F224" s="173"/>
      <c r="G224" s="173"/>
      <c r="H224" s="173"/>
      <c r="I224" s="173"/>
      <c r="J224" s="173"/>
      <c r="K224" s="173"/>
      <c r="L224" s="298"/>
      <c r="M224" s="67"/>
      <c r="N224" s="67"/>
      <c r="O224" s="76"/>
      <c r="P224" s="218"/>
      <c r="Q224" s="218"/>
      <c r="R224" s="218"/>
    </row>
    <row r="225" spans="1:18" x14ac:dyDescent="0.25">
      <c r="A225" s="182"/>
      <c r="B225" s="173"/>
      <c r="C225" s="173"/>
      <c r="D225" s="173"/>
      <c r="E225" s="173"/>
      <c r="F225" s="173"/>
      <c r="G225" s="173"/>
      <c r="H225" s="173"/>
      <c r="I225" s="173"/>
      <c r="J225" s="173"/>
      <c r="K225" s="173"/>
      <c r="L225" s="298"/>
      <c r="M225" s="67"/>
      <c r="N225" s="67"/>
      <c r="O225" s="76"/>
      <c r="P225" s="218"/>
      <c r="Q225" s="218"/>
      <c r="R225" s="218"/>
    </row>
    <row r="226" spans="1:18" x14ac:dyDescent="0.25">
      <c r="A226" s="182"/>
      <c r="B226" s="173"/>
      <c r="C226" s="173"/>
      <c r="D226" s="173"/>
      <c r="E226" s="173"/>
      <c r="F226" s="173"/>
      <c r="G226" s="173"/>
      <c r="H226" s="173"/>
      <c r="I226" s="173"/>
      <c r="J226" s="173"/>
      <c r="K226" s="173"/>
      <c r="L226" s="298"/>
      <c r="M226" s="67"/>
      <c r="N226" s="67"/>
      <c r="O226" s="76"/>
      <c r="P226" s="218"/>
      <c r="Q226" s="218"/>
      <c r="R226" s="218"/>
    </row>
    <row r="227" spans="1:18" x14ac:dyDescent="0.25">
      <c r="A227" s="182"/>
      <c r="B227" s="173"/>
      <c r="C227" s="173"/>
      <c r="D227" s="173"/>
      <c r="E227" s="173"/>
      <c r="F227" s="173"/>
      <c r="G227" s="173"/>
      <c r="H227" s="173"/>
      <c r="I227" s="173"/>
      <c r="J227" s="173"/>
      <c r="K227" s="173"/>
      <c r="L227" s="298"/>
      <c r="M227" s="67"/>
      <c r="N227" s="67"/>
      <c r="O227" s="76"/>
      <c r="P227" s="218"/>
      <c r="Q227" s="218"/>
      <c r="R227" s="218"/>
    </row>
    <row r="228" spans="1:18" x14ac:dyDescent="0.25">
      <c r="A228" s="182"/>
      <c r="B228" s="173"/>
      <c r="C228" s="173"/>
      <c r="D228" s="173"/>
      <c r="E228" s="173"/>
      <c r="F228" s="173"/>
      <c r="G228" s="173"/>
      <c r="H228" s="173"/>
      <c r="I228" s="173"/>
      <c r="J228" s="173"/>
      <c r="K228" s="173"/>
      <c r="L228" s="298"/>
      <c r="M228" s="67"/>
      <c r="N228" s="67"/>
      <c r="O228" s="76"/>
      <c r="P228" s="218"/>
      <c r="Q228" s="218"/>
      <c r="R228" s="218"/>
    </row>
    <row r="229" spans="1:18" x14ac:dyDescent="0.25">
      <c r="A229" s="182"/>
      <c r="B229" s="173"/>
      <c r="C229" s="173"/>
      <c r="D229" s="173"/>
      <c r="E229" s="173"/>
      <c r="F229" s="173"/>
      <c r="G229" s="173"/>
      <c r="H229" s="173"/>
      <c r="I229" s="173"/>
      <c r="J229" s="173"/>
      <c r="K229" s="173"/>
      <c r="L229" s="298"/>
      <c r="M229" s="67"/>
      <c r="N229" s="67"/>
      <c r="O229" s="76"/>
      <c r="P229" s="218"/>
      <c r="Q229" s="218"/>
      <c r="R229" s="218"/>
    </row>
    <row r="230" spans="1:18" x14ac:dyDescent="0.25">
      <c r="A230" s="182"/>
      <c r="B230" s="173"/>
      <c r="C230" s="173"/>
      <c r="D230" s="173"/>
      <c r="E230" s="173"/>
      <c r="F230" s="173"/>
      <c r="G230" s="173"/>
      <c r="H230" s="173"/>
      <c r="I230" s="173"/>
      <c r="J230" s="173"/>
      <c r="K230" s="173"/>
      <c r="L230" s="298"/>
      <c r="M230" s="67"/>
      <c r="N230" s="67"/>
      <c r="O230" s="76"/>
      <c r="P230" s="218"/>
      <c r="Q230" s="218"/>
      <c r="R230" s="218"/>
    </row>
    <row r="231" spans="1:18" x14ac:dyDescent="0.25">
      <c r="A231" s="182"/>
      <c r="B231" s="173"/>
      <c r="C231" s="173"/>
      <c r="D231" s="173"/>
      <c r="E231" s="173"/>
      <c r="F231" s="173"/>
      <c r="G231" s="173"/>
      <c r="H231" s="173"/>
      <c r="I231" s="173"/>
      <c r="J231" s="173"/>
      <c r="K231" s="173"/>
      <c r="L231" s="298"/>
      <c r="M231" s="67"/>
      <c r="N231" s="67"/>
      <c r="O231" s="76"/>
      <c r="P231" s="218"/>
      <c r="Q231" s="218"/>
      <c r="R231" s="218"/>
    </row>
    <row r="232" spans="1:18" x14ac:dyDescent="0.25">
      <c r="A232" s="182"/>
      <c r="B232" s="173"/>
      <c r="C232" s="173"/>
      <c r="D232" s="173"/>
      <c r="E232" s="173"/>
      <c r="F232" s="173"/>
      <c r="G232" s="173"/>
      <c r="H232" s="173"/>
      <c r="I232" s="173"/>
      <c r="J232" s="173"/>
      <c r="K232" s="173"/>
      <c r="L232" s="298"/>
      <c r="M232" s="67"/>
      <c r="N232" s="67"/>
      <c r="O232" s="76"/>
      <c r="P232" s="218"/>
      <c r="Q232" s="218"/>
      <c r="R232" s="218"/>
    </row>
    <row r="233" spans="1:18" x14ac:dyDescent="0.25">
      <c r="A233" s="182"/>
      <c r="B233" s="173"/>
      <c r="C233" s="173"/>
      <c r="D233" s="173"/>
      <c r="E233" s="173"/>
      <c r="F233" s="173"/>
      <c r="G233" s="173"/>
      <c r="H233" s="173"/>
      <c r="I233" s="173"/>
      <c r="J233" s="173"/>
      <c r="K233" s="173"/>
      <c r="L233" s="298"/>
      <c r="M233" s="67"/>
      <c r="N233" s="67"/>
      <c r="O233" s="76"/>
      <c r="P233" s="218"/>
      <c r="Q233" s="218"/>
      <c r="R233" s="218"/>
    </row>
    <row r="234" spans="1:18" x14ac:dyDescent="0.25">
      <c r="A234" s="182"/>
      <c r="B234" s="173"/>
      <c r="C234" s="173"/>
      <c r="D234" s="173"/>
      <c r="E234" s="173"/>
      <c r="F234" s="173"/>
      <c r="G234" s="173"/>
      <c r="H234" s="173"/>
      <c r="I234" s="173"/>
      <c r="J234" s="173"/>
      <c r="K234" s="173"/>
      <c r="L234" s="298"/>
      <c r="M234" s="67"/>
      <c r="N234" s="67"/>
      <c r="O234" s="76"/>
      <c r="P234" s="218"/>
      <c r="Q234" s="218"/>
      <c r="R234" s="218"/>
    </row>
    <row r="235" spans="1:18" x14ac:dyDescent="0.25">
      <c r="A235" s="182"/>
      <c r="B235" s="173"/>
      <c r="C235" s="173"/>
      <c r="D235" s="173"/>
      <c r="E235" s="173"/>
      <c r="F235" s="173"/>
      <c r="G235" s="173"/>
      <c r="H235" s="173"/>
      <c r="I235" s="173"/>
      <c r="J235" s="173"/>
      <c r="K235" s="173"/>
      <c r="L235" s="298"/>
      <c r="M235" s="67"/>
      <c r="N235" s="67"/>
      <c r="O235" s="76"/>
      <c r="P235" s="218"/>
      <c r="Q235" s="218"/>
      <c r="R235" s="218"/>
    </row>
    <row r="236" spans="1:18" x14ac:dyDescent="0.25">
      <c r="A236" s="182"/>
      <c r="B236" s="173"/>
      <c r="C236" s="173"/>
      <c r="D236" s="173"/>
      <c r="E236" s="173"/>
      <c r="F236" s="173"/>
      <c r="G236" s="173"/>
      <c r="H236" s="173"/>
      <c r="I236" s="173"/>
      <c r="J236" s="173"/>
      <c r="K236" s="173"/>
      <c r="L236" s="298"/>
      <c r="M236" s="67"/>
      <c r="N236" s="67"/>
      <c r="O236" s="76"/>
      <c r="P236" s="218"/>
      <c r="Q236" s="218"/>
      <c r="R236" s="218"/>
    </row>
    <row r="237" spans="1:18" x14ac:dyDescent="0.25">
      <c r="A237" s="182"/>
      <c r="B237" s="173"/>
      <c r="C237" s="173"/>
      <c r="D237" s="173"/>
      <c r="E237" s="173"/>
      <c r="F237" s="173"/>
      <c r="G237" s="173"/>
      <c r="H237" s="173"/>
      <c r="I237" s="173"/>
      <c r="J237" s="173"/>
      <c r="K237" s="173"/>
      <c r="L237" s="298"/>
      <c r="M237" s="67"/>
      <c r="N237" s="67"/>
      <c r="O237" s="76"/>
      <c r="P237" s="218"/>
      <c r="Q237" s="218"/>
      <c r="R237" s="218"/>
    </row>
    <row r="238" spans="1:18" x14ac:dyDescent="0.25">
      <c r="A238" s="182"/>
      <c r="B238" s="173"/>
      <c r="C238" s="173"/>
      <c r="D238" s="173"/>
      <c r="E238" s="173"/>
      <c r="F238" s="173"/>
      <c r="G238" s="173"/>
      <c r="H238" s="173"/>
      <c r="I238" s="173"/>
      <c r="J238" s="173"/>
      <c r="K238" s="173"/>
      <c r="L238" s="298"/>
      <c r="M238" s="67"/>
      <c r="N238" s="67"/>
      <c r="O238" s="76"/>
      <c r="P238" s="218"/>
      <c r="Q238" s="218"/>
      <c r="R238" s="218"/>
    </row>
    <row r="239" spans="1:18" x14ac:dyDescent="0.25">
      <c r="A239" s="182"/>
      <c r="B239" s="173"/>
      <c r="C239" s="173"/>
      <c r="D239" s="173"/>
      <c r="E239" s="173"/>
      <c r="F239" s="173"/>
      <c r="G239" s="173"/>
      <c r="H239" s="173"/>
      <c r="I239" s="173"/>
      <c r="J239" s="173"/>
      <c r="K239" s="173"/>
      <c r="L239" s="298"/>
      <c r="M239" s="67"/>
      <c r="N239" s="67"/>
      <c r="O239" s="76"/>
      <c r="P239" s="218"/>
      <c r="Q239" s="218"/>
      <c r="R239" s="218"/>
    </row>
    <row r="240" spans="1:18" x14ac:dyDescent="0.25">
      <c r="A240" s="182"/>
      <c r="B240" s="173"/>
      <c r="C240" s="173"/>
      <c r="D240" s="173"/>
      <c r="E240" s="173"/>
      <c r="F240" s="173"/>
      <c r="G240" s="173"/>
      <c r="H240" s="173"/>
      <c r="I240" s="173"/>
      <c r="J240" s="173"/>
      <c r="K240" s="173"/>
      <c r="L240" s="298"/>
      <c r="M240" s="67"/>
      <c r="N240" s="67"/>
      <c r="O240" s="76"/>
      <c r="P240" s="218"/>
      <c r="Q240" s="218"/>
      <c r="R240" s="218"/>
    </row>
    <row r="241" spans="1:18" x14ac:dyDescent="0.25">
      <c r="A241" s="182"/>
      <c r="B241" s="173"/>
      <c r="C241" s="173"/>
      <c r="D241" s="173"/>
      <c r="E241" s="173"/>
      <c r="F241" s="173"/>
      <c r="G241" s="173"/>
      <c r="H241" s="173"/>
      <c r="I241" s="173"/>
      <c r="J241" s="173"/>
      <c r="K241" s="173"/>
      <c r="L241" s="298"/>
      <c r="M241" s="67"/>
      <c r="N241" s="67"/>
      <c r="O241" s="76"/>
      <c r="P241" s="218"/>
      <c r="Q241" s="218"/>
      <c r="R241" s="218"/>
    </row>
    <row r="242" spans="1:18" x14ac:dyDescent="0.25">
      <c r="A242" s="182"/>
      <c r="B242" s="173"/>
      <c r="C242" s="173"/>
      <c r="D242" s="173"/>
      <c r="E242" s="173"/>
      <c r="F242" s="173"/>
      <c r="G242" s="173"/>
      <c r="H242" s="173"/>
      <c r="I242" s="173"/>
      <c r="J242" s="173"/>
      <c r="K242" s="173"/>
      <c r="L242" s="298"/>
      <c r="M242" s="67"/>
      <c r="N242" s="67"/>
      <c r="O242" s="76"/>
      <c r="P242" s="218"/>
      <c r="Q242" s="218"/>
      <c r="R242" s="218"/>
    </row>
    <row r="243" spans="1:18" x14ac:dyDescent="0.25">
      <c r="A243" s="182"/>
      <c r="B243" s="173"/>
      <c r="C243" s="173"/>
      <c r="D243" s="173"/>
      <c r="E243" s="173"/>
      <c r="F243" s="173"/>
      <c r="G243" s="173"/>
      <c r="H243" s="173"/>
      <c r="I243" s="173"/>
      <c r="J243" s="173"/>
      <c r="K243" s="173"/>
      <c r="L243" s="298"/>
      <c r="M243" s="67"/>
      <c r="N243" s="67"/>
      <c r="O243" s="76"/>
      <c r="P243" s="218"/>
      <c r="Q243" s="218"/>
      <c r="R243" s="218"/>
    </row>
    <row r="244" spans="1:18" x14ac:dyDescent="0.25">
      <c r="A244" s="182"/>
      <c r="B244" s="173"/>
      <c r="C244" s="173"/>
      <c r="D244" s="173"/>
      <c r="E244" s="173"/>
      <c r="F244" s="173"/>
      <c r="G244" s="173"/>
      <c r="H244" s="173"/>
      <c r="I244" s="173"/>
      <c r="J244" s="173"/>
      <c r="K244" s="173"/>
      <c r="L244" s="298"/>
      <c r="M244" s="67"/>
      <c r="N244" s="67"/>
      <c r="O244" s="76"/>
      <c r="P244" s="218"/>
      <c r="Q244" s="218"/>
      <c r="R244" s="218"/>
    </row>
    <row r="245" spans="1:18" x14ac:dyDescent="0.25">
      <c r="A245" s="182"/>
      <c r="B245" s="173"/>
      <c r="C245" s="173"/>
      <c r="D245" s="173"/>
      <c r="E245" s="173"/>
      <c r="F245" s="173"/>
      <c r="G245" s="173"/>
      <c r="H245" s="173"/>
      <c r="I245" s="173"/>
      <c r="J245" s="173"/>
      <c r="K245" s="173"/>
      <c r="L245" s="298"/>
      <c r="M245" s="67"/>
      <c r="N245" s="67"/>
      <c r="O245" s="76"/>
      <c r="P245" s="218"/>
      <c r="Q245" s="218"/>
      <c r="R245" s="218"/>
    </row>
    <row r="246" spans="1:18" x14ac:dyDescent="0.25">
      <c r="A246" s="182"/>
      <c r="B246" s="173"/>
      <c r="C246" s="173"/>
      <c r="D246" s="173"/>
      <c r="E246" s="173"/>
      <c r="F246" s="173"/>
      <c r="G246" s="173"/>
      <c r="H246" s="173"/>
      <c r="I246" s="173"/>
      <c r="J246" s="173"/>
      <c r="K246" s="173"/>
      <c r="L246" s="298"/>
      <c r="M246" s="67"/>
      <c r="N246" s="67"/>
      <c r="O246" s="76"/>
      <c r="P246" s="218"/>
      <c r="Q246" s="218"/>
      <c r="R246" s="218"/>
    </row>
    <row r="247" spans="1:18" x14ac:dyDescent="0.25">
      <c r="A247" s="182"/>
      <c r="B247" s="173"/>
      <c r="C247" s="173"/>
      <c r="D247" s="173"/>
      <c r="E247" s="173"/>
      <c r="F247" s="173"/>
      <c r="G247" s="173"/>
      <c r="H247" s="173"/>
      <c r="I247" s="173"/>
      <c r="J247" s="173"/>
      <c r="K247" s="173"/>
      <c r="L247" s="298"/>
      <c r="M247" s="67"/>
      <c r="N247" s="67"/>
      <c r="O247" s="76"/>
      <c r="P247" s="218"/>
      <c r="Q247" s="218"/>
      <c r="R247" s="218"/>
    </row>
    <row r="248" spans="1:18" x14ac:dyDescent="0.25">
      <c r="A248" s="182"/>
      <c r="B248" s="173"/>
      <c r="C248" s="173"/>
      <c r="D248" s="173"/>
      <c r="E248" s="173"/>
      <c r="F248" s="173"/>
      <c r="G248" s="173"/>
      <c r="H248" s="173"/>
      <c r="I248" s="173"/>
      <c r="J248" s="173"/>
      <c r="K248" s="173"/>
      <c r="L248" s="298"/>
      <c r="M248" s="67"/>
      <c r="N248" s="67"/>
      <c r="O248" s="76"/>
      <c r="P248" s="218"/>
      <c r="Q248" s="218"/>
      <c r="R248" s="218"/>
    </row>
    <row r="249" spans="1:18" x14ac:dyDescent="0.25">
      <c r="A249" s="182"/>
      <c r="B249" s="173"/>
      <c r="C249" s="173"/>
      <c r="D249" s="173"/>
      <c r="E249" s="173"/>
      <c r="F249" s="173"/>
      <c r="G249" s="173"/>
      <c r="H249" s="173"/>
      <c r="I249" s="173"/>
      <c r="J249" s="173"/>
      <c r="K249" s="173"/>
      <c r="L249" s="298"/>
      <c r="M249" s="67"/>
      <c r="N249" s="67"/>
      <c r="O249" s="76"/>
      <c r="P249" s="218"/>
      <c r="Q249" s="218"/>
      <c r="R249" s="218"/>
    </row>
    <row r="250" spans="1:18" x14ac:dyDescent="0.25">
      <c r="A250" s="182"/>
      <c r="B250" s="173"/>
      <c r="C250" s="173"/>
      <c r="D250" s="173"/>
      <c r="E250" s="173"/>
      <c r="F250" s="173"/>
      <c r="G250" s="173"/>
      <c r="H250" s="173"/>
      <c r="I250" s="173"/>
      <c r="J250" s="173"/>
      <c r="K250" s="173"/>
      <c r="L250" s="298"/>
      <c r="M250" s="67"/>
      <c r="N250" s="67"/>
      <c r="O250" s="76"/>
      <c r="P250" s="218"/>
      <c r="Q250" s="218"/>
      <c r="R250" s="218"/>
    </row>
    <row r="251" spans="1:18" x14ac:dyDescent="0.25">
      <c r="A251" s="182"/>
      <c r="B251" s="173"/>
      <c r="C251" s="173"/>
      <c r="D251" s="173"/>
      <c r="E251" s="173"/>
      <c r="F251" s="173"/>
      <c r="G251" s="173"/>
      <c r="H251" s="173"/>
      <c r="I251" s="173"/>
      <c r="J251" s="173"/>
      <c r="K251" s="173"/>
      <c r="L251" s="298"/>
      <c r="M251" s="67"/>
      <c r="N251" s="67"/>
      <c r="O251" s="76"/>
      <c r="P251" s="218"/>
      <c r="Q251" s="218"/>
      <c r="R251" s="218"/>
    </row>
    <row r="252" spans="1:18" x14ac:dyDescent="0.25">
      <c r="A252" s="182"/>
      <c r="B252" s="173"/>
      <c r="C252" s="173"/>
      <c r="D252" s="173"/>
      <c r="E252" s="173"/>
      <c r="F252" s="173"/>
      <c r="G252" s="173"/>
      <c r="H252" s="173"/>
      <c r="I252" s="173"/>
      <c r="J252" s="173"/>
      <c r="K252" s="173"/>
      <c r="L252" s="298"/>
      <c r="M252" s="67"/>
      <c r="N252" s="67"/>
      <c r="O252" s="76"/>
      <c r="P252" s="218"/>
      <c r="Q252" s="218"/>
      <c r="R252" s="218"/>
    </row>
    <row r="253" spans="1:18" x14ac:dyDescent="0.25">
      <c r="A253" s="182"/>
      <c r="B253" s="173"/>
      <c r="C253" s="173"/>
      <c r="D253" s="173"/>
      <c r="E253" s="173"/>
      <c r="F253" s="173"/>
      <c r="G253" s="173"/>
      <c r="H253" s="173"/>
      <c r="I253" s="173"/>
      <c r="J253" s="173"/>
      <c r="K253" s="173"/>
      <c r="L253" s="298"/>
      <c r="M253" s="67"/>
      <c r="N253" s="67"/>
      <c r="O253" s="76"/>
      <c r="P253" s="218"/>
      <c r="Q253" s="218"/>
      <c r="R253" s="218"/>
    </row>
    <row r="254" spans="1:18" x14ac:dyDescent="0.25">
      <c r="A254" s="182"/>
      <c r="B254" s="173"/>
      <c r="C254" s="173"/>
      <c r="D254" s="173"/>
      <c r="E254" s="173"/>
      <c r="F254" s="173"/>
      <c r="G254" s="173"/>
      <c r="H254" s="173"/>
      <c r="I254" s="173"/>
      <c r="J254" s="173"/>
      <c r="K254" s="173"/>
      <c r="L254" s="298"/>
      <c r="M254" s="67"/>
      <c r="N254" s="67"/>
      <c r="O254" s="76"/>
      <c r="P254" s="218"/>
      <c r="Q254" s="218"/>
      <c r="R254" s="218"/>
    </row>
    <row r="255" spans="1:18" x14ac:dyDescent="0.25">
      <c r="A255" s="182"/>
      <c r="B255" s="173"/>
      <c r="C255" s="173"/>
      <c r="D255" s="173"/>
      <c r="E255" s="173"/>
      <c r="F255" s="173"/>
      <c r="G255" s="173"/>
      <c r="H255" s="173"/>
      <c r="I255" s="173"/>
      <c r="J255" s="173"/>
      <c r="K255" s="173"/>
      <c r="L255" s="298"/>
      <c r="M255" s="67"/>
      <c r="N255" s="67"/>
      <c r="O255" s="76"/>
      <c r="P255" s="218"/>
      <c r="Q255" s="218"/>
      <c r="R255" s="218"/>
    </row>
    <row r="256" spans="1:18" x14ac:dyDescent="0.25">
      <c r="A256" s="182"/>
      <c r="B256" s="173"/>
      <c r="C256" s="173"/>
      <c r="D256" s="173"/>
      <c r="E256" s="173"/>
      <c r="F256" s="173"/>
      <c r="G256" s="173"/>
      <c r="H256" s="173"/>
      <c r="I256" s="173"/>
      <c r="J256" s="173"/>
      <c r="K256" s="173"/>
      <c r="L256" s="298"/>
      <c r="M256" s="67"/>
      <c r="N256" s="67"/>
      <c r="O256" s="76"/>
      <c r="P256" s="218"/>
      <c r="Q256" s="218"/>
      <c r="R256" s="218"/>
    </row>
    <row r="257" spans="1:18" x14ac:dyDescent="0.25">
      <c r="A257" s="182"/>
      <c r="B257" s="173"/>
      <c r="C257" s="173"/>
      <c r="D257" s="173"/>
      <c r="E257" s="173"/>
      <c r="F257" s="173"/>
      <c r="G257" s="173"/>
      <c r="H257" s="173"/>
      <c r="I257" s="173"/>
      <c r="J257" s="173"/>
      <c r="K257" s="173"/>
      <c r="L257" s="298"/>
      <c r="M257" s="67"/>
      <c r="N257" s="67"/>
      <c r="O257" s="76"/>
      <c r="P257" s="218"/>
      <c r="Q257" s="218"/>
      <c r="R257" s="218"/>
    </row>
    <row r="258" spans="1:18" x14ac:dyDescent="0.25">
      <c r="A258" s="182"/>
      <c r="B258" s="173"/>
      <c r="C258" s="173"/>
      <c r="D258" s="173"/>
      <c r="E258" s="173"/>
      <c r="F258" s="173"/>
      <c r="G258" s="173"/>
      <c r="H258" s="173"/>
      <c r="I258" s="173"/>
      <c r="J258" s="173"/>
      <c r="K258" s="173"/>
      <c r="L258" s="298"/>
      <c r="M258" s="67"/>
      <c r="N258" s="67"/>
      <c r="O258" s="76"/>
      <c r="P258" s="218"/>
      <c r="Q258" s="218"/>
      <c r="R258" s="218"/>
    </row>
    <row r="259" spans="1:18" x14ac:dyDescent="0.25">
      <c r="A259" s="182"/>
      <c r="B259" s="173"/>
      <c r="C259" s="173"/>
      <c r="D259" s="173"/>
      <c r="E259" s="173"/>
      <c r="F259" s="173"/>
      <c r="G259" s="173"/>
      <c r="H259" s="173"/>
      <c r="I259" s="173"/>
      <c r="J259" s="173"/>
      <c r="K259" s="173"/>
      <c r="L259" s="298"/>
      <c r="M259" s="67"/>
      <c r="N259" s="67"/>
      <c r="O259" s="76"/>
      <c r="P259" s="218"/>
      <c r="Q259" s="218"/>
      <c r="R259" s="218"/>
    </row>
    <row r="260" spans="1:18" x14ac:dyDescent="0.25">
      <c r="A260" s="182"/>
      <c r="B260" s="173"/>
      <c r="C260" s="173"/>
      <c r="D260" s="173"/>
      <c r="E260" s="173"/>
      <c r="F260" s="173"/>
      <c r="G260" s="173"/>
      <c r="H260" s="173"/>
      <c r="I260" s="173"/>
      <c r="J260" s="173"/>
      <c r="K260" s="173"/>
      <c r="L260" s="298"/>
      <c r="M260" s="67"/>
      <c r="N260" s="67"/>
      <c r="O260" s="76"/>
      <c r="P260" s="218"/>
      <c r="Q260" s="218"/>
      <c r="R260" s="218"/>
    </row>
    <row r="261" spans="1:18" x14ac:dyDescent="0.25">
      <c r="A261" s="182"/>
      <c r="B261" s="173"/>
      <c r="C261" s="173"/>
      <c r="D261" s="173"/>
      <c r="E261" s="173"/>
      <c r="F261" s="173"/>
      <c r="G261" s="173"/>
      <c r="H261" s="173"/>
      <c r="I261" s="173"/>
      <c r="J261" s="173"/>
      <c r="K261" s="173"/>
      <c r="L261" s="298"/>
      <c r="M261" s="67"/>
      <c r="N261" s="67"/>
      <c r="O261" s="76"/>
      <c r="P261" s="218"/>
      <c r="Q261" s="218"/>
      <c r="R261" s="218"/>
    </row>
    <row r="262" spans="1:18" x14ac:dyDescent="0.25">
      <c r="A262" s="182"/>
      <c r="B262" s="173"/>
      <c r="C262" s="173"/>
      <c r="D262" s="173"/>
      <c r="E262" s="173"/>
      <c r="F262" s="173"/>
      <c r="G262" s="173"/>
      <c r="H262" s="173"/>
      <c r="I262" s="173"/>
      <c r="J262" s="173"/>
      <c r="K262" s="173"/>
      <c r="L262" s="298"/>
      <c r="M262" s="67"/>
      <c r="N262" s="67"/>
      <c r="O262" s="76"/>
      <c r="P262" s="218"/>
      <c r="Q262" s="218"/>
      <c r="R262" s="218"/>
    </row>
    <row r="263" spans="1:18" x14ac:dyDescent="0.25">
      <c r="A263" s="182"/>
      <c r="B263" s="173"/>
      <c r="C263" s="173"/>
      <c r="D263" s="173"/>
      <c r="E263" s="173"/>
      <c r="F263" s="173"/>
      <c r="G263" s="173"/>
      <c r="H263" s="173"/>
      <c r="I263" s="173"/>
      <c r="J263" s="173"/>
      <c r="K263" s="173"/>
      <c r="L263" s="298"/>
      <c r="M263" s="67"/>
      <c r="N263" s="67"/>
      <c r="O263" s="76"/>
      <c r="P263" s="218"/>
      <c r="Q263" s="218"/>
      <c r="R263" s="218"/>
    </row>
    <row r="264" spans="1:18" x14ac:dyDescent="0.25">
      <c r="A264" s="182"/>
      <c r="B264" s="173"/>
      <c r="C264" s="173"/>
      <c r="D264" s="173"/>
      <c r="E264" s="173"/>
      <c r="F264" s="173"/>
      <c r="G264" s="173"/>
      <c r="H264" s="173"/>
      <c r="I264" s="173"/>
      <c r="J264" s="173"/>
      <c r="K264" s="173"/>
      <c r="L264" s="298"/>
      <c r="M264" s="67"/>
      <c r="N264" s="67"/>
      <c r="O264" s="76"/>
      <c r="P264" s="218"/>
      <c r="Q264" s="218"/>
      <c r="R264" s="218"/>
    </row>
    <row r="265" spans="1:18" x14ac:dyDescent="0.25">
      <c r="A265" s="182"/>
      <c r="B265" s="173"/>
      <c r="C265" s="173"/>
      <c r="D265" s="173"/>
      <c r="E265" s="173"/>
      <c r="F265" s="173"/>
      <c r="G265" s="173"/>
      <c r="H265" s="173"/>
      <c r="I265" s="173"/>
      <c r="J265" s="173"/>
      <c r="K265" s="173"/>
      <c r="L265" s="298"/>
      <c r="M265" s="67"/>
      <c r="N265" s="67"/>
      <c r="O265" s="76"/>
      <c r="P265" s="218"/>
      <c r="Q265" s="218"/>
      <c r="R265" s="218"/>
    </row>
    <row r="266" spans="1:18" x14ac:dyDescent="0.25">
      <c r="A266" s="182"/>
      <c r="B266" s="173"/>
      <c r="C266" s="173"/>
      <c r="D266" s="173"/>
      <c r="E266" s="173"/>
      <c r="F266" s="173"/>
      <c r="G266" s="173"/>
      <c r="H266" s="173"/>
      <c r="I266" s="173"/>
      <c r="J266" s="173"/>
      <c r="K266" s="173"/>
      <c r="L266" s="298"/>
      <c r="M266" s="67"/>
      <c r="N266" s="67"/>
      <c r="O266" s="76"/>
      <c r="P266" s="218"/>
      <c r="Q266" s="218"/>
      <c r="R266" s="218"/>
    </row>
    <row r="267" spans="1:18" x14ac:dyDescent="0.25">
      <c r="A267" s="182"/>
      <c r="B267" s="173"/>
      <c r="C267" s="173"/>
      <c r="D267" s="173"/>
      <c r="E267" s="173"/>
      <c r="F267" s="173"/>
      <c r="G267" s="173"/>
      <c r="H267" s="173"/>
      <c r="I267" s="173"/>
      <c r="J267" s="173"/>
      <c r="K267" s="173"/>
      <c r="L267" s="298"/>
      <c r="M267" s="67"/>
      <c r="N267" s="67"/>
      <c r="O267" s="76"/>
      <c r="P267" s="218"/>
      <c r="Q267" s="218"/>
      <c r="R267" s="218"/>
    </row>
    <row r="268" spans="1:18" x14ac:dyDescent="0.25">
      <c r="A268" s="182"/>
      <c r="B268" s="173"/>
      <c r="C268" s="173"/>
      <c r="D268" s="173"/>
      <c r="E268" s="173"/>
      <c r="F268" s="173"/>
      <c r="G268" s="173"/>
      <c r="H268" s="173"/>
      <c r="I268" s="173"/>
      <c r="J268" s="173"/>
      <c r="K268" s="173"/>
      <c r="L268" s="298"/>
      <c r="M268" s="67"/>
      <c r="N268" s="67"/>
      <c r="O268" s="76"/>
      <c r="P268" s="218"/>
      <c r="Q268" s="218"/>
      <c r="R268" s="218"/>
    </row>
    <row r="269" spans="1:18" x14ac:dyDescent="0.25">
      <c r="A269" s="182"/>
      <c r="B269" s="173"/>
      <c r="C269" s="173"/>
      <c r="D269" s="173"/>
      <c r="E269" s="173"/>
      <c r="F269" s="173"/>
      <c r="G269" s="173"/>
      <c r="H269" s="173"/>
      <c r="I269" s="173"/>
      <c r="J269" s="173"/>
      <c r="K269" s="173"/>
      <c r="L269" s="298"/>
      <c r="M269" s="67"/>
      <c r="N269" s="67"/>
      <c r="O269" s="76"/>
      <c r="P269" s="218"/>
      <c r="Q269" s="218"/>
      <c r="R269" s="218"/>
    </row>
    <row r="270" spans="1:18" x14ac:dyDescent="0.25">
      <c r="A270" s="182"/>
      <c r="B270" s="173"/>
      <c r="C270" s="173"/>
      <c r="D270" s="173"/>
      <c r="E270" s="173"/>
      <c r="F270" s="173"/>
      <c r="G270" s="173"/>
      <c r="H270" s="173"/>
      <c r="I270" s="173"/>
      <c r="J270" s="173"/>
      <c r="K270" s="173"/>
      <c r="L270" s="298"/>
      <c r="M270" s="67"/>
      <c r="N270" s="67"/>
      <c r="O270" s="76"/>
      <c r="P270" s="218"/>
      <c r="Q270" s="218"/>
      <c r="R270" s="218"/>
    </row>
    <row r="271" spans="1:18" x14ac:dyDescent="0.25">
      <c r="A271" s="182"/>
      <c r="B271" s="173"/>
      <c r="C271" s="173"/>
      <c r="D271" s="173"/>
      <c r="E271" s="173"/>
      <c r="F271" s="173"/>
      <c r="G271" s="173"/>
      <c r="H271" s="173"/>
      <c r="I271" s="173"/>
      <c r="J271" s="173"/>
      <c r="K271" s="173"/>
      <c r="L271" s="298"/>
      <c r="M271" s="67"/>
      <c r="N271" s="67"/>
      <c r="O271" s="76"/>
      <c r="P271" s="218"/>
      <c r="Q271" s="218"/>
      <c r="R271" s="218"/>
    </row>
    <row r="272" spans="1:18" x14ac:dyDescent="0.25">
      <c r="A272" s="182"/>
      <c r="B272" s="173"/>
      <c r="C272" s="173"/>
      <c r="D272" s="173"/>
      <c r="E272" s="173"/>
      <c r="F272" s="173"/>
      <c r="G272" s="173"/>
      <c r="H272" s="173"/>
      <c r="I272" s="173"/>
      <c r="J272" s="173"/>
      <c r="K272" s="173"/>
      <c r="L272" s="298"/>
      <c r="M272" s="67"/>
      <c r="N272" s="67"/>
      <c r="O272" s="76"/>
      <c r="P272" s="218"/>
      <c r="Q272" s="218"/>
      <c r="R272" s="218"/>
    </row>
    <row r="273" spans="1:18" x14ac:dyDescent="0.25">
      <c r="A273" s="182"/>
      <c r="B273" s="173"/>
      <c r="C273" s="173"/>
      <c r="D273" s="173"/>
      <c r="E273" s="173"/>
      <c r="F273" s="173"/>
      <c r="G273" s="173"/>
      <c r="H273" s="173"/>
      <c r="I273" s="173"/>
      <c r="J273" s="173"/>
      <c r="K273" s="173"/>
      <c r="L273" s="298"/>
      <c r="M273" s="67"/>
      <c r="N273" s="67"/>
      <c r="O273" s="76"/>
      <c r="P273" s="218"/>
      <c r="Q273" s="218"/>
      <c r="R273" s="218"/>
    </row>
    <row r="274" spans="1:18" x14ac:dyDescent="0.25">
      <c r="A274" s="182"/>
      <c r="B274" s="173"/>
      <c r="C274" s="173"/>
      <c r="D274" s="173"/>
      <c r="E274" s="173"/>
      <c r="F274" s="173"/>
      <c r="G274" s="173"/>
      <c r="H274" s="173"/>
      <c r="I274" s="173"/>
      <c r="J274" s="173"/>
      <c r="K274" s="173"/>
      <c r="L274" s="298"/>
      <c r="M274" s="67"/>
      <c r="N274" s="67"/>
      <c r="O274" s="76"/>
      <c r="P274" s="218"/>
      <c r="Q274" s="218"/>
      <c r="R274" s="218"/>
    </row>
    <row r="275" spans="1:18" x14ac:dyDescent="0.25">
      <c r="A275" s="182"/>
      <c r="B275" s="173"/>
      <c r="C275" s="173"/>
      <c r="D275" s="173"/>
      <c r="E275" s="173"/>
      <c r="F275" s="173"/>
      <c r="G275" s="173"/>
      <c r="H275" s="173"/>
      <c r="I275" s="173"/>
      <c r="J275" s="173"/>
      <c r="K275" s="173"/>
      <c r="L275" s="298"/>
      <c r="M275" s="67"/>
      <c r="N275" s="67"/>
      <c r="O275" s="76"/>
      <c r="P275" s="218"/>
      <c r="Q275" s="218"/>
      <c r="R275" s="218"/>
    </row>
    <row r="276" spans="1:18" x14ac:dyDescent="0.25">
      <c r="A276" s="182"/>
      <c r="B276" s="173"/>
      <c r="C276" s="173"/>
      <c r="D276" s="173"/>
      <c r="E276" s="173"/>
      <c r="F276" s="173"/>
      <c r="G276" s="173"/>
      <c r="H276" s="173"/>
      <c r="I276" s="173"/>
      <c r="J276" s="173"/>
      <c r="K276" s="173"/>
      <c r="L276" s="298"/>
      <c r="M276" s="67"/>
      <c r="N276" s="67"/>
      <c r="O276" s="76"/>
      <c r="P276" s="218"/>
      <c r="Q276" s="218"/>
      <c r="R276" s="218"/>
    </row>
    <row r="277" spans="1:18" x14ac:dyDescent="0.25">
      <c r="A277" s="182"/>
      <c r="B277" s="173"/>
      <c r="C277" s="173"/>
      <c r="D277" s="173"/>
      <c r="E277" s="173"/>
      <c r="F277" s="173"/>
      <c r="G277" s="173"/>
      <c r="H277" s="173"/>
      <c r="I277" s="173"/>
      <c r="J277" s="173"/>
      <c r="K277" s="173"/>
      <c r="L277" s="298"/>
      <c r="M277" s="67"/>
      <c r="N277" s="67"/>
      <c r="O277" s="76"/>
      <c r="P277" s="218"/>
      <c r="Q277" s="218"/>
      <c r="R277" s="218"/>
    </row>
    <row r="278" spans="1:18" x14ac:dyDescent="0.25">
      <c r="A278" s="182"/>
      <c r="B278" s="173"/>
      <c r="C278" s="173"/>
      <c r="D278" s="173"/>
      <c r="E278" s="173"/>
      <c r="F278" s="173"/>
      <c r="G278" s="173"/>
      <c r="H278" s="173"/>
      <c r="I278" s="173"/>
      <c r="J278" s="173"/>
      <c r="K278" s="173"/>
      <c r="L278" s="298"/>
      <c r="M278" s="67"/>
      <c r="N278" s="67"/>
      <c r="O278" s="76"/>
      <c r="P278" s="218"/>
      <c r="Q278" s="218"/>
      <c r="R278" s="218"/>
    </row>
    <row r="279" spans="1:18" x14ac:dyDescent="0.25">
      <c r="A279" s="182"/>
      <c r="B279" s="173"/>
      <c r="C279" s="173"/>
      <c r="D279" s="173"/>
      <c r="E279" s="173"/>
      <c r="F279" s="173"/>
      <c r="G279" s="173"/>
      <c r="H279" s="173"/>
      <c r="I279" s="173"/>
      <c r="J279" s="173"/>
      <c r="K279" s="173"/>
      <c r="L279" s="298"/>
      <c r="M279" s="67"/>
      <c r="N279" s="67"/>
      <c r="O279" s="76"/>
      <c r="P279" s="218"/>
      <c r="Q279" s="218"/>
      <c r="R279" s="218"/>
    </row>
    <row r="280" spans="1:18" x14ac:dyDescent="0.25">
      <c r="A280" s="182"/>
      <c r="B280" s="173"/>
      <c r="C280" s="173"/>
      <c r="D280" s="173"/>
      <c r="E280" s="173"/>
      <c r="F280" s="173"/>
      <c r="G280" s="173"/>
      <c r="H280" s="173"/>
      <c r="I280" s="173"/>
      <c r="J280" s="173"/>
      <c r="K280" s="173"/>
      <c r="L280" s="298"/>
      <c r="M280" s="67"/>
      <c r="N280" s="67"/>
      <c r="O280" s="76"/>
      <c r="P280" s="218"/>
      <c r="Q280" s="218"/>
      <c r="R280" s="218"/>
    </row>
    <row r="281" spans="1:18" x14ac:dyDescent="0.25">
      <c r="A281" s="182"/>
      <c r="B281" s="173"/>
      <c r="C281" s="173"/>
      <c r="D281" s="173"/>
      <c r="E281" s="173"/>
      <c r="F281" s="173"/>
      <c r="G281" s="173"/>
      <c r="H281" s="173"/>
      <c r="I281" s="173"/>
      <c r="J281" s="173"/>
      <c r="K281" s="173"/>
      <c r="L281" s="298"/>
      <c r="M281" s="67"/>
      <c r="N281" s="67"/>
      <c r="O281" s="76"/>
      <c r="P281" s="218"/>
      <c r="Q281" s="218"/>
      <c r="R281" s="218"/>
    </row>
    <row r="282" spans="1:18" x14ac:dyDescent="0.25">
      <c r="A282" s="182"/>
      <c r="B282" s="173"/>
      <c r="C282" s="173"/>
      <c r="D282" s="173"/>
      <c r="E282" s="173"/>
      <c r="F282" s="173"/>
      <c r="G282" s="173"/>
      <c r="H282" s="173"/>
      <c r="I282" s="173"/>
      <c r="J282" s="173"/>
      <c r="K282" s="173"/>
      <c r="L282" s="298"/>
      <c r="M282" s="67"/>
      <c r="N282" s="67"/>
      <c r="O282" s="76"/>
      <c r="P282" s="218"/>
      <c r="Q282" s="218"/>
      <c r="R282" s="218"/>
    </row>
    <row r="283" spans="1:18" x14ac:dyDescent="0.25">
      <c r="A283" s="182"/>
      <c r="B283" s="173"/>
      <c r="C283" s="173"/>
      <c r="D283" s="173"/>
      <c r="E283" s="173"/>
      <c r="F283" s="173"/>
      <c r="G283" s="173"/>
      <c r="H283" s="173"/>
      <c r="I283" s="173"/>
      <c r="J283" s="173"/>
      <c r="K283" s="173"/>
      <c r="L283" s="298"/>
      <c r="M283" s="67"/>
      <c r="N283" s="67"/>
      <c r="O283" s="76"/>
      <c r="P283" s="218"/>
      <c r="Q283" s="218"/>
      <c r="R283" s="218"/>
    </row>
    <row r="284" spans="1:18" x14ac:dyDescent="0.25">
      <c r="A284" s="182"/>
      <c r="B284" s="173"/>
      <c r="C284" s="173"/>
      <c r="D284" s="173"/>
      <c r="E284" s="173"/>
      <c r="F284" s="173"/>
      <c r="G284" s="173"/>
      <c r="H284" s="173"/>
      <c r="I284" s="173"/>
      <c r="J284" s="173"/>
      <c r="K284" s="173"/>
      <c r="L284" s="298"/>
      <c r="M284" s="67"/>
      <c r="N284" s="67"/>
      <c r="O284" s="76"/>
      <c r="P284" s="218"/>
      <c r="Q284" s="218"/>
      <c r="R284" s="218"/>
    </row>
    <row r="285" spans="1:18" x14ac:dyDescent="0.25">
      <c r="A285" s="182"/>
      <c r="B285" s="173"/>
      <c r="C285" s="173"/>
      <c r="D285" s="173"/>
      <c r="E285" s="173"/>
      <c r="F285" s="173"/>
      <c r="G285" s="173"/>
      <c r="H285" s="173"/>
      <c r="I285" s="173"/>
      <c r="J285" s="173"/>
      <c r="K285" s="173"/>
      <c r="L285" s="298"/>
      <c r="M285" s="67"/>
      <c r="N285" s="67"/>
      <c r="O285" s="76"/>
      <c r="P285" s="218"/>
      <c r="Q285" s="218"/>
      <c r="R285" s="218"/>
    </row>
    <row r="286" spans="1:18" x14ac:dyDescent="0.25">
      <c r="A286" s="182"/>
      <c r="B286" s="173"/>
      <c r="C286" s="173"/>
      <c r="D286" s="173"/>
      <c r="E286" s="173"/>
      <c r="F286" s="173"/>
      <c r="G286" s="173"/>
      <c r="H286" s="173"/>
      <c r="I286" s="173"/>
      <c r="J286" s="173"/>
      <c r="K286" s="173"/>
      <c r="L286" s="298"/>
      <c r="M286" s="67"/>
      <c r="N286" s="67"/>
      <c r="O286" s="76"/>
      <c r="P286" s="218"/>
      <c r="Q286" s="218"/>
      <c r="R286" s="218"/>
    </row>
    <row r="287" spans="1:18" x14ac:dyDescent="0.25">
      <c r="A287" s="182"/>
      <c r="B287" s="173"/>
      <c r="C287" s="173"/>
      <c r="D287" s="173"/>
      <c r="E287" s="173"/>
      <c r="F287" s="173"/>
      <c r="G287" s="173"/>
      <c r="H287" s="173"/>
      <c r="I287" s="173"/>
      <c r="J287" s="173"/>
      <c r="K287" s="173"/>
      <c r="L287" s="298"/>
      <c r="M287" s="67"/>
      <c r="N287" s="67"/>
      <c r="O287" s="76"/>
      <c r="P287" s="218"/>
      <c r="Q287" s="218"/>
      <c r="R287" s="218"/>
    </row>
    <row r="288" spans="1:18" x14ac:dyDescent="0.25">
      <c r="A288" s="182"/>
      <c r="B288" s="173"/>
      <c r="C288" s="173"/>
      <c r="D288" s="173"/>
      <c r="E288" s="173"/>
      <c r="F288" s="173"/>
      <c r="G288" s="173"/>
      <c r="H288" s="173"/>
      <c r="I288" s="173"/>
      <c r="J288" s="173"/>
      <c r="K288" s="173"/>
      <c r="L288" s="298"/>
      <c r="M288" s="67"/>
      <c r="N288" s="67"/>
      <c r="O288" s="76"/>
      <c r="P288" s="218"/>
      <c r="Q288" s="218"/>
      <c r="R288" s="218"/>
    </row>
    <row r="289" spans="1:18" x14ac:dyDescent="0.25">
      <c r="A289" s="182"/>
      <c r="B289" s="173"/>
      <c r="C289" s="173"/>
      <c r="D289" s="173"/>
      <c r="E289" s="173"/>
      <c r="F289" s="173"/>
      <c r="G289" s="173"/>
      <c r="H289" s="173"/>
      <c r="I289" s="173"/>
      <c r="J289" s="173"/>
      <c r="K289" s="173"/>
      <c r="L289" s="298"/>
      <c r="M289" s="67"/>
      <c r="N289" s="67"/>
      <c r="O289" s="76"/>
      <c r="P289" s="218"/>
      <c r="Q289" s="218"/>
      <c r="R289" s="218"/>
    </row>
    <row r="290" spans="1:18" x14ac:dyDescent="0.25">
      <c r="A290" s="182"/>
      <c r="B290" s="173"/>
      <c r="C290" s="173"/>
      <c r="D290" s="173"/>
      <c r="E290" s="173"/>
      <c r="F290" s="173"/>
      <c r="G290" s="173"/>
      <c r="H290" s="173"/>
      <c r="I290" s="173"/>
      <c r="J290" s="173"/>
      <c r="K290" s="173"/>
      <c r="L290" s="298"/>
      <c r="M290" s="67"/>
      <c r="N290" s="67"/>
      <c r="O290" s="76"/>
      <c r="P290" s="218"/>
      <c r="Q290" s="218"/>
      <c r="R290" s="218"/>
    </row>
    <row r="291" spans="1:18" x14ac:dyDescent="0.25">
      <c r="A291" s="182"/>
      <c r="B291" s="173"/>
      <c r="C291" s="173"/>
      <c r="D291" s="173"/>
      <c r="E291" s="173"/>
      <c r="F291" s="173"/>
      <c r="G291" s="173"/>
      <c r="H291" s="173"/>
      <c r="I291" s="173"/>
      <c r="J291" s="173"/>
      <c r="K291" s="173"/>
      <c r="L291" s="298"/>
      <c r="M291" s="67"/>
      <c r="N291" s="67"/>
      <c r="O291" s="76"/>
      <c r="P291" s="218"/>
      <c r="Q291" s="218"/>
      <c r="R291" s="218"/>
    </row>
    <row r="292" spans="1:18" x14ac:dyDescent="0.25">
      <c r="A292" s="182"/>
      <c r="B292" s="173"/>
      <c r="C292" s="173"/>
      <c r="D292" s="173"/>
      <c r="E292" s="173"/>
      <c r="F292" s="173"/>
      <c r="G292" s="173"/>
      <c r="H292" s="173"/>
      <c r="I292" s="173"/>
      <c r="J292" s="173"/>
      <c r="K292" s="173"/>
      <c r="L292" s="298"/>
      <c r="M292" s="67"/>
      <c r="N292" s="67"/>
      <c r="O292" s="76"/>
      <c r="P292" s="218"/>
      <c r="Q292" s="218"/>
      <c r="R292" s="218"/>
    </row>
    <row r="293" spans="1:18" x14ac:dyDescent="0.25">
      <c r="A293" s="182"/>
      <c r="B293" s="173"/>
      <c r="C293" s="173"/>
      <c r="D293" s="173"/>
      <c r="E293" s="173"/>
      <c r="F293" s="173"/>
      <c r="G293" s="173"/>
      <c r="H293" s="173"/>
      <c r="I293" s="173"/>
      <c r="J293" s="173"/>
      <c r="K293" s="173"/>
      <c r="L293" s="298"/>
      <c r="M293" s="67"/>
      <c r="N293" s="67"/>
      <c r="O293" s="76"/>
      <c r="P293" s="218"/>
      <c r="Q293" s="218"/>
      <c r="R293" s="218"/>
    </row>
    <row r="294" spans="1:18" x14ac:dyDescent="0.25">
      <c r="A294" s="182"/>
      <c r="B294" s="173"/>
      <c r="C294" s="173"/>
      <c r="D294" s="173"/>
      <c r="E294" s="173"/>
      <c r="F294" s="173"/>
      <c r="G294" s="173"/>
      <c r="H294" s="173"/>
      <c r="I294" s="173"/>
      <c r="J294" s="173"/>
      <c r="K294" s="173"/>
      <c r="L294" s="298"/>
      <c r="M294" s="67"/>
      <c r="N294" s="67"/>
      <c r="O294" s="76"/>
      <c r="P294" s="218"/>
      <c r="Q294" s="218"/>
      <c r="R294" s="218"/>
    </row>
    <row r="295" spans="1:18" x14ac:dyDescent="0.25">
      <c r="A295" s="182"/>
      <c r="B295" s="173"/>
      <c r="C295" s="173"/>
      <c r="D295" s="173"/>
      <c r="E295" s="173"/>
      <c r="F295" s="173"/>
      <c r="G295" s="173"/>
      <c r="H295" s="173"/>
      <c r="I295" s="173"/>
      <c r="J295" s="173"/>
      <c r="K295" s="173"/>
      <c r="L295" s="298"/>
      <c r="M295" s="67"/>
      <c r="N295" s="67"/>
      <c r="O295" s="76"/>
      <c r="P295" s="218"/>
      <c r="Q295" s="218"/>
      <c r="R295" s="218"/>
    </row>
    <row r="296" spans="1:18" x14ac:dyDescent="0.25">
      <c r="A296" s="182"/>
      <c r="B296" s="173"/>
      <c r="C296" s="173"/>
      <c r="D296" s="173"/>
      <c r="E296" s="173"/>
      <c r="F296" s="173"/>
      <c r="G296" s="173"/>
      <c r="H296" s="173"/>
      <c r="I296" s="173"/>
      <c r="J296" s="173"/>
      <c r="K296" s="173"/>
      <c r="L296" s="298"/>
      <c r="M296" s="67"/>
      <c r="N296" s="67"/>
      <c r="O296" s="76"/>
      <c r="P296" s="218"/>
      <c r="Q296" s="218"/>
      <c r="R296" s="218"/>
    </row>
    <row r="297" spans="1:18" x14ac:dyDescent="0.25">
      <c r="A297" s="182"/>
      <c r="B297" s="173"/>
      <c r="C297" s="173"/>
      <c r="D297" s="173"/>
      <c r="E297" s="173"/>
      <c r="F297" s="173"/>
      <c r="G297" s="173"/>
      <c r="H297" s="173"/>
      <c r="I297" s="173"/>
      <c r="J297" s="173"/>
      <c r="K297" s="173"/>
      <c r="L297" s="298"/>
      <c r="M297" s="67"/>
      <c r="N297" s="67"/>
      <c r="O297" s="76"/>
      <c r="P297" s="218"/>
      <c r="Q297" s="218"/>
      <c r="R297" s="218"/>
    </row>
    <row r="298" spans="1:18" x14ac:dyDescent="0.25">
      <c r="A298" s="182"/>
      <c r="B298" s="173"/>
      <c r="C298" s="173"/>
      <c r="D298" s="173"/>
      <c r="E298" s="173"/>
      <c r="F298" s="173"/>
      <c r="G298" s="173"/>
      <c r="H298" s="173"/>
      <c r="I298" s="173"/>
      <c r="J298" s="173"/>
      <c r="K298" s="173"/>
      <c r="L298" s="298"/>
      <c r="M298" s="67"/>
      <c r="N298" s="67"/>
      <c r="O298" s="76"/>
      <c r="P298" s="218"/>
      <c r="Q298" s="218"/>
      <c r="R298" s="218"/>
    </row>
    <row r="299" spans="1:18" x14ac:dyDescent="0.25">
      <c r="A299" s="182"/>
      <c r="B299" s="173"/>
      <c r="C299" s="173"/>
      <c r="D299" s="173"/>
      <c r="E299" s="173"/>
      <c r="F299" s="173"/>
      <c r="G299" s="173"/>
      <c r="H299" s="173"/>
      <c r="I299" s="173"/>
      <c r="J299" s="173"/>
      <c r="K299" s="173"/>
      <c r="L299" s="298"/>
      <c r="M299" s="67"/>
      <c r="N299" s="67"/>
      <c r="O299" s="76"/>
      <c r="P299" s="218"/>
      <c r="Q299" s="218"/>
      <c r="R299" s="218"/>
    </row>
    <row r="300" spans="1:18" x14ac:dyDescent="0.25">
      <c r="A300" s="182"/>
      <c r="B300" s="173"/>
      <c r="C300" s="173"/>
      <c r="D300" s="173"/>
      <c r="E300" s="173"/>
      <c r="F300" s="173"/>
      <c r="G300" s="173"/>
      <c r="H300" s="173"/>
      <c r="I300" s="173"/>
      <c r="J300" s="173"/>
      <c r="K300" s="173"/>
      <c r="L300" s="298"/>
      <c r="M300" s="67"/>
      <c r="N300" s="67"/>
      <c r="O300" s="76"/>
      <c r="P300" s="218"/>
      <c r="Q300" s="218"/>
      <c r="R300" s="218"/>
    </row>
    <row r="301" spans="1:18" x14ac:dyDescent="0.25">
      <c r="A301" s="182"/>
      <c r="B301" s="173"/>
      <c r="C301" s="173"/>
      <c r="D301" s="173"/>
      <c r="E301" s="173"/>
      <c r="F301" s="173"/>
      <c r="G301" s="173"/>
      <c r="H301" s="173"/>
      <c r="I301" s="173"/>
      <c r="J301" s="173"/>
      <c r="K301" s="173"/>
      <c r="L301" s="298"/>
      <c r="M301" s="67"/>
      <c r="N301" s="67"/>
      <c r="O301" s="76"/>
      <c r="P301" s="218"/>
      <c r="Q301" s="218"/>
      <c r="R301" s="218"/>
    </row>
    <row r="302" spans="1:18" x14ac:dyDescent="0.25">
      <c r="A302" s="182"/>
      <c r="B302" s="173"/>
      <c r="C302" s="173"/>
      <c r="D302" s="173"/>
      <c r="E302" s="173"/>
      <c r="F302" s="173"/>
      <c r="G302" s="173"/>
      <c r="H302" s="173"/>
      <c r="I302" s="173"/>
      <c r="J302" s="173"/>
      <c r="K302" s="173"/>
      <c r="L302" s="298"/>
      <c r="M302" s="67"/>
      <c r="N302" s="67"/>
      <c r="O302" s="76"/>
      <c r="P302" s="218"/>
      <c r="Q302" s="218"/>
      <c r="R302" s="218"/>
    </row>
    <row r="303" spans="1:18" x14ac:dyDescent="0.25">
      <c r="A303" s="182"/>
      <c r="B303" s="173"/>
      <c r="C303" s="173"/>
      <c r="D303" s="173"/>
      <c r="E303" s="173"/>
      <c r="F303" s="173"/>
      <c r="G303" s="173"/>
      <c r="H303" s="173"/>
      <c r="I303" s="173"/>
      <c r="J303" s="173"/>
      <c r="K303" s="173"/>
      <c r="L303" s="298"/>
      <c r="M303" s="67"/>
      <c r="N303" s="67"/>
      <c r="O303" s="76"/>
      <c r="P303" s="218"/>
      <c r="Q303" s="218"/>
      <c r="R303" s="218"/>
    </row>
    <row r="304" spans="1:18" x14ac:dyDescent="0.25">
      <c r="A304" s="182"/>
      <c r="B304" s="173"/>
      <c r="C304" s="173"/>
      <c r="D304" s="173"/>
      <c r="E304" s="173"/>
      <c r="F304" s="173"/>
      <c r="G304" s="173"/>
      <c r="H304" s="173"/>
      <c r="I304" s="173"/>
      <c r="J304" s="173"/>
      <c r="K304" s="173"/>
      <c r="L304" s="298"/>
      <c r="M304" s="67"/>
      <c r="N304" s="67"/>
      <c r="O304" s="76"/>
      <c r="P304" s="218"/>
      <c r="Q304" s="218"/>
      <c r="R304" s="218"/>
    </row>
    <row r="305" spans="1:18" x14ac:dyDescent="0.25">
      <c r="A305" s="182"/>
      <c r="B305" s="173"/>
      <c r="C305" s="173"/>
      <c r="D305" s="173"/>
      <c r="E305" s="173"/>
      <c r="F305" s="173"/>
      <c r="G305" s="173"/>
      <c r="H305" s="173"/>
      <c r="I305" s="173"/>
      <c r="J305" s="173"/>
      <c r="K305" s="173"/>
      <c r="L305" s="298"/>
      <c r="M305" s="67"/>
      <c r="N305" s="67"/>
      <c r="O305" s="76"/>
      <c r="P305" s="218"/>
      <c r="Q305" s="218"/>
      <c r="R305" s="218"/>
    </row>
    <row r="306" spans="1:18" x14ac:dyDescent="0.25">
      <c r="A306" s="182"/>
      <c r="B306" s="173"/>
      <c r="C306" s="173"/>
      <c r="D306" s="173"/>
      <c r="E306" s="173"/>
      <c r="F306" s="173"/>
      <c r="G306" s="173"/>
      <c r="H306" s="173"/>
      <c r="I306" s="173"/>
      <c r="J306" s="173"/>
      <c r="K306" s="173"/>
      <c r="L306" s="298"/>
      <c r="M306" s="67"/>
      <c r="N306" s="67"/>
      <c r="O306" s="76"/>
      <c r="P306" s="218"/>
      <c r="Q306" s="218"/>
      <c r="R306" s="218"/>
    </row>
    <row r="307" spans="1:18" x14ac:dyDescent="0.25">
      <c r="A307" s="182"/>
      <c r="B307" s="173"/>
      <c r="C307" s="173"/>
      <c r="D307" s="173"/>
      <c r="E307" s="173"/>
      <c r="F307" s="173"/>
      <c r="G307" s="173"/>
      <c r="H307" s="173"/>
      <c r="I307" s="173"/>
      <c r="J307" s="173"/>
      <c r="K307" s="173"/>
      <c r="L307" s="298"/>
      <c r="M307" s="67"/>
      <c r="N307" s="67"/>
      <c r="O307" s="76"/>
      <c r="P307" s="218"/>
      <c r="Q307" s="218"/>
      <c r="R307" s="218"/>
    </row>
    <row r="308" spans="1:18" x14ac:dyDescent="0.25">
      <c r="A308" s="182"/>
      <c r="B308" s="173"/>
      <c r="C308" s="173"/>
      <c r="D308" s="173"/>
      <c r="E308" s="173"/>
      <c r="F308" s="173"/>
      <c r="G308" s="173"/>
      <c r="H308" s="173"/>
      <c r="I308" s="173"/>
      <c r="J308" s="173"/>
      <c r="K308" s="173"/>
      <c r="L308" s="298"/>
      <c r="M308" s="67"/>
      <c r="N308" s="67"/>
      <c r="O308" s="76"/>
      <c r="P308" s="218"/>
      <c r="Q308" s="218"/>
      <c r="R308" s="218"/>
    </row>
    <row r="309" spans="1:18" x14ac:dyDescent="0.25">
      <c r="A309" s="182"/>
      <c r="B309" s="173"/>
      <c r="C309" s="173"/>
      <c r="D309" s="173"/>
      <c r="E309" s="173"/>
      <c r="F309" s="173"/>
      <c r="G309" s="173"/>
      <c r="H309" s="173"/>
      <c r="I309" s="173"/>
      <c r="J309" s="173"/>
      <c r="K309" s="173"/>
      <c r="L309" s="298"/>
      <c r="M309" s="67"/>
      <c r="N309" s="67"/>
      <c r="O309" s="76"/>
      <c r="P309" s="218"/>
      <c r="Q309" s="218"/>
      <c r="R309" s="218"/>
    </row>
    <row r="310" spans="1:18" x14ac:dyDescent="0.25">
      <c r="A310" s="182"/>
      <c r="B310" s="173"/>
      <c r="C310" s="173"/>
      <c r="D310" s="173"/>
      <c r="E310" s="173"/>
      <c r="F310" s="173"/>
      <c r="G310" s="173"/>
      <c r="H310" s="173"/>
      <c r="I310" s="173"/>
      <c r="J310" s="173"/>
      <c r="K310" s="173"/>
      <c r="L310" s="298"/>
      <c r="M310" s="67"/>
      <c r="N310" s="67"/>
      <c r="O310" s="76"/>
      <c r="P310" s="218"/>
      <c r="Q310" s="218"/>
      <c r="R310" s="218"/>
    </row>
    <row r="311" spans="1:18" x14ac:dyDescent="0.25">
      <c r="A311" s="182"/>
      <c r="B311" s="173"/>
      <c r="C311" s="173"/>
      <c r="D311" s="173"/>
      <c r="E311" s="173"/>
      <c r="F311" s="173"/>
      <c r="G311" s="173"/>
      <c r="H311" s="173"/>
      <c r="I311" s="173"/>
      <c r="J311" s="173"/>
      <c r="K311" s="173"/>
      <c r="L311" s="298"/>
      <c r="M311" s="67"/>
      <c r="N311" s="67"/>
      <c r="O311" s="76"/>
      <c r="P311" s="218"/>
      <c r="Q311" s="218"/>
      <c r="R311" s="218"/>
    </row>
    <row r="312" spans="1:18" x14ac:dyDescent="0.25">
      <c r="A312" s="182"/>
      <c r="B312" s="173"/>
      <c r="C312" s="173"/>
      <c r="D312" s="173"/>
      <c r="E312" s="173"/>
      <c r="F312" s="173"/>
      <c r="G312" s="173"/>
      <c r="H312" s="173"/>
      <c r="I312" s="173"/>
      <c r="J312" s="173"/>
      <c r="K312" s="173"/>
      <c r="L312" s="298"/>
      <c r="M312" s="67"/>
      <c r="N312" s="67"/>
      <c r="O312" s="76"/>
      <c r="P312" s="218"/>
      <c r="Q312" s="218"/>
      <c r="R312" s="218"/>
    </row>
    <row r="313" spans="1:18" x14ac:dyDescent="0.25">
      <c r="A313" s="182"/>
      <c r="B313" s="173"/>
      <c r="C313" s="173"/>
      <c r="D313" s="173"/>
      <c r="E313" s="173"/>
      <c r="F313" s="173"/>
      <c r="G313" s="173"/>
      <c r="H313" s="173"/>
      <c r="I313" s="173"/>
      <c r="J313" s="173"/>
      <c r="K313" s="173"/>
      <c r="L313" s="298"/>
      <c r="M313" s="67"/>
      <c r="N313" s="67"/>
      <c r="O313" s="76"/>
      <c r="P313" s="218"/>
      <c r="Q313" s="218"/>
      <c r="R313" s="218"/>
    </row>
    <row r="314" spans="1:18" x14ac:dyDescent="0.25">
      <c r="A314" s="182"/>
      <c r="B314" s="173"/>
      <c r="C314" s="173"/>
      <c r="D314" s="173"/>
      <c r="E314" s="173"/>
      <c r="F314" s="173"/>
      <c r="G314" s="173"/>
      <c r="H314" s="173"/>
      <c r="I314" s="173"/>
      <c r="J314" s="173"/>
      <c r="K314" s="173"/>
      <c r="L314" s="298"/>
      <c r="M314" s="67"/>
      <c r="N314" s="67"/>
      <c r="O314" s="76"/>
      <c r="P314" s="218"/>
      <c r="Q314" s="218"/>
      <c r="R314" s="218"/>
    </row>
    <row r="315" spans="1:18" x14ac:dyDescent="0.25">
      <c r="A315" s="182"/>
      <c r="B315" s="173"/>
      <c r="C315" s="173"/>
      <c r="D315" s="173"/>
      <c r="E315" s="173"/>
      <c r="F315" s="173"/>
      <c r="G315" s="173"/>
      <c r="H315" s="173"/>
      <c r="I315" s="173"/>
      <c r="J315" s="173"/>
      <c r="K315" s="173"/>
      <c r="L315" s="298"/>
      <c r="M315" s="67"/>
      <c r="N315" s="67"/>
      <c r="O315" s="76"/>
      <c r="P315" s="218"/>
      <c r="Q315" s="218"/>
      <c r="R315" s="218"/>
    </row>
    <row r="316" spans="1:18" x14ac:dyDescent="0.25">
      <c r="A316" s="182"/>
      <c r="B316" s="173"/>
      <c r="C316" s="173"/>
      <c r="D316" s="173"/>
      <c r="E316" s="173"/>
      <c r="F316" s="173"/>
      <c r="G316" s="173"/>
      <c r="H316" s="173"/>
      <c r="I316" s="173"/>
      <c r="J316" s="173"/>
      <c r="K316" s="173"/>
      <c r="L316" s="298"/>
      <c r="M316" s="67"/>
      <c r="N316" s="67"/>
      <c r="O316" s="76"/>
      <c r="P316" s="218"/>
      <c r="Q316" s="218"/>
      <c r="R316" s="218"/>
    </row>
    <row r="317" spans="1:18" x14ac:dyDescent="0.25">
      <c r="A317" s="182"/>
      <c r="B317" s="173"/>
      <c r="C317" s="173"/>
      <c r="D317" s="173"/>
      <c r="E317" s="173"/>
      <c r="F317" s="173"/>
      <c r="G317" s="173"/>
      <c r="H317" s="173"/>
      <c r="I317" s="173"/>
      <c r="J317" s="173"/>
      <c r="K317" s="173"/>
      <c r="L317" s="298"/>
      <c r="M317" s="67"/>
      <c r="N317" s="67"/>
      <c r="O317" s="76"/>
      <c r="P317" s="218"/>
      <c r="Q317" s="218"/>
      <c r="R317" s="218"/>
    </row>
    <row r="318" spans="1:18" x14ac:dyDescent="0.25">
      <c r="A318" s="182"/>
      <c r="B318" s="173"/>
      <c r="C318" s="173"/>
      <c r="D318" s="173"/>
      <c r="E318" s="173"/>
      <c r="F318" s="173"/>
      <c r="G318" s="173"/>
      <c r="H318" s="173"/>
      <c r="I318" s="173"/>
      <c r="J318" s="173"/>
      <c r="K318" s="173"/>
      <c r="L318" s="298"/>
      <c r="M318" s="67"/>
      <c r="N318" s="67"/>
      <c r="O318" s="76"/>
      <c r="P318" s="218"/>
      <c r="Q318" s="218"/>
      <c r="R318" s="218"/>
    </row>
    <row r="319" spans="1:18" x14ac:dyDescent="0.25">
      <c r="A319" s="182"/>
      <c r="B319" s="173"/>
      <c r="C319" s="173"/>
      <c r="D319" s="173"/>
      <c r="E319" s="173"/>
      <c r="F319" s="173"/>
      <c r="G319" s="173"/>
      <c r="H319" s="173"/>
      <c r="I319" s="173"/>
      <c r="J319" s="173"/>
      <c r="K319" s="173"/>
      <c r="L319" s="298"/>
      <c r="M319" s="67"/>
      <c r="N319" s="67"/>
      <c r="O319" s="76"/>
      <c r="P319" s="218"/>
      <c r="Q319" s="218"/>
      <c r="R319" s="218"/>
    </row>
    <row r="320" spans="1:18" x14ac:dyDescent="0.25">
      <c r="A320" s="182"/>
      <c r="B320" s="173"/>
      <c r="C320" s="173"/>
      <c r="D320" s="173"/>
      <c r="E320" s="173"/>
      <c r="F320" s="173"/>
      <c r="G320" s="173"/>
      <c r="H320" s="173"/>
      <c r="I320" s="173"/>
      <c r="J320" s="173"/>
      <c r="K320" s="173"/>
      <c r="L320" s="298"/>
      <c r="M320" s="67"/>
      <c r="N320" s="67"/>
      <c r="O320" s="76"/>
      <c r="P320" s="218"/>
      <c r="Q320" s="218"/>
      <c r="R320" s="218"/>
    </row>
    <row r="321" spans="1:18" x14ac:dyDescent="0.25">
      <c r="A321" s="182"/>
      <c r="B321" s="173"/>
      <c r="C321" s="173"/>
      <c r="D321" s="173"/>
      <c r="E321" s="173"/>
      <c r="F321" s="173"/>
      <c r="G321" s="173"/>
      <c r="H321" s="173"/>
      <c r="I321" s="173"/>
      <c r="J321" s="173"/>
      <c r="K321" s="173"/>
      <c r="L321" s="298"/>
      <c r="M321" s="67"/>
      <c r="N321" s="67"/>
      <c r="O321" s="76"/>
      <c r="P321" s="218"/>
      <c r="Q321" s="218"/>
      <c r="R321" s="218"/>
    </row>
    <row r="322" spans="1:18" x14ac:dyDescent="0.25">
      <c r="A322" s="182"/>
      <c r="B322" s="173"/>
      <c r="C322" s="173"/>
      <c r="D322" s="173"/>
      <c r="E322" s="173"/>
      <c r="F322" s="173"/>
      <c r="G322" s="173"/>
      <c r="H322" s="173"/>
      <c r="I322" s="173"/>
      <c r="J322" s="173"/>
      <c r="K322" s="173"/>
      <c r="L322" s="298"/>
      <c r="M322" s="67"/>
      <c r="N322" s="67"/>
      <c r="O322" s="76"/>
      <c r="P322" s="218"/>
      <c r="Q322" s="218"/>
      <c r="R322" s="218"/>
    </row>
    <row r="323" spans="1:18" x14ac:dyDescent="0.25">
      <c r="A323" s="182"/>
      <c r="B323" s="173"/>
      <c r="C323" s="173"/>
      <c r="D323" s="173"/>
      <c r="E323" s="173"/>
      <c r="F323" s="173"/>
      <c r="G323" s="173"/>
      <c r="H323" s="173"/>
      <c r="I323" s="173"/>
      <c r="J323" s="173"/>
      <c r="K323" s="173"/>
      <c r="L323" s="298"/>
      <c r="M323" s="67"/>
      <c r="N323" s="67"/>
      <c r="O323" s="76"/>
      <c r="P323" s="218"/>
      <c r="Q323" s="218"/>
      <c r="R323" s="218"/>
    </row>
    <row r="324" spans="1:18" x14ac:dyDescent="0.25">
      <c r="A324" s="182"/>
      <c r="B324" s="173"/>
      <c r="C324" s="173"/>
      <c r="D324" s="173"/>
      <c r="E324" s="173"/>
      <c r="F324" s="173"/>
      <c r="G324" s="173"/>
      <c r="H324" s="173"/>
      <c r="I324" s="173"/>
      <c r="J324" s="173"/>
      <c r="K324" s="173"/>
      <c r="L324" s="298"/>
      <c r="M324" s="67"/>
      <c r="N324" s="67"/>
      <c r="O324" s="76"/>
      <c r="P324" s="218"/>
      <c r="Q324" s="218"/>
      <c r="R324" s="218"/>
    </row>
    <row r="325" spans="1:18" x14ac:dyDescent="0.25">
      <c r="A325" s="182"/>
      <c r="B325" s="173"/>
      <c r="C325" s="173"/>
      <c r="D325" s="173"/>
      <c r="E325" s="173"/>
      <c r="F325" s="173"/>
      <c r="G325" s="173"/>
      <c r="H325" s="173"/>
      <c r="I325" s="173"/>
      <c r="J325" s="173"/>
      <c r="K325" s="173"/>
      <c r="L325" s="298"/>
      <c r="M325" s="67"/>
      <c r="N325" s="67"/>
      <c r="O325" s="76"/>
      <c r="P325" s="218"/>
      <c r="Q325" s="218"/>
      <c r="R325" s="218"/>
    </row>
    <row r="326" spans="1:18" x14ac:dyDescent="0.25">
      <c r="A326" s="182"/>
      <c r="B326" s="173"/>
      <c r="C326" s="173"/>
      <c r="D326" s="173"/>
      <c r="E326" s="173"/>
      <c r="F326" s="173"/>
      <c r="G326" s="173"/>
      <c r="H326" s="173"/>
      <c r="I326" s="173"/>
      <c r="J326" s="173"/>
      <c r="K326" s="173"/>
      <c r="L326" s="298"/>
      <c r="M326" s="67"/>
      <c r="N326" s="67"/>
      <c r="O326" s="76"/>
      <c r="P326" s="218"/>
      <c r="Q326" s="218"/>
      <c r="R326" s="218"/>
    </row>
    <row r="327" spans="1:18" x14ac:dyDescent="0.25">
      <c r="A327" s="182"/>
      <c r="B327" s="173"/>
      <c r="C327" s="173"/>
      <c r="D327" s="173"/>
      <c r="E327" s="173"/>
      <c r="F327" s="173"/>
      <c r="G327" s="173"/>
      <c r="H327" s="173"/>
      <c r="I327" s="173"/>
      <c r="J327" s="173"/>
      <c r="K327" s="173"/>
      <c r="L327" s="298"/>
      <c r="M327" s="67"/>
      <c r="N327" s="67"/>
      <c r="O327" s="76"/>
      <c r="P327" s="218"/>
      <c r="Q327" s="218"/>
      <c r="R327" s="218"/>
    </row>
    <row r="328" spans="1:18" x14ac:dyDescent="0.25">
      <c r="A328" s="182"/>
      <c r="B328" s="173"/>
      <c r="C328" s="173"/>
      <c r="D328" s="173"/>
      <c r="E328" s="173"/>
      <c r="F328" s="173"/>
      <c r="G328" s="173"/>
      <c r="H328" s="173"/>
      <c r="I328" s="173"/>
      <c r="J328" s="173"/>
      <c r="K328" s="173"/>
      <c r="L328" s="298"/>
      <c r="M328" s="67"/>
      <c r="N328" s="67"/>
      <c r="O328" s="76"/>
      <c r="P328" s="218"/>
      <c r="Q328" s="218"/>
      <c r="R328" s="218"/>
    </row>
    <row r="329" spans="1:18" x14ac:dyDescent="0.25">
      <c r="A329" s="182"/>
      <c r="B329" s="173"/>
      <c r="C329" s="173"/>
      <c r="D329" s="173"/>
      <c r="E329" s="173"/>
      <c r="F329" s="173"/>
      <c r="G329" s="173"/>
      <c r="H329" s="173"/>
      <c r="I329" s="173"/>
      <c r="J329" s="173"/>
      <c r="K329" s="173"/>
      <c r="L329" s="298"/>
      <c r="M329" s="67"/>
      <c r="N329" s="67"/>
      <c r="O329" s="76"/>
      <c r="P329" s="218"/>
      <c r="Q329" s="218"/>
      <c r="R329" s="218"/>
    </row>
    <row r="330" spans="1:18" x14ac:dyDescent="0.25">
      <c r="A330" s="182"/>
      <c r="B330" s="173"/>
      <c r="C330" s="173"/>
      <c r="D330" s="173"/>
      <c r="E330" s="173"/>
      <c r="F330" s="173"/>
      <c r="G330" s="173"/>
      <c r="H330" s="173"/>
      <c r="I330" s="173"/>
      <c r="J330" s="173"/>
      <c r="K330" s="173"/>
      <c r="L330" s="298"/>
      <c r="M330" s="67"/>
      <c r="N330" s="67"/>
      <c r="O330" s="76"/>
      <c r="P330" s="218"/>
      <c r="Q330" s="218"/>
      <c r="R330" s="218"/>
    </row>
    <row r="331" spans="1:18" x14ac:dyDescent="0.25">
      <c r="A331" s="182"/>
      <c r="B331" s="173"/>
      <c r="C331" s="173"/>
      <c r="D331" s="173"/>
      <c r="E331" s="173"/>
      <c r="F331" s="173"/>
      <c r="G331" s="173"/>
      <c r="H331" s="173"/>
      <c r="I331" s="173"/>
      <c r="J331" s="173"/>
      <c r="K331" s="173"/>
      <c r="L331" s="298"/>
      <c r="M331" s="67"/>
      <c r="N331" s="67"/>
      <c r="O331" s="76"/>
      <c r="P331" s="218"/>
      <c r="Q331" s="218"/>
      <c r="R331" s="218"/>
    </row>
    <row r="332" spans="1:18" x14ac:dyDescent="0.25">
      <c r="A332" s="182"/>
      <c r="B332" s="173"/>
      <c r="C332" s="173"/>
      <c r="D332" s="173"/>
      <c r="E332" s="173"/>
      <c r="F332" s="173"/>
      <c r="G332" s="173"/>
      <c r="H332" s="173"/>
      <c r="I332" s="173"/>
      <c r="J332" s="173"/>
      <c r="K332" s="173"/>
      <c r="L332" s="298"/>
      <c r="M332" s="67"/>
      <c r="N332" s="67"/>
      <c r="O332" s="76"/>
      <c r="P332" s="218"/>
      <c r="Q332" s="218"/>
      <c r="R332" s="218"/>
    </row>
    <row r="333" spans="1:18" x14ac:dyDescent="0.25">
      <c r="A333" s="182"/>
      <c r="B333" s="173"/>
      <c r="C333" s="173"/>
      <c r="D333" s="173"/>
      <c r="E333" s="173"/>
      <c r="F333" s="173"/>
      <c r="G333" s="173"/>
      <c r="H333" s="173"/>
      <c r="I333" s="173"/>
      <c r="J333" s="173"/>
      <c r="K333" s="173"/>
      <c r="L333" s="298"/>
      <c r="M333" s="67"/>
      <c r="N333" s="67"/>
      <c r="O333" s="76"/>
      <c r="P333" s="218"/>
      <c r="Q333" s="218"/>
      <c r="R333" s="218"/>
    </row>
    <row r="334" spans="1:18" x14ac:dyDescent="0.25">
      <c r="A334" s="182"/>
      <c r="B334" s="173"/>
      <c r="C334" s="173"/>
      <c r="D334" s="173"/>
      <c r="E334" s="173"/>
      <c r="F334" s="173"/>
      <c r="G334" s="173"/>
      <c r="H334" s="173"/>
      <c r="I334" s="173"/>
      <c r="J334" s="173"/>
      <c r="K334" s="173"/>
      <c r="L334" s="298"/>
      <c r="M334" s="67"/>
      <c r="N334" s="67"/>
      <c r="O334" s="76"/>
      <c r="P334" s="218"/>
      <c r="Q334" s="218"/>
      <c r="R334" s="218"/>
    </row>
    <row r="335" spans="1:18" x14ac:dyDescent="0.25">
      <c r="A335" s="182"/>
      <c r="B335" s="173"/>
      <c r="C335" s="173"/>
      <c r="D335" s="173"/>
      <c r="E335" s="173"/>
      <c r="F335" s="173"/>
      <c r="G335" s="173"/>
      <c r="H335" s="173"/>
      <c r="I335" s="173"/>
      <c r="J335" s="173"/>
      <c r="K335" s="173"/>
      <c r="L335" s="298"/>
      <c r="M335" s="67"/>
      <c r="N335" s="67"/>
      <c r="O335" s="76"/>
      <c r="P335" s="218"/>
      <c r="Q335" s="218"/>
      <c r="R335" s="218"/>
    </row>
    <row r="336" spans="1:18" x14ac:dyDescent="0.25">
      <c r="A336" s="182"/>
      <c r="B336" s="173"/>
      <c r="C336" s="173"/>
      <c r="D336" s="173"/>
      <c r="E336" s="173"/>
      <c r="F336" s="173"/>
      <c r="G336" s="173"/>
      <c r="H336" s="173"/>
      <c r="I336" s="173"/>
      <c r="J336" s="173"/>
      <c r="K336" s="173"/>
      <c r="L336" s="298"/>
      <c r="M336" s="67"/>
      <c r="N336" s="67"/>
      <c r="O336" s="76"/>
      <c r="P336" s="218"/>
      <c r="Q336" s="218"/>
      <c r="R336" s="218"/>
    </row>
    <row r="337" spans="1:18" x14ac:dyDescent="0.25">
      <c r="A337" s="182"/>
      <c r="B337" s="173"/>
      <c r="C337" s="173"/>
      <c r="D337" s="173"/>
      <c r="E337" s="173"/>
      <c r="F337" s="173"/>
      <c r="G337" s="173"/>
      <c r="H337" s="173"/>
      <c r="I337" s="173"/>
      <c r="J337" s="173"/>
      <c r="K337" s="173"/>
      <c r="L337" s="298"/>
      <c r="M337" s="67"/>
      <c r="N337" s="67"/>
      <c r="O337" s="76"/>
      <c r="P337" s="218"/>
      <c r="Q337" s="218"/>
      <c r="R337" s="218"/>
    </row>
    <row r="338" spans="1:18" x14ac:dyDescent="0.25">
      <c r="A338" s="182"/>
      <c r="B338" s="173"/>
      <c r="C338" s="173"/>
      <c r="D338" s="173"/>
      <c r="E338" s="173"/>
      <c r="F338" s="173"/>
      <c r="G338" s="173"/>
      <c r="H338" s="173"/>
      <c r="I338" s="173"/>
      <c r="J338" s="173"/>
      <c r="K338" s="173"/>
      <c r="L338" s="298"/>
      <c r="M338" s="67"/>
      <c r="N338" s="67"/>
      <c r="O338" s="76"/>
      <c r="P338" s="218"/>
      <c r="Q338" s="218"/>
      <c r="R338" s="218"/>
    </row>
    <row r="339" spans="1:18" x14ac:dyDescent="0.25">
      <c r="A339" s="182"/>
      <c r="B339" s="173"/>
      <c r="C339" s="173"/>
      <c r="D339" s="173"/>
      <c r="E339" s="173"/>
      <c r="F339" s="173"/>
      <c r="G339" s="173"/>
      <c r="H339" s="173"/>
      <c r="I339" s="173"/>
      <c r="J339" s="173"/>
      <c r="K339" s="173"/>
      <c r="L339" s="298"/>
      <c r="M339" s="67"/>
      <c r="N339" s="67"/>
      <c r="O339" s="76"/>
      <c r="P339" s="218"/>
      <c r="Q339" s="218"/>
      <c r="R339" s="218"/>
    </row>
    <row r="340" spans="1:18" x14ac:dyDescent="0.25">
      <c r="A340" s="182"/>
      <c r="B340" s="173"/>
      <c r="C340" s="173"/>
      <c r="D340" s="173"/>
      <c r="E340" s="173"/>
      <c r="F340" s="173"/>
      <c r="G340" s="173"/>
      <c r="H340" s="173"/>
      <c r="I340" s="173"/>
      <c r="J340" s="173"/>
      <c r="K340" s="173"/>
      <c r="L340" s="298"/>
      <c r="M340" s="67"/>
      <c r="N340" s="67"/>
      <c r="O340" s="76"/>
      <c r="P340" s="218"/>
      <c r="Q340" s="218"/>
      <c r="R340" s="218"/>
    </row>
    <row r="341" spans="1:18" x14ac:dyDescent="0.25">
      <c r="A341" s="182"/>
      <c r="B341" s="173"/>
      <c r="C341" s="173"/>
      <c r="D341" s="173"/>
      <c r="E341" s="173"/>
      <c r="F341" s="173"/>
      <c r="G341" s="173"/>
      <c r="H341" s="173"/>
      <c r="I341" s="173"/>
      <c r="J341" s="173"/>
      <c r="K341" s="173"/>
      <c r="L341" s="298"/>
      <c r="M341" s="67"/>
      <c r="N341" s="67"/>
      <c r="O341" s="76"/>
      <c r="P341" s="218"/>
      <c r="Q341" s="218"/>
      <c r="R341" s="218"/>
    </row>
    <row r="342" spans="1:18" x14ac:dyDescent="0.25">
      <c r="A342" s="182"/>
      <c r="B342" s="173"/>
      <c r="C342" s="173"/>
      <c r="D342" s="173"/>
      <c r="E342" s="173"/>
      <c r="F342" s="173"/>
      <c r="G342" s="173"/>
      <c r="H342" s="173"/>
      <c r="I342" s="173"/>
      <c r="J342" s="173"/>
      <c r="K342" s="173"/>
      <c r="L342" s="298"/>
      <c r="M342" s="67"/>
      <c r="N342" s="67"/>
      <c r="O342" s="76"/>
      <c r="P342" s="218"/>
      <c r="Q342" s="218"/>
      <c r="R342" s="218"/>
    </row>
    <row r="343" spans="1:18" x14ac:dyDescent="0.25">
      <c r="A343" s="182"/>
      <c r="B343" s="173"/>
      <c r="C343" s="173"/>
      <c r="D343" s="173"/>
      <c r="E343" s="173"/>
      <c r="F343" s="173"/>
      <c r="G343" s="173"/>
      <c r="H343" s="173"/>
      <c r="I343" s="173"/>
      <c r="J343" s="173"/>
      <c r="K343" s="173"/>
      <c r="L343" s="298"/>
      <c r="M343" s="67"/>
      <c r="N343" s="67"/>
      <c r="O343" s="76"/>
      <c r="P343" s="218"/>
      <c r="Q343" s="218"/>
      <c r="R343" s="218"/>
    </row>
    <row r="344" spans="1:18" x14ac:dyDescent="0.25">
      <c r="A344" s="182"/>
      <c r="B344" s="173"/>
      <c r="C344" s="173"/>
      <c r="D344" s="173"/>
      <c r="E344" s="173"/>
      <c r="F344" s="173"/>
      <c r="G344" s="173"/>
      <c r="H344" s="173"/>
      <c r="I344" s="173"/>
      <c r="J344" s="173"/>
      <c r="K344" s="173"/>
      <c r="L344" s="298"/>
      <c r="M344" s="67"/>
      <c r="N344" s="67"/>
      <c r="O344" s="76"/>
      <c r="P344" s="218"/>
      <c r="Q344" s="218"/>
      <c r="R344" s="218"/>
    </row>
    <row r="345" spans="1:18" x14ac:dyDescent="0.25">
      <c r="A345" s="182"/>
      <c r="B345" s="173"/>
      <c r="C345" s="173"/>
      <c r="D345" s="173"/>
      <c r="E345" s="173"/>
      <c r="F345" s="173"/>
      <c r="G345" s="173"/>
      <c r="H345" s="173"/>
      <c r="I345" s="173"/>
      <c r="J345" s="173"/>
      <c r="K345" s="173"/>
      <c r="L345" s="298"/>
      <c r="M345" s="67"/>
      <c r="N345" s="67"/>
      <c r="O345" s="76"/>
      <c r="P345" s="218"/>
      <c r="Q345" s="218"/>
      <c r="R345" s="218"/>
    </row>
    <row r="346" spans="1:18" x14ac:dyDescent="0.25">
      <c r="A346" s="182"/>
      <c r="B346" s="173"/>
      <c r="C346" s="173"/>
      <c r="D346" s="173"/>
      <c r="E346" s="173"/>
      <c r="F346" s="173"/>
      <c r="G346" s="173"/>
      <c r="H346" s="173"/>
      <c r="I346" s="173"/>
      <c r="J346" s="173"/>
      <c r="K346" s="173"/>
      <c r="L346" s="298"/>
      <c r="M346" s="67"/>
      <c r="N346" s="67"/>
      <c r="O346" s="76"/>
      <c r="P346" s="218"/>
      <c r="Q346" s="218"/>
      <c r="R346" s="218"/>
    </row>
    <row r="347" spans="1:18" x14ac:dyDescent="0.25">
      <c r="A347" s="182"/>
      <c r="B347" s="173"/>
      <c r="C347" s="173"/>
      <c r="D347" s="173"/>
      <c r="E347" s="173"/>
      <c r="F347" s="173"/>
      <c r="G347" s="173"/>
      <c r="H347" s="173"/>
      <c r="I347" s="173"/>
      <c r="J347" s="173"/>
      <c r="K347" s="173"/>
      <c r="L347" s="298"/>
      <c r="M347" s="67"/>
      <c r="N347" s="67"/>
      <c r="O347" s="76"/>
      <c r="P347" s="218"/>
      <c r="Q347" s="218"/>
      <c r="R347" s="218"/>
    </row>
    <row r="348" spans="1:18" x14ac:dyDescent="0.25">
      <c r="A348" s="182"/>
      <c r="B348" s="173"/>
      <c r="C348" s="173"/>
      <c r="D348" s="173"/>
      <c r="E348" s="173"/>
      <c r="F348" s="173"/>
      <c r="G348" s="173"/>
      <c r="H348" s="173"/>
      <c r="I348" s="173"/>
      <c r="J348" s="173"/>
      <c r="K348" s="173"/>
      <c r="L348" s="298"/>
      <c r="M348" s="67"/>
      <c r="N348" s="67"/>
      <c r="O348" s="76"/>
      <c r="P348" s="218"/>
      <c r="Q348" s="218"/>
      <c r="R348" s="218"/>
    </row>
    <row r="349" spans="1:18" x14ac:dyDescent="0.25">
      <c r="A349" s="182"/>
      <c r="B349" s="173"/>
      <c r="C349" s="173"/>
      <c r="D349" s="173"/>
      <c r="E349" s="173"/>
      <c r="F349" s="173"/>
      <c r="G349" s="173"/>
      <c r="H349" s="173"/>
      <c r="I349" s="173"/>
      <c r="J349" s="173"/>
      <c r="K349" s="173"/>
      <c r="L349" s="298"/>
      <c r="M349" s="67"/>
      <c r="N349" s="67"/>
      <c r="O349" s="76"/>
      <c r="P349" s="218"/>
      <c r="Q349" s="218"/>
      <c r="R349" s="218"/>
    </row>
    <row r="350" spans="1:18" x14ac:dyDescent="0.25">
      <c r="A350" s="182"/>
      <c r="B350" s="173"/>
      <c r="C350" s="173"/>
      <c r="D350" s="173"/>
      <c r="E350" s="173"/>
      <c r="F350" s="173"/>
      <c r="G350" s="173"/>
      <c r="H350" s="173"/>
      <c r="I350" s="173"/>
      <c r="J350" s="173"/>
      <c r="K350" s="173"/>
      <c r="L350" s="298"/>
      <c r="M350" s="67"/>
      <c r="N350" s="67"/>
      <c r="O350" s="76"/>
      <c r="P350" s="218"/>
      <c r="Q350" s="218"/>
      <c r="R350" s="218"/>
    </row>
    <row r="351" spans="1:18" x14ac:dyDescent="0.25">
      <c r="A351" s="182"/>
      <c r="B351" s="173"/>
      <c r="C351" s="173"/>
      <c r="D351" s="173"/>
      <c r="E351" s="173"/>
      <c r="F351" s="173"/>
      <c r="G351" s="173"/>
      <c r="H351" s="173"/>
      <c r="I351" s="173"/>
      <c r="J351" s="173"/>
      <c r="K351" s="173"/>
      <c r="L351" s="298"/>
      <c r="M351" s="67"/>
      <c r="N351" s="67"/>
      <c r="O351" s="76"/>
      <c r="P351" s="218"/>
      <c r="Q351" s="218"/>
      <c r="R351" s="218"/>
    </row>
    <row r="352" spans="1:18" x14ac:dyDescent="0.25">
      <c r="A352" s="182"/>
      <c r="B352" s="173"/>
      <c r="C352" s="173"/>
      <c r="D352" s="173"/>
      <c r="E352" s="173"/>
      <c r="F352" s="173"/>
      <c r="G352" s="173"/>
      <c r="H352" s="173"/>
      <c r="I352" s="173"/>
      <c r="J352" s="173"/>
      <c r="K352" s="173"/>
      <c r="L352" s="298"/>
      <c r="M352" s="67"/>
      <c r="N352" s="67"/>
      <c r="O352" s="76"/>
      <c r="P352" s="218"/>
      <c r="Q352" s="218"/>
      <c r="R352" s="218"/>
    </row>
    <row r="353" spans="1:18" x14ac:dyDescent="0.25">
      <c r="A353" s="182"/>
      <c r="B353" s="173"/>
      <c r="C353" s="173"/>
      <c r="D353" s="173"/>
      <c r="E353" s="173"/>
      <c r="F353" s="173"/>
      <c r="G353" s="173"/>
      <c r="H353" s="173"/>
      <c r="I353" s="173"/>
      <c r="J353" s="173"/>
      <c r="K353" s="173"/>
      <c r="L353" s="298"/>
      <c r="M353" s="67"/>
      <c r="N353" s="67"/>
      <c r="O353" s="76"/>
      <c r="P353" s="218"/>
      <c r="Q353" s="218"/>
      <c r="R353" s="218"/>
    </row>
    <row r="354" spans="1:18" x14ac:dyDescent="0.25">
      <c r="A354" s="182"/>
      <c r="B354" s="173"/>
      <c r="C354" s="173"/>
      <c r="D354" s="173"/>
      <c r="E354" s="173"/>
      <c r="F354" s="173"/>
      <c r="G354" s="173"/>
      <c r="H354" s="173"/>
      <c r="I354" s="173"/>
      <c r="J354" s="173"/>
      <c r="K354" s="173"/>
      <c r="L354" s="298"/>
      <c r="M354" s="67"/>
      <c r="N354" s="67"/>
      <c r="O354" s="76"/>
      <c r="P354" s="218"/>
      <c r="Q354" s="218"/>
      <c r="R354" s="218"/>
    </row>
    <row r="355" spans="1:18" x14ac:dyDescent="0.25">
      <c r="A355" s="182"/>
      <c r="B355" s="173"/>
      <c r="C355" s="173"/>
      <c r="D355" s="173"/>
      <c r="E355" s="173"/>
      <c r="F355" s="173"/>
      <c r="G355" s="173"/>
      <c r="H355" s="173"/>
      <c r="I355" s="173"/>
      <c r="J355" s="173"/>
      <c r="K355" s="173"/>
      <c r="L355" s="298"/>
      <c r="M355" s="67"/>
      <c r="N355" s="67"/>
      <c r="O355" s="76"/>
      <c r="P355" s="218"/>
      <c r="Q355" s="218"/>
      <c r="R355" s="218"/>
    </row>
    <row r="356" spans="1:18" x14ac:dyDescent="0.25">
      <c r="A356" s="182"/>
      <c r="B356" s="173"/>
      <c r="C356" s="173"/>
      <c r="D356" s="173"/>
      <c r="E356" s="173"/>
      <c r="F356" s="173"/>
      <c r="G356" s="173"/>
      <c r="H356" s="173"/>
      <c r="I356" s="173"/>
      <c r="J356" s="173"/>
      <c r="K356" s="173"/>
      <c r="L356" s="298"/>
      <c r="M356" s="67"/>
      <c r="N356" s="67"/>
      <c r="O356" s="76"/>
      <c r="P356" s="218"/>
      <c r="Q356" s="218"/>
      <c r="R356" s="218"/>
    </row>
    <row r="357" spans="1:18" x14ac:dyDescent="0.25">
      <c r="A357" s="182"/>
      <c r="B357" s="173"/>
      <c r="C357" s="173"/>
      <c r="D357" s="173"/>
      <c r="E357" s="173"/>
      <c r="F357" s="173"/>
      <c r="G357" s="173"/>
      <c r="H357" s="173"/>
      <c r="I357" s="173"/>
      <c r="J357" s="173"/>
      <c r="K357" s="173"/>
      <c r="L357" s="298"/>
      <c r="M357" s="67"/>
      <c r="N357" s="67"/>
      <c r="O357" s="76"/>
      <c r="P357" s="218"/>
      <c r="Q357" s="218"/>
      <c r="R357" s="218"/>
    </row>
    <row r="358" spans="1:18" x14ac:dyDescent="0.25">
      <c r="A358" s="182"/>
      <c r="B358" s="173"/>
      <c r="C358" s="173"/>
      <c r="D358" s="173"/>
      <c r="E358" s="173"/>
      <c r="F358" s="173"/>
      <c r="G358" s="173"/>
      <c r="H358" s="173"/>
      <c r="I358" s="173"/>
      <c r="J358" s="173"/>
      <c r="K358" s="173"/>
      <c r="L358" s="298"/>
      <c r="M358" s="67"/>
      <c r="N358" s="67"/>
      <c r="O358" s="76"/>
      <c r="P358" s="218"/>
      <c r="Q358" s="218"/>
      <c r="R358" s="218"/>
    </row>
    <row r="359" spans="1:18" x14ac:dyDescent="0.25">
      <c r="A359" s="182"/>
      <c r="B359" s="173"/>
      <c r="C359" s="173"/>
      <c r="D359" s="173"/>
      <c r="E359" s="173"/>
      <c r="F359" s="173"/>
      <c r="G359" s="173"/>
      <c r="H359" s="173"/>
      <c r="I359" s="173"/>
      <c r="J359" s="173"/>
      <c r="K359" s="173"/>
      <c r="L359" s="298"/>
      <c r="M359" s="67"/>
      <c r="N359" s="67"/>
      <c r="O359" s="76"/>
      <c r="P359" s="218"/>
      <c r="Q359" s="218"/>
      <c r="R359" s="218"/>
    </row>
    <row r="360" spans="1:18" x14ac:dyDescent="0.25">
      <c r="A360" s="182"/>
      <c r="B360" s="173"/>
      <c r="C360" s="173"/>
      <c r="D360" s="173"/>
      <c r="E360" s="173"/>
      <c r="F360" s="173"/>
      <c r="G360" s="173"/>
      <c r="H360" s="173"/>
      <c r="I360" s="173"/>
      <c r="J360" s="173"/>
      <c r="K360" s="173"/>
      <c r="L360" s="298"/>
      <c r="M360" s="67"/>
      <c r="N360" s="67"/>
      <c r="O360" s="76"/>
      <c r="P360" s="218"/>
      <c r="Q360" s="218"/>
      <c r="R360" s="218"/>
    </row>
    <row r="361" spans="1:18" x14ac:dyDescent="0.25">
      <c r="A361" s="182"/>
      <c r="B361" s="173"/>
      <c r="C361" s="173"/>
      <c r="D361" s="173"/>
      <c r="E361" s="173"/>
      <c r="F361" s="173"/>
      <c r="G361" s="173"/>
      <c r="H361" s="173"/>
      <c r="I361" s="173"/>
      <c r="J361" s="173"/>
      <c r="K361" s="173"/>
      <c r="L361" s="298"/>
      <c r="M361" s="67"/>
      <c r="N361" s="67"/>
      <c r="O361" s="76"/>
      <c r="P361" s="218"/>
      <c r="Q361" s="218"/>
      <c r="R361" s="218"/>
    </row>
    <row r="362" spans="1:18" x14ac:dyDescent="0.25">
      <c r="A362" s="182"/>
      <c r="B362" s="173"/>
      <c r="C362" s="173"/>
      <c r="D362" s="173"/>
      <c r="E362" s="173"/>
      <c r="F362" s="173"/>
      <c r="G362" s="173"/>
      <c r="H362" s="173"/>
      <c r="I362" s="173"/>
      <c r="J362" s="173"/>
      <c r="K362" s="173"/>
      <c r="L362" s="298"/>
      <c r="M362" s="67"/>
      <c r="N362" s="67"/>
      <c r="O362" s="76"/>
      <c r="P362" s="218"/>
      <c r="Q362" s="218"/>
      <c r="R362" s="218"/>
    </row>
    <row r="363" spans="1:18" x14ac:dyDescent="0.25">
      <c r="A363" s="182"/>
      <c r="B363" s="173"/>
      <c r="C363" s="173"/>
      <c r="D363" s="173"/>
      <c r="E363" s="173"/>
      <c r="F363" s="173"/>
      <c r="G363" s="173"/>
      <c r="H363" s="173"/>
      <c r="I363" s="173"/>
      <c r="J363" s="173"/>
      <c r="K363" s="173"/>
      <c r="L363" s="298"/>
      <c r="M363" s="67"/>
      <c r="N363" s="67"/>
      <c r="O363" s="76"/>
      <c r="P363" s="218"/>
      <c r="Q363" s="218"/>
      <c r="R363" s="218"/>
    </row>
    <row r="364" spans="1:18" x14ac:dyDescent="0.25">
      <c r="A364" s="182"/>
      <c r="B364" s="173"/>
      <c r="C364" s="173"/>
      <c r="D364" s="173"/>
      <c r="E364" s="173"/>
      <c r="F364" s="173"/>
      <c r="G364" s="173"/>
      <c r="H364" s="173"/>
      <c r="I364" s="173"/>
      <c r="J364" s="173"/>
      <c r="K364" s="173"/>
      <c r="L364" s="298"/>
      <c r="M364" s="67"/>
      <c r="N364" s="67"/>
      <c r="O364" s="76"/>
      <c r="P364" s="218"/>
      <c r="Q364" s="218"/>
      <c r="R364" s="218"/>
    </row>
    <row r="365" spans="1:18" x14ac:dyDescent="0.25">
      <c r="A365" s="182"/>
      <c r="B365" s="173"/>
      <c r="C365" s="173"/>
      <c r="D365" s="173"/>
      <c r="E365" s="173"/>
      <c r="F365" s="173"/>
      <c r="G365" s="173"/>
      <c r="H365" s="173"/>
      <c r="I365" s="173"/>
      <c r="J365" s="173"/>
      <c r="K365" s="173"/>
      <c r="L365" s="298"/>
      <c r="M365" s="67"/>
      <c r="N365" s="67"/>
      <c r="O365" s="76"/>
      <c r="P365" s="218"/>
      <c r="Q365" s="218"/>
      <c r="R365" s="218"/>
    </row>
    <row r="366" spans="1:18" x14ac:dyDescent="0.25">
      <c r="A366" s="182"/>
      <c r="B366" s="173"/>
      <c r="C366" s="173"/>
      <c r="D366" s="173"/>
      <c r="E366" s="173"/>
      <c r="F366" s="173"/>
      <c r="G366" s="173"/>
      <c r="H366" s="173"/>
      <c r="I366" s="173"/>
      <c r="J366" s="173"/>
      <c r="K366" s="173"/>
      <c r="L366" s="298"/>
      <c r="M366" s="67"/>
      <c r="N366" s="67"/>
      <c r="O366" s="76"/>
      <c r="P366" s="218"/>
      <c r="Q366" s="218"/>
      <c r="R366" s="218"/>
    </row>
    <row r="367" spans="1:18" x14ac:dyDescent="0.25">
      <c r="A367" s="182"/>
      <c r="B367" s="173"/>
      <c r="C367" s="173"/>
      <c r="D367" s="173"/>
      <c r="E367" s="173"/>
      <c r="F367" s="173"/>
      <c r="G367" s="173"/>
      <c r="H367" s="173"/>
      <c r="I367" s="173"/>
      <c r="J367" s="173"/>
      <c r="K367" s="173"/>
      <c r="L367" s="298"/>
      <c r="M367" s="67"/>
      <c r="N367" s="67"/>
      <c r="O367" s="76"/>
      <c r="P367" s="218"/>
      <c r="Q367" s="218"/>
      <c r="R367" s="218"/>
    </row>
    <row r="368" spans="1:18" x14ac:dyDescent="0.25">
      <c r="A368" s="182"/>
      <c r="B368" s="173"/>
      <c r="C368" s="173"/>
      <c r="D368" s="173"/>
      <c r="E368" s="173"/>
      <c r="F368" s="173"/>
      <c r="G368" s="173"/>
      <c r="H368" s="173"/>
      <c r="I368" s="173"/>
      <c r="J368" s="173"/>
      <c r="K368" s="173"/>
      <c r="L368" s="298"/>
      <c r="M368" s="67"/>
      <c r="N368" s="67"/>
      <c r="O368" s="76"/>
      <c r="P368" s="218"/>
      <c r="Q368" s="218"/>
      <c r="R368" s="218"/>
    </row>
    <row r="369" spans="1:18" x14ac:dyDescent="0.25">
      <c r="A369" s="182"/>
      <c r="B369" s="173"/>
      <c r="C369" s="173"/>
      <c r="D369" s="173"/>
      <c r="E369" s="173"/>
      <c r="F369" s="173"/>
      <c r="G369" s="173"/>
      <c r="H369" s="173"/>
      <c r="I369" s="173"/>
      <c r="J369" s="173"/>
      <c r="K369" s="173"/>
      <c r="L369" s="298"/>
      <c r="M369" s="67"/>
      <c r="N369" s="67"/>
      <c r="O369" s="76"/>
      <c r="P369" s="218"/>
      <c r="Q369" s="218"/>
      <c r="R369" s="218"/>
    </row>
    <row r="370" spans="1:18" x14ac:dyDescent="0.25">
      <c r="A370" s="182"/>
      <c r="B370" s="173"/>
      <c r="C370" s="173"/>
      <c r="D370" s="173"/>
      <c r="E370" s="173"/>
      <c r="F370" s="173"/>
      <c r="G370" s="173"/>
      <c r="H370" s="173"/>
      <c r="I370" s="173"/>
      <c r="J370" s="173"/>
      <c r="K370" s="173"/>
      <c r="L370" s="298"/>
      <c r="M370" s="67"/>
      <c r="N370" s="67"/>
      <c r="O370" s="76"/>
      <c r="P370" s="218"/>
      <c r="Q370" s="218"/>
      <c r="R370" s="218"/>
    </row>
    <row r="371" spans="1:18" x14ac:dyDescent="0.25">
      <c r="A371" s="182"/>
      <c r="B371" s="173"/>
      <c r="C371" s="173"/>
      <c r="D371" s="173"/>
      <c r="E371" s="173"/>
      <c r="F371" s="173"/>
      <c r="G371" s="173"/>
      <c r="H371" s="173"/>
      <c r="I371" s="173"/>
      <c r="J371" s="173"/>
      <c r="K371" s="173"/>
      <c r="L371" s="298"/>
      <c r="M371" s="67"/>
      <c r="N371" s="67"/>
      <c r="O371" s="76"/>
      <c r="P371" s="218"/>
      <c r="Q371" s="218"/>
      <c r="R371" s="218"/>
    </row>
    <row r="372" spans="1:18" x14ac:dyDescent="0.25">
      <c r="A372" s="182"/>
      <c r="B372" s="173"/>
      <c r="C372" s="173"/>
      <c r="D372" s="173"/>
      <c r="E372" s="173"/>
      <c r="F372" s="173"/>
      <c r="G372" s="173"/>
      <c r="H372" s="173"/>
      <c r="I372" s="173"/>
      <c r="J372" s="173"/>
      <c r="K372" s="173"/>
      <c r="L372" s="298"/>
      <c r="M372" s="67"/>
      <c r="N372" s="67"/>
      <c r="O372" s="76"/>
      <c r="P372" s="218"/>
      <c r="Q372" s="218"/>
      <c r="R372" s="218"/>
    </row>
    <row r="373" spans="1:18" x14ac:dyDescent="0.25">
      <c r="A373" s="182"/>
      <c r="B373" s="173"/>
      <c r="C373" s="173"/>
      <c r="D373" s="173"/>
      <c r="E373" s="173"/>
      <c r="F373" s="173"/>
      <c r="G373" s="173"/>
      <c r="H373" s="173"/>
      <c r="I373" s="173"/>
      <c r="J373" s="173"/>
      <c r="K373" s="173"/>
      <c r="L373" s="298"/>
      <c r="M373" s="67"/>
      <c r="N373" s="67"/>
      <c r="O373" s="76"/>
      <c r="P373" s="218"/>
      <c r="Q373" s="218"/>
      <c r="R373" s="218"/>
    </row>
    <row r="374" spans="1:18" x14ac:dyDescent="0.25">
      <c r="A374" s="182"/>
      <c r="B374" s="173"/>
      <c r="C374" s="173"/>
      <c r="D374" s="173"/>
      <c r="E374" s="173"/>
      <c r="F374" s="173"/>
      <c r="G374" s="173"/>
      <c r="H374" s="173"/>
      <c r="I374" s="173"/>
      <c r="J374" s="173"/>
      <c r="K374" s="173"/>
      <c r="L374" s="298"/>
      <c r="M374" s="67"/>
      <c r="N374" s="67"/>
      <c r="O374" s="76"/>
      <c r="P374" s="218"/>
      <c r="Q374" s="218"/>
      <c r="R374" s="218"/>
    </row>
    <row r="375" spans="1:18" x14ac:dyDescent="0.25">
      <c r="A375" s="182"/>
      <c r="B375" s="173"/>
      <c r="C375" s="173"/>
      <c r="D375" s="173"/>
      <c r="E375" s="173"/>
      <c r="F375" s="173"/>
      <c r="G375" s="173"/>
      <c r="H375" s="173"/>
      <c r="I375" s="173"/>
      <c r="J375" s="173"/>
      <c r="K375" s="173"/>
      <c r="L375" s="298"/>
      <c r="M375" s="67"/>
      <c r="N375" s="67"/>
      <c r="O375" s="76"/>
      <c r="P375" s="218"/>
      <c r="Q375" s="218"/>
      <c r="R375" s="218"/>
    </row>
    <row r="376" spans="1:18" x14ac:dyDescent="0.25">
      <c r="A376" s="182"/>
      <c r="B376" s="173"/>
      <c r="C376" s="173"/>
      <c r="D376" s="173"/>
      <c r="E376" s="173"/>
      <c r="F376" s="173"/>
      <c r="G376" s="173"/>
      <c r="H376" s="173"/>
      <c r="I376" s="173"/>
      <c r="J376" s="173"/>
      <c r="K376" s="173"/>
      <c r="L376" s="298"/>
      <c r="M376" s="67"/>
      <c r="N376" s="67"/>
      <c r="O376" s="76"/>
      <c r="P376" s="218"/>
      <c r="Q376" s="218"/>
      <c r="R376" s="218"/>
    </row>
    <row r="377" spans="1:18" x14ac:dyDescent="0.25">
      <c r="A377" s="182"/>
      <c r="B377" s="173"/>
      <c r="C377" s="173"/>
      <c r="D377" s="173"/>
      <c r="E377" s="173"/>
      <c r="F377" s="173"/>
      <c r="G377" s="173"/>
      <c r="H377" s="173"/>
      <c r="I377" s="173"/>
      <c r="J377" s="173"/>
      <c r="K377" s="173"/>
      <c r="L377" s="298"/>
      <c r="M377" s="67"/>
      <c r="N377" s="67"/>
      <c r="O377" s="76"/>
      <c r="P377" s="218"/>
      <c r="Q377" s="218"/>
      <c r="R377" s="218"/>
    </row>
    <row r="378" spans="1:18" x14ac:dyDescent="0.25">
      <c r="A378" s="182"/>
      <c r="B378" s="173"/>
      <c r="C378" s="173"/>
      <c r="D378" s="173"/>
      <c r="E378" s="173"/>
      <c r="F378" s="173"/>
      <c r="G378" s="173"/>
      <c r="H378" s="173"/>
      <c r="I378" s="173"/>
      <c r="J378" s="173"/>
      <c r="K378" s="173"/>
      <c r="L378" s="298"/>
      <c r="M378" s="67"/>
      <c r="N378" s="67"/>
      <c r="O378" s="76"/>
      <c r="P378" s="218"/>
      <c r="Q378" s="218"/>
      <c r="R378" s="218"/>
    </row>
    <row r="379" spans="1:18" x14ac:dyDescent="0.25">
      <c r="A379" s="182"/>
      <c r="B379" s="173"/>
      <c r="C379" s="173"/>
      <c r="D379" s="173"/>
      <c r="E379" s="173"/>
      <c r="F379" s="173"/>
      <c r="G379" s="173"/>
      <c r="H379" s="173"/>
      <c r="I379" s="173"/>
      <c r="J379" s="173"/>
      <c r="K379" s="173"/>
      <c r="L379" s="298"/>
      <c r="M379" s="67"/>
      <c r="N379" s="67"/>
      <c r="O379" s="76"/>
      <c r="P379" s="218"/>
      <c r="Q379" s="218"/>
      <c r="R379" s="218"/>
    </row>
    <row r="380" spans="1:18" x14ac:dyDescent="0.25">
      <c r="A380" s="182"/>
      <c r="B380" s="173"/>
      <c r="C380" s="173"/>
      <c r="D380" s="173"/>
      <c r="E380" s="173"/>
      <c r="F380" s="173"/>
      <c r="G380" s="173"/>
      <c r="H380" s="173"/>
      <c r="I380" s="173"/>
      <c r="J380" s="173"/>
      <c r="K380" s="173"/>
      <c r="L380" s="298"/>
      <c r="M380" s="67"/>
      <c r="N380" s="67"/>
      <c r="O380" s="76"/>
      <c r="P380" s="218"/>
      <c r="Q380" s="218"/>
      <c r="R380" s="218"/>
    </row>
    <row r="381" spans="1:18" x14ac:dyDescent="0.25">
      <c r="A381" s="182"/>
      <c r="B381" s="173"/>
      <c r="C381" s="173"/>
      <c r="D381" s="173"/>
      <c r="E381" s="173"/>
      <c r="F381" s="173"/>
      <c r="G381" s="173"/>
      <c r="H381" s="173"/>
      <c r="I381" s="173"/>
      <c r="J381" s="173"/>
      <c r="K381" s="173"/>
      <c r="L381" s="298"/>
      <c r="M381" s="67"/>
      <c r="N381" s="67"/>
      <c r="O381" s="76"/>
      <c r="P381" s="218"/>
      <c r="Q381" s="218"/>
      <c r="R381" s="218"/>
    </row>
    <row r="382" spans="1:18" x14ac:dyDescent="0.25">
      <c r="A382" s="182"/>
      <c r="B382" s="173"/>
      <c r="C382" s="173"/>
      <c r="D382" s="173"/>
      <c r="E382" s="173"/>
      <c r="F382" s="173"/>
      <c r="G382" s="173"/>
      <c r="H382" s="173"/>
      <c r="I382" s="173"/>
      <c r="J382" s="173"/>
      <c r="K382" s="173"/>
      <c r="L382" s="298"/>
      <c r="M382" s="67"/>
      <c r="N382" s="67"/>
      <c r="O382" s="76"/>
      <c r="P382" s="218"/>
      <c r="Q382" s="218"/>
      <c r="R382" s="218"/>
    </row>
    <row r="383" spans="1:18" x14ac:dyDescent="0.25">
      <c r="A383" s="182"/>
      <c r="B383" s="173"/>
      <c r="C383" s="173"/>
      <c r="D383" s="173"/>
      <c r="E383" s="173"/>
      <c r="F383" s="173"/>
      <c r="G383" s="173"/>
      <c r="H383" s="173"/>
      <c r="I383" s="173"/>
      <c r="J383" s="173"/>
      <c r="K383" s="173"/>
      <c r="L383" s="298"/>
      <c r="M383" s="67"/>
      <c r="N383" s="67"/>
      <c r="O383" s="76"/>
      <c r="P383" s="218"/>
      <c r="Q383" s="218"/>
      <c r="R383" s="218"/>
    </row>
    <row r="384" spans="1:18" x14ac:dyDescent="0.25">
      <c r="A384" s="182"/>
      <c r="B384" s="173"/>
      <c r="C384" s="173"/>
      <c r="D384" s="173"/>
      <c r="E384" s="173"/>
      <c r="F384" s="173"/>
      <c r="G384" s="173"/>
      <c r="H384" s="173"/>
      <c r="I384" s="173"/>
      <c r="J384" s="173"/>
      <c r="K384" s="173"/>
      <c r="L384" s="298"/>
      <c r="M384" s="67"/>
      <c r="N384" s="67"/>
      <c r="O384" s="76"/>
      <c r="P384" s="218"/>
      <c r="Q384" s="218"/>
      <c r="R384" s="218"/>
    </row>
    <row r="385" spans="1:18" x14ac:dyDescent="0.25">
      <c r="A385" s="182"/>
      <c r="B385" s="173"/>
      <c r="C385" s="173"/>
      <c r="D385" s="173"/>
      <c r="E385" s="173"/>
      <c r="F385" s="173"/>
      <c r="G385" s="173"/>
      <c r="H385" s="173"/>
      <c r="I385" s="173"/>
      <c r="J385" s="173"/>
      <c r="K385" s="173"/>
      <c r="L385" s="298"/>
      <c r="M385" s="67"/>
      <c r="N385" s="67"/>
      <c r="O385" s="76"/>
      <c r="P385" s="218"/>
      <c r="Q385" s="218"/>
      <c r="R385" s="218"/>
    </row>
    <row r="386" spans="1:18" x14ac:dyDescent="0.25">
      <c r="A386" s="182"/>
      <c r="B386" s="173"/>
      <c r="C386" s="173"/>
      <c r="D386" s="173"/>
      <c r="E386" s="173"/>
      <c r="F386" s="173"/>
      <c r="G386" s="173"/>
      <c r="H386" s="173"/>
      <c r="I386" s="173"/>
      <c r="J386" s="173"/>
      <c r="K386" s="173"/>
      <c r="L386" s="298"/>
      <c r="M386" s="67"/>
      <c r="N386" s="67"/>
      <c r="O386" s="76"/>
      <c r="P386" s="218"/>
      <c r="Q386" s="218"/>
      <c r="R386" s="218"/>
    </row>
    <row r="387" spans="1:18" x14ac:dyDescent="0.25">
      <c r="A387" s="182"/>
      <c r="B387" s="173"/>
      <c r="C387" s="173"/>
      <c r="D387" s="173"/>
      <c r="E387" s="173"/>
      <c r="F387" s="173"/>
      <c r="G387" s="173"/>
      <c r="H387" s="173"/>
      <c r="I387" s="173"/>
      <c r="J387" s="173"/>
      <c r="K387" s="173"/>
      <c r="L387" s="298"/>
      <c r="M387" s="67"/>
      <c r="N387" s="67"/>
      <c r="O387" s="76"/>
      <c r="P387" s="218"/>
      <c r="Q387" s="218"/>
      <c r="R387" s="218"/>
    </row>
    <row r="388" spans="1:18" x14ac:dyDescent="0.25">
      <c r="A388" s="182"/>
      <c r="B388" s="173"/>
      <c r="C388" s="173"/>
      <c r="D388" s="173"/>
      <c r="E388" s="173"/>
      <c r="F388" s="173"/>
      <c r="G388" s="173"/>
      <c r="H388" s="173"/>
      <c r="I388" s="173"/>
      <c r="J388" s="173"/>
      <c r="K388" s="173"/>
      <c r="L388" s="298"/>
      <c r="M388" s="67"/>
      <c r="N388" s="67"/>
      <c r="O388" s="76"/>
      <c r="P388" s="218"/>
      <c r="Q388" s="218"/>
      <c r="R388" s="218"/>
    </row>
    <row r="389" spans="1:18" x14ac:dyDescent="0.25">
      <c r="A389" s="182"/>
      <c r="B389" s="173"/>
      <c r="C389" s="173"/>
      <c r="D389" s="173"/>
      <c r="E389" s="173"/>
      <c r="F389" s="173"/>
      <c r="G389" s="173"/>
      <c r="H389" s="173"/>
      <c r="I389" s="173"/>
      <c r="J389" s="173"/>
      <c r="K389" s="173"/>
      <c r="L389" s="298"/>
      <c r="M389" s="67"/>
      <c r="N389" s="67"/>
      <c r="O389" s="76"/>
      <c r="P389" s="218"/>
      <c r="Q389" s="218"/>
      <c r="R389" s="218"/>
    </row>
    <row r="390" spans="1:18" x14ac:dyDescent="0.25">
      <c r="A390" s="182"/>
      <c r="B390" s="173"/>
      <c r="C390" s="173"/>
      <c r="D390" s="173"/>
      <c r="E390" s="173"/>
      <c r="F390" s="173"/>
      <c r="G390" s="173"/>
      <c r="H390" s="173"/>
      <c r="I390" s="173"/>
      <c r="J390" s="173"/>
      <c r="K390" s="173"/>
      <c r="L390" s="298"/>
      <c r="M390" s="67"/>
      <c r="N390" s="67"/>
      <c r="O390" s="76"/>
      <c r="P390" s="218"/>
      <c r="Q390" s="218"/>
      <c r="R390" s="218"/>
    </row>
    <row r="391" spans="1:18" x14ac:dyDescent="0.25">
      <c r="A391" s="182"/>
      <c r="B391" s="173"/>
      <c r="C391" s="173"/>
      <c r="D391" s="173"/>
      <c r="E391" s="173"/>
      <c r="F391" s="173"/>
      <c r="G391" s="173"/>
      <c r="H391" s="173"/>
      <c r="I391" s="173"/>
      <c r="J391" s="173"/>
      <c r="K391" s="173"/>
      <c r="L391" s="298"/>
      <c r="M391" s="67"/>
      <c r="N391" s="67"/>
      <c r="O391" s="76"/>
      <c r="P391" s="218"/>
      <c r="Q391" s="218"/>
      <c r="R391" s="218"/>
    </row>
    <row r="392" spans="1:18" x14ac:dyDescent="0.25">
      <c r="A392" s="182"/>
      <c r="B392" s="173"/>
      <c r="C392" s="173"/>
      <c r="D392" s="173"/>
      <c r="E392" s="173"/>
      <c r="F392" s="173"/>
      <c r="G392" s="173"/>
      <c r="H392" s="173"/>
      <c r="I392" s="173"/>
      <c r="J392" s="173"/>
      <c r="K392" s="173"/>
      <c r="L392" s="298"/>
      <c r="M392" s="67"/>
      <c r="N392" s="67"/>
      <c r="O392" s="76"/>
      <c r="P392" s="218"/>
      <c r="Q392" s="218"/>
      <c r="R392" s="218"/>
    </row>
    <row r="393" spans="1:18" x14ac:dyDescent="0.25">
      <c r="A393" s="182"/>
      <c r="B393" s="173"/>
      <c r="C393" s="173"/>
      <c r="D393" s="173"/>
      <c r="E393" s="173"/>
      <c r="F393" s="173"/>
      <c r="G393" s="173"/>
      <c r="H393" s="173"/>
      <c r="I393" s="173"/>
      <c r="J393" s="173"/>
      <c r="K393" s="173"/>
      <c r="L393" s="298"/>
      <c r="M393" s="67"/>
      <c r="N393" s="67"/>
      <c r="O393" s="76"/>
      <c r="P393" s="218"/>
      <c r="Q393" s="218"/>
      <c r="R393" s="218"/>
    </row>
    <row r="394" spans="1:18" x14ac:dyDescent="0.25">
      <c r="A394" s="182"/>
      <c r="B394" s="173"/>
      <c r="C394" s="173"/>
      <c r="D394" s="173"/>
      <c r="E394" s="173"/>
      <c r="F394" s="173"/>
      <c r="G394" s="173"/>
      <c r="H394" s="173"/>
      <c r="I394" s="173"/>
      <c r="J394" s="173"/>
      <c r="K394" s="173"/>
      <c r="L394" s="298"/>
      <c r="M394" s="67"/>
      <c r="N394" s="67"/>
      <c r="O394" s="76"/>
      <c r="P394" s="218"/>
      <c r="Q394" s="218"/>
      <c r="R394" s="218"/>
    </row>
    <row r="395" spans="1:18" x14ac:dyDescent="0.25">
      <c r="A395" s="182"/>
      <c r="B395" s="173"/>
      <c r="C395" s="173"/>
      <c r="D395" s="173"/>
      <c r="E395" s="173"/>
      <c r="F395" s="173"/>
      <c r="G395" s="173"/>
      <c r="H395" s="173"/>
      <c r="I395" s="173"/>
      <c r="J395" s="173"/>
      <c r="K395" s="173"/>
      <c r="L395" s="298"/>
      <c r="M395" s="67"/>
      <c r="N395" s="67"/>
      <c r="O395" s="76"/>
      <c r="P395" s="218"/>
      <c r="Q395" s="218"/>
      <c r="R395" s="218"/>
    </row>
    <row r="396" spans="1:18" x14ac:dyDescent="0.25">
      <c r="A396" s="182"/>
      <c r="B396" s="173"/>
      <c r="C396" s="173"/>
      <c r="D396" s="173"/>
      <c r="E396" s="173"/>
      <c r="F396" s="173"/>
      <c r="G396" s="173"/>
      <c r="H396" s="173"/>
      <c r="I396" s="173"/>
      <c r="J396" s="173"/>
      <c r="K396" s="173"/>
      <c r="L396" s="298"/>
      <c r="M396" s="67"/>
      <c r="N396" s="67"/>
      <c r="O396" s="76"/>
      <c r="P396" s="218"/>
      <c r="Q396" s="218"/>
      <c r="R396" s="218"/>
    </row>
    <row r="397" spans="1:18" x14ac:dyDescent="0.25">
      <c r="A397" s="182"/>
      <c r="B397" s="173"/>
      <c r="C397" s="173"/>
      <c r="D397" s="173"/>
      <c r="E397" s="173"/>
      <c r="F397" s="173"/>
      <c r="G397" s="173"/>
      <c r="H397" s="173"/>
      <c r="I397" s="173"/>
      <c r="J397" s="173"/>
      <c r="K397" s="173"/>
      <c r="L397" s="298"/>
      <c r="M397" s="67"/>
      <c r="N397" s="67"/>
      <c r="O397" s="76"/>
      <c r="P397" s="218"/>
      <c r="Q397" s="218"/>
      <c r="R397" s="218"/>
    </row>
    <row r="398" spans="1:18" x14ac:dyDescent="0.25">
      <c r="A398" s="182"/>
      <c r="B398" s="173"/>
      <c r="C398" s="173"/>
      <c r="D398" s="173"/>
      <c r="E398" s="173"/>
      <c r="F398" s="173"/>
      <c r="G398" s="173"/>
      <c r="H398" s="173"/>
      <c r="I398" s="173"/>
      <c r="J398" s="173"/>
      <c r="K398" s="173"/>
      <c r="L398" s="298"/>
      <c r="M398" s="67"/>
      <c r="N398" s="67"/>
      <c r="O398" s="76"/>
      <c r="P398" s="218"/>
      <c r="Q398" s="218"/>
      <c r="R398" s="218"/>
    </row>
    <row r="399" spans="1:18" x14ac:dyDescent="0.25">
      <c r="A399" s="182"/>
      <c r="B399" s="173"/>
      <c r="C399" s="173"/>
      <c r="D399" s="173"/>
      <c r="E399" s="173"/>
      <c r="F399" s="173"/>
      <c r="G399" s="173"/>
      <c r="H399" s="173"/>
      <c r="I399" s="173"/>
      <c r="J399" s="173"/>
      <c r="K399" s="173"/>
      <c r="L399" s="298"/>
      <c r="M399" s="67"/>
      <c r="N399" s="67"/>
      <c r="O399" s="76"/>
      <c r="P399" s="218"/>
      <c r="Q399" s="218"/>
      <c r="R399" s="218"/>
    </row>
    <row r="400" spans="1:18" x14ac:dyDescent="0.25">
      <c r="A400" s="182"/>
      <c r="B400" s="173"/>
      <c r="C400" s="173"/>
      <c r="D400" s="173"/>
      <c r="E400" s="173"/>
      <c r="F400" s="173"/>
      <c r="G400" s="173"/>
      <c r="H400" s="173"/>
      <c r="I400" s="173"/>
      <c r="J400" s="173"/>
      <c r="K400" s="173"/>
      <c r="L400" s="298"/>
      <c r="M400" s="67"/>
      <c r="N400" s="67"/>
      <c r="O400" s="76"/>
      <c r="P400" s="218"/>
      <c r="Q400" s="218"/>
      <c r="R400" s="218"/>
    </row>
    <row r="401" spans="1:18" x14ac:dyDescent="0.25">
      <c r="A401" s="182"/>
      <c r="B401" s="173"/>
      <c r="C401" s="173"/>
      <c r="D401" s="173"/>
      <c r="E401" s="173"/>
      <c r="F401" s="173"/>
      <c r="G401" s="173"/>
      <c r="H401" s="173"/>
      <c r="I401" s="173"/>
      <c r="J401" s="173"/>
      <c r="K401" s="173"/>
      <c r="L401" s="298"/>
      <c r="M401" s="67"/>
      <c r="N401" s="67"/>
      <c r="O401" s="76"/>
      <c r="P401" s="218"/>
      <c r="Q401" s="218"/>
      <c r="R401" s="218"/>
    </row>
    <row r="402" spans="1:18" x14ac:dyDescent="0.25">
      <c r="A402" s="182"/>
      <c r="B402" s="173"/>
      <c r="C402" s="173"/>
      <c r="D402" s="173"/>
      <c r="E402" s="173"/>
      <c r="F402" s="173"/>
      <c r="G402" s="173"/>
      <c r="H402" s="173"/>
      <c r="I402" s="173"/>
      <c r="J402" s="173"/>
      <c r="K402" s="173"/>
      <c r="L402" s="298"/>
      <c r="M402" s="67"/>
      <c r="N402" s="67"/>
      <c r="O402" s="76"/>
      <c r="P402" s="218"/>
      <c r="Q402" s="218"/>
      <c r="R402" s="218"/>
    </row>
    <row r="403" spans="1:18" x14ac:dyDescent="0.25">
      <c r="A403" s="182"/>
      <c r="B403" s="173"/>
      <c r="C403" s="173"/>
      <c r="D403" s="173"/>
      <c r="E403" s="173"/>
      <c r="F403" s="173"/>
      <c r="G403" s="173"/>
      <c r="H403" s="173"/>
      <c r="I403" s="173"/>
      <c r="J403" s="173"/>
      <c r="K403" s="173"/>
      <c r="L403" s="298"/>
      <c r="M403" s="67"/>
      <c r="N403" s="67"/>
      <c r="O403" s="76"/>
      <c r="P403" s="218"/>
      <c r="Q403" s="218"/>
      <c r="R403" s="218"/>
    </row>
    <row r="404" spans="1:18" x14ac:dyDescent="0.25">
      <c r="A404" s="182"/>
      <c r="B404" s="173"/>
      <c r="C404" s="173"/>
      <c r="D404" s="173"/>
      <c r="E404" s="173"/>
      <c r="F404" s="173"/>
      <c r="G404" s="173"/>
      <c r="H404" s="173"/>
      <c r="I404" s="173"/>
      <c r="J404" s="173"/>
      <c r="K404" s="173"/>
      <c r="L404" s="298"/>
      <c r="M404" s="67"/>
      <c r="N404" s="67"/>
      <c r="O404" s="76"/>
      <c r="P404" s="218"/>
      <c r="Q404" s="218"/>
      <c r="R404" s="218"/>
    </row>
    <row r="405" spans="1:18" x14ac:dyDescent="0.25">
      <c r="A405" s="182"/>
      <c r="B405" s="173"/>
      <c r="C405" s="173"/>
      <c r="D405" s="173"/>
      <c r="E405" s="173"/>
      <c r="F405" s="173"/>
      <c r="G405" s="173"/>
      <c r="H405" s="173"/>
      <c r="I405" s="173"/>
      <c r="J405" s="173"/>
      <c r="K405" s="173"/>
      <c r="L405" s="298"/>
      <c r="M405" s="67"/>
      <c r="N405" s="67"/>
      <c r="O405" s="76"/>
      <c r="P405" s="218"/>
      <c r="Q405" s="218"/>
      <c r="R405" s="218"/>
    </row>
    <row r="406" spans="1:18" x14ac:dyDescent="0.25">
      <c r="A406" s="182"/>
      <c r="B406" s="173"/>
      <c r="C406" s="173"/>
      <c r="D406" s="173"/>
      <c r="E406" s="173"/>
      <c r="F406" s="173"/>
      <c r="G406" s="173"/>
      <c r="H406" s="173"/>
      <c r="I406" s="173"/>
      <c r="J406" s="173"/>
      <c r="K406" s="173"/>
      <c r="L406" s="298"/>
      <c r="M406" s="67"/>
      <c r="N406" s="67"/>
      <c r="O406" s="76"/>
      <c r="P406" s="218"/>
      <c r="Q406" s="218"/>
      <c r="R406" s="218"/>
    </row>
    <row r="407" spans="1:18" x14ac:dyDescent="0.25">
      <c r="A407" s="182"/>
      <c r="B407" s="173"/>
      <c r="C407" s="173"/>
      <c r="D407" s="173"/>
      <c r="E407" s="173"/>
      <c r="F407" s="173"/>
      <c r="G407" s="173"/>
      <c r="H407" s="173"/>
      <c r="I407" s="173"/>
      <c r="J407" s="173"/>
      <c r="K407" s="173"/>
      <c r="L407" s="298"/>
      <c r="M407" s="67"/>
      <c r="N407" s="67"/>
      <c r="O407" s="76"/>
      <c r="P407" s="218"/>
      <c r="Q407" s="218"/>
      <c r="R407" s="218"/>
    </row>
    <row r="408" spans="1:18" x14ac:dyDescent="0.25">
      <c r="A408" s="182"/>
      <c r="B408" s="173"/>
      <c r="C408" s="173"/>
      <c r="D408" s="173"/>
      <c r="E408" s="173"/>
      <c r="F408" s="173"/>
      <c r="G408" s="173"/>
      <c r="H408" s="173"/>
      <c r="I408" s="173"/>
      <c r="J408" s="173"/>
      <c r="K408" s="173"/>
      <c r="L408" s="298"/>
      <c r="M408" s="67"/>
      <c r="N408" s="67"/>
      <c r="O408" s="76"/>
      <c r="P408" s="218"/>
      <c r="Q408" s="218"/>
      <c r="R408" s="218"/>
    </row>
    <row r="409" spans="1:18" x14ac:dyDescent="0.25">
      <c r="A409" s="182"/>
      <c r="B409" s="173"/>
      <c r="C409" s="173"/>
      <c r="D409" s="173"/>
      <c r="E409" s="173"/>
      <c r="F409" s="173"/>
      <c r="G409" s="173"/>
      <c r="H409" s="173"/>
      <c r="I409" s="173"/>
      <c r="J409" s="173"/>
      <c r="K409" s="173"/>
      <c r="L409" s="298"/>
      <c r="M409" s="67"/>
      <c r="N409" s="67"/>
      <c r="O409" s="76"/>
      <c r="P409" s="218"/>
      <c r="Q409" s="218"/>
      <c r="R409" s="218"/>
    </row>
    <row r="410" spans="1:18" x14ac:dyDescent="0.25">
      <c r="A410" s="182"/>
      <c r="B410" s="173"/>
      <c r="C410" s="173"/>
      <c r="D410" s="173"/>
      <c r="E410" s="173"/>
      <c r="F410" s="173"/>
      <c r="G410" s="173"/>
      <c r="H410" s="173"/>
      <c r="I410" s="173"/>
      <c r="J410" s="173"/>
      <c r="K410" s="173"/>
      <c r="L410" s="298"/>
      <c r="M410" s="67"/>
      <c r="N410" s="67"/>
      <c r="O410" s="76"/>
      <c r="P410" s="218"/>
      <c r="Q410" s="218"/>
      <c r="R410" s="218"/>
    </row>
    <row r="411" spans="1:18" x14ac:dyDescent="0.25">
      <c r="A411" s="182"/>
      <c r="B411" s="173"/>
      <c r="C411" s="173"/>
      <c r="D411" s="173"/>
      <c r="E411" s="173"/>
      <c r="F411" s="173"/>
      <c r="G411" s="173"/>
      <c r="H411" s="173"/>
      <c r="I411" s="173"/>
      <c r="J411" s="173"/>
      <c r="K411" s="173"/>
      <c r="L411" s="298"/>
      <c r="M411" s="67"/>
      <c r="N411" s="67"/>
      <c r="O411" s="76"/>
      <c r="P411" s="218"/>
      <c r="Q411" s="218"/>
      <c r="R411" s="218"/>
    </row>
    <row r="412" spans="1:18" x14ac:dyDescent="0.25">
      <c r="A412" s="182"/>
      <c r="B412" s="173"/>
      <c r="C412" s="173"/>
      <c r="D412" s="173"/>
      <c r="E412" s="173"/>
      <c r="F412" s="173"/>
      <c r="G412" s="173"/>
      <c r="H412" s="173"/>
      <c r="I412" s="173"/>
      <c r="J412" s="173"/>
      <c r="K412" s="173"/>
      <c r="L412" s="298"/>
      <c r="M412" s="67"/>
      <c r="N412" s="67"/>
      <c r="O412" s="76"/>
      <c r="P412" s="218"/>
      <c r="Q412" s="218"/>
      <c r="R412" s="218"/>
    </row>
    <row r="413" spans="1:18" x14ac:dyDescent="0.25">
      <c r="A413" s="182"/>
      <c r="B413" s="173"/>
      <c r="C413" s="173"/>
      <c r="D413" s="173"/>
      <c r="E413" s="173"/>
      <c r="F413" s="173"/>
      <c r="G413" s="173"/>
      <c r="H413" s="173"/>
      <c r="I413" s="173"/>
      <c r="J413" s="173"/>
      <c r="K413" s="173"/>
      <c r="L413" s="298"/>
      <c r="M413" s="67"/>
      <c r="N413" s="67"/>
      <c r="O413" s="76"/>
      <c r="P413" s="218"/>
      <c r="Q413" s="218"/>
      <c r="R413" s="218"/>
    </row>
    <row r="414" spans="1:18" x14ac:dyDescent="0.25">
      <c r="A414" s="182"/>
      <c r="B414" s="173"/>
      <c r="C414" s="173"/>
      <c r="D414" s="173"/>
      <c r="E414" s="173"/>
      <c r="F414" s="173"/>
      <c r="G414" s="173"/>
      <c r="H414" s="173"/>
      <c r="I414" s="173"/>
      <c r="J414" s="173"/>
      <c r="K414" s="173"/>
      <c r="L414" s="298"/>
      <c r="M414" s="67"/>
      <c r="N414" s="67"/>
      <c r="O414" s="76"/>
      <c r="P414" s="218"/>
      <c r="Q414" s="218"/>
      <c r="R414" s="218"/>
    </row>
    <row r="415" spans="1:18" x14ac:dyDescent="0.25">
      <c r="A415" s="182"/>
      <c r="B415" s="173"/>
      <c r="C415" s="173"/>
      <c r="D415" s="173"/>
      <c r="E415" s="173"/>
      <c r="F415" s="173"/>
      <c r="G415" s="173"/>
      <c r="H415" s="173"/>
      <c r="I415" s="173"/>
      <c r="J415" s="173"/>
      <c r="K415" s="173"/>
      <c r="L415" s="298"/>
      <c r="M415" s="67"/>
      <c r="N415" s="67"/>
      <c r="O415" s="76"/>
      <c r="P415" s="218"/>
      <c r="Q415" s="218"/>
      <c r="R415" s="218"/>
    </row>
    <row r="416" spans="1:18" x14ac:dyDescent="0.25">
      <c r="A416" s="182"/>
      <c r="B416" s="173"/>
      <c r="C416" s="173"/>
      <c r="D416" s="173"/>
      <c r="E416" s="173"/>
      <c r="F416" s="173"/>
      <c r="G416" s="173"/>
      <c r="H416" s="173"/>
      <c r="I416" s="173"/>
      <c r="J416" s="173"/>
      <c r="K416" s="173"/>
      <c r="L416" s="298"/>
      <c r="M416" s="67"/>
      <c r="N416" s="67"/>
      <c r="O416" s="76"/>
      <c r="P416" s="218"/>
      <c r="Q416" s="218"/>
      <c r="R416" s="218"/>
    </row>
    <row r="417" spans="1:18" x14ac:dyDescent="0.25">
      <c r="A417" s="182"/>
      <c r="B417" s="173"/>
      <c r="C417" s="173"/>
      <c r="D417" s="173"/>
      <c r="E417" s="173"/>
      <c r="F417" s="173"/>
      <c r="G417" s="173"/>
      <c r="H417" s="173"/>
      <c r="I417" s="173"/>
      <c r="J417" s="173"/>
      <c r="K417" s="173"/>
      <c r="L417" s="298"/>
      <c r="M417" s="67"/>
      <c r="N417" s="67"/>
      <c r="O417" s="76"/>
      <c r="P417" s="218"/>
      <c r="Q417" s="218"/>
      <c r="R417" s="218"/>
    </row>
    <row r="418" spans="1:18" x14ac:dyDescent="0.25">
      <c r="A418" s="182"/>
      <c r="B418" s="173"/>
      <c r="C418" s="173"/>
      <c r="D418" s="173"/>
      <c r="E418" s="173"/>
      <c r="F418" s="173"/>
      <c r="G418" s="173"/>
      <c r="H418" s="173"/>
      <c r="I418" s="173"/>
      <c r="J418" s="173"/>
      <c r="K418" s="173"/>
      <c r="L418" s="298"/>
      <c r="M418" s="67"/>
      <c r="N418" s="67"/>
      <c r="O418" s="76"/>
      <c r="P418" s="218"/>
      <c r="Q418" s="218"/>
      <c r="R418" s="218"/>
    </row>
    <row r="419" spans="1:18" x14ac:dyDescent="0.25">
      <c r="A419" s="182"/>
      <c r="B419" s="173"/>
      <c r="C419" s="173"/>
      <c r="D419" s="173"/>
      <c r="E419" s="173"/>
      <c r="F419" s="173"/>
      <c r="G419" s="173"/>
      <c r="H419" s="173"/>
      <c r="I419" s="173"/>
      <c r="J419" s="173"/>
      <c r="K419" s="173"/>
      <c r="L419" s="298"/>
      <c r="M419" s="67"/>
      <c r="N419" s="67"/>
      <c r="O419" s="76"/>
      <c r="P419" s="218"/>
      <c r="Q419" s="218"/>
      <c r="R419" s="218"/>
    </row>
    <row r="420" spans="1:18" x14ac:dyDescent="0.25">
      <c r="A420" s="182"/>
      <c r="B420" s="173"/>
      <c r="C420" s="173"/>
      <c r="D420" s="173"/>
      <c r="E420" s="173"/>
      <c r="F420" s="173"/>
      <c r="G420" s="173"/>
      <c r="H420" s="173"/>
      <c r="I420" s="173"/>
      <c r="J420" s="173"/>
      <c r="K420" s="173"/>
      <c r="L420" s="298"/>
      <c r="M420" s="67"/>
      <c r="N420" s="67"/>
      <c r="O420" s="76"/>
      <c r="P420" s="218"/>
      <c r="Q420" s="218"/>
      <c r="R420" s="218"/>
    </row>
    <row r="421" spans="1:18" x14ac:dyDescent="0.25">
      <c r="A421" s="182"/>
      <c r="B421" s="173"/>
      <c r="C421" s="173"/>
      <c r="D421" s="173"/>
      <c r="E421" s="173"/>
      <c r="F421" s="173"/>
      <c r="G421" s="173"/>
      <c r="H421" s="173"/>
      <c r="I421" s="173"/>
      <c r="J421" s="173"/>
      <c r="K421" s="173"/>
      <c r="L421" s="298"/>
      <c r="M421" s="67"/>
      <c r="N421" s="67"/>
      <c r="O421" s="76"/>
      <c r="P421" s="218"/>
      <c r="Q421" s="218"/>
      <c r="R421" s="218"/>
    </row>
    <row r="422" spans="1:18" x14ac:dyDescent="0.25">
      <c r="A422" s="182"/>
      <c r="B422" s="173"/>
      <c r="C422" s="173"/>
      <c r="D422" s="173"/>
      <c r="E422" s="173"/>
      <c r="F422" s="173"/>
      <c r="G422" s="173"/>
      <c r="H422" s="173"/>
      <c r="I422" s="173"/>
      <c r="J422" s="173"/>
      <c r="K422" s="173"/>
      <c r="L422" s="298"/>
      <c r="M422" s="67"/>
      <c r="N422" s="67"/>
      <c r="O422" s="76"/>
      <c r="P422" s="218"/>
      <c r="Q422" s="218"/>
      <c r="R422" s="218"/>
    </row>
    <row r="423" spans="1:18" x14ac:dyDescent="0.25">
      <c r="A423" s="182"/>
      <c r="B423" s="173"/>
      <c r="C423" s="173"/>
      <c r="D423" s="173"/>
      <c r="E423" s="173"/>
      <c r="F423" s="173"/>
      <c r="G423" s="173"/>
      <c r="H423" s="173"/>
      <c r="I423" s="173"/>
      <c r="J423" s="173"/>
      <c r="K423" s="173"/>
      <c r="L423" s="298"/>
      <c r="M423" s="67"/>
      <c r="N423" s="67"/>
      <c r="O423" s="76"/>
      <c r="P423" s="218"/>
      <c r="Q423" s="218"/>
      <c r="R423" s="218"/>
    </row>
    <row r="424" spans="1:18" x14ac:dyDescent="0.25">
      <c r="A424" s="182"/>
      <c r="B424" s="173"/>
      <c r="C424" s="173"/>
      <c r="D424" s="173"/>
      <c r="E424" s="173"/>
      <c r="F424" s="173"/>
      <c r="G424" s="173"/>
      <c r="H424" s="173"/>
      <c r="I424" s="173"/>
      <c r="J424" s="173"/>
      <c r="K424" s="173"/>
      <c r="L424" s="298"/>
      <c r="M424" s="67"/>
      <c r="N424" s="67"/>
      <c r="O424" s="76"/>
      <c r="P424" s="218"/>
      <c r="Q424" s="218"/>
      <c r="R424" s="218"/>
    </row>
    <row r="425" spans="1:18" x14ac:dyDescent="0.25">
      <c r="A425" s="182"/>
      <c r="B425" s="173"/>
      <c r="C425" s="173"/>
      <c r="D425" s="173"/>
      <c r="E425" s="173"/>
      <c r="F425" s="173"/>
      <c r="G425" s="173"/>
      <c r="H425" s="173"/>
      <c r="I425" s="173"/>
      <c r="J425" s="173"/>
      <c r="K425" s="173"/>
      <c r="L425" s="298"/>
      <c r="M425" s="67"/>
      <c r="N425" s="67"/>
      <c r="O425" s="76"/>
      <c r="P425" s="218"/>
      <c r="Q425" s="218"/>
      <c r="R425" s="218"/>
    </row>
    <row r="426" spans="1:18" x14ac:dyDescent="0.25">
      <c r="A426" s="182"/>
      <c r="B426" s="173"/>
      <c r="C426" s="173"/>
      <c r="D426" s="173"/>
      <c r="E426" s="173"/>
      <c r="F426" s="173"/>
      <c r="G426" s="173"/>
      <c r="H426" s="173"/>
      <c r="I426" s="173"/>
      <c r="J426" s="173"/>
      <c r="K426" s="173"/>
      <c r="L426" s="298"/>
      <c r="M426" s="67"/>
      <c r="N426" s="67"/>
      <c r="O426" s="76"/>
      <c r="P426" s="218"/>
      <c r="Q426" s="218"/>
      <c r="R426" s="218"/>
    </row>
    <row r="427" spans="1:18" x14ac:dyDescent="0.25">
      <c r="A427" s="182"/>
      <c r="B427" s="173"/>
      <c r="C427" s="173"/>
      <c r="D427" s="173"/>
      <c r="E427" s="173"/>
      <c r="F427" s="173"/>
      <c r="G427" s="173"/>
      <c r="H427" s="173"/>
      <c r="I427" s="173"/>
      <c r="J427" s="173"/>
      <c r="K427" s="173"/>
      <c r="L427" s="298"/>
      <c r="M427" s="67"/>
      <c r="N427" s="67"/>
      <c r="O427" s="76"/>
      <c r="P427" s="218"/>
      <c r="Q427" s="218"/>
      <c r="R427" s="218"/>
    </row>
    <row r="428" spans="1:18" x14ac:dyDescent="0.25">
      <c r="A428" s="182"/>
      <c r="B428" s="173"/>
      <c r="C428" s="173"/>
      <c r="D428" s="173"/>
      <c r="E428" s="173"/>
      <c r="F428" s="173"/>
      <c r="G428" s="173"/>
      <c r="H428" s="173"/>
      <c r="I428" s="173"/>
      <c r="J428" s="173"/>
      <c r="K428" s="173"/>
      <c r="L428" s="298"/>
      <c r="M428" s="67"/>
      <c r="N428" s="67"/>
      <c r="O428" s="76"/>
      <c r="P428" s="218"/>
      <c r="Q428" s="218"/>
      <c r="R428" s="218"/>
    </row>
    <row r="429" spans="1:18" x14ac:dyDescent="0.25">
      <c r="A429" s="182"/>
      <c r="B429" s="173"/>
      <c r="C429" s="173"/>
      <c r="D429" s="173"/>
      <c r="E429" s="173"/>
      <c r="F429" s="173"/>
      <c r="G429" s="173"/>
      <c r="H429" s="173"/>
      <c r="I429" s="173"/>
      <c r="J429" s="173"/>
      <c r="K429" s="173"/>
      <c r="L429" s="298"/>
      <c r="M429" s="67"/>
      <c r="N429" s="67"/>
      <c r="O429" s="76"/>
      <c r="P429" s="218"/>
      <c r="Q429" s="218"/>
      <c r="R429" s="218"/>
    </row>
    <row r="430" spans="1:18" x14ac:dyDescent="0.25">
      <c r="A430" s="182"/>
      <c r="B430" s="173"/>
      <c r="C430" s="173"/>
      <c r="D430" s="173"/>
      <c r="E430" s="173"/>
      <c r="F430" s="173"/>
      <c r="G430" s="173"/>
      <c r="H430" s="173"/>
      <c r="I430" s="173"/>
      <c r="J430" s="173"/>
      <c r="K430" s="173"/>
      <c r="L430" s="298"/>
      <c r="M430" s="67"/>
      <c r="N430" s="67"/>
      <c r="O430" s="76"/>
      <c r="P430" s="218"/>
      <c r="Q430" s="218"/>
      <c r="R430" s="218"/>
    </row>
    <row r="431" spans="1:18" x14ac:dyDescent="0.25">
      <c r="A431" s="182"/>
      <c r="B431" s="173"/>
      <c r="C431" s="173"/>
      <c r="D431" s="173"/>
      <c r="E431" s="173"/>
      <c r="F431" s="173"/>
      <c r="G431" s="173"/>
      <c r="H431" s="173"/>
      <c r="I431" s="173"/>
      <c r="J431" s="173"/>
      <c r="K431" s="173"/>
      <c r="L431" s="298"/>
      <c r="M431" s="67"/>
      <c r="N431" s="67"/>
      <c r="O431" s="76"/>
      <c r="P431" s="218"/>
      <c r="Q431" s="218"/>
      <c r="R431" s="218"/>
    </row>
    <row r="432" spans="1:18" x14ac:dyDescent="0.25">
      <c r="A432" s="182"/>
      <c r="B432" s="173"/>
      <c r="C432" s="173"/>
      <c r="D432" s="173"/>
      <c r="E432" s="173"/>
      <c r="F432" s="173"/>
      <c r="G432" s="173"/>
      <c r="H432" s="173"/>
      <c r="I432" s="173"/>
      <c r="J432" s="173"/>
      <c r="K432" s="173"/>
      <c r="L432" s="298"/>
      <c r="M432" s="67"/>
      <c r="N432" s="67"/>
      <c r="O432" s="76"/>
      <c r="P432" s="218"/>
      <c r="Q432" s="218"/>
      <c r="R432" s="218"/>
    </row>
    <row r="433" spans="1:18" x14ac:dyDescent="0.25">
      <c r="A433" s="182"/>
      <c r="B433" s="173"/>
      <c r="C433" s="173"/>
      <c r="D433" s="173"/>
      <c r="E433" s="173"/>
      <c r="F433" s="173"/>
      <c r="G433" s="173"/>
      <c r="H433" s="173"/>
      <c r="I433" s="173"/>
      <c r="J433" s="173"/>
      <c r="K433" s="173"/>
      <c r="L433" s="298"/>
      <c r="M433" s="67"/>
      <c r="N433" s="67"/>
      <c r="O433" s="76"/>
      <c r="P433" s="218"/>
      <c r="Q433" s="218"/>
      <c r="R433" s="218"/>
    </row>
    <row r="434" spans="1:18" x14ac:dyDescent="0.25">
      <c r="A434" s="182"/>
      <c r="B434" s="173"/>
      <c r="C434" s="173"/>
      <c r="D434" s="173"/>
      <c r="E434" s="173"/>
      <c r="F434" s="173"/>
      <c r="G434" s="173"/>
      <c r="H434" s="173"/>
      <c r="I434" s="173"/>
      <c r="J434" s="173"/>
      <c r="K434" s="173"/>
      <c r="L434" s="298"/>
      <c r="M434" s="67"/>
      <c r="N434" s="67"/>
      <c r="O434" s="76"/>
      <c r="P434" s="218"/>
      <c r="Q434" s="218"/>
      <c r="R434" s="218"/>
    </row>
    <row r="435" spans="1:18" x14ac:dyDescent="0.25">
      <c r="A435" s="182"/>
      <c r="B435" s="173"/>
      <c r="C435" s="173"/>
      <c r="D435" s="173"/>
      <c r="E435" s="173"/>
      <c r="F435" s="173"/>
      <c r="G435" s="173"/>
      <c r="H435" s="173"/>
      <c r="I435" s="173"/>
      <c r="J435" s="173"/>
      <c r="K435" s="173"/>
      <c r="L435" s="298"/>
      <c r="M435" s="67"/>
      <c r="N435" s="67"/>
      <c r="O435" s="76"/>
      <c r="P435" s="218"/>
      <c r="Q435" s="218"/>
      <c r="R435" s="218"/>
    </row>
    <row r="436" spans="1:18" x14ac:dyDescent="0.25">
      <c r="A436" s="182"/>
      <c r="B436" s="173"/>
      <c r="C436" s="173"/>
      <c r="D436" s="173"/>
      <c r="E436" s="173"/>
      <c r="F436" s="173"/>
      <c r="G436" s="173"/>
      <c r="H436" s="173"/>
      <c r="I436" s="173"/>
      <c r="J436" s="173"/>
      <c r="K436" s="173"/>
      <c r="L436" s="298"/>
      <c r="M436" s="67"/>
      <c r="N436" s="67"/>
      <c r="O436" s="76"/>
      <c r="P436" s="218"/>
      <c r="Q436" s="218"/>
      <c r="R436" s="218"/>
    </row>
    <row r="437" spans="1:18" x14ac:dyDescent="0.25">
      <c r="A437" s="182"/>
      <c r="B437" s="173"/>
      <c r="C437" s="173"/>
      <c r="D437" s="173"/>
      <c r="E437" s="173"/>
      <c r="F437" s="173"/>
      <c r="G437" s="173"/>
      <c r="H437" s="173"/>
      <c r="I437" s="173"/>
      <c r="J437" s="173"/>
      <c r="K437" s="173"/>
      <c r="L437" s="298"/>
      <c r="M437" s="67"/>
      <c r="N437" s="67"/>
      <c r="O437" s="76"/>
      <c r="P437" s="218"/>
      <c r="Q437" s="218"/>
      <c r="R437" s="218"/>
    </row>
    <row r="438" spans="1:18" x14ac:dyDescent="0.25">
      <c r="A438" s="182"/>
      <c r="B438" s="173"/>
      <c r="C438" s="173"/>
      <c r="D438" s="173"/>
      <c r="E438" s="173"/>
      <c r="F438" s="173"/>
      <c r="G438" s="173"/>
      <c r="H438" s="173"/>
      <c r="I438" s="173"/>
      <c r="J438" s="173"/>
      <c r="K438" s="173"/>
      <c r="L438" s="298"/>
      <c r="M438" s="67"/>
      <c r="N438" s="67"/>
      <c r="O438" s="76"/>
      <c r="P438" s="218"/>
      <c r="Q438" s="218"/>
      <c r="R438" s="218"/>
    </row>
    <row r="439" spans="1:18" x14ac:dyDescent="0.25">
      <c r="A439" s="182"/>
      <c r="B439" s="173"/>
      <c r="C439" s="173"/>
      <c r="D439" s="173"/>
      <c r="E439" s="173"/>
      <c r="F439" s="173"/>
      <c r="G439" s="173"/>
      <c r="H439" s="173"/>
      <c r="I439" s="173"/>
      <c r="J439" s="173"/>
      <c r="K439" s="173"/>
      <c r="L439" s="298"/>
      <c r="M439" s="67"/>
      <c r="N439" s="67"/>
      <c r="O439" s="76"/>
      <c r="P439" s="218"/>
      <c r="Q439" s="218"/>
      <c r="R439" s="218"/>
    </row>
    <row r="440" spans="1:18" x14ac:dyDescent="0.25">
      <c r="A440" s="182"/>
      <c r="B440" s="173"/>
      <c r="C440" s="173"/>
      <c r="D440" s="173"/>
      <c r="E440" s="173"/>
      <c r="F440" s="173"/>
      <c r="G440" s="173"/>
      <c r="H440" s="173"/>
      <c r="I440" s="173"/>
      <c r="J440" s="173"/>
      <c r="K440" s="173"/>
      <c r="L440" s="298"/>
      <c r="M440" s="67"/>
      <c r="N440" s="67"/>
      <c r="O440" s="76"/>
      <c r="P440" s="218"/>
      <c r="Q440" s="218"/>
      <c r="R440" s="218"/>
    </row>
    <row r="441" spans="1:18" x14ac:dyDescent="0.25">
      <c r="A441" s="182"/>
      <c r="B441" s="173"/>
      <c r="C441" s="173"/>
      <c r="D441" s="173"/>
      <c r="E441" s="173"/>
      <c r="F441" s="173"/>
      <c r="G441" s="173"/>
      <c r="H441" s="173"/>
      <c r="I441" s="173"/>
      <c r="J441" s="173"/>
      <c r="K441" s="173"/>
      <c r="L441" s="298"/>
      <c r="M441" s="67"/>
      <c r="N441" s="67"/>
      <c r="O441" s="76"/>
      <c r="P441" s="218"/>
      <c r="Q441" s="218"/>
      <c r="R441" s="218"/>
    </row>
    <row r="442" spans="1:18" x14ac:dyDescent="0.25">
      <c r="A442" s="182"/>
      <c r="B442" s="173"/>
      <c r="C442" s="173"/>
      <c r="D442" s="173"/>
      <c r="E442" s="173"/>
      <c r="F442" s="173"/>
      <c r="G442" s="173"/>
      <c r="H442" s="173"/>
      <c r="I442" s="173"/>
      <c r="J442" s="173"/>
      <c r="K442" s="173"/>
      <c r="L442" s="298"/>
      <c r="M442" s="67"/>
      <c r="N442" s="67"/>
      <c r="O442" s="76"/>
      <c r="P442" s="218"/>
      <c r="Q442" s="218"/>
      <c r="R442" s="218"/>
    </row>
    <row r="443" spans="1:18" x14ac:dyDescent="0.25">
      <c r="A443" s="182"/>
      <c r="B443" s="173"/>
      <c r="C443" s="173"/>
      <c r="D443" s="173"/>
      <c r="E443" s="173"/>
      <c r="F443" s="173"/>
      <c r="G443" s="173"/>
      <c r="H443" s="173"/>
      <c r="I443" s="173"/>
      <c r="J443" s="173"/>
      <c r="K443" s="173"/>
      <c r="L443" s="298"/>
      <c r="M443" s="67"/>
      <c r="N443" s="67"/>
      <c r="O443" s="76"/>
      <c r="P443" s="218"/>
      <c r="Q443" s="218"/>
      <c r="R443" s="218"/>
    </row>
    <row r="444" spans="1:18" x14ac:dyDescent="0.25">
      <c r="A444" s="182"/>
      <c r="B444" s="173"/>
      <c r="C444" s="173"/>
      <c r="D444" s="173"/>
      <c r="E444" s="173"/>
      <c r="F444" s="173"/>
      <c r="G444" s="173"/>
      <c r="H444" s="173"/>
      <c r="I444" s="173"/>
      <c r="J444" s="173"/>
      <c r="K444" s="173"/>
      <c r="L444" s="298"/>
      <c r="M444" s="67"/>
      <c r="N444" s="67"/>
      <c r="O444" s="76"/>
      <c r="P444" s="218"/>
      <c r="Q444" s="218"/>
      <c r="R444" s="218"/>
    </row>
    <row r="445" spans="1:18" x14ac:dyDescent="0.25">
      <c r="A445" s="182"/>
      <c r="B445" s="173"/>
      <c r="C445" s="173"/>
      <c r="D445" s="173"/>
      <c r="E445" s="173"/>
      <c r="F445" s="173"/>
      <c r="G445" s="173"/>
      <c r="H445" s="173"/>
      <c r="I445" s="173"/>
      <c r="J445" s="173"/>
      <c r="K445" s="173"/>
      <c r="L445" s="298"/>
      <c r="M445" s="67"/>
      <c r="N445" s="67"/>
      <c r="O445" s="76"/>
      <c r="P445" s="218"/>
      <c r="Q445" s="218"/>
      <c r="R445" s="218"/>
    </row>
    <row r="446" spans="1:18" x14ac:dyDescent="0.25">
      <c r="A446" s="182"/>
      <c r="B446" s="173"/>
      <c r="C446" s="173"/>
      <c r="D446" s="173"/>
      <c r="E446" s="173"/>
      <c r="F446" s="173"/>
      <c r="G446" s="173"/>
      <c r="H446" s="173"/>
      <c r="I446" s="173"/>
      <c r="J446" s="173"/>
      <c r="K446" s="173"/>
      <c r="L446" s="298"/>
      <c r="M446" s="67"/>
      <c r="N446" s="67"/>
      <c r="O446" s="76"/>
      <c r="P446" s="218"/>
      <c r="Q446" s="218"/>
      <c r="R446" s="218"/>
    </row>
    <row r="447" spans="1:18" x14ac:dyDescent="0.25">
      <c r="A447" s="182"/>
      <c r="B447" s="173"/>
      <c r="C447" s="173"/>
      <c r="D447" s="173"/>
      <c r="E447" s="173"/>
      <c r="F447" s="173"/>
      <c r="G447" s="173"/>
      <c r="H447" s="173"/>
      <c r="I447" s="173"/>
      <c r="J447" s="173"/>
      <c r="K447" s="173"/>
      <c r="L447" s="298"/>
      <c r="M447" s="67"/>
      <c r="N447" s="67"/>
      <c r="O447" s="76"/>
      <c r="P447" s="218"/>
      <c r="Q447" s="218"/>
      <c r="R447" s="218"/>
    </row>
    <row r="448" spans="1:18" x14ac:dyDescent="0.25">
      <c r="A448" s="182"/>
      <c r="B448" s="173"/>
      <c r="C448" s="173"/>
      <c r="D448" s="173"/>
      <c r="E448" s="173"/>
      <c r="F448" s="173"/>
      <c r="G448" s="173"/>
      <c r="H448" s="173"/>
      <c r="I448" s="173"/>
      <c r="J448" s="173"/>
      <c r="K448" s="173"/>
      <c r="L448" s="298"/>
      <c r="M448" s="67"/>
      <c r="N448" s="67"/>
      <c r="O448" s="76"/>
      <c r="P448" s="218"/>
      <c r="Q448" s="218"/>
      <c r="R448" s="218"/>
    </row>
    <row r="449" spans="1:18" x14ac:dyDescent="0.25">
      <c r="A449" s="182"/>
      <c r="B449" s="173"/>
      <c r="C449" s="173"/>
      <c r="D449" s="173"/>
      <c r="E449" s="173"/>
      <c r="F449" s="173"/>
      <c r="G449" s="173"/>
      <c r="H449" s="173"/>
      <c r="I449" s="173"/>
      <c r="J449" s="173"/>
      <c r="K449" s="173"/>
      <c r="L449" s="298"/>
      <c r="M449" s="67"/>
      <c r="N449" s="67"/>
      <c r="O449" s="76"/>
      <c r="P449" s="218"/>
      <c r="Q449" s="218"/>
      <c r="R449" s="218"/>
    </row>
    <row r="450" spans="1:18" x14ac:dyDescent="0.25">
      <c r="A450" s="182"/>
      <c r="B450" s="173"/>
      <c r="C450" s="173"/>
      <c r="D450" s="173"/>
      <c r="E450" s="173"/>
      <c r="F450" s="173"/>
      <c r="G450" s="173"/>
      <c r="H450" s="173"/>
      <c r="I450" s="173"/>
      <c r="J450" s="173"/>
      <c r="K450" s="173"/>
      <c r="L450" s="298"/>
      <c r="M450" s="67"/>
      <c r="N450" s="67"/>
      <c r="O450" s="76"/>
      <c r="P450" s="218"/>
      <c r="Q450" s="218"/>
      <c r="R450" s="218"/>
    </row>
    <row r="451" spans="1:18" x14ac:dyDescent="0.25">
      <c r="A451" s="182"/>
      <c r="B451" s="173"/>
      <c r="C451" s="173"/>
      <c r="D451" s="173"/>
      <c r="E451" s="173"/>
      <c r="F451" s="173"/>
      <c r="G451" s="173"/>
      <c r="H451" s="173"/>
      <c r="I451" s="173"/>
      <c r="J451" s="173"/>
      <c r="K451" s="173"/>
      <c r="L451" s="298"/>
      <c r="M451" s="67"/>
      <c r="N451" s="67"/>
      <c r="O451" s="76"/>
      <c r="P451" s="218"/>
      <c r="Q451" s="218"/>
      <c r="R451" s="218"/>
    </row>
    <row r="452" spans="1:18" x14ac:dyDescent="0.25">
      <c r="A452" s="182"/>
      <c r="B452" s="173"/>
      <c r="C452" s="173"/>
      <c r="D452" s="173"/>
      <c r="E452" s="173"/>
      <c r="F452" s="173"/>
      <c r="G452" s="173"/>
      <c r="H452" s="173"/>
      <c r="I452" s="173"/>
      <c r="J452" s="173"/>
      <c r="K452" s="173"/>
      <c r="L452" s="298"/>
      <c r="M452" s="67"/>
      <c r="N452" s="67"/>
      <c r="O452" s="76"/>
      <c r="P452" s="218"/>
      <c r="Q452" s="218"/>
      <c r="R452" s="218"/>
    </row>
    <row r="453" spans="1:18" x14ac:dyDescent="0.25">
      <c r="A453" s="182"/>
      <c r="B453" s="173"/>
      <c r="C453" s="173"/>
      <c r="D453" s="173"/>
      <c r="E453" s="173"/>
      <c r="F453" s="173"/>
      <c r="G453" s="173"/>
      <c r="H453" s="173"/>
      <c r="I453" s="173"/>
      <c r="J453" s="173"/>
      <c r="K453" s="173"/>
      <c r="L453" s="298"/>
      <c r="M453" s="67"/>
      <c r="N453" s="67"/>
      <c r="O453" s="76"/>
      <c r="P453" s="218"/>
      <c r="Q453" s="218"/>
      <c r="R453" s="218"/>
    </row>
    <row r="454" spans="1:18" x14ac:dyDescent="0.25">
      <c r="A454" s="182"/>
      <c r="B454" s="173"/>
      <c r="C454" s="173"/>
      <c r="D454" s="173"/>
      <c r="E454" s="173"/>
      <c r="F454" s="173"/>
      <c r="G454" s="173"/>
      <c r="H454" s="173"/>
      <c r="I454" s="173"/>
      <c r="J454" s="173"/>
      <c r="K454" s="173"/>
      <c r="L454" s="298"/>
      <c r="M454" s="67"/>
      <c r="N454" s="67"/>
      <c r="O454" s="76"/>
      <c r="P454" s="218"/>
      <c r="Q454" s="218"/>
      <c r="R454" s="218"/>
    </row>
    <row r="455" spans="1:18" x14ac:dyDescent="0.25">
      <c r="A455" s="182"/>
      <c r="B455" s="173"/>
      <c r="C455" s="173"/>
      <c r="D455" s="173"/>
      <c r="E455" s="173"/>
      <c r="F455" s="173"/>
      <c r="G455" s="173"/>
      <c r="H455" s="173"/>
      <c r="I455" s="173"/>
      <c r="J455" s="173"/>
      <c r="K455" s="173"/>
      <c r="L455" s="298"/>
      <c r="M455" s="67"/>
      <c r="N455" s="67"/>
      <c r="O455" s="76"/>
      <c r="P455" s="218"/>
      <c r="Q455" s="218"/>
      <c r="R455" s="218"/>
    </row>
    <row r="456" spans="1:18" x14ac:dyDescent="0.25">
      <c r="A456" s="182"/>
      <c r="B456" s="173"/>
      <c r="C456" s="173"/>
      <c r="D456" s="173"/>
      <c r="E456" s="173"/>
      <c r="F456" s="173"/>
      <c r="G456" s="173"/>
      <c r="H456" s="173"/>
      <c r="I456" s="173"/>
      <c r="J456" s="173"/>
      <c r="K456" s="173"/>
      <c r="L456" s="298"/>
      <c r="M456" s="67"/>
      <c r="N456" s="67"/>
      <c r="O456" s="76"/>
      <c r="P456" s="218"/>
      <c r="Q456" s="218"/>
      <c r="R456" s="218"/>
    </row>
    <row r="457" spans="1:18" x14ac:dyDescent="0.25">
      <c r="A457" s="182"/>
      <c r="B457" s="173"/>
      <c r="C457" s="173"/>
      <c r="D457" s="173"/>
      <c r="E457" s="173"/>
      <c r="F457" s="173"/>
      <c r="G457" s="173"/>
      <c r="H457" s="173"/>
      <c r="I457" s="173"/>
      <c r="J457" s="173"/>
      <c r="K457" s="173"/>
      <c r="L457" s="298"/>
      <c r="M457" s="67"/>
      <c r="N457" s="67"/>
      <c r="O457" s="76"/>
      <c r="P457" s="218"/>
      <c r="Q457" s="218"/>
      <c r="R457" s="218"/>
    </row>
    <row r="458" spans="1:18" x14ac:dyDescent="0.25">
      <c r="A458" s="182"/>
      <c r="B458" s="173"/>
      <c r="C458" s="173"/>
      <c r="D458" s="173"/>
      <c r="E458" s="173"/>
      <c r="F458" s="173"/>
      <c r="G458" s="173"/>
      <c r="H458" s="173"/>
      <c r="I458" s="173"/>
      <c r="J458" s="173"/>
      <c r="K458" s="173"/>
      <c r="L458" s="298"/>
      <c r="M458" s="67"/>
      <c r="N458" s="67"/>
      <c r="O458" s="76"/>
      <c r="P458" s="218"/>
      <c r="Q458" s="218"/>
      <c r="R458" s="218"/>
    </row>
    <row r="459" spans="1:18" x14ac:dyDescent="0.25">
      <c r="A459" s="182"/>
      <c r="B459" s="173"/>
      <c r="C459" s="173"/>
      <c r="D459" s="173"/>
      <c r="E459" s="173"/>
      <c r="F459" s="173"/>
      <c r="G459" s="173"/>
      <c r="H459" s="173"/>
      <c r="I459" s="173"/>
      <c r="J459" s="173"/>
      <c r="K459" s="173"/>
      <c r="L459" s="298"/>
      <c r="M459" s="67"/>
      <c r="N459" s="67"/>
      <c r="O459" s="76"/>
      <c r="P459" s="218"/>
      <c r="Q459" s="218"/>
      <c r="R459" s="218"/>
    </row>
    <row r="460" spans="1:18" x14ac:dyDescent="0.25">
      <c r="A460" s="182"/>
      <c r="B460" s="173"/>
      <c r="C460" s="173"/>
      <c r="D460" s="173"/>
      <c r="E460" s="173"/>
      <c r="F460" s="173"/>
      <c r="G460" s="173"/>
      <c r="H460" s="173"/>
      <c r="I460" s="173"/>
      <c r="J460" s="173"/>
      <c r="K460" s="173"/>
      <c r="L460" s="298"/>
      <c r="M460" s="67"/>
      <c r="N460" s="67"/>
      <c r="O460" s="76"/>
      <c r="P460" s="218"/>
      <c r="Q460" s="218"/>
      <c r="R460" s="218"/>
    </row>
    <row r="461" spans="1:18" x14ac:dyDescent="0.25">
      <c r="A461" s="182"/>
      <c r="B461" s="173"/>
      <c r="C461" s="173"/>
      <c r="D461" s="173"/>
      <c r="E461" s="173"/>
      <c r="F461" s="173"/>
      <c r="G461" s="173"/>
      <c r="H461" s="173"/>
      <c r="I461" s="173"/>
      <c r="J461" s="173"/>
      <c r="K461" s="173"/>
      <c r="L461" s="298"/>
      <c r="M461" s="67"/>
      <c r="N461" s="67"/>
      <c r="O461" s="76"/>
      <c r="P461" s="218"/>
      <c r="Q461" s="218"/>
      <c r="R461" s="218"/>
    </row>
    <row r="462" spans="1:18" x14ac:dyDescent="0.25">
      <c r="A462" s="182"/>
      <c r="B462" s="173"/>
      <c r="C462" s="173"/>
      <c r="D462" s="173"/>
      <c r="E462" s="173"/>
      <c r="F462" s="173"/>
      <c r="G462" s="173"/>
      <c r="H462" s="173"/>
      <c r="I462" s="173"/>
      <c r="J462" s="173"/>
      <c r="K462" s="173"/>
      <c r="L462" s="298"/>
      <c r="M462" s="67"/>
      <c r="N462" s="67"/>
      <c r="O462" s="76"/>
      <c r="P462" s="218"/>
      <c r="Q462" s="218"/>
      <c r="R462" s="218"/>
    </row>
    <row r="463" spans="1:18" x14ac:dyDescent="0.25">
      <c r="A463" s="182"/>
      <c r="B463" s="173"/>
      <c r="C463" s="173"/>
      <c r="D463" s="173"/>
      <c r="E463" s="173"/>
      <c r="F463" s="173"/>
      <c r="G463" s="173"/>
      <c r="H463" s="173"/>
      <c r="I463" s="173"/>
      <c r="J463" s="173"/>
      <c r="K463" s="173"/>
      <c r="L463" s="298"/>
      <c r="M463" s="67"/>
      <c r="N463" s="67"/>
      <c r="O463" s="76"/>
      <c r="P463" s="218"/>
      <c r="Q463" s="218"/>
      <c r="R463" s="218"/>
    </row>
    <row r="464" spans="1:18" x14ac:dyDescent="0.25">
      <c r="A464" s="182"/>
      <c r="B464" s="173"/>
      <c r="C464" s="173"/>
      <c r="D464" s="173"/>
      <c r="E464" s="173"/>
      <c r="F464" s="173"/>
      <c r="G464" s="173"/>
      <c r="H464" s="173"/>
      <c r="I464" s="173"/>
      <c r="J464" s="173"/>
      <c r="K464" s="173"/>
      <c r="L464" s="298"/>
      <c r="M464" s="67"/>
      <c r="N464" s="67"/>
      <c r="O464" s="76"/>
      <c r="P464" s="218"/>
      <c r="Q464" s="218"/>
      <c r="R464" s="218"/>
    </row>
    <row r="465" spans="1:18" x14ac:dyDescent="0.25">
      <c r="A465" s="182"/>
      <c r="B465" s="173"/>
      <c r="C465" s="173"/>
      <c r="D465" s="173"/>
      <c r="E465" s="173"/>
      <c r="F465" s="173"/>
      <c r="G465" s="173"/>
      <c r="H465" s="173"/>
      <c r="I465" s="173"/>
      <c r="J465" s="173"/>
      <c r="K465" s="173"/>
      <c r="L465" s="298"/>
      <c r="M465" s="67"/>
      <c r="N465" s="67"/>
      <c r="O465" s="76"/>
      <c r="P465" s="218"/>
      <c r="Q465" s="218"/>
      <c r="R465" s="218"/>
    </row>
    <row r="466" spans="1:18" x14ac:dyDescent="0.25">
      <c r="A466" s="182"/>
      <c r="B466" s="173"/>
      <c r="C466" s="173"/>
      <c r="D466" s="173"/>
      <c r="E466" s="173"/>
      <c r="F466" s="173"/>
      <c r="G466" s="173"/>
      <c r="H466" s="173"/>
      <c r="I466" s="173"/>
      <c r="J466" s="173"/>
      <c r="K466" s="173"/>
      <c r="L466" s="298"/>
      <c r="M466" s="67"/>
      <c r="N466" s="67"/>
      <c r="O466" s="76"/>
      <c r="P466" s="218"/>
      <c r="Q466" s="218"/>
      <c r="R466" s="218"/>
    </row>
    <row r="467" spans="1:18" x14ac:dyDescent="0.25">
      <c r="A467" s="182"/>
      <c r="B467" s="173"/>
      <c r="C467" s="173"/>
      <c r="D467" s="173"/>
      <c r="E467" s="173"/>
      <c r="F467" s="173"/>
      <c r="G467" s="173"/>
      <c r="H467" s="173"/>
      <c r="I467" s="173"/>
      <c r="J467" s="173"/>
      <c r="K467" s="173"/>
      <c r="L467" s="298"/>
      <c r="M467" s="67"/>
      <c r="N467" s="67"/>
      <c r="O467" s="76"/>
      <c r="P467" s="218"/>
      <c r="Q467" s="218"/>
      <c r="R467" s="218"/>
    </row>
    <row r="468" spans="1:18" x14ac:dyDescent="0.25">
      <c r="A468" s="182"/>
      <c r="B468" s="173"/>
      <c r="C468" s="173"/>
      <c r="D468" s="173"/>
      <c r="E468" s="173"/>
      <c r="F468" s="173"/>
      <c r="G468" s="173"/>
      <c r="H468" s="173"/>
      <c r="I468" s="173"/>
      <c r="J468" s="173"/>
      <c r="K468" s="173"/>
      <c r="L468" s="298"/>
      <c r="M468" s="67"/>
      <c r="N468" s="67"/>
      <c r="O468" s="76"/>
      <c r="P468" s="218"/>
      <c r="Q468" s="218"/>
      <c r="R468" s="218"/>
    </row>
    <row r="469" spans="1:18" x14ac:dyDescent="0.25">
      <c r="A469" s="182"/>
      <c r="B469" s="173"/>
      <c r="C469" s="173"/>
      <c r="D469" s="173"/>
      <c r="E469" s="173"/>
      <c r="F469" s="173"/>
      <c r="G469" s="173"/>
      <c r="H469" s="173"/>
      <c r="I469" s="173"/>
      <c r="J469" s="173"/>
      <c r="K469" s="173"/>
      <c r="L469" s="298"/>
      <c r="M469" s="67"/>
      <c r="N469" s="67"/>
      <c r="O469" s="76"/>
      <c r="P469" s="218"/>
      <c r="Q469" s="218"/>
      <c r="R469" s="218"/>
    </row>
    <row r="470" spans="1:18" x14ac:dyDescent="0.25">
      <c r="A470" s="182"/>
      <c r="B470" s="173"/>
      <c r="C470" s="173"/>
      <c r="D470" s="173"/>
      <c r="E470" s="173"/>
      <c r="F470" s="173"/>
      <c r="G470" s="173"/>
      <c r="H470" s="173"/>
      <c r="I470" s="173"/>
      <c r="J470" s="173"/>
      <c r="K470" s="173"/>
      <c r="L470" s="298"/>
      <c r="M470" s="67"/>
      <c r="N470" s="67"/>
      <c r="O470" s="76"/>
      <c r="P470" s="218"/>
      <c r="Q470" s="218"/>
      <c r="R470" s="218"/>
    </row>
    <row r="471" spans="1:18" ht="15.75" thickBot="1" x14ac:dyDescent="0.3">
      <c r="A471" s="246"/>
      <c r="B471" s="183"/>
      <c r="C471" s="183"/>
      <c r="D471" s="183"/>
      <c r="E471" s="183"/>
      <c r="F471" s="183"/>
      <c r="G471" s="183"/>
      <c r="H471" s="183"/>
      <c r="I471" s="183"/>
      <c r="J471" s="183"/>
      <c r="K471" s="183"/>
      <c r="L471" s="299"/>
      <c r="M471" s="67"/>
      <c r="N471" s="67"/>
      <c r="O471" s="76"/>
      <c r="P471" s="218"/>
      <c r="Q471" s="218"/>
      <c r="R471" s="218"/>
    </row>
    <row r="472" spans="1:18" x14ac:dyDescent="0.25">
      <c r="A472" s="189"/>
      <c r="B472" s="189"/>
      <c r="C472" s="189"/>
      <c r="D472" s="189"/>
      <c r="E472" s="189"/>
      <c r="F472" s="189"/>
      <c r="G472" s="189"/>
      <c r="H472" s="189"/>
      <c r="I472" s="189"/>
      <c r="J472" s="300"/>
      <c r="K472" s="300"/>
      <c r="L472" s="296"/>
      <c r="M472" s="191"/>
      <c r="N472" s="190"/>
      <c r="O472" s="192"/>
      <c r="P472" s="218"/>
      <c r="Q472" s="218"/>
      <c r="R472" s="218"/>
    </row>
    <row r="473" spans="1:18" x14ac:dyDescent="0.25">
      <c r="A473" s="189"/>
      <c r="B473" s="189"/>
      <c r="C473" s="189"/>
      <c r="D473" s="189"/>
      <c r="E473" s="189"/>
      <c r="F473" s="189"/>
      <c r="G473" s="189"/>
      <c r="H473" s="189"/>
      <c r="I473" s="189"/>
      <c r="J473" s="300"/>
      <c r="K473" s="300"/>
      <c r="L473" s="296"/>
      <c r="M473" s="191"/>
      <c r="N473" s="190"/>
      <c r="O473" s="192"/>
      <c r="P473" s="218"/>
      <c r="Q473" s="218"/>
      <c r="R473" s="218"/>
    </row>
    <row r="474" spans="1:18" x14ac:dyDescent="0.25">
      <c r="A474" s="189"/>
      <c r="B474" s="189"/>
      <c r="C474" s="189"/>
      <c r="D474" s="189"/>
      <c r="E474" s="189"/>
      <c r="F474" s="189"/>
      <c r="G474" s="189"/>
      <c r="H474" s="189"/>
      <c r="I474" s="189"/>
      <c r="J474" s="300"/>
      <c r="K474" s="300"/>
      <c r="L474" s="296"/>
      <c r="M474" s="191"/>
      <c r="N474" s="190"/>
      <c r="O474" s="192"/>
      <c r="P474" s="218"/>
      <c r="Q474" s="218"/>
      <c r="R474" s="218"/>
    </row>
    <row r="475" spans="1:18" x14ac:dyDescent="0.25">
      <c r="A475" s="189"/>
      <c r="B475" s="189"/>
      <c r="C475" s="189"/>
      <c r="D475" s="189"/>
      <c r="E475" s="189"/>
      <c r="F475" s="189"/>
      <c r="G475" s="189"/>
      <c r="H475" s="189"/>
      <c r="I475" s="189"/>
      <c r="J475" s="300"/>
      <c r="K475" s="300"/>
      <c r="L475" s="296"/>
      <c r="M475" s="191"/>
      <c r="N475" s="190"/>
      <c r="O475" s="192"/>
      <c r="P475" s="218"/>
      <c r="Q475" s="218"/>
      <c r="R475" s="218"/>
    </row>
    <row r="476" spans="1:18" x14ac:dyDescent="0.25">
      <c r="A476" s="189"/>
      <c r="B476" s="189"/>
      <c r="C476" s="189"/>
      <c r="D476" s="189"/>
      <c r="E476" s="189"/>
      <c r="F476" s="189"/>
      <c r="G476" s="189"/>
      <c r="H476" s="189"/>
      <c r="I476" s="189"/>
      <c r="J476" s="300"/>
      <c r="K476" s="300"/>
      <c r="L476" s="296"/>
      <c r="M476" s="191"/>
      <c r="N476" s="190"/>
      <c r="O476" s="192"/>
      <c r="P476" s="218"/>
      <c r="Q476" s="218"/>
      <c r="R476" s="218"/>
    </row>
    <row r="477" spans="1:18" x14ac:dyDescent="0.25">
      <c r="A477" s="189"/>
      <c r="B477" s="189"/>
      <c r="C477" s="189"/>
      <c r="D477" s="189"/>
      <c r="E477" s="189"/>
      <c r="F477" s="189"/>
      <c r="G477" s="189"/>
      <c r="H477" s="189"/>
      <c r="I477" s="189"/>
      <c r="J477" s="300"/>
      <c r="K477" s="300"/>
      <c r="L477" s="296"/>
      <c r="M477" s="191"/>
      <c r="N477" s="190"/>
      <c r="O477" s="192"/>
      <c r="P477" s="218"/>
      <c r="Q477" s="218"/>
      <c r="R477" s="218"/>
    </row>
    <row r="478" spans="1:18" x14ac:dyDescent="0.25">
      <c r="A478" s="189"/>
      <c r="B478" s="189"/>
      <c r="C478" s="189"/>
      <c r="D478" s="189"/>
      <c r="E478" s="189"/>
      <c r="F478" s="189"/>
      <c r="G478" s="189"/>
      <c r="H478" s="189"/>
      <c r="I478" s="189"/>
      <c r="J478" s="300"/>
      <c r="K478" s="300"/>
      <c r="L478" s="296"/>
      <c r="M478" s="191"/>
      <c r="N478" s="190"/>
      <c r="O478" s="192"/>
      <c r="P478" s="218"/>
      <c r="Q478" s="218"/>
      <c r="R478" s="218"/>
    </row>
    <row r="479" spans="1:18" x14ac:dyDescent="0.25">
      <c r="A479" s="189"/>
      <c r="B479" s="189"/>
      <c r="C479" s="189"/>
      <c r="D479" s="189"/>
      <c r="E479" s="189"/>
      <c r="F479" s="189"/>
      <c r="G479" s="189"/>
      <c r="H479" s="189"/>
      <c r="I479" s="189"/>
      <c r="J479" s="300"/>
      <c r="K479" s="300"/>
      <c r="L479" s="296"/>
      <c r="M479" s="191"/>
      <c r="N479" s="190"/>
      <c r="O479" s="192"/>
      <c r="P479" s="218"/>
      <c r="Q479" s="218"/>
      <c r="R479" s="218"/>
    </row>
    <row r="480" spans="1:18" x14ac:dyDescent="0.25">
      <c r="A480" s="189"/>
      <c r="B480" s="189"/>
      <c r="C480" s="189"/>
      <c r="D480" s="189"/>
      <c r="E480" s="189"/>
      <c r="F480" s="189"/>
      <c r="G480" s="189"/>
      <c r="H480" s="189"/>
      <c r="I480" s="189"/>
      <c r="J480" s="300"/>
      <c r="K480" s="300"/>
      <c r="L480" s="296"/>
      <c r="M480" s="191"/>
      <c r="N480" s="190"/>
      <c r="O480" s="192"/>
      <c r="P480" s="218"/>
      <c r="Q480" s="218"/>
      <c r="R480" s="218"/>
    </row>
    <row r="481" spans="1:18" x14ac:dyDescent="0.25">
      <c r="A481" s="189"/>
      <c r="B481" s="189"/>
      <c r="C481" s="189"/>
      <c r="D481" s="189"/>
      <c r="E481" s="189"/>
      <c r="F481" s="189"/>
      <c r="G481" s="189"/>
      <c r="H481" s="189"/>
      <c r="I481" s="189"/>
      <c r="J481" s="300"/>
      <c r="K481" s="300"/>
      <c r="L481" s="296"/>
      <c r="M481" s="191"/>
      <c r="N481" s="190"/>
      <c r="O481" s="192"/>
      <c r="P481" s="218"/>
      <c r="Q481" s="218"/>
      <c r="R481" s="218"/>
    </row>
    <row r="482" spans="1:18" x14ac:dyDescent="0.25">
      <c r="A482" s="189"/>
      <c r="B482" s="189"/>
      <c r="C482" s="189"/>
      <c r="D482" s="189"/>
      <c r="E482" s="189"/>
      <c r="F482" s="189"/>
      <c r="G482" s="189"/>
      <c r="H482" s="189"/>
      <c r="I482" s="189"/>
      <c r="J482" s="300"/>
      <c r="K482" s="300"/>
      <c r="L482" s="296"/>
      <c r="M482" s="191"/>
      <c r="N482" s="190"/>
      <c r="O482" s="192"/>
      <c r="P482" s="218"/>
      <c r="Q482" s="218"/>
      <c r="R482" s="218"/>
    </row>
    <row r="483" spans="1:18" x14ac:dyDescent="0.25">
      <c r="A483" s="189"/>
      <c r="B483" s="189"/>
      <c r="C483" s="189"/>
      <c r="D483" s="189"/>
      <c r="E483" s="189"/>
      <c r="F483" s="189"/>
      <c r="G483" s="189"/>
      <c r="H483" s="189"/>
      <c r="I483" s="189"/>
      <c r="J483" s="300"/>
      <c r="K483" s="300"/>
      <c r="L483" s="296"/>
      <c r="M483" s="191"/>
      <c r="N483" s="190"/>
      <c r="O483" s="192"/>
      <c r="P483" s="218"/>
      <c r="Q483" s="218"/>
      <c r="R483" s="218"/>
    </row>
    <row r="484" spans="1:18" x14ac:dyDescent="0.25">
      <c r="A484" s="189"/>
      <c r="B484" s="189"/>
      <c r="C484" s="189"/>
      <c r="D484" s="189"/>
      <c r="E484" s="189"/>
      <c r="F484" s="189"/>
      <c r="G484" s="189"/>
      <c r="H484" s="189"/>
      <c r="I484" s="189"/>
      <c r="J484" s="300"/>
      <c r="K484" s="300"/>
      <c r="L484" s="296"/>
      <c r="M484" s="191"/>
      <c r="N484" s="190"/>
      <c r="O484" s="192"/>
      <c r="P484" s="218"/>
      <c r="Q484" s="218"/>
      <c r="R484" s="218"/>
    </row>
    <row r="485" spans="1:18" x14ac:dyDescent="0.25">
      <c r="A485" s="189"/>
      <c r="B485" s="189"/>
      <c r="C485" s="189"/>
      <c r="D485" s="189"/>
      <c r="E485" s="189"/>
      <c r="F485" s="189"/>
      <c r="G485" s="189"/>
      <c r="H485" s="189"/>
      <c r="I485" s="189"/>
      <c r="J485" s="300"/>
      <c r="K485" s="300"/>
      <c r="L485" s="296"/>
      <c r="M485" s="191"/>
      <c r="N485" s="190"/>
      <c r="O485" s="192"/>
      <c r="P485" s="218"/>
      <c r="Q485" s="218"/>
      <c r="R485" s="218"/>
    </row>
    <row r="486" spans="1:18" x14ac:dyDescent="0.25">
      <c r="A486" s="189"/>
      <c r="B486" s="189"/>
      <c r="C486" s="189"/>
      <c r="D486" s="189"/>
      <c r="E486" s="189"/>
      <c r="F486" s="189"/>
      <c r="G486" s="189"/>
      <c r="H486" s="189"/>
      <c r="I486" s="189"/>
      <c r="J486" s="300"/>
      <c r="K486" s="300"/>
      <c r="L486" s="296"/>
      <c r="M486" s="191"/>
      <c r="N486" s="190"/>
      <c r="O486" s="192"/>
      <c r="P486" s="218"/>
      <c r="Q486" s="218"/>
      <c r="R486" s="218"/>
    </row>
    <row r="487" spans="1:18" x14ac:dyDescent="0.25">
      <c r="A487" s="189"/>
      <c r="B487" s="189"/>
      <c r="C487" s="189"/>
      <c r="D487" s="189"/>
      <c r="E487" s="189"/>
      <c r="F487" s="189"/>
      <c r="G487" s="189"/>
      <c r="H487" s="189"/>
      <c r="I487" s="189"/>
      <c r="J487" s="300"/>
      <c r="K487" s="300"/>
      <c r="L487" s="296"/>
      <c r="M487" s="191"/>
      <c r="N487" s="190"/>
      <c r="O487" s="192"/>
      <c r="P487" s="218"/>
      <c r="Q487" s="218"/>
      <c r="R487" s="218"/>
    </row>
    <row r="488" spans="1:18" x14ac:dyDescent="0.25">
      <c r="A488" s="189"/>
      <c r="B488" s="189"/>
      <c r="C488" s="189"/>
      <c r="D488" s="189"/>
      <c r="E488" s="189"/>
      <c r="F488" s="189"/>
      <c r="G488" s="189"/>
      <c r="H488" s="189"/>
      <c r="I488" s="189"/>
      <c r="J488" s="300"/>
      <c r="K488" s="300"/>
      <c r="L488" s="296"/>
      <c r="M488" s="191"/>
      <c r="N488" s="190"/>
      <c r="O488" s="192"/>
      <c r="P488" s="218"/>
      <c r="Q488" s="218"/>
      <c r="R488" s="218"/>
    </row>
    <row r="489" spans="1:18" x14ac:dyDescent="0.25">
      <c r="A489" s="189"/>
      <c r="B489" s="189"/>
      <c r="C489" s="189"/>
      <c r="D489" s="189"/>
      <c r="E489" s="189"/>
      <c r="F489" s="189"/>
      <c r="G489" s="189"/>
      <c r="H489" s="189"/>
      <c r="I489" s="189"/>
      <c r="J489" s="300"/>
      <c r="K489" s="300"/>
      <c r="L489" s="296"/>
      <c r="M489" s="191"/>
      <c r="N489" s="190"/>
      <c r="O489" s="192"/>
      <c r="P489" s="218"/>
      <c r="Q489" s="218"/>
      <c r="R489" s="218"/>
    </row>
    <row r="490" spans="1:18" x14ac:dyDescent="0.25">
      <c r="A490" s="189"/>
      <c r="B490" s="189"/>
      <c r="C490" s="189"/>
      <c r="D490" s="189"/>
      <c r="E490" s="189"/>
      <c r="F490" s="189"/>
      <c r="G490" s="189"/>
      <c r="H490" s="189"/>
      <c r="I490" s="189"/>
      <c r="J490" s="300"/>
      <c r="K490" s="300"/>
      <c r="L490" s="296"/>
      <c r="M490" s="191"/>
      <c r="N490" s="190"/>
      <c r="O490" s="192"/>
      <c r="P490" s="218"/>
      <c r="Q490" s="218"/>
      <c r="R490" s="218"/>
    </row>
    <row r="491" spans="1:18" x14ac:dyDescent="0.25">
      <c r="A491" s="189"/>
      <c r="B491" s="189"/>
      <c r="C491" s="189"/>
      <c r="D491" s="189"/>
      <c r="E491" s="189"/>
      <c r="F491" s="189"/>
      <c r="G491" s="189"/>
      <c r="H491" s="189"/>
      <c r="I491" s="189"/>
      <c r="J491" s="300"/>
      <c r="K491" s="300"/>
      <c r="L491" s="296"/>
      <c r="M491" s="191"/>
      <c r="N491" s="190"/>
      <c r="O491" s="192"/>
      <c r="P491" s="218"/>
      <c r="Q491" s="218"/>
      <c r="R491" s="218"/>
    </row>
    <row r="492" spans="1:18" x14ac:dyDescent="0.25">
      <c r="A492" s="189"/>
      <c r="B492" s="189"/>
      <c r="C492" s="189"/>
      <c r="D492" s="189"/>
      <c r="E492" s="189"/>
      <c r="F492" s="189"/>
      <c r="G492" s="189"/>
      <c r="H492" s="189"/>
      <c r="I492" s="189"/>
      <c r="J492" s="300"/>
      <c r="K492" s="300"/>
      <c r="L492" s="296"/>
      <c r="M492" s="191"/>
      <c r="N492" s="190"/>
      <c r="O492" s="192"/>
      <c r="P492" s="218"/>
      <c r="Q492" s="218"/>
      <c r="R492" s="218"/>
    </row>
    <row r="493" spans="1:18" x14ac:dyDescent="0.25">
      <c r="A493" s="189"/>
      <c r="B493" s="189"/>
      <c r="C493" s="189"/>
      <c r="D493" s="189"/>
      <c r="E493" s="189"/>
      <c r="F493" s="189"/>
      <c r="G493" s="189"/>
      <c r="H493" s="189"/>
      <c r="I493" s="189"/>
      <c r="J493" s="300"/>
      <c r="K493" s="300"/>
      <c r="L493" s="296"/>
      <c r="M493" s="191"/>
      <c r="N493" s="190"/>
      <c r="O493" s="192"/>
      <c r="P493" s="218"/>
      <c r="Q493" s="218"/>
      <c r="R493" s="218"/>
    </row>
    <row r="494" spans="1:18" x14ac:dyDescent="0.25">
      <c r="A494" s="189"/>
      <c r="B494" s="189"/>
      <c r="C494" s="189"/>
      <c r="D494" s="189"/>
      <c r="E494" s="189"/>
      <c r="F494" s="189"/>
      <c r="G494" s="189"/>
      <c r="H494" s="189"/>
      <c r="I494" s="189"/>
      <c r="J494" s="300"/>
      <c r="K494" s="300"/>
      <c r="L494" s="296"/>
      <c r="M494" s="191"/>
      <c r="N494" s="190"/>
      <c r="O494" s="192"/>
      <c r="P494" s="218"/>
      <c r="Q494" s="218"/>
      <c r="R494" s="218"/>
    </row>
    <row r="495" spans="1:18" x14ac:dyDescent="0.25">
      <c r="A495" s="189"/>
      <c r="B495" s="189"/>
      <c r="C495" s="189"/>
      <c r="D495" s="189"/>
      <c r="E495" s="189"/>
      <c r="F495" s="189"/>
      <c r="G495" s="189"/>
      <c r="H495" s="189"/>
      <c r="I495" s="189"/>
      <c r="J495" s="300"/>
      <c r="K495" s="300"/>
      <c r="L495" s="296"/>
      <c r="M495" s="191"/>
      <c r="N495" s="190"/>
      <c r="O495" s="192"/>
      <c r="P495" s="218"/>
      <c r="Q495" s="218"/>
      <c r="R495" s="218"/>
    </row>
    <row r="496" spans="1:18" x14ac:dyDescent="0.25">
      <c r="A496" s="189"/>
      <c r="B496" s="189"/>
      <c r="C496" s="189"/>
      <c r="D496" s="189"/>
      <c r="E496" s="189"/>
      <c r="F496" s="189"/>
      <c r="G496" s="189"/>
      <c r="H496" s="189"/>
      <c r="I496" s="189"/>
      <c r="J496" s="300"/>
      <c r="K496" s="300"/>
      <c r="L496" s="296"/>
      <c r="M496" s="191"/>
      <c r="N496" s="190"/>
      <c r="O496" s="192"/>
      <c r="P496" s="218"/>
      <c r="Q496" s="218"/>
      <c r="R496" s="218"/>
    </row>
    <row r="497" spans="1:18" x14ac:dyDescent="0.25">
      <c r="A497" s="189"/>
      <c r="B497" s="189"/>
      <c r="C497" s="189"/>
      <c r="D497" s="189"/>
      <c r="E497" s="189"/>
      <c r="F497" s="189"/>
      <c r="G497" s="189"/>
      <c r="H497" s="189"/>
      <c r="I497" s="189"/>
      <c r="J497" s="300"/>
      <c r="K497" s="300"/>
      <c r="L497" s="296"/>
      <c r="M497" s="191"/>
      <c r="N497" s="190"/>
      <c r="O497" s="192"/>
      <c r="P497" s="218"/>
      <c r="Q497" s="218"/>
      <c r="R497" s="218"/>
    </row>
    <row r="498" spans="1:18" x14ac:dyDescent="0.25">
      <c r="A498" s="189"/>
      <c r="B498" s="189"/>
      <c r="C498" s="189"/>
      <c r="D498" s="189"/>
      <c r="E498" s="189"/>
      <c r="F498" s="189"/>
      <c r="G498" s="189"/>
      <c r="H498" s="189"/>
      <c r="I498" s="189"/>
      <c r="J498" s="300"/>
      <c r="K498" s="300"/>
      <c r="L498" s="296"/>
      <c r="M498" s="191"/>
      <c r="N498" s="190"/>
      <c r="O498" s="192"/>
      <c r="P498" s="218"/>
      <c r="Q498" s="218"/>
      <c r="R498" s="218"/>
    </row>
    <row r="499" spans="1:18" x14ac:dyDescent="0.25">
      <c r="A499" s="189"/>
      <c r="B499" s="189"/>
      <c r="C499" s="189"/>
      <c r="D499" s="189"/>
      <c r="E499" s="189"/>
      <c r="F499" s="189"/>
      <c r="G499" s="189"/>
      <c r="H499" s="189"/>
      <c r="I499" s="189"/>
      <c r="J499" s="300"/>
      <c r="K499" s="300"/>
      <c r="L499" s="296"/>
      <c r="M499" s="191"/>
      <c r="N499" s="190"/>
      <c r="O499" s="192"/>
      <c r="P499" s="218"/>
      <c r="Q499" s="218"/>
      <c r="R499" s="218"/>
    </row>
    <row r="500" spans="1:18" x14ac:dyDescent="0.25">
      <c r="A500" s="189"/>
      <c r="B500" s="189"/>
      <c r="C500" s="189"/>
      <c r="D500" s="189"/>
      <c r="E500" s="189"/>
      <c r="F500" s="189"/>
      <c r="G500" s="189"/>
      <c r="H500" s="189"/>
      <c r="I500" s="189"/>
      <c r="J500" s="300"/>
      <c r="K500" s="300"/>
      <c r="L500" s="296"/>
      <c r="M500" s="191"/>
      <c r="N500" s="190"/>
      <c r="O500" s="192"/>
      <c r="P500" s="218"/>
      <c r="Q500" s="218"/>
      <c r="R500" s="218"/>
    </row>
    <row r="501" spans="1:18" x14ac:dyDescent="0.25">
      <c r="A501" s="189"/>
      <c r="B501" s="189"/>
      <c r="C501" s="189"/>
      <c r="D501" s="189"/>
      <c r="E501" s="189"/>
      <c r="F501" s="189"/>
      <c r="G501" s="189"/>
      <c r="H501" s="189"/>
      <c r="I501" s="189"/>
      <c r="J501" s="300"/>
      <c r="K501" s="300"/>
      <c r="L501" s="296"/>
      <c r="M501" s="191"/>
      <c r="N501" s="190"/>
      <c r="O501" s="192"/>
      <c r="P501" s="218"/>
      <c r="Q501" s="218"/>
      <c r="R501" s="218"/>
    </row>
    <row r="502" spans="1:18" x14ac:dyDescent="0.25">
      <c r="A502" s="189"/>
      <c r="B502" s="189"/>
      <c r="C502" s="189"/>
      <c r="D502" s="189"/>
      <c r="E502" s="189"/>
      <c r="F502" s="189"/>
      <c r="G502" s="189"/>
      <c r="H502" s="189"/>
      <c r="I502" s="189"/>
      <c r="J502" s="300"/>
      <c r="K502" s="300"/>
      <c r="L502" s="296"/>
      <c r="M502" s="191"/>
      <c r="N502" s="190"/>
      <c r="O502" s="192"/>
      <c r="P502" s="218"/>
      <c r="Q502" s="218"/>
      <c r="R502" s="218"/>
    </row>
    <row r="503" spans="1:18" x14ac:dyDescent="0.25">
      <c r="A503" s="189"/>
      <c r="B503" s="189"/>
      <c r="C503" s="189"/>
      <c r="D503" s="189"/>
      <c r="E503" s="189"/>
      <c r="F503" s="189"/>
      <c r="G503" s="189"/>
      <c r="H503" s="189"/>
      <c r="I503" s="189"/>
      <c r="J503" s="300"/>
      <c r="K503" s="300"/>
      <c r="L503" s="296"/>
      <c r="M503" s="191"/>
      <c r="N503" s="190"/>
      <c r="O503" s="192"/>
      <c r="P503" s="218"/>
      <c r="Q503" s="218"/>
      <c r="R503" s="218"/>
    </row>
    <row r="504" spans="1:18" x14ac:dyDescent="0.25">
      <c r="A504" s="189"/>
      <c r="B504" s="189"/>
      <c r="C504" s="189"/>
      <c r="D504" s="189"/>
      <c r="E504" s="189"/>
      <c r="F504" s="189"/>
      <c r="G504" s="189"/>
      <c r="H504" s="189"/>
      <c r="I504" s="189"/>
      <c r="J504" s="300"/>
      <c r="K504" s="300"/>
      <c r="L504" s="296"/>
      <c r="M504" s="191"/>
      <c r="N504" s="190"/>
      <c r="O504" s="192"/>
      <c r="P504" s="218"/>
      <c r="Q504" s="218"/>
      <c r="R504" s="218"/>
    </row>
    <row r="505" spans="1:18" x14ac:dyDescent="0.25">
      <c r="A505" s="189"/>
      <c r="B505" s="189"/>
      <c r="C505" s="189"/>
      <c r="D505" s="189"/>
      <c r="E505" s="189"/>
      <c r="F505" s="189"/>
      <c r="G505" s="189"/>
      <c r="H505" s="189"/>
      <c r="I505" s="189"/>
      <c r="J505" s="300"/>
      <c r="K505" s="300"/>
      <c r="L505" s="296"/>
      <c r="M505" s="191"/>
      <c r="N505" s="190"/>
      <c r="O505" s="192"/>
      <c r="P505" s="218"/>
      <c r="Q505" s="218"/>
      <c r="R505" s="218"/>
    </row>
    <row r="506" spans="1:18" x14ac:dyDescent="0.25">
      <c r="A506" s="189"/>
      <c r="B506" s="189"/>
      <c r="C506" s="189"/>
      <c r="D506" s="189"/>
      <c r="E506" s="189"/>
      <c r="F506" s="189"/>
      <c r="G506" s="189"/>
      <c r="H506" s="189"/>
      <c r="I506" s="189"/>
      <c r="J506" s="300"/>
      <c r="K506" s="300"/>
      <c r="L506" s="296"/>
      <c r="M506" s="191"/>
      <c r="N506" s="190"/>
      <c r="O506" s="192"/>
      <c r="P506" s="218"/>
      <c r="Q506" s="218"/>
      <c r="R506" s="218"/>
    </row>
    <row r="507" spans="1:18" x14ac:dyDescent="0.25">
      <c r="A507" s="189"/>
      <c r="B507" s="189"/>
      <c r="C507" s="189"/>
      <c r="D507" s="189"/>
      <c r="E507" s="189"/>
      <c r="F507" s="189"/>
      <c r="G507" s="189"/>
      <c r="H507" s="189"/>
      <c r="I507" s="189"/>
      <c r="J507" s="300"/>
      <c r="K507" s="300"/>
      <c r="L507" s="296"/>
      <c r="M507" s="191"/>
      <c r="N507" s="190"/>
      <c r="O507" s="192"/>
      <c r="P507" s="218"/>
      <c r="Q507" s="218"/>
      <c r="R507" s="218"/>
    </row>
    <row r="508" spans="1:18" x14ac:dyDescent="0.25">
      <c r="A508" s="189"/>
      <c r="B508" s="189"/>
      <c r="C508" s="189"/>
      <c r="D508" s="189"/>
      <c r="E508" s="189"/>
      <c r="F508" s="189"/>
      <c r="G508" s="189"/>
      <c r="H508" s="189"/>
      <c r="I508" s="189"/>
      <c r="J508" s="300"/>
      <c r="K508" s="300"/>
      <c r="L508" s="296"/>
      <c r="M508" s="191"/>
      <c r="N508" s="190"/>
      <c r="O508" s="192"/>
      <c r="P508" s="218"/>
      <c r="Q508" s="218"/>
      <c r="R508" s="218"/>
    </row>
    <row r="509" spans="1:18" x14ac:dyDescent="0.25">
      <c r="A509" s="189"/>
      <c r="B509" s="189"/>
      <c r="C509" s="189"/>
      <c r="D509" s="189"/>
      <c r="E509" s="189"/>
      <c r="F509" s="189"/>
      <c r="G509" s="189"/>
      <c r="H509" s="189"/>
      <c r="I509" s="189"/>
      <c r="J509" s="300"/>
      <c r="K509" s="300"/>
      <c r="L509" s="296"/>
      <c r="M509" s="191"/>
      <c r="N509" s="190"/>
      <c r="O509" s="192"/>
      <c r="P509" s="218"/>
      <c r="Q509" s="218"/>
      <c r="R509" s="218"/>
    </row>
    <row r="510" spans="1:18" x14ac:dyDescent="0.25">
      <c r="A510" s="189"/>
      <c r="B510" s="189"/>
      <c r="C510" s="189"/>
      <c r="D510" s="189"/>
      <c r="E510" s="189"/>
      <c r="F510" s="189"/>
      <c r="G510" s="189"/>
      <c r="H510" s="189"/>
      <c r="I510" s="189"/>
      <c r="J510" s="300"/>
      <c r="K510" s="300"/>
      <c r="L510" s="296"/>
      <c r="M510" s="191"/>
      <c r="N510" s="190"/>
      <c r="O510" s="192"/>
      <c r="P510" s="218"/>
      <c r="Q510" s="218"/>
      <c r="R510" s="218"/>
    </row>
    <row r="511" spans="1:18" x14ac:dyDescent="0.25">
      <c r="A511" s="189"/>
      <c r="B511" s="189"/>
      <c r="C511" s="189"/>
      <c r="D511" s="189"/>
      <c r="E511" s="189"/>
      <c r="F511" s="189"/>
      <c r="G511" s="189"/>
      <c r="H511" s="189"/>
      <c r="I511" s="189"/>
      <c r="J511" s="300"/>
      <c r="K511" s="300"/>
      <c r="L511" s="296"/>
      <c r="M511" s="191"/>
      <c r="N511" s="190"/>
      <c r="O511" s="192"/>
      <c r="P511" s="218"/>
      <c r="Q511" s="218"/>
      <c r="R511" s="218"/>
    </row>
    <row r="512" spans="1:18" x14ac:dyDescent="0.25">
      <c r="A512" s="189"/>
      <c r="B512" s="189"/>
      <c r="C512" s="189"/>
      <c r="D512" s="189"/>
      <c r="E512" s="189"/>
      <c r="F512" s="189"/>
      <c r="G512" s="189"/>
      <c r="H512" s="189"/>
      <c r="I512" s="189"/>
      <c r="J512" s="300"/>
      <c r="K512" s="300"/>
      <c r="L512" s="296"/>
      <c r="M512" s="191"/>
      <c r="N512" s="190"/>
      <c r="O512" s="192"/>
      <c r="P512" s="218"/>
      <c r="Q512" s="218"/>
      <c r="R512" s="218"/>
    </row>
    <row r="513" spans="1:18" x14ac:dyDescent="0.25">
      <c r="A513" s="189"/>
      <c r="B513" s="189"/>
      <c r="C513" s="189"/>
      <c r="D513" s="189"/>
      <c r="E513" s="189"/>
      <c r="F513" s="189"/>
      <c r="G513" s="189"/>
      <c r="H513" s="189"/>
      <c r="I513" s="189"/>
      <c r="J513" s="300"/>
      <c r="K513" s="300"/>
      <c r="L513" s="296"/>
      <c r="M513" s="191"/>
      <c r="N513" s="190"/>
      <c r="O513" s="192"/>
      <c r="P513" s="218"/>
      <c r="Q513" s="218"/>
      <c r="R513" s="218"/>
    </row>
    <row r="514" spans="1:18" x14ac:dyDescent="0.25">
      <c r="A514" s="189"/>
      <c r="B514" s="189"/>
      <c r="C514" s="189"/>
      <c r="D514" s="189"/>
      <c r="E514" s="189"/>
      <c r="F514" s="189"/>
      <c r="G514" s="189"/>
      <c r="H514" s="189"/>
      <c r="I514" s="189"/>
      <c r="J514" s="300"/>
      <c r="K514" s="300"/>
      <c r="L514" s="296"/>
      <c r="M514" s="191"/>
      <c r="N514" s="190"/>
      <c r="O514" s="192"/>
      <c r="P514" s="218"/>
      <c r="Q514" s="218"/>
      <c r="R514" s="218"/>
    </row>
    <row r="515" spans="1:18" x14ac:dyDescent="0.25">
      <c r="A515" s="189"/>
      <c r="B515" s="189"/>
      <c r="C515" s="189"/>
      <c r="D515" s="189"/>
      <c r="E515" s="189"/>
      <c r="F515" s="189"/>
      <c r="G515" s="189"/>
      <c r="H515" s="189"/>
      <c r="I515" s="189"/>
      <c r="J515" s="300"/>
      <c r="K515" s="300"/>
      <c r="L515" s="296"/>
      <c r="M515" s="191"/>
      <c r="N515" s="190"/>
      <c r="O515" s="192"/>
      <c r="P515" s="218"/>
      <c r="Q515" s="218"/>
      <c r="R515" s="218"/>
    </row>
    <row r="516" spans="1:18" x14ac:dyDescent="0.25">
      <c r="A516" s="189"/>
      <c r="B516" s="189"/>
      <c r="C516" s="189"/>
      <c r="D516" s="189"/>
      <c r="E516" s="189"/>
      <c r="F516" s="189"/>
      <c r="G516" s="189"/>
      <c r="H516" s="189"/>
      <c r="I516" s="189"/>
      <c r="J516" s="300"/>
      <c r="K516" s="300"/>
      <c r="L516" s="296"/>
      <c r="M516" s="191"/>
      <c r="N516" s="190"/>
      <c r="O516" s="192"/>
      <c r="P516" s="218"/>
      <c r="Q516" s="218"/>
      <c r="R516" s="218"/>
    </row>
    <row r="517" spans="1:18" x14ac:dyDescent="0.25">
      <c r="A517" s="189"/>
      <c r="B517" s="189"/>
      <c r="C517" s="189"/>
      <c r="D517" s="189"/>
      <c r="E517" s="189"/>
      <c r="F517" s="189"/>
      <c r="G517" s="189"/>
      <c r="H517" s="189"/>
      <c r="I517" s="189"/>
      <c r="J517" s="300"/>
      <c r="K517" s="300"/>
      <c r="L517" s="296"/>
      <c r="M517" s="191"/>
      <c r="N517" s="190"/>
      <c r="O517" s="192"/>
      <c r="P517" s="218"/>
      <c r="Q517" s="218"/>
      <c r="R517" s="218"/>
    </row>
    <row r="518" spans="1:18" x14ac:dyDescent="0.25">
      <c r="A518" s="189"/>
      <c r="B518" s="189"/>
      <c r="C518" s="189"/>
      <c r="D518" s="189"/>
      <c r="E518" s="189"/>
      <c r="F518" s="189"/>
      <c r="G518" s="189"/>
      <c r="H518" s="189"/>
      <c r="I518" s="189"/>
      <c r="J518" s="300"/>
      <c r="K518" s="300"/>
      <c r="L518" s="296"/>
      <c r="M518" s="191"/>
      <c r="N518" s="190"/>
      <c r="O518" s="192"/>
      <c r="P518" s="218"/>
      <c r="Q518" s="218"/>
      <c r="R518" s="218"/>
    </row>
    <row r="519" spans="1:18" x14ac:dyDescent="0.25">
      <c r="A519" s="189"/>
      <c r="B519" s="189"/>
      <c r="C519" s="189"/>
      <c r="D519" s="189"/>
      <c r="E519" s="189"/>
      <c r="F519" s="189"/>
      <c r="G519" s="189"/>
      <c r="H519" s="189"/>
      <c r="I519" s="189"/>
      <c r="J519" s="300"/>
      <c r="K519" s="300"/>
      <c r="L519" s="296"/>
      <c r="M519" s="191"/>
      <c r="N519" s="190"/>
      <c r="O519" s="192"/>
      <c r="P519" s="218"/>
      <c r="Q519" s="218"/>
      <c r="R519" s="218"/>
    </row>
    <row r="520" spans="1:18" x14ac:dyDescent="0.25">
      <c r="A520" s="189"/>
      <c r="B520" s="189"/>
      <c r="C520" s="189"/>
      <c r="D520" s="189"/>
      <c r="E520" s="189"/>
      <c r="F520" s="189"/>
      <c r="G520" s="189"/>
      <c r="H520" s="189"/>
      <c r="I520" s="189"/>
      <c r="J520" s="300"/>
      <c r="K520" s="300"/>
      <c r="L520" s="296"/>
      <c r="M520" s="191"/>
      <c r="N520" s="190"/>
      <c r="O520" s="192"/>
      <c r="P520" s="218"/>
      <c r="Q520" s="218"/>
      <c r="R520" s="218"/>
    </row>
    <row r="521" spans="1:18" x14ac:dyDescent="0.25">
      <c r="A521" s="189"/>
      <c r="B521" s="189"/>
      <c r="C521" s="189"/>
      <c r="D521" s="189"/>
      <c r="E521" s="189"/>
      <c r="F521" s="189"/>
      <c r="G521" s="189"/>
      <c r="H521" s="189"/>
      <c r="I521" s="189"/>
      <c r="J521" s="300"/>
      <c r="K521" s="300"/>
      <c r="L521" s="296"/>
      <c r="M521" s="191"/>
      <c r="N521" s="190"/>
      <c r="O521" s="192"/>
      <c r="P521" s="218"/>
      <c r="Q521" s="218"/>
      <c r="R521" s="218"/>
    </row>
    <row r="522" spans="1:18" x14ac:dyDescent="0.25">
      <c r="A522" s="189"/>
      <c r="B522" s="189"/>
      <c r="C522" s="189"/>
      <c r="D522" s="189"/>
      <c r="E522" s="189"/>
      <c r="F522" s="189"/>
      <c r="G522" s="189"/>
      <c r="H522" s="189"/>
      <c r="I522" s="189"/>
      <c r="J522" s="300"/>
      <c r="K522" s="300"/>
      <c r="L522" s="296"/>
      <c r="M522" s="191"/>
      <c r="N522" s="190"/>
      <c r="O522" s="192"/>
      <c r="P522" s="218"/>
      <c r="Q522" s="218"/>
      <c r="R522" s="218"/>
    </row>
    <row r="523" spans="1:18" x14ac:dyDescent="0.25">
      <c r="A523" s="189"/>
      <c r="B523" s="189"/>
      <c r="C523" s="189"/>
      <c r="D523" s="189"/>
      <c r="E523" s="189"/>
      <c r="F523" s="189"/>
      <c r="G523" s="189"/>
      <c r="H523" s="189"/>
      <c r="I523" s="189"/>
      <c r="J523" s="300"/>
      <c r="K523" s="300"/>
      <c r="L523" s="296"/>
      <c r="M523" s="191"/>
      <c r="N523" s="190"/>
      <c r="O523" s="192"/>
      <c r="P523" s="218"/>
      <c r="Q523" s="218"/>
      <c r="R523" s="218"/>
    </row>
    <row r="524" spans="1:18" x14ac:dyDescent="0.25">
      <c r="A524" s="189"/>
      <c r="B524" s="189"/>
      <c r="C524" s="189"/>
      <c r="D524" s="189"/>
      <c r="E524" s="189"/>
      <c r="F524" s="189"/>
      <c r="G524" s="189"/>
      <c r="H524" s="189"/>
      <c r="I524" s="189"/>
      <c r="J524" s="300"/>
      <c r="K524" s="300"/>
      <c r="L524" s="296"/>
      <c r="M524" s="191"/>
      <c r="N524" s="190"/>
      <c r="O524" s="192"/>
      <c r="P524" s="218"/>
      <c r="Q524" s="218"/>
      <c r="R524" s="218"/>
    </row>
    <row r="525" spans="1:18" x14ac:dyDescent="0.25">
      <c r="A525" s="189"/>
      <c r="B525" s="189"/>
      <c r="C525" s="189"/>
      <c r="D525" s="189"/>
      <c r="E525" s="189"/>
      <c r="F525" s="189"/>
      <c r="G525" s="189"/>
      <c r="H525" s="189"/>
      <c r="I525" s="189"/>
      <c r="J525" s="300"/>
      <c r="K525" s="300"/>
      <c r="L525" s="296"/>
      <c r="M525" s="191"/>
      <c r="N525" s="190"/>
      <c r="O525" s="192"/>
      <c r="P525" s="218"/>
      <c r="Q525" s="218"/>
      <c r="R525" s="218"/>
    </row>
    <row r="526" spans="1:18" x14ac:dyDescent="0.25">
      <c r="A526" s="189"/>
      <c r="B526" s="189"/>
      <c r="C526" s="189"/>
      <c r="D526" s="189"/>
      <c r="E526" s="189"/>
      <c r="F526" s="189"/>
      <c r="G526" s="189"/>
      <c r="H526" s="189"/>
      <c r="I526" s="189"/>
      <c r="J526" s="300"/>
      <c r="K526" s="300"/>
      <c r="L526" s="296"/>
      <c r="M526" s="191"/>
      <c r="N526" s="190"/>
      <c r="O526" s="192"/>
      <c r="P526" s="218"/>
      <c r="Q526" s="218"/>
      <c r="R526" s="218"/>
    </row>
    <row r="527" spans="1:18" x14ac:dyDescent="0.25">
      <c r="A527" s="189"/>
      <c r="B527" s="189"/>
      <c r="C527" s="189"/>
      <c r="D527" s="189"/>
      <c r="E527" s="189"/>
      <c r="F527" s="189"/>
      <c r="G527" s="189"/>
      <c r="H527" s="189"/>
      <c r="I527" s="189"/>
      <c r="J527" s="300"/>
      <c r="K527" s="300"/>
      <c r="L527" s="296"/>
      <c r="M527" s="191"/>
      <c r="N527" s="190"/>
      <c r="O527" s="192"/>
      <c r="P527" s="218"/>
      <c r="Q527" s="218"/>
      <c r="R527" s="218"/>
    </row>
    <row r="528" spans="1:18" x14ac:dyDescent="0.25">
      <c r="A528" s="189"/>
      <c r="B528" s="189"/>
      <c r="C528" s="189"/>
      <c r="D528" s="189"/>
      <c r="E528" s="189"/>
      <c r="F528" s="189"/>
      <c r="G528" s="189"/>
      <c r="H528" s="189"/>
      <c r="I528" s="189"/>
      <c r="J528" s="300"/>
      <c r="K528" s="300"/>
      <c r="L528" s="296"/>
      <c r="M528" s="191"/>
      <c r="N528" s="190"/>
      <c r="O528" s="192"/>
      <c r="P528" s="218"/>
      <c r="Q528" s="218"/>
      <c r="R528" s="218"/>
    </row>
    <row r="529" spans="1:18" x14ac:dyDescent="0.25">
      <c r="A529" s="189"/>
      <c r="B529" s="189"/>
      <c r="C529" s="189"/>
      <c r="D529" s="189"/>
      <c r="E529" s="189"/>
      <c r="F529" s="189"/>
      <c r="G529" s="189"/>
      <c r="H529" s="189"/>
      <c r="I529" s="189"/>
      <c r="J529" s="300"/>
      <c r="K529" s="300"/>
      <c r="L529" s="296"/>
      <c r="M529" s="191"/>
      <c r="N529" s="190"/>
      <c r="O529" s="192"/>
      <c r="P529" s="218"/>
      <c r="Q529" s="218"/>
      <c r="R529" s="218"/>
    </row>
    <row r="530" spans="1:18" x14ac:dyDescent="0.25">
      <c r="A530" s="189"/>
      <c r="B530" s="189"/>
      <c r="C530" s="189"/>
      <c r="D530" s="189"/>
      <c r="E530" s="189"/>
      <c r="F530" s="189"/>
      <c r="G530" s="189"/>
      <c r="H530" s="189"/>
      <c r="I530" s="189"/>
      <c r="J530" s="300"/>
      <c r="K530" s="300"/>
      <c r="L530" s="296"/>
      <c r="M530" s="191"/>
      <c r="N530" s="190"/>
      <c r="O530" s="192"/>
      <c r="P530" s="218"/>
      <c r="Q530" s="218"/>
      <c r="R530" s="218"/>
    </row>
    <row r="531" spans="1:18" x14ac:dyDescent="0.25">
      <c r="A531" s="189"/>
      <c r="B531" s="189"/>
      <c r="C531" s="189"/>
      <c r="D531" s="189"/>
      <c r="E531" s="189"/>
      <c r="F531" s="189"/>
      <c r="G531" s="189"/>
      <c r="H531" s="189"/>
      <c r="I531" s="189"/>
      <c r="J531" s="300"/>
      <c r="K531" s="300"/>
      <c r="L531" s="296"/>
      <c r="M531" s="191"/>
      <c r="N531" s="190"/>
      <c r="O531" s="192"/>
      <c r="P531" s="218"/>
      <c r="Q531" s="218"/>
      <c r="R531" s="218"/>
    </row>
    <row r="532" spans="1:18" x14ac:dyDescent="0.25">
      <c r="A532" s="189"/>
      <c r="B532" s="189"/>
      <c r="C532" s="189"/>
      <c r="D532" s="189"/>
      <c r="E532" s="189"/>
      <c r="F532" s="189"/>
      <c r="G532" s="189"/>
      <c r="H532" s="189"/>
      <c r="I532" s="189"/>
      <c r="J532" s="300"/>
      <c r="K532" s="300"/>
      <c r="L532" s="296"/>
      <c r="M532" s="191"/>
      <c r="N532" s="190"/>
      <c r="O532" s="192"/>
      <c r="P532" s="218"/>
      <c r="Q532" s="218"/>
      <c r="R532" s="218"/>
    </row>
    <row r="533" spans="1:18" x14ac:dyDescent="0.25">
      <c r="A533" s="189"/>
      <c r="B533" s="189"/>
      <c r="C533" s="189"/>
      <c r="D533" s="189"/>
      <c r="E533" s="189"/>
      <c r="F533" s="189"/>
      <c r="G533" s="189"/>
      <c r="H533" s="189"/>
      <c r="I533" s="189"/>
      <c r="J533" s="300"/>
      <c r="K533" s="300"/>
      <c r="L533" s="296"/>
      <c r="M533" s="191"/>
      <c r="N533" s="190"/>
      <c r="O533" s="192"/>
      <c r="P533" s="218"/>
      <c r="Q533" s="218"/>
      <c r="R533" s="218"/>
    </row>
    <row r="534" spans="1:18" x14ac:dyDescent="0.25">
      <c r="A534" s="189"/>
      <c r="B534" s="189"/>
      <c r="C534" s="189"/>
      <c r="D534" s="189"/>
      <c r="E534" s="189"/>
      <c r="F534" s="189"/>
      <c r="G534" s="189"/>
      <c r="H534" s="189"/>
      <c r="I534" s="189"/>
      <c r="J534" s="300"/>
      <c r="K534" s="300"/>
      <c r="L534" s="296"/>
      <c r="M534" s="191"/>
      <c r="N534" s="190"/>
      <c r="O534" s="192"/>
      <c r="P534" s="218"/>
      <c r="Q534" s="218"/>
      <c r="R534" s="218"/>
    </row>
    <row r="535" spans="1:18" x14ac:dyDescent="0.25">
      <c r="A535" s="189"/>
      <c r="B535" s="189"/>
      <c r="C535" s="189"/>
      <c r="D535" s="189"/>
      <c r="E535" s="189"/>
      <c r="F535" s="189"/>
      <c r="G535" s="189"/>
      <c r="H535" s="189"/>
      <c r="I535" s="189"/>
      <c r="J535" s="300"/>
      <c r="K535" s="300"/>
      <c r="L535" s="296"/>
      <c r="M535" s="191"/>
      <c r="N535" s="190"/>
      <c r="O535" s="192"/>
      <c r="P535" s="218"/>
      <c r="Q535" s="218"/>
      <c r="R535" s="218"/>
    </row>
    <row r="536" spans="1:18" x14ac:dyDescent="0.25">
      <c r="A536" s="189"/>
      <c r="B536" s="189"/>
      <c r="C536" s="189"/>
      <c r="D536" s="189"/>
      <c r="E536" s="189"/>
      <c r="F536" s="189"/>
      <c r="G536" s="189"/>
      <c r="H536" s="189"/>
      <c r="I536" s="189"/>
      <c r="J536" s="300"/>
      <c r="K536" s="300"/>
      <c r="L536" s="296"/>
      <c r="M536" s="191"/>
      <c r="N536" s="190"/>
      <c r="O536" s="192"/>
      <c r="P536" s="218"/>
      <c r="Q536" s="218"/>
      <c r="R536" s="218"/>
    </row>
    <row r="537" spans="1:18" x14ac:dyDescent="0.25">
      <c r="A537" s="189"/>
      <c r="B537" s="189"/>
      <c r="C537" s="189"/>
      <c r="D537" s="189"/>
      <c r="E537" s="189"/>
      <c r="F537" s="189"/>
      <c r="G537" s="189"/>
      <c r="H537" s="189"/>
      <c r="I537" s="189"/>
      <c r="J537" s="300"/>
      <c r="K537" s="300"/>
      <c r="L537" s="296"/>
      <c r="M537" s="191"/>
      <c r="N537" s="190"/>
      <c r="O537" s="192"/>
      <c r="P537" s="218"/>
      <c r="Q537" s="218"/>
      <c r="R537" s="218"/>
    </row>
    <row r="538" spans="1:18" x14ac:dyDescent="0.25">
      <c r="A538" s="189"/>
      <c r="B538" s="189"/>
      <c r="C538" s="189"/>
      <c r="D538" s="189"/>
      <c r="E538" s="189"/>
      <c r="F538" s="189"/>
      <c r="G538" s="189"/>
      <c r="H538" s="189"/>
      <c r="I538" s="189"/>
      <c r="J538" s="300"/>
      <c r="K538" s="300"/>
      <c r="L538" s="296"/>
      <c r="M538" s="191"/>
      <c r="N538" s="190"/>
      <c r="O538" s="192"/>
      <c r="P538" s="218"/>
      <c r="Q538" s="218"/>
      <c r="R538" s="218"/>
    </row>
    <row r="539" spans="1:18" x14ac:dyDescent="0.25">
      <c r="A539" s="189"/>
      <c r="B539" s="189"/>
      <c r="C539" s="189"/>
      <c r="D539" s="189"/>
      <c r="E539" s="189"/>
      <c r="F539" s="189"/>
      <c r="G539" s="189"/>
      <c r="H539" s="189"/>
      <c r="I539" s="189"/>
      <c r="J539" s="300"/>
      <c r="K539" s="300"/>
      <c r="L539" s="296"/>
      <c r="M539" s="191"/>
      <c r="N539" s="190"/>
      <c r="O539" s="192"/>
      <c r="P539" s="218"/>
      <c r="Q539" s="218"/>
      <c r="R539" s="218"/>
    </row>
    <row r="540" spans="1:18" x14ac:dyDescent="0.25">
      <c r="A540" s="189"/>
      <c r="B540" s="189"/>
      <c r="C540" s="189"/>
      <c r="D540" s="189"/>
      <c r="E540" s="189"/>
      <c r="F540" s="189"/>
      <c r="G540" s="189"/>
      <c r="H540" s="189"/>
      <c r="I540" s="189"/>
      <c r="J540" s="300"/>
      <c r="K540" s="300"/>
      <c r="L540" s="296"/>
      <c r="M540" s="191"/>
      <c r="N540" s="190"/>
      <c r="O540" s="192"/>
      <c r="P540" s="218"/>
      <c r="Q540" s="218"/>
      <c r="R540" s="218"/>
    </row>
    <row r="541" spans="1:18" x14ac:dyDescent="0.25">
      <c r="A541" s="189"/>
      <c r="B541" s="189"/>
      <c r="C541" s="189"/>
      <c r="D541" s="189"/>
      <c r="E541" s="189"/>
      <c r="F541" s="189"/>
      <c r="G541" s="189"/>
      <c r="H541" s="189"/>
      <c r="I541" s="189"/>
      <c r="J541" s="300"/>
      <c r="K541" s="300"/>
      <c r="L541" s="296"/>
      <c r="M541" s="191"/>
      <c r="N541" s="190"/>
      <c r="O541" s="192"/>
      <c r="P541" s="218"/>
      <c r="Q541" s="218"/>
      <c r="R541" s="218"/>
    </row>
    <row r="542" spans="1:18" x14ac:dyDescent="0.25">
      <c r="A542" s="189"/>
      <c r="B542" s="189"/>
      <c r="C542" s="189"/>
      <c r="D542" s="189"/>
      <c r="E542" s="189"/>
      <c r="F542" s="189"/>
      <c r="G542" s="189"/>
      <c r="H542" s="189"/>
      <c r="I542" s="189"/>
      <c r="J542" s="300"/>
      <c r="K542" s="300"/>
      <c r="L542" s="296"/>
      <c r="M542" s="191"/>
      <c r="N542" s="190"/>
      <c r="O542" s="192"/>
      <c r="P542" s="218"/>
      <c r="Q542" s="218"/>
      <c r="R542" s="218"/>
    </row>
    <row r="543" spans="1:18" x14ac:dyDescent="0.25">
      <c r="A543" s="189"/>
      <c r="B543" s="189"/>
      <c r="C543" s="189"/>
      <c r="D543" s="189"/>
      <c r="E543" s="189"/>
      <c r="F543" s="189"/>
      <c r="G543" s="189"/>
      <c r="H543" s="189"/>
      <c r="I543" s="189"/>
      <c r="J543" s="300"/>
      <c r="K543" s="300"/>
      <c r="L543" s="296"/>
      <c r="M543" s="191"/>
      <c r="N543" s="190"/>
      <c r="O543" s="192"/>
      <c r="P543" s="218"/>
      <c r="Q543" s="218"/>
      <c r="R543" s="218"/>
    </row>
    <row r="544" spans="1:18" x14ac:dyDescent="0.25">
      <c r="A544" s="189"/>
      <c r="B544" s="189"/>
      <c r="C544" s="189"/>
      <c r="D544" s="189"/>
      <c r="E544" s="189"/>
      <c r="F544" s="189"/>
      <c r="G544" s="189"/>
      <c r="H544" s="189"/>
      <c r="I544" s="189"/>
      <c r="J544" s="300"/>
      <c r="K544" s="300"/>
      <c r="L544" s="296"/>
      <c r="M544" s="191"/>
      <c r="N544" s="190"/>
      <c r="O544" s="192"/>
      <c r="P544" s="218"/>
      <c r="Q544" s="218"/>
      <c r="R544" s="218"/>
    </row>
    <row r="545" spans="1:18" x14ac:dyDescent="0.25">
      <c r="A545" s="189"/>
      <c r="B545" s="189"/>
      <c r="C545" s="189"/>
      <c r="D545" s="189"/>
      <c r="E545" s="189"/>
      <c r="F545" s="189"/>
      <c r="G545" s="189"/>
      <c r="H545" s="189"/>
      <c r="I545" s="189"/>
      <c r="J545" s="300"/>
      <c r="K545" s="300"/>
      <c r="L545" s="296"/>
      <c r="M545" s="191"/>
      <c r="N545" s="190"/>
      <c r="O545" s="192"/>
      <c r="P545" s="218"/>
      <c r="Q545" s="218"/>
      <c r="R545" s="218"/>
    </row>
    <row r="546" spans="1:18" x14ac:dyDescent="0.25">
      <c r="A546" s="189"/>
      <c r="B546" s="189"/>
      <c r="C546" s="189"/>
      <c r="D546" s="189"/>
      <c r="E546" s="189"/>
      <c r="F546" s="189"/>
      <c r="G546" s="189"/>
      <c r="H546" s="189"/>
      <c r="I546" s="189"/>
      <c r="J546" s="300"/>
      <c r="K546" s="300"/>
      <c r="L546" s="296"/>
      <c r="M546" s="191"/>
      <c r="N546" s="190"/>
      <c r="O546" s="192"/>
      <c r="P546" s="218"/>
      <c r="Q546" s="218"/>
      <c r="R546" s="218"/>
    </row>
    <row r="547" spans="1:18" x14ac:dyDescent="0.25">
      <c r="A547" s="189"/>
      <c r="B547" s="189"/>
      <c r="C547" s="189"/>
      <c r="D547" s="189"/>
      <c r="E547" s="189"/>
      <c r="F547" s="189"/>
      <c r="G547" s="189"/>
      <c r="H547" s="189"/>
      <c r="I547" s="189"/>
      <c r="J547" s="300"/>
      <c r="K547" s="300"/>
      <c r="L547" s="296"/>
      <c r="M547" s="191"/>
      <c r="N547" s="190"/>
      <c r="O547" s="192"/>
      <c r="P547" s="218"/>
      <c r="Q547" s="218"/>
      <c r="R547" s="218"/>
    </row>
    <row r="548" spans="1:18" x14ac:dyDescent="0.25">
      <c r="A548" s="189"/>
      <c r="B548" s="189"/>
      <c r="C548" s="189"/>
      <c r="D548" s="189"/>
      <c r="E548" s="189"/>
      <c r="F548" s="189"/>
      <c r="G548" s="189"/>
      <c r="H548" s="189"/>
      <c r="I548" s="189"/>
      <c r="J548" s="300"/>
      <c r="K548" s="300"/>
      <c r="L548" s="296"/>
      <c r="M548" s="191"/>
      <c r="N548" s="190"/>
      <c r="O548" s="192"/>
      <c r="P548" s="218"/>
      <c r="Q548" s="218"/>
      <c r="R548" s="218"/>
    </row>
    <row r="549" spans="1:18" x14ac:dyDescent="0.25">
      <c r="A549" s="189"/>
      <c r="B549" s="189"/>
      <c r="C549" s="189"/>
      <c r="D549" s="189"/>
      <c r="E549" s="189"/>
      <c r="F549" s="189"/>
      <c r="G549" s="189"/>
      <c r="H549" s="189"/>
      <c r="I549" s="189"/>
      <c r="J549" s="300"/>
      <c r="K549" s="300"/>
      <c r="L549" s="296"/>
      <c r="M549" s="191"/>
      <c r="N549" s="190"/>
      <c r="O549" s="192"/>
      <c r="P549" s="218"/>
      <c r="Q549" s="218"/>
      <c r="R549" s="218"/>
    </row>
    <row r="550" spans="1:18" x14ac:dyDescent="0.25">
      <c r="A550" s="189"/>
      <c r="B550" s="189"/>
      <c r="C550" s="189"/>
      <c r="D550" s="189"/>
      <c r="E550" s="189"/>
      <c r="F550" s="189"/>
      <c r="G550" s="189"/>
      <c r="H550" s="189"/>
      <c r="I550" s="189"/>
      <c r="J550" s="300"/>
      <c r="K550" s="300"/>
      <c r="L550" s="296"/>
      <c r="M550" s="191"/>
      <c r="N550" s="190"/>
      <c r="O550" s="192"/>
      <c r="P550" s="218"/>
      <c r="Q550" s="218"/>
      <c r="R550" s="218"/>
    </row>
    <row r="551" spans="1:18" x14ac:dyDescent="0.25">
      <c r="A551" s="189"/>
      <c r="B551" s="189"/>
      <c r="C551" s="189"/>
      <c r="D551" s="189"/>
      <c r="E551" s="189"/>
      <c r="F551" s="189"/>
      <c r="G551" s="189"/>
      <c r="H551" s="189"/>
      <c r="I551" s="189"/>
      <c r="J551" s="300"/>
      <c r="K551" s="300"/>
      <c r="L551" s="296"/>
      <c r="M551" s="191"/>
      <c r="N551" s="190"/>
      <c r="O551" s="192"/>
      <c r="P551" s="218"/>
      <c r="Q551" s="218"/>
      <c r="R551" s="218"/>
    </row>
    <row r="552" spans="1:18" x14ac:dyDescent="0.25">
      <c r="A552" s="189"/>
      <c r="B552" s="189"/>
      <c r="C552" s="189"/>
      <c r="D552" s="189"/>
      <c r="E552" s="189"/>
      <c r="F552" s="189"/>
      <c r="G552" s="189"/>
      <c r="H552" s="189"/>
      <c r="I552" s="189"/>
      <c r="J552" s="300"/>
      <c r="K552" s="300"/>
      <c r="L552" s="296"/>
      <c r="M552" s="191"/>
      <c r="N552" s="190"/>
      <c r="O552" s="192"/>
      <c r="P552" s="218"/>
      <c r="Q552" s="218"/>
      <c r="R552" s="218"/>
    </row>
    <row r="553" spans="1:18" x14ac:dyDescent="0.25">
      <c r="A553" s="189"/>
      <c r="B553" s="189"/>
      <c r="C553" s="189"/>
      <c r="D553" s="189"/>
      <c r="E553" s="189"/>
      <c r="F553" s="189"/>
      <c r="G553" s="189"/>
      <c r="H553" s="189"/>
      <c r="I553" s="189"/>
      <c r="J553" s="300"/>
      <c r="K553" s="300"/>
      <c r="L553" s="296"/>
      <c r="M553" s="191"/>
      <c r="N553" s="190"/>
      <c r="O553" s="192"/>
      <c r="P553" s="218"/>
      <c r="Q553" s="218"/>
      <c r="R553" s="218"/>
    </row>
    <row r="554" spans="1:18" x14ac:dyDescent="0.25">
      <c r="A554" s="189"/>
      <c r="B554" s="189"/>
      <c r="C554" s="189"/>
      <c r="D554" s="189"/>
      <c r="E554" s="189"/>
      <c r="F554" s="189"/>
      <c r="G554" s="189"/>
      <c r="H554" s="189"/>
      <c r="I554" s="189"/>
      <c r="J554" s="300"/>
      <c r="K554" s="300"/>
      <c r="L554" s="296"/>
      <c r="M554" s="191"/>
      <c r="N554" s="190"/>
      <c r="O554" s="192"/>
      <c r="P554" s="218"/>
      <c r="Q554" s="218"/>
      <c r="R554" s="218"/>
    </row>
    <row r="555" spans="1:18" x14ac:dyDescent="0.25">
      <c r="A555" s="189"/>
      <c r="B555" s="189"/>
      <c r="C555" s="189"/>
      <c r="D555" s="189"/>
      <c r="E555" s="189"/>
      <c r="F555" s="189"/>
      <c r="G555" s="189"/>
      <c r="H555" s="189"/>
      <c r="I555" s="189"/>
      <c r="J555" s="300"/>
      <c r="K555" s="300"/>
      <c r="L555" s="296"/>
      <c r="M555" s="191"/>
      <c r="N555" s="190"/>
      <c r="O555" s="192"/>
      <c r="P555" s="218"/>
      <c r="Q555" s="218"/>
      <c r="R555" s="218"/>
    </row>
    <row r="556" spans="1:18" x14ac:dyDescent="0.25">
      <c r="A556" s="189"/>
      <c r="B556" s="189"/>
      <c r="C556" s="189"/>
      <c r="D556" s="189"/>
      <c r="E556" s="189"/>
      <c r="F556" s="189"/>
      <c r="G556" s="189"/>
      <c r="H556" s="189"/>
      <c r="I556" s="189"/>
      <c r="J556" s="300"/>
      <c r="K556" s="300"/>
      <c r="L556" s="296"/>
      <c r="M556" s="191"/>
      <c r="N556" s="190"/>
      <c r="O556" s="192"/>
      <c r="P556" s="218"/>
      <c r="Q556" s="218"/>
      <c r="R556" s="218"/>
    </row>
    <row r="557" spans="1:18" x14ac:dyDescent="0.25">
      <c r="A557" s="189"/>
      <c r="B557" s="189"/>
      <c r="C557" s="189"/>
      <c r="D557" s="189"/>
      <c r="E557" s="189"/>
      <c r="F557" s="189"/>
      <c r="G557" s="189"/>
      <c r="H557" s="189"/>
      <c r="I557" s="189"/>
      <c r="J557" s="300"/>
      <c r="K557" s="300"/>
      <c r="L557" s="296"/>
      <c r="M557" s="191"/>
      <c r="N557" s="190"/>
      <c r="O557" s="192"/>
      <c r="P557" s="218"/>
      <c r="Q557" s="218"/>
      <c r="R557" s="218"/>
    </row>
    <row r="558" spans="1:18" x14ac:dyDescent="0.25">
      <c r="A558" s="189"/>
      <c r="B558" s="189"/>
      <c r="C558" s="189"/>
      <c r="D558" s="189"/>
      <c r="E558" s="189"/>
      <c r="F558" s="189"/>
      <c r="G558" s="189"/>
      <c r="H558" s="189"/>
      <c r="I558" s="189"/>
      <c r="J558" s="300"/>
      <c r="K558" s="300"/>
      <c r="L558" s="296"/>
      <c r="M558" s="191"/>
      <c r="N558" s="190"/>
      <c r="O558" s="192"/>
      <c r="P558" s="218"/>
      <c r="Q558" s="218"/>
      <c r="R558" s="218"/>
    </row>
    <row r="559" spans="1:18" x14ac:dyDescent="0.25">
      <c r="A559" s="189"/>
      <c r="B559" s="189"/>
      <c r="C559" s="189"/>
      <c r="D559" s="189"/>
      <c r="E559" s="189"/>
      <c r="F559" s="189"/>
      <c r="G559" s="189"/>
      <c r="H559" s="189"/>
      <c r="I559" s="189"/>
      <c r="J559" s="300"/>
      <c r="K559" s="300"/>
      <c r="L559" s="296"/>
      <c r="M559" s="191"/>
      <c r="N559" s="190"/>
      <c r="O559" s="192"/>
      <c r="P559" s="218"/>
      <c r="Q559" s="218"/>
      <c r="R559" s="218"/>
    </row>
    <row r="560" spans="1:18" x14ac:dyDescent="0.25">
      <c r="A560" s="189"/>
      <c r="B560" s="189"/>
      <c r="C560" s="189"/>
      <c r="D560" s="189"/>
      <c r="E560" s="189"/>
      <c r="F560" s="189"/>
      <c r="G560" s="189"/>
      <c r="H560" s="189"/>
      <c r="I560" s="189"/>
      <c r="J560" s="300"/>
      <c r="K560" s="300"/>
      <c r="L560" s="296"/>
      <c r="M560" s="191"/>
      <c r="N560" s="190"/>
      <c r="O560" s="192"/>
      <c r="P560" s="218"/>
      <c r="Q560" s="218"/>
      <c r="R560" s="218"/>
    </row>
    <row r="561" spans="1:18" x14ac:dyDescent="0.25">
      <c r="A561" s="189"/>
      <c r="B561" s="189"/>
      <c r="C561" s="189"/>
      <c r="D561" s="189"/>
      <c r="E561" s="189"/>
      <c r="F561" s="189"/>
      <c r="G561" s="189"/>
      <c r="H561" s="189"/>
      <c r="I561" s="189"/>
      <c r="J561" s="300"/>
      <c r="K561" s="300"/>
      <c r="L561" s="296"/>
      <c r="M561" s="191"/>
      <c r="N561" s="190"/>
      <c r="O561" s="192"/>
      <c r="P561" s="218"/>
      <c r="Q561" s="218"/>
      <c r="R561" s="218"/>
    </row>
    <row r="562" spans="1:18" x14ac:dyDescent="0.25">
      <c r="A562" s="189"/>
      <c r="B562" s="189"/>
      <c r="C562" s="189"/>
      <c r="D562" s="189"/>
      <c r="E562" s="189"/>
      <c r="F562" s="189"/>
      <c r="G562" s="189"/>
      <c r="H562" s="189"/>
      <c r="I562" s="189"/>
      <c r="J562" s="300"/>
      <c r="K562" s="300"/>
      <c r="L562" s="296"/>
      <c r="M562" s="191"/>
      <c r="N562" s="190"/>
      <c r="O562" s="192"/>
      <c r="P562" s="218"/>
      <c r="Q562" s="218"/>
      <c r="R562" s="218"/>
    </row>
    <row r="563" spans="1:18" x14ac:dyDescent="0.25">
      <c r="A563" s="189"/>
      <c r="B563" s="189"/>
      <c r="C563" s="189"/>
      <c r="D563" s="189"/>
      <c r="E563" s="189"/>
      <c r="F563" s="189"/>
      <c r="G563" s="189"/>
      <c r="H563" s="189"/>
      <c r="I563" s="189"/>
      <c r="J563" s="300"/>
      <c r="K563" s="300"/>
      <c r="L563" s="296"/>
      <c r="M563" s="191"/>
      <c r="N563" s="190"/>
      <c r="O563" s="192"/>
      <c r="P563" s="218"/>
      <c r="Q563" s="218"/>
      <c r="R563" s="218"/>
    </row>
    <row r="564" spans="1:18" x14ac:dyDescent="0.25">
      <c r="A564" s="189"/>
      <c r="B564" s="189"/>
      <c r="C564" s="189"/>
      <c r="D564" s="189"/>
      <c r="E564" s="189"/>
      <c r="F564" s="189"/>
      <c r="G564" s="189"/>
      <c r="H564" s="189"/>
      <c r="I564" s="189"/>
      <c r="J564" s="300"/>
      <c r="K564" s="300"/>
      <c r="L564" s="296"/>
      <c r="M564" s="191"/>
      <c r="N564" s="190"/>
      <c r="O564" s="192"/>
      <c r="P564" s="218"/>
      <c r="Q564" s="218"/>
      <c r="R564" s="218"/>
    </row>
    <row r="565" spans="1:18" x14ac:dyDescent="0.25">
      <c r="A565" s="189"/>
      <c r="B565" s="189"/>
      <c r="C565" s="189"/>
      <c r="D565" s="189"/>
      <c r="E565" s="189"/>
      <c r="F565" s="189"/>
      <c r="G565" s="189"/>
      <c r="H565" s="189"/>
      <c r="I565" s="189"/>
      <c r="J565" s="300"/>
      <c r="K565" s="300"/>
      <c r="L565" s="296"/>
      <c r="M565" s="191"/>
      <c r="N565" s="190"/>
      <c r="O565" s="192"/>
      <c r="P565" s="218"/>
      <c r="Q565" s="218"/>
      <c r="R565" s="218"/>
    </row>
    <row r="566" spans="1:18" x14ac:dyDescent="0.25">
      <c r="A566" s="189"/>
      <c r="B566" s="189"/>
      <c r="C566" s="189"/>
      <c r="D566" s="189"/>
      <c r="E566" s="189"/>
      <c r="F566" s="189"/>
      <c r="G566" s="189"/>
      <c r="H566" s="189"/>
      <c r="I566" s="189"/>
      <c r="J566" s="300"/>
      <c r="K566" s="300"/>
      <c r="L566" s="296"/>
      <c r="M566" s="191"/>
      <c r="N566" s="190"/>
      <c r="O566" s="192"/>
      <c r="P566" s="218"/>
      <c r="Q566" s="218"/>
      <c r="R566" s="218"/>
    </row>
    <row r="567" spans="1:18" x14ac:dyDescent="0.25">
      <c r="A567" s="189"/>
      <c r="B567" s="189"/>
      <c r="C567" s="189"/>
      <c r="D567" s="189"/>
      <c r="E567" s="189"/>
      <c r="F567" s="189"/>
      <c r="G567" s="189"/>
      <c r="H567" s="189"/>
      <c r="I567" s="189"/>
      <c r="J567" s="300"/>
      <c r="K567" s="300"/>
      <c r="L567" s="296"/>
      <c r="M567" s="191"/>
      <c r="N567" s="190"/>
      <c r="O567" s="192"/>
      <c r="P567" s="218"/>
      <c r="Q567" s="218"/>
      <c r="R567" s="218"/>
    </row>
    <row r="568" spans="1:18" x14ac:dyDescent="0.25">
      <c r="A568" s="189"/>
      <c r="B568" s="189"/>
      <c r="C568" s="189"/>
      <c r="D568" s="189"/>
      <c r="E568" s="189"/>
      <c r="F568" s="189"/>
      <c r="G568" s="189"/>
      <c r="H568" s="189"/>
      <c r="I568" s="189"/>
      <c r="J568" s="300"/>
      <c r="K568" s="300"/>
      <c r="L568" s="296"/>
      <c r="M568" s="191"/>
      <c r="N568" s="190"/>
      <c r="O568" s="192"/>
      <c r="P568" s="218"/>
      <c r="Q568" s="218"/>
      <c r="R568" s="218"/>
    </row>
    <row r="569" spans="1:18" x14ac:dyDescent="0.25">
      <c r="A569" s="189"/>
      <c r="B569" s="189"/>
      <c r="C569" s="189"/>
      <c r="D569" s="189"/>
      <c r="E569" s="189"/>
      <c r="F569" s="189"/>
      <c r="G569" s="189"/>
      <c r="H569" s="189"/>
      <c r="I569" s="189"/>
      <c r="J569" s="300"/>
      <c r="K569" s="300"/>
      <c r="L569" s="296"/>
      <c r="M569" s="191"/>
      <c r="N569" s="190"/>
      <c r="O569" s="192"/>
      <c r="P569" s="218"/>
      <c r="Q569" s="218"/>
      <c r="R569" s="218"/>
    </row>
    <row r="570" spans="1:18" x14ac:dyDescent="0.25">
      <c r="A570" s="189"/>
      <c r="B570" s="189"/>
      <c r="C570" s="189"/>
      <c r="D570" s="189"/>
      <c r="E570" s="189"/>
      <c r="F570" s="189"/>
      <c r="G570" s="189"/>
      <c r="H570" s="189"/>
      <c r="I570" s="189"/>
      <c r="J570" s="300"/>
      <c r="K570" s="300"/>
      <c r="L570" s="296"/>
      <c r="M570" s="191"/>
      <c r="N570" s="190"/>
      <c r="O570" s="192"/>
      <c r="P570" s="218"/>
      <c r="Q570" s="218"/>
      <c r="R570" s="218"/>
    </row>
    <row r="571" spans="1:18" x14ac:dyDescent="0.25">
      <c r="A571" s="189"/>
      <c r="B571" s="189"/>
      <c r="C571" s="189"/>
      <c r="D571" s="189"/>
      <c r="E571" s="189"/>
      <c r="F571" s="189"/>
      <c r="G571" s="189"/>
      <c r="H571" s="189"/>
      <c r="I571" s="189"/>
      <c r="J571" s="300"/>
      <c r="K571" s="300"/>
      <c r="L571" s="296"/>
      <c r="M571" s="191"/>
      <c r="N571" s="190"/>
      <c r="O571" s="192"/>
      <c r="P571" s="218"/>
      <c r="Q571" s="218"/>
      <c r="R571" s="218"/>
    </row>
    <row r="572" spans="1:18" x14ac:dyDescent="0.25">
      <c r="A572" s="189"/>
      <c r="B572" s="189"/>
      <c r="C572" s="189"/>
      <c r="D572" s="189"/>
      <c r="E572" s="189"/>
      <c r="F572" s="189"/>
      <c r="G572" s="189"/>
      <c r="H572" s="189"/>
      <c r="I572" s="189"/>
      <c r="J572" s="300"/>
      <c r="K572" s="300"/>
      <c r="L572" s="296"/>
      <c r="M572" s="191"/>
      <c r="N572" s="190"/>
      <c r="O572" s="192"/>
      <c r="P572" s="218"/>
      <c r="Q572" s="218"/>
      <c r="R572" s="218"/>
    </row>
    <row r="573" spans="1:18" x14ac:dyDescent="0.25">
      <c r="A573" s="189"/>
      <c r="B573" s="189"/>
      <c r="C573" s="189"/>
      <c r="D573" s="189"/>
      <c r="E573" s="189"/>
      <c r="F573" s="189"/>
      <c r="G573" s="189"/>
      <c r="H573" s="189"/>
      <c r="I573" s="189"/>
      <c r="J573" s="300"/>
      <c r="K573" s="300"/>
      <c r="L573" s="296"/>
      <c r="M573" s="191"/>
      <c r="N573" s="190"/>
      <c r="O573" s="192"/>
      <c r="P573" s="218"/>
      <c r="Q573" s="218"/>
      <c r="R573" s="218"/>
    </row>
    <row r="574" spans="1:18" x14ac:dyDescent="0.25">
      <c r="A574" s="189"/>
      <c r="B574" s="189"/>
      <c r="C574" s="189"/>
      <c r="D574" s="189"/>
      <c r="E574" s="189"/>
      <c r="F574" s="189"/>
      <c r="G574" s="189"/>
      <c r="H574" s="189"/>
      <c r="I574" s="189"/>
      <c r="J574" s="300"/>
      <c r="K574" s="300"/>
      <c r="L574" s="296"/>
      <c r="M574" s="191"/>
      <c r="N574" s="190"/>
      <c r="O574" s="192"/>
      <c r="P574" s="218"/>
      <c r="Q574" s="218"/>
      <c r="R574" s="218"/>
    </row>
    <row r="575" spans="1:18" x14ac:dyDescent="0.25">
      <c r="A575" s="189"/>
      <c r="B575" s="189"/>
      <c r="C575" s="189"/>
      <c r="D575" s="189"/>
      <c r="E575" s="189"/>
      <c r="F575" s="189"/>
      <c r="G575" s="189"/>
      <c r="H575" s="189"/>
      <c r="I575" s="189"/>
      <c r="J575" s="300"/>
      <c r="K575" s="300"/>
      <c r="L575" s="296"/>
      <c r="M575" s="191"/>
      <c r="N575" s="190"/>
      <c r="O575" s="192"/>
      <c r="P575" s="218"/>
      <c r="Q575" s="218"/>
      <c r="R575" s="218"/>
    </row>
    <row r="576" spans="1:18" x14ac:dyDescent="0.25">
      <c r="A576" s="189"/>
      <c r="B576" s="189"/>
      <c r="C576" s="189"/>
      <c r="D576" s="189"/>
      <c r="E576" s="189"/>
      <c r="F576" s="189"/>
      <c r="G576" s="189"/>
      <c r="H576" s="189"/>
      <c r="I576" s="189"/>
      <c r="J576" s="300"/>
      <c r="K576" s="300"/>
      <c r="L576" s="296"/>
      <c r="M576" s="191"/>
      <c r="N576" s="190"/>
      <c r="O576" s="192"/>
      <c r="P576" s="218"/>
      <c r="Q576" s="218"/>
      <c r="R576" s="218"/>
    </row>
    <row r="577" spans="1:18" x14ac:dyDescent="0.25">
      <c r="A577" s="189"/>
      <c r="B577" s="189"/>
      <c r="C577" s="189"/>
      <c r="D577" s="189"/>
      <c r="E577" s="189"/>
      <c r="F577" s="189"/>
      <c r="G577" s="189"/>
      <c r="H577" s="189"/>
      <c r="I577" s="189"/>
      <c r="J577" s="300"/>
      <c r="K577" s="300"/>
      <c r="L577" s="296"/>
      <c r="M577" s="191"/>
      <c r="N577" s="190"/>
      <c r="O577" s="192"/>
      <c r="P577" s="218"/>
      <c r="Q577" s="218"/>
      <c r="R577" s="218"/>
    </row>
    <row r="578" spans="1:18" x14ac:dyDescent="0.25">
      <c r="A578" s="189"/>
      <c r="B578" s="189"/>
      <c r="C578" s="189"/>
      <c r="D578" s="189"/>
      <c r="E578" s="189"/>
      <c r="F578" s="189"/>
      <c r="G578" s="189"/>
      <c r="H578" s="189"/>
      <c r="I578" s="189"/>
      <c r="J578" s="300"/>
      <c r="K578" s="300"/>
      <c r="L578" s="296"/>
      <c r="M578" s="191"/>
      <c r="N578" s="190"/>
      <c r="O578" s="192"/>
      <c r="P578" s="218"/>
      <c r="Q578" s="218"/>
      <c r="R578" s="218"/>
    </row>
    <row r="579" spans="1:18" x14ac:dyDescent="0.25">
      <c r="A579" s="189"/>
      <c r="B579" s="189"/>
      <c r="C579" s="189"/>
      <c r="D579" s="189"/>
      <c r="E579" s="189"/>
      <c r="F579" s="189"/>
      <c r="G579" s="189"/>
      <c r="H579" s="189"/>
      <c r="I579" s="189"/>
      <c r="J579" s="300"/>
      <c r="K579" s="300"/>
      <c r="L579" s="296"/>
      <c r="M579" s="191"/>
      <c r="N579" s="190"/>
      <c r="O579" s="192"/>
      <c r="P579" s="218"/>
      <c r="Q579" s="218"/>
      <c r="R579" s="218"/>
    </row>
    <row r="580" spans="1:18" x14ac:dyDescent="0.25">
      <c r="A580" s="189"/>
      <c r="B580" s="189"/>
      <c r="C580" s="189"/>
      <c r="D580" s="189"/>
      <c r="E580" s="189"/>
      <c r="F580" s="189"/>
      <c r="G580" s="189"/>
      <c r="H580" s="189"/>
      <c r="I580" s="189"/>
      <c r="J580" s="300"/>
      <c r="K580" s="300"/>
      <c r="L580" s="296"/>
      <c r="M580" s="191"/>
      <c r="N580" s="190"/>
      <c r="O580" s="192"/>
      <c r="P580" s="218"/>
      <c r="Q580" s="218"/>
      <c r="R580" s="218"/>
    </row>
    <row r="581" spans="1:18" x14ac:dyDescent="0.25">
      <c r="A581" s="189"/>
      <c r="B581" s="189"/>
      <c r="C581" s="189"/>
      <c r="D581" s="189"/>
      <c r="E581" s="189"/>
      <c r="F581" s="189"/>
      <c r="G581" s="189"/>
      <c r="H581" s="189"/>
      <c r="I581" s="189"/>
      <c r="J581" s="300"/>
      <c r="K581" s="300"/>
      <c r="L581" s="296"/>
      <c r="M581" s="191"/>
      <c r="N581" s="190"/>
      <c r="O581" s="192"/>
      <c r="P581" s="218"/>
      <c r="Q581" s="218"/>
      <c r="R581" s="218"/>
    </row>
    <row r="582" spans="1:18" x14ac:dyDescent="0.25">
      <c r="A582" s="189"/>
      <c r="B582" s="189"/>
      <c r="C582" s="189"/>
      <c r="D582" s="189"/>
      <c r="E582" s="189"/>
      <c r="F582" s="189"/>
      <c r="G582" s="189"/>
      <c r="H582" s="189"/>
      <c r="I582" s="189"/>
      <c r="J582" s="300"/>
      <c r="K582" s="300"/>
      <c r="L582" s="296"/>
      <c r="M582" s="191"/>
      <c r="N582" s="190"/>
      <c r="O582" s="192"/>
      <c r="P582" s="218"/>
      <c r="Q582" s="218"/>
      <c r="R582" s="218"/>
    </row>
    <row r="583" spans="1:18" x14ac:dyDescent="0.25">
      <c r="A583" s="189"/>
      <c r="B583" s="189"/>
      <c r="C583" s="189"/>
      <c r="D583" s="189"/>
      <c r="E583" s="189"/>
      <c r="F583" s="189"/>
      <c r="G583" s="189"/>
      <c r="H583" s="189"/>
      <c r="I583" s="189"/>
      <c r="J583" s="300"/>
      <c r="K583" s="300"/>
      <c r="L583" s="296"/>
      <c r="M583" s="191"/>
      <c r="N583" s="190"/>
      <c r="O583" s="192"/>
      <c r="P583" s="218"/>
      <c r="Q583" s="218"/>
      <c r="R583" s="218"/>
    </row>
    <row r="584" spans="1:18" x14ac:dyDescent="0.25">
      <c r="A584" s="189"/>
      <c r="B584" s="189"/>
      <c r="C584" s="189"/>
      <c r="D584" s="189"/>
      <c r="E584" s="189"/>
      <c r="F584" s="189"/>
      <c r="G584" s="189"/>
      <c r="H584" s="189"/>
      <c r="I584" s="189"/>
      <c r="J584" s="300"/>
      <c r="K584" s="300"/>
      <c r="L584" s="296"/>
      <c r="M584" s="191"/>
      <c r="N584" s="190"/>
      <c r="O584" s="192"/>
      <c r="P584" s="218"/>
      <c r="Q584" s="218"/>
      <c r="R584" s="218"/>
    </row>
    <row r="585" spans="1:18" x14ac:dyDescent="0.25">
      <c r="A585" s="189"/>
      <c r="B585" s="189"/>
      <c r="C585" s="189"/>
      <c r="D585" s="189"/>
      <c r="E585" s="189"/>
      <c r="F585" s="189"/>
      <c r="G585" s="189"/>
      <c r="H585" s="189"/>
      <c r="I585" s="189"/>
      <c r="J585" s="300"/>
      <c r="K585" s="300"/>
      <c r="L585" s="296"/>
      <c r="M585" s="191"/>
      <c r="N585" s="190"/>
      <c r="O585" s="192"/>
      <c r="P585" s="218"/>
      <c r="Q585" s="218"/>
      <c r="R585" s="218"/>
    </row>
    <row r="586" spans="1:18" x14ac:dyDescent="0.25">
      <c r="A586" s="189"/>
      <c r="B586" s="189"/>
      <c r="C586" s="189"/>
      <c r="D586" s="189"/>
      <c r="E586" s="189"/>
      <c r="F586" s="189"/>
      <c r="G586" s="189"/>
      <c r="H586" s="189"/>
      <c r="I586" s="189"/>
      <c r="J586" s="300"/>
      <c r="K586" s="300"/>
      <c r="L586" s="296"/>
      <c r="M586" s="191"/>
      <c r="N586" s="190"/>
      <c r="O586" s="192"/>
      <c r="P586" s="218"/>
      <c r="Q586" s="218"/>
      <c r="R586" s="218"/>
    </row>
    <row r="587" spans="1:18" x14ac:dyDescent="0.25">
      <c r="A587" s="189"/>
      <c r="B587" s="189"/>
      <c r="C587" s="189"/>
      <c r="D587" s="189"/>
      <c r="E587" s="189"/>
      <c r="F587" s="189"/>
      <c r="G587" s="189"/>
      <c r="H587" s="189"/>
      <c r="I587" s="189"/>
      <c r="J587" s="300"/>
      <c r="K587" s="300"/>
      <c r="L587" s="296"/>
      <c r="M587" s="191"/>
      <c r="N587" s="190"/>
      <c r="O587" s="192"/>
      <c r="P587" s="218"/>
      <c r="Q587" s="218"/>
      <c r="R587" s="218"/>
    </row>
    <row r="588" spans="1:18" x14ac:dyDescent="0.25">
      <c r="A588" s="189"/>
      <c r="B588" s="189"/>
      <c r="C588" s="189"/>
      <c r="D588" s="189"/>
      <c r="E588" s="189"/>
      <c r="F588" s="189"/>
      <c r="G588" s="189"/>
      <c r="H588" s="189"/>
      <c r="I588" s="189"/>
      <c r="J588" s="300"/>
      <c r="K588" s="300"/>
      <c r="L588" s="296"/>
      <c r="M588" s="191"/>
      <c r="N588" s="190"/>
      <c r="O588" s="192"/>
      <c r="P588" s="218"/>
      <c r="Q588" s="218"/>
      <c r="R588" s="218"/>
    </row>
    <row r="589" spans="1:18" x14ac:dyDescent="0.25">
      <c r="A589" s="189"/>
      <c r="B589" s="189"/>
      <c r="C589" s="189"/>
      <c r="D589" s="189"/>
      <c r="E589" s="189"/>
      <c r="F589" s="189"/>
      <c r="G589" s="189"/>
      <c r="H589" s="189"/>
      <c r="I589" s="189"/>
      <c r="J589" s="300"/>
      <c r="K589" s="300"/>
      <c r="L589" s="296"/>
      <c r="M589" s="191"/>
      <c r="N589" s="190"/>
      <c r="O589" s="192"/>
      <c r="P589" s="218"/>
      <c r="Q589" s="218"/>
      <c r="R589" s="218"/>
    </row>
    <row r="590" spans="1:18" x14ac:dyDescent="0.25">
      <c r="A590" s="189"/>
      <c r="B590" s="189"/>
      <c r="C590" s="189"/>
      <c r="D590" s="189"/>
      <c r="E590" s="189"/>
      <c r="F590" s="189"/>
      <c r="G590" s="189"/>
      <c r="H590" s="189"/>
      <c r="I590" s="189"/>
      <c r="J590" s="300"/>
      <c r="K590" s="300"/>
      <c r="L590" s="296"/>
      <c r="M590" s="191"/>
      <c r="N590" s="190"/>
      <c r="O590" s="192"/>
      <c r="P590" s="218"/>
      <c r="Q590" s="218"/>
      <c r="R590" s="218"/>
    </row>
    <row r="591" spans="1:18" x14ac:dyDescent="0.25">
      <c r="A591" s="189"/>
      <c r="B591" s="189"/>
      <c r="C591" s="189"/>
      <c r="D591" s="189"/>
      <c r="E591" s="189"/>
      <c r="F591" s="189"/>
      <c r="G591" s="189"/>
      <c r="H591" s="189"/>
      <c r="I591" s="189"/>
      <c r="J591" s="300"/>
      <c r="K591" s="300"/>
      <c r="L591" s="296"/>
      <c r="M591" s="191"/>
      <c r="N591" s="190"/>
      <c r="O591" s="192"/>
      <c r="P591" s="218"/>
      <c r="Q591" s="218"/>
      <c r="R591" s="218"/>
    </row>
    <row r="592" spans="1:18" x14ac:dyDescent="0.25">
      <c r="A592" s="189"/>
      <c r="B592" s="189"/>
      <c r="C592" s="189"/>
      <c r="D592" s="189"/>
      <c r="E592" s="189"/>
      <c r="F592" s="189"/>
      <c r="G592" s="189"/>
      <c r="H592" s="189"/>
      <c r="I592" s="189"/>
      <c r="J592" s="300"/>
      <c r="K592" s="300"/>
      <c r="L592" s="296"/>
      <c r="M592" s="191"/>
      <c r="N592" s="190"/>
      <c r="O592" s="192"/>
      <c r="P592" s="218"/>
      <c r="Q592" s="218"/>
      <c r="R592" s="218"/>
    </row>
    <row r="593" spans="1:18" x14ac:dyDescent="0.25">
      <c r="A593" s="189"/>
      <c r="B593" s="189"/>
      <c r="C593" s="189"/>
      <c r="D593" s="189"/>
      <c r="E593" s="189"/>
      <c r="F593" s="189"/>
      <c r="G593" s="189"/>
      <c r="H593" s="189"/>
      <c r="I593" s="189"/>
      <c r="J593" s="300"/>
      <c r="K593" s="300"/>
      <c r="L593" s="296"/>
      <c r="M593" s="191"/>
      <c r="N593" s="190"/>
      <c r="O593" s="192"/>
      <c r="P593" s="218"/>
      <c r="Q593" s="218"/>
      <c r="R593" s="218"/>
    </row>
    <row r="594" spans="1:18" x14ac:dyDescent="0.25">
      <c r="A594" s="189"/>
      <c r="B594" s="189"/>
      <c r="C594" s="189"/>
      <c r="D594" s="189"/>
      <c r="E594" s="189"/>
      <c r="F594" s="189"/>
      <c r="G594" s="189"/>
      <c r="H594" s="189"/>
      <c r="I594" s="189"/>
      <c r="J594" s="300"/>
      <c r="K594" s="300"/>
      <c r="L594" s="296"/>
      <c r="M594" s="191"/>
      <c r="N594" s="190"/>
      <c r="O594" s="192"/>
      <c r="P594" s="218"/>
      <c r="Q594" s="218"/>
      <c r="R594" s="218"/>
    </row>
    <row r="595" spans="1:18" x14ac:dyDescent="0.25">
      <c r="A595" s="189"/>
      <c r="B595" s="189"/>
      <c r="C595" s="189"/>
      <c r="D595" s="189"/>
      <c r="E595" s="189"/>
      <c r="F595" s="189"/>
      <c r="G595" s="189"/>
      <c r="H595" s="189"/>
      <c r="I595" s="189"/>
      <c r="J595" s="300"/>
      <c r="K595" s="300"/>
      <c r="L595" s="296"/>
      <c r="M595" s="191"/>
      <c r="N595" s="190"/>
      <c r="O595" s="192"/>
      <c r="P595" s="218"/>
      <c r="Q595" s="218"/>
      <c r="R595" s="218"/>
    </row>
    <row r="596" spans="1:18" x14ac:dyDescent="0.25">
      <c r="A596" s="189"/>
      <c r="B596" s="189"/>
      <c r="C596" s="189"/>
      <c r="D596" s="189"/>
      <c r="E596" s="189"/>
      <c r="F596" s="189"/>
      <c r="G596" s="189"/>
      <c r="H596" s="189"/>
      <c r="I596" s="189"/>
      <c r="J596" s="300"/>
      <c r="K596" s="300"/>
      <c r="L596" s="296"/>
      <c r="M596" s="191"/>
      <c r="N596" s="190"/>
      <c r="O596" s="192"/>
      <c r="P596" s="218"/>
      <c r="Q596" s="218"/>
      <c r="R596" s="218"/>
    </row>
    <row r="597" spans="1:18" x14ac:dyDescent="0.25">
      <c r="A597" s="189"/>
      <c r="B597" s="189"/>
      <c r="C597" s="189"/>
      <c r="D597" s="189"/>
      <c r="E597" s="189"/>
      <c r="F597" s="189"/>
      <c r="G597" s="189"/>
      <c r="H597" s="189"/>
      <c r="I597" s="189"/>
      <c r="J597" s="300"/>
      <c r="K597" s="300"/>
      <c r="L597" s="296"/>
      <c r="M597" s="191"/>
      <c r="N597" s="190"/>
      <c r="O597" s="192"/>
      <c r="P597" s="218"/>
      <c r="Q597" s="218"/>
      <c r="R597" s="218"/>
    </row>
    <row r="598" spans="1:18" x14ac:dyDescent="0.25">
      <c r="A598" s="189"/>
      <c r="B598" s="189"/>
      <c r="C598" s="189"/>
      <c r="D598" s="189"/>
      <c r="E598" s="189"/>
      <c r="F598" s="189"/>
      <c r="G598" s="189"/>
      <c r="H598" s="189"/>
      <c r="I598" s="189"/>
      <c r="J598" s="300"/>
      <c r="K598" s="300"/>
      <c r="L598" s="296"/>
      <c r="M598" s="191"/>
      <c r="N598" s="190"/>
      <c r="O598" s="192"/>
      <c r="P598" s="218"/>
      <c r="Q598" s="218"/>
      <c r="R598" s="218"/>
    </row>
    <row r="599" spans="1:18" x14ac:dyDescent="0.25">
      <c r="A599" s="189"/>
      <c r="B599" s="189"/>
      <c r="C599" s="189"/>
      <c r="D599" s="189"/>
      <c r="E599" s="189"/>
      <c r="F599" s="189"/>
      <c r="G599" s="189"/>
      <c r="H599" s="189"/>
      <c r="I599" s="189"/>
      <c r="J599" s="300"/>
      <c r="K599" s="300"/>
      <c r="L599" s="296"/>
      <c r="M599" s="191"/>
      <c r="N599" s="190"/>
      <c r="O599" s="192"/>
      <c r="P599" s="218"/>
      <c r="Q599" s="218"/>
      <c r="R599" s="218"/>
    </row>
    <row r="600" spans="1:18" x14ac:dyDescent="0.25">
      <c r="A600" s="189"/>
      <c r="B600" s="189"/>
      <c r="C600" s="189"/>
      <c r="D600" s="189"/>
      <c r="E600" s="189"/>
      <c r="F600" s="189"/>
      <c r="G600" s="189"/>
      <c r="H600" s="189"/>
      <c r="I600" s="189"/>
      <c r="J600" s="300"/>
      <c r="K600" s="300"/>
      <c r="L600" s="296"/>
      <c r="M600" s="191"/>
      <c r="N600" s="190"/>
      <c r="O600" s="192"/>
      <c r="P600" s="218"/>
      <c r="Q600" s="218"/>
      <c r="R600" s="218"/>
    </row>
    <row r="601" spans="1:18" x14ac:dyDescent="0.25">
      <c r="A601" s="189"/>
      <c r="B601" s="189"/>
      <c r="C601" s="189"/>
      <c r="D601" s="189"/>
      <c r="E601" s="189"/>
      <c r="F601" s="189"/>
      <c r="G601" s="189"/>
      <c r="H601" s="189"/>
      <c r="I601" s="189"/>
      <c r="J601" s="300"/>
      <c r="K601" s="300"/>
      <c r="L601" s="296"/>
      <c r="M601" s="191"/>
      <c r="N601" s="190"/>
      <c r="O601" s="192"/>
      <c r="P601" s="218"/>
      <c r="Q601" s="218"/>
      <c r="R601" s="218"/>
    </row>
    <row r="602" spans="1:18" x14ac:dyDescent="0.25">
      <c r="A602" s="189"/>
      <c r="B602" s="189"/>
      <c r="C602" s="189"/>
      <c r="D602" s="189"/>
      <c r="E602" s="189"/>
      <c r="F602" s="189"/>
      <c r="G602" s="189"/>
      <c r="H602" s="189"/>
      <c r="I602" s="189"/>
      <c r="J602" s="300"/>
      <c r="K602" s="300"/>
      <c r="L602" s="296"/>
      <c r="M602" s="191"/>
      <c r="N602" s="190"/>
      <c r="O602" s="192"/>
      <c r="P602" s="218"/>
      <c r="Q602" s="218"/>
      <c r="R602" s="218"/>
    </row>
    <row r="603" spans="1:18" x14ac:dyDescent="0.25">
      <c r="A603" s="189"/>
      <c r="B603" s="189"/>
      <c r="C603" s="189"/>
      <c r="D603" s="189"/>
      <c r="E603" s="189"/>
      <c r="F603" s="189"/>
      <c r="G603" s="189"/>
      <c r="H603" s="189"/>
      <c r="I603" s="189"/>
      <c r="J603" s="300"/>
      <c r="K603" s="300"/>
      <c r="L603" s="296"/>
      <c r="M603" s="191"/>
      <c r="N603" s="190"/>
      <c r="O603" s="192"/>
      <c r="P603" s="218"/>
      <c r="Q603" s="218"/>
      <c r="R603" s="218"/>
    </row>
    <row r="604" spans="1:18" x14ac:dyDescent="0.25">
      <c r="A604" s="189"/>
      <c r="B604" s="189"/>
      <c r="C604" s="189"/>
      <c r="D604" s="189"/>
      <c r="E604" s="189"/>
      <c r="F604" s="189"/>
      <c r="G604" s="189"/>
      <c r="H604" s="189"/>
      <c r="I604" s="189"/>
      <c r="J604" s="300"/>
      <c r="K604" s="300"/>
      <c r="L604" s="296"/>
      <c r="M604" s="191"/>
      <c r="N604" s="190"/>
      <c r="O604" s="192"/>
      <c r="P604" s="218"/>
      <c r="Q604" s="218"/>
      <c r="R604" s="218"/>
    </row>
    <row r="605" spans="1:18" x14ac:dyDescent="0.25">
      <c r="A605" s="189"/>
      <c r="B605" s="189"/>
      <c r="C605" s="189"/>
      <c r="D605" s="189"/>
      <c r="E605" s="189"/>
      <c r="F605" s="189"/>
      <c r="G605" s="189"/>
      <c r="H605" s="189"/>
      <c r="I605" s="189"/>
      <c r="J605" s="300"/>
      <c r="K605" s="300"/>
      <c r="L605" s="296"/>
      <c r="M605" s="191"/>
      <c r="N605" s="190"/>
      <c r="O605" s="192"/>
      <c r="P605" s="218"/>
      <c r="Q605" s="218"/>
      <c r="R605" s="218"/>
    </row>
    <row r="606" spans="1:18" x14ac:dyDescent="0.25">
      <c r="A606" s="189"/>
      <c r="B606" s="189"/>
      <c r="C606" s="189"/>
      <c r="D606" s="189"/>
      <c r="E606" s="189"/>
      <c r="F606" s="189"/>
      <c r="G606" s="189"/>
      <c r="H606" s="189"/>
      <c r="I606" s="189"/>
      <c r="J606" s="300"/>
      <c r="K606" s="300"/>
      <c r="L606" s="296"/>
      <c r="M606" s="191"/>
      <c r="N606" s="190"/>
      <c r="O606" s="192"/>
      <c r="P606" s="218"/>
      <c r="Q606" s="218"/>
      <c r="R606" s="218"/>
    </row>
    <row r="607" spans="1:18" x14ac:dyDescent="0.25">
      <c r="A607" s="189"/>
      <c r="B607" s="189"/>
      <c r="C607" s="189"/>
      <c r="D607" s="189"/>
      <c r="E607" s="189"/>
      <c r="F607" s="189"/>
      <c r="G607" s="189"/>
      <c r="H607" s="189"/>
      <c r="I607" s="189"/>
      <c r="J607" s="300"/>
      <c r="K607" s="300"/>
      <c r="L607" s="296"/>
      <c r="M607" s="191"/>
      <c r="N607" s="190"/>
      <c r="O607" s="192"/>
      <c r="P607" s="218"/>
      <c r="Q607" s="218"/>
      <c r="R607" s="218"/>
    </row>
    <row r="608" spans="1:18" x14ac:dyDescent="0.25">
      <c r="A608" s="189"/>
      <c r="B608" s="189"/>
      <c r="C608" s="189"/>
      <c r="D608" s="189"/>
      <c r="E608" s="189"/>
      <c r="F608" s="189"/>
      <c r="G608" s="189"/>
      <c r="H608" s="189"/>
      <c r="I608" s="189"/>
      <c r="J608" s="300"/>
      <c r="K608" s="300"/>
      <c r="L608" s="296"/>
      <c r="M608" s="191"/>
      <c r="N608" s="190"/>
      <c r="O608" s="192"/>
      <c r="P608" s="218"/>
      <c r="Q608" s="218"/>
      <c r="R608" s="218"/>
    </row>
    <row r="609" spans="1:18" x14ac:dyDescent="0.25">
      <c r="A609" s="189"/>
      <c r="B609" s="189"/>
      <c r="C609" s="189"/>
      <c r="D609" s="189"/>
      <c r="E609" s="189"/>
      <c r="F609" s="189"/>
      <c r="G609" s="189"/>
      <c r="H609" s="189"/>
      <c r="I609" s="189"/>
      <c r="J609" s="300"/>
      <c r="K609" s="300"/>
      <c r="L609" s="296"/>
      <c r="M609" s="191"/>
      <c r="N609" s="190"/>
      <c r="O609" s="192"/>
      <c r="P609" s="218"/>
      <c r="Q609" s="218"/>
      <c r="R609" s="218"/>
    </row>
    <row r="610" spans="1:18" x14ac:dyDescent="0.25">
      <c r="A610" s="189"/>
      <c r="B610" s="189"/>
      <c r="C610" s="189"/>
      <c r="D610" s="189"/>
      <c r="E610" s="189"/>
      <c r="F610" s="189"/>
      <c r="G610" s="189"/>
      <c r="H610" s="189"/>
      <c r="I610" s="189"/>
      <c r="J610" s="300"/>
      <c r="K610" s="300"/>
      <c r="L610" s="296"/>
      <c r="M610" s="191"/>
      <c r="N610" s="190"/>
      <c r="O610" s="192"/>
      <c r="P610" s="218"/>
      <c r="Q610" s="218"/>
      <c r="R610" s="218"/>
    </row>
    <row r="611" spans="1:18" x14ac:dyDescent="0.25">
      <c r="A611" s="189"/>
      <c r="B611" s="189"/>
      <c r="C611" s="189"/>
      <c r="D611" s="189"/>
      <c r="E611" s="189"/>
      <c r="F611" s="189"/>
      <c r="G611" s="189"/>
      <c r="H611" s="189"/>
      <c r="I611" s="189"/>
      <c r="J611" s="300"/>
      <c r="K611" s="300"/>
      <c r="L611" s="296"/>
      <c r="M611" s="191"/>
      <c r="N611" s="190"/>
      <c r="O611" s="192"/>
      <c r="P611" s="218"/>
      <c r="Q611" s="218"/>
      <c r="R611" s="218"/>
    </row>
    <row r="612" spans="1:18" x14ac:dyDescent="0.25">
      <c r="A612" s="189"/>
      <c r="B612" s="189"/>
      <c r="C612" s="189"/>
      <c r="D612" s="189"/>
      <c r="E612" s="189"/>
      <c r="F612" s="189"/>
      <c r="G612" s="189"/>
      <c r="H612" s="189"/>
      <c r="I612" s="189"/>
      <c r="J612" s="300"/>
      <c r="K612" s="300"/>
      <c r="L612" s="296"/>
      <c r="M612" s="191"/>
      <c r="N612" s="190"/>
      <c r="O612" s="192"/>
      <c r="P612" s="218"/>
      <c r="Q612" s="218"/>
      <c r="R612" s="218"/>
    </row>
    <row r="613" spans="1:18" x14ac:dyDescent="0.25">
      <c r="A613" s="189"/>
      <c r="B613" s="189"/>
      <c r="C613" s="189"/>
      <c r="D613" s="189"/>
      <c r="E613" s="189"/>
      <c r="F613" s="189"/>
      <c r="G613" s="189"/>
      <c r="H613" s="189"/>
      <c r="I613" s="189"/>
      <c r="J613" s="300"/>
      <c r="K613" s="300"/>
      <c r="L613" s="296"/>
      <c r="M613" s="191"/>
      <c r="N613" s="190"/>
      <c r="O613" s="192"/>
      <c r="P613" s="218"/>
      <c r="Q613" s="218"/>
      <c r="R613" s="218"/>
    </row>
    <row r="614" spans="1:18" x14ac:dyDescent="0.25">
      <c r="A614" s="189"/>
      <c r="B614" s="189"/>
      <c r="C614" s="189"/>
      <c r="D614" s="189"/>
      <c r="E614" s="189"/>
      <c r="F614" s="189"/>
      <c r="G614" s="189"/>
      <c r="H614" s="189"/>
      <c r="I614" s="189"/>
      <c r="J614" s="300"/>
      <c r="K614" s="300"/>
      <c r="L614" s="296"/>
      <c r="M614" s="191"/>
      <c r="N614" s="190"/>
      <c r="O614" s="192"/>
      <c r="P614" s="218"/>
      <c r="Q614" s="218"/>
      <c r="R614" s="218"/>
    </row>
    <row r="615" spans="1:18" x14ac:dyDescent="0.25">
      <c r="A615" s="189"/>
      <c r="B615" s="189"/>
      <c r="C615" s="189"/>
      <c r="D615" s="189"/>
      <c r="E615" s="189"/>
      <c r="F615" s="189"/>
      <c r="G615" s="189"/>
      <c r="H615" s="189"/>
      <c r="I615" s="189"/>
      <c r="J615" s="300"/>
      <c r="K615" s="300"/>
      <c r="L615" s="296"/>
      <c r="M615" s="191"/>
      <c r="N615" s="190"/>
      <c r="O615" s="192"/>
      <c r="P615" s="218"/>
      <c r="Q615" s="218"/>
      <c r="R615" s="218"/>
    </row>
    <row r="616" spans="1:18" x14ac:dyDescent="0.25">
      <c r="A616" s="189"/>
      <c r="B616" s="189"/>
      <c r="C616" s="189"/>
      <c r="D616" s="189"/>
      <c r="E616" s="189"/>
      <c r="F616" s="189"/>
      <c r="G616" s="189"/>
      <c r="H616" s="189"/>
      <c r="I616" s="189"/>
      <c r="J616" s="300"/>
      <c r="K616" s="300"/>
      <c r="L616" s="296"/>
      <c r="M616" s="191"/>
      <c r="N616" s="190"/>
      <c r="O616" s="192"/>
      <c r="P616" s="218"/>
      <c r="Q616" s="218"/>
      <c r="R616" s="218"/>
    </row>
    <row r="617" spans="1:18" x14ac:dyDescent="0.25">
      <c r="A617" s="189"/>
      <c r="B617" s="189"/>
      <c r="C617" s="189"/>
      <c r="D617" s="189"/>
      <c r="E617" s="189"/>
      <c r="F617" s="189"/>
      <c r="G617" s="189"/>
      <c r="H617" s="189"/>
      <c r="I617" s="189"/>
      <c r="J617" s="300"/>
      <c r="K617" s="300"/>
      <c r="L617" s="296"/>
      <c r="M617" s="191"/>
      <c r="N617" s="190"/>
      <c r="O617" s="192"/>
      <c r="P617" s="218"/>
      <c r="Q617" s="218"/>
      <c r="R617" s="218"/>
    </row>
    <row r="618" spans="1:18" x14ac:dyDescent="0.25">
      <c r="A618" s="189"/>
      <c r="B618" s="189"/>
      <c r="C618" s="189"/>
      <c r="D618" s="189"/>
      <c r="E618" s="189"/>
      <c r="F618" s="189"/>
      <c r="G618" s="189"/>
      <c r="H618" s="189"/>
      <c r="I618" s="189"/>
      <c r="J618" s="300"/>
      <c r="K618" s="300"/>
      <c r="L618" s="296"/>
      <c r="M618" s="191"/>
      <c r="N618" s="190"/>
      <c r="O618" s="192"/>
      <c r="P618" s="218"/>
      <c r="Q618" s="218"/>
      <c r="R618" s="218"/>
    </row>
    <row r="619" spans="1:18" x14ac:dyDescent="0.25">
      <c r="A619" s="189"/>
      <c r="B619" s="189"/>
      <c r="C619" s="189"/>
      <c r="D619" s="189"/>
      <c r="E619" s="189"/>
      <c r="F619" s="189"/>
      <c r="G619" s="189"/>
      <c r="H619" s="189"/>
      <c r="I619" s="189"/>
      <c r="J619" s="300"/>
      <c r="K619" s="300"/>
      <c r="L619" s="296"/>
      <c r="M619" s="191"/>
      <c r="N619" s="190"/>
      <c r="O619" s="192"/>
      <c r="P619" s="218"/>
      <c r="Q619" s="218"/>
      <c r="R619" s="218"/>
    </row>
    <row r="620" spans="1:18" x14ac:dyDescent="0.25">
      <c r="A620" s="189"/>
      <c r="B620" s="189"/>
      <c r="C620" s="189"/>
      <c r="D620" s="189"/>
      <c r="E620" s="189"/>
      <c r="F620" s="189"/>
      <c r="G620" s="189"/>
      <c r="H620" s="189"/>
      <c r="I620" s="189"/>
      <c r="J620" s="300"/>
      <c r="K620" s="300"/>
      <c r="L620" s="296"/>
      <c r="M620" s="191"/>
      <c r="N620" s="190"/>
      <c r="O620" s="192"/>
      <c r="P620" s="218"/>
      <c r="Q620" s="218"/>
      <c r="R620" s="218"/>
    </row>
    <row r="621" spans="1:18" x14ac:dyDescent="0.25">
      <c r="A621" s="189"/>
      <c r="B621" s="189"/>
      <c r="C621" s="189"/>
      <c r="D621" s="189"/>
      <c r="E621" s="189"/>
      <c r="F621" s="189"/>
      <c r="G621" s="189"/>
      <c r="H621" s="189"/>
      <c r="I621" s="189"/>
      <c r="J621" s="300"/>
      <c r="K621" s="300"/>
      <c r="L621" s="296"/>
      <c r="M621" s="191"/>
      <c r="N621" s="190"/>
      <c r="O621" s="192"/>
      <c r="P621" s="218"/>
      <c r="Q621" s="218"/>
      <c r="R621" s="218"/>
    </row>
    <row r="622" spans="1:18" x14ac:dyDescent="0.25">
      <c r="A622" s="189"/>
      <c r="B622" s="189"/>
      <c r="C622" s="189"/>
      <c r="D622" s="189"/>
      <c r="E622" s="189"/>
      <c r="F622" s="189"/>
      <c r="G622" s="189"/>
      <c r="H622" s="189"/>
      <c r="I622" s="189"/>
      <c r="J622" s="300"/>
      <c r="K622" s="300"/>
      <c r="L622" s="296"/>
      <c r="M622" s="191"/>
      <c r="N622" s="190"/>
      <c r="O622" s="192"/>
      <c r="P622" s="218"/>
      <c r="Q622" s="218"/>
      <c r="R622" s="218"/>
    </row>
    <row r="623" spans="1:18" x14ac:dyDescent="0.25">
      <c r="A623" s="189"/>
      <c r="B623" s="189"/>
      <c r="C623" s="189"/>
      <c r="D623" s="189"/>
      <c r="E623" s="189"/>
      <c r="F623" s="189"/>
      <c r="G623" s="189"/>
      <c r="H623" s="189"/>
      <c r="I623" s="189"/>
      <c r="J623" s="300"/>
      <c r="K623" s="300"/>
      <c r="L623" s="296"/>
      <c r="M623" s="191"/>
      <c r="N623" s="190"/>
      <c r="O623" s="192"/>
      <c r="P623" s="218"/>
      <c r="Q623" s="218"/>
      <c r="R623" s="218"/>
    </row>
    <row r="624" spans="1:18" x14ac:dyDescent="0.25">
      <c r="A624" s="189"/>
      <c r="B624" s="189"/>
      <c r="C624" s="189"/>
      <c r="D624" s="189"/>
      <c r="E624" s="189"/>
      <c r="F624" s="189"/>
      <c r="G624" s="189"/>
      <c r="H624" s="189"/>
      <c r="I624" s="189"/>
      <c r="J624" s="300"/>
      <c r="K624" s="300"/>
      <c r="L624" s="296"/>
      <c r="M624" s="191"/>
      <c r="N624" s="190"/>
      <c r="O624" s="192"/>
      <c r="P624" s="218"/>
      <c r="Q624" s="218"/>
      <c r="R624" s="218"/>
    </row>
    <row r="625" spans="1:18" x14ac:dyDescent="0.25">
      <c r="A625" s="189"/>
      <c r="B625" s="189"/>
      <c r="C625" s="189"/>
      <c r="D625" s="189"/>
      <c r="E625" s="189"/>
      <c r="F625" s="189"/>
      <c r="G625" s="189"/>
      <c r="H625" s="189"/>
      <c r="I625" s="189"/>
      <c r="J625" s="300"/>
      <c r="K625" s="300"/>
      <c r="L625" s="296"/>
      <c r="M625" s="191"/>
      <c r="N625" s="190"/>
      <c r="O625" s="192"/>
      <c r="P625" s="218"/>
      <c r="Q625" s="218"/>
      <c r="R625" s="218"/>
    </row>
    <row r="626" spans="1:18" x14ac:dyDescent="0.25">
      <c r="A626" s="189"/>
      <c r="B626" s="189"/>
      <c r="C626" s="189"/>
      <c r="D626" s="189"/>
      <c r="E626" s="189"/>
      <c r="F626" s="189"/>
      <c r="G626" s="189"/>
      <c r="H626" s="189"/>
      <c r="I626" s="189"/>
      <c r="J626" s="300"/>
      <c r="K626" s="300"/>
      <c r="L626" s="296"/>
      <c r="M626" s="191"/>
      <c r="N626" s="190"/>
      <c r="O626" s="192"/>
      <c r="P626" s="218"/>
      <c r="Q626" s="218"/>
      <c r="R626" s="218"/>
    </row>
    <row r="627" spans="1:18" x14ac:dyDescent="0.25">
      <c r="A627" s="189"/>
      <c r="B627" s="189"/>
      <c r="C627" s="189"/>
      <c r="D627" s="189"/>
      <c r="E627" s="189"/>
      <c r="F627" s="189"/>
      <c r="G627" s="189"/>
      <c r="H627" s="189"/>
      <c r="I627" s="189"/>
      <c r="J627" s="300"/>
      <c r="K627" s="300"/>
      <c r="L627" s="296"/>
      <c r="M627" s="191"/>
      <c r="N627" s="190"/>
      <c r="O627" s="192"/>
      <c r="P627" s="218"/>
      <c r="Q627" s="218"/>
      <c r="R627" s="218"/>
    </row>
    <row r="628" spans="1:18" x14ac:dyDescent="0.25">
      <c r="A628" s="189"/>
      <c r="B628" s="189"/>
      <c r="C628" s="189"/>
      <c r="D628" s="189"/>
      <c r="E628" s="189"/>
      <c r="F628" s="189"/>
      <c r="G628" s="189"/>
      <c r="H628" s="189"/>
      <c r="I628" s="189"/>
      <c r="J628" s="300"/>
      <c r="K628" s="300"/>
      <c r="L628" s="296"/>
      <c r="M628" s="191"/>
      <c r="N628" s="190"/>
      <c r="O628" s="192"/>
      <c r="P628" s="218"/>
      <c r="Q628" s="218"/>
      <c r="R628" s="218"/>
    </row>
    <row r="629" spans="1:18" x14ac:dyDescent="0.25">
      <c r="A629" s="189"/>
      <c r="B629" s="189"/>
      <c r="C629" s="189"/>
      <c r="D629" s="189"/>
      <c r="E629" s="189"/>
      <c r="F629" s="189"/>
      <c r="G629" s="189"/>
      <c r="H629" s="189"/>
      <c r="I629" s="189"/>
      <c r="J629" s="300"/>
      <c r="K629" s="300"/>
      <c r="L629" s="296"/>
      <c r="M629" s="191"/>
      <c r="N629" s="190"/>
      <c r="O629" s="192"/>
      <c r="P629" s="218"/>
      <c r="Q629" s="218"/>
      <c r="R629" s="218"/>
    </row>
    <row r="630" spans="1:18" x14ac:dyDescent="0.25">
      <c r="A630" s="189"/>
      <c r="B630" s="189"/>
      <c r="C630" s="189"/>
      <c r="D630" s="189"/>
      <c r="E630" s="189"/>
      <c r="F630" s="189"/>
      <c r="G630" s="189"/>
      <c r="H630" s="189"/>
      <c r="I630" s="189"/>
      <c r="J630" s="300"/>
      <c r="K630" s="300"/>
      <c r="L630" s="296"/>
      <c r="M630" s="191"/>
      <c r="N630" s="190"/>
      <c r="O630" s="192"/>
      <c r="P630" s="218"/>
      <c r="Q630" s="218"/>
      <c r="R630" s="218"/>
    </row>
    <row r="631" spans="1:18" x14ac:dyDescent="0.25">
      <c r="A631" s="189"/>
      <c r="B631" s="189"/>
      <c r="C631" s="189"/>
      <c r="D631" s="189"/>
      <c r="E631" s="189"/>
      <c r="F631" s="189"/>
      <c r="G631" s="189"/>
      <c r="H631" s="189"/>
      <c r="I631" s="189"/>
      <c r="J631" s="300"/>
      <c r="K631" s="300"/>
      <c r="L631" s="296"/>
      <c r="M631" s="191"/>
      <c r="N631" s="190"/>
      <c r="O631" s="192"/>
      <c r="P631" s="218"/>
      <c r="Q631" s="218"/>
      <c r="R631" s="218"/>
    </row>
    <row r="632" spans="1:18" x14ac:dyDescent="0.25">
      <c r="A632" s="189"/>
      <c r="B632" s="189"/>
      <c r="C632" s="189"/>
      <c r="D632" s="189"/>
      <c r="E632" s="189"/>
      <c r="F632" s="189"/>
      <c r="G632" s="189"/>
      <c r="H632" s="189"/>
      <c r="I632" s="189"/>
      <c r="J632" s="300"/>
      <c r="K632" s="300"/>
      <c r="L632" s="296"/>
      <c r="M632" s="191"/>
      <c r="N632" s="190"/>
      <c r="O632" s="192"/>
      <c r="P632" s="218"/>
      <c r="Q632" s="218"/>
      <c r="R632" s="218"/>
    </row>
    <row r="633" spans="1:18" x14ac:dyDescent="0.25">
      <c r="A633" s="189"/>
      <c r="B633" s="189"/>
      <c r="C633" s="189"/>
      <c r="D633" s="189"/>
      <c r="E633" s="189"/>
      <c r="F633" s="189"/>
      <c r="G633" s="189"/>
      <c r="H633" s="189"/>
      <c r="I633" s="189"/>
      <c r="J633" s="300"/>
      <c r="K633" s="300"/>
      <c r="L633" s="296"/>
      <c r="M633" s="191"/>
      <c r="N633" s="190"/>
      <c r="O633" s="192"/>
      <c r="P633" s="218"/>
      <c r="Q633" s="218"/>
      <c r="R633" s="218"/>
    </row>
    <row r="634" spans="1:18" x14ac:dyDescent="0.25">
      <c r="A634" s="189"/>
      <c r="B634" s="189"/>
      <c r="C634" s="189"/>
      <c r="D634" s="189"/>
      <c r="E634" s="189"/>
      <c r="F634" s="189"/>
      <c r="G634" s="189"/>
      <c r="H634" s="189"/>
      <c r="I634" s="189"/>
      <c r="J634" s="300"/>
      <c r="K634" s="300"/>
      <c r="L634" s="296"/>
      <c r="M634" s="191"/>
      <c r="N634" s="190"/>
      <c r="O634" s="192"/>
      <c r="P634" s="218"/>
      <c r="Q634" s="218"/>
      <c r="R634" s="218"/>
    </row>
    <row r="635" spans="1:18" x14ac:dyDescent="0.25">
      <c r="A635" s="189"/>
      <c r="B635" s="189"/>
      <c r="C635" s="189"/>
      <c r="D635" s="189"/>
      <c r="E635" s="189"/>
      <c r="F635" s="189"/>
      <c r="G635" s="189"/>
      <c r="H635" s="189"/>
      <c r="I635" s="189"/>
      <c r="J635" s="300"/>
      <c r="K635" s="300"/>
      <c r="L635" s="296"/>
      <c r="M635" s="191"/>
      <c r="N635" s="190"/>
      <c r="O635" s="192"/>
      <c r="P635" s="218"/>
      <c r="Q635" s="218"/>
      <c r="R635" s="218"/>
    </row>
    <row r="636" spans="1:18" x14ac:dyDescent="0.25">
      <c r="A636" s="189"/>
      <c r="B636" s="189"/>
      <c r="C636" s="189"/>
      <c r="D636" s="189"/>
      <c r="E636" s="189"/>
      <c r="F636" s="189"/>
      <c r="G636" s="189"/>
      <c r="H636" s="189"/>
      <c r="I636" s="189"/>
      <c r="J636" s="300"/>
      <c r="K636" s="300"/>
      <c r="L636" s="296"/>
      <c r="M636" s="191"/>
      <c r="N636" s="190"/>
      <c r="O636" s="192"/>
      <c r="P636" s="218"/>
      <c r="Q636" s="218"/>
      <c r="R636" s="218"/>
    </row>
    <row r="637" spans="1:18" x14ac:dyDescent="0.25">
      <c r="A637" s="189"/>
      <c r="B637" s="189"/>
      <c r="C637" s="189"/>
      <c r="D637" s="189"/>
      <c r="E637" s="189"/>
      <c r="F637" s="189"/>
      <c r="G637" s="189"/>
      <c r="H637" s="189"/>
      <c r="I637" s="189"/>
      <c r="J637" s="300"/>
      <c r="K637" s="300"/>
      <c r="L637" s="296"/>
      <c r="M637" s="191"/>
      <c r="N637" s="190"/>
      <c r="O637" s="192"/>
      <c r="P637" s="218"/>
      <c r="Q637" s="218"/>
      <c r="R637" s="218"/>
    </row>
    <row r="638" spans="1:18" x14ac:dyDescent="0.25">
      <c r="A638" s="189"/>
      <c r="B638" s="189"/>
      <c r="C638" s="189"/>
      <c r="D638" s="189"/>
      <c r="E638" s="189"/>
      <c r="F638" s="189"/>
      <c r="G638" s="189"/>
      <c r="H638" s="189"/>
      <c r="I638" s="189"/>
      <c r="J638" s="300"/>
      <c r="K638" s="300"/>
      <c r="L638" s="296"/>
      <c r="M638" s="191"/>
      <c r="N638" s="190"/>
      <c r="O638" s="192"/>
      <c r="P638" s="218"/>
      <c r="Q638" s="218"/>
      <c r="R638" s="218"/>
    </row>
    <row r="639" spans="1:18" x14ac:dyDescent="0.25">
      <c r="A639" s="189"/>
      <c r="B639" s="189"/>
      <c r="C639" s="189"/>
      <c r="D639" s="189"/>
      <c r="E639" s="189"/>
      <c r="F639" s="189"/>
      <c r="G639" s="189"/>
      <c r="H639" s="189"/>
      <c r="I639" s="189"/>
      <c r="J639" s="300"/>
      <c r="K639" s="300"/>
      <c r="L639" s="296"/>
      <c r="M639" s="191"/>
      <c r="N639" s="190"/>
      <c r="O639" s="192"/>
      <c r="P639" s="218"/>
      <c r="Q639" s="218"/>
      <c r="R639" s="218"/>
    </row>
    <row r="640" spans="1:18" x14ac:dyDescent="0.25">
      <c r="A640" s="189"/>
      <c r="B640" s="189"/>
      <c r="C640" s="189"/>
      <c r="D640" s="189"/>
      <c r="E640" s="189"/>
      <c r="F640" s="189"/>
      <c r="G640" s="189"/>
      <c r="H640" s="189"/>
      <c r="I640" s="189"/>
      <c r="J640" s="300"/>
      <c r="K640" s="300"/>
      <c r="L640" s="296"/>
      <c r="M640" s="191"/>
      <c r="N640" s="190"/>
      <c r="O640" s="192"/>
      <c r="P640" s="218"/>
      <c r="Q640" s="218"/>
      <c r="R640" s="218"/>
    </row>
    <row r="641" spans="1:18" x14ac:dyDescent="0.25">
      <c r="A641" s="189"/>
      <c r="B641" s="189"/>
      <c r="C641" s="189"/>
      <c r="D641" s="189"/>
      <c r="E641" s="189"/>
      <c r="F641" s="189"/>
      <c r="G641" s="189"/>
      <c r="H641" s="189"/>
      <c r="I641" s="189"/>
      <c r="J641" s="300"/>
      <c r="K641" s="300"/>
      <c r="L641" s="296"/>
      <c r="M641" s="191"/>
      <c r="N641" s="190"/>
      <c r="O641" s="192"/>
      <c r="P641" s="218"/>
      <c r="Q641" s="218"/>
      <c r="R641" s="218"/>
    </row>
    <row r="642" spans="1:18" x14ac:dyDescent="0.25">
      <c r="A642" s="189"/>
      <c r="B642" s="189"/>
      <c r="C642" s="189"/>
      <c r="D642" s="189"/>
      <c r="E642" s="189"/>
      <c r="F642" s="189"/>
      <c r="G642" s="189"/>
      <c r="H642" s="189"/>
      <c r="I642" s="189"/>
      <c r="J642" s="300"/>
      <c r="K642" s="300"/>
      <c r="L642" s="296"/>
      <c r="M642" s="191"/>
      <c r="N642" s="190"/>
      <c r="O642" s="192"/>
      <c r="P642" s="218"/>
      <c r="Q642" s="218"/>
      <c r="R642" s="218"/>
    </row>
    <row r="643" spans="1:18" x14ac:dyDescent="0.25">
      <c r="A643" s="189"/>
      <c r="B643" s="189"/>
      <c r="C643" s="189"/>
      <c r="D643" s="189"/>
      <c r="E643" s="189"/>
      <c r="F643" s="189"/>
      <c r="G643" s="189"/>
      <c r="H643" s="189"/>
      <c r="I643" s="189"/>
      <c r="J643" s="300"/>
      <c r="K643" s="300"/>
      <c r="L643" s="296"/>
      <c r="M643" s="191"/>
      <c r="N643" s="190"/>
      <c r="O643" s="192"/>
      <c r="P643" s="218"/>
      <c r="Q643" s="218"/>
      <c r="R643" s="218"/>
    </row>
    <row r="644" spans="1:18" x14ac:dyDescent="0.25">
      <c r="A644" s="189"/>
      <c r="B644" s="189"/>
      <c r="C644" s="189"/>
      <c r="D644" s="189"/>
      <c r="E644" s="189"/>
      <c r="F644" s="189"/>
      <c r="G644" s="189"/>
      <c r="H644" s="189"/>
      <c r="I644" s="189"/>
      <c r="J644" s="300"/>
      <c r="K644" s="300"/>
      <c r="L644" s="296"/>
      <c r="M644" s="191"/>
      <c r="N644" s="190"/>
      <c r="O644" s="192"/>
      <c r="P644" s="218"/>
      <c r="Q644" s="218"/>
      <c r="R644" s="218"/>
    </row>
    <row r="645" spans="1:18" x14ac:dyDescent="0.25">
      <c r="A645" s="189"/>
      <c r="B645" s="189"/>
      <c r="C645" s="189"/>
      <c r="D645" s="189"/>
      <c r="E645" s="189"/>
      <c r="F645" s="189"/>
      <c r="G645" s="189"/>
      <c r="H645" s="189"/>
      <c r="I645" s="189"/>
      <c r="J645" s="300"/>
      <c r="K645" s="300"/>
      <c r="L645" s="296"/>
      <c r="M645" s="191"/>
      <c r="N645" s="190"/>
      <c r="O645" s="192"/>
      <c r="P645" s="218"/>
      <c r="Q645" s="218"/>
      <c r="R645" s="218"/>
    </row>
    <row r="646" spans="1:18" x14ac:dyDescent="0.25">
      <c r="A646" s="189"/>
      <c r="B646" s="189"/>
      <c r="C646" s="189"/>
      <c r="D646" s="189"/>
      <c r="E646" s="189"/>
      <c r="F646" s="189"/>
      <c r="G646" s="189"/>
      <c r="H646" s="189"/>
      <c r="I646" s="189"/>
      <c r="J646" s="300"/>
      <c r="K646" s="300"/>
      <c r="L646" s="296"/>
      <c r="M646" s="191"/>
      <c r="N646" s="190"/>
      <c r="O646" s="192"/>
      <c r="P646" s="218"/>
      <c r="Q646" s="218"/>
      <c r="R646" s="218"/>
    </row>
    <row r="647" spans="1:18" x14ac:dyDescent="0.25">
      <c r="A647" s="189"/>
      <c r="B647" s="189"/>
      <c r="C647" s="189"/>
      <c r="D647" s="189"/>
      <c r="E647" s="189"/>
      <c r="F647" s="189"/>
      <c r="G647" s="189"/>
      <c r="H647" s="189"/>
      <c r="I647" s="189"/>
      <c r="J647" s="300"/>
      <c r="K647" s="300"/>
      <c r="L647" s="296"/>
      <c r="M647" s="191"/>
      <c r="N647" s="190"/>
      <c r="O647" s="192"/>
      <c r="P647" s="218"/>
      <c r="Q647" s="218"/>
      <c r="R647" s="218"/>
    </row>
    <row r="648" spans="1:18" x14ac:dyDescent="0.25">
      <c r="A648" s="189"/>
      <c r="B648" s="189"/>
      <c r="C648" s="189"/>
      <c r="D648" s="189"/>
      <c r="E648" s="189"/>
      <c r="F648" s="189"/>
      <c r="G648" s="189"/>
      <c r="H648" s="189"/>
      <c r="I648" s="189"/>
      <c r="J648" s="300"/>
      <c r="K648" s="300"/>
      <c r="L648" s="296"/>
      <c r="M648" s="191"/>
      <c r="N648" s="190"/>
      <c r="O648" s="192"/>
      <c r="P648" s="218"/>
      <c r="Q648" s="218"/>
      <c r="R648" s="218"/>
    </row>
    <row r="649" spans="1:18" x14ac:dyDescent="0.25">
      <c r="A649" s="189"/>
      <c r="B649" s="189"/>
      <c r="C649" s="189"/>
      <c r="D649" s="189"/>
      <c r="E649" s="189"/>
      <c r="F649" s="189"/>
      <c r="G649" s="189"/>
      <c r="H649" s="189"/>
      <c r="I649" s="189"/>
      <c r="J649" s="300"/>
      <c r="K649" s="300"/>
      <c r="L649" s="296"/>
      <c r="M649" s="191"/>
      <c r="N649" s="190"/>
      <c r="O649" s="192"/>
      <c r="P649" s="218"/>
      <c r="Q649" s="218"/>
      <c r="R649" s="218"/>
    </row>
    <row r="650" spans="1:18" x14ac:dyDescent="0.25">
      <c r="A650" s="189"/>
      <c r="B650" s="189"/>
      <c r="C650" s="189"/>
      <c r="D650" s="189"/>
      <c r="E650" s="189"/>
      <c r="F650" s="189"/>
      <c r="G650" s="189"/>
      <c r="H650" s="189"/>
      <c r="I650" s="189"/>
      <c r="J650" s="300"/>
      <c r="K650" s="300"/>
      <c r="L650" s="296"/>
      <c r="M650" s="191"/>
      <c r="N650" s="190"/>
      <c r="O650" s="192"/>
      <c r="P650" s="218"/>
      <c r="Q650" s="218"/>
      <c r="R650" s="218"/>
    </row>
    <row r="651" spans="1:18" x14ac:dyDescent="0.25">
      <c r="A651" s="189"/>
      <c r="B651" s="189"/>
      <c r="C651" s="189"/>
      <c r="D651" s="189"/>
      <c r="E651" s="189"/>
      <c r="F651" s="189"/>
      <c r="G651" s="189"/>
      <c r="H651" s="189"/>
      <c r="I651" s="189"/>
      <c r="J651" s="300"/>
      <c r="K651" s="300"/>
      <c r="L651" s="296"/>
      <c r="M651" s="191"/>
      <c r="N651" s="190"/>
      <c r="O651" s="192"/>
      <c r="P651" s="218"/>
      <c r="Q651" s="218"/>
      <c r="R651" s="218"/>
    </row>
    <row r="652" spans="1:18" x14ac:dyDescent="0.25">
      <c r="A652" s="189"/>
      <c r="B652" s="189"/>
      <c r="C652" s="189"/>
      <c r="D652" s="189"/>
      <c r="E652" s="189"/>
      <c r="F652" s="189"/>
      <c r="G652" s="189"/>
      <c r="H652" s="189"/>
      <c r="I652" s="189"/>
      <c r="J652" s="300"/>
      <c r="K652" s="300"/>
      <c r="L652" s="296"/>
      <c r="M652" s="191"/>
      <c r="N652" s="190"/>
      <c r="O652" s="192"/>
      <c r="P652" s="218"/>
      <c r="Q652" s="218"/>
      <c r="R652" s="218"/>
    </row>
    <row r="653" spans="1:18" x14ac:dyDescent="0.25">
      <c r="A653" s="189"/>
      <c r="B653" s="189"/>
      <c r="C653" s="189"/>
      <c r="D653" s="189"/>
      <c r="E653" s="189"/>
      <c r="F653" s="189"/>
      <c r="G653" s="189"/>
      <c r="H653" s="189"/>
      <c r="I653" s="189"/>
      <c r="J653" s="300"/>
      <c r="K653" s="300"/>
      <c r="L653" s="296"/>
      <c r="M653" s="191"/>
      <c r="N653" s="190"/>
      <c r="O653" s="192"/>
      <c r="P653" s="218"/>
      <c r="Q653" s="218"/>
      <c r="R653" s="218"/>
    </row>
    <row r="654" spans="1:18" x14ac:dyDescent="0.25">
      <c r="A654" s="189"/>
      <c r="B654" s="189"/>
      <c r="C654" s="189"/>
      <c r="D654" s="189"/>
      <c r="E654" s="189"/>
      <c r="F654" s="189"/>
      <c r="G654" s="189"/>
      <c r="H654" s="189"/>
      <c r="I654" s="189"/>
      <c r="J654" s="300"/>
      <c r="K654" s="300"/>
      <c r="L654" s="296"/>
      <c r="M654" s="191"/>
      <c r="N654" s="190"/>
      <c r="O654" s="192"/>
      <c r="P654" s="218"/>
      <c r="Q654" s="218"/>
      <c r="R654" s="218"/>
    </row>
    <row r="655" spans="1:18" x14ac:dyDescent="0.25">
      <c r="A655" s="189"/>
      <c r="B655" s="189"/>
      <c r="C655" s="189"/>
      <c r="D655" s="189"/>
      <c r="E655" s="189"/>
      <c r="F655" s="189"/>
      <c r="G655" s="189"/>
      <c r="H655" s="189"/>
      <c r="I655" s="189"/>
      <c r="J655" s="300"/>
      <c r="K655" s="300"/>
      <c r="L655" s="296"/>
      <c r="M655" s="191"/>
      <c r="N655" s="190"/>
      <c r="O655" s="192"/>
      <c r="P655" s="218"/>
      <c r="Q655" s="218"/>
      <c r="R655" s="218"/>
    </row>
    <row r="656" spans="1:18" x14ac:dyDescent="0.25">
      <c r="A656" s="189"/>
      <c r="B656" s="189"/>
      <c r="C656" s="189"/>
      <c r="D656" s="189"/>
      <c r="E656" s="189"/>
      <c r="F656" s="189"/>
      <c r="G656" s="189"/>
      <c r="H656" s="189"/>
      <c r="I656" s="189"/>
      <c r="J656" s="300"/>
      <c r="K656" s="300"/>
      <c r="L656" s="296"/>
      <c r="M656" s="191"/>
      <c r="N656" s="190"/>
      <c r="O656" s="192"/>
      <c r="P656" s="218"/>
      <c r="Q656" s="218"/>
      <c r="R656" s="218"/>
    </row>
    <row r="657" spans="1:18" x14ac:dyDescent="0.25">
      <c r="A657" s="189"/>
      <c r="B657" s="189"/>
      <c r="C657" s="189"/>
      <c r="D657" s="189"/>
      <c r="E657" s="189"/>
      <c r="F657" s="189"/>
      <c r="G657" s="189"/>
      <c r="H657" s="189"/>
      <c r="I657" s="189"/>
      <c r="J657" s="300"/>
      <c r="K657" s="300"/>
      <c r="L657" s="296"/>
      <c r="M657" s="191"/>
      <c r="N657" s="190"/>
      <c r="O657" s="192"/>
      <c r="P657" s="218"/>
      <c r="Q657" s="218"/>
      <c r="R657" s="218"/>
    </row>
    <row r="658" spans="1:18" x14ac:dyDescent="0.25">
      <c r="A658" s="189"/>
      <c r="B658" s="189"/>
      <c r="C658" s="189"/>
      <c r="D658" s="189"/>
      <c r="E658" s="189"/>
      <c r="F658" s="189"/>
      <c r="G658" s="189"/>
      <c r="H658" s="189"/>
      <c r="I658" s="189"/>
      <c r="J658" s="300"/>
      <c r="K658" s="300"/>
      <c r="L658" s="296"/>
      <c r="M658" s="191"/>
      <c r="N658" s="190"/>
      <c r="O658" s="192"/>
      <c r="P658" s="218"/>
      <c r="Q658" s="218"/>
      <c r="R658" s="218"/>
    </row>
    <row r="659" spans="1:18" x14ac:dyDescent="0.25">
      <c r="A659" s="189"/>
      <c r="B659" s="189"/>
      <c r="C659" s="189"/>
      <c r="D659" s="189"/>
      <c r="E659" s="189"/>
      <c r="F659" s="189"/>
      <c r="G659" s="189"/>
      <c r="H659" s="189"/>
      <c r="I659" s="189"/>
      <c r="J659" s="300"/>
      <c r="K659" s="300"/>
      <c r="L659" s="296"/>
      <c r="M659" s="191"/>
      <c r="N659" s="190"/>
      <c r="O659" s="192"/>
      <c r="P659" s="218"/>
      <c r="Q659" s="218"/>
      <c r="R659" s="218"/>
    </row>
    <row r="660" spans="1:18" x14ac:dyDescent="0.25">
      <c r="A660" s="189"/>
      <c r="B660" s="189"/>
      <c r="C660" s="189"/>
      <c r="D660" s="189"/>
      <c r="E660" s="189"/>
      <c r="F660" s="189"/>
      <c r="G660" s="189"/>
      <c r="H660" s="189"/>
      <c r="I660" s="189"/>
      <c r="J660" s="300"/>
      <c r="K660" s="300"/>
      <c r="L660" s="296"/>
      <c r="M660" s="191"/>
      <c r="N660" s="190"/>
      <c r="O660" s="192"/>
      <c r="P660" s="218"/>
      <c r="Q660" s="218"/>
      <c r="R660" s="218"/>
    </row>
    <row r="661" spans="1:18" x14ac:dyDescent="0.25">
      <c r="A661" s="189"/>
      <c r="B661" s="189"/>
      <c r="C661" s="189"/>
      <c r="D661" s="189"/>
      <c r="E661" s="189"/>
      <c r="F661" s="189"/>
      <c r="G661" s="189"/>
      <c r="H661" s="189"/>
      <c r="I661" s="189"/>
      <c r="J661" s="300"/>
      <c r="K661" s="300"/>
      <c r="L661" s="296"/>
      <c r="M661" s="191"/>
      <c r="N661" s="190"/>
      <c r="O661" s="192"/>
      <c r="P661" s="218"/>
      <c r="Q661" s="218"/>
      <c r="R661" s="218"/>
    </row>
    <row r="662" spans="1:18" x14ac:dyDescent="0.25">
      <c r="A662" s="189"/>
      <c r="B662" s="189"/>
      <c r="C662" s="189"/>
      <c r="D662" s="189"/>
      <c r="E662" s="189"/>
      <c r="F662" s="189"/>
      <c r="G662" s="189"/>
      <c r="H662" s="189"/>
      <c r="I662" s="189"/>
      <c r="J662" s="300"/>
      <c r="K662" s="300"/>
      <c r="L662" s="296"/>
      <c r="M662" s="191"/>
      <c r="N662" s="190"/>
      <c r="O662" s="192"/>
      <c r="P662" s="218"/>
      <c r="Q662" s="218"/>
      <c r="R662" s="218"/>
    </row>
    <row r="663" spans="1:18" x14ac:dyDescent="0.25">
      <c r="A663" s="189"/>
      <c r="B663" s="189"/>
      <c r="C663" s="189"/>
      <c r="D663" s="189"/>
      <c r="E663" s="189"/>
      <c r="F663" s="189"/>
      <c r="G663" s="189"/>
      <c r="H663" s="189"/>
      <c r="I663" s="189"/>
      <c r="J663" s="300"/>
      <c r="K663" s="300"/>
      <c r="L663" s="296"/>
      <c r="M663" s="191"/>
      <c r="N663" s="190"/>
      <c r="O663" s="192"/>
      <c r="P663" s="218"/>
      <c r="Q663" s="218"/>
      <c r="R663" s="218"/>
    </row>
    <row r="664" spans="1:18" x14ac:dyDescent="0.25">
      <c r="A664" s="189"/>
      <c r="B664" s="189"/>
      <c r="C664" s="189"/>
      <c r="D664" s="189"/>
      <c r="E664" s="189"/>
      <c r="F664" s="189"/>
      <c r="G664" s="189"/>
      <c r="H664" s="189"/>
      <c r="I664" s="189"/>
      <c r="J664" s="300"/>
      <c r="K664" s="300"/>
      <c r="L664" s="296"/>
      <c r="M664" s="191"/>
      <c r="N664" s="190"/>
      <c r="O664" s="192"/>
      <c r="P664" s="218"/>
      <c r="Q664" s="218"/>
      <c r="R664" s="218"/>
    </row>
    <row r="665" spans="1:18" x14ac:dyDescent="0.25">
      <c r="A665" s="189"/>
      <c r="B665" s="189"/>
      <c r="C665" s="189"/>
      <c r="D665" s="189"/>
      <c r="E665" s="189"/>
      <c r="F665" s="189"/>
      <c r="G665" s="189"/>
      <c r="H665" s="189"/>
      <c r="I665" s="189"/>
      <c r="J665" s="300"/>
      <c r="K665" s="300"/>
      <c r="L665" s="296"/>
      <c r="M665" s="191"/>
      <c r="N665" s="190"/>
      <c r="O665" s="192"/>
      <c r="P665" s="218"/>
      <c r="Q665" s="218"/>
      <c r="R665" s="218"/>
    </row>
    <row r="666" spans="1:18" x14ac:dyDescent="0.25">
      <c r="A666" s="189"/>
      <c r="B666" s="189"/>
      <c r="C666" s="189"/>
      <c r="D666" s="189"/>
      <c r="E666" s="189"/>
      <c r="F666" s="189"/>
      <c r="G666" s="189"/>
      <c r="H666" s="189"/>
      <c r="I666" s="189"/>
      <c r="J666" s="300"/>
      <c r="K666" s="300"/>
      <c r="L666" s="296"/>
      <c r="M666" s="191"/>
      <c r="N666" s="190"/>
      <c r="O666" s="192"/>
      <c r="P666" s="218"/>
      <c r="Q666" s="218"/>
      <c r="R666" s="218"/>
    </row>
    <row r="667" spans="1:18" x14ac:dyDescent="0.25">
      <c r="A667" s="189"/>
      <c r="B667" s="189"/>
      <c r="C667" s="189"/>
      <c r="D667" s="189"/>
      <c r="E667" s="189"/>
      <c r="F667" s="189"/>
      <c r="G667" s="189"/>
      <c r="H667" s="189"/>
      <c r="I667" s="189"/>
      <c r="J667" s="300"/>
      <c r="K667" s="300"/>
      <c r="L667" s="296"/>
      <c r="M667" s="191"/>
      <c r="N667" s="190"/>
      <c r="O667" s="192"/>
      <c r="P667" s="218"/>
      <c r="Q667" s="218"/>
      <c r="R667" s="218"/>
    </row>
    <row r="668" spans="1:18" x14ac:dyDescent="0.25">
      <c r="A668" s="189"/>
      <c r="B668" s="189"/>
      <c r="C668" s="189"/>
      <c r="D668" s="189"/>
      <c r="E668" s="189"/>
      <c r="F668" s="189"/>
      <c r="G668" s="189"/>
      <c r="H668" s="189"/>
      <c r="I668" s="189"/>
      <c r="J668" s="300"/>
      <c r="K668" s="300"/>
      <c r="L668" s="296"/>
      <c r="M668" s="191"/>
      <c r="N668" s="190"/>
      <c r="O668" s="192"/>
      <c r="P668" s="218"/>
      <c r="Q668" s="218"/>
      <c r="R668" s="218"/>
    </row>
    <row r="669" spans="1:18" x14ac:dyDescent="0.25">
      <c r="A669" s="189"/>
      <c r="B669" s="189"/>
      <c r="C669" s="189"/>
      <c r="D669" s="189"/>
      <c r="E669" s="189"/>
      <c r="F669" s="189"/>
      <c r="G669" s="189"/>
      <c r="H669" s="189"/>
      <c r="I669" s="189"/>
      <c r="J669" s="300"/>
      <c r="K669" s="300"/>
      <c r="L669" s="296"/>
      <c r="M669" s="191"/>
      <c r="N669" s="190"/>
      <c r="O669" s="192"/>
      <c r="P669" s="218"/>
      <c r="Q669" s="218"/>
      <c r="R669" s="218"/>
    </row>
    <row r="670" spans="1:18" x14ac:dyDescent="0.25">
      <c r="A670" s="189"/>
      <c r="B670" s="189"/>
      <c r="C670" s="189"/>
      <c r="D670" s="189"/>
      <c r="E670" s="189"/>
      <c r="F670" s="189"/>
      <c r="G670" s="189"/>
      <c r="H670" s="189"/>
      <c r="I670" s="189"/>
      <c r="J670" s="300"/>
      <c r="K670" s="300"/>
      <c r="L670" s="296"/>
      <c r="M670" s="191"/>
      <c r="N670" s="190"/>
      <c r="O670" s="192"/>
      <c r="P670" s="218"/>
      <c r="Q670" s="218"/>
      <c r="R670" s="218"/>
    </row>
    <row r="671" spans="1:18" x14ac:dyDescent="0.25">
      <c r="A671" s="189"/>
      <c r="B671" s="189"/>
      <c r="C671" s="189"/>
      <c r="D671" s="189"/>
      <c r="E671" s="189"/>
      <c r="F671" s="189"/>
      <c r="G671" s="189"/>
      <c r="H671" s="189"/>
      <c r="I671" s="189"/>
      <c r="J671" s="300"/>
      <c r="K671" s="300"/>
      <c r="L671" s="296"/>
      <c r="M671" s="191"/>
      <c r="N671" s="190"/>
      <c r="O671" s="192"/>
      <c r="P671" s="218"/>
      <c r="Q671" s="218"/>
      <c r="R671" s="218"/>
    </row>
    <row r="672" spans="1:18" x14ac:dyDescent="0.25">
      <c r="A672" s="189"/>
      <c r="B672" s="189"/>
      <c r="C672" s="189"/>
      <c r="D672" s="189"/>
      <c r="E672" s="189"/>
      <c r="F672" s="189"/>
      <c r="G672" s="189"/>
      <c r="H672" s="189"/>
      <c r="I672" s="189"/>
      <c r="J672" s="300"/>
      <c r="K672" s="300"/>
      <c r="L672" s="296"/>
      <c r="M672" s="191"/>
      <c r="N672" s="190"/>
      <c r="O672" s="192"/>
      <c r="P672" s="218"/>
      <c r="Q672" s="218"/>
      <c r="R672" s="218"/>
    </row>
    <row r="673" spans="1:18" x14ac:dyDescent="0.25">
      <c r="A673" s="189"/>
      <c r="B673" s="189"/>
      <c r="C673" s="189"/>
      <c r="D673" s="189"/>
      <c r="E673" s="189"/>
      <c r="F673" s="189"/>
      <c r="G673" s="189"/>
      <c r="H673" s="189"/>
      <c r="I673" s="189"/>
      <c r="J673" s="300"/>
      <c r="K673" s="300"/>
      <c r="L673" s="296"/>
      <c r="M673" s="191"/>
      <c r="N673" s="190"/>
      <c r="O673" s="192"/>
      <c r="P673" s="218"/>
      <c r="Q673" s="218"/>
      <c r="R673" s="218"/>
    </row>
    <row r="674" spans="1:18" x14ac:dyDescent="0.25">
      <c r="A674" s="189"/>
      <c r="B674" s="189"/>
      <c r="C674" s="189"/>
      <c r="D674" s="189"/>
      <c r="E674" s="189"/>
      <c r="F674" s="189"/>
      <c r="G674" s="189"/>
      <c r="H674" s="189"/>
      <c r="I674" s="189"/>
      <c r="J674" s="300"/>
      <c r="K674" s="300"/>
      <c r="L674" s="296"/>
      <c r="M674" s="191"/>
      <c r="N674" s="190"/>
      <c r="O674" s="192"/>
      <c r="P674" s="218"/>
      <c r="Q674" s="218"/>
      <c r="R674" s="218"/>
    </row>
    <row r="675" spans="1:18" x14ac:dyDescent="0.25">
      <c r="A675" s="189"/>
      <c r="B675" s="189"/>
      <c r="C675" s="189"/>
      <c r="D675" s="189"/>
      <c r="E675" s="189"/>
      <c r="F675" s="189"/>
      <c r="G675" s="189"/>
      <c r="H675" s="189"/>
      <c r="I675" s="189"/>
      <c r="J675" s="300"/>
      <c r="K675" s="300"/>
      <c r="L675" s="296"/>
      <c r="M675" s="191"/>
      <c r="N675" s="190"/>
      <c r="O675" s="192"/>
      <c r="P675" s="218"/>
      <c r="Q675" s="218"/>
      <c r="R675" s="218"/>
    </row>
    <row r="676" spans="1:18" x14ac:dyDescent="0.25">
      <c r="A676" s="189"/>
      <c r="B676" s="189"/>
      <c r="C676" s="189"/>
      <c r="D676" s="189"/>
      <c r="E676" s="189"/>
      <c r="F676" s="189"/>
      <c r="G676" s="189"/>
      <c r="H676" s="189"/>
      <c r="I676" s="189"/>
      <c r="J676" s="300"/>
      <c r="K676" s="300"/>
      <c r="L676" s="296"/>
      <c r="M676" s="191"/>
      <c r="N676" s="190"/>
      <c r="O676" s="192"/>
      <c r="P676" s="218"/>
      <c r="Q676" s="218"/>
      <c r="R676" s="218"/>
    </row>
    <row r="677" spans="1:18" x14ac:dyDescent="0.25">
      <c r="A677" s="189"/>
      <c r="B677" s="189"/>
      <c r="C677" s="189"/>
      <c r="D677" s="189"/>
      <c r="E677" s="189"/>
      <c r="F677" s="189"/>
      <c r="G677" s="189"/>
      <c r="H677" s="189"/>
      <c r="I677" s="189"/>
      <c r="J677" s="300"/>
      <c r="K677" s="300"/>
      <c r="L677" s="296"/>
      <c r="M677" s="191"/>
      <c r="N677" s="190"/>
      <c r="O677" s="192"/>
      <c r="P677" s="218"/>
      <c r="Q677" s="218"/>
      <c r="R677" s="218"/>
    </row>
    <row r="678" spans="1:18" x14ac:dyDescent="0.25">
      <c r="A678" s="189"/>
      <c r="B678" s="189"/>
      <c r="C678" s="189"/>
      <c r="D678" s="189"/>
      <c r="E678" s="189"/>
      <c r="F678" s="189"/>
      <c r="G678" s="189"/>
      <c r="H678" s="189"/>
      <c r="I678" s="189"/>
      <c r="J678" s="300"/>
      <c r="K678" s="300"/>
      <c r="L678" s="296"/>
      <c r="M678" s="191"/>
      <c r="N678" s="190"/>
      <c r="O678" s="192"/>
      <c r="P678" s="218"/>
      <c r="Q678" s="218"/>
      <c r="R678" s="218"/>
    </row>
    <row r="679" spans="1:18" x14ac:dyDescent="0.25">
      <c r="A679" s="189"/>
      <c r="B679" s="189"/>
      <c r="C679" s="189"/>
      <c r="D679" s="189"/>
      <c r="E679" s="189"/>
      <c r="F679" s="189"/>
      <c r="G679" s="189"/>
      <c r="H679" s="189"/>
      <c r="I679" s="189"/>
      <c r="J679" s="300"/>
      <c r="K679" s="300"/>
      <c r="L679" s="296"/>
      <c r="M679" s="191"/>
      <c r="N679" s="190"/>
      <c r="O679" s="192"/>
      <c r="P679" s="218"/>
      <c r="Q679" s="218"/>
      <c r="R679" s="218"/>
    </row>
    <row r="680" spans="1:18" x14ac:dyDescent="0.25">
      <c r="A680" s="189"/>
      <c r="B680" s="189"/>
      <c r="C680" s="189"/>
      <c r="D680" s="189"/>
      <c r="E680" s="189"/>
      <c r="F680" s="189"/>
      <c r="G680" s="189"/>
      <c r="H680" s="189"/>
      <c r="I680" s="189"/>
      <c r="J680" s="300"/>
      <c r="K680" s="300"/>
      <c r="L680" s="296"/>
      <c r="M680" s="191"/>
      <c r="N680" s="190"/>
      <c r="O680" s="192"/>
      <c r="P680" s="218"/>
      <c r="Q680" s="218"/>
      <c r="R680" s="218"/>
    </row>
    <row r="681" spans="1:18" x14ac:dyDescent="0.25">
      <c r="A681" s="189"/>
      <c r="B681" s="189"/>
      <c r="C681" s="189"/>
      <c r="D681" s="189"/>
      <c r="E681" s="189"/>
      <c r="F681" s="189"/>
      <c r="G681" s="189"/>
      <c r="H681" s="189"/>
      <c r="I681" s="189"/>
      <c r="J681" s="300"/>
      <c r="K681" s="300"/>
      <c r="L681" s="296"/>
      <c r="M681" s="191"/>
      <c r="N681" s="190"/>
      <c r="O681" s="192"/>
      <c r="P681" s="218"/>
      <c r="Q681" s="218"/>
      <c r="R681" s="218"/>
    </row>
    <row r="682" spans="1:18" x14ac:dyDescent="0.25">
      <c r="A682" s="189"/>
      <c r="B682" s="189"/>
      <c r="C682" s="189"/>
      <c r="D682" s="189"/>
      <c r="E682" s="189"/>
      <c r="F682" s="189"/>
      <c r="G682" s="189"/>
      <c r="H682" s="189"/>
      <c r="I682" s="189"/>
      <c r="J682" s="300"/>
      <c r="K682" s="300"/>
      <c r="L682" s="296"/>
      <c r="M682" s="191"/>
      <c r="N682" s="190"/>
      <c r="O682" s="192"/>
      <c r="P682" s="218"/>
      <c r="Q682" s="218"/>
      <c r="R682" s="218"/>
    </row>
    <row r="683" spans="1:18" x14ac:dyDescent="0.25">
      <c r="A683" s="189"/>
      <c r="B683" s="189"/>
      <c r="C683" s="189"/>
      <c r="D683" s="189"/>
      <c r="E683" s="189"/>
      <c r="F683" s="189"/>
      <c r="G683" s="189"/>
      <c r="H683" s="189"/>
      <c r="I683" s="189"/>
      <c r="J683" s="300"/>
      <c r="K683" s="300"/>
      <c r="L683" s="296"/>
      <c r="M683" s="191"/>
      <c r="N683" s="190"/>
      <c r="O683" s="192"/>
      <c r="P683" s="218"/>
      <c r="Q683" s="218"/>
      <c r="R683" s="218"/>
    </row>
    <row r="684" spans="1:18" x14ac:dyDescent="0.25">
      <c r="A684" s="189"/>
      <c r="B684" s="189"/>
      <c r="C684" s="189"/>
      <c r="D684" s="189"/>
      <c r="E684" s="189"/>
      <c r="F684" s="189"/>
      <c r="G684" s="189"/>
      <c r="H684" s="189"/>
      <c r="I684" s="189"/>
      <c r="J684" s="300"/>
      <c r="K684" s="300"/>
      <c r="L684" s="296"/>
      <c r="M684" s="191"/>
      <c r="N684" s="190"/>
      <c r="O684" s="192"/>
      <c r="P684" s="218"/>
      <c r="Q684" s="218"/>
      <c r="R684" s="218"/>
    </row>
    <row r="685" spans="1:18" x14ac:dyDescent="0.25">
      <c r="A685" s="189"/>
      <c r="B685" s="189"/>
      <c r="C685" s="189"/>
      <c r="D685" s="189"/>
      <c r="E685" s="189"/>
      <c r="F685" s="189"/>
      <c r="G685" s="189"/>
      <c r="H685" s="189"/>
      <c r="I685" s="189"/>
      <c r="J685" s="300"/>
      <c r="K685" s="300"/>
      <c r="L685" s="296"/>
      <c r="M685" s="191"/>
      <c r="N685" s="190"/>
      <c r="O685" s="192"/>
      <c r="P685" s="218"/>
      <c r="Q685" s="218"/>
      <c r="R685" s="218"/>
    </row>
    <row r="686" spans="1:18" x14ac:dyDescent="0.25">
      <c r="A686" s="189"/>
      <c r="B686" s="189"/>
      <c r="C686" s="189"/>
      <c r="D686" s="189"/>
      <c r="E686" s="189"/>
      <c r="F686" s="189"/>
      <c r="G686" s="189"/>
      <c r="H686" s="189"/>
      <c r="I686" s="189"/>
      <c r="J686" s="300"/>
      <c r="K686" s="300"/>
      <c r="L686" s="296"/>
      <c r="M686" s="191"/>
      <c r="N686" s="190"/>
      <c r="O686" s="192"/>
      <c r="P686" s="218"/>
      <c r="Q686" s="218"/>
      <c r="R686" s="218"/>
    </row>
    <row r="687" spans="1:18" x14ac:dyDescent="0.25">
      <c r="A687" s="189"/>
      <c r="B687" s="189"/>
      <c r="C687" s="189"/>
      <c r="D687" s="189"/>
      <c r="E687" s="189"/>
      <c r="F687" s="189"/>
      <c r="G687" s="189"/>
      <c r="H687" s="189"/>
      <c r="I687" s="189"/>
      <c r="J687" s="300"/>
      <c r="K687" s="300"/>
      <c r="L687" s="296"/>
      <c r="M687" s="191"/>
      <c r="N687" s="190"/>
      <c r="O687" s="192"/>
      <c r="P687" s="218"/>
      <c r="Q687" s="218"/>
      <c r="R687" s="218"/>
    </row>
    <row r="688" spans="1:18" x14ac:dyDescent="0.25">
      <c r="A688" s="189"/>
      <c r="B688" s="189"/>
      <c r="C688" s="189"/>
      <c r="D688" s="189"/>
      <c r="E688" s="189"/>
      <c r="F688" s="189"/>
      <c r="G688" s="189"/>
      <c r="H688" s="189"/>
      <c r="I688" s="189"/>
      <c r="J688" s="300"/>
      <c r="K688" s="300"/>
      <c r="L688" s="296"/>
      <c r="M688" s="191"/>
      <c r="N688" s="190"/>
      <c r="O688" s="192"/>
      <c r="P688" s="218"/>
      <c r="Q688" s="218"/>
      <c r="R688" s="218"/>
    </row>
    <row r="689" spans="1:18" x14ac:dyDescent="0.25">
      <c r="A689" s="189"/>
      <c r="B689" s="189"/>
      <c r="C689" s="189"/>
      <c r="D689" s="189"/>
      <c r="E689" s="189"/>
      <c r="F689" s="189"/>
      <c r="G689" s="189"/>
      <c r="H689" s="189"/>
      <c r="I689" s="189"/>
      <c r="J689" s="300"/>
      <c r="K689" s="300"/>
      <c r="L689" s="296"/>
      <c r="M689" s="191"/>
      <c r="N689" s="190"/>
      <c r="O689" s="192"/>
      <c r="P689" s="218"/>
      <c r="Q689" s="218"/>
      <c r="R689" s="218"/>
    </row>
    <row r="690" spans="1:18" x14ac:dyDescent="0.25">
      <c r="A690" s="189"/>
      <c r="B690" s="189"/>
      <c r="C690" s="189"/>
      <c r="D690" s="189"/>
      <c r="E690" s="189"/>
      <c r="F690" s="189"/>
      <c r="G690" s="189"/>
      <c r="H690" s="189"/>
      <c r="I690" s="189"/>
      <c r="J690" s="300"/>
      <c r="K690" s="300"/>
      <c r="L690" s="296"/>
      <c r="M690" s="191"/>
      <c r="N690" s="190"/>
      <c r="O690" s="192"/>
      <c r="P690" s="218"/>
      <c r="Q690" s="218"/>
      <c r="R690" s="218"/>
    </row>
    <row r="691" spans="1:18" x14ac:dyDescent="0.25">
      <c r="A691" s="189"/>
      <c r="B691" s="189"/>
      <c r="C691" s="189"/>
      <c r="D691" s="189"/>
      <c r="E691" s="189"/>
      <c r="F691" s="189"/>
      <c r="G691" s="189"/>
      <c r="H691" s="189"/>
      <c r="I691" s="189"/>
      <c r="J691" s="300"/>
      <c r="K691" s="300"/>
      <c r="L691" s="296"/>
      <c r="M691" s="191"/>
      <c r="N691" s="190"/>
      <c r="O691" s="192"/>
      <c r="P691" s="218"/>
      <c r="Q691" s="218"/>
      <c r="R691" s="218"/>
    </row>
    <row r="692" spans="1:18" x14ac:dyDescent="0.25">
      <c r="A692" s="189"/>
      <c r="B692" s="189"/>
      <c r="C692" s="189"/>
      <c r="D692" s="189"/>
      <c r="E692" s="189"/>
      <c r="F692" s="189"/>
      <c r="G692" s="189"/>
      <c r="H692" s="189"/>
      <c r="I692" s="189"/>
      <c r="J692" s="300"/>
      <c r="K692" s="300"/>
      <c r="L692" s="296"/>
      <c r="M692" s="191"/>
      <c r="N692" s="190"/>
      <c r="O692" s="192"/>
      <c r="P692" s="218"/>
      <c r="Q692" s="218"/>
      <c r="R692" s="218"/>
    </row>
    <row r="693" spans="1:18" x14ac:dyDescent="0.25">
      <c r="A693" s="189"/>
      <c r="B693" s="189"/>
      <c r="C693" s="189"/>
      <c r="D693" s="189"/>
      <c r="E693" s="189"/>
      <c r="F693" s="189"/>
      <c r="G693" s="189"/>
      <c r="H693" s="189"/>
      <c r="I693" s="189"/>
      <c r="J693" s="300"/>
      <c r="K693" s="300"/>
      <c r="L693" s="296"/>
      <c r="M693" s="191"/>
      <c r="N693" s="190"/>
      <c r="O693" s="192"/>
      <c r="P693" s="218"/>
      <c r="Q693" s="218"/>
      <c r="R693" s="218"/>
    </row>
    <row r="694" spans="1:18" x14ac:dyDescent="0.25">
      <c r="A694" s="189"/>
      <c r="B694" s="189"/>
      <c r="C694" s="189"/>
      <c r="D694" s="189"/>
      <c r="E694" s="189"/>
      <c r="F694" s="189"/>
      <c r="G694" s="189"/>
      <c r="H694" s="189"/>
      <c r="I694" s="189"/>
      <c r="J694" s="300"/>
      <c r="K694" s="300"/>
      <c r="L694" s="296"/>
      <c r="M694" s="191"/>
      <c r="N694" s="190"/>
      <c r="O694" s="192"/>
      <c r="P694" s="218"/>
      <c r="Q694" s="218"/>
      <c r="R694" s="218"/>
    </row>
    <row r="695" spans="1:18" x14ac:dyDescent="0.25">
      <c r="A695" s="189"/>
      <c r="B695" s="189"/>
      <c r="C695" s="189"/>
      <c r="D695" s="189"/>
      <c r="E695" s="189"/>
      <c r="F695" s="189"/>
      <c r="G695" s="189"/>
      <c r="H695" s="189"/>
      <c r="I695" s="189"/>
      <c r="J695" s="300"/>
      <c r="K695" s="300"/>
      <c r="L695" s="296"/>
      <c r="M695" s="191"/>
      <c r="N695" s="190"/>
      <c r="O695" s="192"/>
      <c r="P695" s="218"/>
      <c r="Q695" s="218"/>
      <c r="R695" s="218"/>
    </row>
    <row r="696" spans="1:18" x14ac:dyDescent="0.25">
      <c r="A696" s="189"/>
      <c r="B696" s="189"/>
      <c r="C696" s="189"/>
      <c r="D696" s="189"/>
      <c r="E696" s="189"/>
      <c r="F696" s="189"/>
      <c r="G696" s="189"/>
      <c r="H696" s="189"/>
      <c r="I696" s="189"/>
      <c r="J696" s="300"/>
      <c r="K696" s="300"/>
      <c r="L696" s="296"/>
      <c r="M696" s="191"/>
      <c r="N696" s="190"/>
      <c r="O696" s="192"/>
      <c r="P696" s="218"/>
      <c r="Q696" s="218"/>
      <c r="R696" s="218"/>
    </row>
    <row r="697" spans="1:18" x14ac:dyDescent="0.25">
      <c r="A697" s="189"/>
      <c r="B697" s="189"/>
      <c r="C697" s="189"/>
      <c r="D697" s="189"/>
      <c r="E697" s="189"/>
      <c r="F697" s="189"/>
      <c r="G697" s="189"/>
      <c r="H697" s="189"/>
      <c r="I697" s="189"/>
      <c r="J697" s="300"/>
      <c r="K697" s="300"/>
      <c r="L697" s="296"/>
      <c r="M697" s="191"/>
      <c r="N697" s="190"/>
      <c r="O697" s="192"/>
      <c r="P697" s="218"/>
      <c r="Q697" s="218"/>
      <c r="R697" s="218"/>
    </row>
    <row r="698" spans="1:18" x14ac:dyDescent="0.25">
      <c r="A698" s="189"/>
      <c r="B698" s="189"/>
      <c r="C698" s="189"/>
      <c r="D698" s="189"/>
      <c r="E698" s="189"/>
      <c r="F698" s="189"/>
      <c r="G698" s="189"/>
      <c r="H698" s="189"/>
      <c r="I698" s="189"/>
      <c r="J698" s="300"/>
      <c r="K698" s="300"/>
      <c r="L698" s="296"/>
      <c r="M698" s="191"/>
      <c r="N698" s="190"/>
      <c r="O698" s="192"/>
      <c r="P698" s="218"/>
      <c r="Q698" s="218"/>
      <c r="R698" s="218"/>
    </row>
    <row r="699" spans="1:18" x14ac:dyDescent="0.25">
      <c r="A699" s="189"/>
      <c r="B699" s="189"/>
      <c r="C699" s="189"/>
      <c r="D699" s="189"/>
      <c r="E699" s="189"/>
      <c r="F699" s="189"/>
      <c r="G699" s="189"/>
      <c r="H699" s="189"/>
      <c r="I699" s="189"/>
      <c r="J699" s="300"/>
      <c r="K699" s="300"/>
      <c r="L699" s="296"/>
      <c r="M699" s="191"/>
      <c r="N699" s="190"/>
      <c r="O699" s="192"/>
      <c r="P699" s="218"/>
      <c r="Q699" s="218"/>
      <c r="R699" s="218"/>
    </row>
    <row r="700" spans="1:18" x14ac:dyDescent="0.25">
      <c r="A700" s="189"/>
      <c r="B700" s="189"/>
      <c r="C700" s="189"/>
      <c r="D700" s="189"/>
      <c r="E700" s="189"/>
      <c r="F700" s="189"/>
      <c r="G700" s="189"/>
      <c r="H700" s="189"/>
      <c r="I700" s="189"/>
      <c r="J700" s="300"/>
      <c r="K700" s="300"/>
      <c r="L700" s="296"/>
      <c r="M700" s="191"/>
      <c r="N700" s="190"/>
      <c r="O700" s="192"/>
      <c r="P700" s="218"/>
      <c r="Q700" s="218"/>
      <c r="R700" s="218"/>
    </row>
    <row r="701" spans="1:18" x14ac:dyDescent="0.25">
      <c r="A701" s="189"/>
      <c r="B701" s="189"/>
      <c r="C701" s="189"/>
      <c r="D701" s="189"/>
      <c r="E701" s="189"/>
      <c r="F701" s="189"/>
      <c r="G701" s="189"/>
      <c r="H701" s="189"/>
      <c r="I701" s="189"/>
      <c r="J701" s="300"/>
      <c r="K701" s="300"/>
      <c r="L701" s="296"/>
      <c r="M701" s="191"/>
      <c r="N701" s="190"/>
      <c r="O701" s="192"/>
      <c r="P701" s="218"/>
      <c r="Q701" s="218"/>
      <c r="R701" s="218"/>
    </row>
    <row r="702" spans="1:18" x14ac:dyDescent="0.25">
      <c r="A702" s="189"/>
      <c r="B702" s="189"/>
      <c r="C702" s="189"/>
      <c r="D702" s="189"/>
      <c r="E702" s="189"/>
      <c r="F702" s="189"/>
      <c r="G702" s="189"/>
      <c r="H702" s="189"/>
      <c r="I702" s="189"/>
      <c r="J702" s="300"/>
      <c r="K702" s="300"/>
      <c r="L702" s="296"/>
      <c r="M702" s="191"/>
      <c r="N702" s="190"/>
      <c r="O702" s="192"/>
      <c r="P702" s="218"/>
      <c r="Q702" s="218"/>
      <c r="R702" s="218"/>
    </row>
    <row r="703" spans="1:18" x14ac:dyDescent="0.25">
      <c r="A703" s="189"/>
      <c r="B703" s="189"/>
      <c r="C703" s="189"/>
      <c r="D703" s="189"/>
      <c r="E703" s="189"/>
      <c r="F703" s="189"/>
      <c r="G703" s="189"/>
      <c r="H703" s="189"/>
      <c r="I703" s="189"/>
      <c r="J703" s="300"/>
      <c r="K703" s="300"/>
      <c r="L703" s="296"/>
      <c r="M703" s="191"/>
      <c r="N703" s="190"/>
      <c r="O703" s="192"/>
      <c r="P703" s="218"/>
      <c r="Q703" s="218"/>
      <c r="R703" s="218"/>
    </row>
    <row r="704" spans="1:18" x14ac:dyDescent="0.25">
      <c r="A704" s="189"/>
      <c r="B704" s="189"/>
      <c r="C704" s="189"/>
      <c r="D704" s="189"/>
      <c r="E704" s="189"/>
      <c r="F704" s="189"/>
      <c r="G704" s="189"/>
      <c r="H704" s="189"/>
      <c r="I704" s="189"/>
      <c r="J704" s="300"/>
      <c r="K704" s="300"/>
      <c r="L704" s="296"/>
      <c r="M704" s="191"/>
      <c r="N704" s="190"/>
      <c r="O704" s="192"/>
      <c r="P704" s="218"/>
      <c r="Q704" s="218"/>
      <c r="R704" s="218"/>
    </row>
    <row r="705" spans="1:18" x14ac:dyDescent="0.25">
      <c r="A705" s="189"/>
      <c r="B705" s="189"/>
      <c r="C705" s="189"/>
      <c r="D705" s="189"/>
      <c r="E705" s="189"/>
      <c r="F705" s="189"/>
      <c r="G705" s="189"/>
      <c r="H705" s="189"/>
      <c r="I705" s="189"/>
      <c r="J705" s="300"/>
      <c r="K705" s="300"/>
      <c r="L705" s="296"/>
      <c r="M705" s="191"/>
      <c r="N705" s="190"/>
      <c r="O705" s="192"/>
      <c r="P705" s="218"/>
      <c r="Q705" s="218"/>
      <c r="R705" s="218"/>
    </row>
    <row r="706" spans="1:18" x14ac:dyDescent="0.25">
      <c r="A706" s="189"/>
      <c r="B706" s="189"/>
      <c r="C706" s="189"/>
      <c r="D706" s="189"/>
      <c r="E706" s="189"/>
      <c r="F706" s="189"/>
      <c r="G706" s="189"/>
      <c r="H706" s="189"/>
      <c r="I706" s="189"/>
      <c r="J706" s="300"/>
      <c r="K706" s="300"/>
      <c r="L706" s="296"/>
      <c r="M706" s="191"/>
      <c r="N706" s="190"/>
      <c r="O706" s="192"/>
      <c r="P706" s="218"/>
      <c r="Q706" s="218"/>
      <c r="R706" s="218"/>
    </row>
    <row r="707" spans="1:18" x14ac:dyDescent="0.25">
      <c r="A707" s="189"/>
      <c r="B707" s="189"/>
      <c r="C707" s="189"/>
      <c r="D707" s="189"/>
      <c r="E707" s="189"/>
      <c r="F707" s="189"/>
      <c r="G707" s="189"/>
      <c r="H707" s="189"/>
      <c r="I707" s="189"/>
      <c r="J707" s="300"/>
      <c r="K707" s="300"/>
      <c r="L707" s="296"/>
      <c r="M707" s="191"/>
      <c r="N707" s="190"/>
      <c r="O707" s="192"/>
      <c r="P707" s="218"/>
      <c r="Q707" s="218"/>
      <c r="R707" s="218"/>
    </row>
    <row r="708" spans="1:18" x14ac:dyDescent="0.25">
      <c r="A708" s="189"/>
      <c r="B708" s="189"/>
      <c r="C708" s="189"/>
      <c r="D708" s="189"/>
      <c r="E708" s="189"/>
      <c r="F708" s="189"/>
      <c r="G708" s="189"/>
      <c r="H708" s="189"/>
      <c r="I708" s="189"/>
      <c r="J708" s="300"/>
      <c r="K708" s="300"/>
      <c r="L708" s="296"/>
      <c r="M708" s="191"/>
      <c r="N708" s="190"/>
      <c r="O708" s="192"/>
      <c r="P708" s="218"/>
      <c r="Q708" s="218"/>
      <c r="R708" s="218"/>
    </row>
    <row r="709" spans="1:18" x14ac:dyDescent="0.25">
      <c r="A709" s="189"/>
      <c r="B709" s="189"/>
      <c r="C709" s="189"/>
      <c r="D709" s="189"/>
      <c r="E709" s="189"/>
      <c r="F709" s="189"/>
      <c r="G709" s="189"/>
      <c r="H709" s="189"/>
      <c r="I709" s="189"/>
      <c r="J709" s="300"/>
      <c r="K709" s="300"/>
      <c r="L709" s="296"/>
      <c r="M709" s="191"/>
      <c r="N709" s="190"/>
      <c r="O709" s="192"/>
      <c r="P709" s="218"/>
      <c r="Q709" s="218"/>
      <c r="R709" s="218"/>
    </row>
    <row r="710" spans="1:18" x14ac:dyDescent="0.25">
      <c r="A710" s="189"/>
      <c r="B710" s="189"/>
      <c r="C710" s="189"/>
      <c r="D710" s="189"/>
      <c r="E710" s="189"/>
      <c r="F710" s="189"/>
      <c r="G710" s="189"/>
      <c r="H710" s="189"/>
      <c r="I710" s="189"/>
      <c r="J710" s="300"/>
      <c r="K710" s="300"/>
      <c r="L710" s="296"/>
      <c r="M710" s="191"/>
      <c r="N710" s="190"/>
      <c r="O710" s="192"/>
      <c r="P710" s="218"/>
      <c r="Q710" s="218"/>
      <c r="R710" s="218"/>
    </row>
    <row r="711" spans="1:18" x14ac:dyDescent="0.25">
      <c r="A711" s="189"/>
      <c r="B711" s="189"/>
      <c r="C711" s="189"/>
      <c r="D711" s="189"/>
      <c r="E711" s="189"/>
      <c r="F711" s="189"/>
      <c r="G711" s="189"/>
      <c r="H711" s="189"/>
      <c r="I711" s="189"/>
      <c r="J711" s="300"/>
      <c r="K711" s="300"/>
      <c r="L711" s="296"/>
      <c r="M711" s="191"/>
      <c r="N711" s="190"/>
      <c r="O711" s="192"/>
      <c r="P711" s="218"/>
      <c r="Q711" s="218"/>
      <c r="R711" s="218"/>
    </row>
    <row r="712" spans="1:18" x14ac:dyDescent="0.25">
      <c r="A712" s="189"/>
      <c r="B712" s="189"/>
      <c r="C712" s="189"/>
      <c r="D712" s="189"/>
      <c r="E712" s="189"/>
      <c r="F712" s="189"/>
      <c r="G712" s="189"/>
      <c r="H712" s="189"/>
      <c r="I712" s="189"/>
      <c r="J712" s="300"/>
      <c r="K712" s="300"/>
      <c r="L712" s="296"/>
      <c r="M712" s="191"/>
      <c r="N712" s="190"/>
      <c r="O712" s="192"/>
      <c r="P712" s="218"/>
      <c r="Q712" s="218"/>
      <c r="R712" s="218"/>
    </row>
    <row r="713" spans="1:18" x14ac:dyDescent="0.25">
      <c r="A713" s="189"/>
      <c r="B713" s="189"/>
      <c r="C713" s="189"/>
      <c r="D713" s="189"/>
      <c r="E713" s="189"/>
      <c r="F713" s="189"/>
      <c r="G713" s="189"/>
      <c r="H713" s="189"/>
      <c r="I713" s="189"/>
      <c r="J713" s="300"/>
      <c r="K713" s="300"/>
      <c r="L713" s="296"/>
      <c r="M713" s="191"/>
      <c r="N713" s="190"/>
      <c r="O713" s="192"/>
      <c r="P713" s="218"/>
      <c r="Q713" s="218"/>
      <c r="R713" s="218"/>
    </row>
    <row r="714" spans="1:18" x14ac:dyDescent="0.25">
      <c r="A714" s="189"/>
      <c r="B714" s="189"/>
      <c r="C714" s="189"/>
      <c r="D714" s="189"/>
      <c r="E714" s="189"/>
      <c r="F714" s="189"/>
      <c r="G714" s="189"/>
      <c r="H714" s="189"/>
      <c r="I714" s="189"/>
      <c r="J714" s="300"/>
      <c r="K714" s="300"/>
      <c r="L714" s="296"/>
      <c r="M714" s="191"/>
      <c r="N714" s="190"/>
      <c r="O714" s="192"/>
      <c r="P714" s="218"/>
      <c r="Q714" s="218"/>
      <c r="R714" s="218"/>
    </row>
    <row r="715" spans="1:18" x14ac:dyDescent="0.25">
      <c r="A715" s="189"/>
      <c r="B715" s="189"/>
      <c r="C715" s="189"/>
      <c r="D715" s="189"/>
      <c r="E715" s="189"/>
      <c r="F715" s="189"/>
      <c r="G715" s="189"/>
      <c r="H715" s="189"/>
      <c r="I715" s="189"/>
      <c r="J715" s="300"/>
      <c r="K715" s="300"/>
      <c r="L715" s="296"/>
      <c r="M715" s="191"/>
      <c r="N715" s="190"/>
      <c r="O715" s="192"/>
      <c r="P715" s="218"/>
      <c r="Q715" s="218"/>
      <c r="R715" s="218"/>
    </row>
    <row r="716" spans="1:18" x14ac:dyDescent="0.25">
      <c r="A716" s="189"/>
      <c r="B716" s="189"/>
      <c r="C716" s="189"/>
      <c r="D716" s="189"/>
      <c r="E716" s="189"/>
      <c r="F716" s="189"/>
      <c r="G716" s="189"/>
      <c r="H716" s="189"/>
      <c r="I716" s="189"/>
      <c r="J716" s="300"/>
      <c r="K716" s="300"/>
      <c r="L716" s="296"/>
      <c r="M716" s="191"/>
      <c r="N716" s="190"/>
      <c r="O716" s="192"/>
      <c r="P716" s="218"/>
      <c r="Q716" s="218"/>
      <c r="R716" s="218"/>
    </row>
    <row r="717" spans="1:18" x14ac:dyDescent="0.25">
      <c r="A717" s="189"/>
      <c r="B717" s="189"/>
      <c r="C717" s="189"/>
      <c r="D717" s="189"/>
      <c r="E717" s="189"/>
      <c r="F717" s="189"/>
      <c r="G717" s="189"/>
      <c r="H717" s="189"/>
      <c r="I717" s="189"/>
      <c r="J717" s="300"/>
      <c r="K717" s="300"/>
      <c r="L717" s="296"/>
      <c r="M717" s="191"/>
      <c r="N717" s="190"/>
      <c r="O717" s="192"/>
      <c r="P717" s="218"/>
      <c r="Q717" s="218"/>
      <c r="R717" s="218"/>
    </row>
    <row r="718" spans="1:18" x14ac:dyDescent="0.25">
      <c r="A718" s="189"/>
      <c r="B718" s="189"/>
      <c r="C718" s="189"/>
      <c r="D718" s="189"/>
      <c r="E718" s="189"/>
      <c r="F718" s="189"/>
      <c r="G718" s="189"/>
      <c r="H718" s="189"/>
      <c r="I718" s="189"/>
      <c r="J718" s="300"/>
      <c r="K718" s="300"/>
      <c r="L718" s="296"/>
      <c r="M718" s="191"/>
      <c r="N718" s="190"/>
      <c r="O718" s="192"/>
      <c r="P718" s="218"/>
      <c r="Q718" s="218"/>
      <c r="R718" s="218"/>
    </row>
    <row r="719" spans="1:18" x14ac:dyDescent="0.25">
      <c r="A719" s="189"/>
      <c r="B719" s="189"/>
      <c r="C719" s="189"/>
      <c r="D719" s="189"/>
      <c r="E719" s="189"/>
      <c r="F719" s="189"/>
      <c r="G719" s="189"/>
      <c r="H719" s="189"/>
      <c r="I719" s="189"/>
      <c r="J719" s="300"/>
      <c r="K719" s="300"/>
      <c r="L719" s="296"/>
      <c r="M719" s="191"/>
      <c r="N719" s="190"/>
      <c r="O719" s="192"/>
      <c r="P719" s="218"/>
      <c r="Q719" s="218"/>
      <c r="R719" s="218"/>
    </row>
    <row r="720" spans="1:18" x14ac:dyDescent="0.25">
      <c r="A720" s="189"/>
      <c r="B720" s="189"/>
      <c r="C720" s="189"/>
      <c r="D720" s="189"/>
      <c r="E720" s="189"/>
      <c r="F720" s="189"/>
      <c r="G720" s="189"/>
      <c r="H720" s="189"/>
      <c r="I720" s="189"/>
      <c r="J720" s="300"/>
      <c r="K720" s="300"/>
      <c r="L720" s="296"/>
      <c r="M720" s="191"/>
      <c r="N720" s="190"/>
      <c r="O720" s="192"/>
      <c r="P720" s="218"/>
      <c r="Q720" s="218"/>
      <c r="R720" s="218"/>
    </row>
    <row r="721" spans="1:18" x14ac:dyDescent="0.25">
      <c r="A721" s="189"/>
      <c r="B721" s="189"/>
      <c r="C721" s="189"/>
      <c r="D721" s="189"/>
      <c r="E721" s="189"/>
      <c r="F721" s="189"/>
      <c r="G721" s="189"/>
      <c r="H721" s="189"/>
      <c r="I721" s="189"/>
      <c r="J721" s="300"/>
      <c r="K721" s="300"/>
      <c r="L721" s="296"/>
      <c r="M721" s="191"/>
      <c r="N721" s="190"/>
      <c r="O721" s="192"/>
      <c r="P721" s="218"/>
      <c r="Q721" s="218"/>
      <c r="R721" s="218"/>
    </row>
    <row r="722" spans="1:18" x14ac:dyDescent="0.25">
      <c r="A722" s="189"/>
      <c r="B722" s="189"/>
      <c r="C722" s="189"/>
      <c r="D722" s="189"/>
      <c r="E722" s="189"/>
      <c r="F722" s="189"/>
      <c r="G722" s="189"/>
      <c r="H722" s="189"/>
      <c r="I722" s="189"/>
      <c r="J722" s="300"/>
      <c r="K722" s="300"/>
      <c r="L722" s="296"/>
      <c r="M722" s="191"/>
      <c r="N722" s="190"/>
      <c r="O722" s="192"/>
      <c r="P722" s="218"/>
      <c r="Q722" s="218"/>
      <c r="R722" s="218"/>
    </row>
    <row r="723" spans="1:18" x14ac:dyDescent="0.25">
      <c r="A723" s="189"/>
      <c r="B723" s="189"/>
      <c r="C723" s="189"/>
      <c r="D723" s="189"/>
      <c r="E723" s="189"/>
      <c r="F723" s="189"/>
      <c r="G723" s="189"/>
      <c r="H723" s="189"/>
      <c r="I723" s="189"/>
      <c r="J723" s="300"/>
      <c r="K723" s="300"/>
      <c r="L723" s="296"/>
      <c r="M723" s="191"/>
      <c r="N723" s="190"/>
      <c r="O723" s="192"/>
      <c r="P723" s="218"/>
      <c r="Q723" s="218"/>
      <c r="R723" s="218"/>
    </row>
    <row r="724" spans="1:18" x14ac:dyDescent="0.25">
      <c r="A724" s="189"/>
      <c r="B724" s="189"/>
      <c r="C724" s="189"/>
      <c r="D724" s="189"/>
      <c r="E724" s="189"/>
      <c r="F724" s="189"/>
      <c r="G724" s="189"/>
      <c r="H724" s="189"/>
      <c r="I724" s="189"/>
      <c r="J724" s="300"/>
      <c r="K724" s="300"/>
      <c r="L724" s="296"/>
      <c r="M724" s="191"/>
      <c r="N724" s="190"/>
      <c r="O724" s="192"/>
      <c r="P724" s="218"/>
      <c r="Q724" s="218"/>
      <c r="R724" s="218"/>
    </row>
    <row r="725" spans="1:18" x14ac:dyDescent="0.25">
      <c r="A725" s="189"/>
      <c r="B725" s="189"/>
      <c r="C725" s="189"/>
      <c r="D725" s="189"/>
      <c r="E725" s="189"/>
      <c r="F725" s="189"/>
      <c r="G725" s="189"/>
      <c r="H725" s="189"/>
      <c r="I725" s="189"/>
      <c r="J725" s="300"/>
      <c r="K725" s="300"/>
      <c r="L725" s="296"/>
      <c r="M725" s="191"/>
      <c r="N725" s="190"/>
      <c r="O725" s="192"/>
      <c r="P725" s="218"/>
      <c r="Q725" s="218"/>
      <c r="R725" s="218"/>
    </row>
    <row r="726" spans="1:18" x14ac:dyDescent="0.25">
      <c r="A726" s="189"/>
      <c r="B726" s="189"/>
      <c r="C726" s="189"/>
      <c r="D726" s="189"/>
      <c r="E726" s="189"/>
      <c r="F726" s="189"/>
      <c r="G726" s="189"/>
      <c r="H726" s="189"/>
      <c r="I726" s="189"/>
      <c r="J726" s="300"/>
      <c r="K726" s="300"/>
      <c r="L726" s="296"/>
      <c r="M726" s="191"/>
      <c r="N726" s="190"/>
      <c r="O726" s="192"/>
      <c r="P726" s="218"/>
      <c r="Q726" s="218"/>
      <c r="R726" s="218"/>
    </row>
    <row r="727" spans="1:18" x14ac:dyDescent="0.25">
      <c r="A727" s="189"/>
      <c r="B727" s="189"/>
      <c r="C727" s="189"/>
      <c r="D727" s="189"/>
      <c r="E727" s="189"/>
      <c r="F727" s="189"/>
      <c r="G727" s="189"/>
      <c r="H727" s="189"/>
      <c r="I727" s="189"/>
      <c r="J727" s="300"/>
      <c r="K727" s="300"/>
      <c r="L727" s="296"/>
      <c r="M727" s="191"/>
      <c r="N727" s="190"/>
      <c r="O727" s="192"/>
      <c r="P727" s="218"/>
      <c r="Q727" s="218"/>
      <c r="R727" s="218"/>
    </row>
    <row r="728" spans="1:18" x14ac:dyDescent="0.25">
      <c r="A728" s="189"/>
      <c r="B728" s="189"/>
      <c r="C728" s="189"/>
      <c r="D728" s="189"/>
      <c r="E728" s="189"/>
      <c r="F728" s="189"/>
      <c r="G728" s="189"/>
      <c r="H728" s="189"/>
      <c r="I728" s="189"/>
      <c r="J728" s="300"/>
      <c r="K728" s="300"/>
      <c r="L728" s="296"/>
      <c r="M728" s="191"/>
      <c r="N728" s="190"/>
      <c r="O728" s="192"/>
      <c r="P728" s="218"/>
      <c r="Q728" s="218"/>
      <c r="R728" s="218"/>
    </row>
    <row r="729" spans="1:18" x14ac:dyDescent="0.25">
      <c r="A729" s="189"/>
      <c r="B729" s="189"/>
      <c r="C729" s="189"/>
      <c r="D729" s="189"/>
      <c r="E729" s="189"/>
      <c r="F729" s="189"/>
      <c r="G729" s="189"/>
      <c r="H729" s="189"/>
      <c r="I729" s="189"/>
      <c r="J729" s="300"/>
      <c r="K729" s="300"/>
      <c r="L729" s="296"/>
      <c r="M729" s="191"/>
      <c r="N729" s="190"/>
      <c r="O729" s="192"/>
      <c r="P729" s="218"/>
      <c r="Q729" s="218"/>
      <c r="R729" s="218"/>
    </row>
    <row r="730" spans="1:18" x14ac:dyDescent="0.25">
      <c r="A730" s="189"/>
      <c r="B730" s="189"/>
      <c r="C730" s="189"/>
      <c r="D730" s="189"/>
      <c r="E730" s="189"/>
      <c r="F730" s="189"/>
      <c r="G730" s="189"/>
      <c r="H730" s="189"/>
      <c r="I730" s="189"/>
      <c r="J730" s="300"/>
      <c r="K730" s="300"/>
      <c r="L730" s="296"/>
      <c r="M730" s="191"/>
      <c r="N730" s="190"/>
      <c r="O730" s="192"/>
      <c r="P730" s="218"/>
      <c r="Q730" s="218"/>
      <c r="R730" s="218"/>
    </row>
    <row r="731" spans="1:18" x14ac:dyDescent="0.25">
      <c r="A731" s="189"/>
      <c r="B731" s="189"/>
      <c r="C731" s="189"/>
      <c r="D731" s="189"/>
      <c r="E731" s="189"/>
      <c r="F731" s="189"/>
      <c r="G731" s="189"/>
      <c r="H731" s="189"/>
      <c r="I731" s="189"/>
      <c r="J731" s="300"/>
      <c r="K731" s="300"/>
      <c r="L731" s="296"/>
      <c r="M731" s="191"/>
      <c r="N731" s="190"/>
      <c r="O731" s="192"/>
      <c r="P731" s="218"/>
      <c r="Q731" s="218"/>
      <c r="R731" s="218"/>
    </row>
    <row r="732" spans="1:18" x14ac:dyDescent="0.25">
      <c r="A732" s="189"/>
      <c r="B732" s="189"/>
      <c r="C732" s="189"/>
      <c r="D732" s="189"/>
      <c r="E732" s="189"/>
      <c r="F732" s="189"/>
      <c r="G732" s="189"/>
      <c r="H732" s="189"/>
      <c r="I732" s="189"/>
      <c r="J732" s="300"/>
      <c r="K732" s="300"/>
      <c r="L732" s="296"/>
      <c r="M732" s="191"/>
      <c r="N732" s="190"/>
      <c r="O732" s="192"/>
      <c r="P732" s="218"/>
      <c r="Q732" s="218"/>
      <c r="R732" s="218"/>
    </row>
    <row r="733" spans="1:18" x14ac:dyDescent="0.25">
      <c r="A733" s="189"/>
      <c r="B733" s="189"/>
      <c r="C733" s="189"/>
      <c r="D733" s="189"/>
      <c r="E733" s="189"/>
      <c r="F733" s="189"/>
      <c r="G733" s="189"/>
      <c r="H733" s="189"/>
      <c r="I733" s="189"/>
      <c r="J733" s="300"/>
      <c r="K733" s="300"/>
      <c r="L733" s="296"/>
      <c r="M733" s="191"/>
      <c r="N733" s="190"/>
      <c r="O733" s="192"/>
      <c r="P733" s="218"/>
      <c r="Q733" s="218"/>
      <c r="R733" s="218"/>
    </row>
    <row r="734" spans="1:18" x14ac:dyDescent="0.25">
      <c r="A734" s="189"/>
      <c r="B734" s="189"/>
      <c r="C734" s="189"/>
      <c r="D734" s="189"/>
      <c r="E734" s="189"/>
      <c r="F734" s="189"/>
      <c r="G734" s="189"/>
      <c r="H734" s="189"/>
      <c r="I734" s="189"/>
      <c r="J734" s="300"/>
      <c r="K734" s="300"/>
      <c r="L734" s="296"/>
      <c r="M734" s="191"/>
      <c r="N734" s="190"/>
      <c r="O734" s="192"/>
      <c r="P734" s="218"/>
      <c r="Q734" s="218"/>
      <c r="R734" s="218"/>
    </row>
    <row r="735" spans="1:18" x14ac:dyDescent="0.25">
      <c r="A735" s="189"/>
      <c r="B735" s="189"/>
      <c r="C735" s="189"/>
      <c r="D735" s="189"/>
      <c r="E735" s="189"/>
      <c r="F735" s="189"/>
      <c r="G735" s="189"/>
      <c r="H735" s="189"/>
      <c r="I735" s="189"/>
      <c r="J735" s="300"/>
      <c r="K735" s="300"/>
      <c r="L735" s="296"/>
      <c r="M735" s="191"/>
      <c r="N735" s="190"/>
      <c r="O735" s="192"/>
      <c r="P735" s="218"/>
      <c r="Q735" s="218"/>
      <c r="R735" s="218"/>
    </row>
    <row r="736" spans="1:18" x14ac:dyDescent="0.25">
      <c r="A736" s="189"/>
      <c r="B736" s="189"/>
      <c r="C736" s="189"/>
      <c r="D736" s="189"/>
      <c r="E736" s="189"/>
      <c r="F736" s="189"/>
      <c r="G736" s="189"/>
      <c r="H736" s="189"/>
      <c r="I736" s="189"/>
      <c r="J736" s="300"/>
      <c r="K736" s="300"/>
      <c r="L736" s="296"/>
      <c r="M736" s="191"/>
      <c r="N736" s="190"/>
      <c r="O736" s="192"/>
      <c r="P736" s="218"/>
      <c r="Q736" s="218"/>
      <c r="R736" s="218"/>
    </row>
    <row r="737" spans="1:18" x14ac:dyDescent="0.25">
      <c r="A737" s="189"/>
      <c r="B737" s="189"/>
      <c r="C737" s="189"/>
      <c r="D737" s="189"/>
      <c r="E737" s="189"/>
      <c r="F737" s="189"/>
      <c r="G737" s="189"/>
      <c r="H737" s="189"/>
      <c r="I737" s="189"/>
      <c r="J737" s="300"/>
      <c r="K737" s="300"/>
      <c r="L737" s="296"/>
      <c r="M737" s="191"/>
      <c r="N737" s="190"/>
      <c r="O737" s="192"/>
      <c r="P737" s="218"/>
      <c r="Q737" s="218"/>
      <c r="R737" s="218"/>
    </row>
    <row r="738" spans="1:18" x14ac:dyDescent="0.25">
      <c r="A738" s="189"/>
      <c r="B738" s="189"/>
      <c r="C738" s="189"/>
      <c r="D738" s="189"/>
      <c r="E738" s="189"/>
      <c r="F738" s="189"/>
      <c r="G738" s="189"/>
      <c r="H738" s="189"/>
      <c r="I738" s="189"/>
      <c r="J738" s="300"/>
      <c r="K738" s="300"/>
      <c r="L738" s="296"/>
      <c r="M738" s="191"/>
      <c r="N738" s="190"/>
      <c r="O738" s="192"/>
      <c r="P738" s="218"/>
      <c r="Q738" s="218"/>
      <c r="R738" s="218"/>
    </row>
    <row r="739" spans="1:18" x14ac:dyDescent="0.25">
      <c r="A739" s="189"/>
      <c r="B739" s="189"/>
      <c r="C739" s="189"/>
      <c r="D739" s="189"/>
      <c r="E739" s="189"/>
      <c r="F739" s="189"/>
      <c r="G739" s="189"/>
      <c r="H739" s="189"/>
      <c r="I739" s="189"/>
      <c r="J739" s="300"/>
      <c r="K739" s="300"/>
      <c r="L739" s="296"/>
      <c r="M739" s="191"/>
      <c r="N739" s="190"/>
      <c r="O739" s="192"/>
      <c r="P739" s="218"/>
      <c r="Q739" s="218"/>
      <c r="R739" s="218"/>
    </row>
    <row r="740" spans="1:18" x14ac:dyDescent="0.25">
      <c r="A740" s="189"/>
      <c r="B740" s="189"/>
      <c r="C740" s="189"/>
      <c r="D740" s="189"/>
      <c r="E740" s="189"/>
      <c r="F740" s="189"/>
      <c r="G740" s="189"/>
      <c r="H740" s="189"/>
      <c r="I740" s="189"/>
      <c r="J740" s="300"/>
      <c r="K740" s="300"/>
      <c r="L740" s="296"/>
      <c r="M740" s="191"/>
      <c r="N740" s="190"/>
      <c r="O740" s="192"/>
      <c r="P740" s="218"/>
      <c r="Q740" s="218"/>
      <c r="R740" s="218"/>
    </row>
    <row r="741" spans="1:18" x14ac:dyDescent="0.25">
      <c r="A741" s="189"/>
      <c r="B741" s="189"/>
      <c r="C741" s="189"/>
      <c r="D741" s="189"/>
      <c r="E741" s="189"/>
      <c r="F741" s="189"/>
      <c r="G741" s="189"/>
      <c r="H741" s="189"/>
      <c r="I741" s="189"/>
      <c r="J741" s="300"/>
      <c r="K741" s="300"/>
      <c r="L741" s="296"/>
      <c r="M741" s="191"/>
      <c r="N741" s="190"/>
      <c r="O741" s="192"/>
      <c r="P741" s="218"/>
      <c r="Q741" s="218"/>
      <c r="R741" s="218"/>
    </row>
    <row r="742" spans="1:18" x14ac:dyDescent="0.25">
      <c r="A742" s="189"/>
      <c r="B742" s="189"/>
      <c r="C742" s="189"/>
      <c r="D742" s="189"/>
      <c r="E742" s="189"/>
      <c r="F742" s="189"/>
      <c r="G742" s="189"/>
      <c r="H742" s="189"/>
      <c r="I742" s="189"/>
      <c r="J742" s="300"/>
      <c r="K742" s="300"/>
      <c r="L742" s="296"/>
      <c r="M742" s="191"/>
      <c r="N742" s="190"/>
      <c r="O742" s="192"/>
      <c r="P742" s="218"/>
      <c r="Q742" s="218"/>
      <c r="R742" s="218"/>
    </row>
    <row r="743" spans="1:18" x14ac:dyDescent="0.25">
      <c r="A743" s="189"/>
      <c r="B743" s="189"/>
      <c r="C743" s="189"/>
      <c r="D743" s="189"/>
      <c r="E743" s="189"/>
      <c r="F743" s="189"/>
      <c r="G743" s="189"/>
      <c r="H743" s="189"/>
      <c r="I743" s="189"/>
      <c r="J743" s="300"/>
      <c r="K743" s="300"/>
      <c r="L743" s="296"/>
      <c r="M743" s="191"/>
      <c r="N743" s="190"/>
      <c r="O743" s="192"/>
      <c r="P743" s="218"/>
      <c r="Q743" s="218"/>
      <c r="R743" s="218"/>
    </row>
    <row r="744" spans="1:18" x14ac:dyDescent="0.25">
      <c r="A744" s="189"/>
      <c r="B744" s="189"/>
      <c r="C744" s="189"/>
      <c r="D744" s="189"/>
      <c r="E744" s="189"/>
      <c r="F744" s="189"/>
      <c r="G744" s="189"/>
      <c r="H744" s="189"/>
      <c r="I744" s="189"/>
      <c r="J744" s="300"/>
      <c r="K744" s="300"/>
      <c r="L744" s="296"/>
      <c r="M744" s="191"/>
      <c r="N744" s="190"/>
      <c r="O744" s="192"/>
      <c r="P744" s="218"/>
      <c r="Q744" s="218"/>
      <c r="R744" s="218"/>
    </row>
    <row r="745" spans="1:18" x14ac:dyDescent="0.25">
      <c r="A745" s="189"/>
      <c r="B745" s="189"/>
      <c r="C745" s="189"/>
      <c r="D745" s="189"/>
      <c r="E745" s="189"/>
      <c r="F745" s="189"/>
      <c r="G745" s="189"/>
      <c r="H745" s="189"/>
      <c r="I745" s="189"/>
      <c r="J745" s="300"/>
      <c r="K745" s="300"/>
      <c r="L745" s="296"/>
      <c r="M745" s="191"/>
      <c r="N745" s="190"/>
      <c r="O745" s="192"/>
      <c r="P745" s="218"/>
      <c r="Q745" s="218"/>
      <c r="R745" s="218"/>
    </row>
    <row r="746" spans="1:18" x14ac:dyDescent="0.25">
      <c r="A746" s="189"/>
      <c r="B746" s="189"/>
      <c r="C746" s="189"/>
      <c r="D746" s="189"/>
      <c r="E746" s="189"/>
      <c r="F746" s="189"/>
      <c r="G746" s="189"/>
      <c r="H746" s="189"/>
      <c r="I746" s="189"/>
      <c r="J746" s="300"/>
      <c r="K746" s="300"/>
      <c r="L746" s="296"/>
      <c r="M746" s="191"/>
      <c r="N746" s="190"/>
      <c r="O746" s="192"/>
      <c r="P746" s="218"/>
      <c r="Q746" s="218"/>
      <c r="R746" s="218"/>
    </row>
    <row r="747" spans="1:18" x14ac:dyDescent="0.25">
      <c r="A747" s="189"/>
      <c r="B747" s="189"/>
      <c r="C747" s="189"/>
      <c r="D747" s="189"/>
      <c r="E747" s="189"/>
      <c r="F747" s="189"/>
      <c r="G747" s="189"/>
      <c r="H747" s="189"/>
      <c r="I747" s="189"/>
      <c r="J747" s="300"/>
      <c r="K747" s="300"/>
      <c r="L747" s="296"/>
      <c r="M747" s="191"/>
      <c r="N747" s="190"/>
      <c r="O747" s="192"/>
      <c r="P747" s="218"/>
      <c r="Q747" s="218"/>
      <c r="R747" s="218"/>
    </row>
    <row r="748" spans="1:18" x14ac:dyDescent="0.25">
      <c r="A748" s="189"/>
      <c r="B748" s="189"/>
      <c r="C748" s="189"/>
      <c r="D748" s="189"/>
      <c r="E748" s="189"/>
      <c r="F748" s="189"/>
      <c r="G748" s="189"/>
      <c r="H748" s="189"/>
      <c r="I748" s="189"/>
      <c r="J748" s="300"/>
      <c r="K748" s="300"/>
      <c r="L748" s="296"/>
      <c r="M748" s="191"/>
      <c r="N748" s="190"/>
      <c r="O748" s="192"/>
      <c r="P748" s="218"/>
      <c r="Q748" s="218"/>
      <c r="R748" s="218"/>
    </row>
    <row r="749" spans="1:18" x14ac:dyDescent="0.25">
      <c r="A749" s="189"/>
      <c r="B749" s="189"/>
      <c r="C749" s="189"/>
      <c r="D749" s="189"/>
      <c r="E749" s="189"/>
      <c r="F749" s="189"/>
      <c r="G749" s="189"/>
      <c r="H749" s="189"/>
      <c r="I749" s="189"/>
      <c r="J749" s="300"/>
      <c r="K749" s="300"/>
      <c r="L749" s="296"/>
      <c r="M749" s="191"/>
      <c r="N749" s="190"/>
      <c r="O749" s="192"/>
      <c r="P749" s="218"/>
      <c r="Q749" s="218"/>
      <c r="R749" s="218"/>
    </row>
    <row r="750" spans="1:18" x14ac:dyDescent="0.25">
      <c r="A750" s="189"/>
      <c r="B750" s="189"/>
      <c r="C750" s="189"/>
      <c r="D750" s="189"/>
      <c r="E750" s="189"/>
      <c r="F750" s="189"/>
      <c r="G750" s="189"/>
      <c r="H750" s="189"/>
      <c r="I750" s="189"/>
      <c r="J750" s="300"/>
      <c r="K750" s="300"/>
      <c r="L750" s="296"/>
      <c r="M750" s="191"/>
      <c r="N750" s="190"/>
      <c r="O750" s="192"/>
      <c r="P750" s="218"/>
      <c r="Q750" s="218"/>
      <c r="R750" s="218"/>
    </row>
    <row r="751" spans="1:18" x14ac:dyDescent="0.25">
      <c r="A751" s="189"/>
      <c r="B751" s="189"/>
      <c r="C751" s="189"/>
      <c r="D751" s="189"/>
      <c r="E751" s="189"/>
      <c r="F751" s="189"/>
      <c r="G751" s="189"/>
      <c r="H751" s="189"/>
      <c r="I751" s="189"/>
      <c r="J751" s="300"/>
      <c r="K751" s="300"/>
      <c r="L751" s="296"/>
      <c r="M751" s="191"/>
      <c r="N751" s="190"/>
      <c r="O751" s="192"/>
      <c r="P751" s="218"/>
      <c r="Q751" s="218"/>
      <c r="R751" s="218"/>
    </row>
    <row r="752" spans="1:18" x14ac:dyDescent="0.25">
      <c r="A752" s="189"/>
      <c r="B752" s="189"/>
      <c r="C752" s="189"/>
      <c r="D752" s="189"/>
      <c r="E752" s="189"/>
      <c r="F752" s="189"/>
      <c r="G752" s="189"/>
      <c r="H752" s="189"/>
      <c r="I752" s="189"/>
      <c r="J752" s="300"/>
      <c r="K752" s="300"/>
      <c r="L752" s="296"/>
      <c r="M752" s="191"/>
      <c r="N752" s="190"/>
      <c r="O752" s="192"/>
      <c r="P752" s="218"/>
      <c r="Q752" s="218"/>
      <c r="R752" s="218"/>
    </row>
    <row r="753" spans="1:18" x14ac:dyDescent="0.25">
      <c r="A753" s="189"/>
      <c r="B753" s="189"/>
      <c r="C753" s="189"/>
      <c r="D753" s="189"/>
      <c r="E753" s="189"/>
      <c r="F753" s="189"/>
      <c r="G753" s="189"/>
      <c r="H753" s="189"/>
      <c r="I753" s="189"/>
      <c r="J753" s="300"/>
      <c r="K753" s="300"/>
      <c r="L753" s="296"/>
      <c r="M753" s="191"/>
      <c r="N753" s="190"/>
      <c r="O753" s="192"/>
      <c r="P753" s="218"/>
      <c r="Q753" s="218"/>
      <c r="R753" s="218"/>
    </row>
    <row r="754" spans="1:18" x14ac:dyDescent="0.25">
      <c r="A754" s="189"/>
      <c r="B754" s="189"/>
      <c r="C754" s="189"/>
      <c r="D754" s="189"/>
      <c r="E754" s="189"/>
      <c r="F754" s="189"/>
      <c r="G754" s="189"/>
      <c r="H754" s="189"/>
      <c r="I754" s="189"/>
      <c r="J754" s="300"/>
      <c r="K754" s="300"/>
      <c r="L754" s="296"/>
      <c r="M754" s="191"/>
      <c r="N754" s="190"/>
      <c r="O754" s="192"/>
      <c r="P754" s="218"/>
      <c r="Q754" s="218"/>
      <c r="R754" s="218"/>
    </row>
    <row r="755" spans="1:18" x14ac:dyDescent="0.25">
      <c r="A755" s="189"/>
      <c r="B755" s="189"/>
      <c r="C755" s="189"/>
      <c r="D755" s="189"/>
      <c r="E755" s="189"/>
      <c r="F755" s="189"/>
      <c r="G755" s="189"/>
      <c r="H755" s="189"/>
      <c r="I755" s="189"/>
      <c r="J755" s="300"/>
      <c r="K755" s="300"/>
      <c r="L755" s="296"/>
      <c r="M755" s="191"/>
      <c r="N755" s="190"/>
      <c r="O755" s="192"/>
      <c r="P755" s="218"/>
      <c r="Q755" s="218"/>
      <c r="R755" s="218"/>
    </row>
    <row r="756" spans="1:18" x14ac:dyDescent="0.25">
      <c r="A756" s="189"/>
      <c r="B756" s="189"/>
      <c r="C756" s="189"/>
      <c r="D756" s="189"/>
      <c r="E756" s="189"/>
      <c r="F756" s="189"/>
      <c r="G756" s="189"/>
      <c r="H756" s="189"/>
      <c r="I756" s="189"/>
      <c r="J756" s="300"/>
      <c r="K756" s="300"/>
      <c r="L756" s="296"/>
      <c r="M756" s="191"/>
      <c r="N756" s="190"/>
      <c r="O756" s="192"/>
      <c r="P756" s="218"/>
      <c r="Q756" s="218"/>
      <c r="R756" s="218"/>
    </row>
    <row r="757" spans="1:18" x14ac:dyDescent="0.25">
      <c r="A757" s="189"/>
      <c r="B757" s="189"/>
      <c r="C757" s="189"/>
      <c r="D757" s="189"/>
      <c r="E757" s="189"/>
      <c r="F757" s="189"/>
      <c r="G757" s="189"/>
      <c r="H757" s="189"/>
      <c r="I757" s="189"/>
      <c r="J757" s="300"/>
      <c r="K757" s="300"/>
      <c r="L757" s="296"/>
      <c r="M757" s="191"/>
      <c r="N757" s="190"/>
      <c r="O757" s="192"/>
      <c r="P757" s="218"/>
      <c r="Q757" s="218"/>
      <c r="R757" s="218"/>
    </row>
    <row r="758" spans="1:18" x14ac:dyDescent="0.25">
      <c r="A758" s="189"/>
      <c r="B758" s="189"/>
      <c r="C758" s="189"/>
      <c r="D758" s="189"/>
      <c r="E758" s="189"/>
      <c r="F758" s="189"/>
      <c r="G758" s="189"/>
      <c r="H758" s="189"/>
      <c r="I758" s="189"/>
      <c r="J758" s="300"/>
      <c r="K758" s="300"/>
      <c r="L758" s="296"/>
      <c r="M758" s="191"/>
      <c r="N758" s="190"/>
      <c r="O758" s="192"/>
      <c r="P758" s="218"/>
      <c r="Q758" s="218"/>
      <c r="R758" s="218"/>
    </row>
    <row r="759" spans="1:18" x14ac:dyDescent="0.25">
      <c r="A759" s="189"/>
      <c r="B759" s="189"/>
      <c r="C759" s="189"/>
      <c r="D759" s="189"/>
      <c r="E759" s="189"/>
      <c r="F759" s="189"/>
      <c r="G759" s="189"/>
      <c r="H759" s="189"/>
      <c r="I759" s="189"/>
      <c r="J759" s="300"/>
      <c r="K759" s="300"/>
      <c r="L759" s="296"/>
      <c r="M759" s="191"/>
      <c r="N759" s="190"/>
      <c r="O759" s="192"/>
      <c r="P759" s="218"/>
      <c r="Q759" s="218"/>
      <c r="R759" s="218"/>
    </row>
    <row r="760" spans="1:18" x14ac:dyDescent="0.25">
      <c r="A760" s="189"/>
      <c r="B760" s="189"/>
      <c r="C760" s="189"/>
      <c r="D760" s="189"/>
      <c r="E760" s="189"/>
      <c r="F760" s="189"/>
      <c r="G760" s="189"/>
      <c r="H760" s="189"/>
      <c r="I760" s="189"/>
      <c r="J760" s="300"/>
      <c r="K760" s="300"/>
      <c r="L760" s="296"/>
      <c r="M760" s="191"/>
      <c r="N760" s="190"/>
      <c r="O760" s="192"/>
      <c r="P760" s="218"/>
      <c r="Q760" s="218"/>
      <c r="R760" s="218"/>
    </row>
    <row r="761" spans="1:18" x14ac:dyDescent="0.25">
      <c r="A761" s="189"/>
      <c r="B761" s="189"/>
      <c r="C761" s="189"/>
      <c r="D761" s="189"/>
      <c r="E761" s="189"/>
      <c r="F761" s="189"/>
      <c r="G761" s="189"/>
      <c r="H761" s="189"/>
      <c r="I761" s="189"/>
      <c r="J761" s="300"/>
      <c r="K761" s="300"/>
      <c r="L761" s="296"/>
      <c r="M761" s="191"/>
      <c r="N761" s="190"/>
      <c r="O761" s="192"/>
      <c r="P761" s="218"/>
      <c r="Q761" s="218"/>
      <c r="R761" s="218"/>
    </row>
    <row r="762" spans="1:18" x14ac:dyDescent="0.25">
      <c r="A762" s="189"/>
      <c r="B762" s="189"/>
      <c r="C762" s="189"/>
      <c r="D762" s="189"/>
      <c r="E762" s="189"/>
      <c r="F762" s="189"/>
      <c r="G762" s="189"/>
      <c r="H762" s="189"/>
      <c r="I762" s="189"/>
      <c r="J762" s="300"/>
      <c r="K762" s="300"/>
      <c r="L762" s="296"/>
      <c r="M762" s="191"/>
      <c r="N762" s="190"/>
      <c r="O762" s="192"/>
      <c r="P762" s="218"/>
      <c r="Q762" s="218"/>
      <c r="R762" s="218"/>
    </row>
    <row r="763" spans="1:18" x14ac:dyDescent="0.25">
      <c r="A763" s="189"/>
      <c r="B763" s="189"/>
      <c r="C763" s="189"/>
      <c r="D763" s="189"/>
      <c r="E763" s="189"/>
      <c r="F763" s="189"/>
      <c r="G763" s="189"/>
      <c r="H763" s="189"/>
      <c r="I763" s="189"/>
      <c r="J763" s="300"/>
      <c r="K763" s="300"/>
      <c r="L763" s="296"/>
      <c r="M763" s="191"/>
      <c r="N763" s="190"/>
      <c r="O763" s="192"/>
      <c r="P763" s="218"/>
      <c r="Q763" s="218"/>
      <c r="R763" s="218"/>
    </row>
    <row r="764" spans="1:18" x14ac:dyDescent="0.25">
      <c r="A764" s="189"/>
      <c r="B764" s="189"/>
      <c r="C764" s="189"/>
      <c r="D764" s="189"/>
      <c r="E764" s="189"/>
      <c r="F764" s="189"/>
      <c r="G764" s="189"/>
      <c r="H764" s="189"/>
      <c r="I764" s="189"/>
      <c r="J764" s="300"/>
      <c r="K764" s="300"/>
      <c r="L764" s="296"/>
      <c r="M764" s="191"/>
      <c r="N764" s="190"/>
      <c r="O764" s="192"/>
      <c r="P764" s="218"/>
      <c r="Q764" s="218"/>
      <c r="R764" s="218"/>
    </row>
    <row r="765" spans="1:18" x14ac:dyDescent="0.25">
      <c r="A765" s="189"/>
      <c r="B765" s="189"/>
      <c r="C765" s="189"/>
      <c r="D765" s="189"/>
      <c r="E765" s="189"/>
      <c r="F765" s="189"/>
      <c r="G765" s="189"/>
      <c r="H765" s="189"/>
      <c r="I765" s="189"/>
      <c r="J765" s="300"/>
      <c r="K765" s="300"/>
      <c r="L765" s="296"/>
      <c r="M765" s="191"/>
      <c r="N765" s="190"/>
      <c r="O765" s="192"/>
      <c r="P765" s="218"/>
      <c r="Q765" s="218"/>
      <c r="R765" s="218"/>
    </row>
    <row r="766" spans="1:18" x14ac:dyDescent="0.25">
      <c r="A766" s="189"/>
      <c r="B766" s="189"/>
      <c r="C766" s="189"/>
      <c r="D766" s="189"/>
      <c r="E766" s="189"/>
      <c r="F766" s="189"/>
      <c r="G766" s="189"/>
      <c r="H766" s="189"/>
      <c r="I766" s="189"/>
      <c r="J766" s="300"/>
      <c r="K766" s="300"/>
      <c r="L766" s="296"/>
      <c r="M766" s="191"/>
      <c r="N766" s="190"/>
      <c r="O766" s="192"/>
      <c r="P766" s="218"/>
      <c r="Q766" s="218"/>
      <c r="R766" s="218"/>
    </row>
    <row r="767" spans="1:18" x14ac:dyDescent="0.25">
      <c r="A767" s="189"/>
      <c r="B767" s="189"/>
      <c r="C767" s="189"/>
      <c r="D767" s="189"/>
      <c r="E767" s="189"/>
      <c r="F767" s="189"/>
      <c r="G767" s="189"/>
      <c r="H767" s="189"/>
      <c r="I767" s="189"/>
      <c r="J767" s="300"/>
      <c r="K767" s="300"/>
      <c r="L767" s="296"/>
      <c r="M767" s="191"/>
      <c r="N767" s="190"/>
      <c r="O767" s="192"/>
      <c r="P767" s="218"/>
      <c r="Q767" s="218"/>
      <c r="R767" s="218"/>
    </row>
    <row r="768" spans="1:18" x14ac:dyDescent="0.25">
      <c r="A768" s="189"/>
      <c r="B768" s="189"/>
      <c r="C768" s="189"/>
      <c r="D768" s="189"/>
      <c r="E768" s="189"/>
      <c r="F768" s="189"/>
      <c r="G768" s="189"/>
      <c r="H768" s="189"/>
      <c r="I768" s="189"/>
      <c r="J768" s="300"/>
      <c r="K768" s="300"/>
      <c r="L768" s="296"/>
      <c r="M768" s="191"/>
      <c r="N768" s="190"/>
      <c r="O768" s="192"/>
      <c r="P768" s="218"/>
      <c r="Q768" s="218"/>
      <c r="R768" s="218"/>
    </row>
    <row r="769" spans="1:18" x14ac:dyDescent="0.25">
      <c r="A769" s="189"/>
      <c r="B769" s="189"/>
      <c r="C769" s="189"/>
      <c r="D769" s="189"/>
      <c r="E769" s="189"/>
      <c r="F769" s="189"/>
      <c r="G769" s="189"/>
      <c r="H769" s="189"/>
      <c r="I769" s="189"/>
      <c r="J769" s="300"/>
      <c r="K769" s="300"/>
      <c r="L769" s="296"/>
      <c r="M769" s="191"/>
      <c r="N769" s="190"/>
      <c r="O769" s="192"/>
      <c r="P769" s="218"/>
      <c r="Q769" s="218"/>
      <c r="R769" s="218"/>
    </row>
    <row r="770" spans="1:18" x14ac:dyDescent="0.25">
      <c r="A770" s="189"/>
      <c r="B770" s="189"/>
      <c r="C770" s="189"/>
      <c r="D770" s="189"/>
      <c r="E770" s="189"/>
      <c r="F770" s="189"/>
      <c r="G770" s="189"/>
      <c r="H770" s="189"/>
      <c r="I770" s="189"/>
      <c r="J770" s="300"/>
      <c r="K770" s="300"/>
      <c r="L770" s="296"/>
      <c r="M770" s="191"/>
      <c r="N770" s="190"/>
      <c r="O770" s="192"/>
      <c r="P770" s="218"/>
      <c r="Q770" s="218"/>
      <c r="R770" s="218"/>
    </row>
    <row r="771" spans="1:18" x14ac:dyDescent="0.25">
      <c r="A771" s="189"/>
      <c r="B771" s="189"/>
      <c r="C771" s="189"/>
      <c r="D771" s="189"/>
      <c r="E771" s="189"/>
      <c r="F771" s="189"/>
      <c r="G771" s="189"/>
      <c r="H771" s="189"/>
      <c r="I771" s="189"/>
      <c r="J771" s="300"/>
      <c r="K771" s="300"/>
      <c r="L771" s="296"/>
      <c r="M771" s="191"/>
      <c r="N771" s="190"/>
      <c r="O771" s="192"/>
      <c r="P771" s="218"/>
      <c r="Q771" s="218"/>
      <c r="R771" s="218"/>
    </row>
    <row r="772" spans="1:18" x14ac:dyDescent="0.25">
      <c r="A772" s="189"/>
      <c r="B772" s="189"/>
      <c r="C772" s="189"/>
      <c r="D772" s="189"/>
      <c r="E772" s="189"/>
      <c r="F772" s="189"/>
      <c r="G772" s="189"/>
      <c r="H772" s="189"/>
      <c r="I772" s="189"/>
      <c r="J772" s="300"/>
      <c r="K772" s="300"/>
      <c r="L772" s="296"/>
      <c r="M772" s="191"/>
      <c r="N772" s="190"/>
      <c r="O772" s="192"/>
      <c r="P772" s="218"/>
      <c r="Q772" s="218"/>
      <c r="R772" s="218"/>
    </row>
    <row r="773" spans="1:18" x14ac:dyDescent="0.25">
      <c r="A773" s="189"/>
      <c r="B773" s="189"/>
      <c r="C773" s="189"/>
      <c r="D773" s="189"/>
      <c r="E773" s="189"/>
      <c r="F773" s="189"/>
      <c r="G773" s="189"/>
      <c r="H773" s="189"/>
      <c r="I773" s="189"/>
      <c r="J773" s="300"/>
      <c r="K773" s="300"/>
      <c r="L773" s="296"/>
      <c r="M773" s="191"/>
      <c r="N773" s="190"/>
      <c r="O773" s="192"/>
      <c r="P773" s="218"/>
      <c r="Q773" s="218"/>
      <c r="R773" s="218"/>
    </row>
    <row r="774" spans="1:18" x14ac:dyDescent="0.25">
      <c r="A774" s="189"/>
      <c r="B774" s="189"/>
      <c r="C774" s="189"/>
      <c r="D774" s="189"/>
      <c r="E774" s="189"/>
      <c r="F774" s="189"/>
      <c r="G774" s="189"/>
      <c r="H774" s="189"/>
      <c r="I774" s="189"/>
      <c r="J774" s="300"/>
      <c r="K774" s="300"/>
      <c r="L774" s="296"/>
      <c r="M774" s="191"/>
      <c r="N774" s="190"/>
      <c r="O774" s="192"/>
      <c r="P774" s="218"/>
      <c r="Q774" s="218"/>
      <c r="R774" s="218"/>
    </row>
    <row r="775" spans="1:18" x14ac:dyDescent="0.25">
      <c r="A775" s="189"/>
      <c r="B775" s="189"/>
      <c r="C775" s="189"/>
      <c r="D775" s="189"/>
      <c r="E775" s="189"/>
      <c r="F775" s="189"/>
      <c r="G775" s="189"/>
      <c r="H775" s="189"/>
      <c r="I775" s="189"/>
      <c r="J775" s="300"/>
      <c r="K775" s="300"/>
      <c r="L775" s="296"/>
      <c r="M775" s="191"/>
      <c r="N775" s="190"/>
      <c r="O775" s="192"/>
      <c r="P775" s="218"/>
      <c r="Q775" s="218"/>
      <c r="R775" s="218"/>
    </row>
    <row r="776" spans="1:18" x14ac:dyDescent="0.25">
      <c r="A776" s="189"/>
      <c r="B776" s="189"/>
      <c r="C776" s="189"/>
      <c r="D776" s="189"/>
      <c r="E776" s="189"/>
      <c r="F776" s="189"/>
      <c r="G776" s="189"/>
      <c r="H776" s="189"/>
      <c r="I776" s="189"/>
      <c r="J776" s="300"/>
      <c r="K776" s="300"/>
      <c r="L776" s="296"/>
      <c r="M776" s="191"/>
      <c r="N776" s="190"/>
      <c r="O776" s="192"/>
      <c r="P776" s="218"/>
      <c r="Q776" s="218"/>
      <c r="R776" s="218"/>
    </row>
    <row r="777" spans="1:18" x14ac:dyDescent="0.25">
      <c r="A777" s="189"/>
      <c r="B777" s="189"/>
      <c r="C777" s="189"/>
      <c r="D777" s="189"/>
      <c r="E777" s="189"/>
      <c r="F777" s="189"/>
      <c r="G777" s="189"/>
      <c r="H777" s="189"/>
      <c r="I777" s="189"/>
      <c r="J777" s="300"/>
      <c r="K777" s="300"/>
      <c r="L777" s="296"/>
      <c r="M777" s="191"/>
      <c r="N777" s="190"/>
      <c r="O777" s="192"/>
      <c r="P777" s="218"/>
      <c r="Q777" s="218"/>
      <c r="R777" s="218"/>
    </row>
    <row r="778" spans="1:18" x14ac:dyDescent="0.25">
      <c r="A778" s="189"/>
      <c r="B778" s="189"/>
      <c r="C778" s="189"/>
      <c r="D778" s="189"/>
      <c r="E778" s="189"/>
      <c r="F778" s="189"/>
      <c r="G778" s="189"/>
      <c r="H778" s="189"/>
      <c r="I778" s="189"/>
      <c r="J778" s="300"/>
      <c r="K778" s="300"/>
      <c r="L778" s="296"/>
      <c r="M778" s="191"/>
      <c r="N778" s="190"/>
      <c r="O778" s="192"/>
      <c r="P778" s="218"/>
      <c r="Q778" s="218"/>
      <c r="R778" s="218"/>
    </row>
    <row r="779" spans="1:18" x14ac:dyDescent="0.25">
      <c r="A779" s="189"/>
      <c r="B779" s="189"/>
      <c r="C779" s="189"/>
      <c r="D779" s="189"/>
      <c r="E779" s="189"/>
      <c r="F779" s="189"/>
      <c r="G779" s="189"/>
      <c r="H779" s="189"/>
      <c r="I779" s="189"/>
      <c r="J779" s="300"/>
      <c r="K779" s="300"/>
      <c r="L779" s="296"/>
      <c r="M779" s="191"/>
      <c r="N779" s="190"/>
      <c r="O779" s="192"/>
      <c r="P779" s="218"/>
      <c r="Q779" s="218"/>
      <c r="R779" s="218"/>
    </row>
    <row r="780" spans="1:18" x14ac:dyDescent="0.25">
      <c r="A780" s="189"/>
      <c r="B780" s="189"/>
      <c r="C780" s="189"/>
      <c r="D780" s="189"/>
      <c r="E780" s="189"/>
      <c r="F780" s="189"/>
      <c r="G780" s="189"/>
      <c r="H780" s="189"/>
      <c r="I780" s="189"/>
      <c r="J780" s="300"/>
      <c r="K780" s="300"/>
      <c r="L780" s="296"/>
      <c r="M780" s="191"/>
      <c r="N780" s="190"/>
      <c r="O780" s="192"/>
      <c r="P780" s="218"/>
      <c r="Q780" s="218"/>
      <c r="R780" s="218"/>
    </row>
    <row r="781" spans="1:18" x14ac:dyDescent="0.25">
      <c r="A781" s="189"/>
      <c r="B781" s="189"/>
      <c r="C781" s="189"/>
      <c r="D781" s="189"/>
      <c r="E781" s="189"/>
      <c r="F781" s="189"/>
      <c r="G781" s="189"/>
      <c r="H781" s="189"/>
      <c r="I781" s="189"/>
      <c r="J781" s="300"/>
      <c r="K781" s="300"/>
      <c r="L781" s="296"/>
      <c r="M781" s="191"/>
      <c r="N781" s="190"/>
      <c r="O781" s="192"/>
      <c r="P781" s="218"/>
      <c r="Q781" s="218"/>
      <c r="R781" s="218"/>
    </row>
    <row r="782" spans="1:18" x14ac:dyDescent="0.25">
      <c r="A782" s="189"/>
      <c r="B782" s="189"/>
      <c r="C782" s="189"/>
      <c r="D782" s="189"/>
      <c r="E782" s="189"/>
      <c r="F782" s="189"/>
      <c r="G782" s="189"/>
      <c r="H782" s="189"/>
      <c r="I782" s="189"/>
      <c r="J782" s="300"/>
      <c r="K782" s="300"/>
      <c r="L782" s="296"/>
      <c r="M782" s="191"/>
      <c r="N782" s="190"/>
      <c r="O782" s="192"/>
      <c r="P782" s="218"/>
      <c r="Q782" s="218"/>
      <c r="R782" s="218"/>
    </row>
    <row r="783" spans="1:18" x14ac:dyDescent="0.25">
      <c r="A783" s="189"/>
      <c r="B783" s="189"/>
      <c r="C783" s="189"/>
      <c r="D783" s="189"/>
      <c r="E783" s="189"/>
      <c r="F783" s="189"/>
      <c r="G783" s="189"/>
      <c r="H783" s="189"/>
      <c r="I783" s="189"/>
      <c r="J783" s="300"/>
      <c r="K783" s="300"/>
      <c r="L783" s="296"/>
      <c r="M783" s="191"/>
      <c r="N783" s="190"/>
      <c r="O783" s="192"/>
      <c r="P783" s="218"/>
      <c r="Q783" s="218"/>
      <c r="R783" s="218"/>
    </row>
    <row r="784" spans="1:18" x14ac:dyDescent="0.25">
      <c r="A784" s="189"/>
      <c r="B784" s="189"/>
      <c r="C784" s="189"/>
      <c r="D784" s="189"/>
      <c r="E784" s="189"/>
      <c r="F784" s="189"/>
      <c r="G784" s="189"/>
      <c r="H784" s="189"/>
      <c r="I784" s="189"/>
      <c r="J784" s="300"/>
      <c r="K784" s="300"/>
      <c r="L784" s="296"/>
      <c r="M784" s="191"/>
      <c r="N784" s="190"/>
      <c r="O784" s="192"/>
      <c r="P784" s="218"/>
      <c r="Q784" s="218"/>
      <c r="R784" s="218"/>
    </row>
    <row r="785" spans="1:18" x14ac:dyDescent="0.25">
      <c r="A785" s="189"/>
      <c r="B785" s="189"/>
      <c r="C785" s="189"/>
      <c r="D785" s="189"/>
      <c r="E785" s="189"/>
      <c r="F785" s="189"/>
      <c r="G785" s="189"/>
      <c r="H785" s="189"/>
      <c r="I785" s="189"/>
      <c r="J785" s="300"/>
      <c r="K785" s="300"/>
      <c r="L785" s="296"/>
      <c r="M785" s="191"/>
      <c r="N785" s="190"/>
      <c r="O785" s="192"/>
      <c r="P785" s="218"/>
      <c r="Q785" s="218"/>
      <c r="R785" s="218"/>
    </row>
    <row r="786" spans="1:18" x14ac:dyDescent="0.25">
      <c r="A786" s="189"/>
      <c r="B786" s="189"/>
      <c r="C786" s="189"/>
      <c r="D786" s="189"/>
      <c r="E786" s="189"/>
      <c r="F786" s="189"/>
      <c r="G786" s="189"/>
      <c r="H786" s="189"/>
      <c r="I786" s="189"/>
      <c r="J786" s="300"/>
      <c r="K786" s="300"/>
      <c r="L786" s="296"/>
      <c r="M786" s="191"/>
      <c r="N786" s="190"/>
      <c r="O786" s="192"/>
      <c r="P786" s="218"/>
      <c r="Q786" s="218"/>
      <c r="R786" s="218"/>
    </row>
    <row r="787" spans="1:18" x14ac:dyDescent="0.25">
      <c r="A787" s="189"/>
      <c r="B787" s="189"/>
      <c r="C787" s="189"/>
      <c r="D787" s="189"/>
      <c r="E787" s="189"/>
      <c r="F787" s="189"/>
      <c r="G787" s="189"/>
      <c r="H787" s="189"/>
      <c r="I787" s="189"/>
      <c r="J787" s="300"/>
      <c r="K787" s="300"/>
      <c r="L787" s="296"/>
      <c r="M787" s="191"/>
      <c r="N787" s="190"/>
      <c r="O787" s="192"/>
      <c r="P787" s="218"/>
      <c r="Q787" s="218"/>
      <c r="R787" s="218"/>
    </row>
    <row r="788" spans="1:18" x14ac:dyDescent="0.25">
      <c r="A788" s="189"/>
      <c r="B788" s="189"/>
      <c r="C788" s="189"/>
      <c r="D788" s="189"/>
      <c r="E788" s="189"/>
      <c r="F788" s="189"/>
      <c r="G788" s="189"/>
      <c r="H788" s="189"/>
      <c r="I788" s="189"/>
      <c r="J788" s="300"/>
      <c r="K788" s="300"/>
      <c r="L788" s="296"/>
      <c r="M788" s="191"/>
      <c r="N788" s="190"/>
      <c r="O788" s="192"/>
      <c r="P788" s="218"/>
      <c r="Q788" s="218"/>
      <c r="R788" s="218"/>
    </row>
    <row r="789" spans="1:18" x14ac:dyDescent="0.25">
      <c r="A789" s="189"/>
      <c r="B789" s="189"/>
      <c r="C789" s="189"/>
      <c r="D789" s="189"/>
      <c r="E789" s="189"/>
      <c r="F789" s="189"/>
      <c r="G789" s="189"/>
      <c r="H789" s="189"/>
      <c r="I789" s="189"/>
      <c r="J789" s="300"/>
      <c r="K789" s="300"/>
      <c r="L789" s="296"/>
      <c r="M789" s="191"/>
      <c r="N789" s="190"/>
      <c r="O789" s="192"/>
      <c r="P789" s="218"/>
      <c r="Q789" s="218"/>
      <c r="R789" s="218"/>
    </row>
    <row r="790" spans="1:18" x14ac:dyDescent="0.25">
      <c r="A790" s="189"/>
      <c r="B790" s="189"/>
      <c r="C790" s="189"/>
      <c r="D790" s="189"/>
      <c r="E790" s="189"/>
      <c r="F790" s="189"/>
      <c r="G790" s="189"/>
      <c r="H790" s="189"/>
      <c r="I790" s="189"/>
      <c r="J790" s="300"/>
      <c r="K790" s="300"/>
      <c r="L790" s="296"/>
      <c r="M790" s="191"/>
      <c r="N790" s="190"/>
      <c r="O790" s="192"/>
      <c r="P790" s="218"/>
      <c r="Q790" s="218"/>
      <c r="R790" s="218"/>
    </row>
    <row r="791" spans="1:18" x14ac:dyDescent="0.25">
      <c r="A791" s="189"/>
      <c r="B791" s="189"/>
      <c r="C791" s="189"/>
      <c r="D791" s="189"/>
      <c r="E791" s="189"/>
      <c r="F791" s="189"/>
      <c r="G791" s="189"/>
      <c r="H791" s="189"/>
      <c r="I791" s="189"/>
      <c r="J791" s="300"/>
      <c r="K791" s="300"/>
      <c r="L791" s="296"/>
      <c r="M791" s="191"/>
      <c r="N791" s="190"/>
      <c r="O791" s="192"/>
      <c r="P791" s="218"/>
      <c r="Q791" s="218"/>
      <c r="R791" s="218"/>
    </row>
    <row r="792" spans="1:18" x14ac:dyDescent="0.25">
      <c r="A792" s="189"/>
      <c r="B792" s="189"/>
      <c r="C792" s="189"/>
      <c r="D792" s="189"/>
      <c r="E792" s="189"/>
      <c r="F792" s="189"/>
      <c r="G792" s="189"/>
      <c r="H792" s="189"/>
      <c r="I792" s="189"/>
      <c r="J792" s="300"/>
      <c r="K792" s="300"/>
      <c r="L792" s="296"/>
      <c r="M792" s="191"/>
      <c r="N792" s="190"/>
      <c r="O792" s="192"/>
      <c r="P792" s="218"/>
      <c r="Q792" s="218"/>
      <c r="R792" s="218"/>
    </row>
    <row r="793" spans="1:18" x14ac:dyDescent="0.25">
      <c r="A793" s="189"/>
      <c r="B793" s="189"/>
      <c r="C793" s="189"/>
      <c r="D793" s="189"/>
      <c r="E793" s="189"/>
      <c r="F793" s="189"/>
      <c r="G793" s="189"/>
      <c r="H793" s="189"/>
      <c r="I793" s="189"/>
      <c r="J793" s="300"/>
      <c r="K793" s="300"/>
      <c r="L793" s="296"/>
      <c r="M793" s="191"/>
      <c r="N793" s="190"/>
      <c r="O793" s="192"/>
      <c r="P793" s="218"/>
      <c r="Q793" s="218"/>
      <c r="R793" s="218"/>
    </row>
    <row r="794" spans="1:18" x14ac:dyDescent="0.25">
      <c r="A794" s="189"/>
      <c r="B794" s="189"/>
      <c r="C794" s="189"/>
      <c r="D794" s="189"/>
      <c r="E794" s="189"/>
      <c r="F794" s="189"/>
      <c r="G794" s="189"/>
      <c r="H794" s="189"/>
      <c r="I794" s="189"/>
      <c r="J794" s="300"/>
      <c r="K794" s="300"/>
      <c r="L794" s="296"/>
      <c r="M794" s="191"/>
      <c r="N794" s="190"/>
      <c r="O794" s="192"/>
      <c r="P794" s="218"/>
      <c r="Q794" s="218"/>
      <c r="R794" s="218"/>
    </row>
    <row r="795" spans="1:18" x14ac:dyDescent="0.25">
      <c r="A795" s="189"/>
      <c r="B795" s="189"/>
      <c r="C795" s="189"/>
      <c r="D795" s="189"/>
      <c r="E795" s="189"/>
      <c r="F795" s="189"/>
      <c r="G795" s="189"/>
      <c r="H795" s="189"/>
      <c r="I795" s="189"/>
      <c r="J795" s="300"/>
      <c r="K795" s="300"/>
      <c r="L795" s="296"/>
      <c r="M795" s="191"/>
      <c r="N795" s="190"/>
      <c r="O795" s="192"/>
      <c r="P795" s="218"/>
      <c r="Q795" s="218"/>
      <c r="R795" s="218"/>
    </row>
    <row r="796" spans="1:18" x14ac:dyDescent="0.25">
      <c r="A796" s="189"/>
      <c r="B796" s="189"/>
      <c r="C796" s="189"/>
      <c r="D796" s="189"/>
      <c r="E796" s="189"/>
      <c r="F796" s="189"/>
      <c r="G796" s="189"/>
      <c r="H796" s="189"/>
      <c r="I796" s="189"/>
      <c r="J796" s="300"/>
      <c r="K796" s="300"/>
      <c r="L796" s="296"/>
      <c r="M796" s="191"/>
      <c r="N796" s="190"/>
      <c r="O796" s="192"/>
      <c r="P796" s="218"/>
      <c r="Q796" s="218"/>
      <c r="R796" s="218"/>
    </row>
    <row r="797" spans="1:18" x14ac:dyDescent="0.25">
      <c r="A797" s="189"/>
      <c r="B797" s="189"/>
      <c r="C797" s="189"/>
      <c r="D797" s="189"/>
      <c r="E797" s="189"/>
      <c r="F797" s="189"/>
      <c r="G797" s="189"/>
      <c r="H797" s="189"/>
      <c r="I797" s="189"/>
      <c r="J797" s="300"/>
      <c r="K797" s="300"/>
      <c r="L797" s="296"/>
      <c r="M797" s="191"/>
      <c r="N797" s="190"/>
      <c r="O797" s="192"/>
      <c r="P797" s="218"/>
      <c r="Q797" s="218"/>
      <c r="R797" s="218"/>
    </row>
    <row r="798" spans="1:18" x14ac:dyDescent="0.25">
      <c r="A798" s="189"/>
      <c r="B798" s="189"/>
      <c r="C798" s="189"/>
      <c r="D798" s="189"/>
      <c r="E798" s="189"/>
      <c r="F798" s="189"/>
      <c r="G798" s="189"/>
      <c r="H798" s="189"/>
      <c r="I798" s="189"/>
      <c r="J798" s="300"/>
      <c r="K798" s="300"/>
      <c r="L798" s="296"/>
      <c r="M798" s="191"/>
      <c r="N798" s="190"/>
      <c r="O798" s="192"/>
      <c r="P798" s="218"/>
      <c r="Q798" s="218"/>
      <c r="R798" s="218"/>
    </row>
    <row r="799" spans="1:18" x14ac:dyDescent="0.25">
      <c r="A799" s="189"/>
      <c r="B799" s="189"/>
      <c r="C799" s="189"/>
      <c r="D799" s="189"/>
      <c r="E799" s="189"/>
      <c r="F799" s="189"/>
      <c r="G799" s="189"/>
      <c r="H799" s="189"/>
      <c r="I799" s="189"/>
      <c r="J799" s="300"/>
      <c r="K799" s="300"/>
      <c r="L799" s="296"/>
      <c r="M799" s="191"/>
      <c r="N799" s="190"/>
      <c r="O799" s="192"/>
      <c r="P799" s="218"/>
      <c r="Q799" s="218"/>
      <c r="R799" s="218"/>
    </row>
    <row r="800" spans="1:18" x14ac:dyDescent="0.25">
      <c r="A800" s="189"/>
      <c r="B800" s="189"/>
      <c r="C800" s="189"/>
      <c r="D800" s="189"/>
      <c r="E800" s="189"/>
      <c r="F800" s="189"/>
      <c r="G800" s="189"/>
      <c r="H800" s="189"/>
      <c r="I800" s="189"/>
      <c r="J800" s="300"/>
      <c r="K800" s="300"/>
      <c r="L800" s="296"/>
      <c r="M800" s="191"/>
      <c r="N800" s="190"/>
      <c r="O800" s="192"/>
      <c r="P800" s="218"/>
      <c r="Q800" s="218"/>
      <c r="R800" s="218"/>
    </row>
    <row r="801" spans="1:18" x14ac:dyDescent="0.25">
      <c r="A801" s="189"/>
      <c r="B801" s="189"/>
      <c r="C801" s="189"/>
      <c r="D801" s="189"/>
      <c r="E801" s="189"/>
      <c r="F801" s="189"/>
      <c r="G801" s="189"/>
      <c r="H801" s="189"/>
      <c r="I801" s="189"/>
      <c r="J801" s="300"/>
      <c r="K801" s="300"/>
      <c r="L801" s="296"/>
      <c r="M801" s="191"/>
      <c r="N801" s="190"/>
      <c r="O801" s="192"/>
      <c r="P801" s="218"/>
      <c r="Q801" s="218"/>
      <c r="R801" s="218"/>
    </row>
    <row r="802" spans="1:18" x14ac:dyDescent="0.25">
      <c r="A802" s="189"/>
      <c r="B802" s="189"/>
      <c r="C802" s="189"/>
      <c r="D802" s="189"/>
      <c r="E802" s="189"/>
      <c r="F802" s="189"/>
      <c r="G802" s="189"/>
      <c r="H802" s="189"/>
      <c r="I802" s="189"/>
      <c r="J802" s="300"/>
      <c r="K802" s="300"/>
      <c r="L802" s="296"/>
      <c r="M802" s="191"/>
      <c r="N802" s="190"/>
      <c r="O802" s="192"/>
      <c r="P802" s="218"/>
      <c r="Q802" s="218"/>
      <c r="R802" s="218"/>
    </row>
    <row r="803" spans="1:18" x14ac:dyDescent="0.25">
      <c r="A803" s="189"/>
      <c r="B803" s="189"/>
      <c r="C803" s="189"/>
      <c r="D803" s="189"/>
      <c r="E803" s="189"/>
      <c r="F803" s="189"/>
      <c r="G803" s="189"/>
      <c r="H803" s="189"/>
      <c r="I803" s="189"/>
      <c r="J803" s="300"/>
      <c r="K803" s="300"/>
      <c r="L803" s="296"/>
      <c r="M803" s="191"/>
      <c r="N803" s="190"/>
      <c r="O803" s="192"/>
      <c r="P803" s="218"/>
      <c r="Q803" s="218"/>
      <c r="R803" s="218"/>
    </row>
    <row r="804" spans="1:18" x14ac:dyDescent="0.25">
      <c r="A804" s="189"/>
      <c r="B804" s="189"/>
      <c r="C804" s="189"/>
      <c r="D804" s="189"/>
      <c r="E804" s="189"/>
      <c r="F804" s="189"/>
      <c r="G804" s="189"/>
      <c r="H804" s="189"/>
      <c r="I804" s="189"/>
      <c r="J804" s="300"/>
      <c r="K804" s="300"/>
      <c r="L804" s="296"/>
      <c r="M804" s="191"/>
      <c r="N804" s="190"/>
      <c r="O804" s="192"/>
      <c r="P804" s="218"/>
      <c r="Q804" s="218"/>
      <c r="R804" s="218"/>
    </row>
    <row r="805" spans="1:18" x14ac:dyDescent="0.25">
      <c r="A805" s="189"/>
      <c r="B805" s="189"/>
      <c r="C805" s="189"/>
      <c r="D805" s="189"/>
      <c r="E805" s="189"/>
      <c r="F805" s="189"/>
      <c r="G805" s="189"/>
      <c r="H805" s="189"/>
      <c r="I805" s="189"/>
      <c r="J805" s="300"/>
      <c r="K805" s="300"/>
      <c r="L805" s="296"/>
      <c r="M805" s="191"/>
      <c r="N805" s="190"/>
      <c r="O805" s="192"/>
      <c r="P805" s="218"/>
      <c r="Q805" s="218"/>
      <c r="R805" s="218"/>
    </row>
    <row r="806" spans="1:18" x14ac:dyDescent="0.25">
      <c r="A806" s="189"/>
      <c r="B806" s="189"/>
      <c r="C806" s="189"/>
      <c r="D806" s="189"/>
      <c r="E806" s="189"/>
      <c r="F806" s="189"/>
      <c r="G806" s="189"/>
      <c r="H806" s="189"/>
      <c r="I806" s="189"/>
      <c r="J806" s="300"/>
      <c r="K806" s="300"/>
      <c r="L806" s="296"/>
      <c r="M806" s="191"/>
      <c r="N806" s="190"/>
      <c r="O806" s="192"/>
      <c r="P806" s="218"/>
      <c r="Q806" s="218"/>
      <c r="R806" s="218"/>
    </row>
    <row r="807" spans="1:18" x14ac:dyDescent="0.25">
      <c r="A807" s="189"/>
      <c r="B807" s="189"/>
      <c r="C807" s="189"/>
      <c r="D807" s="189"/>
      <c r="E807" s="189"/>
      <c r="F807" s="189"/>
      <c r="G807" s="189"/>
      <c r="H807" s="189"/>
      <c r="I807" s="189"/>
      <c r="J807" s="300"/>
      <c r="K807" s="300"/>
      <c r="L807" s="296"/>
      <c r="M807" s="191"/>
      <c r="N807" s="190"/>
      <c r="O807" s="192"/>
      <c r="P807" s="218"/>
      <c r="Q807" s="218"/>
      <c r="R807" s="218"/>
    </row>
    <row r="808" spans="1:18" x14ac:dyDescent="0.25">
      <c r="A808" s="189"/>
      <c r="B808" s="189"/>
      <c r="C808" s="189"/>
      <c r="D808" s="189"/>
      <c r="E808" s="189"/>
      <c r="F808" s="189"/>
      <c r="G808" s="189"/>
      <c r="H808" s="189"/>
      <c r="I808" s="189"/>
      <c r="J808" s="300"/>
      <c r="K808" s="300"/>
      <c r="L808" s="296"/>
      <c r="M808" s="191"/>
      <c r="N808" s="190"/>
      <c r="O808" s="192"/>
      <c r="P808" s="218"/>
      <c r="Q808" s="218"/>
      <c r="R808" s="218"/>
    </row>
    <row r="809" spans="1:18" x14ac:dyDescent="0.25">
      <c r="A809" s="189"/>
      <c r="B809" s="189"/>
      <c r="C809" s="189"/>
      <c r="D809" s="189"/>
      <c r="E809" s="189"/>
      <c r="F809" s="189"/>
      <c r="G809" s="189"/>
      <c r="H809" s="189"/>
      <c r="I809" s="189"/>
      <c r="J809" s="300"/>
      <c r="K809" s="300"/>
      <c r="L809" s="296"/>
      <c r="M809" s="191"/>
      <c r="N809" s="190"/>
      <c r="O809" s="192"/>
      <c r="P809" s="218"/>
      <c r="Q809" s="218"/>
      <c r="R809" s="218"/>
    </row>
    <row r="810" spans="1:18" x14ac:dyDescent="0.25">
      <c r="A810" s="189"/>
      <c r="B810" s="189"/>
      <c r="C810" s="189"/>
      <c r="D810" s="189"/>
      <c r="E810" s="189"/>
      <c r="F810" s="189"/>
      <c r="G810" s="189"/>
      <c r="H810" s="189"/>
      <c r="I810" s="189"/>
      <c r="J810" s="300"/>
      <c r="K810" s="300"/>
      <c r="L810" s="296"/>
      <c r="M810" s="191"/>
      <c r="N810" s="190"/>
      <c r="O810" s="192"/>
      <c r="P810" s="218"/>
      <c r="Q810" s="218"/>
      <c r="R810" s="218"/>
    </row>
    <row r="811" spans="1:18" x14ac:dyDescent="0.25">
      <c r="A811" s="189"/>
      <c r="B811" s="189"/>
      <c r="C811" s="189"/>
      <c r="D811" s="189"/>
      <c r="E811" s="189"/>
      <c r="F811" s="189"/>
      <c r="G811" s="189"/>
      <c r="H811" s="189"/>
      <c r="I811" s="189"/>
      <c r="J811" s="300"/>
      <c r="K811" s="300"/>
      <c r="L811" s="296"/>
      <c r="M811" s="191"/>
      <c r="N811" s="190"/>
      <c r="O811" s="192"/>
      <c r="P811" s="218"/>
      <c r="Q811" s="218"/>
      <c r="R811" s="218"/>
    </row>
    <row r="812" spans="1:18" x14ac:dyDescent="0.25">
      <c r="A812" s="189"/>
      <c r="B812" s="189"/>
      <c r="C812" s="189"/>
      <c r="D812" s="189"/>
      <c r="E812" s="189"/>
      <c r="F812" s="189"/>
      <c r="G812" s="189"/>
      <c r="H812" s="189"/>
      <c r="I812" s="189"/>
      <c r="J812" s="300"/>
      <c r="K812" s="300"/>
      <c r="L812" s="296"/>
      <c r="M812" s="191"/>
      <c r="N812" s="190"/>
      <c r="O812" s="192"/>
      <c r="P812" s="218"/>
      <c r="Q812" s="218"/>
      <c r="R812" s="218"/>
    </row>
    <row r="813" spans="1:18" x14ac:dyDescent="0.25">
      <c r="A813" s="189"/>
      <c r="B813" s="189"/>
      <c r="C813" s="189"/>
      <c r="D813" s="189"/>
      <c r="E813" s="189"/>
      <c r="F813" s="189"/>
      <c r="G813" s="189"/>
      <c r="H813" s="189"/>
      <c r="I813" s="189"/>
      <c r="J813" s="300"/>
      <c r="K813" s="300"/>
      <c r="L813" s="296"/>
      <c r="M813" s="191"/>
      <c r="N813" s="190"/>
      <c r="O813" s="192"/>
      <c r="P813" s="218"/>
      <c r="Q813" s="218"/>
      <c r="R813" s="218"/>
    </row>
    <row r="814" spans="1:18" x14ac:dyDescent="0.25">
      <c r="A814" s="189"/>
      <c r="B814" s="189"/>
      <c r="C814" s="189"/>
      <c r="D814" s="189"/>
      <c r="E814" s="189"/>
      <c r="F814" s="189"/>
      <c r="G814" s="189"/>
      <c r="H814" s="189"/>
      <c r="I814" s="189"/>
      <c r="J814" s="300"/>
      <c r="K814" s="300"/>
      <c r="L814" s="296"/>
      <c r="M814" s="191"/>
      <c r="N814" s="190"/>
      <c r="O814" s="192"/>
      <c r="P814" s="218"/>
      <c r="Q814" s="218"/>
      <c r="R814" s="218"/>
    </row>
    <row r="815" spans="1:18" x14ac:dyDescent="0.25">
      <c r="A815" s="189"/>
      <c r="B815" s="189"/>
      <c r="C815" s="189"/>
      <c r="D815" s="189"/>
      <c r="E815" s="189"/>
      <c r="F815" s="189"/>
      <c r="G815" s="189"/>
      <c r="H815" s="189"/>
      <c r="I815" s="189"/>
      <c r="J815" s="300"/>
      <c r="K815" s="300"/>
      <c r="L815" s="296"/>
      <c r="M815" s="191"/>
      <c r="N815" s="190"/>
      <c r="O815" s="192"/>
      <c r="P815" s="218"/>
      <c r="Q815" s="218"/>
      <c r="R815" s="218"/>
    </row>
    <row r="816" spans="1:18" x14ac:dyDescent="0.25">
      <c r="A816" s="189"/>
      <c r="B816" s="189"/>
      <c r="C816" s="189"/>
      <c r="D816" s="189"/>
      <c r="E816" s="189"/>
      <c r="F816" s="189"/>
      <c r="G816" s="189"/>
      <c r="H816" s="189"/>
      <c r="I816" s="189"/>
      <c r="J816" s="300"/>
      <c r="K816" s="300"/>
      <c r="L816" s="296"/>
      <c r="M816" s="191"/>
      <c r="N816" s="190"/>
      <c r="O816" s="192"/>
      <c r="P816" s="218"/>
      <c r="Q816" s="218"/>
      <c r="R816" s="218"/>
    </row>
    <row r="817" spans="1:18" x14ac:dyDescent="0.25">
      <c r="A817" s="189"/>
      <c r="B817" s="189"/>
      <c r="C817" s="189"/>
      <c r="D817" s="189"/>
      <c r="E817" s="189"/>
      <c r="F817" s="189"/>
      <c r="G817" s="189"/>
      <c r="H817" s="189"/>
      <c r="I817" s="189"/>
      <c r="J817" s="300"/>
      <c r="K817" s="300"/>
      <c r="L817" s="296"/>
      <c r="M817" s="191"/>
      <c r="N817" s="190"/>
      <c r="O817" s="192"/>
      <c r="P817" s="218"/>
      <c r="Q817" s="218"/>
      <c r="R817" s="218"/>
    </row>
    <row r="818" spans="1:18" x14ac:dyDescent="0.25">
      <c r="A818" s="189"/>
      <c r="B818" s="189"/>
      <c r="C818" s="189"/>
      <c r="D818" s="189"/>
      <c r="E818" s="189"/>
      <c r="F818" s="189"/>
      <c r="G818" s="189"/>
      <c r="H818" s="189"/>
      <c r="I818" s="189"/>
      <c r="J818" s="300"/>
      <c r="K818" s="300"/>
      <c r="L818" s="296"/>
      <c r="M818" s="191"/>
      <c r="N818" s="190"/>
      <c r="O818" s="192"/>
      <c r="P818" s="218"/>
      <c r="Q818" s="218"/>
      <c r="R818" s="218"/>
    </row>
    <row r="819" spans="1:18" x14ac:dyDescent="0.25">
      <c r="A819" s="189"/>
      <c r="B819" s="189"/>
      <c r="C819" s="189"/>
      <c r="D819" s="189"/>
      <c r="E819" s="189"/>
      <c r="F819" s="189"/>
      <c r="G819" s="189"/>
      <c r="H819" s="189"/>
      <c r="I819" s="189"/>
      <c r="J819" s="300"/>
      <c r="K819" s="300"/>
      <c r="L819" s="296"/>
      <c r="M819" s="191"/>
      <c r="N819" s="190"/>
      <c r="O819" s="192"/>
      <c r="P819" s="218"/>
      <c r="Q819" s="218"/>
      <c r="R819" s="218"/>
    </row>
    <row r="820" spans="1:18" x14ac:dyDescent="0.25">
      <c r="A820" s="189"/>
      <c r="B820" s="189"/>
      <c r="C820" s="189"/>
      <c r="D820" s="189"/>
      <c r="E820" s="189"/>
      <c r="F820" s="189"/>
      <c r="G820" s="189"/>
      <c r="H820" s="189"/>
      <c r="I820" s="189"/>
      <c r="J820" s="300"/>
      <c r="K820" s="300"/>
      <c r="L820" s="296"/>
      <c r="M820" s="191"/>
      <c r="N820" s="190"/>
      <c r="O820" s="192"/>
      <c r="P820" s="218"/>
      <c r="Q820" s="218"/>
      <c r="R820" s="218"/>
    </row>
    <row r="821" spans="1:18" x14ac:dyDescent="0.25">
      <c r="A821" s="189"/>
      <c r="B821" s="189"/>
      <c r="C821" s="189"/>
      <c r="D821" s="189"/>
      <c r="E821" s="189"/>
      <c r="F821" s="189"/>
      <c r="G821" s="189"/>
      <c r="H821" s="189"/>
      <c r="I821" s="189"/>
      <c r="J821" s="300"/>
      <c r="K821" s="300"/>
      <c r="L821" s="296"/>
      <c r="M821" s="191"/>
      <c r="N821" s="190"/>
      <c r="O821" s="192"/>
      <c r="P821" s="218"/>
      <c r="Q821" s="218"/>
      <c r="R821" s="218"/>
    </row>
    <row r="822" spans="1:18" x14ac:dyDescent="0.25">
      <c r="A822" s="189"/>
      <c r="B822" s="189"/>
      <c r="C822" s="189"/>
      <c r="D822" s="189"/>
      <c r="E822" s="189"/>
      <c r="F822" s="189"/>
      <c r="G822" s="189"/>
      <c r="H822" s="189"/>
      <c r="I822" s="189"/>
      <c r="J822" s="300"/>
      <c r="K822" s="300"/>
      <c r="L822" s="296"/>
      <c r="M822" s="191"/>
      <c r="N822" s="190"/>
      <c r="O822" s="192"/>
      <c r="P822" s="218"/>
      <c r="Q822" s="218"/>
      <c r="R822" s="218"/>
    </row>
    <row r="823" spans="1:18" x14ac:dyDescent="0.25">
      <c r="A823" s="189"/>
      <c r="B823" s="189"/>
      <c r="C823" s="189"/>
      <c r="D823" s="189"/>
      <c r="E823" s="189"/>
      <c r="F823" s="189"/>
      <c r="G823" s="189"/>
      <c r="H823" s="189"/>
      <c r="I823" s="189"/>
      <c r="J823" s="300"/>
      <c r="K823" s="300"/>
      <c r="L823" s="296"/>
      <c r="M823" s="191"/>
      <c r="N823" s="190"/>
      <c r="O823" s="192"/>
      <c r="P823" s="218"/>
      <c r="Q823" s="218"/>
      <c r="R823" s="218"/>
    </row>
    <row r="824" spans="1:18" x14ac:dyDescent="0.25">
      <c r="A824" s="189"/>
      <c r="B824" s="189"/>
      <c r="C824" s="189"/>
      <c r="D824" s="189"/>
      <c r="E824" s="189"/>
      <c r="F824" s="189"/>
      <c r="G824" s="189"/>
      <c r="H824" s="189"/>
      <c r="I824" s="189"/>
      <c r="J824" s="300"/>
      <c r="K824" s="300"/>
      <c r="L824" s="296"/>
      <c r="M824" s="191"/>
      <c r="N824" s="190"/>
      <c r="O824" s="192"/>
      <c r="P824" s="218"/>
      <c r="Q824" s="218"/>
      <c r="R824" s="218"/>
    </row>
    <row r="825" spans="1:18" x14ac:dyDescent="0.25">
      <c r="A825" s="189"/>
      <c r="B825" s="189"/>
      <c r="C825" s="189"/>
      <c r="D825" s="189"/>
      <c r="E825" s="189"/>
      <c r="F825" s="189"/>
      <c r="G825" s="189"/>
      <c r="H825" s="189"/>
      <c r="I825" s="189"/>
      <c r="J825" s="300"/>
      <c r="K825" s="300"/>
      <c r="L825" s="296"/>
      <c r="M825" s="191"/>
      <c r="N825" s="190"/>
      <c r="O825" s="192"/>
      <c r="P825" s="218"/>
      <c r="Q825" s="218"/>
      <c r="R825" s="218"/>
    </row>
    <row r="826" spans="1:18" x14ac:dyDescent="0.25">
      <c r="A826" s="189"/>
      <c r="B826" s="189"/>
      <c r="C826" s="189"/>
      <c r="D826" s="189"/>
      <c r="E826" s="189"/>
      <c r="F826" s="189"/>
      <c r="G826" s="189"/>
      <c r="H826" s="189"/>
      <c r="I826" s="189"/>
      <c r="J826" s="300"/>
      <c r="K826" s="300"/>
      <c r="L826" s="296"/>
      <c r="M826" s="191"/>
      <c r="N826" s="190"/>
      <c r="O826" s="192"/>
      <c r="P826" s="218"/>
      <c r="Q826" s="218"/>
      <c r="R826" s="218"/>
    </row>
    <row r="827" spans="1:18" x14ac:dyDescent="0.25">
      <c r="A827" s="189"/>
      <c r="B827" s="189"/>
      <c r="C827" s="189"/>
      <c r="D827" s="189"/>
      <c r="E827" s="189"/>
      <c r="F827" s="189"/>
      <c r="G827" s="189"/>
      <c r="H827" s="189"/>
      <c r="I827" s="189"/>
      <c r="J827" s="300"/>
      <c r="K827" s="300"/>
      <c r="L827" s="296"/>
      <c r="M827" s="191"/>
      <c r="N827" s="190"/>
      <c r="O827" s="192"/>
      <c r="P827" s="218"/>
      <c r="Q827" s="218"/>
      <c r="R827" s="218"/>
    </row>
    <row r="828" spans="1:18" x14ac:dyDescent="0.25">
      <c r="A828" s="189"/>
      <c r="B828" s="189"/>
      <c r="C828" s="189"/>
      <c r="D828" s="189"/>
      <c r="E828" s="189"/>
      <c r="F828" s="189"/>
      <c r="G828" s="189"/>
      <c r="H828" s="189"/>
      <c r="I828" s="189"/>
      <c r="J828" s="300"/>
      <c r="K828" s="300"/>
      <c r="L828" s="296"/>
      <c r="M828" s="191"/>
      <c r="N828" s="190"/>
      <c r="O828" s="192"/>
      <c r="P828" s="218"/>
      <c r="Q828" s="218"/>
      <c r="R828" s="218"/>
    </row>
    <row r="829" spans="1:18" x14ac:dyDescent="0.25">
      <c r="A829" s="189"/>
      <c r="B829" s="189"/>
      <c r="C829" s="189"/>
      <c r="D829" s="189"/>
      <c r="E829" s="189"/>
      <c r="F829" s="189"/>
      <c r="G829" s="189"/>
      <c r="H829" s="189"/>
      <c r="I829" s="189"/>
      <c r="J829" s="300"/>
      <c r="K829" s="300"/>
      <c r="L829" s="296"/>
      <c r="M829" s="191"/>
      <c r="N829" s="190"/>
      <c r="O829" s="192"/>
      <c r="P829" s="218"/>
      <c r="Q829" s="218"/>
      <c r="R829" s="218"/>
    </row>
    <row r="830" spans="1:18" x14ac:dyDescent="0.25">
      <c r="A830" s="189"/>
      <c r="B830" s="189"/>
      <c r="C830" s="189"/>
      <c r="D830" s="189"/>
      <c r="E830" s="189"/>
      <c r="F830" s="189"/>
      <c r="G830" s="189"/>
      <c r="H830" s="189"/>
      <c r="I830" s="189"/>
      <c r="J830" s="300"/>
      <c r="K830" s="300"/>
      <c r="L830" s="296"/>
      <c r="M830" s="191"/>
      <c r="N830" s="190"/>
      <c r="O830" s="192"/>
      <c r="P830" s="218"/>
      <c r="Q830" s="218"/>
      <c r="R830" s="218"/>
    </row>
    <row r="831" spans="1:18" x14ac:dyDescent="0.25">
      <c r="A831" s="189"/>
      <c r="B831" s="189"/>
      <c r="C831" s="189"/>
      <c r="D831" s="189"/>
      <c r="E831" s="189"/>
      <c r="F831" s="189"/>
      <c r="G831" s="189"/>
      <c r="H831" s="189"/>
      <c r="I831" s="189"/>
      <c r="J831" s="300"/>
      <c r="K831" s="300"/>
      <c r="L831" s="296"/>
      <c r="M831" s="191"/>
      <c r="N831" s="190"/>
      <c r="O831" s="192"/>
      <c r="P831" s="218"/>
      <c r="Q831" s="218"/>
      <c r="R831" s="218"/>
    </row>
    <row r="832" spans="1:18" x14ac:dyDescent="0.25">
      <c r="A832" s="189"/>
      <c r="B832" s="189"/>
      <c r="C832" s="189"/>
      <c r="D832" s="189"/>
      <c r="E832" s="189"/>
      <c r="F832" s="189"/>
      <c r="G832" s="189"/>
      <c r="H832" s="189"/>
      <c r="I832" s="189"/>
      <c r="J832" s="300"/>
      <c r="K832" s="300"/>
      <c r="L832" s="296"/>
      <c r="M832" s="191"/>
      <c r="N832" s="190"/>
      <c r="O832" s="192"/>
      <c r="P832" s="218"/>
      <c r="Q832" s="218"/>
      <c r="R832" s="218"/>
    </row>
    <row r="833" spans="1:18" x14ac:dyDescent="0.25">
      <c r="A833" s="189"/>
      <c r="B833" s="189"/>
      <c r="C833" s="189"/>
      <c r="D833" s="189"/>
      <c r="E833" s="189"/>
      <c r="F833" s="189"/>
      <c r="G833" s="189"/>
      <c r="H833" s="189"/>
      <c r="I833" s="189"/>
      <c r="J833" s="300"/>
      <c r="K833" s="300"/>
      <c r="L833" s="296"/>
      <c r="M833" s="191"/>
      <c r="N833" s="190"/>
      <c r="O833" s="192"/>
      <c r="P833" s="218"/>
      <c r="Q833" s="218"/>
      <c r="R833" s="218"/>
    </row>
    <row r="834" spans="1:18" x14ac:dyDescent="0.25">
      <c r="A834" s="189"/>
      <c r="B834" s="189"/>
      <c r="C834" s="189"/>
      <c r="D834" s="189"/>
      <c r="E834" s="189"/>
      <c r="F834" s="189"/>
      <c r="G834" s="189"/>
      <c r="H834" s="189"/>
      <c r="I834" s="189"/>
      <c r="J834" s="300"/>
      <c r="K834" s="300"/>
      <c r="L834" s="296"/>
      <c r="M834" s="191"/>
      <c r="N834" s="190"/>
      <c r="O834" s="192"/>
      <c r="P834" s="218"/>
      <c r="Q834" s="218"/>
      <c r="R834" s="218"/>
    </row>
    <row r="835" spans="1:18" x14ac:dyDescent="0.25">
      <c r="A835" s="189"/>
      <c r="B835" s="189"/>
      <c r="C835" s="189"/>
      <c r="D835" s="189"/>
      <c r="E835" s="189"/>
      <c r="F835" s="189"/>
      <c r="G835" s="189"/>
      <c r="H835" s="189"/>
      <c r="I835" s="189"/>
      <c r="J835" s="300"/>
      <c r="K835" s="300"/>
      <c r="L835" s="296"/>
      <c r="M835" s="191"/>
      <c r="N835" s="190"/>
      <c r="O835" s="192"/>
      <c r="P835" s="218"/>
      <c r="Q835" s="218"/>
      <c r="R835" s="218"/>
    </row>
    <row r="836" spans="1:18" x14ac:dyDescent="0.25">
      <c r="A836" s="189"/>
      <c r="B836" s="189"/>
      <c r="C836" s="189"/>
      <c r="D836" s="189"/>
      <c r="E836" s="189"/>
      <c r="F836" s="189"/>
      <c r="G836" s="189"/>
      <c r="H836" s="189"/>
      <c r="I836" s="189"/>
      <c r="J836" s="300"/>
      <c r="K836" s="300"/>
      <c r="L836" s="296"/>
      <c r="M836" s="191"/>
      <c r="N836" s="190"/>
      <c r="O836" s="192"/>
      <c r="P836" s="218"/>
      <c r="Q836" s="218"/>
      <c r="R836" s="218"/>
    </row>
    <row r="837" spans="1:18" x14ac:dyDescent="0.25">
      <c r="A837" s="189"/>
      <c r="B837" s="189"/>
      <c r="C837" s="189"/>
      <c r="D837" s="189"/>
      <c r="E837" s="189"/>
      <c r="F837" s="189"/>
      <c r="G837" s="189"/>
      <c r="H837" s="189"/>
      <c r="I837" s="189"/>
      <c r="J837" s="300"/>
      <c r="K837" s="300"/>
      <c r="L837" s="296"/>
      <c r="M837" s="191"/>
      <c r="N837" s="190"/>
      <c r="O837" s="192"/>
      <c r="P837" s="218"/>
      <c r="Q837" s="218"/>
      <c r="R837" s="218"/>
    </row>
    <row r="838" spans="1:18" x14ac:dyDescent="0.25">
      <c r="A838" s="189"/>
      <c r="B838" s="189"/>
      <c r="C838" s="189"/>
      <c r="D838" s="189"/>
      <c r="E838" s="189"/>
      <c r="F838" s="189"/>
      <c r="G838" s="189"/>
      <c r="H838" s="189"/>
      <c r="I838" s="189"/>
      <c r="J838" s="300"/>
      <c r="K838" s="300"/>
      <c r="L838" s="296"/>
      <c r="M838" s="191"/>
      <c r="N838" s="190"/>
      <c r="O838" s="192"/>
      <c r="P838" s="218"/>
      <c r="Q838" s="218"/>
      <c r="R838" s="218"/>
    </row>
    <row r="839" spans="1:18" x14ac:dyDescent="0.25">
      <c r="A839" s="189"/>
      <c r="B839" s="189"/>
      <c r="C839" s="189"/>
      <c r="D839" s="189"/>
      <c r="E839" s="189"/>
      <c r="F839" s="189"/>
      <c r="G839" s="189"/>
      <c r="H839" s="189"/>
      <c r="I839" s="189"/>
      <c r="J839" s="300"/>
      <c r="K839" s="300"/>
      <c r="L839" s="296"/>
      <c r="M839" s="191"/>
      <c r="N839" s="190"/>
      <c r="O839" s="192"/>
      <c r="P839" s="218"/>
      <c r="Q839" s="218"/>
      <c r="R839" s="218"/>
    </row>
    <row r="840" spans="1:18" x14ac:dyDescent="0.25">
      <c r="A840" s="189"/>
      <c r="B840" s="189"/>
      <c r="C840" s="189"/>
      <c r="D840" s="189"/>
      <c r="E840" s="189"/>
      <c r="F840" s="189"/>
      <c r="G840" s="189"/>
      <c r="H840" s="189"/>
      <c r="I840" s="189"/>
      <c r="J840" s="300"/>
      <c r="K840" s="300"/>
      <c r="L840" s="296"/>
      <c r="M840" s="191"/>
      <c r="N840" s="190"/>
      <c r="O840" s="192"/>
      <c r="P840" s="218"/>
      <c r="Q840" s="218"/>
      <c r="R840" s="218"/>
    </row>
    <row r="841" spans="1:18" x14ac:dyDescent="0.25">
      <c r="A841" s="189"/>
      <c r="B841" s="189"/>
      <c r="C841" s="189"/>
      <c r="D841" s="189"/>
      <c r="E841" s="189"/>
      <c r="F841" s="189"/>
      <c r="G841" s="189"/>
      <c r="H841" s="189"/>
      <c r="I841" s="189"/>
      <c r="J841" s="300"/>
      <c r="K841" s="300"/>
      <c r="L841" s="296"/>
      <c r="M841" s="191"/>
      <c r="N841" s="190"/>
      <c r="O841" s="192"/>
      <c r="P841" s="218"/>
      <c r="Q841" s="218"/>
      <c r="R841" s="218"/>
    </row>
    <row r="842" spans="1:18" x14ac:dyDescent="0.25">
      <c r="A842" s="189"/>
      <c r="B842" s="189"/>
      <c r="C842" s="189"/>
      <c r="D842" s="189"/>
      <c r="E842" s="189"/>
      <c r="F842" s="189"/>
      <c r="G842" s="189"/>
      <c r="H842" s="189"/>
      <c r="I842" s="189"/>
      <c r="J842" s="300"/>
      <c r="K842" s="300"/>
      <c r="L842" s="296"/>
      <c r="M842" s="191"/>
      <c r="N842" s="190"/>
      <c r="O842" s="192"/>
      <c r="P842" s="218"/>
      <c r="Q842" s="218"/>
      <c r="R842" s="218"/>
    </row>
    <row r="843" spans="1:18" x14ac:dyDescent="0.25">
      <c r="A843" s="189"/>
      <c r="B843" s="189"/>
      <c r="C843" s="189"/>
      <c r="D843" s="189"/>
      <c r="E843" s="189"/>
      <c r="F843" s="189"/>
      <c r="G843" s="189"/>
      <c r="H843" s="189"/>
      <c r="I843" s="189"/>
      <c r="J843" s="300"/>
      <c r="K843" s="300"/>
      <c r="L843" s="296"/>
      <c r="M843" s="191"/>
      <c r="N843" s="190"/>
      <c r="O843" s="192"/>
      <c r="P843" s="218"/>
      <c r="Q843" s="218"/>
      <c r="R843" s="218"/>
    </row>
    <row r="844" spans="1:18" x14ac:dyDescent="0.25">
      <c r="A844" s="189"/>
      <c r="B844" s="189"/>
      <c r="C844" s="189"/>
      <c r="D844" s="189"/>
      <c r="E844" s="189"/>
      <c r="F844" s="189"/>
      <c r="G844" s="189"/>
      <c r="H844" s="189"/>
      <c r="I844" s="189"/>
      <c r="J844" s="300"/>
      <c r="K844" s="300"/>
      <c r="L844" s="296"/>
      <c r="M844" s="191"/>
      <c r="N844" s="190"/>
      <c r="O844" s="192"/>
      <c r="P844" s="218"/>
      <c r="Q844" s="218"/>
      <c r="R844" s="218"/>
    </row>
    <row r="845" spans="1:18" x14ac:dyDescent="0.25">
      <c r="A845" s="189"/>
      <c r="B845" s="189"/>
      <c r="C845" s="189"/>
      <c r="D845" s="189"/>
      <c r="E845" s="189"/>
      <c r="F845" s="189"/>
      <c r="G845" s="189"/>
      <c r="H845" s="189"/>
      <c r="I845" s="189"/>
      <c r="J845" s="300"/>
      <c r="K845" s="300"/>
      <c r="L845" s="296"/>
      <c r="M845" s="191"/>
      <c r="N845" s="190"/>
      <c r="O845" s="192"/>
      <c r="P845" s="218"/>
      <c r="Q845" s="218"/>
      <c r="R845" s="218"/>
    </row>
    <row r="846" spans="1:18" x14ac:dyDescent="0.25">
      <c r="A846" s="189"/>
      <c r="B846" s="189"/>
      <c r="C846" s="189"/>
      <c r="D846" s="189"/>
      <c r="E846" s="189"/>
      <c r="F846" s="189"/>
      <c r="G846" s="189"/>
      <c r="H846" s="189"/>
      <c r="I846" s="189"/>
      <c r="J846" s="300"/>
      <c r="K846" s="300"/>
      <c r="L846" s="296"/>
      <c r="M846" s="191"/>
      <c r="N846" s="190"/>
      <c r="O846" s="192"/>
      <c r="P846" s="218"/>
      <c r="Q846" s="218"/>
      <c r="R846" s="218"/>
    </row>
    <row r="847" spans="1:18" x14ac:dyDescent="0.25">
      <c r="A847" s="189"/>
      <c r="B847" s="189"/>
      <c r="C847" s="189"/>
      <c r="D847" s="189"/>
      <c r="E847" s="189"/>
      <c r="F847" s="189"/>
      <c r="G847" s="189"/>
      <c r="H847" s="189"/>
      <c r="I847" s="189"/>
      <c r="J847" s="300"/>
      <c r="K847" s="300"/>
      <c r="L847" s="296"/>
      <c r="M847" s="191"/>
      <c r="N847" s="190"/>
      <c r="O847" s="192"/>
      <c r="P847" s="218"/>
      <c r="Q847" s="218"/>
      <c r="R847" s="218"/>
    </row>
    <row r="848" spans="1:18" x14ac:dyDescent="0.25">
      <c r="A848" s="189"/>
      <c r="B848" s="189"/>
      <c r="C848" s="189"/>
      <c r="D848" s="189"/>
      <c r="E848" s="189"/>
      <c r="F848" s="189"/>
      <c r="G848" s="189"/>
      <c r="H848" s="189"/>
      <c r="I848" s="189"/>
      <c r="J848" s="300"/>
      <c r="K848" s="300"/>
      <c r="L848" s="296"/>
      <c r="M848" s="191"/>
      <c r="N848" s="190"/>
      <c r="O848" s="192"/>
      <c r="P848" s="218"/>
      <c r="Q848" s="218"/>
      <c r="R848" s="218"/>
    </row>
    <row r="849" spans="1:18" x14ac:dyDescent="0.25">
      <c r="A849" s="189"/>
      <c r="B849" s="189"/>
      <c r="C849" s="189"/>
      <c r="D849" s="189"/>
      <c r="E849" s="189"/>
      <c r="F849" s="189"/>
      <c r="G849" s="189"/>
      <c r="H849" s="189"/>
      <c r="I849" s="189"/>
      <c r="J849" s="300"/>
      <c r="K849" s="300"/>
      <c r="L849" s="296"/>
      <c r="M849" s="191"/>
      <c r="N849" s="190"/>
      <c r="O849" s="192"/>
      <c r="P849" s="218"/>
      <c r="Q849" s="218"/>
      <c r="R849" s="218"/>
    </row>
    <row r="850" spans="1:18" x14ac:dyDescent="0.25">
      <c r="A850" s="189"/>
      <c r="B850" s="189"/>
      <c r="C850" s="189"/>
      <c r="D850" s="189"/>
      <c r="E850" s="189"/>
      <c r="F850" s="189"/>
      <c r="G850" s="189"/>
      <c r="H850" s="189"/>
      <c r="I850" s="189"/>
      <c r="J850" s="300"/>
      <c r="K850" s="300"/>
      <c r="L850" s="296"/>
      <c r="M850" s="191"/>
      <c r="N850" s="190"/>
      <c r="O850" s="192"/>
      <c r="P850" s="218"/>
      <c r="Q850" s="218"/>
      <c r="R850" s="218"/>
    </row>
    <row r="851" spans="1:18" x14ac:dyDescent="0.25">
      <c r="A851" s="189"/>
      <c r="B851" s="189"/>
      <c r="C851" s="189"/>
      <c r="D851" s="189"/>
      <c r="E851" s="189"/>
      <c r="F851" s="189"/>
      <c r="G851" s="189"/>
      <c r="H851" s="189"/>
      <c r="I851" s="189"/>
      <c r="J851" s="300"/>
      <c r="K851" s="300"/>
      <c r="L851" s="296"/>
      <c r="M851" s="191"/>
      <c r="N851" s="190"/>
      <c r="O851" s="192"/>
      <c r="P851" s="218"/>
      <c r="Q851" s="218"/>
      <c r="R851" s="218"/>
    </row>
    <row r="852" spans="1:18" x14ac:dyDescent="0.25">
      <c r="A852" s="189"/>
      <c r="B852" s="189"/>
      <c r="C852" s="189"/>
      <c r="D852" s="189"/>
      <c r="E852" s="189"/>
      <c r="F852" s="189"/>
      <c r="G852" s="189"/>
      <c r="H852" s="189"/>
      <c r="I852" s="189"/>
      <c r="J852" s="300"/>
      <c r="K852" s="300"/>
      <c r="L852" s="296"/>
      <c r="M852" s="191"/>
      <c r="N852" s="190"/>
      <c r="O852" s="192"/>
      <c r="P852" s="218"/>
      <c r="Q852" s="218"/>
      <c r="R852" s="218"/>
    </row>
    <row r="853" spans="1:18" x14ac:dyDescent="0.25">
      <c r="A853" s="189"/>
      <c r="B853" s="189"/>
      <c r="C853" s="189"/>
      <c r="D853" s="189"/>
      <c r="E853" s="189"/>
      <c r="F853" s="189"/>
      <c r="G853" s="189"/>
      <c r="H853" s="189"/>
      <c r="I853" s="189"/>
      <c r="J853" s="300"/>
      <c r="K853" s="300"/>
      <c r="L853" s="296"/>
      <c r="M853" s="191"/>
      <c r="N853" s="190"/>
      <c r="O853" s="192"/>
      <c r="P853" s="218"/>
      <c r="Q853" s="218"/>
      <c r="R853" s="218"/>
    </row>
    <row r="854" spans="1:18" x14ac:dyDescent="0.25">
      <c r="A854" s="189"/>
      <c r="B854" s="189"/>
      <c r="C854" s="189"/>
      <c r="D854" s="189"/>
      <c r="E854" s="189"/>
      <c r="F854" s="189"/>
      <c r="G854" s="189"/>
      <c r="H854" s="189"/>
      <c r="I854" s="189"/>
      <c r="J854" s="300"/>
      <c r="K854" s="300"/>
      <c r="L854" s="296"/>
      <c r="M854" s="191"/>
      <c r="N854" s="190"/>
      <c r="O854" s="192"/>
      <c r="P854" s="218"/>
      <c r="Q854" s="218"/>
      <c r="R854" s="218"/>
    </row>
    <row r="855" spans="1:18" x14ac:dyDescent="0.25">
      <c r="A855" s="189"/>
      <c r="B855" s="189"/>
      <c r="C855" s="189"/>
      <c r="D855" s="189"/>
      <c r="E855" s="189"/>
      <c r="F855" s="189"/>
      <c r="G855" s="189"/>
      <c r="H855" s="189"/>
      <c r="I855" s="189"/>
      <c r="J855" s="300"/>
      <c r="K855" s="300"/>
      <c r="L855" s="296"/>
      <c r="M855" s="191"/>
      <c r="N855" s="190"/>
      <c r="O855" s="192"/>
      <c r="P855" s="218"/>
      <c r="Q855" s="218"/>
      <c r="R855" s="218"/>
    </row>
    <row r="856" spans="1:18" x14ac:dyDescent="0.25">
      <c r="A856" s="189"/>
      <c r="B856" s="189"/>
      <c r="C856" s="189"/>
      <c r="D856" s="189"/>
      <c r="E856" s="189"/>
      <c r="F856" s="189"/>
      <c r="G856" s="189"/>
      <c r="H856" s="189"/>
      <c r="I856" s="189"/>
      <c r="J856" s="300"/>
      <c r="K856" s="300"/>
      <c r="L856" s="296"/>
      <c r="M856" s="191"/>
      <c r="N856" s="190"/>
      <c r="O856" s="192"/>
      <c r="P856" s="218"/>
      <c r="Q856" s="218"/>
      <c r="R856" s="218"/>
    </row>
    <row r="857" spans="1:18" x14ac:dyDescent="0.25">
      <c r="A857" s="189"/>
      <c r="B857" s="189"/>
      <c r="C857" s="189"/>
      <c r="D857" s="189"/>
      <c r="E857" s="189"/>
      <c r="F857" s="189"/>
      <c r="G857" s="189"/>
      <c r="H857" s="189"/>
      <c r="I857" s="189"/>
      <c r="J857" s="300"/>
      <c r="K857" s="300"/>
      <c r="L857" s="296"/>
      <c r="M857" s="191"/>
      <c r="N857" s="190"/>
      <c r="O857" s="192"/>
      <c r="P857" s="218"/>
      <c r="Q857" s="218"/>
      <c r="R857" s="218"/>
    </row>
    <row r="858" spans="1:18" x14ac:dyDescent="0.25">
      <c r="A858" s="189"/>
      <c r="B858" s="189"/>
      <c r="C858" s="189"/>
      <c r="D858" s="189"/>
      <c r="E858" s="189"/>
      <c r="F858" s="189"/>
      <c r="G858" s="189"/>
      <c r="H858" s="189"/>
      <c r="I858" s="189"/>
      <c r="J858" s="300"/>
      <c r="K858" s="300"/>
      <c r="L858" s="296"/>
      <c r="M858" s="191"/>
      <c r="N858" s="190"/>
      <c r="O858" s="192"/>
      <c r="P858" s="218"/>
      <c r="Q858" s="218"/>
      <c r="R858" s="218"/>
    </row>
    <row r="859" spans="1:18" x14ac:dyDescent="0.25">
      <c r="A859" s="189"/>
      <c r="B859" s="189"/>
      <c r="C859" s="189"/>
      <c r="D859" s="189"/>
      <c r="E859" s="189"/>
      <c r="F859" s="189"/>
      <c r="G859" s="189"/>
      <c r="H859" s="189"/>
      <c r="I859" s="189"/>
      <c r="J859" s="300"/>
      <c r="K859" s="300"/>
      <c r="L859" s="296"/>
      <c r="M859" s="191"/>
      <c r="N859" s="190"/>
      <c r="O859" s="192"/>
      <c r="P859" s="218"/>
      <c r="Q859" s="218"/>
      <c r="R859" s="218"/>
    </row>
    <row r="860" spans="1:18" x14ac:dyDescent="0.25">
      <c r="A860" s="189"/>
      <c r="B860" s="189"/>
      <c r="C860" s="189"/>
      <c r="D860" s="189"/>
      <c r="E860" s="189"/>
      <c r="F860" s="189"/>
      <c r="G860" s="189"/>
      <c r="H860" s="189"/>
      <c r="I860" s="189"/>
      <c r="J860" s="300"/>
      <c r="K860" s="300"/>
      <c r="L860" s="296"/>
      <c r="M860" s="191"/>
      <c r="N860" s="190"/>
      <c r="O860" s="192"/>
      <c r="P860" s="218"/>
      <c r="Q860" s="218"/>
      <c r="R860" s="218"/>
    </row>
    <row r="861" spans="1:18" x14ac:dyDescent="0.25">
      <c r="A861" s="189"/>
      <c r="B861" s="189"/>
      <c r="C861" s="189"/>
      <c r="D861" s="189"/>
      <c r="E861" s="189"/>
      <c r="F861" s="189"/>
      <c r="G861" s="189"/>
      <c r="H861" s="189"/>
      <c r="I861" s="189"/>
      <c r="J861" s="300"/>
      <c r="K861" s="300"/>
      <c r="L861" s="296"/>
      <c r="M861" s="191"/>
      <c r="N861" s="190"/>
      <c r="O861" s="192"/>
      <c r="P861" s="218"/>
      <c r="Q861" s="218"/>
      <c r="R861" s="218"/>
    </row>
    <row r="862" spans="1:18" x14ac:dyDescent="0.25">
      <c r="A862" s="189"/>
      <c r="B862" s="189"/>
      <c r="C862" s="189"/>
      <c r="D862" s="189"/>
      <c r="E862" s="189"/>
      <c r="F862" s="189"/>
      <c r="G862" s="189"/>
      <c r="H862" s="189"/>
      <c r="I862" s="189"/>
      <c r="J862" s="300"/>
      <c r="K862" s="300"/>
      <c r="L862" s="296"/>
      <c r="M862" s="191"/>
      <c r="N862" s="190"/>
      <c r="O862" s="192"/>
      <c r="P862" s="218"/>
      <c r="Q862" s="218"/>
      <c r="R862" s="218"/>
    </row>
    <row r="863" spans="1:18" x14ac:dyDescent="0.25">
      <c r="A863" s="189"/>
      <c r="B863" s="189"/>
      <c r="C863" s="189"/>
      <c r="D863" s="189"/>
      <c r="E863" s="189"/>
      <c r="F863" s="189"/>
      <c r="G863" s="189"/>
      <c r="H863" s="189"/>
      <c r="I863" s="189"/>
      <c r="J863" s="300"/>
      <c r="K863" s="300"/>
      <c r="L863" s="296"/>
      <c r="M863" s="191"/>
      <c r="N863" s="190"/>
      <c r="O863" s="192"/>
      <c r="P863" s="218"/>
      <c r="Q863" s="218"/>
      <c r="R863" s="218"/>
    </row>
    <row r="864" spans="1:18" x14ac:dyDescent="0.25">
      <c r="A864" s="189"/>
      <c r="B864" s="189"/>
      <c r="C864" s="189"/>
      <c r="D864" s="189"/>
      <c r="E864" s="189"/>
      <c r="F864" s="189"/>
      <c r="G864" s="189"/>
      <c r="H864" s="189"/>
      <c r="I864" s="189"/>
      <c r="J864" s="300"/>
      <c r="K864" s="300"/>
      <c r="L864" s="296"/>
      <c r="M864" s="191"/>
      <c r="N864" s="190"/>
      <c r="O864" s="192"/>
      <c r="P864" s="218"/>
      <c r="Q864" s="218"/>
      <c r="R864" s="218"/>
    </row>
    <row r="865" spans="1:18" x14ac:dyDescent="0.25">
      <c r="A865" s="189"/>
      <c r="B865" s="189"/>
      <c r="C865" s="189"/>
      <c r="D865" s="189"/>
      <c r="E865" s="189"/>
      <c r="F865" s="189"/>
      <c r="G865" s="189"/>
      <c r="H865" s="189"/>
      <c r="I865" s="189"/>
      <c r="J865" s="300"/>
      <c r="K865" s="300"/>
      <c r="L865" s="296"/>
      <c r="M865" s="191"/>
      <c r="N865" s="190"/>
      <c r="O865" s="192"/>
      <c r="P865" s="218"/>
      <c r="Q865" s="218"/>
      <c r="R865" s="218"/>
    </row>
    <row r="866" spans="1:18" x14ac:dyDescent="0.25">
      <c r="A866" s="189"/>
      <c r="B866" s="189"/>
      <c r="C866" s="189"/>
      <c r="D866" s="189"/>
      <c r="E866" s="189"/>
      <c r="F866" s="189"/>
      <c r="G866" s="189"/>
      <c r="H866" s="189"/>
      <c r="I866" s="189"/>
      <c r="J866" s="300"/>
      <c r="K866" s="300"/>
      <c r="L866" s="296"/>
      <c r="M866" s="191"/>
      <c r="N866" s="190"/>
      <c r="O866" s="192"/>
      <c r="P866" s="218"/>
      <c r="Q866" s="218"/>
      <c r="R866" s="218"/>
    </row>
    <row r="867" spans="1:18" x14ac:dyDescent="0.25">
      <c r="A867" s="189"/>
      <c r="B867" s="189"/>
      <c r="C867" s="189"/>
      <c r="D867" s="189"/>
      <c r="E867" s="189"/>
      <c r="F867" s="189"/>
      <c r="G867" s="189"/>
      <c r="H867" s="189"/>
      <c r="I867" s="189"/>
      <c r="J867" s="300"/>
      <c r="K867" s="300"/>
      <c r="L867" s="296"/>
      <c r="M867" s="191"/>
      <c r="N867" s="190"/>
      <c r="O867" s="192"/>
      <c r="P867" s="218"/>
      <c r="Q867" s="218"/>
      <c r="R867" s="218"/>
    </row>
    <row r="868" spans="1:18" x14ac:dyDescent="0.25">
      <c r="A868" s="189"/>
      <c r="B868" s="189"/>
      <c r="C868" s="189"/>
      <c r="D868" s="189"/>
      <c r="E868" s="189"/>
      <c r="F868" s="189"/>
      <c r="G868" s="189"/>
      <c r="H868" s="189"/>
      <c r="I868" s="189"/>
      <c r="J868" s="300"/>
      <c r="K868" s="300"/>
      <c r="L868" s="296"/>
      <c r="M868" s="191"/>
      <c r="N868" s="190"/>
      <c r="O868" s="192"/>
      <c r="P868" s="218"/>
      <c r="Q868" s="218"/>
      <c r="R868" s="218"/>
    </row>
    <row r="869" spans="1:18" x14ac:dyDescent="0.25">
      <c r="A869" s="189"/>
      <c r="B869" s="189"/>
      <c r="C869" s="189"/>
      <c r="D869" s="189"/>
      <c r="E869" s="189"/>
      <c r="F869" s="189"/>
      <c r="G869" s="189"/>
      <c r="H869" s="189"/>
      <c r="I869" s="189"/>
      <c r="J869" s="300"/>
      <c r="K869" s="300"/>
      <c r="L869" s="296"/>
      <c r="M869" s="191"/>
      <c r="N869" s="190"/>
      <c r="O869" s="192"/>
      <c r="P869" s="218"/>
      <c r="Q869" s="218"/>
      <c r="R869" s="218"/>
    </row>
    <row r="870" spans="1:18" x14ac:dyDescent="0.25">
      <c r="A870" s="189"/>
      <c r="B870" s="189"/>
      <c r="C870" s="189"/>
      <c r="D870" s="189"/>
      <c r="E870" s="189"/>
      <c r="F870" s="189"/>
      <c r="G870" s="189"/>
      <c r="H870" s="189"/>
      <c r="I870" s="189"/>
      <c r="J870" s="300"/>
      <c r="K870" s="300"/>
      <c r="L870" s="296"/>
      <c r="M870" s="191"/>
      <c r="N870" s="190"/>
      <c r="O870" s="192"/>
      <c r="P870" s="218"/>
      <c r="Q870" s="218"/>
      <c r="R870" s="218"/>
    </row>
    <row r="871" spans="1:18" x14ac:dyDescent="0.25">
      <c r="A871" s="189"/>
      <c r="B871" s="189"/>
      <c r="C871" s="189"/>
      <c r="D871" s="189"/>
      <c r="E871" s="189"/>
      <c r="F871" s="189"/>
      <c r="G871" s="189"/>
      <c r="H871" s="189"/>
      <c r="I871" s="189"/>
      <c r="J871" s="300"/>
      <c r="K871" s="300"/>
      <c r="L871" s="296"/>
      <c r="M871" s="191"/>
      <c r="N871" s="190"/>
      <c r="O871" s="192"/>
      <c r="P871" s="218"/>
      <c r="Q871" s="218"/>
      <c r="R871" s="218"/>
    </row>
    <row r="872" spans="1:18" x14ac:dyDescent="0.25">
      <c r="A872" s="189"/>
      <c r="B872" s="189"/>
      <c r="C872" s="189"/>
      <c r="D872" s="189"/>
      <c r="E872" s="189"/>
      <c r="F872" s="189"/>
      <c r="G872" s="189"/>
      <c r="H872" s="189"/>
      <c r="I872" s="189"/>
      <c r="J872" s="300"/>
      <c r="K872" s="300"/>
      <c r="L872" s="296"/>
      <c r="M872" s="191"/>
      <c r="N872" s="190"/>
      <c r="O872" s="192"/>
      <c r="P872" s="218"/>
      <c r="Q872" s="218"/>
      <c r="R872" s="218"/>
    </row>
    <row r="873" spans="1:18" x14ac:dyDescent="0.25">
      <c r="A873" s="189"/>
      <c r="B873" s="189"/>
      <c r="C873" s="189"/>
      <c r="D873" s="189"/>
      <c r="E873" s="189"/>
      <c r="F873" s="189"/>
      <c r="G873" s="189"/>
      <c r="H873" s="189"/>
      <c r="I873" s="189"/>
      <c r="J873" s="300"/>
      <c r="K873" s="300"/>
      <c r="L873" s="296"/>
      <c r="M873" s="191"/>
      <c r="N873" s="190"/>
      <c r="O873" s="192"/>
      <c r="P873" s="218"/>
      <c r="Q873" s="218"/>
      <c r="R873" s="218"/>
    </row>
    <row r="874" spans="1:18" x14ac:dyDescent="0.25">
      <c r="A874" s="189"/>
      <c r="B874" s="189"/>
      <c r="C874" s="189"/>
      <c r="D874" s="189"/>
      <c r="E874" s="189"/>
      <c r="F874" s="189"/>
      <c r="G874" s="189"/>
      <c r="H874" s="189"/>
      <c r="I874" s="189"/>
      <c r="J874" s="300"/>
      <c r="K874" s="300"/>
      <c r="L874" s="296"/>
      <c r="M874" s="191"/>
      <c r="N874" s="190"/>
      <c r="O874" s="192"/>
      <c r="P874" s="218"/>
      <c r="Q874" s="218"/>
      <c r="R874" s="218"/>
    </row>
    <row r="875" spans="1:18" x14ac:dyDescent="0.25">
      <c r="A875" s="189"/>
      <c r="B875" s="189"/>
      <c r="C875" s="189"/>
      <c r="D875" s="189"/>
      <c r="E875" s="189"/>
      <c r="F875" s="189"/>
      <c r="G875" s="189"/>
      <c r="H875" s="189"/>
      <c r="I875" s="189"/>
      <c r="J875" s="300"/>
      <c r="K875" s="300"/>
      <c r="L875" s="296"/>
      <c r="M875" s="191"/>
      <c r="N875" s="190"/>
      <c r="O875" s="192"/>
      <c r="P875" s="218"/>
      <c r="Q875" s="218"/>
      <c r="R875" s="218"/>
    </row>
    <row r="876" spans="1:18" x14ac:dyDescent="0.25">
      <c r="A876" s="189"/>
      <c r="B876" s="189"/>
      <c r="C876" s="189"/>
      <c r="D876" s="189"/>
      <c r="E876" s="189"/>
      <c r="F876" s="189"/>
      <c r="G876" s="189"/>
      <c r="H876" s="189"/>
      <c r="I876" s="189"/>
      <c r="J876" s="300"/>
      <c r="K876" s="300"/>
      <c r="L876" s="296"/>
      <c r="M876" s="191"/>
      <c r="N876" s="190"/>
      <c r="O876" s="192"/>
      <c r="P876" s="218"/>
      <c r="Q876" s="218"/>
      <c r="R876" s="218"/>
    </row>
    <row r="877" spans="1:18" x14ac:dyDescent="0.25">
      <c r="A877" s="189"/>
      <c r="B877" s="189"/>
      <c r="C877" s="189"/>
      <c r="D877" s="189"/>
      <c r="E877" s="189"/>
      <c r="F877" s="189"/>
      <c r="G877" s="189"/>
      <c r="H877" s="189"/>
      <c r="I877" s="189"/>
      <c r="J877" s="300"/>
      <c r="K877" s="300"/>
      <c r="L877" s="296"/>
      <c r="M877" s="191"/>
      <c r="N877" s="190"/>
      <c r="O877" s="192"/>
      <c r="P877" s="218"/>
      <c r="Q877" s="218"/>
      <c r="R877" s="218"/>
    </row>
    <row r="878" spans="1:18" x14ac:dyDescent="0.25">
      <c r="A878" s="189"/>
      <c r="B878" s="189"/>
      <c r="C878" s="189"/>
      <c r="D878" s="189"/>
      <c r="E878" s="189"/>
      <c r="F878" s="189"/>
      <c r="G878" s="189"/>
      <c r="H878" s="189"/>
      <c r="I878" s="189"/>
      <c r="J878" s="300"/>
      <c r="K878" s="300"/>
      <c r="L878" s="296"/>
      <c r="M878" s="191"/>
      <c r="N878" s="190"/>
      <c r="O878" s="192"/>
      <c r="P878" s="218"/>
      <c r="Q878" s="218"/>
      <c r="R878" s="218"/>
    </row>
    <row r="879" spans="1:18" x14ac:dyDescent="0.25">
      <c r="A879" s="189"/>
      <c r="B879" s="189"/>
      <c r="C879" s="189"/>
      <c r="D879" s="189"/>
      <c r="E879" s="189"/>
      <c r="F879" s="189"/>
      <c r="G879" s="189"/>
      <c r="H879" s="189"/>
      <c r="I879" s="189"/>
      <c r="J879" s="300"/>
      <c r="K879" s="300"/>
      <c r="L879" s="296"/>
      <c r="M879" s="191"/>
      <c r="N879" s="190"/>
      <c r="O879" s="192"/>
      <c r="P879" s="218"/>
      <c r="Q879" s="218"/>
      <c r="R879" s="218"/>
    </row>
    <row r="880" spans="1:18" x14ac:dyDescent="0.25">
      <c r="A880" s="189"/>
      <c r="B880" s="189"/>
      <c r="C880" s="189"/>
      <c r="D880" s="189"/>
      <c r="E880" s="189"/>
      <c r="F880" s="189"/>
      <c r="G880" s="189"/>
      <c r="H880" s="189"/>
      <c r="I880" s="189"/>
      <c r="J880" s="300"/>
      <c r="K880" s="300"/>
      <c r="L880" s="296"/>
      <c r="M880" s="191"/>
      <c r="N880" s="190"/>
      <c r="O880" s="192"/>
      <c r="P880" s="218"/>
      <c r="Q880" s="218"/>
      <c r="R880" s="218"/>
    </row>
    <row r="881" spans="1:18" x14ac:dyDescent="0.25">
      <c r="A881" s="189"/>
      <c r="B881" s="189"/>
      <c r="C881" s="189"/>
      <c r="D881" s="189"/>
      <c r="E881" s="189"/>
      <c r="F881" s="189"/>
      <c r="G881" s="189"/>
      <c r="H881" s="189"/>
      <c r="I881" s="189"/>
      <c r="J881" s="300"/>
      <c r="K881" s="300"/>
      <c r="L881" s="296"/>
      <c r="M881" s="191"/>
      <c r="N881" s="190"/>
      <c r="O881" s="192"/>
      <c r="P881" s="218"/>
      <c r="Q881" s="218"/>
      <c r="R881" s="218"/>
    </row>
    <row r="882" spans="1:18" x14ac:dyDescent="0.25">
      <c r="A882" s="189"/>
      <c r="B882" s="189"/>
      <c r="C882" s="189"/>
      <c r="D882" s="189"/>
      <c r="E882" s="189"/>
      <c r="F882" s="189"/>
      <c r="G882" s="189"/>
      <c r="H882" s="189"/>
      <c r="I882" s="189"/>
      <c r="J882" s="300"/>
      <c r="K882" s="300"/>
      <c r="L882" s="296"/>
      <c r="M882" s="191"/>
      <c r="N882" s="190"/>
      <c r="O882" s="192"/>
      <c r="P882" s="218"/>
      <c r="Q882" s="218"/>
      <c r="R882" s="218"/>
    </row>
    <row r="883" spans="1:18" x14ac:dyDescent="0.25">
      <c r="A883" s="189"/>
      <c r="B883" s="189"/>
      <c r="C883" s="189"/>
      <c r="D883" s="189"/>
      <c r="E883" s="189"/>
      <c r="F883" s="189"/>
      <c r="G883" s="189"/>
      <c r="H883" s="189"/>
      <c r="I883" s="189"/>
      <c r="J883" s="300"/>
      <c r="K883" s="300"/>
      <c r="L883" s="296"/>
      <c r="M883" s="191"/>
      <c r="N883" s="190"/>
      <c r="O883" s="192"/>
      <c r="P883" s="218"/>
      <c r="Q883" s="218"/>
      <c r="R883" s="218"/>
    </row>
    <row r="884" spans="1:18" x14ac:dyDescent="0.25">
      <c r="A884" s="189"/>
      <c r="B884" s="189"/>
      <c r="C884" s="189"/>
      <c r="D884" s="189"/>
      <c r="E884" s="189"/>
      <c r="F884" s="189"/>
      <c r="G884" s="189"/>
      <c r="H884" s="189"/>
      <c r="I884" s="189"/>
      <c r="J884" s="300"/>
      <c r="K884" s="300"/>
      <c r="L884" s="296"/>
      <c r="M884" s="191"/>
      <c r="N884" s="190"/>
      <c r="O884" s="192"/>
      <c r="P884" s="218"/>
      <c r="Q884" s="218"/>
      <c r="R884" s="218"/>
    </row>
    <row r="885" spans="1:18" x14ac:dyDescent="0.25">
      <c r="A885" s="189"/>
      <c r="B885" s="189"/>
      <c r="C885" s="189"/>
      <c r="D885" s="189"/>
      <c r="E885" s="189"/>
      <c r="F885" s="189"/>
      <c r="G885" s="189"/>
      <c r="H885" s="189"/>
      <c r="I885" s="189"/>
      <c r="J885" s="300"/>
      <c r="K885" s="300"/>
      <c r="L885" s="296"/>
      <c r="M885" s="191"/>
      <c r="N885" s="190"/>
      <c r="O885" s="192"/>
      <c r="P885" s="218"/>
      <c r="Q885" s="218"/>
      <c r="R885" s="218"/>
    </row>
    <row r="886" spans="1:18" x14ac:dyDescent="0.25">
      <c r="A886" s="189"/>
      <c r="B886" s="189"/>
      <c r="C886" s="189"/>
      <c r="D886" s="189"/>
      <c r="E886" s="189"/>
      <c r="F886" s="189"/>
      <c r="G886" s="189"/>
      <c r="H886" s="189"/>
      <c r="I886" s="189"/>
      <c r="J886" s="300"/>
      <c r="K886" s="300"/>
      <c r="L886" s="296"/>
      <c r="M886" s="191"/>
      <c r="N886" s="190"/>
      <c r="O886" s="192"/>
      <c r="P886" s="218"/>
      <c r="Q886" s="218"/>
      <c r="R886" s="218"/>
    </row>
    <row r="887" spans="1:18" x14ac:dyDescent="0.25">
      <c r="A887" s="189"/>
      <c r="B887" s="189"/>
      <c r="C887" s="189"/>
      <c r="D887" s="189"/>
      <c r="E887" s="189"/>
      <c r="F887" s="189"/>
      <c r="G887" s="189"/>
      <c r="H887" s="189"/>
      <c r="I887" s="189"/>
      <c r="J887" s="300"/>
      <c r="K887" s="300"/>
      <c r="L887" s="296"/>
      <c r="M887" s="191"/>
      <c r="N887" s="190"/>
      <c r="O887" s="192"/>
      <c r="P887" s="218"/>
      <c r="Q887" s="218"/>
      <c r="R887" s="218"/>
    </row>
    <row r="888" spans="1:18" x14ac:dyDescent="0.25">
      <c r="A888" s="189"/>
      <c r="B888" s="189"/>
      <c r="C888" s="189"/>
      <c r="D888" s="189"/>
      <c r="E888" s="189"/>
      <c r="F888" s="189"/>
      <c r="G888" s="189"/>
      <c r="H888" s="189"/>
      <c r="I888" s="189"/>
      <c r="J888" s="300"/>
      <c r="K888" s="300"/>
      <c r="L888" s="296"/>
      <c r="M888" s="191"/>
      <c r="N888" s="190"/>
      <c r="O888" s="192"/>
      <c r="P888" s="218"/>
      <c r="Q888" s="218"/>
      <c r="R888" s="218"/>
    </row>
    <row r="889" spans="1:18" x14ac:dyDescent="0.25">
      <c r="A889" s="189"/>
      <c r="B889" s="189"/>
      <c r="C889" s="189"/>
      <c r="D889" s="189"/>
      <c r="E889" s="189"/>
      <c r="F889" s="189"/>
      <c r="G889" s="189"/>
      <c r="H889" s="189"/>
      <c r="I889" s="189"/>
      <c r="J889" s="300"/>
      <c r="K889" s="300"/>
      <c r="L889" s="296"/>
      <c r="M889" s="191"/>
      <c r="N889" s="190"/>
      <c r="O889" s="192"/>
      <c r="P889" s="218"/>
      <c r="Q889" s="218"/>
      <c r="R889" s="218"/>
    </row>
    <row r="890" spans="1:18" x14ac:dyDescent="0.25">
      <c r="A890" s="189"/>
      <c r="B890" s="189"/>
      <c r="C890" s="189"/>
      <c r="D890" s="189"/>
      <c r="E890" s="189"/>
      <c r="F890" s="189"/>
      <c r="G890" s="189"/>
      <c r="H890" s="189"/>
      <c r="I890" s="189"/>
      <c r="J890" s="300"/>
      <c r="K890" s="300"/>
      <c r="L890" s="296"/>
      <c r="M890" s="191"/>
      <c r="N890" s="190"/>
      <c r="O890" s="192"/>
      <c r="P890" s="218"/>
      <c r="Q890" s="218"/>
      <c r="R890" s="218"/>
    </row>
    <row r="891" spans="1:18" x14ac:dyDescent="0.25">
      <c r="A891" s="189"/>
      <c r="B891" s="189"/>
      <c r="C891" s="189"/>
      <c r="D891" s="189"/>
      <c r="E891" s="189"/>
      <c r="F891" s="189"/>
      <c r="G891" s="189"/>
      <c r="H891" s="189"/>
      <c r="I891" s="189"/>
      <c r="J891" s="300"/>
      <c r="K891" s="300"/>
      <c r="L891" s="296"/>
      <c r="M891" s="191"/>
      <c r="N891" s="190"/>
      <c r="O891" s="192"/>
      <c r="P891" s="218"/>
      <c r="Q891" s="218"/>
      <c r="R891" s="218"/>
    </row>
    <row r="892" spans="1:18" x14ac:dyDescent="0.25">
      <c r="A892" s="189"/>
      <c r="B892" s="189"/>
      <c r="C892" s="189"/>
      <c r="D892" s="189"/>
      <c r="E892" s="189"/>
      <c r="F892" s="189"/>
      <c r="G892" s="189"/>
      <c r="H892" s="189"/>
      <c r="I892" s="189"/>
      <c r="J892" s="300"/>
      <c r="K892" s="300"/>
      <c r="L892" s="296"/>
      <c r="M892" s="191"/>
      <c r="N892" s="190"/>
      <c r="O892" s="192"/>
      <c r="P892" s="218"/>
      <c r="Q892" s="218"/>
      <c r="R892" s="218"/>
    </row>
    <row r="893" spans="1:18" x14ac:dyDescent="0.25">
      <c r="A893" s="189"/>
      <c r="B893" s="189"/>
      <c r="C893" s="189"/>
      <c r="D893" s="189"/>
      <c r="E893" s="189"/>
      <c r="F893" s="189"/>
      <c r="G893" s="189"/>
      <c r="H893" s="189"/>
      <c r="I893" s="189"/>
      <c r="J893" s="300"/>
      <c r="K893" s="300"/>
      <c r="L893" s="296"/>
      <c r="M893" s="191"/>
      <c r="N893" s="190"/>
      <c r="O893" s="192"/>
      <c r="P893" s="218"/>
      <c r="Q893" s="218"/>
      <c r="R893" s="218"/>
    </row>
    <row r="894" spans="1:18" x14ac:dyDescent="0.25">
      <c r="A894" s="189"/>
      <c r="B894" s="189"/>
      <c r="C894" s="189"/>
      <c r="D894" s="189"/>
      <c r="E894" s="189"/>
      <c r="F894" s="189"/>
      <c r="G894" s="189"/>
      <c r="H894" s="189"/>
      <c r="I894" s="189"/>
      <c r="J894" s="300"/>
      <c r="K894" s="300"/>
      <c r="L894" s="296"/>
      <c r="M894" s="191"/>
      <c r="N894" s="190"/>
      <c r="O894" s="192"/>
      <c r="P894" s="218"/>
      <c r="Q894" s="218"/>
      <c r="R894" s="218"/>
    </row>
    <row r="895" spans="1:18" x14ac:dyDescent="0.25">
      <c r="A895" s="189"/>
      <c r="B895" s="189"/>
      <c r="C895" s="189"/>
      <c r="D895" s="189"/>
      <c r="E895" s="189"/>
      <c r="F895" s="189"/>
      <c r="G895" s="189"/>
      <c r="H895" s="189"/>
      <c r="I895" s="189"/>
      <c r="J895" s="300"/>
      <c r="K895" s="300"/>
      <c r="L895" s="296"/>
      <c r="M895" s="191"/>
      <c r="N895" s="190"/>
      <c r="O895" s="192"/>
      <c r="P895" s="218"/>
      <c r="Q895" s="218"/>
      <c r="R895" s="218"/>
    </row>
    <row r="896" spans="1:18" x14ac:dyDescent="0.25">
      <c r="A896" s="189"/>
      <c r="B896" s="189"/>
      <c r="C896" s="189"/>
      <c r="D896" s="189"/>
      <c r="E896" s="189"/>
      <c r="F896" s="189"/>
      <c r="G896" s="189"/>
      <c r="H896" s="189"/>
      <c r="I896" s="189"/>
      <c r="J896" s="300"/>
      <c r="K896" s="300"/>
      <c r="L896" s="296"/>
      <c r="M896" s="191"/>
      <c r="N896" s="190"/>
      <c r="O896" s="192"/>
      <c r="P896" s="218"/>
      <c r="Q896" s="218"/>
      <c r="R896" s="218"/>
    </row>
    <row r="897" spans="1:18" x14ac:dyDescent="0.25">
      <c r="A897" s="189"/>
      <c r="B897" s="189"/>
      <c r="C897" s="189"/>
      <c r="D897" s="189"/>
      <c r="E897" s="189"/>
      <c r="F897" s="189"/>
      <c r="G897" s="189"/>
      <c r="H897" s="189"/>
      <c r="I897" s="189"/>
      <c r="J897" s="300"/>
      <c r="K897" s="300"/>
      <c r="L897" s="296"/>
      <c r="M897" s="191"/>
      <c r="N897" s="190"/>
      <c r="O897" s="192"/>
      <c r="P897" s="218"/>
      <c r="Q897" s="218"/>
      <c r="R897" s="218"/>
    </row>
    <row r="898" spans="1:18" x14ac:dyDescent="0.25">
      <c r="A898" s="189"/>
      <c r="B898" s="189"/>
      <c r="C898" s="189"/>
      <c r="D898" s="189"/>
      <c r="E898" s="189"/>
      <c r="F898" s="189"/>
      <c r="G898" s="189"/>
      <c r="H898" s="189"/>
      <c r="I898" s="189"/>
      <c r="J898" s="300"/>
      <c r="K898" s="300"/>
      <c r="L898" s="296"/>
      <c r="M898" s="191"/>
      <c r="N898" s="190"/>
      <c r="O898" s="192"/>
      <c r="P898" s="218"/>
      <c r="Q898" s="218"/>
      <c r="R898" s="218"/>
    </row>
    <row r="899" spans="1:18" x14ac:dyDescent="0.25">
      <c r="A899" s="189"/>
      <c r="B899" s="189"/>
      <c r="C899" s="189"/>
      <c r="D899" s="189"/>
      <c r="E899" s="189"/>
      <c r="F899" s="189"/>
      <c r="G899" s="189"/>
      <c r="H899" s="189"/>
      <c r="I899" s="189"/>
      <c r="J899" s="300"/>
      <c r="K899" s="300"/>
      <c r="L899" s="296"/>
      <c r="M899" s="191"/>
      <c r="N899" s="190"/>
      <c r="O899" s="192"/>
      <c r="P899" s="218"/>
      <c r="Q899" s="218"/>
      <c r="R899" s="218"/>
    </row>
    <row r="900" spans="1:18" x14ac:dyDescent="0.25">
      <c r="A900" s="189"/>
      <c r="B900" s="189"/>
      <c r="C900" s="189"/>
      <c r="D900" s="189"/>
      <c r="E900" s="189"/>
      <c r="F900" s="189"/>
      <c r="G900" s="189"/>
      <c r="H900" s="189"/>
      <c r="I900" s="189"/>
      <c r="J900" s="300"/>
      <c r="K900" s="300"/>
      <c r="L900" s="296"/>
      <c r="M900" s="191"/>
      <c r="N900" s="190"/>
      <c r="O900" s="192"/>
      <c r="P900" s="218"/>
      <c r="Q900" s="218"/>
      <c r="R900" s="218"/>
    </row>
    <row r="901" spans="1:18" x14ac:dyDescent="0.25">
      <c r="A901" s="189"/>
      <c r="B901" s="189"/>
      <c r="C901" s="189"/>
      <c r="D901" s="189"/>
      <c r="E901" s="189"/>
      <c r="F901" s="189"/>
      <c r="G901" s="189"/>
      <c r="H901" s="189"/>
      <c r="I901" s="189"/>
      <c r="J901" s="300"/>
      <c r="K901" s="300"/>
      <c r="L901" s="296"/>
      <c r="M901" s="191"/>
      <c r="N901" s="190"/>
      <c r="O901" s="192"/>
      <c r="P901" s="218"/>
      <c r="Q901" s="218"/>
      <c r="R901" s="218"/>
    </row>
    <row r="902" spans="1:18" x14ac:dyDescent="0.25">
      <c r="A902" s="189"/>
      <c r="B902" s="189"/>
      <c r="C902" s="189"/>
      <c r="D902" s="189"/>
      <c r="E902" s="189"/>
      <c r="F902" s="189"/>
      <c r="G902" s="189"/>
      <c r="H902" s="189"/>
      <c r="I902" s="189"/>
      <c r="J902" s="300"/>
      <c r="K902" s="300"/>
      <c r="L902" s="296"/>
      <c r="M902" s="191"/>
      <c r="N902" s="190"/>
      <c r="O902" s="192"/>
      <c r="P902" s="218"/>
      <c r="Q902" s="218"/>
      <c r="R902" s="218"/>
    </row>
    <row r="903" spans="1:18" x14ac:dyDescent="0.25">
      <c r="A903" s="189"/>
      <c r="B903" s="189"/>
      <c r="C903" s="189"/>
      <c r="D903" s="189"/>
      <c r="E903" s="189"/>
      <c r="F903" s="189"/>
      <c r="G903" s="189"/>
      <c r="H903" s="189"/>
      <c r="I903" s="189"/>
      <c r="J903" s="300"/>
      <c r="K903" s="300"/>
      <c r="L903" s="296"/>
      <c r="M903" s="191"/>
      <c r="N903" s="190"/>
      <c r="O903" s="192"/>
      <c r="P903" s="218"/>
      <c r="Q903" s="218"/>
      <c r="R903" s="218"/>
    </row>
    <row r="904" spans="1:18" x14ac:dyDescent="0.25">
      <c r="A904" s="189"/>
      <c r="B904" s="189"/>
      <c r="C904" s="189"/>
      <c r="D904" s="189"/>
      <c r="E904" s="189"/>
      <c r="F904" s="189"/>
      <c r="G904" s="189"/>
      <c r="H904" s="189"/>
      <c r="I904" s="189"/>
      <c r="J904" s="300"/>
      <c r="K904" s="300"/>
      <c r="L904" s="296"/>
      <c r="M904" s="191"/>
      <c r="N904" s="190"/>
      <c r="O904" s="192"/>
      <c r="P904" s="218"/>
      <c r="Q904" s="218"/>
      <c r="R904" s="218"/>
    </row>
    <row r="905" spans="1:18" x14ac:dyDescent="0.25">
      <c r="A905" s="189"/>
      <c r="B905" s="189"/>
      <c r="C905" s="189"/>
      <c r="D905" s="189"/>
      <c r="E905" s="189"/>
      <c r="F905" s="189"/>
      <c r="G905" s="189"/>
      <c r="H905" s="189"/>
      <c r="I905" s="189"/>
      <c r="J905" s="300"/>
      <c r="K905" s="300"/>
      <c r="L905" s="296"/>
      <c r="M905" s="191"/>
      <c r="N905" s="190"/>
      <c r="O905" s="192"/>
      <c r="P905" s="218"/>
      <c r="Q905" s="218"/>
      <c r="R905" s="218"/>
    </row>
    <row r="906" spans="1:18" x14ac:dyDescent="0.25">
      <c r="A906" s="189"/>
      <c r="B906" s="189"/>
      <c r="C906" s="189"/>
      <c r="D906" s="189"/>
      <c r="E906" s="189"/>
      <c r="F906" s="189"/>
      <c r="G906" s="189"/>
      <c r="H906" s="189"/>
      <c r="I906" s="189"/>
      <c r="J906" s="300"/>
      <c r="K906" s="300"/>
      <c r="L906" s="296"/>
      <c r="M906" s="191"/>
      <c r="N906" s="190"/>
      <c r="O906" s="192"/>
      <c r="P906" s="218"/>
      <c r="Q906" s="218"/>
      <c r="R906" s="218"/>
    </row>
    <row r="907" spans="1:18" x14ac:dyDescent="0.25">
      <c r="A907" s="189"/>
      <c r="B907" s="189"/>
      <c r="C907" s="189"/>
      <c r="D907" s="189"/>
      <c r="E907" s="189"/>
      <c r="F907" s="189"/>
      <c r="G907" s="189"/>
      <c r="H907" s="189"/>
      <c r="I907" s="189"/>
      <c r="J907" s="300"/>
      <c r="K907" s="300"/>
      <c r="L907" s="296"/>
      <c r="M907" s="191"/>
      <c r="N907" s="190"/>
      <c r="O907" s="192"/>
      <c r="P907" s="218"/>
      <c r="Q907" s="218"/>
      <c r="R907" s="218"/>
    </row>
    <row r="908" spans="1:18" x14ac:dyDescent="0.25">
      <c r="A908" s="189"/>
      <c r="B908" s="189"/>
      <c r="C908" s="189"/>
      <c r="D908" s="189"/>
      <c r="E908" s="189"/>
      <c r="F908" s="189"/>
      <c r="G908" s="189"/>
      <c r="H908" s="189"/>
      <c r="I908" s="189"/>
      <c r="J908" s="300"/>
      <c r="K908" s="300"/>
      <c r="L908" s="296"/>
      <c r="M908" s="191"/>
      <c r="N908" s="190"/>
      <c r="O908" s="192"/>
      <c r="P908" s="218"/>
      <c r="Q908" s="218"/>
      <c r="R908" s="218"/>
    </row>
    <row r="909" spans="1:18" x14ac:dyDescent="0.25">
      <c r="A909" s="189"/>
      <c r="B909" s="189"/>
      <c r="C909" s="189"/>
      <c r="D909" s="189"/>
      <c r="E909" s="189"/>
      <c r="F909" s="189"/>
      <c r="G909" s="189"/>
      <c r="H909" s="189"/>
      <c r="I909" s="189"/>
      <c r="J909" s="300"/>
      <c r="K909" s="300"/>
      <c r="L909" s="296"/>
      <c r="M909" s="191"/>
      <c r="N909" s="190"/>
      <c r="O909" s="192"/>
      <c r="P909" s="218"/>
      <c r="Q909" s="218"/>
      <c r="R909" s="218"/>
    </row>
    <row r="910" spans="1:18" x14ac:dyDescent="0.25">
      <c r="A910" s="189"/>
      <c r="B910" s="189"/>
      <c r="C910" s="189"/>
      <c r="D910" s="189"/>
      <c r="E910" s="189"/>
      <c r="F910" s="189"/>
      <c r="G910" s="189"/>
      <c r="H910" s="189"/>
      <c r="I910" s="189"/>
      <c r="J910" s="300"/>
      <c r="K910" s="300"/>
      <c r="L910" s="296"/>
      <c r="M910" s="191"/>
      <c r="N910" s="190"/>
      <c r="O910" s="192"/>
      <c r="P910" s="218"/>
      <c r="Q910" s="218"/>
      <c r="R910" s="218"/>
    </row>
    <row r="911" spans="1:18" x14ac:dyDescent="0.25">
      <c r="A911" s="189"/>
      <c r="B911" s="189"/>
      <c r="C911" s="189"/>
      <c r="D911" s="189"/>
      <c r="E911" s="189"/>
      <c r="F911" s="189"/>
      <c r="G911" s="189"/>
      <c r="H911" s="189"/>
      <c r="I911" s="189"/>
      <c r="J911" s="300"/>
      <c r="K911" s="300"/>
      <c r="L911" s="296"/>
      <c r="M911" s="191"/>
      <c r="N911" s="190"/>
      <c r="O911" s="192"/>
      <c r="P911" s="218"/>
      <c r="Q911" s="218"/>
      <c r="R911" s="218"/>
    </row>
    <row r="912" spans="1:18" x14ac:dyDescent="0.25">
      <c r="A912" s="189"/>
      <c r="B912" s="189"/>
      <c r="C912" s="189"/>
      <c r="D912" s="189"/>
      <c r="E912" s="189"/>
      <c r="F912" s="189"/>
      <c r="G912" s="189"/>
      <c r="H912" s="189"/>
      <c r="I912" s="189"/>
      <c r="J912" s="300"/>
      <c r="K912" s="300"/>
      <c r="L912" s="296"/>
      <c r="M912" s="191"/>
      <c r="N912" s="190"/>
      <c r="O912" s="192"/>
      <c r="P912" s="218"/>
      <c r="Q912" s="218"/>
      <c r="R912" s="218"/>
    </row>
    <row r="913" spans="1:18" x14ac:dyDescent="0.25">
      <c r="A913" s="189"/>
      <c r="B913" s="189"/>
      <c r="C913" s="189"/>
      <c r="D913" s="189"/>
      <c r="E913" s="189"/>
      <c r="F913" s="189"/>
      <c r="G913" s="189"/>
      <c r="H913" s="189"/>
      <c r="I913" s="189"/>
      <c r="J913" s="300"/>
      <c r="K913" s="300"/>
      <c r="L913" s="296"/>
      <c r="M913" s="191"/>
      <c r="N913" s="190"/>
      <c r="O913" s="192"/>
      <c r="P913" s="218"/>
      <c r="Q913" s="218"/>
      <c r="R913" s="218"/>
    </row>
    <row r="914" spans="1:18" x14ac:dyDescent="0.25">
      <c r="A914" s="189"/>
      <c r="B914" s="189"/>
      <c r="C914" s="189"/>
      <c r="D914" s="189"/>
      <c r="E914" s="189"/>
      <c r="F914" s="189"/>
      <c r="G914" s="189"/>
      <c r="H914" s="189"/>
      <c r="I914" s="189"/>
      <c r="J914" s="300"/>
      <c r="K914" s="300"/>
      <c r="L914" s="296"/>
      <c r="M914" s="191"/>
      <c r="N914" s="190"/>
      <c r="O914" s="192"/>
      <c r="P914" s="218"/>
      <c r="Q914" s="218"/>
      <c r="R914" s="218"/>
    </row>
    <row r="915" spans="1:18" x14ac:dyDescent="0.25">
      <c r="A915" s="189"/>
      <c r="B915" s="189"/>
      <c r="C915" s="189"/>
      <c r="D915" s="189"/>
      <c r="E915" s="189"/>
      <c r="F915" s="189"/>
      <c r="G915" s="189"/>
      <c r="H915" s="189"/>
      <c r="I915" s="189"/>
      <c r="J915" s="300"/>
      <c r="K915" s="300"/>
      <c r="L915" s="296"/>
      <c r="M915" s="191"/>
      <c r="N915" s="190"/>
      <c r="O915" s="192"/>
      <c r="P915" s="218"/>
      <c r="Q915" s="218"/>
      <c r="R915" s="218"/>
    </row>
    <row r="916" spans="1:18" x14ac:dyDescent="0.25">
      <c r="A916" s="189"/>
      <c r="B916" s="189"/>
      <c r="C916" s="189"/>
      <c r="D916" s="189"/>
      <c r="E916" s="189"/>
      <c r="F916" s="189"/>
      <c r="G916" s="189"/>
      <c r="H916" s="189"/>
      <c r="I916" s="189"/>
      <c r="J916" s="300"/>
      <c r="K916" s="300"/>
      <c r="L916" s="296"/>
      <c r="M916" s="191"/>
      <c r="N916" s="190"/>
      <c r="O916" s="192"/>
      <c r="P916" s="218"/>
      <c r="Q916" s="218"/>
      <c r="R916" s="218"/>
    </row>
    <row r="917" spans="1:18" x14ac:dyDescent="0.25">
      <c r="A917" s="189"/>
      <c r="B917" s="189"/>
      <c r="C917" s="189"/>
      <c r="D917" s="189"/>
      <c r="E917" s="189"/>
      <c r="F917" s="189"/>
      <c r="G917" s="189"/>
      <c r="H917" s="189"/>
      <c r="I917" s="189"/>
      <c r="J917" s="300"/>
      <c r="K917" s="300"/>
      <c r="L917" s="296"/>
      <c r="M917" s="191"/>
      <c r="N917" s="190"/>
      <c r="O917" s="192"/>
      <c r="P917" s="218"/>
      <c r="Q917" s="218"/>
      <c r="R917" s="218"/>
    </row>
    <row r="918" spans="1:18" x14ac:dyDescent="0.25">
      <c r="A918" s="189"/>
      <c r="B918" s="189"/>
      <c r="C918" s="189"/>
      <c r="D918" s="189"/>
      <c r="E918" s="189"/>
      <c r="F918" s="189"/>
      <c r="G918" s="189"/>
      <c r="H918" s="189"/>
      <c r="I918" s="189"/>
      <c r="J918" s="300"/>
      <c r="K918" s="300"/>
      <c r="L918" s="296"/>
      <c r="M918" s="191"/>
      <c r="N918" s="190"/>
      <c r="O918" s="192"/>
      <c r="P918" s="218"/>
      <c r="Q918" s="218"/>
      <c r="R918" s="218"/>
    </row>
    <row r="919" spans="1:18" x14ac:dyDescent="0.25">
      <c r="A919" s="189"/>
      <c r="B919" s="189"/>
      <c r="C919" s="189"/>
      <c r="D919" s="189"/>
      <c r="E919" s="189"/>
      <c r="F919" s="189"/>
      <c r="G919" s="189"/>
      <c r="H919" s="189"/>
      <c r="I919" s="189"/>
      <c r="J919" s="300"/>
      <c r="K919" s="300"/>
      <c r="L919" s="296"/>
      <c r="M919" s="191"/>
      <c r="N919" s="190"/>
      <c r="O919" s="192"/>
      <c r="P919" s="218"/>
      <c r="Q919" s="218"/>
      <c r="R919" s="218"/>
    </row>
    <row r="920" spans="1:18" x14ac:dyDescent="0.25">
      <c r="A920" s="189"/>
      <c r="B920" s="189"/>
      <c r="C920" s="189"/>
      <c r="D920" s="189"/>
      <c r="E920" s="189"/>
      <c r="F920" s="189"/>
      <c r="G920" s="189"/>
      <c r="H920" s="189"/>
      <c r="I920" s="189"/>
      <c r="J920" s="300"/>
      <c r="K920" s="300"/>
      <c r="L920" s="296"/>
      <c r="M920" s="191"/>
      <c r="N920" s="190"/>
      <c r="O920" s="192"/>
      <c r="P920" s="218"/>
      <c r="Q920" s="218"/>
      <c r="R920" s="218"/>
    </row>
    <row r="921" spans="1:18" x14ac:dyDescent="0.25">
      <c r="A921" s="189"/>
      <c r="B921" s="189"/>
      <c r="C921" s="189"/>
      <c r="D921" s="189"/>
      <c r="E921" s="189"/>
      <c r="F921" s="189"/>
      <c r="G921" s="189"/>
      <c r="H921" s="189"/>
      <c r="I921" s="189"/>
      <c r="J921" s="300"/>
      <c r="K921" s="300"/>
      <c r="L921" s="296"/>
      <c r="M921" s="191"/>
      <c r="N921" s="190"/>
      <c r="O921" s="192"/>
      <c r="P921" s="218"/>
      <c r="Q921" s="218"/>
      <c r="R921" s="218"/>
    </row>
    <row r="922" spans="1:18" x14ac:dyDescent="0.25">
      <c r="A922" s="189"/>
      <c r="B922" s="189"/>
      <c r="C922" s="189"/>
      <c r="D922" s="189"/>
      <c r="E922" s="189"/>
      <c r="F922" s="189"/>
      <c r="G922" s="189"/>
      <c r="H922" s="189"/>
      <c r="I922" s="189"/>
      <c r="J922" s="300"/>
      <c r="K922" s="300"/>
      <c r="L922" s="296"/>
      <c r="M922" s="191"/>
      <c r="N922" s="190"/>
      <c r="O922" s="192"/>
      <c r="P922" s="218"/>
      <c r="Q922" s="218"/>
      <c r="R922" s="218"/>
    </row>
    <row r="923" spans="1:18" x14ac:dyDescent="0.25">
      <c r="A923" s="189"/>
      <c r="B923" s="189"/>
      <c r="C923" s="189"/>
      <c r="D923" s="189"/>
      <c r="E923" s="189"/>
      <c r="F923" s="189"/>
      <c r="G923" s="189"/>
      <c r="H923" s="189"/>
      <c r="I923" s="189"/>
      <c r="J923" s="300"/>
      <c r="K923" s="300"/>
      <c r="L923" s="296"/>
      <c r="M923" s="191"/>
      <c r="N923" s="190"/>
      <c r="O923" s="192"/>
      <c r="P923" s="218"/>
      <c r="Q923" s="218"/>
      <c r="R923" s="218"/>
    </row>
    <row r="924" spans="1:18" x14ac:dyDescent="0.25">
      <c r="A924" s="189"/>
      <c r="B924" s="189"/>
      <c r="C924" s="189"/>
      <c r="D924" s="189"/>
      <c r="E924" s="189"/>
      <c r="F924" s="189"/>
      <c r="G924" s="189"/>
      <c r="H924" s="189"/>
      <c r="I924" s="189"/>
      <c r="J924" s="300"/>
      <c r="K924" s="300"/>
      <c r="L924" s="296"/>
      <c r="M924" s="191"/>
      <c r="N924" s="190"/>
      <c r="O924" s="192"/>
      <c r="P924" s="218"/>
      <c r="Q924" s="218"/>
      <c r="R924" s="218"/>
    </row>
    <row r="925" spans="1:18" x14ac:dyDescent="0.25">
      <c r="A925" s="189"/>
      <c r="B925" s="189"/>
      <c r="C925" s="189"/>
      <c r="D925" s="189"/>
      <c r="E925" s="189"/>
      <c r="F925" s="189"/>
      <c r="G925" s="189"/>
      <c r="H925" s="189"/>
      <c r="I925" s="189"/>
      <c r="J925" s="300"/>
      <c r="K925" s="300"/>
      <c r="L925" s="296"/>
      <c r="M925" s="191"/>
      <c r="N925" s="190"/>
      <c r="O925" s="192"/>
      <c r="P925" s="218"/>
      <c r="Q925" s="218"/>
      <c r="R925" s="218"/>
    </row>
    <row r="926" spans="1:18" x14ac:dyDescent="0.25">
      <c r="A926" s="189"/>
      <c r="B926" s="189"/>
      <c r="C926" s="189"/>
      <c r="D926" s="189"/>
      <c r="E926" s="189"/>
      <c r="F926" s="189"/>
      <c r="G926" s="189"/>
      <c r="H926" s="189"/>
      <c r="I926" s="189"/>
      <c r="J926" s="300"/>
      <c r="K926" s="300"/>
      <c r="L926" s="296"/>
      <c r="M926" s="191"/>
      <c r="N926" s="190"/>
      <c r="O926" s="192"/>
      <c r="P926" s="218"/>
      <c r="Q926" s="218"/>
      <c r="R926" s="218"/>
    </row>
    <row r="927" spans="1:18" x14ac:dyDescent="0.25">
      <c r="A927" s="189"/>
      <c r="B927" s="189"/>
      <c r="C927" s="189"/>
      <c r="D927" s="189"/>
      <c r="E927" s="189"/>
      <c r="F927" s="189"/>
      <c r="G927" s="189"/>
      <c r="H927" s="189"/>
      <c r="I927" s="189"/>
      <c r="J927" s="300"/>
      <c r="K927" s="300"/>
      <c r="L927" s="296"/>
      <c r="M927" s="191"/>
      <c r="N927" s="190"/>
      <c r="O927" s="192"/>
      <c r="P927" s="218"/>
      <c r="Q927" s="218"/>
      <c r="R927" s="218"/>
    </row>
    <row r="928" spans="1:18" x14ac:dyDescent="0.25">
      <c r="A928" s="189"/>
      <c r="B928" s="189"/>
      <c r="C928" s="189"/>
      <c r="D928" s="189"/>
      <c r="E928" s="189"/>
      <c r="F928" s="189"/>
      <c r="G928" s="189"/>
      <c r="H928" s="189"/>
      <c r="I928" s="189"/>
      <c r="J928" s="300"/>
      <c r="K928" s="300"/>
      <c r="L928" s="296"/>
      <c r="M928" s="191"/>
      <c r="N928" s="190"/>
      <c r="O928" s="192"/>
      <c r="P928" s="218"/>
      <c r="Q928" s="218"/>
      <c r="R928" s="218"/>
    </row>
    <row r="929" spans="1:18" x14ac:dyDescent="0.25">
      <c r="A929" s="189"/>
      <c r="B929" s="189"/>
      <c r="C929" s="189"/>
      <c r="D929" s="189"/>
      <c r="E929" s="189"/>
      <c r="F929" s="189"/>
      <c r="G929" s="189"/>
      <c r="H929" s="189"/>
      <c r="I929" s="189"/>
      <c r="J929" s="300"/>
      <c r="K929" s="300"/>
      <c r="L929" s="296"/>
      <c r="M929" s="191"/>
      <c r="N929" s="190"/>
      <c r="O929" s="192"/>
      <c r="P929" s="218"/>
      <c r="Q929" s="218"/>
      <c r="R929" s="218"/>
    </row>
    <row r="930" spans="1:18" x14ac:dyDescent="0.25">
      <c r="A930" s="189"/>
      <c r="B930" s="189"/>
      <c r="C930" s="189"/>
      <c r="D930" s="189"/>
      <c r="E930" s="189"/>
      <c r="F930" s="189"/>
      <c r="G930" s="189"/>
      <c r="H930" s="189"/>
      <c r="I930" s="189"/>
      <c r="J930" s="300"/>
      <c r="K930" s="300"/>
      <c r="L930" s="296"/>
      <c r="M930" s="191"/>
      <c r="N930" s="190"/>
      <c r="O930" s="192"/>
      <c r="P930" s="218"/>
      <c r="Q930" s="218"/>
      <c r="R930" s="218"/>
    </row>
    <row r="931" spans="1:18" x14ac:dyDescent="0.25">
      <c r="A931" s="189"/>
      <c r="B931" s="189"/>
      <c r="C931" s="189"/>
      <c r="D931" s="189"/>
      <c r="E931" s="189"/>
      <c r="F931" s="189"/>
      <c r="G931" s="189"/>
      <c r="H931" s="189"/>
      <c r="I931" s="189"/>
      <c r="J931" s="300"/>
      <c r="K931" s="300"/>
      <c r="L931" s="296"/>
      <c r="M931" s="191"/>
      <c r="N931" s="190"/>
      <c r="O931" s="192"/>
      <c r="P931" s="218"/>
      <c r="Q931" s="218"/>
      <c r="R931" s="218"/>
    </row>
    <row r="932" spans="1:18" x14ac:dyDescent="0.25">
      <c r="A932" s="189"/>
      <c r="B932" s="189"/>
      <c r="C932" s="189"/>
      <c r="D932" s="189"/>
      <c r="E932" s="189"/>
      <c r="F932" s="189"/>
      <c r="G932" s="189"/>
      <c r="H932" s="189"/>
      <c r="I932" s="189"/>
      <c r="J932" s="300"/>
      <c r="K932" s="300"/>
      <c r="L932" s="296"/>
      <c r="M932" s="191"/>
      <c r="N932" s="190"/>
      <c r="O932" s="192"/>
      <c r="P932" s="218"/>
      <c r="Q932" s="218"/>
      <c r="R932" s="218"/>
    </row>
    <row r="933" spans="1:18" x14ac:dyDescent="0.25">
      <c r="A933" s="189"/>
      <c r="B933" s="189"/>
      <c r="C933" s="189"/>
      <c r="D933" s="189"/>
      <c r="E933" s="189"/>
      <c r="F933" s="189"/>
      <c r="G933" s="189"/>
      <c r="H933" s="189"/>
      <c r="I933" s="189"/>
      <c r="J933" s="300"/>
      <c r="K933" s="300"/>
      <c r="L933" s="296"/>
      <c r="M933" s="191"/>
      <c r="N933" s="190"/>
      <c r="O933" s="192"/>
      <c r="P933" s="218"/>
      <c r="Q933" s="218"/>
      <c r="R933" s="218"/>
    </row>
    <row r="934" spans="1:18" x14ac:dyDescent="0.25">
      <c r="A934" s="189"/>
      <c r="B934" s="189"/>
      <c r="C934" s="189"/>
      <c r="D934" s="189"/>
      <c r="E934" s="189"/>
      <c r="F934" s="189"/>
      <c r="G934" s="189"/>
      <c r="H934" s="189"/>
      <c r="I934" s="189"/>
      <c r="J934" s="300"/>
      <c r="K934" s="300"/>
      <c r="L934" s="296"/>
      <c r="M934" s="191"/>
      <c r="N934" s="190"/>
      <c r="O934" s="192"/>
      <c r="P934" s="218"/>
      <c r="Q934" s="218"/>
      <c r="R934" s="218"/>
    </row>
    <row r="935" spans="1:18" x14ac:dyDescent="0.25">
      <c r="A935" s="189"/>
      <c r="B935" s="189"/>
      <c r="C935" s="189"/>
      <c r="D935" s="189"/>
      <c r="E935" s="189"/>
      <c r="F935" s="189"/>
      <c r="G935" s="189"/>
      <c r="H935" s="189"/>
      <c r="I935" s="189"/>
      <c r="J935" s="300"/>
      <c r="K935" s="300"/>
      <c r="L935" s="296"/>
      <c r="M935" s="191"/>
      <c r="N935" s="190"/>
      <c r="O935" s="192"/>
      <c r="P935" s="218"/>
      <c r="Q935" s="218"/>
      <c r="R935" s="218"/>
    </row>
    <row r="936" spans="1:18" x14ac:dyDescent="0.25">
      <c r="A936" s="189"/>
      <c r="B936" s="189"/>
      <c r="C936" s="189"/>
      <c r="D936" s="189"/>
      <c r="E936" s="189"/>
      <c r="F936" s="189"/>
      <c r="G936" s="189"/>
      <c r="H936" s="189"/>
      <c r="I936" s="189"/>
      <c r="J936" s="300"/>
      <c r="K936" s="300"/>
      <c r="L936" s="296"/>
      <c r="M936" s="191"/>
      <c r="N936" s="190"/>
      <c r="O936" s="192"/>
      <c r="P936" s="218"/>
      <c r="Q936" s="218"/>
      <c r="R936" s="218"/>
    </row>
    <row r="937" spans="1:18" x14ac:dyDescent="0.25">
      <c r="A937" s="189"/>
      <c r="B937" s="189"/>
      <c r="C937" s="189"/>
      <c r="D937" s="189"/>
      <c r="E937" s="189"/>
      <c r="F937" s="189"/>
      <c r="G937" s="189"/>
      <c r="H937" s="189"/>
      <c r="I937" s="189"/>
      <c r="J937" s="300"/>
      <c r="K937" s="300"/>
      <c r="L937" s="296"/>
      <c r="M937" s="191"/>
      <c r="N937" s="190"/>
      <c r="O937" s="192"/>
      <c r="P937" s="218"/>
      <c r="Q937" s="218"/>
      <c r="R937" s="218"/>
    </row>
    <row r="938" spans="1:18" x14ac:dyDescent="0.25">
      <c r="A938" s="189"/>
      <c r="B938" s="189"/>
      <c r="C938" s="189"/>
      <c r="D938" s="189"/>
      <c r="E938" s="189"/>
      <c r="F938" s="189"/>
      <c r="G938" s="189"/>
      <c r="H938" s="189"/>
      <c r="I938" s="189"/>
      <c r="J938" s="300"/>
      <c r="K938" s="300"/>
      <c r="L938" s="296"/>
      <c r="M938" s="191"/>
      <c r="N938" s="190"/>
      <c r="O938" s="192"/>
      <c r="P938" s="218"/>
      <c r="Q938" s="218"/>
      <c r="R938" s="218"/>
    </row>
    <row r="939" spans="1:18" x14ac:dyDescent="0.25">
      <c r="A939" s="189"/>
      <c r="B939" s="189"/>
      <c r="C939" s="189"/>
      <c r="D939" s="189"/>
      <c r="E939" s="189"/>
      <c r="F939" s="189"/>
      <c r="G939" s="189"/>
      <c r="H939" s="189"/>
      <c r="I939" s="189"/>
      <c r="J939" s="300"/>
      <c r="K939" s="300"/>
      <c r="L939" s="296"/>
      <c r="M939" s="191"/>
      <c r="N939" s="190"/>
      <c r="O939" s="192"/>
      <c r="P939" s="218"/>
      <c r="Q939" s="218"/>
      <c r="R939" s="218"/>
    </row>
    <row r="940" spans="1:18" x14ac:dyDescent="0.25">
      <c r="A940" s="189"/>
      <c r="B940" s="189"/>
      <c r="C940" s="189"/>
      <c r="D940" s="189"/>
      <c r="E940" s="189"/>
      <c r="F940" s="189"/>
      <c r="G940" s="189"/>
      <c r="H940" s="189"/>
      <c r="I940" s="189"/>
      <c r="J940" s="300"/>
      <c r="K940" s="300"/>
      <c r="L940" s="296"/>
      <c r="M940" s="191"/>
      <c r="N940" s="190"/>
      <c r="O940" s="192"/>
      <c r="P940" s="218"/>
      <c r="Q940" s="218"/>
      <c r="R940" s="218"/>
    </row>
    <row r="941" spans="1:18" x14ac:dyDescent="0.25">
      <c r="A941" s="189"/>
      <c r="B941" s="189"/>
      <c r="C941" s="189"/>
      <c r="D941" s="189"/>
      <c r="E941" s="189"/>
      <c r="F941" s="189"/>
      <c r="G941" s="189"/>
      <c r="H941" s="189"/>
      <c r="I941" s="189"/>
      <c r="J941" s="300"/>
      <c r="K941" s="300"/>
      <c r="L941" s="296"/>
      <c r="M941" s="191"/>
      <c r="N941" s="190"/>
      <c r="O941" s="192"/>
      <c r="P941" s="218"/>
      <c r="Q941" s="218"/>
      <c r="R941" s="218"/>
    </row>
    <row r="942" spans="1:18" x14ac:dyDescent="0.25">
      <c r="A942" s="189"/>
      <c r="B942" s="189"/>
      <c r="C942" s="189"/>
      <c r="D942" s="189"/>
      <c r="E942" s="189"/>
      <c r="F942" s="189"/>
      <c r="G942" s="189"/>
      <c r="H942" s="189"/>
      <c r="I942" s="189"/>
      <c r="J942" s="300"/>
      <c r="K942" s="300"/>
      <c r="L942" s="296"/>
      <c r="M942" s="191"/>
      <c r="N942" s="190"/>
      <c r="O942" s="192"/>
      <c r="P942" s="218"/>
      <c r="Q942" s="218"/>
      <c r="R942" s="218"/>
    </row>
    <row r="943" spans="1:18" x14ac:dyDescent="0.25">
      <c r="A943" s="189"/>
      <c r="B943" s="189"/>
      <c r="C943" s="189"/>
      <c r="D943" s="189"/>
      <c r="E943" s="189"/>
      <c r="F943" s="189"/>
      <c r="G943" s="189"/>
      <c r="H943" s="189"/>
      <c r="I943" s="189"/>
      <c r="J943" s="300"/>
      <c r="K943" s="300"/>
      <c r="L943" s="296"/>
      <c r="M943" s="191"/>
      <c r="N943" s="190"/>
      <c r="O943" s="192"/>
      <c r="P943" s="218"/>
      <c r="Q943" s="218"/>
      <c r="R943" s="218"/>
    </row>
    <row r="944" spans="1:18" x14ac:dyDescent="0.25">
      <c r="A944" s="189"/>
      <c r="B944" s="189"/>
      <c r="C944" s="189"/>
      <c r="D944" s="189"/>
      <c r="E944" s="189"/>
      <c r="F944" s="189"/>
      <c r="G944" s="189"/>
      <c r="H944" s="189"/>
      <c r="I944" s="189"/>
      <c r="J944" s="300"/>
      <c r="K944" s="300"/>
      <c r="L944" s="296"/>
      <c r="M944" s="191"/>
      <c r="N944" s="190"/>
      <c r="O944" s="192"/>
      <c r="P944" s="218"/>
      <c r="Q944" s="218"/>
      <c r="R944" s="218"/>
    </row>
    <row r="945" spans="1:18" x14ac:dyDescent="0.25">
      <c r="A945" s="189"/>
      <c r="B945" s="189"/>
      <c r="C945" s="189"/>
      <c r="D945" s="189"/>
      <c r="E945" s="189"/>
      <c r="F945" s="189"/>
      <c r="G945" s="189"/>
      <c r="H945" s="189"/>
      <c r="I945" s="189"/>
      <c r="J945" s="300"/>
      <c r="K945" s="300"/>
      <c r="L945" s="296"/>
      <c r="M945" s="191"/>
      <c r="N945" s="190"/>
      <c r="O945" s="192"/>
      <c r="P945" s="218"/>
      <c r="Q945" s="218"/>
      <c r="R945" s="218"/>
    </row>
    <row r="946" spans="1:18" x14ac:dyDescent="0.25">
      <c r="A946" s="189"/>
      <c r="B946" s="189"/>
      <c r="C946" s="189"/>
      <c r="D946" s="189"/>
      <c r="E946" s="189"/>
      <c r="F946" s="189"/>
      <c r="G946" s="189"/>
      <c r="H946" s="189"/>
      <c r="I946" s="189"/>
      <c r="J946" s="300"/>
      <c r="K946" s="300"/>
      <c r="L946" s="296"/>
      <c r="M946" s="191"/>
      <c r="N946" s="190"/>
      <c r="O946" s="192"/>
      <c r="P946" s="218"/>
      <c r="Q946" s="218"/>
      <c r="R946" s="218"/>
    </row>
    <row r="947" spans="1:18" x14ac:dyDescent="0.25">
      <c r="A947" s="189"/>
      <c r="B947" s="189"/>
      <c r="C947" s="189"/>
      <c r="D947" s="189"/>
      <c r="E947" s="189"/>
      <c r="F947" s="189"/>
      <c r="G947" s="189"/>
      <c r="H947" s="189"/>
      <c r="I947" s="189"/>
      <c r="J947" s="300"/>
      <c r="K947" s="300"/>
      <c r="L947" s="296"/>
      <c r="M947" s="191"/>
      <c r="N947" s="190"/>
      <c r="O947" s="192"/>
      <c r="P947" s="218"/>
      <c r="Q947" s="218"/>
      <c r="R947" s="218"/>
    </row>
    <row r="948" spans="1:18" x14ac:dyDescent="0.25">
      <c r="A948" s="189"/>
      <c r="B948" s="189"/>
      <c r="C948" s="189"/>
      <c r="D948" s="189"/>
      <c r="E948" s="189"/>
      <c r="F948" s="189"/>
      <c r="G948" s="189"/>
      <c r="H948" s="189"/>
      <c r="I948" s="189"/>
      <c r="J948" s="300"/>
      <c r="K948" s="300"/>
      <c r="L948" s="296"/>
      <c r="M948" s="191"/>
      <c r="N948" s="190"/>
      <c r="O948" s="192"/>
      <c r="P948" s="218"/>
      <c r="Q948" s="218"/>
      <c r="R948" s="218"/>
    </row>
    <row r="949" spans="1:18" x14ac:dyDescent="0.25">
      <c r="A949" s="189"/>
      <c r="B949" s="189"/>
      <c r="C949" s="189"/>
      <c r="D949" s="189"/>
      <c r="E949" s="189"/>
      <c r="F949" s="189"/>
      <c r="G949" s="189"/>
      <c r="H949" s="189"/>
      <c r="I949" s="189"/>
      <c r="J949" s="300"/>
      <c r="K949" s="300"/>
      <c r="L949" s="296"/>
      <c r="M949" s="191"/>
      <c r="N949" s="190"/>
      <c r="O949" s="192"/>
      <c r="P949" s="218"/>
      <c r="Q949" s="218"/>
      <c r="R949" s="218"/>
    </row>
    <row r="950" spans="1:18" x14ac:dyDescent="0.25">
      <c r="A950" s="189"/>
      <c r="B950" s="189"/>
      <c r="C950" s="189"/>
      <c r="D950" s="189"/>
      <c r="E950" s="189"/>
      <c r="F950" s="189"/>
      <c r="G950" s="189"/>
      <c r="H950" s="189"/>
      <c r="I950" s="189"/>
      <c r="J950" s="300"/>
      <c r="K950" s="300"/>
      <c r="L950" s="296"/>
      <c r="M950" s="191"/>
      <c r="N950" s="190"/>
      <c r="O950" s="192"/>
      <c r="P950" s="218"/>
      <c r="Q950" s="218"/>
      <c r="R950" s="218"/>
    </row>
    <row r="951" spans="1:18" x14ac:dyDescent="0.25">
      <c r="A951" s="189"/>
      <c r="B951" s="189"/>
      <c r="C951" s="189"/>
      <c r="D951" s="189"/>
      <c r="E951" s="189"/>
      <c r="F951" s="189"/>
      <c r="G951" s="189"/>
      <c r="H951" s="189"/>
      <c r="I951" s="189"/>
      <c r="J951" s="300"/>
      <c r="K951" s="300"/>
      <c r="L951" s="296"/>
      <c r="M951" s="191"/>
      <c r="N951" s="190"/>
      <c r="O951" s="192"/>
      <c r="P951" s="218"/>
      <c r="Q951" s="218"/>
      <c r="R951" s="218"/>
    </row>
    <row r="952" spans="1:18" x14ac:dyDescent="0.25">
      <c r="A952" s="189"/>
      <c r="B952" s="189"/>
      <c r="C952" s="189"/>
      <c r="D952" s="189"/>
      <c r="E952" s="189"/>
      <c r="F952" s="189"/>
      <c r="G952" s="189"/>
      <c r="H952" s="189"/>
      <c r="I952" s="189"/>
      <c r="J952" s="300"/>
      <c r="K952" s="300"/>
      <c r="L952" s="296"/>
      <c r="M952" s="191"/>
      <c r="N952" s="190"/>
      <c r="O952" s="192"/>
      <c r="P952" s="218"/>
      <c r="Q952" s="218"/>
      <c r="R952" s="218"/>
    </row>
    <row r="953" spans="1:18" x14ac:dyDescent="0.25">
      <c r="A953" s="189"/>
      <c r="B953" s="189"/>
      <c r="C953" s="189"/>
      <c r="D953" s="189"/>
      <c r="E953" s="189"/>
      <c r="F953" s="189"/>
      <c r="G953" s="189"/>
      <c r="H953" s="189"/>
      <c r="I953" s="189"/>
      <c r="J953" s="300"/>
      <c r="K953" s="300"/>
      <c r="L953" s="296"/>
      <c r="M953" s="191"/>
      <c r="N953" s="190"/>
      <c r="O953" s="192"/>
      <c r="P953" s="218"/>
      <c r="Q953" s="218"/>
      <c r="R953" s="218"/>
    </row>
    <row r="954" spans="1:18" x14ac:dyDescent="0.25">
      <c r="A954" s="189"/>
      <c r="B954" s="189"/>
      <c r="C954" s="189"/>
      <c r="D954" s="189"/>
      <c r="E954" s="189"/>
      <c r="F954" s="189"/>
      <c r="G954" s="189"/>
      <c r="H954" s="189"/>
      <c r="I954" s="189"/>
      <c r="J954" s="300"/>
      <c r="K954" s="300"/>
      <c r="L954" s="296"/>
      <c r="M954" s="191"/>
      <c r="N954" s="190"/>
      <c r="O954" s="192"/>
      <c r="P954" s="218"/>
      <c r="Q954" s="218"/>
      <c r="R954" s="218"/>
    </row>
    <row r="955" spans="1:18" x14ac:dyDescent="0.25">
      <c r="A955" s="189"/>
      <c r="B955" s="189"/>
      <c r="C955" s="189"/>
      <c r="D955" s="189"/>
      <c r="E955" s="189"/>
      <c r="F955" s="189"/>
      <c r="G955" s="189"/>
      <c r="H955" s="189"/>
      <c r="I955" s="189"/>
      <c r="J955" s="300"/>
      <c r="K955" s="300"/>
      <c r="L955" s="296"/>
      <c r="M955" s="191"/>
      <c r="N955" s="190"/>
      <c r="O955" s="192"/>
      <c r="P955" s="218"/>
      <c r="Q955" s="218"/>
      <c r="R955" s="218"/>
    </row>
    <row r="956" spans="1:18" x14ac:dyDescent="0.25">
      <c r="A956" s="189"/>
      <c r="B956" s="189"/>
      <c r="C956" s="189"/>
      <c r="D956" s="189"/>
      <c r="E956" s="189"/>
      <c r="F956" s="189"/>
      <c r="G956" s="189"/>
      <c r="H956" s="189"/>
      <c r="I956" s="189"/>
      <c r="J956" s="300"/>
      <c r="K956" s="300"/>
      <c r="L956" s="296"/>
      <c r="M956" s="191"/>
      <c r="N956" s="190"/>
      <c r="O956" s="192"/>
      <c r="P956" s="218"/>
      <c r="Q956" s="218"/>
      <c r="R956" s="218"/>
    </row>
    <row r="957" spans="1:18" x14ac:dyDescent="0.25">
      <c r="A957" s="189"/>
      <c r="B957" s="189"/>
      <c r="C957" s="189"/>
      <c r="D957" s="189"/>
      <c r="E957" s="189"/>
      <c r="F957" s="189"/>
      <c r="G957" s="189"/>
      <c r="H957" s="189"/>
      <c r="I957" s="189"/>
      <c r="J957" s="300"/>
      <c r="K957" s="300"/>
      <c r="L957" s="296"/>
      <c r="M957" s="191"/>
      <c r="N957" s="190"/>
      <c r="O957" s="192"/>
      <c r="P957" s="218"/>
      <c r="Q957" s="218"/>
      <c r="R957" s="218"/>
    </row>
    <row r="958" spans="1:18" x14ac:dyDescent="0.25">
      <c r="A958" s="189"/>
      <c r="B958" s="189"/>
      <c r="C958" s="189"/>
      <c r="D958" s="189"/>
      <c r="E958" s="189"/>
      <c r="F958" s="189"/>
      <c r="G958" s="189"/>
      <c r="H958" s="189"/>
      <c r="I958" s="189"/>
      <c r="J958" s="300"/>
      <c r="K958" s="300"/>
      <c r="L958" s="296"/>
      <c r="M958" s="191"/>
      <c r="N958" s="190"/>
      <c r="O958" s="192"/>
      <c r="P958" s="218"/>
      <c r="Q958" s="218"/>
      <c r="R958" s="218"/>
    </row>
    <row r="959" spans="1:18" x14ac:dyDescent="0.25">
      <c r="A959" s="189"/>
      <c r="B959" s="189"/>
      <c r="C959" s="189"/>
      <c r="D959" s="189"/>
      <c r="E959" s="189"/>
      <c r="F959" s="189"/>
      <c r="G959" s="189"/>
      <c r="H959" s="189"/>
      <c r="I959" s="189"/>
      <c r="J959" s="300"/>
      <c r="K959" s="300"/>
      <c r="L959" s="296"/>
      <c r="M959" s="191"/>
      <c r="N959" s="190"/>
      <c r="O959" s="192"/>
      <c r="P959" s="218"/>
      <c r="Q959" s="218"/>
      <c r="R959" s="218"/>
    </row>
    <row r="960" spans="1:18" x14ac:dyDescent="0.25">
      <c r="A960" s="189"/>
      <c r="B960" s="189"/>
      <c r="C960" s="189"/>
      <c r="D960" s="189"/>
      <c r="E960" s="189"/>
      <c r="F960" s="189"/>
      <c r="G960" s="189"/>
      <c r="H960" s="189"/>
      <c r="I960" s="189"/>
      <c r="J960" s="300"/>
      <c r="K960" s="300"/>
      <c r="L960" s="296"/>
      <c r="M960" s="191"/>
      <c r="N960" s="190"/>
      <c r="O960" s="192"/>
      <c r="P960" s="218"/>
      <c r="Q960" s="218"/>
      <c r="R960" s="218"/>
    </row>
    <row r="961" spans="1:18" x14ac:dyDescent="0.25">
      <c r="A961" s="189"/>
      <c r="B961" s="189"/>
      <c r="C961" s="189"/>
      <c r="D961" s="189"/>
      <c r="E961" s="189"/>
      <c r="F961" s="189"/>
      <c r="G961" s="189"/>
      <c r="H961" s="189"/>
      <c r="I961" s="189"/>
      <c r="J961" s="300"/>
      <c r="K961" s="300"/>
      <c r="L961" s="296"/>
      <c r="M961" s="191"/>
      <c r="N961" s="190"/>
      <c r="O961" s="192"/>
      <c r="P961" s="218"/>
      <c r="Q961" s="218"/>
      <c r="R961" s="218"/>
    </row>
    <row r="962" spans="1:18" x14ac:dyDescent="0.25">
      <c r="A962" s="189"/>
      <c r="B962" s="189"/>
      <c r="C962" s="189"/>
      <c r="D962" s="189"/>
      <c r="E962" s="189"/>
      <c r="F962" s="189"/>
      <c r="G962" s="189"/>
      <c r="H962" s="189"/>
      <c r="I962" s="189"/>
      <c r="J962" s="300"/>
      <c r="K962" s="300"/>
      <c r="L962" s="296"/>
      <c r="M962" s="191"/>
      <c r="N962" s="190"/>
      <c r="O962" s="192"/>
      <c r="P962" s="218"/>
      <c r="Q962" s="218"/>
      <c r="R962" s="218"/>
    </row>
    <row r="963" spans="1:18" x14ac:dyDescent="0.25">
      <c r="A963" s="189"/>
      <c r="B963" s="189"/>
      <c r="C963" s="189"/>
      <c r="D963" s="189"/>
      <c r="E963" s="189"/>
      <c r="F963" s="189"/>
      <c r="G963" s="189"/>
      <c r="H963" s="189"/>
      <c r="I963" s="189"/>
      <c r="J963" s="300"/>
      <c r="K963" s="300"/>
      <c r="L963" s="296"/>
      <c r="M963" s="191"/>
      <c r="N963" s="190"/>
      <c r="O963" s="192"/>
      <c r="P963" s="218"/>
      <c r="Q963" s="218"/>
      <c r="R963" s="218"/>
    </row>
    <row r="964" spans="1:18" x14ac:dyDescent="0.25">
      <c r="A964" s="189"/>
      <c r="B964" s="189"/>
      <c r="C964" s="189"/>
      <c r="D964" s="189"/>
      <c r="E964" s="189"/>
      <c r="F964" s="189"/>
      <c r="G964" s="189"/>
      <c r="H964" s="189"/>
      <c r="I964" s="189"/>
      <c r="J964" s="300"/>
      <c r="K964" s="300"/>
      <c r="L964" s="296"/>
      <c r="M964" s="191"/>
      <c r="N964" s="190"/>
      <c r="O964" s="192"/>
      <c r="P964" s="218"/>
      <c r="Q964" s="218"/>
      <c r="R964" s="218"/>
    </row>
    <row r="965" spans="1:18" x14ac:dyDescent="0.25">
      <c r="A965" s="189"/>
      <c r="B965" s="189"/>
      <c r="C965" s="189"/>
      <c r="D965" s="189"/>
      <c r="E965" s="189"/>
      <c r="F965" s="189"/>
      <c r="G965" s="189"/>
      <c r="H965" s="189"/>
      <c r="I965" s="189"/>
      <c r="J965" s="300"/>
      <c r="K965" s="300"/>
      <c r="L965" s="296"/>
      <c r="M965" s="191"/>
      <c r="N965" s="190"/>
      <c r="O965" s="192"/>
      <c r="P965" s="218"/>
      <c r="Q965" s="218"/>
      <c r="R965" s="218"/>
    </row>
    <row r="966" spans="1:18" x14ac:dyDescent="0.25">
      <c r="A966" s="189"/>
      <c r="B966" s="189"/>
      <c r="C966" s="189"/>
      <c r="D966" s="189"/>
      <c r="E966" s="189"/>
      <c r="F966" s="189"/>
      <c r="G966" s="189"/>
      <c r="H966" s="189"/>
      <c r="I966" s="189"/>
      <c r="J966" s="300"/>
      <c r="K966" s="300"/>
      <c r="L966" s="296"/>
      <c r="M966" s="191"/>
      <c r="N966" s="190"/>
      <c r="O966" s="192"/>
      <c r="P966" s="218"/>
      <c r="Q966" s="218"/>
      <c r="R966" s="218"/>
    </row>
    <row r="967" spans="1:18" x14ac:dyDescent="0.25">
      <c r="A967" s="189"/>
      <c r="B967" s="189"/>
      <c r="C967" s="189"/>
      <c r="D967" s="189"/>
      <c r="E967" s="189"/>
      <c r="F967" s="189"/>
      <c r="G967" s="189"/>
      <c r="H967" s="189"/>
      <c r="I967" s="189"/>
      <c r="J967" s="300"/>
      <c r="K967" s="300"/>
      <c r="L967" s="296"/>
      <c r="M967" s="191"/>
      <c r="N967" s="190"/>
      <c r="O967" s="192"/>
      <c r="P967" s="218"/>
      <c r="Q967" s="218"/>
      <c r="R967" s="218"/>
    </row>
    <row r="968" spans="1:18" x14ac:dyDescent="0.25">
      <c r="A968" s="189"/>
      <c r="B968" s="189"/>
      <c r="C968" s="189"/>
      <c r="D968" s="189"/>
      <c r="E968" s="189"/>
      <c r="F968" s="189"/>
      <c r="G968" s="189"/>
      <c r="H968" s="189"/>
      <c r="I968" s="189"/>
      <c r="J968" s="300"/>
      <c r="K968" s="300"/>
      <c r="L968" s="296"/>
      <c r="M968" s="191"/>
      <c r="N968" s="190"/>
      <c r="O968" s="192"/>
      <c r="P968" s="218"/>
      <c r="Q968" s="218"/>
      <c r="R968" s="218"/>
    </row>
    <row r="969" spans="1:18" x14ac:dyDescent="0.25">
      <c r="A969" s="189"/>
      <c r="B969" s="189"/>
      <c r="C969" s="189"/>
      <c r="D969" s="189"/>
      <c r="E969" s="189"/>
      <c r="F969" s="189"/>
      <c r="G969" s="189"/>
      <c r="H969" s="189"/>
      <c r="I969" s="189"/>
      <c r="J969" s="300"/>
      <c r="K969" s="300"/>
      <c r="L969" s="296"/>
      <c r="M969" s="191"/>
      <c r="N969" s="190"/>
      <c r="O969" s="192"/>
      <c r="P969" s="218"/>
      <c r="Q969" s="218"/>
      <c r="R969" s="218"/>
    </row>
    <row r="970" spans="1:18" x14ac:dyDescent="0.25">
      <c r="A970" s="189"/>
      <c r="B970" s="189"/>
      <c r="C970" s="189"/>
      <c r="D970" s="189"/>
      <c r="E970" s="189"/>
      <c r="F970" s="189"/>
      <c r="G970" s="189"/>
      <c r="H970" s="189"/>
      <c r="I970" s="189"/>
      <c r="J970" s="300"/>
      <c r="K970" s="300"/>
      <c r="L970" s="296"/>
      <c r="M970" s="191"/>
      <c r="N970" s="190"/>
      <c r="O970" s="192"/>
      <c r="P970" s="218"/>
      <c r="Q970" s="218"/>
      <c r="R970" s="218"/>
    </row>
    <row r="971" spans="1:18" x14ac:dyDescent="0.25">
      <c r="A971" s="189"/>
      <c r="B971" s="189"/>
      <c r="C971" s="189"/>
      <c r="D971" s="189"/>
      <c r="E971" s="189"/>
      <c r="F971" s="189"/>
      <c r="G971" s="189"/>
      <c r="H971" s="189"/>
      <c r="I971" s="189"/>
      <c r="J971" s="300"/>
      <c r="K971" s="300"/>
      <c r="L971" s="296"/>
      <c r="M971" s="191"/>
      <c r="N971" s="190"/>
      <c r="O971" s="192"/>
      <c r="P971" s="218"/>
      <c r="Q971" s="218"/>
      <c r="R971" s="218"/>
    </row>
    <row r="972" spans="1:18" x14ac:dyDescent="0.25">
      <c r="A972" s="189"/>
      <c r="B972" s="189"/>
      <c r="C972" s="189"/>
      <c r="D972" s="189"/>
      <c r="E972" s="189"/>
      <c r="F972" s="189"/>
      <c r="G972" s="189"/>
      <c r="H972" s="189"/>
      <c r="I972" s="189"/>
      <c r="J972" s="300"/>
      <c r="K972" s="300"/>
      <c r="L972" s="296"/>
      <c r="M972" s="191"/>
      <c r="N972" s="190"/>
      <c r="O972" s="192"/>
      <c r="P972" s="218"/>
      <c r="Q972" s="218"/>
      <c r="R972" s="218"/>
    </row>
    <row r="973" spans="1:18" x14ac:dyDescent="0.25">
      <c r="A973" s="189"/>
      <c r="B973" s="189"/>
      <c r="C973" s="189"/>
      <c r="D973" s="189"/>
      <c r="E973" s="189"/>
      <c r="F973" s="189"/>
      <c r="G973" s="189"/>
      <c r="H973" s="189"/>
      <c r="I973" s="189"/>
      <c r="J973" s="300"/>
      <c r="K973" s="300"/>
      <c r="L973" s="296"/>
      <c r="M973" s="191"/>
      <c r="N973" s="190"/>
      <c r="O973" s="192"/>
      <c r="P973" s="218"/>
      <c r="Q973" s="218"/>
      <c r="R973" s="218"/>
    </row>
    <row r="974" spans="1:18" x14ac:dyDescent="0.25">
      <c r="A974" s="189"/>
      <c r="B974" s="189"/>
      <c r="C974" s="189"/>
      <c r="D974" s="189"/>
      <c r="E974" s="189"/>
      <c r="F974" s="189"/>
      <c r="G974" s="189"/>
      <c r="H974" s="189"/>
      <c r="I974" s="189"/>
      <c r="J974" s="300"/>
      <c r="K974" s="300"/>
      <c r="L974" s="296"/>
      <c r="M974" s="191"/>
      <c r="N974" s="190"/>
      <c r="O974" s="192"/>
      <c r="P974" s="218"/>
      <c r="Q974" s="218"/>
      <c r="R974" s="218"/>
    </row>
    <row r="975" spans="1:18" x14ac:dyDescent="0.25">
      <c r="A975" s="189"/>
      <c r="B975" s="189"/>
      <c r="C975" s="189"/>
      <c r="D975" s="189"/>
      <c r="E975" s="189"/>
      <c r="F975" s="189"/>
      <c r="G975" s="189"/>
      <c r="H975" s="189"/>
      <c r="I975" s="189"/>
      <c r="J975" s="300"/>
      <c r="K975" s="300"/>
      <c r="L975" s="296"/>
      <c r="M975" s="191"/>
      <c r="N975" s="190"/>
      <c r="O975" s="192"/>
      <c r="P975" s="218"/>
      <c r="Q975" s="218"/>
      <c r="R975" s="218"/>
    </row>
    <row r="976" spans="1:18" x14ac:dyDescent="0.25">
      <c r="A976" s="189"/>
      <c r="B976" s="189"/>
      <c r="C976" s="189"/>
      <c r="D976" s="189"/>
      <c r="E976" s="189"/>
      <c r="F976" s="189"/>
      <c r="G976" s="189"/>
      <c r="H976" s="189"/>
      <c r="I976" s="189"/>
      <c r="J976" s="300"/>
      <c r="K976" s="300"/>
      <c r="L976" s="296"/>
      <c r="M976" s="191"/>
      <c r="N976" s="190"/>
      <c r="O976" s="192"/>
      <c r="P976" s="218"/>
      <c r="Q976" s="218"/>
      <c r="R976" s="218"/>
    </row>
    <row r="977" spans="1:18" x14ac:dyDescent="0.25">
      <c r="A977" s="189"/>
      <c r="B977" s="189"/>
      <c r="C977" s="189"/>
      <c r="D977" s="189"/>
      <c r="E977" s="189"/>
      <c r="F977" s="189"/>
      <c r="G977" s="189"/>
      <c r="H977" s="189"/>
      <c r="I977" s="189"/>
      <c r="J977" s="300"/>
      <c r="K977" s="300"/>
      <c r="L977" s="296"/>
      <c r="M977" s="191"/>
      <c r="N977" s="190"/>
      <c r="O977" s="192"/>
      <c r="P977" s="218"/>
      <c r="Q977" s="218"/>
      <c r="R977" s="218"/>
    </row>
    <row r="978" spans="1:18" x14ac:dyDescent="0.25">
      <c r="A978" s="189"/>
      <c r="B978" s="189"/>
      <c r="C978" s="189"/>
      <c r="D978" s="189"/>
      <c r="E978" s="189"/>
      <c r="F978" s="189"/>
      <c r="G978" s="189"/>
      <c r="H978" s="189"/>
      <c r="I978" s="189"/>
      <c r="J978" s="300"/>
      <c r="K978" s="300"/>
      <c r="L978" s="296"/>
      <c r="M978" s="191"/>
      <c r="N978" s="190"/>
      <c r="O978" s="192"/>
      <c r="P978" s="218"/>
      <c r="Q978" s="218"/>
      <c r="R978" s="218"/>
    </row>
    <row r="979" spans="1:18" x14ac:dyDescent="0.25">
      <c r="A979" s="189"/>
      <c r="B979" s="189"/>
      <c r="C979" s="189"/>
      <c r="D979" s="189"/>
      <c r="E979" s="189"/>
      <c r="F979" s="189"/>
      <c r="G979" s="189"/>
      <c r="H979" s="189"/>
      <c r="I979" s="189"/>
      <c r="J979" s="300"/>
      <c r="K979" s="300"/>
      <c r="L979" s="296"/>
      <c r="M979" s="191"/>
      <c r="N979" s="190"/>
      <c r="O979" s="192"/>
      <c r="P979" s="218"/>
      <c r="Q979" s="218"/>
      <c r="R979" s="218"/>
    </row>
    <row r="980" spans="1:18" x14ac:dyDescent="0.25">
      <c r="A980" s="189"/>
      <c r="B980" s="189"/>
      <c r="C980" s="189"/>
      <c r="D980" s="189"/>
      <c r="E980" s="189"/>
      <c r="F980" s="189"/>
      <c r="G980" s="189"/>
      <c r="H980" s="189"/>
      <c r="I980" s="189"/>
      <c r="J980" s="300"/>
      <c r="K980" s="300"/>
      <c r="L980" s="296"/>
      <c r="M980" s="191"/>
      <c r="N980" s="190"/>
      <c r="O980" s="192"/>
      <c r="P980" s="218"/>
      <c r="Q980" s="218"/>
      <c r="R980" s="218"/>
    </row>
    <row r="981" spans="1:18" x14ac:dyDescent="0.25">
      <c r="A981" s="189"/>
      <c r="B981" s="189"/>
      <c r="C981" s="189"/>
      <c r="D981" s="189"/>
      <c r="E981" s="189"/>
      <c r="F981" s="189"/>
      <c r="G981" s="189"/>
      <c r="H981" s="189"/>
      <c r="I981" s="189"/>
      <c r="J981" s="300"/>
      <c r="K981" s="300"/>
      <c r="L981" s="296"/>
      <c r="M981" s="191"/>
      <c r="N981" s="190"/>
      <c r="O981" s="192"/>
      <c r="P981" s="218"/>
      <c r="Q981" s="218"/>
      <c r="R981" s="218"/>
    </row>
    <row r="982" spans="1:18" x14ac:dyDescent="0.25">
      <c r="A982" s="189"/>
      <c r="B982" s="189"/>
      <c r="C982" s="189"/>
      <c r="D982" s="189"/>
      <c r="E982" s="189"/>
      <c r="F982" s="189"/>
      <c r="G982" s="189"/>
      <c r="H982" s="189"/>
      <c r="I982" s="189"/>
      <c r="J982" s="300"/>
      <c r="K982" s="300"/>
      <c r="L982" s="296"/>
      <c r="M982" s="191"/>
      <c r="N982" s="190"/>
      <c r="O982" s="192"/>
      <c r="P982" s="218"/>
      <c r="Q982" s="218"/>
      <c r="R982" s="218"/>
    </row>
    <row r="983" spans="1:18" x14ac:dyDescent="0.25">
      <c r="A983" s="189"/>
      <c r="B983" s="189"/>
      <c r="C983" s="189"/>
      <c r="D983" s="189"/>
      <c r="E983" s="189"/>
      <c r="F983" s="189"/>
      <c r="G983" s="189"/>
      <c r="H983" s="189"/>
      <c r="I983" s="189"/>
      <c r="J983" s="300"/>
      <c r="K983" s="300"/>
      <c r="L983" s="296"/>
      <c r="M983" s="191"/>
      <c r="N983" s="190"/>
      <c r="O983" s="192"/>
      <c r="P983" s="218"/>
      <c r="Q983" s="218"/>
      <c r="R983" s="218"/>
    </row>
    <row r="984" spans="1:18" x14ac:dyDescent="0.25">
      <c r="A984" s="189"/>
      <c r="B984" s="189"/>
      <c r="C984" s="189"/>
      <c r="D984" s="189"/>
      <c r="E984" s="189"/>
      <c r="F984" s="189"/>
      <c r="G984" s="189"/>
      <c r="H984" s="189"/>
      <c r="I984" s="189"/>
      <c r="J984" s="300"/>
      <c r="K984" s="300"/>
      <c r="L984" s="296"/>
      <c r="M984" s="191"/>
      <c r="N984" s="190"/>
      <c r="O984" s="192"/>
      <c r="P984" s="218"/>
      <c r="Q984" s="218"/>
      <c r="R984" s="218"/>
    </row>
    <row r="985" spans="1:18" x14ac:dyDescent="0.25">
      <c r="A985" s="189"/>
      <c r="B985" s="189"/>
      <c r="C985" s="189"/>
      <c r="D985" s="189"/>
      <c r="E985" s="189"/>
      <c r="F985" s="189"/>
      <c r="G985" s="189"/>
      <c r="H985" s="189"/>
      <c r="I985" s="189"/>
      <c r="J985" s="300"/>
      <c r="K985" s="300"/>
      <c r="L985" s="296"/>
      <c r="M985" s="191"/>
      <c r="N985" s="190"/>
      <c r="O985" s="192"/>
      <c r="P985" s="218"/>
      <c r="Q985" s="218"/>
      <c r="R985" s="218"/>
    </row>
    <row r="986" spans="1:18" x14ac:dyDescent="0.25">
      <c r="A986" s="189"/>
      <c r="B986" s="189"/>
      <c r="C986" s="189"/>
      <c r="D986" s="189"/>
      <c r="E986" s="189"/>
      <c r="F986" s="189"/>
      <c r="G986" s="189"/>
      <c r="H986" s="189"/>
      <c r="I986" s="189"/>
      <c r="J986" s="300"/>
      <c r="K986" s="300"/>
      <c r="L986" s="296"/>
      <c r="M986" s="191"/>
      <c r="N986" s="190"/>
      <c r="O986" s="192"/>
      <c r="P986" s="218"/>
      <c r="Q986" s="218"/>
      <c r="R986" s="218"/>
    </row>
    <row r="987" spans="1:18" x14ac:dyDescent="0.25">
      <c r="A987" s="189"/>
      <c r="B987" s="189"/>
      <c r="C987" s="189"/>
      <c r="D987" s="189"/>
      <c r="E987" s="189"/>
      <c r="F987" s="189"/>
      <c r="G987" s="189"/>
      <c r="H987" s="189"/>
      <c r="I987" s="189"/>
      <c r="J987" s="300"/>
      <c r="K987" s="300"/>
      <c r="L987" s="296"/>
      <c r="M987" s="191"/>
      <c r="N987" s="190"/>
      <c r="O987" s="192"/>
      <c r="P987" s="218"/>
      <c r="Q987" s="218"/>
      <c r="R987" s="218"/>
    </row>
    <row r="988" spans="1:18" x14ac:dyDescent="0.25">
      <c r="A988" s="189"/>
      <c r="B988" s="189"/>
      <c r="C988" s="189"/>
      <c r="D988" s="189"/>
      <c r="E988" s="189"/>
      <c r="F988" s="189"/>
      <c r="G988" s="189"/>
      <c r="H988" s="189"/>
      <c r="I988" s="189"/>
      <c r="J988" s="300"/>
      <c r="K988" s="300"/>
      <c r="L988" s="296"/>
      <c r="M988" s="191"/>
      <c r="N988" s="190"/>
      <c r="O988" s="192"/>
      <c r="P988" s="218"/>
      <c r="Q988" s="218"/>
      <c r="R988" s="218"/>
    </row>
    <row r="989" spans="1:18" x14ac:dyDescent="0.25">
      <c r="A989" s="189"/>
      <c r="B989" s="189"/>
      <c r="C989" s="189"/>
      <c r="D989" s="189"/>
      <c r="E989" s="189"/>
      <c r="F989" s="189"/>
      <c r="G989" s="189"/>
      <c r="H989" s="189"/>
      <c r="I989" s="189"/>
      <c r="J989" s="300"/>
      <c r="K989" s="300"/>
      <c r="L989" s="296"/>
      <c r="M989" s="191"/>
      <c r="N989" s="190"/>
      <c r="O989" s="192"/>
      <c r="P989" s="218"/>
      <c r="Q989" s="218"/>
      <c r="R989" s="218"/>
    </row>
    <row r="990" spans="1:18" x14ac:dyDescent="0.25">
      <c r="A990" s="189"/>
      <c r="B990" s="189"/>
      <c r="C990" s="189"/>
      <c r="D990" s="189"/>
      <c r="E990" s="189"/>
      <c r="F990" s="189"/>
      <c r="G990" s="189"/>
      <c r="H990" s="189"/>
      <c r="I990" s="189"/>
      <c r="J990" s="300"/>
      <c r="K990" s="300"/>
      <c r="L990" s="296"/>
      <c r="M990" s="191"/>
      <c r="N990" s="190"/>
      <c r="O990" s="192"/>
      <c r="P990" s="218"/>
      <c r="Q990" s="218"/>
      <c r="R990" s="218"/>
    </row>
    <row r="991" spans="1:18" x14ac:dyDescent="0.25">
      <c r="A991" s="189"/>
      <c r="B991" s="189"/>
      <c r="C991" s="189"/>
      <c r="D991" s="189"/>
      <c r="E991" s="189"/>
      <c r="F991" s="189"/>
      <c r="G991" s="189"/>
      <c r="H991" s="189"/>
      <c r="I991" s="189"/>
      <c r="J991" s="300"/>
      <c r="K991" s="300"/>
      <c r="L991" s="296"/>
      <c r="M991" s="191"/>
      <c r="N991" s="190"/>
      <c r="O991" s="192"/>
      <c r="P991" s="218"/>
      <c r="Q991" s="218"/>
      <c r="R991" s="218"/>
    </row>
    <row r="992" spans="1:18" x14ac:dyDescent="0.25">
      <c r="A992" s="189"/>
      <c r="B992" s="189"/>
      <c r="C992" s="189"/>
      <c r="D992" s="189"/>
      <c r="E992" s="189"/>
      <c r="F992" s="189"/>
      <c r="G992" s="189"/>
      <c r="H992" s="189"/>
      <c r="I992" s="189"/>
      <c r="J992" s="300"/>
      <c r="K992" s="300"/>
      <c r="L992" s="296"/>
      <c r="M992" s="191"/>
      <c r="N992" s="190"/>
      <c r="O992" s="192"/>
      <c r="P992" s="218"/>
      <c r="Q992" s="218"/>
      <c r="R992" s="218"/>
    </row>
    <row r="993" spans="1:18" x14ac:dyDescent="0.25">
      <c r="A993" s="189"/>
      <c r="B993" s="189"/>
      <c r="C993" s="189"/>
      <c r="D993" s="189"/>
      <c r="E993" s="189"/>
      <c r="F993" s="189"/>
      <c r="G993" s="189"/>
      <c r="H993" s="189"/>
      <c r="I993" s="189"/>
      <c r="J993" s="300"/>
      <c r="K993" s="300"/>
      <c r="L993" s="296"/>
      <c r="M993" s="191"/>
      <c r="N993" s="190"/>
      <c r="O993" s="192"/>
      <c r="P993" s="218"/>
      <c r="Q993" s="218"/>
      <c r="R993" s="218"/>
    </row>
    <row r="994" spans="1:18" x14ac:dyDescent="0.25">
      <c r="A994" s="189"/>
      <c r="B994" s="189"/>
      <c r="C994" s="189"/>
      <c r="D994" s="189"/>
      <c r="E994" s="189"/>
      <c r="F994" s="189"/>
      <c r="G994" s="189"/>
      <c r="H994" s="189"/>
      <c r="I994" s="189"/>
      <c r="J994" s="300"/>
      <c r="K994" s="300"/>
      <c r="L994" s="296"/>
      <c r="M994" s="191"/>
      <c r="N994" s="190"/>
      <c r="O994" s="192"/>
      <c r="P994" s="218"/>
      <c r="Q994" s="218"/>
      <c r="R994" s="218"/>
    </row>
    <row r="995" spans="1:18" x14ac:dyDescent="0.25">
      <c r="A995" s="189"/>
      <c r="B995" s="189"/>
      <c r="C995" s="189"/>
      <c r="D995" s="189"/>
      <c r="E995" s="189"/>
      <c r="F995" s="189"/>
      <c r="G995" s="189"/>
      <c r="H995" s="189"/>
      <c r="I995" s="189"/>
      <c r="J995" s="300"/>
      <c r="K995" s="300"/>
      <c r="L995" s="296"/>
      <c r="M995" s="191"/>
      <c r="N995" s="190"/>
      <c r="O995" s="192"/>
      <c r="P995" s="218"/>
      <c r="Q995" s="218"/>
      <c r="R995" s="218"/>
    </row>
    <row r="996" spans="1:18" x14ac:dyDescent="0.25">
      <c r="A996" s="189"/>
      <c r="B996" s="189"/>
      <c r="C996" s="189"/>
      <c r="D996" s="189"/>
      <c r="E996" s="189"/>
      <c r="F996" s="189"/>
      <c r="G996" s="189"/>
      <c r="H996" s="189"/>
      <c r="I996" s="189"/>
      <c r="J996" s="300"/>
      <c r="K996" s="300"/>
      <c r="L996" s="296"/>
      <c r="M996" s="191"/>
      <c r="N996" s="190"/>
      <c r="O996" s="192"/>
      <c r="P996" s="218"/>
      <c r="Q996" s="218"/>
      <c r="R996" s="218"/>
    </row>
    <row r="997" spans="1:18" x14ac:dyDescent="0.25">
      <c r="A997" s="189"/>
      <c r="B997" s="189"/>
      <c r="C997" s="189"/>
      <c r="D997" s="189"/>
      <c r="E997" s="189"/>
      <c r="F997" s="189"/>
      <c r="G997" s="189"/>
      <c r="H997" s="189"/>
      <c r="I997" s="189"/>
      <c r="J997" s="300"/>
      <c r="K997" s="300"/>
      <c r="L997" s="296"/>
      <c r="M997" s="191"/>
      <c r="N997" s="190"/>
      <c r="O997" s="192"/>
      <c r="P997" s="218"/>
      <c r="Q997" s="218"/>
      <c r="R997" s="218"/>
    </row>
    <row r="998" spans="1:18" x14ac:dyDescent="0.25">
      <c r="A998" s="189"/>
      <c r="B998" s="189"/>
      <c r="C998" s="189"/>
      <c r="D998" s="189"/>
      <c r="E998" s="189"/>
      <c r="F998" s="189"/>
      <c r="G998" s="189"/>
      <c r="H998" s="189"/>
      <c r="I998" s="189"/>
      <c r="J998" s="300"/>
      <c r="K998" s="300"/>
      <c r="L998" s="296"/>
      <c r="M998" s="191"/>
      <c r="N998" s="190"/>
      <c r="O998" s="192"/>
      <c r="P998" s="218"/>
      <c r="Q998" s="218"/>
      <c r="R998" s="218"/>
    </row>
    <row r="999" spans="1:18" x14ac:dyDescent="0.25">
      <c r="A999" s="189"/>
      <c r="B999" s="189"/>
      <c r="C999" s="189"/>
      <c r="D999" s="189"/>
      <c r="E999" s="189"/>
      <c r="F999" s="189"/>
      <c r="G999" s="189"/>
      <c r="H999" s="189"/>
      <c r="I999" s="189"/>
      <c r="J999" s="300"/>
      <c r="K999" s="300"/>
      <c r="L999" s="296"/>
      <c r="M999" s="191"/>
      <c r="N999" s="190"/>
      <c r="O999" s="192"/>
      <c r="P999" s="218"/>
      <c r="Q999" s="218"/>
      <c r="R999" s="218"/>
    </row>
    <row r="1000" spans="1:18" x14ac:dyDescent="0.25">
      <c r="A1000" s="189"/>
      <c r="B1000" s="189"/>
      <c r="C1000" s="189"/>
      <c r="D1000" s="189"/>
      <c r="E1000" s="189"/>
      <c r="F1000" s="189"/>
      <c r="G1000" s="189"/>
      <c r="H1000" s="189"/>
      <c r="I1000" s="189"/>
      <c r="J1000" s="300"/>
      <c r="K1000" s="300"/>
      <c r="L1000" s="296"/>
      <c r="M1000" s="191"/>
      <c r="N1000" s="190"/>
      <c r="O1000" s="192"/>
      <c r="P1000" s="218"/>
      <c r="Q1000" s="218"/>
      <c r="R1000" s="218"/>
    </row>
    <row r="1001" spans="1:18" x14ac:dyDescent="0.25">
      <c r="A1001" s="191"/>
      <c r="B1001" s="190"/>
      <c r="C1001" s="190"/>
      <c r="D1001" s="190"/>
      <c r="E1001" s="190"/>
      <c r="F1001" s="190"/>
      <c r="G1001" s="190"/>
      <c r="H1001" s="276"/>
      <c r="I1001" s="190"/>
      <c r="J1001" s="67"/>
      <c r="K1001" s="190"/>
      <c r="L1001" s="190"/>
      <c r="M1001" s="191"/>
      <c r="N1001" s="190"/>
      <c r="O1001" s="192"/>
      <c r="P1001" s="218"/>
      <c r="Q1001" s="218"/>
      <c r="R1001" s="218"/>
    </row>
    <row r="1002" spans="1:18" x14ac:dyDescent="0.25">
      <c r="A1002" s="191"/>
      <c r="B1002" s="190"/>
      <c r="C1002" s="190"/>
      <c r="D1002" s="190"/>
      <c r="E1002" s="190"/>
      <c r="F1002" s="190"/>
      <c r="G1002" s="190"/>
      <c r="H1002" s="276"/>
      <c r="I1002" s="190"/>
      <c r="J1002" s="67"/>
      <c r="K1002" s="190"/>
      <c r="L1002" s="190"/>
      <c r="M1002" s="191"/>
      <c r="N1002" s="190"/>
      <c r="O1002" s="192"/>
      <c r="P1002" s="218"/>
      <c r="Q1002" s="218"/>
      <c r="R1002" s="218"/>
    </row>
    <row r="1003" spans="1:18" x14ac:dyDescent="0.25">
      <c r="A1003" s="191"/>
      <c r="B1003" s="190"/>
      <c r="C1003" s="190"/>
      <c r="D1003" s="190"/>
      <c r="E1003" s="190"/>
      <c r="F1003" s="190"/>
      <c r="G1003" s="190"/>
      <c r="H1003" s="276"/>
      <c r="I1003" s="190"/>
      <c r="J1003" s="67"/>
      <c r="K1003" s="190"/>
      <c r="L1003" s="190"/>
      <c r="M1003" s="191"/>
      <c r="N1003" s="190"/>
      <c r="O1003" s="192"/>
      <c r="P1003" s="218"/>
      <c r="Q1003" s="218"/>
      <c r="R1003" s="218"/>
    </row>
    <row r="1004" spans="1:18" x14ac:dyDescent="0.25">
      <c r="A1004" s="191"/>
      <c r="B1004" s="190"/>
      <c r="C1004" s="190"/>
      <c r="D1004" s="190"/>
      <c r="E1004" s="190"/>
      <c r="F1004" s="190"/>
      <c r="G1004" s="190"/>
      <c r="H1004" s="276"/>
      <c r="I1004" s="190"/>
      <c r="J1004" s="67"/>
      <c r="K1004" s="190"/>
      <c r="L1004" s="190"/>
      <c r="M1004" s="191"/>
      <c r="N1004" s="190"/>
      <c r="O1004" s="192"/>
      <c r="P1004" s="218"/>
      <c r="Q1004" s="218"/>
      <c r="R1004" s="218"/>
    </row>
    <row r="1005" spans="1:18" x14ac:dyDescent="0.25">
      <c r="A1005" s="191"/>
      <c r="B1005" s="190"/>
      <c r="C1005" s="190"/>
      <c r="D1005" s="190"/>
      <c r="E1005" s="190"/>
      <c r="F1005" s="190"/>
      <c r="G1005" s="190"/>
      <c r="H1005" s="276"/>
      <c r="I1005" s="190"/>
      <c r="J1005" s="67"/>
      <c r="K1005" s="190"/>
      <c r="L1005" s="190"/>
      <c r="M1005" s="191"/>
      <c r="N1005" s="190"/>
      <c r="O1005" s="192"/>
      <c r="P1005" s="218"/>
      <c r="Q1005" s="218"/>
      <c r="R1005" s="218"/>
    </row>
    <row r="1006" spans="1:18" x14ac:dyDescent="0.25">
      <c r="A1006" s="191"/>
      <c r="B1006" s="190"/>
      <c r="C1006" s="190"/>
      <c r="D1006" s="190"/>
      <c r="E1006" s="190"/>
      <c r="F1006" s="190"/>
      <c r="G1006" s="190"/>
      <c r="H1006" s="276"/>
      <c r="I1006" s="190"/>
      <c r="J1006" s="67"/>
      <c r="K1006" s="190"/>
      <c r="L1006" s="190"/>
      <c r="M1006" s="191"/>
      <c r="N1006" s="190"/>
      <c r="O1006" s="192"/>
      <c r="P1006" s="218"/>
      <c r="Q1006" s="218"/>
      <c r="R1006" s="218"/>
    </row>
    <row r="1007" spans="1:18" x14ac:dyDescent="0.25">
      <c r="A1007" s="191"/>
      <c r="B1007" s="190"/>
      <c r="C1007" s="190"/>
      <c r="D1007" s="190"/>
      <c r="E1007" s="190"/>
      <c r="F1007" s="190"/>
      <c r="G1007" s="190"/>
      <c r="H1007" s="276"/>
      <c r="I1007" s="190"/>
      <c r="J1007" s="67"/>
      <c r="K1007" s="190"/>
      <c r="L1007" s="190"/>
      <c r="M1007" s="191"/>
      <c r="N1007" s="190"/>
      <c r="O1007" s="192"/>
      <c r="P1007" s="218"/>
      <c r="Q1007" s="218"/>
      <c r="R1007" s="218"/>
    </row>
    <row r="1008" spans="1:18" x14ac:dyDescent="0.25">
      <c r="A1008" s="191"/>
      <c r="B1008" s="190"/>
      <c r="C1008" s="190"/>
      <c r="D1008" s="190"/>
      <c r="E1008" s="190"/>
      <c r="F1008" s="190"/>
      <c r="G1008" s="190"/>
      <c r="H1008" s="276"/>
      <c r="I1008" s="190"/>
      <c r="J1008" s="67"/>
      <c r="K1008" s="190"/>
      <c r="L1008" s="190"/>
      <c r="M1008" s="191"/>
      <c r="N1008" s="190"/>
      <c r="O1008" s="192"/>
      <c r="P1008" s="218"/>
      <c r="Q1008" s="218"/>
      <c r="R1008" s="218"/>
    </row>
    <row r="1009" spans="1:18" x14ac:dyDescent="0.25">
      <c r="A1009" s="191"/>
      <c r="B1009" s="190"/>
      <c r="C1009" s="190"/>
      <c r="D1009" s="190"/>
      <c r="E1009" s="190"/>
      <c r="F1009" s="190"/>
      <c r="G1009" s="190"/>
      <c r="H1009" s="276"/>
      <c r="I1009" s="190"/>
      <c r="J1009" s="67"/>
      <c r="K1009" s="190"/>
      <c r="L1009" s="190"/>
      <c r="M1009" s="191"/>
      <c r="N1009" s="190"/>
      <c r="O1009" s="192"/>
      <c r="P1009" s="218"/>
      <c r="Q1009" s="218"/>
      <c r="R1009" s="218"/>
    </row>
    <row r="1010" spans="1:18" x14ac:dyDescent="0.25">
      <c r="A1010" s="191"/>
      <c r="B1010" s="190"/>
      <c r="C1010" s="190"/>
      <c r="D1010" s="190"/>
      <c r="E1010" s="190"/>
      <c r="F1010" s="190"/>
      <c r="G1010" s="190"/>
      <c r="H1010" s="276"/>
      <c r="I1010" s="190"/>
      <c r="J1010" s="67"/>
      <c r="K1010" s="190"/>
      <c r="L1010" s="190"/>
      <c r="M1010" s="191"/>
      <c r="N1010" s="190"/>
      <c r="O1010" s="192"/>
      <c r="P1010" s="218"/>
      <c r="Q1010" s="218"/>
      <c r="R1010" s="218"/>
    </row>
    <row r="1011" spans="1:18" x14ac:dyDescent="0.25">
      <c r="A1011" s="191"/>
      <c r="B1011" s="190"/>
      <c r="C1011" s="190"/>
      <c r="D1011" s="190"/>
      <c r="E1011" s="190"/>
      <c r="F1011" s="190"/>
      <c r="G1011" s="190"/>
      <c r="H1011" s="276"/>
      <c r="I1011" s="190"/>
      <c r="J1011" s="67"/>
      <c r="K1011" s="190"/>
      <c r="L1011" s="190"/>
      <c r="M1011" s="191"/>
      <c r="N1011" s="190"/>
      <c r="O1011" s="192"/>
      <c r="P1011" s="218"/>
      <c r="Q1011" s="218"/>
      <c r="R1011" s="218"/>
    </row>
    <row r="1012" spans="1:18" x14ac:dyDescent="0.25">
      <c r="A1012" s="191"/>
      <c r="B1012" s="190"/>
      <c r="C1012" s="190"/>
      <c r="D1012" s="190"/>
      <c r="E1012" s="190"/>
      <c r="F1012" s="190"/>
      <c r="G1012" s="190"/>
      <c r="H1012" s="276"/>
      <c r="I1012" s="190"/>
      <c r="J1012" s="67"/>
      <c r="K1012" s="190"/>
      <c r="L1012" s="190"/>
      <c r="M1012" s="191"/>
      <c r="N1012" s="190"/>
      <c r="O1012" s="192"/>
      <c r="P1012" s="218"/>
      <c r="Q1012" s="218"/>
      <c r="R1012" s="218"/>
    </row>
    <row r="1013" spans="1:18" x14ac:dyDescent="0.25">
      <c r="A1013" s="191"/>
      <c r="B1013" s="190"/>
      <c r="C1013" s="190"/>
      <c r="D1013" s="190"/>
      <c r="E1013" s="190"/>
      <c r="F1013" s="190"/>
      <c r="G1013" s="190"/>
      <c r="H1013" s="276"/>
      <c r="I1013" s="190"/>
      <c r="J1013" s="67"/>
      <c r="K1013" s="190"/>
      <c r="L1013" s="190"/>
      <c r="M1013" s="191"/>
      <c r="N1013" s="190"/>
      <c r="O1013" s="192"/>
      <c r="P1013" s="218"/>
      <c r="Q1013" s="218"/>
      <c r="R1013" s="218"/>
    </row>
    <row r="1014" spans="1:18" x14ac:dyDescent="0.25">
      <c r="A1014" s="191"/>
      <c r="B1014" s="190"/>
      <c r="C1014" s="190"/>
      <c r="D1014" s="190"/>
      <c r="E1014" s="190"/>
      <c r="F1014" s="190"/>
      <c r="G1014" s="190"/>
      <c r="H1014" s="276"/>
      <c r="I1014" s="190"/>
      <c r="J1014" s="67"/>
      <c r="K1014" s="190"/>
      <c r="L1014" s="190"/>
      <c r="M1014" s="191"/>
      <c r="N1014" s="190"/>
      <c r="O1014" s="192"/>
      <c r="P1014" s="218"/>
      <c r="Q1014" s="218"/>
      <c r="R1014" s="218"/>
    </row>
    <row r="1015" spans="1:18" x14ac:dyDescent="0.25">
      <c r="A1015" s="191"/>
      <c r="B1015" s="190"/>
      <c r="C1015" s="190"/>
      <c r="D1015" s="190"/>
      <c r="E1015" s="190"/>
      <c r="F1015" s="190"/>
      <c r="G1015" s="190"/>
      <c r="H1015" s="276"/>
      <c r="I1015" s="190"/>
      <c r="J1015" s="67"/>
      <c r="K1015" s="190"/>
      <c r="L1015" s="190"/>
      <c r="M1015" s="191"/>
      <c r="N1015" s="190"/>
      <c r="O1015" s="192"/>
      <c r="P1015" s="218"/>
      <c r="Q1015" s="218"/>
      <c r="R1015" s="218"/>
    </row>
    <row r="1016" spans="1:18" x14ac:dyDescent="0.25">
      <c r="A1016" s="191"/>
      <c r="B1016" s="190"/>
      <c r="C1016" s="190"/>
      <c r="D1016" s="190"/>
      <c r="E1016" s="190"/>
      <c r="F1016" s="190"/>
      <c r="G1016" s="190"/>
      <c r="H1016" s="276"/>
      <c r="I1016" s="190"/>
      <c r="J1016" s="67"/>
      <c r="K1016" s="190"/>
      <c r="L1016" s="190"/>
      <c r="M1016" s="191"/>
      <c r="N1016" s="190"/>
      <c r="O1016" s="192"/>
      <c r="P1016" s="218"/>
      <c r="Q1016" s="218"/>
      <c r="R1016" s="218"/>
    </row>
    <row r="1017" spans="1:18" x14ac:dyDescent="0.25">
      <c r="A1017" s="191"/>
      <c r="B1017" s="190"/>
      <c r="C1017" s="190"/>
      <c r="D1017" s="190"/>
      <c r="E1017" s="190"/>
      <c r="F1017" s="190"/>
      <c r="G1017" s="190"/>
      <c r="H1017" s="276"/>
      <c r="I1017" s="190"/>
      <c r="J1017" s="67"/>
      <c r="K1017" s="190"/>
      <c r="L1017" s="190"/>
      <c r="M1017" s="191"/>
      <c r="N1017" s="190"/>
      <c r="O1017" s="192"/>
      <c r="P1017" s="218"/>
      <c r="Q1017" s="218"/>
      <c r="R1017" s="218"/>
    </row>
    <row r="1018" spans="1:18" x14ac:dyDescent="0.25">
      <c r="A1018" s="191"/>
      <c r="B1018" s="190"/>
      <c r="C1018" s="190"/>
      <c r="D1018" s="190"/>
      <c r="E1018" s="190"/>
      <c r="F1018" s="190"/>
      <c r="G1018" s="190"/>
      <c r="H1018" s="276"/>
      <c r="I1018" s="190"/>
      <c r="J1018" s="67"/>
      <c r="K1018" s="190"/>
      <c r="L1018" s="190"/>
      <c r="M1018" s="191"/>
      <c r="N1018" s="190"/>
      <c r="O1018" s="192"/>
      <c r="P1018" s="218"/>
      <c r="Q1018" s="218"/>
      <c r="R1018" s="218"/>
    </row>
    <row r="1019" spans="1:18" x14ac:dyDescent="0.25">
      <c r="A1019" s="191"/>
      <c r="B1019" s="190"/>
      <c r="C1019" s="190"/>
      <c r="D1019" s="190"/>
      <c r="E1019" s="190"/>
      <c r="F1019" s="190"/>
      <c r="G1019" s="190"/>
      <c r="H1019" s="276"/>
      <c r="I1019" s="190"/>
      <c r="J1019" s="67"/>
      <c r="K1019" s="190"/>
      <c r="L1019" s="190"/>
      <c r="M1019" s="191"/>
      <c r="N1019" s="190"/>
      <c r="O1019" s="192"/>
      <c r="P1019" s="218"/>
      <c r="Q1019" s="218"/>
      <c r="R1019" s="218"/>
    </row>
    <row r="1020" spans="1:18" x14ac:dyDescent="0.25">
      <c r="A1020" s="191"/>
      <c r="B1020" s="190"/>
      <c r="C1020" s="190"/>
      <c r="D1020" s="190"/>
      <c r="E1020" s="190"/>
      <c r="F1020" s="190"/>
      <c r="G1020" s="190"/>
      <c r="H1020" s="276"/>
      <c r="I1020" s="190"/>
      <c r="J1020" s="67"/>
      <c r="K1020" s="190"/>
      <c r="L1020" s="190"/>
      <c r="M1020" s="191"/>
      <c r="N1020" s="190"/>
      <c r="O1020" s="192"/>
      <c r="P1020" s="218"/>
      <c r="Q1020" s="218"/>
      <c r="R1020" s="218"/>
    </row>
    <row r="1021" spans="1:18" x14ac:dyDescent="0.25">
      <c r="A1021" s="191"/>
      <c r="B1021" s="190"/>
      <c r="C1021" s="190"/>
      <c r="D1021" s="190"/>
      <c r="E1021" s="190"/>
      <c r="F1021" s="190"/>
      <c r="G1021" s="190"/>
      <c r="H1021" s="276"/>
      <c r="I1021" s="190"/>
      <c r="J1021" s="67"/>
      <c r="K1021" s="190"/>
      <c r="L1021" s="190"/>
      <c r="M1021" s="191"/>
      <c r="N1021" s="190"/>
      <c r="O1021" s="192"/>
      <c r="P1021" s="218"/>
      <c r="Q1021" s="218"/>
      <c r="R1021" s="218"/>
    </row>
    <row r="1022" spans="1:18" x14ac:dyDescent="0.25">
      <c r="A1022" s="191"/>
      <c r="B1022" s="190"/>
      <c r="C1022" s="190"/>
      <c r="D1022" s="190"/>
      <c r="E1022" s="190"/>
      <c r="F1022" s="190"/>
      <c r="G1022" s="190"/>
      <c r="H1022" s="276"/>
      <c r="I1022" s="190"/>
      <c r="J1022" s="67"/>
      <c r="K1022" s="190"/>
      <c r="L1022" s="190"/>
      <c r="M1022" s="191"/>
      <c r="N1022" s="190"/>
      <c r="O1022" s="192"/>
      <c r="P1022" s="218"/>
      <c r="Q1022" s="218"/>
      <c r="R1022" s="218"/>
    </row>
    <row r="1023" spans="1:18" x14ac:dyDescent="0.25">
      <c r="A1023" s="191"/>
      <c r="B1023" s="190"/>
      <c r="C1023" s="190"/>
      <c r="D1023" s="190"/>
      <c r="E1023" s="190"/>
      <c r="F1023" s="190"/>
      <c r="G1023" s="190"/>
      <c r="H1023" s="276"/>
      <c r="I1023" s="190"/>
      <c r="J1023" s="67"/>
      <c r="K1023" s="190"/>
      <c r="L1023" s="190"/>
      <c r="M1023" s="191"/>
      <c r="N1023" s="190"/>
      <c r="O1023" s="192"/>
      <c r="P1023" s="218"/>
      <c r="Q1023" s="218"/>
      <c r="R1023" s="218"/>
    </row>
    <row r="1024" spans="1:18" x14ac:dyDescent="0.25">
      <c r="A1024" s="191"/>
      <c r="B1024" s="190"/>
      <c r="C1024" s="190"/>
      <c r="D1024" s="190"/>
      <c r="E1024" s="190"/>
      <c r="F1024" s="190"/>
      <c r="G1024" s="190"/>
      <c r="H1024" s="276"/>
      <c r="I1024" s="190"/>
      <c r="J1024" s="67"/>
      <c r="K1024" s="190"/>
      <c r="L1024" s="190"/>
      <c r="M1024" s="191"/>
      <c r="N1024" s="190"/>
      <c r="O1024" s="192"/>
      <c r="P1024" s="218"/>
      <c r="Q1024" s="218"/>
      <c r="R1024" s="218"/>
    </row>
    <row r="1025" spans="1:18" x14ac:dyDescent="0.25">
      <c r="A1025" s="191"/>
      <c r="B1025" s="190"/>
      <c r="C1025" s="190"/>
      <c r="D1025" s="190"/>
      <c r="E1025" s="190"/>
      <c r="F1025" s="190"/>
      <c r="G1025" s="190"/>
      <c r="H1025" s="276"/>
      <c r="I1025" s="190"/>
      <c r="J1025" s="67"/>
      <c r="K1025" s="190"/>
      <c r="L1025" s="190"/>
      <c r="M1025" s="191"/>
      <c r="N1025" s="190"/>
      <c r="O1025" s="192"/>
      <c r="P1025" s="218"/>
      <c r="Q1025" s="218"/>
      <c r="R1025" s="218"/>
    </row>
    <row r="1026" spans="1:18" x14ac:dyDescent="0.25">
      <c r="A1026" s="191"/>
      <c r="B1026" s="190"/>
      <c r="C1026" s="190"/>
      <c r="D1026" s="190"/>
      <c r="E1026" s="190"/>
      <c r="F1026" s="190"/>
      <c r="G1026" s="190"/>
      <c r="H1026" s="276"/>
      <c r="I1026" s="190"/>
      <c r="J1026" s="67"/>
      <c r="K1026" s="190"/>
      <c r="L1026" s="190"/>
      <c r="M1026" s="191"/>
      <c r="N1026" s="190"/>
      <c r="O1026" s="192"/>
      <c r="P1026" s="218"/>
      <c r="Q1026" s="218"/>
      <c r="R1026" s="218"/>
    </row>
    <row r="1027" spans="1:18" x14ac:dyDescent="0.25">
      <c r="A1027" s="191"/>
      <c r="B1027" s="190"/>
      <c r="C1027" s="190"/>
      <c r="D1027" s="190"/>
      <c r="E1027" s="190"/>
      <c r="F1027" s="190"/>
      <c r="G1027" s="190"/>
      <c r="H1027" s="276"/>
      <c r="I1027" s="190"/>
      <c r="J1027" s="67"/>
      <c r="K1027" s="190"/>
      <c r="L1027" s="190"/>
      <c r="M1027" s="191"/>
      <c r="N1027" s="190"/>
      <c r="O1027" s="192"/>
      <c r="P1027" s="218"/>
      <c r="Q1027" s="218"/>
      <c r="R1027" s="218"/>
    </row>
    <row r="1028" spans="1:18" x14ac:dyDescent="0.25">
      <c r="A1028" s="191"/>
      <c r="B1028" s="190"/>
      <c r="C1028" s="190"/>
      <c r="D1028" s="190"/>
      <c r="E1028" s="190"/>
      <c r="F1028" s="190"/>
      <c r="G1028" s="190"/>
      <c r="H1028" s="276"/>
      <c r="I1028" s="190"/>
      <c r="J1028" s="67"/>
      <c r="K1028" s="190"/>
      <c r="L1028" s="190"/>
      <c r="M1028" s="191"/>
      <c r="N1028" s="190"/>
      <c r="O1028" s="192"/>
      <c r="P1028" s="218"/>
      <c r="Q1028" s="218"/>
      <c r="R1028" s="218"/>
    </row>
    <row r="1029" spans="1:18" x14ac:dyDescent="0.25">
      <c r="A1029" s="191"/>
      <c r="B1029" s="190"/>
      <c r="C1029" s="190"/>
      <c r="D1029" s="190"/>
      <c r="E1029" s="190"/>
      <c r="F1029" s="190"/>
      <c r="G1029" s="190"/>
      <c r="H1029" s="276"/>
      <c r="I1029" s="190"/>
      <c r="J1029" s="67"/>
      <c r="K1029" s="190"/>
      <c r="L1029" s="190"/>
      <c r="M1029" s="191"/>
      <c r="N1029" s="190"/>
      <c r="O1029" s="192"/>
      <c r="P1029" s="218"/>
      <c r="Q1029" s="218"/>
      <c r="R1029" s="218"/>
    </row>
    <row r="1030" spans="1:18" x14ac:dyDescent="0.25">
      <c r="A1030" s="191"/>
      <c r="B1030" s="190"/>
      <c r="C1030" s="190"/>
      <c r="D1030" s="190"/>
      <c r="E1030" s="190"/>
      <c r="F1030" s="190"/>
      <c r="G1030" s="190"/>
      <c r="H1030" s="276"/>
      <c r="I1030" s="190"/>
      <c r="J1030" s="67"/>
      <c r="K1030" s="190"/>
      <c r="L1030" s="190"/>
      <c r="M1030" s="191"/>
      <c r="N1030" s="190"/>
      <c r="O1030" s="192"/>
      <c r="P1030" s="218"/>
      <c r="Q1030" s="218"/>
      <c r="R1030" s="218"/>
    </row>
    <row r="1031" spans="1:18" x14ac:dyDescent="0.25">
      <c r="A1031" s="191"/>
      <c r="B1031" s="190"/>
      <c r="C1031" s="190"/>
      <c r="D1031" s="190"/>
      <c r="E1031" s="190"/>
      <c r="F1031" s="190"/>
      <c r="G1031" s="190"/>
      <c r="H1031" s="276"/>
      <c r="I1031" s="190"/>
      <c r="J1031" s="67"/>
      <c r="K1031" s="190"/>
      <c r="L1031" s="190"/>
      <c r="M1031" s="191"/>
      <c r="N1031" s="190"/>
      <c r="O1031" s="192"/>
      <c r="P1031" s="218"/>
      <c r="Q1031" s="218"/>
      <c r="R1031" s="218"/>
    </row>
    <row r="1032" spans="1:18" x14ac:dyDescent="0.25">
      <c r="A1032" s="191"/>
      <c r="B1032" s="190"/>
      <c r="C1032" s="190"/>
      <c r="D1032" s="190"/>
      <c r="E1032" s="190"/>
      <c r="F1032" s="190"/>
      <c r="G1032" s="190"/>
      <c r="H1032" s="276"/>
      <c r="I1032" s="190"/>
      <c r="J1032" s="67"/>
      <c r="K1032" s="190"/>
      <c r="L1032" s="190"/>
      <c r="M1032" s="191"/>
      <c r="N1032" s="190"/>
      <c r="O1032" s="192"/>
      <c r="P1032" s="218"/>
      <c r="Q1032" s="218"/>
      <c r="R1032" s="218"/>
    </row>
    <row r="1033" spans="1:18" x14ac:dyDescent="0.25">
      <c r="A1033" s="191"/>
      <c r="B1033" s="190"/>
      <c r="C1033" s="190"/>
      <c r="D1033" s="190"/>
      <c r="E1033" s="190"/>
      <c r="F1033" s="190"/>
      <c r="G1033" s="190"/>
      <c r="H1033" s="276"/>
      <c r="I1033" s="190"/>
      <c r="J1033" s="67"/>
      <c r="K1033" s="190"/>
      <c r="L1033" s="190"/>
      <c r="M1033" s="191"/>
      <c r="N1033" s="190"/>
      <c r="O1033" s="192"/>
      <c r="P1033" s="218"/>
      <c r="Q1033" s="218"/>
      <c r="R1033" s="218"/>
    </row>
    <row r="1034" spans="1:18" x14ac:dyDescent="0.25">
      <c r="A1034" s="191"/>
      <c r="B1034" s="190"/>
      <c r="C1034" s="190"/>
      <c r="D1034" s="190"/>
      <c r="E1034" s="190"/>
      <c r="F1034" s="190"/>
      <c r="G1034" s="190"/>
      <c r="H1034" s="276"/>
      <c r="I1034" s="190"/>
      <c r="J1034" s="67"/>
      <c r="K1034" s="190"/>
      <c r="L1034" s="190"/>
      <c r="M1034" s="191"/>
      <c r="N1034" s="190"/>
      <c r="O1034" s="192"/>
      <c r="P1034" s="218"/>
      <c r="Q1034" s="218"/>
      <c r="R1034" s="218"/>
    </row>
    <row r="1035" spans="1:18" x14ac:dyDescent="0.25">
      <c r="A1035" s="191"/>
      <c r="B1035" s="190"/>
      <c r="C1035" s="190"/>
      <c r="D1035" s="190"/>
      <c r="E1035" s="190"/>
      <c r="F1035" s="190"/>
      <c r="G1035" s="190"/>
      <c r="H1035" s="276"/>
      <c r="I1035" s="190"/>
      <c r="J1035" s="67"/>
      <c r="K1035" s="190"/>
      <c r="L1035" s="190"/>
      <c r="M1035" s="191"/>
      <c r="N1035" s="190"/>
      <c r="O1035" s="192"/>
      <c r="P1035" s="218"/>
      <c r="Q1035" s="218"/>
      <c r="R1035" s="218"/>
    </row>
    <row r="1036" spans="1:18" x14ac:dyDescent="0.25">
      <c r="A1036" s="191"/>
      <c r="B1036" s="190"/>
      <c r="C1036" s="190"/>
      <c r="D1036" s="190"/>
      <c r="E1036" s="190"/>
      <c r="F1036" s="190"/>
      <c r="G1036" s="190"/>
      <c r="H1036" s="276"/>
      <c r="I1036" s="190"/>
      <c r="J1036" s="67"/>
      <c r="K1036" s="190"/>
      <c r="L1036" s="190"/>
      <c r="M1036" s="191"/>
      <c r="N1036" s="190"/>
      <c r="O1036" s="192"/>
      <c r="P1036" s="218"/>
      <c r="Q1036" s="218"/>
      <c r="R1036" s="218"/>
    </row>
    <row r="1037" spans="1:18" x14ac:dyDescent="0.25">
      <c r="A1037" s="191"/>
      <c r="B1037" s="190"/>
      <c r="C1037" s="190"/>
      <c r="D1037" s="190"/>
      <c r="E1037" s="190"/>
      <c r="F1037" s="190"/>
      <c r="G1037" s="190"/>
      <c r="H1037" s="276"/>
      <c r="I1037" s="190"/>
      <c r="J1037" s="67"/>
      <c r="K1037" s="190"/>
      <c r="L1037" s="190"/>
      <c r="M1037" s="191"/>
      <c r="N1037" s="190"/>
      <c r="O1037" s="192"/>
      <c r="P1037" s="218"/>
      <c r="Q1037" s="218"/>
      <c r="R1037" s="218"/>
    </row>
    <row r="1038" spans="1:18" x14ac:dyDescent="0.25">
      <c r="A1038" s="191"/>
      <c r="B1038" s="190"/>
      <c r="C1038" s="190"/>
      <c r="D1038" s="190"/>
      <c r="E1038" s="190"/>
      <c r="F1038" s="190"/>
      <c r="G1038" s="190"/>
      <c r="H1038" s="276"/>
      <c r="I1038" s="190"/>
      <c r="J1038" s="67"/>
      <c r="K1038" s="190"/>
      <c r="L1038" s="190"/>
      <c r="M1038" s="191"/>
      <c r="N1038" s="190"/>
      <c r="O1038" s="192"/>
      <c r="P1038" s="218"/>
      <c r="Q1038" s="218"/>
      <c r="R1038" s="218"/>
    </row>
    <row r="1039" spans="1:18" x14ac:dyDescent="0.25">
      <c r="A1039" s="191"/>
      <c r="B1039" s="190"/>
      <c r="C1039" s="190"/>
      <c r="D1039" s="190"/>
      <c r="E1039" s="190"/>
      <c r="F1039" s="190"/>
      <c r="G1039" s="190"/>
      <c r="H1039" s="276"/>
      <c r="I1039" s="190"/>
      <c r="J1039" s="67"/>
      <c r="K1039" s="190"/>
      <c r="L1039" s="190"/>
      <c r="M1039" s="191"/>
      <c r="N1039" s="190"/>
      <c r="O1039" s="192"/>
      <c r="P1039" s="218"/>
      <c r="Q1039" s="218"/>
      <c r="R1039" s="218"/>
    </row>
    <row r="1040" spans="1:18" x14ac:dyDescent="0.25">
      <c r="A1040" s="191"/>
      <c r="B1040" s="190"/>
      <c r="C1040" s="190"/>
      <c r="D1040" s="190"/>
      <c r="E1040" s="190"/>
      <c r="F1040" s="190"/>
      <c r="G1040" s="190"/>
      <c r="H1040" s="276"/>
      <c r="I1040" s="190"/>
      <c r="J1040" s="67"/>
      <c r="K1040" s="190"/>
      <c r="L1040" s="190"/>
      <c r="M1040" s="191"/>
      <c r="N1040" s="190"/>
      <c r="O1040" s="192"/>
      <c r="P1040" s="218"/>
      <c r="Q1040" s="218"/>
      <c r="R1040" s="218"/>
    </row>
    <row r="1041" spans="1:18" x14ac:dyDescent="0.25">
      <c r="A1041" s="191"/>
      <c r="B1041" s="190"/>
      <c r="C1041" s="190"/>
      <c r="D1041" s="190"/>
      <c r="E1041" s="190"/>
      <c r="F1041" s="190"/>
      <c r="G1041" s="190"/>
      <c r="H1041" s="276"/>
      <c r="I1041" s="190"/>
      <c r="J1041" s="67"/>
      <c r="K1041" s="190"/>
      <c r="L1041" s="190"/>
      <c r="M1041" s="191"/>
      <c r="N1041" s="190"/>
      <c r="O1041" s="192"/>
      <c r="P1041" s="218"/>
      <c r="Q1041" s="218"/>
      <c r="R1041" s="218"/>
    </row>
    <row r="1042" spans="1:18" x14ac:dyDescent="0.25">
      <c r="A1042" s="191"/>
      <c r="B1042" s="190"/>
      <c r="C1042" s="190"/>
      <c r="D1042" s="190"/>
      <c r="E1042" s="190"/>
      <c r="F1042" s="190"/>
      <c r="G1042" s="190"/>
      <c r="H1042" s="276"/>
      <c r="I1042" s="190"/>
      <c r="J1042" s="67"/>
      <c r="K1042" s="190"/>
      <c r="L1042" s="190"/>
      <c r="M1042" s="191"/>
      <c r="N1042" s="190"/>
      <c r="O1042" s="192"/>
      <c r="P1042" s="218"/>
      <c r="Q1042" s="218"/>
      <c r="R1042" s="218"/>
    </row>
    <row r="1043" spans="1:18" x14ac:dyDescent="0.25">
      <c r="A1043" s="191"/>
      <c r="B1043" s="190"/>
      <c r="C1043" s="190"/>
      <c r="D1043" s="190"/>
      <c r="E1043" s="190"/>
      <c r="F1043" s="190"/>
      <c r="G1043" s="190"/>
      <c r="H1043" s="276"/>
      <c r="I1043" s="190"/>
      <c r="J1043" s="67"/>
      <c r="K1043" s="190"/>
      <c r="L1043" s="190"/>
      <c r="M1043" s="191"/>
      <c r="N1043" s="190"/>
      <c r="O1043" s="192"/>
      <c r="P1043" s="218"/>
      <c r="Q1043" s="218"/>
      <c r="R1043" s="218"/>
    </row>
    <row r="1044" spans="1:18" x14ac:dyDescent="0.25">
      <c r="A1044" s="191"/>
      <c r="B1044" s="190"/>
      <c r="C1044" s="190"/>
      <c r="D1044" s="190"/>
      <c r="E1044" s="190"/>
      <c r="F1044" s="190"/>
      <c r="G1044" s="190"/>
      <c r="H1044" s="276"/>
      <c r="I1044" s="190"/>
      <c r="J1044" s="67"/>
      <c r="K1044" s="190"/>
      <c r="L1044" s="190"/>
      <c r="M1044" s="191"/>
      <c r="N1044" s="190"/>
      <c r="O1044" s="192"/>
      <c r="P1044" s="218"/>
      <c r="Q1044" s="218"/>
      <c r="R1044" s="218"/>
    </row>
    <row r="1045" spans="1:18" x14ac:dyDescent="0.25">
      <c r="A1045" s="191"/>
      <c r="B1045" s="190"/>
      <c r="C1045" s="190"/>
      <c r="D1045" s="190"/>
      <c r="E1045" s="190"/>
      <c r="F1045" s="190"/>
      <c r="G1045" s="190"/>
      <c r="H1045" s="276"/>
      <c r="I1045" s="190"/>
      <c r="J1045" s="67"/>
      <c r="K1045" s="190"/>
      <c r="L1045" s="190"/>
      <c r="M1045" s="191"/>
      <c r="N1045" s="190"/>
      <c r="O1045" s="192"/>
      <c r="P1045" s="218"/>
      <c r="Q1045" s="218"/>
      <c r="R1045" s="218"/>
    </row>
    <row r="1046" spans="1:18" x14ac:dyDescent="0.25">
      <c r="A1046" s="191"/>
      <c r="B1046" s="190"/>
      <c r="C1046" s="190"/>
      <c r="D1046" s="190"/>
      <c r="E1046" s="190"/>
      <c r="F1046" s="190"/>
      <c r="G1046" s="190"/>
      <c r="H1046" s="276"/>
      <c r="I1046" s="190"/>
      <c r="J1046" s="67"/>
      <c r="K1046" s="190"/>
      <c r="L1046" s="190"/>
      <c r="M1046" s="191"/>
      <c r="N1046" s="190"/>
      <c r="O1046" s="192"/>
      <c r="P1046" s="218"/>
      <c r="Q1046" s="218"/>
      <c r="R1046" s="218"/>
    </row>
    <row r="1047" spans="1:18" x14ac:dyDescent="0.25">
      <c r="A1047" s="191"/>
      <c r="B1047" s="190"/>
      <c r="C1047" s="190"/>
      <c r="D1047" s="190"/>
      <c r="E1047" s="190"/>
      <c r="F1047" s="190"/>
      <c r="G1047" s="190"/>
      <c r="H1047" s="276"/>
      <c r="I1047" s="190"/>
      <c r="J1047" s="67"/>
      <c r="K1047" s="190"/>
      <c r="L1047" s="190"/>
      <c r="M1047" s="191"/>
      <c r="N1047" s="190"/>
      <c r="O1047" s="192"/>
      <c r="P1047" s="218"/>
      <c r="Q1047" s="218"/>
      <c r="R1047" s="218"/>
    </row>
    <row r="1048" spans="1:18" x14ac:dyDescent="0.25">
      <c r="A1048" s="191"/>
      <c r="B1048" s="190"/>
      <c r="C1048" s="190"/>
      <c r="D1048" s="190"/>
      <c r="E1048" s="190"/>
      <c r="F1048" s="190"/>
      <c r="G1048" s="190"/>
      <c r="H1048" s="276"/>
      <c r="I1048" s="190"/>
      <c r="J1048" s="67"/>
      <c r="K1048" s="190"/>
      <c r="L1048" s="190"/>
      <c r="M1048" s="191"/>
      <c r="N1048" s="190"/>
      <c r="O1048" s="192"/>
      <c r="P1048" s="218"/>
      <c r="Q1048" s="218"/>
      <c r="R1048" s="218"/>
    </row>
    <row r="1049" spans="1:18" x14ac:dyDescent="0.25">
      <c r="A1049" s="191"/>
      <c r="B1049" s="190"/>
      <c r="C1049" s="190"/>
      <c r="D1049" s="190"/>
      <c r="E1049" s="190"/>
      <c r="F1049" s="190"/>
      <c r="G1049" s="190"/>
      <c r="H1049" s="276"/>
      <c r="I1049" s="190"/>
      <c r="J1049" s="67"/>
      <c r="K1049" s="190"/>
      <c r="L1049" s="190"/>
      <c r="M1049" s="191"/>
      <c r="N1049" s="190"/>
      <c r="O1049" s="192"/>
      <c r="P1049" s="218"/>
      <c r="Q1049" s="218"/>
      <c r="R1049" s="218"/>
    </row>
    <row r="1050" spans="1:18" x14ac:dyDescent="0.25">
      <c r="A1050" s="191"/>
      <c r="B1050" s="190"/>
      <c r="C1050" s="190"/>
      <c r="D1050" s="190"/>
      <c r="E1050" s="190"/>
      <c r="F1050" s="190"/>
      <c r="G1050" s="190"/>
      <c r="H1050" s="276"/>
      <c r="I1050" s="190"/>
      <c r="J1050" s="67"/>
      <c r="K1050" s="190"/>
      <c r="L1050" s="190"/>
      <c r="M1050" s="191"/>
      <c r="N1050" s="190"/>
      <c r="O1050" s="192"/>
      <c r="P1050" s="218"/>
      <c r="Q1050" s="218"/>
      <c r="R1050" s="218"/>
    </row>
    <row r="1051" spans="1:18" x14ac:dyDescent="0.25">
      <c r="A1051" s="191"/>
      <c r="B1051" s="190"/>
      <c r="C1051" s="190"/>
      <c r="D1051" s="190"/>
      <c r="E1051" s="190"/>
      <c r="F1051" s="190"/>
      <c r="G1051" s="190"/>
      <c r="H1051" s="276"/>
      <c r="I1051" s="190"/>
      <c r="J1051" s="67"/>
      <c r="K1051" s="190"/>
      <c r="L1051" s="190"/>
      <c r="M1051" s="191"/>
      <c r="N1051" s="190"/>
      <c r="O1051" s="192"/>
      <c r="P1051" s="218"/>
      <c r="Q1051" s="218"/>
      <c r="R1051" s="218"/>
    </row>
    <row r="1052" spans="1:18" x14ac:dyDescent="0.25">
      <c r="A1052" s="191"/>
      <c r="B1052" s="190"/>
      <c r="C1052" s="190"/>
      <c r="D1052" s="190"/>
      <c r="E1052" s="190"/>
      <c r="F1052" s="190"/>
      <c r="G1052" s="190"/>
      <c r="H1052" s="276"/>
      <c r="I1052" s="190"/>
      <c r="J1052" s="67"/>
      <c r="K1052" s="190"/>
      <c r="L1052" s="190"/>
      <c r="M1052" s="191"/>
      <c r="N1052" s="190"/>
      <c r="O1052" s="192"/>
      <c r="P1052" s="218"/>
      <c r="Q1052" s="218"/>
      <c r="R1052" s="218"/>
    </row>
    <row r="1053" spans="1:18" x14ac:dyDescent="0.25">
      <c r="A1053" s="191"/>
      <c r="B1053" s="190"/>
      <c r="C1053" s="190"/>
      <c r="D1053" s="190"/>
      <c r="E1053" s="190"/>
      <c r="F1053" s="190"/>
      <c r="G1053" s="190"/>
      <c r="H1053" s="276"/>
      <c r="I1053" s="190"/>
      <c r="J1053" s="67"/>
      <c r="K1053" s="190"/>
      <c r="L1053" s="190"/>
      <c r="M1053" s="191"/>
      <c r="N1053" s="190"/>
      <c r="O1053" s="192"/>
      <c r="P1053" s="218"/>
      <c r="Q1053" s="218"/>
      <c r="R1053" s="218"/>
    </row>
    <row r="1054" spans="1:18" x14ac:dyDescent="0.25">
      <c r="A1054" s="191"/>
      <c r="B1054" s="190"/>
      <c r="C1054" s="190"/>
      <c r="D1054" s="190"/>
      <c r="E1054" s="190"/>
      <c r="F1054" s="190"/>
      <c r="G1054" s="190"/>
      <c r="H1054" s="276"/>
      <c r="I1054" s="190"/>
      <c r="J1054" s="67"/>
      <c r="K1054" s="190"/>
      <c r="L1054" s="190"/>
      <c r="M1054" s="191"/>
      <c r="N1054" s="190"/>
      <c r="O1054" s="192"/>
      <c r="P1054" s="218"/>
      <c r="Q1054" s="218"/>
      <c r="R1054" s="218"/>
    </row>
    <row r="1055" spans="1:18" x14ac:dyDescent="0.25">
      <c r="A1055" s="191"/>
      <c r="B1055" s="190"/>
      <c r="C1055" s="190"/>
      <c r="D1055" s="190"/>
      <c r="E1055" s="190"/>
      <c r="F1055" s="190"/>
      <c r="G1055" s="190"/>
      <c r="H1055" s="276"/>
      <c r="I1055" s="190"/>
      <c r="J1055" s="67"/>
      <c r="K1055" s="190"/>
      <c r="L1055" s="190"/>
      <c r="M1055" s="191"/>
      <c r="N1055" s="190"/>
      <c r="O1055" s="192"/>
      <c r="P1055" s="218"/>
      <c r="Q1055" s="218"/>
      <c r="R1055" s="218"/>
    </row>
    <row r="1056" spans="1:18" x14ac:dyDescent="0.25">
      <c r="A1056" s="191"/>
      <c r="B1056" s="190"/>
      <c r="C1056" s="190"/>
      <c r="D1056" s="190"/>
      <c r="E1056" s="190"/>
      <c r="F1056" s="190"/>
      <c r="G1056" s="190"/>
      <c r="H1056" s="276"/>
      <c r="I1056" s="190"/>
      <c r="J1056" s="67"/>
      <c r="K1056" s="190"/>
      <c r="L1056" s="190"/>
      <c r="M1056" s="191"/>
      <c r="N1056" s="190"/>
      <c r="O1056" s="192"/>
      <c r="P1056" s="218"/>
      <c r="Q1056" s="218"/>
      <c r="R1056" s="218"/>
    </row>
    <row r="1057" spans="1:18" x14ac:dyDescent="0.25">
      <c r="A1057" s="191"/>
      <c r="B1057" s="190"/>
      <c r="C1057" s="190"/>
      <c r="D1057" s="190"/>
      <c r="E1057" s="190"/>
      <c r="F1057" s="190"/>
      <c r="G1057" s="190"/>
      <c r="H1057" s="276"/>
      <c r="I1057" s="190"/>
      <c r="J1057" s="67"/>
      <c r="K1057" s="190"/>
      <c r="L1057" s="190"/>
      <c r="M1057" s="191"/>
      <c r="N1057" s="190"/>
      <c r="O1057" s="192"/>
      <c r="P1057" s="218"/>
      <c r="Q1057" s="218"/>
      <c r="R1057" s="218"/>
    </row>
    <row r="1058" spans="1:18" x14ac:dyDescent="0.25">
      <c r="A1058" s="191"/>
      <c r="B1058" s="190"/>
      <c r="C1058" s="190"/>
      <c r="D1058" s="190"/>
      <c r="E1058" s="190"/>
      <c r="F1058" s="190"/>
      <c r="G1058" s="190"/>
      <c r="H1058" s="276"/>
      <c r="I1058" s="190"/>
      <c r="J1058" s="67"/>
      <c r="K1058" s="190"/>
      <c r="L1058" s="190"/>
      <c r="M1058" s="191"/>
      <c r="N1058" s="190"/>
      <c r="O1058" s="192"/>
      <c r="P1058" s="218"/>
      <c r="Q1058" s="218"/>
      <c r="R1058" s="218"/>
    </row>
    <row r="1059" spans="1:18" x14ac:dyDescent="0.25">
      <c r="A1059" s="191"/>
      <c r="B1059" s="190"/>
      <c r="C1059" s="190"/>
      <c r="D1059" s="190"/>
      <c r="E1059" s="190"/>
      <c r="F1059" s="190"/>
      <c r="G1059" s="190"/>
      <c r="H1059" s="276"/>
      <c r="I1059" s="190"/>
      <c r="J1059" s="67"/>
      <c r="K1059" s="190"/>
      <c r="L1059" s="190"/>
      <c r="M1059" s="191"/>
      <c r="N1059" s="190"/>
      <c r="O1059" s="192"/>
      <c r="P1059" s="218"/>
      <c r="Q1059" s="218"/>
      <c r="R1059" s="218"/>
    </row>
    <row r="1060" spans="1:18" x14ac:dyDescent="0.25">
      <c r="A1060" s="191"/>
      <c r="B1060" s="190"/>
      <c r="C1060" s="190"/>
      <c r="D1060" s="190"/>
      <c r="E1060" s="190"/>
      <c r="F1060" s="190"/>
      <c r="G1060" s="190"/>
      <c r="H1060" s="276"/>
      <c r="I1060" s="190"/>
      <c r="J1060" s="67"/>
      <c r="K1060" s="190"/>
      <c r="L1060" s="190"/>
      <c r="M1060" s="191"/>
      <c r="N1060" s="190"/>
      <c r="O1060" s="192"/>
      <c r="P1060" s="218"/>
      <c r="Q1060" s="218"/>
      <c r="R1060" s="218"/>
    </row>
    <row r="1061" spans="1:18" x14ac:dyDescent="0.25">
      <c r="A1061" s="191"/>
      <c r="B1061" s="190"/>
      <c r="C1061" s="190"/>
      <c r="D1061" s="190"/>
      <c r="E1061" s="190"/>
      <c r="F1061" s="190"/>
      <c r="G1061" s="190"/>
      <c r="H1061" s="276"/>
      <c r="I1061" s="190"/>
      <c r="J1061" s="67"/>
      <c r="K1061" s="190"/>
      <c r="L1061" s="190"/>
      <c r="M1061" s="191"/>
      <c r="N1061" s="190"/>
      <c r="O1061" s="192"/>
      <c r="P1061" s="218"/>
      <c r="Q1061" s="218"/>
      <c r="R1061" s="218"/>
    </row>
    <row r="1062" spans="1:18" x14ac:dyDescent="0.25">
      <c r="A1062" s="191"/>
      <c r="B1062" s="190"/>
      <c r="C1062" s="190"/>
      <c r="D1062" s="190"/>
      <c r="E1062" s="190"/>
      <c r="F1062" s="190"/>
      <c r="G1062" s="190"/>
      <c r="H1062" s="276"/>
      <c r="I1062" s="190"/>
      <c r="J1062" s="67"/>
      <c r="K1062" s="190"/>
      <c r="L1062" s="190"/>
      <c r="M1062" s="191"/>
      <c r="N1062" s="190"/>
      <c r="O1062" s="192"/>
      <c r="P1062" s="218"/>
      <c r="Q1062" s="218"/>
      <c r="R1062" s="218"/>
    </row>
    <row r="1063" spans="1:18" x14ac:dyDescent="0.25">
      <c r="A1063" s="191"/>
      <c r="B1063" s="190"/>
      <c r="C1063" s="190"/>
      <c r="D1063" s="190"/>
      <c r="E1063" s="190"/>
      <c r="F1063" s="190"/>
      <c r="G1063" s="190"/>
      <c r="H1063" s="276"/>
      <c r="I1063" s="190"/>
      <c r="J1063" s="67"/>
      <c r="K1063" s="190"/>
      <c r="L1063" s="190"/>
      <c r="M1063" s="191"/>
      <c r="N1063" s="190"/>
      <c r="O1063" s="192"/>
      <c r="P1063" s="218"/>
      <c r="Q1063" s="218"/>
      <c r="R1063" s="218"/>
    </row>
    <row r="1064" spans="1:18" x14ac:dyDescent="0.25">
      <c r="A1064" s="191"/>
      <c r="B1064" s="190"/>
      <c r="C1064" s="190"/>
      <c r="D1064" s="190"/>
      <c r="E1064" s="190"/>
      <c r="F1064" s="190"/>
      <c r="G1064" s="190"/>
      <c r="H1064" s="276"/>
      <c r="I1064" s="190"/>
      <c r="J1064" s="67"/>
      <c r="K1064" s="190"/>
      <c r="L1064" s="190"/>
      <c r="M1064" s="191"/>
      <c r="N1064" s="190"/>
      <c r="O1064" s="192"/>
      <c r="P1064" s="218"/>
      <c r="Q1064" s="218"/>
      <c r="R1064" s="218"/>
    </row>
    <row r="1065" spans="1:18" x14ac:dyDescent="0.25">
      <c r="A1065" s="191"/>
      <c r="B1065" s="190"/>
      <c r="C1065" s="190"/>
      <c r="D1065" s="190"/>
      <c r="E1065" s="190"/>
      <c r="F1065" s="190"/>
      <c r="G1065" s="190"/>
      <c r="H1065" s="276"/>
      <c r="I1065" s="190"/>
      <c r="J1065" s="67"/>
      <c r="K1065" s="190"/>
      <c r="L1065" s="190"/>
      <c r="M1065" s="191"/>
      <c r="N1065" s="190"/>
      <c r="O1065" s="192"/>
      <c r="P1065" s="218"/>
      <c r="Q1065" s="218"/>
      <c r="R1065" s="218"/>
    </row>
    <row r="1066" spans="1:18" x14ac:dyDescent="0.25">
      <c r="A1066" s="191"/>
      <c r="B1066" s="190"/>
      <c r="C1066" s="190"/>
      <c r="D1066" s="190"/>
      <c r="E1066" s="190"/>
      <c r="F1066" s="190"/>
      <c r="G1066" s="190"/>
      <c r="H1066" s="276"/>
      <c r="I1066" s="190"/>
      <c r="J1066" s="67"/>
      <c r="K1066" s="190"/>
      <c r="L1066" s="190"/>
      <c r="M1066" s="191"/>
      <c r="N1066" s="190"/>
      <c r="O1066" s="192"/>
      <c r="P1066" s="218"/>
      <c r="Q1066" s="218"/>
      <c r="R1066" s="218"/>
    </row>
    <row r="1067" spans="1:18" x14ac:dyDescent="0.25">
      <c r="A1067" s="191"/>
      <c r="B1067" s="190"/>
      <c r="C1067" s="190"/>
      <c r="D1067" s="190"/>
      <c r="E1067" s="190"/>
      <c r="F1067" s="190"/>
      <c r="G1067" s="190"/>
      <c r="H1067" s="276"/>
      <c r="I1067" s="190"/>
      <c r="J1067" s="67"/>
      <c r="K1067" s="190"/>
      <c r="L1067" s="190"/>
      <c r="M1067" s="191"/>
      <c r="N1067" s="190"/>
      <c r="O1067" s="192"/>
      <c r="P1067" s="218"/>
      <c r="Q1067" s="218"/>
      <c r="R1067" s="218"/>
    </row>
    <row r="1068" spans="1:18" x14ac:dyDescent="0.25">
      <c r="A1068" s="191"/>
      <c r="B1068" s="190"/>
      <c r="C1068" s="190"/>
      <c r="D1068" s="190"/>
      <c r="E1068" s="190"/>
      <c r="F1068" s="190"/>
      <c r="G1068" s="190"/>
      <c r="H1068" s="276"/>
      <c r="I1068" s="190"/>
      <c r="J1068" s="67"/>
      <c r="K1068" s="190"/>
      <c r="L1068" s="190"/>
      <c r="M1068" s="191"/>
      <c r="N1068" s="190"/>
      <c r="O1068" s="192"/>
      <c r="P1068" s="218"/>
      <c r="Q1068" s="218"/>
      <c r="R1068" s="218"/>
    </row>
    <row r="1069" spans="1:18" x14ac:dyDescent="0.25">
      <c r="A1069" s="191"/>
      <c r="B1069" s="190"/>
      <c r="C1069" s="190"/>
      <c r="D1069" s="190"/>
      <c r="E1069" s="190"/>
      <c r="F1069" s="190"/>
      <c r="G1069" s="190"/>
      <c r="H1069" s="276"/>
      <c r="I1069" s="190"/>
      <c r="J1069" s="67"/>
      <c r="K1069" s="190"/>
      <c r="L1069" s="190"/>
      <c r="M1069" s="191"/>
      <c r="N1069" s="190"/>
      <c r="O1069" s="192"/>
      <c r="P1069" s="218"/>
      <c r="Q1069" s="218"/>
      <c r="R1069" s="218"/>
    </row>
    <row r="1070" spans="1:18" x14ac:dyDescent="0.25">
      <c r="A1070" s="191"/>
      <c r="B1070" s="190"/>
      <c r="C1070" s="190"/>
      <c r="D1070" s="190"/>
      <c r="E1070" s="190"/>
      <c r="F1070" s="190"/>
      <c r="G1070" s="190"/>
      <c r="H1070" s="276"/>
      <c r="I1070" s="190"/>
      <c r="J1070" s="67"/>
      <c r="K1070" s="190"/>
      <c r="L1070" s="190"/>
      <c r="M1070" s="191"/>
      <c r="N1070" s="190"/>
      <c r="O1070" s="192"/>
      <c r="P1070" s="218"/>
      <c r="Q1070" s="218"/>
      <c r="R1070" s="218"/>
    </row>
    <row r="1071" spans="1:18" x14ac:dyDescent="0.25">
      <c r="A1071" s="191"/>
      <c r="B1071" s="190"/>
      <c r="C1071" s="190"/>
      <c r="D1071" s="190"/>
      <c r="E1071" s="190"/>
      <c r="F1071" s="190"/>
      <c r="G1071" s="190"/>
      <c r="H1071" s="276"/>
      <c r="I1071" s="190"/>
      <c r="J1071" s="67"/>
      <c r="K1071" s="190"/>
      <c r="L1071" s="190"/>
      <c r="M1071" s="191"/>
      <c r="N1071" s="190"/>
      <c r="O1071" s="192"/>
      <c r="P1071" s="218"/>
      <c r="Q1071" s="218"/>
      <c r="R1071" s="218"/>
    </row>
    <row r="1072" spans="1:18" x14ac:dyDescent="0.25">
      <c r="A1072" s="191"/>
      <c r="B1072" s="190"/>
      <c r="C1072" s="190"/>
      <c r="D1072" s="190"/>
      <c r="E1072" s="190"/>
      <c r="F1072" s="190"/>
      <c r="G1072" s="190"/>
      <c r="H1072" s="276"/>
      <c r="I1072" s="190"/>
      <c r="J1072" s="67"/>
      <c r="K1072" s="190"/>
      <c r="L1072" s="190"/>
      <c r="M1072" s="191"/>
      <c r="N1072" s="190"/>
      <c r="O1072" s="192"/>
      <c r="P1072" s="218"/>
      <c r="Q1072" s="218"/>
      <c r="R1072" s="218"/>
    </row>
    <row r="1073" spans="1:18" x14ac:dyDescent="0.25">
      <c r="A1073" s="191"/>
      <c r="B1073" s="190"/>
      <c r="C1073" s="190"/>
      <c r="D1073" s="190"/>
      <c r="E1073" s="190"/>
      <c r="F1073" s="190"/>
      <c r="G1073" s="190"/>
      <c r="H1073" s="276"/>
      <c r="I1073" s="190"/>
      <c r="J1073" s="67"/>
      <c r="K1073" s="190"/>
      <c r="L1073" s="190"/>
      <c r="M1073" s="191"/>
      <c r="N1073" s="190"/>
      <c r="O1073" s="192"/>
      <c r="P1073" s="218"/>
      <c r="Q1073" s="218"/>
      <c r="R1073" s="218"/>
    </row>
    <row r="1074" spans="1:18" x14ac:dyDescent="0.25">
      <c r="A1074" s="191"/>
      <c r="B1074" s="190"/>
      <c r="C1074" s="190"/>
      <c r="D1074" s="190"/>
      <c r="E1074" s="190"/>
      <c r="F1074" s="190"/>
      <c r="G1074" s="190"/>
      <c r="H1074" s="276"/>
      <c r="I1074" s="190"/>
      <c r="J1074" s="67"/>
      <c r="K1074" s="190"/>
      <c r="L1074" s="190"/>
      <c r="M1074" s="191"/>
      <c r="N1074" s="190"/>
      <c r="O1074" s="192"/>
      <c r="P1074" s="218"/>
      <c r="Q1074" s="218"/>
      <c r="R1074" s="218"/>
    </row>
    <row r="1075" spans="1:18" x14ac:dyDescent="0.25">
      <c r="A1075" s="191"/>
      <c r="B1075" s="190"/>
      <c r="C1075" s="190"/>
      <c r="D1075" s="190"/>
      <c r="E1075" s="190"/>
      <c r="F1075" s="190"/>
      <c r="G1075" s="190"/>
      <c r="H1075" s="276"/>
      <c r="I1075" s="190"/>
      <c r="J1075" s="67"/>
      <c r="K1075" s="190"/>
      <c r="L1075" s="190"/>
      <c r="M1075" s="191"/>
      <c r="N1075" s="190"/>
      <c r="O1075" s="192"/>
      <c r="P1075" s="218"/>
      <c r="Q1075" s="218"/>
      <c r="R1075" s="218"/>
    </row>
    <row r="1076" spans="1:18" x14ac:dyDescent="0.25">
      <c r="A1076" s="191"/>
      <c r="B1076" s="190"/>
      <c r="C1076" s="190"/>
      <c r="D1076" s="190"/>
      <c r="E1076" s="190"/>
      <c r="F1076" s="190"/>
      <c r="G1076" s="190"/>
      <c r="H1076" s="276"/>
      <c r="I1076" s="190"/>
      <c r="J1076" s="67"/>
      <c r="K1076" s="190"/>
      <c r="L1076" s="190"/>
      <c r="M1076" s="191"/>
      <c r="N1076" s="190"/>
      <c r="O1076" s="192"/>
      <c r="P1076" s="218"/>
      <c r="Q1076" s="218"/>
      <c r="R1076" s="218"/>
    </row>
    <row r="1077" spans="1:18" x14ac:dyDescent="0.25">
      <c r="A1077" s="191"/>
      <c r="B1077" s="190"/>
      <c r="C1077" s="190"/>
      <c r="D1077" s="190"/>
      <c r="E1077" s="190"/>
      <c r="F1077" s="190"/>
      <c r="G1077" s="190"/>
      <c r="H1077" s="276"/>
      <c r="I1077" s="190"/>
      <c r="J1077" s="67"/>
      <c r="K1077" s="190"/>
      <c r="L1077" s="190"/>
      <c r="M1077" s="191"/>
      <c r="N1077" s="190"/>
      <c r="O1077" s="192"/>
      <c r="P1077" s="218"/>
      <c r="Q1077" s="218"/>
      <c r="R1077" s="218"/>
    </row>
    <row r="1078" spans="1:18" x14ac:dyDescent="0.25">
      <c r="A1078" s="191"/>
      <c r="B1078" s="190"/>
      <c r="C1078" s="190"/>
      <c r="D1078" s="190"/>
      <c r="E1078" s="190"/>
      <c r="F1078" s="190"/>
      <c r="G1078" s="190"/>
      <c r="H1078" s="276"/>
      <c r="I1078" s="190"/>
      <c r="J1078" s="67"/>
      <c r="K1078" s="190"/>
      <c r="L1078" s="190"/>
      <c r="M1078" s="191"/>
      <c r="N1078" s="190"/>
      <c r="O1078" s="192"/>
      <c r="P1078" s="218"/>
      <c r="Q1078" s="218"/>
      <c r="R1078" s="218"/>
    </row>
    <row r="1079" spans="1:18" x14ac:dyDescent="0.25">
      <c r="A1079" s="191"/>
      <c r="B1079" s="190"/>
      <c r="C1079" s="190"/>
      <c r="D1079" s="190"/>
      <c r="E1079" s="190"/>
      <c r="F1079" s="190"/>
      <c r="G1079" s="190"/>
      <c r="H1079" s="276"/>
      <c r="I1079" s="190"/>
      <c r="J1079" s="67"/>
      <c r="K1079" s="190"/>
      <c r="L1079" s="190"/>
      <c r="M1079" s="191"/>
      <c r="N1079" s="190"/>
      <c r="O1079" s="192"/>
      <c r="P1079" s="218"/>
      <c r="Q1079" s="218"/>
      <c r="R1079" s="218"/>
    </row>
    <row r="1080" spans="1:18" x14ac:dyDescent="0.25">
      <c r="A1080" s="191"/>
      <c r="B1080" s="190"/>
      <c r="C1080" s="190"/>
      <c r="D1080" s="190"/>
      <c r="E1080" s="190"/>
      <c r="F1080" s="190"/>
      <c r="G1080" s="190"/>
      <c r="H1080" s="276"/>
      <c r="I1080" s="190"/>
      <c r="J1080" s="67"/>
      <c r="K1080" s="190"/>
      <c r="L1080" s="190"/>
      <c r="M1080" s="191"/>
      <c r="N1080" s="190"/>
      <c r="O1080" s="192"/>
      <c r="P1080" s="218"/>
      <c r="Q1080" s="218"/>
      <c r="R1080" s="218"/>
    </row>
    <row r="1081" spans="1:18" x14ac:dyDescent="0.25">
      <c r="A1081" s="191"/>
      <c r="B1081" s="190"/>
      <c r="C1081" s="190"/>
      <c r="D1081" s="190"/>
      <c r="E1081" s="190"/>
      <c r="F1081" s="190"/>
      <c r="G1081" s="190"/>
      <c r="H1081" s="276"/>
      <c r="I1081" s="190"/>
      <c r="J1081" s="67"/>
      <c r="K1081" s="190"/>
      <c r="L1081" s="190"/>
      <c r="M1081" s="191"/>
      <c r="N1081" s="190"/>
      <c r="O1081" s="192"/>
      <c r="P1081" s="218"/>
      <c r="Q1081" s="218"/>
      <c r="R1081" s="218"/>
    </row>
    <row r="1082" spans="1:18" x14ac:dyDescent="0.25">
      <c r="A1082" s="191"/>
      <c r="B1082" s="190"/>
      <c r="C1082" s="190"/>
      <c r="D1082" s="190"/>
      <c r="E1082" s="190"/>
      <c r="F1082" s="190"/>
      <c r="G1082" s="190"/>
      <c r="H1082" s="276"/>
      <c r="I1082" s="190"/>
      <c r="J1082" s="67"/>
      <c r="K1082" s="190"/>
      <c r="L1082" s="190"/>
      <c r="M1082" s="191"/>
      <c r="N1082" s="190"/>
      <c r="O1082" s="192"/>
      <c r="P1082" s="218"/>
      <c r="Q1082" s="218"/>
      <c r="R1082" s="218"/>
    </row>
    <row r="1083" spans="1:18" x14ac:dyDescent="0.25">
      <c r="A1083" s="191"/>
      <c r="B1083" s="190"/>
      <c r="C1083" s="190"/>
      <c r="D1083" s="190"/>
      <c r="E1083" s="190"/>
      <c r="F1083" s="190"/>
      <c r="G1083" s="190"/>
      <c r="H1083" s="276"/>
      <c r="I1083" s="190"/>
      <c r="J1083" s="67"/>
      <c r="K1083" s="190"/>
      <c r="L1083" s="190"/>
      <c r="M1083" s="191"/>
      <c r="N1083" s="190"/>
      <c r="O1083" s="192"/>
      <c r="P1083" s="218"/>
      <c r="Q1083" s="218"/>
      <c r="R1083" s="218"/>
    </row>
    <row r="1084" spans="1:18" x14ac:dyDescent="0.25">
      <c r="A1084" s="191"/>
      <c r="B1084" s="190"/>
      <c r="C1084" s="190"/>
      <c r="D1084" s="190"/>
      <c r="E1084" s="190"/>
      <c r="F1084" s="190"/>
      <c r="G1084" s="190"/>
      <c r="H1084" s="276"/>
      <c r="I1084" s="190"/>
      <c r="J1084" s="67"/>
      <c r="K1084" s="190"/>
      <c r="L1084" s="190"/>
      <c r="M1084" s="191"/>
      <c r="N1084" s="190"/>
      <c r="O1084" s="192"/>
      <c r="P1084" s="218"/>
      <c r="Q1084" s="218"/>
      <c r="R1084" s="218"/>
    </row>
    <row r="1085" spans="1:18" x14ac:dyDescent="0.25">
      <c r="A1085" s="191"/>
      <c r="B1085" s="190"/>
      <c r="C1085" s="190"/>
      <c r="D1085" s="190"/>
      <c r="E1085" s="190"/>
      <c r="F1085" s="190"/>
      <c r="G1085" s="190"/>
      <c r="H1085" s="276"/>
      <c r="I1085" s="190"/>
      <c r="J1085" s="67"/>
      <c r="K1085" s="190"/>
      <c r="L1085" s="190"/>
      <c r="M1085" s="191"/>
      <c r="N1085" s="190"/>
      <c r="O1085" s="192"/>
      <c r="P1085" s="218"/>
      <c r="Q1085" s="218"/>
      <c r="R1085" s="218"/>
    </row>
    <row r="1086" spans="1:18" x14ac:dyDescent="0.25">
      <c r="A1086" s="191"/>
      <c r="B1086" s="190"/>
      <c r="C1086" s="190"/>
      <c r="D1086" s="190"/>
      <c r="E1086" s="190"/>
      <c r="F1086" s="190"/>
      <c r="G1086" s="190"/>
      <c r="H1086" s="276"/>
      <c r="I1086" s="190"/>
      <c r="J1086" s="67"/>
      <c r="K1086" s="190"/>
      <c r="L1086" s="190"/>
      <c r="M1086" s="191"/>
      <c r="N1086" s="190"/>
      <c r="O1086" s="192"/>
      <c r="P1086" s="218"/>
      <c r="Q1086" s="218"/>
      <c r="R1086" s="218"/>
    </row>
    <row r="1087" spans="1:18" x14ac:dyDescent="0.25">
      <c r="A1087" s="191"/>
      <c r="B1087" s="190"/>
      <c r="C1087" s="190"/>
      <c r="D1087" s="190"/>
      <c r="E1087" s="190"/>
      <c r="F1087" s="190"/>
      <c r="G1087" s="190"/>
      <c r="H1087" s="276"/>
      <c r="I1087" s="190"/>
      <c r="J1087" s="67"/>
      <c r="K1087" s="190"/>
      <c r="L1087" s="190"/>
      <c r="M1087" s="191"/>
      <c r="N1087" s="190"/>
      <c r="O1087" s="192"/>
      <c r="P1087" s="218"/>
      <c r="Q1087" s="218"/>
      <c r="R1087" s="218"/>
    </row>
    <row r="1088" spans="1:18" x14ac:dyDescent="0.25">
      <c r="A1088" s="191"/>
      <c r="B1088" s="190"/>
      <c r="C1088" s="190"/>
      <c r="D1088" s="190"/>
      <c r="E1088" s="190"/>
      <c r="F1088" s="190"/>
      <c r="G1088" s="190"/>
      <c r="H1088" s="276"/>
      <c r="I1088" s="190"/>
      <c r="J1088" s="67"/>
      <c r="K1088" s="190"/>
      <c r="L1088" s="190"/>
      <c r="M1088" s="191"/>
      <c r="N1088" s="190"/>
      <c r="O1088" s="192"/>
      <c r="P1088" s="218"/>
      <c r="Q1088" s="218"/>
      <c r="R1088" s="218"/>
    </row>
    <row r="1089" spans="1:18" x14ac:dyDescent="0.25">
      <c r="A1089" s="191"/>
      <c r="B1089" s="190"/>
      <c r="C1089" s="190"/>
      <c r="D1089" s="190"/>
      <c r="E1089" s="190"/>
      <c r="F1089" s="190"/>
      <c r="G1089" s="190"/>
      <c r="H1089" s="276"/>
      <c r="I1089" s="190"/>
      <c r="J1089" s="67"/>
      <c r="K1089" s="190"/>
      <c r="L1089" s="190"/>
      <c r="M1089" s="191"/>
      <c r="N1089" s="190"/>
      <c r="O1089" s="192"/>
      <c r="P1089" s="218"/>
      <c r="Q1089" s="218"/>
      <c r="R1089" s="218"/>
    </row>
    <row r="1090" spans="1:18" x14ac:dyDescent="0.25">
      <c r="A1090" s="191"/>
      <c r="B1090" s="190"/>
      <c r="C1090" s="190"/>
      <c r="D1090" s="190"/>
      <c r="E1090" s="190"/>
      <c r="F1090" s="190"/>
      <c r="G1090" s="190"/>
      <c r="H1090" s="276"/>
      <c r="I1090" s="190"/>
      <c r="J1090" s="67"/>
      <c r="K1090" s="190"/>
      <c r="L1090" s="190"/>
      <c r="M1090" s="191"/>
      <c r="N1090" s="190"/>
      <c r="O1090" s="192"/>
      <c r="P1090" s="218"/>
      <c r="Q1090" s="218"/>
      <c r="R1090" s="218"/>
    </row>
    <row r="1091" spans="1:18" x14ac:dyDescent="0.25">
      <c r="A1091" s="191"/>
      <c r="B1091" s="190"/>
      <c r="C1091" s="190"/>
      <c r="D1091" s="190"/>
      <c r="E1091" s="190"/>
      <c r="F1091" s="190"/>
      <c r="G1091" s="190"/>
      <c r="H1091" s="276"/>
      <c r="I1091" s="190"/>
      <c r="J1091" s="67"/>
      <c r="K1091" s="190"/>
      <c r="L1091" s="190"/>
      <c r="M1091" s="191"/>
      <c r="N1091" s="190"/>
      <c r="O1091" s="192"/>
      <c r="P1091" s="218"/>
      <c r="Q1091" s="218"/>
      <c r="R1091" s="218"/>
    </row>
    <row r="1092" spans="1:18" x14ac:dyDescent="0.25">
      <c r="A1092" s="191"/>
      <c r="B1092" s="190"/>
      <c r="C1092" s="190"/>
      <c r="D1092" s="190"/>
      <c r="E1092" s="190"/>
      <c r="F1092" s="190"/>
      <c r="G1092" s="190"/>
      <c r="H1092" s="276"/>
      <c r="I1092" s="190"/>
      <c r="J1092" s="67"/>
      <c r="K1092" s="190"/>
      <c r="L1092" s="190"/>
      <c r="M1092" s="191"/>
      <c r="N1092" s="190"/>
      <c r="O1092" s="192"/>
      <c r="P1092" s="218"/>
      <c r="Q1092" s="218"/>
      <c r="R1092" s="218"/>
    </row>
    <row r="1093" spans="1:18" x14ac:dyDescent="0.25">
      <c r="A1093" s="191"/>
      <c r="B1093" s="190"/>
      <c r="C1093" s="190"/>
      <c r="D1093" s="190"/>
      <c r="E1093" s="190"/>
      <c r="F1093" s="190"/>
      <c r="G1093" s="190"/>
      <c r="H1093" s="276"/>
      <c r="I1093" s="190"/>
      <c r="J1093" s="67"/>
      <c r="K1093" s="190"/>
      <c r="L1093" s="190"/>
      <c r="M1093" s="191"/>
      <c r="N1093" s="190"/>
      <c r="O1093" s="192"/>
      <c r="P1093" s="218"/>
      <c r="Q1093" s="218"/>
      <c r="R1093" s="218"/>
    </row>
    <row r="1094" spans="1:18" x14ac:dyDescent="0.25">
      <c r="A1094" s="191"/>
      <c r="B1094" s="190"/>
      <c r="C1094" s="190"/>
      <c r="D1094" s="190"/>
      <c r="E1094" s="190"/>
      <c r="F1094" s="190"/>
      <c r="G1094" s="190"/>
      <c r="H1094" s="276"/>
      <c r="I1094" s="190"/>
      <c r="J1094" s="67"/>
      <c r="K1094" s="190"/>
      <c r="L1094" s="190"/>
      <c r="M1094" s="191"/>
      <c r="N1094" s="190"/>
      <c r="O1094" s="192"/>
      <c r="P1094" s="218"/>
      <c r="Q1094" s="218"/>
      <c r="R1094" s="218"/>
    </row>
    <row r="1095" spans="1:18" x14ac:dyDescent="0.25">
      <c r="A1095" s="191"/>
      <c r="B1095" s="190"/>
      <c r="C1095" s="190"/>
      <c r="D1095" s="190"/>
      <c r="E1095" s="190"/>
      <c r="F1095" s="190"/>
      <c r="G1095" s="190"/>
      <c r="H1095" s="276"/>
      <c r="I1095" s="190"/>
      <c r="J1095" s="67"/>
      <c r="K1095" s="190"/>
      <c r="L1095" s="190"/>
      <c r="M1095" s="191"/>
      <c r="N1095" s="190"/>
      <c r="O1095" s="192"/>
      <c r="P1095" s="218"/>
      <c r="Q1095" s="218"/>
      <c r="R1095" s="218"/>
    </row>
    <row r="1096" spans="1:18" x14ac:dyDescent="0.25">
      <c r="A1096" s="191"/>
      <c r="B1096" s="190"/>
      <c r="C1096" s="190"/>
      <c r="D1096" s="190"/>
      <c r="E1096" s="190"/>
      <c r="F1096" s="190"/>
      <c r="G1096" s="190"/>
      <c r="H1096" s="276"/>
      <c r="I1096" s="190"/>
      <c r="J1096" s="67"/>
      <c r="K1096" s="190"/>
      <c r="L1096" s="190"/>
      <c r="M1096" s="191"/>
      <c r="N1096" s="190"/>
      <c r="O1096" s="192"/>
      <c r="P1096" s="218"/>
      <c r="Q1096" s="218"/>
      <c r="R1096" s="218"/>
    </row>
    <row r="1097" spans="1:18" x14ac:dyDescent="0.25">
      <c r="A1097" s="191"/>
      <c r="B1097" s="190"/>
      <c r="C1097" s="190"/>
      <c r="D1097" s="190"/>
      <c r="E1097" s="190"/>
      <c r="F1097" s="190"/>
      <c r="G1097" s="190"/>
      <c r="H1097" s="276"/>
      <c r="I1097" s="190"/>
      <c r="J1097" s="67"/>
      <c r="K1097" s="190"/>
      <c r="L1097" s="190"/>
      <c r="M1097" s="191"/>
      <c r="N1097" s="190"/>
      <c r="O1097" s="192"/>
      <c r="P1097" s="218"/>
      <c r="Q1097" s="218"/>
      <c r="R1097" s="218"/>
    </row>
    <row r="1098" spans="1:18" x14ac:dyDescent="0.25">
      <c r="A1098" s="191"/>
      <c r="B1098" s="190"/>
      <c r="C1098" s="190"/>
      <c r="D1098" s="190"/>
      <c r="E1098" s="190"/>
      <c r="F1098" s="190"/>
      <c r="G1098" s="190"/>
      <c r="H1098" s="276"/>
      <c r="I1098" s="190"/>
      <c r="J1098" s="67"/>
      <c r="K1098" s="190"/>
      <c r="L1098" s="190"/>
      <c r="M1098" s="191"/>
      <c r="N1098" s="190"/>
      <c r="O1098" s="192"/>
      <c r="P1098" s="218"/>
      <c r="Q1098" s="218"/>
      <c r="R1098" s="218"/>
    </row>
    <row r="1099" spans="1:18" x14ac:dyDescent="0.25">
      <c r="A1099" s="191"/>
      <c r="B1099" s="190"/>
      <c r="C1099" s="190"/>
      <c r="D1099" s="190"/>
      <c r="E1099" s="190"/>
      <c r="F1099" s="190"/>
      <c r="G1099" s="190"/>
      <c r="H1099" s="276"/>
      <c r="I1099" s="190"/>
      <c r="J1099" s="67"/>
      <c r="K1099" s="190"/>
      <c r="L1099" s="190"/>
      <c r="M1099" s="191"/>
      <c r="N1099" s="190"/>
      <c r="O1099" s="192"/>
      <c r="P1099" s="218"/>
      <c r="Q1099" s="218"/>
      <c r="R1099" s="218"/>
    </row>
    <row r="1100" spans="1:18" x14ac:dyDescent="0.25">
      <c r="A1100" s="191"/>
      <c r="B1100" s="190"/>
      <c r="C1100" s="190"/>
      <c r="D1100" s="190"/>
      <c r="E1100" s="190"/>
      <c r="F1100" s="190"/>
      <c r="G1100" s="190"/>
      <c r="H1100" s="276"/>
      <c r="I1100" s="190"/>
      <c r="J1100" s="67"/>
      <c r="K1100" s="190"/>
      <c r="L1100" s="190"/>
      <c r="M1100" s="191"/>
      <c r="N1100" s="190"/>
      <c r="O1100" s="192"/>
      <c r="P1100" s="218"/>
      <c r="Q1100" s="218"/>
      <c r="R1100" s="218"/>
    </row>
    <row r="1101" spans="1:18" x14ac:dyDescent="0.25">
      <c r="A1101" s="191"/>
      <c r="B1101" s="190"/>
      <c r="C1101" s="190"/>
      <c r="D1101" s="190"/>
      <c r="E1101" s="190"/>
      <c r="F1101" s="190"/>
      <c r="G1101" s="190"/>
      <c r="H1101" s="276"/>
      <c r="I1101" s="190"/>
      <c r="J1101" s="67"/>
      <c r="K1101" s="190"/>
      <c r="L1101" s="190"/>
      <c r="M1101" s="191"/>
      <c r="N1101" s="190"/>
      <c r="O1101" s="192"/>
      <c r="P1101" s="218"/>
      <c r="Q1101" s="218"/>
      <c r="R1101" s="218"/>
    </row>
    <row r="1102" spans="1:18" x14ac:dyDescent="0.25">
      <c r="A1102" s="191"/>
      <c r="B1102" s="190"/>
      <c r="C1102" s="190"/>
      <c r="D1102" s="190"/>
      <c r="E1102" s="190"/>
      <c r="F1102" s="190"/>
      <c r="G1102" s="190"/>
      <c r="H1102" s="276"/>
      <c r="I1102" s="190"/>
      <c r="J1102" s="67"/>
      <c r="K1102" s="190"/>
      <c r="L1102" s="190"/>
      <c r="M1102" s="191"/>
      <c r="N1102" s="190"/>
      <c r="O1102" s="192"/>
      <c r="P1102" s="218"/>
      <c r="Q1102" s="218"/>
      <c r="R1102" s="218"/>
    </row>
    <row r="1103" spans="1:18" x14ac:dyDescent="0.25">
      <c r="A1103" s="191"/>
      <c r="B1103" s="190"/>
      <c r="C1103" s="190"/>
      <c r="D1103" s="190"/>
      <c r="E1103" s="190"/>
      <c r="F1103" s="190"/>
      <c r="G1103" s="190"/>
      <c r="H1103" s="276"/>
      <c r="I1103" s="190"/>
      <c r="J1103" s="67"/>
      <c r="K1103" s="190"/>
      <c r="L1103" s="190"/>
      <c r="M1103" s="191"/>
      <c r="N1103" s="190"/>
      <c r="O1103" s="192"/>
      <c r="P1103" s="218"/>
      <c r="Q1103" s="218"/>
      <c r="R1103" s="218"/>
    </row>
    <row r="1104" spans="1:18" x14ac:dyDescent="0.25">
      <c r="A1104" s="191"/>
      <c r="B1104" s="190"/>
      <c r="C1104" s="190"/>
      <c r="D1104" s="190"/>
      <c r="E1104" s="190"/>
      <c r="F1104" s="190"/>
      <c r="G1104" s="190"/>
      <c r="H1104" s="276"/>
      <c r="I1104" s="190"/>
      <c r="J1104" s="67"/>
      <c r="K1104" s="190"/>
      <c r="L1104" s="190"/>
      <c r="M1104" s="191"/>
      <c r="N1104" s="190"/>
      <c r="O1104" s="192"/>
      <c r="P1104" s="218"/>
      <c r="Q1104" s="218"/>
      <c r="R1104" s="218"/>
    </row>
    <row r="1105" spans="1:18" x14ac:dyDescent="0.25">
      <c r="A1105" s="191"/>
      <c r="B1105" s="190"/>
      <c r="C1105" s="190"/>
      <c r="D1105" s="190"/>
      <c r="E1105" s="190"/>
      <c r="F1105" s="190"/>
      <c r="G1105" s="190"/>
      <c r="H1105" s="276"/>
      <c r="I1105" s="190"/>
      <c r="J1105" s="67"/>
      <c r="K1105" s="190"/>
      <c r="L1105" s="190"/>
      <c r="M1105" s="191"/>
      <c r="N1105" s="190"/>
      <c r="O1105" s="192"/>
      <c r="P1105" s="218"/>
      <c r="Q1105" s="218"/>
      <c r="R1105" s="218"/>
    </row>
    <row r="1106" spans="1:18" x14ac:dyDescent="0.25">
      <c r="A1106" s="191"/>
      <c r="B1106" s="190"/>
      <c r="C1106" s="190"/>
      <c r="D1106" s="190"/>
      <c r="E1106" s="190"/>
      <c r="F1106" s="190"/>
      <c r="G1106" s="190"/>
      <c r="H1106" s="276"/>
      <c r="I1106" s="190"/>
      <c r="J1106" s="67"/>
      <c r="K1106" s="190"/>
      <c r="L1106" s="190"/>
      <c r="M1106" s="191"/>
      <c r="N1106" s="190"/>
      <c r="O1106" s="192"/>
      <c r="P1106" s="218"/>
      <c r="Q1106" s="218"/>
      <c r="R1106" s="218"/>
    </row>
    <row r="1107" spans="1:18" x14ac:dyDescent="0.25">
      <c r="A1107" s="191"/>
      <c r="B1107" s="190"/>
      <c r="C1107" s="190"/>
      <c r="D1107" s="190"/>
      <c r="E1107" s="190"/>
      <c r="F1107" s="190"/>
      <c r="G1107" s="190"/>
      <c r="H1107" s="276"/>
      <c r="I1107" s="190"/>
      <c r="J1107" s="67"/>
      <c r="K1107" s="190"/>
      <c r="L1107" s="190"/>
      <c r="M1107" s="191"/>
      <c r="N1107" s="190"/>
      <c r="O1107" s="192"/>
      <c r="P1107" s="218"/>
      <c r="Q1107" s="218"/>
      <c r="R1107" s="218"/>
    </row>
    <row r="1108" spans="1:18" x14ac:dyDescent="0.25">
      <c r="A1108" s="191"/>
      <c r="B1108" s="190"/>
      <c r="C1108" s="190"/>
      <c r="D1108" s="190"/>
      <c r="E1108" s="190"/>
      <c r="F1108" s="190"/>
      <c r="G1108" s="190"/>
      <c r="H1108" s="276"/>
      <c r="I1108" s="190"/>
      <c r="J1108" s="67"/>
      <c r="K1108" s="190"/>
      <c r="L1108" s="190"/>
      <c r="M1108" s="191"/>
      <c r="N1108" s="190"/>
      <c r="O1108" s="192"/>
      <c r="P1108" s="218"/>
      <c r="Q1108" s="218"/>
      <c r="R1108" s="218"/>
    </row>
    <row r="1109" spans="1:18" x14ac:dyDescent="0.25">
      <c r="A1109" s="191"/>
      <c r="B1109" s="190"/>
      <c r="C1109" s="190"/>
      <c r="D1109" s="190"/>
      <c r="E1109" s="190"/>
      <c r="F1109" s="190"/>
      <c r="G1109" s="190"/>
      <c r="H1109" s="276"/>
      <c r="I1109" s="190"/>
      <c r="J1109" s="67"/>
      <c r="K1109" s="190"/>
      <c r="L1109" s="190"/>
      <c r="M1109" s="191"/>
      <c r="N1109" s="190"/>
      <c r="O1109" s="192"/>
      <c r="P1109" s="218"/>
      <c r="Q1109" s="218"/>
      <c r="R1109" s="218"/>
    </row>
    <row r="1110" spans="1:18" x14ac:dyDescent="0.25">
      <c r="A1110" s="191"/>
      <c r="B1110" s="190"/>
      <c r="C1110" s="190"/>
      <c r="D1110" s="190"/>
      <c r="E1110" s="190"/>
      <c r="F1110" s="190"/>
      <c r="G1110" s="190"/>
      <c r="H1110" s="276"/>
      <c r="I1110" s="190"/>
      <c r="J1110" s="67"/>
      <c r="K1110" s="190"/>
      <c r="L1110" s="190"/>
      <c r="M1110" s="191"/>
      <c r="N1110" s="190"/>
      <c r="O1110" s="192"/>
      <c r="P1110" s="218"/>
      <c r="Q1110" s="218"/>
      <c r="R1110" s="218"/>
    </row>
    <row r="1111" spans="1:18" x14ac:dyDescent="0.25">
      <c r="A1111" s="191"/>
      <c r="B1111" s="190"/>
      <c r="C1111" s="190"/>
      <c r="D1111" s="190"/>
      <c r="E1111" s="190"/>
      <c r="F1111" s="190"/>
      <c r="G1111" s="190"/>
      <c r="H1111" s="276"/>
      <c r="I1111" s="190"/>
      <c r="J1111" s="67"/>
      <c r="K1111" s="190"/>
      <c r="L1111" s="190"/>
      <c r="M1111" s="191"/>
      <c r="N1111" s="190"/>
      <c r="O1111" s="192"/>
      <c r="P1111" s="218"/>
      <c r="Q1111" s="218"/>
      <c r="R1111" s="218"/>
    </row>
    <row r="1112" spans="1:18" x14ac:dyDescent="0.25">
      <c r="A1112" s="191"/>
      <c r="B1112" s="190"/>
      <c r="C1112" s="190"/>
      <c r="D1112" s="190"/>
      <c r="E1112" s="190"/>
      <c r="F1112" s="190"/>
      <c r="G1112" s="190"/>
      <c r="H1112" s="276"/>
      <c r="I1112" s="190"/>
      <c r="J1112" s="67"/>
      <c r="K1112" s="190"/>
      <c r="L1112" s="190"/>
      <c r="M1112" s="191"/>
      <c r="N1112" s="190"/>
      <c r="O1112" s="192"/>
      <c r="P1112" s="218"/>
      <c r="Q1112" s="218"/>
      <c r="R1112" s="218"/>
    </row>
    <row r="1113" spans="1:18" x14ac:dyDescent="0.25">
      <c r="A1113" s="191"/>
      <c r="B1113" s="190"/>
      <c r="C1113" s="190"/>
      <c r="D1113" s="190"/>
      <c r="E1113" s="190"/>
      <c r="F1113" s="190"/>
      <c r="G1113" s="190"/>
      <c r="H1113" s="276"/>
      <c r="I1113" s="190"/>
      <c r="J1113" s="67"/>
      <c r="K1113" s="190"/>
      <c r="L1113" s="190"/>
      <c r="M1113" s="191"/>
      <c r="N1113" s="190"/>
      <c r="O1113" s="192"/>
      <c r="P1113" s="218"/>
      <c r="Q1113" s="218"/>
      <c r="R1113" s="218"/>
    </row>
    <row r="1114" spans="1:18" x14ac:dyDescent="0.25">
      <c r="A1114" s="191"/>
      <c r="B1114" s="190"/>
      <c r="C1114" s="190"/>
      <c r="D1114" s="190"/>
      <c r="E1114" s="190"/>
      <c r="F1114" s="190"/>
      <c r="G1114" s="190"/>
      <c r="H1114" s="276"/>
      <c r="I1114" s="190"/>
      <c r="J1114" s="67"/>
      <c r="K1114" s="190"/>
      <c r="L1114" s="190"/>
      <c r="M1114" s="191"/>
      <c r="N1114" s="190"/>
      <c r="O1114" s="192"/>
      <c r="P1114" s="218"/>
      <c r="Q1114" s="218"/>
      <c r="R1114" s="218"/>
    </row>
    <row r="1115" spans="1:18" x14ac:dyDescent="0.25">
      <c r="A1115" s="191"/>
      <c r="B1115" s="190"/>
      <c r="C1115" s="190"/>
      <c r="D1115" s="190"/>
      <c r="E1115" s="190"/>
      <c r="F1115" s="190"/>
      <c r="G1115" s="190"/>
      <c r="H1115" s="276"/>
      <c r="I1115" s="190"/>
      <c r="J1115" s="67"/>
      <c r="K1115" s="190"/>
      <c r="L1115" s="190"/>
      <c r="M1115" s="191"/>
      <c r="N1115" s="190"/>
      <c r="O1115" s="192"/>
      <c r="P1115" s="218"/>
      <c r="Q1115" s="218"/>
      <c r="R1115" s="218"/>
    </row>
    <row r="1116" spans="1:18" x14ac:dyDescent="0.25">
      <c r="A1116" s="191"/>
      <c r="B1116" s="190"/>
      <c r="C1116" s="190"/>
      <c r="D1116" s="190"/>
      <c r="E1116" s="190"/>
      <c r="F1116" s="190"/>
      <c r="G1116" s="190"/>
      <c r="H1116" s="276"/>
      <c r="I1116" s="190"/>
      <c r="J1116" s="67"/>
      <c r="K1116" s="190"/>
      <c r="L1116" s="190"/>
      <c r="M1116" s="191"/>
      <c r="N1116" s="190"/>
      <c r="O1116" s="192"/>
      <c r="P1116" s="218"/>
      <c r="Q1116" s="218"/>
      <c r="R1116" s="218"/>
    </row>
    <row r="1117" spans="1:18" x14ac:dyDescent="0.25">
      <c r="A1117" s="191"/>
      <c r="B1117" s="190"/>
      <c r="C1117" s="190"/>
      <c r="D1117" s="190"/>
      <c r="E1117" s="190"/>
      <c r="F1117" s="190"/>
      <c r="G1117" s="190"/>
      <c r="H1117" s="276"/>
      <c r="I1117" s="190"/>
      <c r="J1117" s="67"/>
      <c r="K1117" s="190"/>
      <c r="L1117" s="190"/>
      <c r="M1117" s="191"/>
      <c r="N1117" s="190"/>
      <c r="O1117" s="192"/>
      <c r="P1117" s="218"/>
      <c r="Q1117" s="218"/>
      <c r="R1117" s="218"/>
    </row>
    <row r="1118" spans="1:18" x14ac:dyDescent="0.25">
      <c r="A1118" s="191"/>
      <c r="B1118" s="190"/>
      <c r="C1118" s="190"/>
      <c r="D1118" s="190"/>
      <c r="E1118" s="190"/>
      <c r="F1118" s="190"/>
      <c r="G1118" s="190"/>
      <c r="H1118" s="276"/>
      <c r="I1118" s="190"/>
      <c r="J1118" s="67"/>
      <c r="K1118" s="190"/>
      <c r="L1118" s="190"/>
      <c r="M1118" s="191"/>
      <c r="N1118" s="190"/>
      <c r="O1118" s="192"/>
      <c r="P1118" s="218"/>
      <c r="Q1118" s="218"/>
      <c r="R1118" s="218"/>
    </row>
    <row r="1119" spans="1:18" x14ac:dyDescent="0.25">
      <c r="A1119" s="191"/>
      <c r="B1119" s="190"/>
      <c r="C1119" s="190"/>
      <c r="D1119" s="190"/>
      <c r="E1119" s="190"/>
      <c r="F1119" s="190"/>
      <c r="G1119" s="190"/>
      <c r="H1119" s="276"/>
      <c r="I1119" s="190"/>
      <c r="J1119" s="67"/>
      <c r="K1119" s="190"/>
      <c r="L1119" s="190"/>
      <c r="M1119" s="191"/>
      <c r="N1119" s="190"/>
      <c r="O1119" s="192"/>
      <c r="P1119" s="218"/>
      <c r="Q1119" s="218"/>
      <c r="R1119" s="218"/>
    </row>
    <row r="1120" spans="1:18" x14ac:dyDescent="0.25">
      <c r="A1120" s="191"/>
      <c r="B1120" s="190"/>
      <c r="C1120" s="190"/>
      <c r="D1120" s="190"/>
      <c r="E1120" s="190"/>
      <c r="F1120" s="190"/>
      <c r="G1120" s="190"/>
      <c r="H1120" s="276"/>
      <c r="I1120" s="190"/>
      <c r="J1120" s="67"/>
      <c r="K1120" s="190"/>
      <c r="L1120" s="190"/>
      <c r="M1120" s="191"/>
      <c r="N1120" s="190"/>
      <c r="O1120" s="192"/>
      <c r="P1120" s="218"/>
      <c r="Q1120" s="218"/>
      <c r="R1120" s="218"/>
    </row>
    <row r="1121" spans="1:18" x14ac:dyDescent="0.25">
      <c r="A1121" s="191"/>
      <c r="B1121" s="190"/>
      <c r="C1121" s="190"/>
      <c r="D1121" s="190"/>
      <c r="E1121" s="190"/>
      <c r="F1121" s="190"/>
      <c r="G1121" s="190"/>
      <c r="H1121" s="276"/>
      <c r="I1121" s="190"/>
      <c r="J1121" s="67"/>
      <c r="K1121" s="190"/>
      <c r="L1121" s="190"/>
      <c r="M1121" s="191"/>
      <c r="N1121" s="190"/>
      <c r="O1121" s="192"/>
      <c r="P1121" s="218"/>
      <c r="Q1121" s="218"/>
      <c r="R1121" s="218"/>
    </row>
    <row r="1122" spans="1:18" x14ac:dyDescent="0.25">
      <c r="A1122" s="191"/>
      <c r="B1122" s="190"/>
      <c r="C1122" s="190"/>
      <c r="D1122" s="190"/>
      <c r="E1122" s="190"/>
      <c r="F1122" s="190"/>
      <c r="G1122" s="190"/>
      <c r="H1122" s="276"/>
      <c r="I1122" s="190"/>
      <c r="J1122" s="67"/>
      <c r="K1122" s="190"/>
      <c r="L1122" s="190"/>
      <c r="M1122" s="191"/>
      <c r="N1122" s="190"/>
      <c r="O1122" s="192"/>
      <c r="P1122" s="218"/>
      <c r="Q1122" s="218"/>
      <c r="R1122" s="218"/>
    </row>
    <row r="1123" spans="1:18" x14ac:dyDescent="0.25">
      <c r="A1123" s="191"/>
      <c r="B1123" s="190"/>
      <c r="C1123" s="190"/>
      <c r="D1123" s="190"/>
      <c r="E1123" s="190"/>
      <c r="F1123" s="190"/>
      <c r="G1123" s="190"/>
      <c r="H1123" s="276"/>
      <c r="I1123" s="190"/>
      <c r="J1123" s="67"/>
      <c r="K1123" s="190"/>
      <c r="L1123" s="190"/>
      <c r="M1123" s="191"/>
      <c r="N1123" s="190"/>
      <c r="O1123" s="192"/>
      <c r="P1123" s="218"/>
      <c r="Q1123" s="218"/>
      <c r="R1123" s="218"/>
    </row>
    <row r="1124" spans="1:18" x14ac:dyDescent="0.25">
      <c r="A1124" s="191"/>
      <c r="B1124" s="190"/>
      <c r="C1124" s="190"/>
      <c r="D1124" s="190"/>
      <c r="E1124" s="190"/>
      <c r="F1124" s="190"/>
      <c r="G1124" s="190"/>
      <c r="H1124" s="276"/>
      <c r="I1124" s="190"/>
      <c r="J1124" s="67"/>
      <c r="K1124" s="190"/>
      <c r="L1124" s="190"/>
      <c r="M1124" s="191"/>
      <c r="N1124" s="190"/>
      <c r="O1124" s="192"/>
      <c r="P1124" s="218"/>
      <c r="Q1124" s="218"/>
      <c r="R1124" s="218"/>
    </row>
    <row r="1125" spans="1:18" x14ac:dyDescent="0.25">
      <c r="A1125" s="191"/>
      <c r="B1125" s="190"/>
      <c r="C1125" s="190"/>
      <c r="D1125" s="190"/>
      <c r="E1125" s="190"/>
      <c r="F1125" s="190"/>
      <c r="G1125" s="190"/>
      <c r="H1125" s="276"/>
      <c r="I1125" s="190"/>
      <c r="J1125" s="67"/>
      <c r="K1125" s="190"/>
      <c r="L1125" s="190"/>
      <c r="M1125" s="191"/>
      <c r="N1125" s="190"/>
      <c r="O1125" s="192"/>
      <c r="P1125" s="218"/>
      <c r="Q1125" s="218"/>
      <c r="R1125" s="218"/>
    </row>
    <row r="1126" spans="1:18" x14ac:dyDescent="0.25">
      <c r="A1126" s="191"/>
      <c r="B1126" s="190"/>
      <c r="C1126" s="190"/>
      <c r="D1126" s="190"/>
      <c r="E1126" s="190"/>
      <c r="F1126" s="190"/>
      <c r="G1126" s="190"/>
      <c r="H1126" s="276"/>
      <c r="I1126" s="190"/>
      <c r="J1126" s="67"/>
      <c r="K1126" s="190"/>
      <c r="L1126" s="190"/>
      <c r="M1126" s="191"/>
      <c r="N1126" s="190"/>
      <c r="O1126" s="192"/>
      <c r="P1126" s="218"/>
      <c r="Q1126" s="218"/>
      <c r="R1126" s="218"/>
    </row>
    <row r="1127" spans="1:18" x14ac:dyDescent="0.25">
      <c r="A1127" s="191"/>
      <c r="B1127" s="190"/>
      <c r="C1127" s="190"/>
      <c r="D1127" s="190"/>
      <c r="E1127" s="190"/>
      <c r="F1127" s="190"/>
      <c r="G1127" s="190"/>
      <c r="H1127" s="276"/>
      <c r="I1127" s="190"/>
      <c r="J1127" s="67"/>
      <c r="K1127" s="190"/>
      <c r="L1127" s="190"/>
      <c r="M1127" s="191"/>
      <c r="N1127" s="190"/>
      <c r="O1127" s="192"/>
      <c r="P1127" s="218"/>
      <c r="Q1127" s="218"/>
      <c r="R1127" s="218"/>
    </row>
    <row r="1128" spans="1:18" x14ac:dyDescent="0.25">
      <c r="A1128" s="191"/>
      <c r="B1128" s="190"/>
      <c r="C1128" s="190"/>
      <c r="D1128" s="190"/>
      <c r="E1128" s="190"/>
      <c r="F1128" s="190"/>
      <c r="G1128" s="190"/>
      <c r="H1128" s="276"/>
      <c r="I1128" s="190"/>
      <c r="J1128" s="67"/>
      <c r="K1128" s="190"/>
      <c r="L1128" s="190"/>
      <c r="M1128" s="191"/>
      <c r="N1128" s="190"/>
      <c r="O1128" s="192"/>
      <c r="P1128" s="218"/>
      <c r="Q1128" s="218"/>
      <c r="R1128" s="218"/>
    </row>
    <row r="1129" spans="1:18" x14ac:dyDescent="0.25">
      <c r="A1129" s="191"/>
      <c r="B1129" s="190"/>
      <c r="C1129" s="190"/>
      <c r="D1129" s="190"/>
      <c r="E1129" s="190"/>
      <c r="F1129" s="190"/>
      <c r="G1129" s="190"/>
      <c r="H1129" s="276"/>
      <c r="I1129" s="190"/>
      <c r="J1129" s="67"/>
      <c r="K1129" s="190"/>
      <c r="L1129" s="190"/>
      <c r="M1129" s="191"/>
      <c r="N1129" s="190"/>
      <c r="O1129" s="192"/>
      <c r="P1129" s="218"/>
      <c r="Q1129" s="218"/>
      <c r="R1129" s="218"/>
    </row>
    <row r="1130" spans="1:18" x14ac:dyDescent="0.25">
      <c r="A1130" s="191"/>
      <c r="B1130" s="190"/>
      <c r="C1130" s="190"/>
      <c r="D1130" s="190"/>
      <c r="E1130" s="190"/>
      <c r="F1130" s="190"/>
      <c r="G1130" s="190"/>
      <c r="H1130" s="276"/>
      <c r="I1130" s="190"/>
      <c r="J1130" s="67"/>
      <c r="K1130" s="190"/>
      <c r="L1130" s="190"/>
      <c r="M1130" s="191"/>
      <c r="N1130" s="190"/>
      <c r="O1130" s="192"/>
      <c r="P1130" s="218"/>
      <c r="Q1130" s="218"/>
      <c r="R1130" s="218"/>
    </row>
    <row r="1131" spans="1:18" x14ac:dyDescent="0.25">
      <c r="A1131" s="191"/>
      <c r="B1131" s="190"/>
      <c r="C1131" s="190"/>
      <c r="D1131" s="190"/>
      <c r="E1131" s="190"/>
      <c r="F1131" s="190"/>
      <c r="G1131" s="190"/>
      <c r="H1131" s="276"/>
      <c r="I1131" s="190"/>
      <c r="J1131" s="67"/>
      <c r="K1131" s="190"/>
      <c r="L1131" s="190"/>
      <c r="M1131" s="191"/>
      <c r="N1131" s="190"/>
      <c r="O1131" s="192"/>
      <c r="P1131" s="218"/>
      <c r="Q1131" s="218"/>
      <c r="R1131" s="218"/>
    </row>
    <row r="1132" spans="1:18" x14ac:dyDescent="0.25">
      <c r="A1132" s="191"/>
      <c r="B1132" s="190"/>
      <c r="C1132" s="190"/>
      <c r="D1132" s="190"/>
      <c r="E1132" s="190"/>
      <c r="F1132" s="190"/>
      <c r="G1132" s="190"/>
      <c r="H1132" s="276"/>
      <c r="I1132" s="190"/>
      <c r="J1132" s="67"/>
      <c r="K1132" s="190"/>
      <c r="L1132" s="190"/>
      <c r="M1132" s="191"/>
      <c r="N1132" s="190"/>
      <c r="O1132" s="192"/>
      <c r="P1132" s="218"/>
      <c r="Q1132" s="218"/>
      <c r="R1132" s="218"/>
    </row>
    <row r="1133" spans="1:18" x14ac:dyDescent="0.25">
      <c r="A1133" s="191"/>
      <c r="B1133" s="190"/>
      <c r="C1133" s="190"/>
      <c r="D1133" s="190"/>
      <c r="E1133" s="190"/>
      <c r="F1133" s="190"/>
      <c r="G1133" s="190"/>
      <c r="H1133" s="276"/>
      <c r="I1133" s="190"/>
      <c r="J1133" s="67"/>
      <c r="K1133" s="190"/>
      <c r="L1133" s="190"/>
      <c r="M1133" s="191"/>
      <c r="N1133" s="190"/>
      <c r="O1133" s="192"/>
      <c r="P1133" s="218"/>
      <c r="Q1133" s="218"/>
      <c r="R1133" s="218"/>
    </row>
    <row r="1134" spans="1:18" x14ac:dyDescent="0.25">
      <c r="A1134" s="191"/>
      <c r="B1134" s="190"/>
      <c r="C1134" s="190"/>
      <c r="D1134" s="190"/>
      <c r="E1134" s="190"/>
      <c r="F1134" s="190"/>
      <c r="G1134" s="190"/>
      <c r="H1134" s="276"/>
      <c r="I1134" s="190"/>
      <c r="J1134" s="67"/>
      <c r="K1134" s="190"/>
      <c r="L1134" s="190"/>
      <c r="M1134" s="191"/>
      <c r="N1134" s="190"/>
      <c r="O1134" s="192"/>
      <c r="P1134" s="218"/>
      <c r="Q1134" s="218"/>
      <c r="R1134" s="218"/>
    </row>
    <row r="1135" spans="1:18" x14ac:dyDescent="0.25">
      <c r="A1135" s="191"/>
      <c r="B1135" s="190"/>
      <c r="C1135" s="190"/>
      <c r="D1135" s="190"/>
      <c r="E1135" s="190"/>
      <c r="F1135" s="190"/>
      <c r="G1135" s="190"/>
      <c r="H1135" s="276"/>
      <c r="I1135" s="190"/>
      <c r="J1135" s="67"/>
      <c r="K1135" s="190"/>
      <c r="L1135" s="190"/>
      <c r="M1135" s="191"/>
      <c r="N1135" s="190"/>
      <c r="O1135" s="192"/>
      <c r="P1135" s="218"/>
      <c r="Q1135" s="218"/>
      <c r="R1135" s="218"/>
    </row>
    <row r="1136" spans="1:18" x14ac:dyDescent="0.25">
      <c r="A1136" s="191"/>
      <c r="B1136" s="190"/>
      <c r="C1136" s="190"/>
      <c r="D1136" s="190"/>
      <c r="E1136" s="190"/>
      <c r="F1136" s="190"/>
      <c r="G1136" s="190"/>
      <c r="H1136" s="276"/>
      <c r="I1136" s="190"/>
      <c r="J1136" s="67"/>
      <c r="K1136" s="190"/>
      <c r="L1136" s="190"/>
      <c r="M1136" s="191"/>
      <c r="N1136" s="190"/>
      <c r="O1136" s="192"/>
      <c r="P1136" s="218"/>
      <c r="Q1136" s="218"/>
      <c r="R1136" s="218"/>
    </row>
    <row r="1137" spans="1:18" x14ac:dyDescent="0.25">
      <c r="A1137" s="191"/>
      <c r="B1137" s="190"/>
      <c r="C1137" s="190"/>
      <c r="D1137" s="190"/>
      <c r="E1137" s="190"/>
      <c r="F1137" s="190"/>
      <c r="G1137" s="190"/>
      <c r="H1137" s="276"/>
      <c r="I1137" s="190"/>
      <c r="J1137" s="67"/>
      <c r="K1137" s="190"/>
      <c r="L1137" s="190"/>
      <c r="M1137" s="191"/>
      <c r="N1137" s="190"/>
      <c r="O1137" s="192"/>
      <c r="P1137" s="218"/>
      <c r="Q1137" s="218"/>
      <c r="R1137" s="218"/>
    </row>
    <row r="1138" spans="1:18" x14ac:dyDescent="0.25">
      <c r="A1138" s="191"/>
      <c r="B1138" s="190"/>
      <c r="C1138" s="190"/>
      <c r="D1138" s="190"/>
      <c r="E1138" s="190"/>
      <c r="F1138" s="190"/>
      <c r="G1138" s="190"/>
      <c r="H1138" s="276"/>
      <c r="I1138" s="190"/>
      <c r="J1138" s="67"/>
      <c r="K1138" s="190"/>
      <c r="L1138" s="190"/>
      <c r="M1138" s="191"/>
      <c r="N1138" s="190"/>
      <c r="O1138" s="192"/>
      <c r="P1138" s="218"/>
      <c r="Q1138" s="218"/>
      <c r="R1138" s="218"/>
    </row>
    <row r="1139" spans="1:18" x14ac:dyDescent="0.25">
      <c r="A1139" s="191"/>
      <c r="B1139" s="190"/>
      <c r="C1139" s="190"/>
      <c r="D1139" s="190"/>
      <c r="E1139" s="190"/>
      <c r="F1139" s="190"/>
      <c r="G1139" s="190"/>
      <c r="H1139" s="276"/>
      <c r="I1139" s="190"/>
      <c r="J1139" s="67"/>
      <c r="K1139" s="190"/>
      <c r="L1139" s="190"/>
      <c r="M1139" s="191"/>
      <c r="N1139" s="190"/>
      <c r="O1139" s="192"/>
      <c r="P1139" s="218"/>
      <c r="Q1139" s="218"/>
      <c r="R1139" s="218"/>
    </row>
    <row r="1140" spans="1:18" x14ac:dyDescent="0.25">
      <c r="A1140" s="191"/>
      <c r="B1140" s="190"/>
      <c r="C1140" s="190"/>
      <c r="D1140" s="190"/>
      <c r="E1140" s="190"/>
      <c r="F1140" s="190"/>
      <c r="G1140" s="190"/>
      <c r="H1140" s="276"/>
      <c r="I1140" s="190"/>
      <c r="J1140" s="67"/>
      <c r="K1140" s="190"/>
      <c r="L1140" s="190"/>
      <c r="M1140" s="191"/>
      <c r="N1140" s="190"/>
      <c r="O1140" s="192"/>
      <c r="P1140" s="218"/>
      <c r="Q1140" s="218"/>
      <c r="R1140" s="218"/>
    </row>
    <row r="1141" spans="1:18" x14ac:dyDescent="0.25">
      <c r="A1141" s="191"/>
      <c r="B1141" s="190"/>
      <c r="C1141" s="190"/>
      <c r="D1141" s="190"/>
      <c r="E1141" s="190"/>
      <c r="F1141" s="190"/>
      <c r="G1141" s="190"/>
      <c r="H1141" s="276"/>
      <c r="I1141" s="190"/>
      <c r="J1141" s="67"/>
      <c r="K1141" s="190"/>
      <c r="L1141" s="190"/>
      <c r="M1141" s="191"/>
      <c r="N1141" s="190"/>
      <c r="O1141" s="192"/>
      <c r="P1141" s="218"/>
      <c r="Q1141" s="218"/>
      <c r="R1141" s="218"/>
    </row>
    <row r="1142" spans="1:18" x14ac:dyDescent="0.25">
      <c r="A1142" s="191"/>
      <c r="B1142" s="190"/>
      <c r="C1142" s="190"/>
      <c r="D1142" s="190"/>
      <c r="E1142" s="190"/>
      <c r="F1142" s="190"/>
      <c r="G1142" s="190"/>
      <c r="H1142" s="276"/>
      <c r="I1142" s="190"/>
      <c r="J1142" s="67"/>
      <c r="K1142" s="190"/>
      <c r="L1142" s="190"/>
      <c r="M1142" s="191"/>
      <c r="N1142" s="190"/>
      <c r="O1142" s="192"/>
      <c r="P1142" s="218"/>
      <c r="Q1142" s="218"/>
      <c r="R1142" s="218"/>
    </row>
    <row r="1143" spans="1:18" x14ac:dyDescent="0.25">
      <c r="A1143" s="191"/>
      <c r="B1143" s="190"/>
      <c r="C1143" s="190"/>
      <c r="D1143" s="190"/>
      <c r="E1143" s="190"/>
      <c r="F1143" s="190"/>
      <c r="G1143" s="190"/>
      <c r="H1143" s="276"/>
      <c r="I1143" s="190"/>
      <c r="J1143" s="67"/>
      <c r="K1143" s="190"/>
      <c r="L1143" s="190"/>
      <c r="M1143" s="191"/>
      <c r="N1143" s="190"/>
      <c r="O1143" s="192"/>
      <c r="P1143" s="218"/>
      <c r="Q1143" s="218"/>
      <c r="R1143" s="218"/>
    </row>
    <row r="1144" spans="1:18" x14ac:dyDescent="0.25">
      <c r="A1144" s="191"/>
      <c r="B1144" s="190"/>
      <c r="C1144" s="190"/>
      <c r="D1144" s="190"/>
      <c r="E1144" s="190"/>
      <c r="F1144" s="190"/>
      <c r="G1144" s="190"/>
      <c r="H1144" s="276"/>
      <c r="I1144" s="190"/>
      <c r="J1144" s="67"/>
      <c r="K1144" s="190"/>
      <c r="L1144" s="190"/>
      <c r="M1144" s="191"/>
      <c r="N1144" s="190"/>
      <c r="O1144" s="192"/>
      <c r="P1144" s="218"/>
      <c r="Q1144" s="218"/>
      <c r="R1144" s="218"/>
    </row>
    <row r="1145" spans="1:18" x14ac:dyDescent="0.25">
      <c r="A1145" s="191"/>
      <c r="B1145" s="190"/>
      <c r="C1145" s="190"/>
      <c r="D1145" s="190"/>
      <c r="E1145" s="190"/>
      <c r="F1145" s="190"/>
      <c r="G1145" s="190"/>
      <c r="H1145" s="276"/>
      <c r="I1145" s="190"/>
      <c r="J1145" s="67"/>
      <c r="K1145" s="190"/>
      <c r="L1145" s="190"/>
      <c r="M1145" s="191"/>
      <c r="N1145" s="190"/>
      <c r="O1145" s="192"/>
      <c r="P1145" s="218"/>
      <c r="Q1145" s="218"/>
      <c r="R1145" s="218"/>
    </row>
    <row r="1146" spans="1:18" x14ac:dyDescent="0.25">
      <c r="A1146" s="191"/>
      <c r="B1146" s="190"/>
      <c r="C1146" s="190"/>
      <c r="D1146" s="190"/>
      <c r="E1146" s="190"/>
      <c r="F1146" s="190"/>
      <c r="G1146" s="190"/>
      <c r="H1146" s="276"/>
      <c r="I1146" s="190"/>
      <c r="J1146" s="67"/>
      <c r="K1146" s="190"/>
      <c r="L1146" s="190"/>
      <c r="M1146" s="191"/>
      <c r="N1146" s="190"/>
      <c r="O1146" s="192"/>
      <c r="P1146" s="218"/>
      <c r="Q1146" s="218"/>
      <c r="R1146" s="218"/>
    </row>
    <row r="1147" spans="1:18" x14ac:dyDescent="0.25">
      <c r="A1147" s="191"/>
      <c r="B1147" s="190"/>
      <c r="C1147" s="190"/>
      <c r="D1147" s="190"/>
      <c r="E1147" s="190"/>
      <c r="F1147" s="190"/>
      <c r="G1147" s="190"/>
      <c r="H1147" s="276"/>
      <c r="I1147" s="190"/>
      <c r="J1147" s="67"/>
      <c r="K1147" s="190"/>
      <c r="L1147" s="190"/>
      <c r="M1147" s="191"/>
      <c r="N1147" s="190"/>
      <c r="O1147" s="192"/>
      <c r="P1147" s="218"/>
      <c r="Q1147" s="218"/>
      <c r="R1147" s="218"/>
    </row>
    <row r="1148" spans="1:18" x14ac:dyDescent="0.25">
      <c r="A1148" s="191"/>
      <c r="B1148" s="190"/>
      <c r="C1148" s="190"/>
      <c r="D1148" s="190"/>
      <c r="E1148" s="190"/>
      <c r="F1148" s="190"/>
      <c r="G1148" s="190"/>
      <c r="H1148" s="276"/>
      <c r="I1148" s="190"/>
      <c r="J1148" s="67"/>
      <c r="K1148" s="190"/>
      <c r="L1148" s="190"/>
      <c r="M1148" s="191"/>
      <c r="N1148" s="190"/>
      <c r="O1148" s="192"/>
      <c r="P1148" s="218"/>
      <c r="Q1148" s="218"/>
      <c r="R1148" s="218"/>
    </row>
    <row r="1149" spans="1:18" x14ac:dyDescent="0.25">
      <c r="A1149" s="191"/>
      <c r="B1149" s="190"/>
      <c r="C1149" s="190"/>
      <c r="D1149" s="190"/>
      <c r="E1149" s="190"/>
      <c r="F1149" s="190"/>
      <c r="G1149" s="190"/>
      <c r="H1149" s="276"/>
      <c r="I1149" s="190"/>
      <c r="J1149" s="67"/>
      <c r="K1149" s="190"/>
      <c r="L1149" s="190"/>
      <c r="M1149" s="191"/>
      <c r="N1149" s="190"/>
      <c r="O1149" s="192"/>
      <c r="P1149" s="218"/>
      <c r="Q1149" s="218"/>
      <c r="R1149" s="218"/>
    </row>
    <row r="1150" spans="1:18" x14ac:dyDescent="0.25">
      <c r="A1150" s="191"/>
      <c r="B1150" s="190"/>
      <c r="C1150" s="190"/>
      <c r="D1150" s="190"/>
      <c r="E1150" s="190"/>
      <c r="F1150" s="190"/>
      <c r="G1150" s="190"/>
      <c r="H1150" s="276"/>
      <c r="I1150" s="190"/>
      <c r="J1150" s="67"/>
      <c r="K1150" s="190"/>
      <c r="L1150" s="190"/>
      <c r="M1150" s="191"/>
      <c r="N1150" s="190"/>
      <c r="O1150" s="192"/>
      <c r="P1150" s="218"/>
      <c r="Q1150" s="218"/>
      <c r="R1150" s="218"/>
    </row>
    <row r="1151" spans="1:18" x14ac:dyDescent="0.25">
      <c r="A1151" s="191"/>
      <c r="B1151" s="190"/>
      <c r="C1151" s="190"/>
      <c r="D1151" s="190"/>
      <c r="E1151" s="190"/>
      <c r="F1151" s="190"/>
      <c r="G1151" s="190"/>
      <c r="H1151" s="276"/>
      <c r="I1151" s="190"/>
      <c r="J1151" s="67"/>
      <c r="K1151" s="190"/>
      <c r="L1151" s="190"/>
      <c r="M1151" s="191"/>
      <c r="N1151" s="190"/>
      <c r="O1151" s="192"/>
      <c r="P1151" s="218"/>
      <c r="Q1151" s="218"/>
      <c r="R1151" s="218"/>
    </row>
    <row r="1152" spans="1:18" x14ac:dyDescent="0.25">
      <c r="A1152" s="191"/>
      <c r="B1152" s="190"/>
      <c r="C1152" s="190"/>
      <c r="D1152" s="190"/>
      <c r="E1152" s="190"/>
      <c r="F1152" s="190"/>
      <c r="G1152" s="190"/>
      <c r="H1152" s="276"/>
      <c r="I1152" s="190"/>
      <c r="J1152" s="67"/>
      <c r="K1152" s="190"/>
      <c r="L1152" s="190"/>
      <c r="M1152" s="191"/>
      <c r="N1152" s="190"/>
      <c r="O1152" s="192"/>
      <c r="P1152" s="218"/>
      <c r="Q1152" s="218"/>
      <c r="R1152" s="218"/>
    </row>
    <row r="1153" spans="1:18" x14ac:dyDescent="0.25">
      <c r="A1153" s="191"/>
      <c r="B1153" s="190"/>
      <c r="C1153" s="190"/>
      <c r="D1153" s="190"/>
      <c r="E1153" s="190"/>
      <c r="F1153" s="190"/>
      <c r="G1153" s="190"/>
      <c r="H1153" s="276"/>
      <c r="I1153" s="190"/>
      <c r="J1153" s="67"/>
      <c r="K1153" s="190"/>
      <c r="L1153" s="190"/>
      <c r="M1153" s="191"/>
      <c r="N1153" s="190"/>
      <c r="O1153" s="192"/>
      <c r="P1153" s="218"/>
      <c r="Q1153" s="218"/>
      <c r="R1153" s="218"/>
    </row>
    <row r="1154" spans="1:18" x14ac:dyDescent="0.25">
      <c r="A1154" s="191"/>
      <c r="B1154" s="190"/>
      <c r="C1154" s="190"/>
      <c r="D1154" s="190"/>
      <c r="E1154" s="190"/>
      <c r="F1154" s="190"/>
      <c r="G1154" s="190"/>
      <c r="H1154" s="276"/>
      <c r="I1154" s="190"/>
      <c r="J1154" s="67"/>
      <c r="K1154" s="190"/>
      <c r="L1154" s="190"/>
      <c r="M1154" s="191"/>
      <c r="N1154" s="190"/>
      <c r="O1154" s="192"/>
      <c r="P1154" s="218"/>
      <c r="Q1154" s="218"/>
      <c r="R1154" s="218"/>
    </row>
    <row r="1155" spans="1:18" x14ac:dyDescent="0.25">
      <c r="A1155" s="191"/>
      <c r="B1155" s="190"/>
      <c r="C1155" s="190"/>
      <c r="D1155" s="190"/>
      <c r="E1155" s="190"/>
      <c r="F1155" s="190"/>
      <c r="G1155" s="190"/>
      <c r="H1155" s="276"/>
      <c r="I1155" s="190"/>
      <c r="J1155" s="67"/>
      <c r="K1155" s="190"/>
      <c r="L1155" s="190"/>
      <c r="M1155" s="191"/>
      <c r="N1155" s="190"/>
      <c r="O1155" s="192"/>
      <c r="P1155" s="218"/>
      <c r="Q1155" s="218"/>
      <c r="R1155" s="218"/>
    </row>
    <row r="1156" spans="1:18" x14ac:dyDescent="0.25">
      <c r="A1156" s="191"/>
      <c r="B1156" s="190"/>
      <c r="C1156" s="190"/>
      <c r="D1156" s="190"/>
      <c r="E1156" s="190"/>
      <c r="F1156" s="190"/>
      <c r="G1156" s="190"/>
      <c r="H1156" s="276"/>
      <c r="I1156" s="190"/>
      <c r="J1156" s="67"/>
      <c r="K1156" s="190"/>
      <c r="L1156" s="190"/>
      <c r="M1156" s="191"/>
      <c r="N1156" s="190"/>
      <c r="O1156" s="192"/>
      <c r="P1156" s="218"/>
      <c r="Q1156" s="218"/>
      <c r="R1156" s="218"/>
    </row>
    <row r="1157" spans="1:18" x14ac:dyDescent="0.25">
      <c r="A1157" s="191"/>
      <c r="B1157" s="190"/>
      <c r="C1157" s="190"/>
      <c r="D1157" s="190"/>
      <c r="E1157" s="190"/>
      <c r="F1157" s="190"/>
      <c r="G1157" s="190"/>
      <c r="H1157" s="276"/>
      <c r="I1157" s="190"/>
      <c r="J1157" s="67"/>
      <c r="K1157" s="190"/>
      <c r="L1157" s="190"/>
      <c r="M1157" s="191"/>
      <c r="N1157" s="190"/>
      <c r="O1157" s="192"/>
      <c r="P1157" s="218"/>
      <c r="Q1157" s="218"/>
      <c r="R1157" s="218"/>
    </row>
    <row r="1158" spans="1:18" x14ac:dyDescent="0.25">
      <c r="A1158" s="191"/>
      <c r="B1158" s="190"/>
      <c r="C1158" s="190"/>
      <c r="D1158" s="190"/>
      <c r="E1158" s="190"/>
      <c r="F1158" s="190"/>
      <c r="G1158" s="190"/>
      <c r="H1158" s="276"/>
      <c r="I1158" s="190"/>
      <c r="J1158" s="67"/>
      <c r="K1158" s="190"/>
      <c r="L1158" s="190"/>
      <c r="M1158" s="191"/>
      <c r="N1158" s="190"/>
      <c r="O1158" s="192"/>
      <c r="P1158" s="218"/>
      <c r="Q1158" s="218"/>
      <c r="R1158" s="218"/>
    </row>
    <row r="1159" spans="1:18" x14ac:dyDescent="0.25">
      <c r="A1159" s="191"/>
      <c r="B1159" s="190"/>
      <c r="C1159" s="190"/>
      <c r="D1159" s="190"/>
      <c r="E1159" s="190"/>
      <c r="F1159" s="190"/>
      <c r="G1159" s="190"/>
      <c r="H1159" s="276"/>
      <c r="I1159" s="190"/>
      <c r="J1159" s="67"/>
      <c r="K1159" s="190"/>
      <c r="L1159" s="190"/>
      <c r="M1159" s="191"/>
      <c r="N1159" s="190"/>
      <c r="O1159" s="192"/>
      <c r="P1159" s="218"/>
      <c r="Q1159" s="218"/>
      <c r="R1159" s="218"/>
    </row>
    <row r="1160" spans="1:18" x14ac:dyDescent="0.25">
      <c r="A1160" s="191"/>
      <c r="B1160" s="190"/>
      <c r="C1160" s="190"/>
      <c r="D1160" s="190"/>
      <c r="E1160" s="190"/>
      <c r="F1160" s="190"/>
      <c r="G1160" s="190"/>
      <c r="H1160" s="276"/>
      <c r="I1160" s="190"/>
      <c r="J1160" s="67"/>
      <c r="K1160" s="190"/>
      <c r="L1160" s="190"/>
      <c r="M1160" s="191"/>
      <c r="N1160" s="190"/>
      <c r="O1160" s="192"/>
      <c r="P1160" s="218"/>
      <c r="Q1160" s="218"/>
      <c r="R1160" s="218"/>
    </row>
    <row r="1161" spans="1:18" x14ac:dyDescent="0.25">
      <c r="A1161" s="191"/>
      <c r="B1161" s="190"/>
      <c r="C1161" s="190"/>
      <c r="D1161" s="190"/>
      <c r="E1161" s="190"/>
      <c r="F1161" s="190"/>
      <c r="G1161" s="190"/>
      <c r="H1161" s="276"/>
      <c r="I1161" s="190"/>
      <c r="J1161" s="67"/>
      <c r="K1161" s="190"/>
      <c r="L1161" s="190"/>
      <c r="M1161" s="191"/>
      <c r="N1161" s="190"/>
      <c r="O1161" s="192"/>
      <c r="P1161" s="218"/>
      <c r="Q1161" s="218"/>
      <c r="R1161" s="218"/>
    </row>
    <row r="1162" spans="1:18" x14ac:dyDescent="0.25">
      <c r="A1162" s="191"/>
      <c r="B1162" s="190"/>
      <c r="C1162" s="190"/>
      <c r="D1162" s="190"/>
      <c r="E1162" s="190"/>
      <c r="F1162" s="190"/>
      <c r="G1162" s="190"/>
      <c r="H1162" s="276"/>
      <c r="I1162" s="190"/>
      <c r="J1162" s="67"/>
      <c r="K1162" s="190"/>
      <c r="L1162" s="190"/>
      <c r="M1162" s="191"/>
      <c r="N1162" s="190"/>
      <c r="O1162" s="192"/>
      <c r="P1162" s="218"/>
      <c r="Q1162" s="218"/>
      <c r="R1162" s="218"/>
    </row>
    <row r="1163" spans="1:18" x14ac:dyDescent="0.25">
      <c r="A1163" s="191"/>
      <c r="B1163" s="190"/>
      <c r="C1163" s="190"/>
      <c r="D1163" s="190"/>
      <c r="E1163" s="190"/>
      <c r="F1163" s="190"/>
      <c r="G1163" s="190"/>
      <c r="H1163" s="276"/>
      <c r="I1163" s="190"/>
      <c r="J1163" s="67"/>
      <c r="K1163" s="190"/>
      <c r="L1163" s="190"/>
      <c r="M1163" s="191"/>
      <c r="N1163" s="190"/>
      <c r="O1163" s="192"/>
      <c r="P1163" s="218"/>
      <c r="Q1163" s="218"/>
      <c r="R1163" s="218"/>
    </row>
    <row r="1164" spans="1:18" x14ac:dyDescent="0.25">
      <c r="A1164" s="191"/>
      <c r="B1164" s="190"/>
      <c r="C1164" s="190"/>
      <c r="D1164" s="190"/>
      <c r="E1164" s="190"/>
      <c r="F1164" s="190"/>
      <c r="G1164" s="190"/>
      <c r="H1164" s="276"/>
      <c r="I1164" s="190"/>
      <c r="J1164" s="67"/>
      <c r="K1164" s="190"/>
      <c r="L1164" s="190"/>
      <c r="M1164" s="191"/>
      <c r="N1164" s="190"/>
      <c r="O1164" s="192"/>
      <c r="P1164" s="218"/>
      <c r="Q1164" s="218"/>
      <c r="R1164" s="218"/>
    </row>
    <row r="1165" spans="1:18" x14ac:dyDescent="0.25">
      <c r="A1165" s="191"/>
      <c r="B1165" s="190"/>
      <c r="C1165" s="190"/>
      <c r="D1165" s="190"/>
      <c r="E1165" s="190"/>
      <c r="F1165" s="190"/>
      <c r="G1165" s="190"/>
      <c r="H1165" s="276"/>
      <c r="I1165" s="190"/>
      <c r="J1165" s="67"/>
      <c r="K1165" s="190"/>
      <c r="L1165" s="190"/>
      <c r="M1165" s="191"/>
      <c r="N1165" s="190"/>
      <c r="O1165" s="192"/>
      <c r="P1165" s="218"/>
      <c r="Q1165" s="218"/>
      <c r="R1165" s="218"/>
    </row>
    <row r="1166" spans="1:18" x14ac:dyDescent="0.25">
      <c r="A1166" s="191"/>
      <c r="B1166" s="190"/>
      <c r="C1166" s="190"/>
      <c r="D1166" s="190"/>
      <c r="E1166" s="190"/>
      <c r="F1166" s="190"/>
      <c r="G1166" s="190"/>
      <c r="H1166" s="276"/>
      <c r="I1166" s="190"/>
      <c r="J1166" s="67"/>
      <c r="K1166" s="190"/>
      <c r="L1166" s="190"/>
      <c r="M1166" s="191"/>
      <c r="N1166" s="190"/>
      <c r="O1166" s="192"/>
      <c r="P1166" s="218"/>
      <c r="Q1166" s="218"/>
      <c r="R1166" s="218"/>
    </row>
    <row r="1167" spans="1:18" x14ac:dyDescent="0.25">
      <c r="A1167" s="191"/>
      <c r="B1167" s="190"/>
      <c r="C1167" s="190"/>
      <c r="D1167" s="190"/>
      <c r="E1167" s="190"/>
      <c r="F1167" s="190"/>
      <c r="G1167" s="190"/>
      <c r="H1167" s="276"/>
      <c r="I1167" s="190"/>
      <c r="J1167" s="67"/>
      <c r="K1167" s="190"/>
      <c r="L1167" s="190"/>
      <c r="M1167" s="191"/>
      <c r="N1167" s="190"/>
      <c r="O1167" s="192"/>
      <c r="P1167" s="218"/>
      <c r="Q1167" s="218"/>
      <c r="R1167" s="218"/>
    </row>
    <row r="1168" spans="1:18" x14ac:dyDescent="0.25">
      <c r="A1168" s="191"/>
      <c r="B1168" s="190"/>
      <c r="C1168" s="190"/>
      <c r="D1168" s="190"/>
      <c r="E1168" s="190"/>
      <c r="F1168" s="190"/>
      <c r="G1168" s="190"/>
      <c r="H1168" s="276"/>
      <c r="I1168" s="190"/>
      <c r="J1168" s="67"/>
      <c r="K1168" s="190"/>
      <c r="L1168" s="190"/>
      <c r="M1168" s="191"/>
      <c r="N1168" s="190"/>
      <c r="O1168" s="192"/>
      <c r="P1168" s="218"/>
      <c r="Q1168" s="218"/>
      <c r="R1168" s="218"/>
    </row>
    <row r="1169" spans="1:18" x14ac:dyDescent="0.25">
      <c r="A1169" s="191"/>
      <c r="B1169" s="190"/>
      <c r="C1169" s="190"/>
      <c r="D1169" s="190"/>
      <c r="E1169" s="190"/>
      <c r="F1169" s="190"/>
      <c r="G1169" s="190"/>
      <c r="H1169" s="276"/>
      <c r="I1169" s="190"/>
      <c r="J1169" s="67"/>
      <c r="K1169" s="190"/>
      <c r="L1169" s="190"/>
      <c r="M1169" s="191"/>
      <c r="N1169" s="190"/>
      <c r="O1169" s="192"/>
      <c r="P1169" s="218"/>
      <c r="Q1169" s="218"/>
      <c r="R1169" s="218"/>
    </row>
    <row r="1170" spans="1:18" x14ac:dyDescent="0.25">
      <c r="A1170" s="191"/>
      <c r="B1170" s="190"/>
      <c r="C1170" s="190"/>
      <c r="D1170" s="190"/>
      <c r="E1170" s="190"/>
      <c r="F1170" s="190"/>
      <c r="G1170" s="190"/>
      <c r="H1170" s="276"/>
      <c r="I1170" s="190"/>
      <c r="J1170" s="67"/>
      <c r="K1170" s="190"/>
      <c r="L1170" s="190"/>
      <c r="M1170" s="191"/>
      <c r="N1170" s="190"/>
      <c r="O1170" s="192"/>
      <c r="P1170" s="218"/>
      <c r="Q1170" s="218"/>
      <c r="R1170" s="218"/>
    </row>
    <row r="1171" spans="1:18" x14ac:dyDescent="0.25">
      <c r="A1171" s="191"/>
      <c r="B1171" s="190"/>
      <c r="C1171" s="190"/>
      <c r="D1171" s="190"/>
      <c r="E1171" s="190"/>
      <c r="F1171" s="190"/>
      <c r="G1171" s="190"/>
      <c r="H1171" s="276"/>
      <c r="I1171" s="190"/>
      <c r="J1171" s="67"/>
      <c r="K1171" s="190"/>
      <c r="L1171" s="190"/>
      <c r="M1171" s="191"/>
      <c r="N1171" s="190"/>
      <c r="O1171" s="192"/>
      <c r="P1171" s="218"/>
      <c r="Q1171" s="218"/>
      <c r="R1171" s="218"/>
    </row>
    <row r="1172" spans="1:18" x14ac:dyDescent="0.25">
      <c r="A1172" s="191"/>
      <c r="B1172" s="190"/>
      <c r="C1172" s="190"/>
      <c r="D1172" s="190"/>
      <c r="E1172" s="190"/>
      <c r="F1172" s="190"/>
      <c r="G1172" s="190"/>
      <c r="H1172" s="276"/>
      <c r="I1172" s="190"/>
      <c r="J1172" s="67"/>
      <c r="K1172" s="190"/>
      <c r="L1172" s="190"/>
      <c r="M1172" s="191"/>
      <c r="N1172" s="190"/>
      <c r="O1172" s="192"/>
      <c r="P1172" s="218"/>
      <c r="Q1172" s="218"/>
      <c r="R1172" s="218"/>
    </row>
    <row r="1173" spans="1:18" x14ac:dyDescent="0.25">
      <c r="A1173" s="191"/>
      <c r="B1173" s="190"/>
      <c r="C1173" s="190"/>
      <c r="D1173" s="190"/>
      <c r="E1173" s="190"/>
      <c r="F1173" s="190"/>
      <c r="G1173" s="190"/>
      <c r="H1173" s="276"/>
      <c r="I1173" s="190"/>
      <c r="J1173" s="67"/>
      <c r="K1173" s="190"/>
      <c r="L1173" s="190"/>
      <c r="M1173" s="191"/>
      <c r="N1173" s="190"/>
      <c r="O1173" s="192"/>
      <c r="P1173" s="218"/>
      <c r="Q1173" s="218"/>
      <c r="R1173" s="218"/>
    </row>
    <row r="1174" spans="1:18" x14ac:dyDescent="0.25">
      <c r="A1174" s="191"/>
      <c r="B1174" s="190"/>
      <c r="C1174" s="190"/>
      <c r="D1174" s="190"/>
      <c r="E1174" s="190"/>
      <c r="F1174" s="190"/>
      <c r="G1174" s="190"/>
      <c r="H1174" s="276"/>
      <c r="I1174" s="190"/>
      <c r="J1174" s="67"/>
      <c r="K1174" s="190"/>
      <c r="L1174" s="190"/>
      <c r="M1174" s="191"/>
      <c r="N1174" s="190"/>
      <c r="O1174" s="192"/>
      <c r="P1174" s="218"/>
      <c r="Q1174" s="218"/>
      <c r="R1174" s="218"/>
    </row>
    <row r="1175" spans="1:18" x14ac:dyDescent="0.25">
      <c r="A1175" s="191"/>
      <c r="B1175" s="190"/>
      <c r="C1175" s="190"/>
      <c r="D1175" s="190"/>
      <c r="E1175" s="190"/>
      <c r="F1175" s="190"/>
      <c r="G1175" s="190"/>
      <c r="H1175" s="276"/>
      <c r="I1175" s="190"/>
      <c r="J1175" s="67"/>
      <c r="K1175" s="190"/>
      <c r="L1175" s="190"/>
      <c r="M1175" s="191"/>
      <c r="N1175" s="190"/>
      <c r="O1175" s="192"/>
      <c r="P1175" s="218"/>
      <c r="Q1175" s="218"/>
      <c r="R1175" s="218"/>
    </row>
    <row r="1176" spans="1:18" x14ac:dyDescent="0.25">
      <c r="A1176" s="191"/>
      <c r="B1176" s="190"/>
      <c r="C1176" s="190"/>
      <c r="D1176" s="190"/>
      <c r="E1176" s="190"/>
      <c r="F1176" s="190"/>
      <c r="G1176" s="190"/>
      <c r="H1176" s="276"/>
      <c r="I1176" s="190"/>
      <c r="J1176" s="67"/>
      <c r="K1176" s="190"/>
      <c r="L1176" s="190"/>
      <c r="M1176" s="191"/>
      <c r="N1176" s="190"/>
      <c r="O1176" s="192"/>
      <c r="P1176" s="218"/>
      <c r="Q1176" s="218"/>
      <c r="R1176" s="218"/>
    </row>
    <row r="1177" spans="1:18" x14ac:dyDescent="0.25">
      <c r="A1177" s="191"/>
      <c r="B1177" s="190"/>
      <c r="C1177" s="190"/>
      <c r="D1177" s="190"/>
      <c r="E1177" s="190"/>
      <c r="F1177" s="190"/>
      <c r="G1177" s="190"/>
      <c r="H1177" s="276"/>
      <c r="I1177" s="190"/>
      <c r="J1177" s="67"/>
      <c r="K1177" s="190"/>
      <c r="L1177" s="190"/>
      <c r="M1177" s="191"/>
      <c r="N1177" s="190"/>
      <c r="O1177" s="192"/>
      <c r="P1177" s="218"/>
      <c r="Q1177" s="218"/>
      <c r="R1177" s="218"/>
    </row>
    <row r="1178" spans="1:18" x14ac:dyDescent="0.25">
      <c r="A1178" s="191"/>
      <c r="B1178" s="190"/>
      <c r="C1178" s="190"/>
      <c r="D1178" s="190"/>
      <c r="E1178" s="190"/>
      <c r="F1178" s="190"/>
      <c r="G1178" s="190"/>
      <c r="H1178" s="276"/>
      <c r="I1178" s="190"/>
      <c r="J1178" s="67"/>
      <c r="K1178" s="190"/>
      <c r="L1178" s="190"/>
      <c r="M1178" s="191"/>
      <c r="N1178" s="190"/>
      <c r="O1178" s="192"/>
      <c r="P1178" s="218"/>
      <c r="Q1178" s="218"/>
      <c r="R1178" s="218"/>
    </row>
    <row r="1179" spans="1:18" x14ac:dyDescent="0.25">
      <c r="A1179" s="191"/>
      <c r="B1179" s="190"/>
      <c r="C1179" s="190"/>
      <c r="D1179" s="190"/>
      <c r="E1179" s="190"/>
      <c r="F1179" s="190"/>
      <c r="G1179" s="190"/>
      <c r="H1179" s="276"/>
      <c r="I1179" s="190"/>
      <c r="J1179" s="67"/>
      <c r="K1179" s="190"/>
      <c r="L1179" s="190"/>
      <c r="M1179" s="191"/>
      <c r="N1179" s="190"/>
      <c r="O1179" s="192"/>
      <c r="P1179" s="218"/>
      <c r="Q1179" s="218"/>
      <c r="R1179" s="218"/>
    </row>
    <row r="1180" spans="1:18" x14ac:dyDescent="0.25">
      <c r="A1180" s="191"/>
      <c r="B1180" s="190"/>
      <c r="C1180" s="190"/>
      <c r="D1180" s="190"/>
      <c r="E1180" s="190"/>
      <c r="F1180" s="190"/>
      <c r="G1180" s="190"/>
      <c r="H1180" s="276"/>
      <c r="I1180" s="190"/>
      <c r="J1180" s="67"/>
      <c r="K1180" s="190"/>
      <c r="L1180" s="190"/>
      <c r="M1180" s="191"/>
      <c r="N1180" s="190"/>
      <c r="O1180" s="192"/>
      <c r="P1180" s="218"/>
      <c r="Q1180" s="218"/>
      <c r="R1180" s="218"/>
    </row>
    <row r="1181" spans="1:18" x14ac:dyDescent="0.25">
      <c r="A1181" s="191"/>
      <c r="B1181" s="190"/>
      <c r="C1181" s="190"/>
      <c r="D1181" s="190"/>
      <c r="E1181" s="190"/>
      <c r="F1181" s="190"/>
      <c r="G1181" s="190"/>
      <c r="H1181" s="276"/>
      <c r="I1181" s="190"/>
      <c r="J1181" s="67"/>
      <c r="K1181" s="190"/>
      <c r="L1181" s="190"/>
      <c r="M1181" s="191"/>
      <c r="N1181" s="190"/>
      <c r="O1181" s="192"/>
      <c r="P1181" s="218"/>
      <c r="Q1181" s="218"/>
      <c r="R1181" s="218"/>
    </row>
    <row r="1182" spans="1:18" x14ac:dyDescent="0.25">
      <c r="A1182" s="191"/>
      <c r="B1182" s="190"/>
      <c r="C1182" s="190"/>
      <c r="D1182" s="190"/>
      <c r="E1182" s="190"/>
      <c r="F1182" s="190"/>
      <c r="G1182" s="190"/>
      <c r="H1182" s="276"/>
      <c r="I1182" s="190"/>
      <c r="J1182" s="67"/>
      <c r="K1182" s="190"/>
      <c r="L1182" s="190"/>
      <c r="M1182" s="191"/>
      <c r="N1182" s="190"/>
      <c r="O1182" s="192"/>
      <c r="P1182" s="218"/>
      <c r="Q1182" s="218"/>
      <c r="R1182" s="218"/>
    </row>
    <row r="1183" spans="1:18" x14ac:dyDescent="0.25">
      <c r="A1183" s="191"/>
      <c r="B1183" s="190"/>
      <c r="C1183" s="190"/>
      <c r="D1183" s="190"/>
      <c r="E1183" s="190"/>
      <c r="F1183" s="190"/>
      <c r="G1183" s="190"/>
      <c r="H1183" s="276"/>
      <c r="I1183" s="190"/>
      <c r="J1183" s="67"/>
      <c r="K1183" s="190"/>
      <c r="L1183" s="190"/>
      <c r="M1183" s="191"/>
      <c r="N1183" s="190"/>
      <c r="O1183" s="192"/>
      <c r="P1183" s="218"/>
      <c r="Q1183" s="218"/>
      <c r="R1183" s="218"/>
    </row>
    <row r="1184" spans="1:18" x14ac:dyDescent="0.25">
      <c r="A1184" s="191"/>
      <c r="B1184" s="190"/>
      <c r="C1184" s="190"/>
      <c r="D1184" s="190"/>
      <c r="E1184" s="190"/>
      <c r="F1184" s="190"/>
      <c r="G1184" s="190"/>
      <c r="H1184" s="276"/>
      <c r="I1184" s="190"/>
      <c r="J1184" s="67"/>
      <c r="K1184" s="190"/>
      <c r="L1184" s="190"/>
      <c r="M1184" s="191"/>
      <c r="N1184" s="190"/>
      <c r="O1184" s="192"/>
      <c r="P1184" s="218"/>
      <c r="Q1184" s="218"/>
      <c r="R1184" s="218"/>
    </row>
    <row r="1185" spans="1:18" x14ac:dyDescent="0.25">
      <c r="A1185" s="191"/>
      <c r="B1185" s="190"/>
      <c r="C1185" s="190"/>
      <c r="D1185" s="190"/>
      <c r="E1185" s="190"/>
      <c r="F1185" s="190"/>
      <c r="G1185" s="190"/>
      <c r="H1185" s="276"/>
      <c r="I1185" s="190"/>
      <c r="J1185" s="67"/>
      <c r="K1185" s="190"/>
      <c r="L1185" s="190"/>
      <c r="M1185" s="191"/>
      <c r="N1185" s="190"/>
      <c r="O1185" s="192"/>
      <c r="P1185" s="218"/>
      <c r="Q1185" s="218"/>
      <c r="R1185" s="218"/>
    </row>
    <row r="1186" spans="1:18" x14ac:dyDescent="0.25">
      <c r="A1186" s="191"/>
      <c r="B1186" s="190"/>
      <c r="C1186" s="190"/>
      <c r="D1186" s="190"/>
      <c r="E1186" s="190"/>
      <c r="F1186" s="190"/>
      <c r="G1186" s="190"/>
      <c r="H1186" s="276"/>
      <c r="I1186" s="190"/>
      <c r="J1186" s="67"/>
      <c r="K1186" s="190"/>
      <c r="L1186" s="190"/>
      <c r="M1186" s="191"/>
      <c r="N1186" s="190"/>
      <c r="O1186" s="192"/>
      <c r="P1186" s="218"/>
      <c r="Q1186" s="218"/>
      <c r="R1186" s="218"/>
    </row>
    <row r="1187" spans="1:18" x14ac:dyDescent="0.25">
      <c r="A1187" s="191"/>
      <c r="B1187" s="190"/>
      <c r="C1187" s="190"/>
      <c r="D1187" s="190"/>
      <c r="E1187" s="190"/>
      <c r="F1187" s="190"/>
      <c r="G1187" s="190"/>
      <c r="H1187" s="276"/>
      <c r="I1187" s="190"/>
      <c r="J1187" s="67"/>
      <c r="K1187" s="190"/>
      <c r="L1187" s="190"/>
      <c r="M1187" s="191"/>
      <c r="N1187" s="190"/>
      <c r="O1187" s="192"/>
      <c r="P1187" s="218"/>
      <c r="Q1187" s="218"/>
      <c r="R1187" s="218"/>
    </row>
    <row r="1188" spans="1:18" x14ac:dyDescent="0.25">
      <c r="A1188" s="191"/>
      <c r="B1188" s="190"/>
      <c r="C1188" s="190"/>
      <c r="D1188" s="190"/>
      <c r="E1188" s="190"/>
      <c r="F1188" s="190"/>
      <c r="G1188" s="190"/>
      <c r="H1188" s="276"/>
      <c r="I1188" s="190"/>
      <c r="J1188" s="67"/>
      <c r="K1188" s="190"/>
      <c r="L1188" s="190"/>
      <c r="M1188" s="191"/>
      <c r="N1188" s="190"/>
      <c r="O1188" s="192"/>
      <c r="P1188" s="218"/>
      <c r="Q1188" s="218"/>
      <c r="R1188" s="218"/>
    </row>
    <row r="1189" spans="1:18" x14ac:dyDescent="0.25">
      <c r="A1189" s="191"/>
      <c r="B1189" s="190"/>
      <c r="C1189" s="190"/>
      <c r="D1189" s="190"/>
      <c r="E1189" s="190"/>
      <c r="F1189" s="190"/>
      <c r="G1189" s="190"/>
      <c r="H1189" s="276"/>
      <c r="I1189" s="190"/>
      <c r="J1189" s="67"/>
      <c r="K1189" s="190"/>
      <c r="L1189" s="190"/>
      <c r="M1189" s="191"/>
      <c r="N1189" s="190"/>
      <c r="O1189" s="192"/>
      <c r="P1189" s="218"/>
      <c r="Q1189" s="218"/>
      <c r="R1189" s="218"/>
    </row>
    <row r="1190" spans="1:18" x14ac:dyDescent="0.25">
      <c r="A1190" s="191"/>
      <c r="B1190" s="190"/>
      <c r="C1190" s="190"/>
      <c r="D1190" s="190"/>
      <c r="E1190" s="190"/>
      <c r="F1190" s="190"/>
      <c r="G1190" s="190"/>
      <c r="H1190" s="276"/>
      <c r="I1190" s="190"/>
      <c r="J1190" s="67"/>
      <c r="K1190" s="190"/>
      <c r="L1190" s="190"/>
      <c r="M1190" s="191"/>
      <c r="N1190" s="190"/>
      <c r="O1190" s="192"/>
      <c r="P1190" s="218"/>
      <c r="Q1190" s="218"/>
      <c r="R1190" s="218"/>
    </row>
    <row r="1191" spans="1:18" x14ac:dyDescent="0.25">
      <c r="A1191" s="191"/>
      <c r="B1191" s="190"/>
      <c r="C1191" s="190"/>
      <c r="D1191" s="190"/>
      <c r="E1191" s="190"/>
      <c r="F1191" s="190"/>
      <c r="G1191" s="190"/>
      <c r="H1191" s="276"/>
      <c r="I1191" s="190"/>
      <c r="J1191" s="67"/>
      <c r="K1191" s="190"/>
      <c r="L1191" s="190"/>
      <c r="M1191" s="191"/>
      <c r="N1191" s="190"/>
      <c r="O1191" s="192"/>
      <c r="P1191" s="218"/>
      <c r="Q1191" s="218"/>
      <c r="R1191" s="218"/>
    </row>
    <row r="1192" spans="1:18" x14ac:dyDescent="0.25">
      <c r="A1192" s="191"/>
      <c r="B1192" s="190"/>
      <c r="C1192" s="190"/>
      <c r="D1192" s="190"/>
      <c r="E1192" s="190"/>
      <c r="F1192" s="190"/>
      <c r="G1192" s="190"/>
      <c r="H1192" s="276"/>
      <c r="I1192" s="190"/>
      <c r="J1192" s="67"/>
      <c r="K1192" s="190"/>
      <c r="L1192" s="190"/>
      <c r="M1192" s="191"/>
      <c r="N1192" s="190"/>
      <c r="O1192" s="192"/>
      <c r="P1192" s="218"/>
      <c r="Q1192" s="218"/>
      <c r="R1192" s="218"/>
    </row>
    <row r="1193" spans="1:18" x14ac:dyDescent="0.25">
      <c r="A1193" s="191"/>
      <c r="B1193" s="190"/>
      <c r="C1193" s="190"/>
      <c r="D1193" s="190"/>
      <c r="E1193" s="190"/>
      <c r="F1193" s="190"/>
      <c r="G1193" s="190"/>
      <c r="H1193" s="276"/>
      <c r="I1193" s="190"/>
      <c r="J1193" s="67"/>
      <c r="K1193" s="190"/>
      <c r="L1193" s="190"/>
      <c r="M1193" s="191"/>
      <c r="N1193" s="190"/>
      <c r="O1193" s="192"/>
      <c r="P1193" s="218"/>
      <c r="Q1193" s="218"/>
      <c r="R1193" s="218"/>
    </row>
    <row r="1194" spans="1:18" x14ac:dyDescent="0.25">
      <c r="A1194" s="191"/>
      <c r="B1194" s="190"/>
      <c r="C1194" s="190"/>
      <c r="D1194" s="190"/>
      <c r="E1194" s="190"/>
      <c r="F1194" s="190"/>
      <c r="G1194" s="190"/>
      <c r="H1194" s="276"/>
      <c r="I1194" s="190"/>
      <c r="J1194" s="67"/>
      <c r="K1194" s="190"/>
      <c r="L1194" s="190"/>
      <c r="M1194" s="191"/>
      <c r="N1194" s="190"/>
      <c r="O1194" s="192"/>
      <c r="P1194" s="218"/>
      <c r="Q1194" s="218"/>
      <c r="R1194" s="218"/>
    </row>
    <row r="1195" spans="1:18" x14ac:dyDescent="0.25">
      <c r="A1195" s="191"/>
      <c r="B1195" s="190"/>
      <c r="C1195" s="190"/>
      <c r="D1195" s="190"/>
      <c r="E1195" s="190"/>
      <c r="F1195" s="190"/>
      <c r="G1195" s="190"/>
      <c r="H1195" s="276"/>
      <c r="I1195" s="190"/>
      <c r="J1195" s="67"/>
      <c r="K1195" s="190"/>
      <c r="L1195" s="190"/>
      <c r="M1195" s="191"/>
      <c r="N1195" s="190"/>
      <c r="O1195" s="192"/>
      <c r="P1195" s="218"/>
      <c r="Q1195" s="218"/>
      <c r="R1195" s="218"/>
    </row>
    <row r="1196" spans="1:18" x14ac:dyDescent="0.25">
      <c r="A1196" s="191"/>
      <c r="B1196" s="190"/>
      <c r="C1196" s="190"/>
      <c r="D1196" s="190"/>
      <c r="E1196" s="190"/>
      <c r="F1196" s="190"/>
      <c r="G1196" s="190"/>
      <c r="H1196" s="276"/>
      <c r="I1196" s="190"/>
      <c r="J1196" s="67"/>
      <c r="K1196" s="190"/>
      <c r="L1196" s="190"/>
      <c r="M1196" s="191"/>
      <c r="N1196" s="190"/>
      <c r="O1196" s="192"/>
      <c r="P1196" s="218"/>
      <c r="Q1196" s="218"/>
      <c r="R1196" s="218"/>
    </row>
    <row r="1197" spans="1:18" x14ac:dyDescent="0.25">
      <c r="A1197" s="191"/>
      <c r="B1197" s="190"/>
      <c r="C1197" s="190"/>
      <c r="D1197" s="190"/>
      <c r="E1197" s="190"/>
      <c r="F1197" s="190"/>
      <c r="G1197" s="190"/>
      <c r="H1197" s="276"/>
      <c r="I1197" s="190"/>
      <c r="J1197" s="67"/>
      <c r="K1197" s="190"/>
      <c r="L1197" s="190"/>
      <c r="M1197" s="191"/>
      <c r="N1197" s="190"/>
      <c r="O1197" s="192"/>
      <c r="P1197" s="218"/>
      <c r="Q1197" s="218"/>
      <c r="R1197" s="218"/>
    </row>
    <row r="1198" spans="1:18" x14ac:dyDescent="0.25">
      <c r="A1198" s="191"/>
      <c r="B1198" s="190"/>
      <c r="C1198" s="190"/>
      <c r="D1198" s="190"/>
      <c r="E1198" s="190"/>
      <c r="F1198" s="190"/>
      <c r="G1198" s="190"/>
      <c r="H1198" s="276"/>
      <c r="I1198" s="190"/>
      <c r="J1198" s="67"/>
      <c r="K1198" s="190"/>
      <c r="L1198" s="190"/>
      <c r="M1198" s="191"/>
      <c r="N1198" s="190"/>
      <c r="O1198" s="192"/>
      <c r="P1198" s="218"/>
      <c r="Q1198" s="218"/>
      <c r="R1198" s="218"/>
    </row>
    <row r="1199" spans="1:18" x14ac:dyDescent="0.25">
      <c r="A1199" s="191"/>
      <c r="B1199" s="190"/>
      <c r="C1199" s="190"/>
      <c r="D1199" s="190"/>
      <c r="E1199" s="190"/>
      <c r="F1199" s="190"/>
      <c r="G1199" s="190"/>
      <c r="H1199" s="276"/>
      <c r="I1199" s="190"/>
      <c r="J1199" s="67"/>
      <c r="K1199" s="190"/>
      <c r="L1199" s="190"/>
      <c r="M1199" s="191"/>
      <c r="N1199" s="190"/>
      <c r="O1199" s="192"/>
      <c r="P1199" s="218"/>
      <c r="Q1199" s="218"/>
      <c r="R1199" s="218"/>
    </row>
    <row r="1200" spans="1:18" x14ac:dyDescent="0.25">
      <c r="A1200" s="191"/>
      <c r="B1200" s="190"/>
      <c r="C1200" s="190"/>
      <c r="D1200" s="190"/>
      <c r="E1200" s="190"/>
      <c r="F1200" s="190"/>
      <c r="G1200" s="190"/>
      <c r="H1200" s="276"/>
      <c r="I1200" s="190"/>
      <c r="J1200" s="67"/>
      <c r="K1200" s="190"/>
      <c r="L1200" s="190"/>
      <c r="M1200" s="191"/>
      <c r="N1200" s="190"/>
      <c r="O1200" s="192"/>
      <c r="P1200" s="218"/>
      <c r="Q1200" s="218"/>
      <c r="R1200" s="218"/>
    </row>
    <row r="1201" spans="1:18" x14ac:dyDescent="0.25">
      <c r="A1201" s="191"/>
      <c r="B1201" s="190"/>
      <c r="C1201" s="190"/>
      <c r="D1201" s="190"/>
      <c r="E1201" s="190"/>
      <c r="F1201" s="190"/>
      <c r="G1201" s="190"/>
      <c r="H1201" s="276"/>
      <c r="I1201" s="190"/>
      <c r="J1201" s="67"/>
      <c r="K1201" s="190"/>
      <c r="L1201" s="190"/>
      <c r="M1201" s="191"/>
      <c r="N1201" s="190"/>
      <c r="O1201" s="192"/>
      <c r="P1201" s="218"/>
      <c r="Q1201" s="218"/>
      <c r="R1201" s="218"/>
    </row>
    <row r="1202" spans="1:18" x14ac:dyDescent="0.25">
      <c r="A1202" s="191"/>
      <c r="B1202" s="190"/>
      <c r="C1202" s="190"/>
      <c r="D1202" s="190"/>
      <c r="E1202" s="190"/>
      <c r="F1202" s="190"/>
      <c r="G1202" s="190"/>
      <c r="H1202" s="276"/>
      <c r="I1202" s="190"/>
      <c r="J1202" s="67"/>
      <c r="K1202" s="190"/>
      <c r="L1202" s="190"/>
      <c r="M1202" s="191"/>
      <c r="N1202" s="190"/>
      <c r="O1202" s="192"/>
      <c r="P1202" s="218"/>
      <c r="Q1202" s="218"/>
      <c r="R1202" s="218"/>
    </row>
    <row r="1203" spans="1:18" x14ac:dyDescent="0.25">
      <c r="A1203" s="191"/>
      <c r="B1203" s="190"/>
      <c r="C1203" s="190"/>
      <c r="D1203" s="190"/>
      <c r="E1203" s="190"/>
      <c r="F1203" s="190"/>
      <c r="G1203" s="190"/>
      <c r="H1203" s="276"/>
      <c r="I1203" s="190"/>
      <c r="J1203" s="67"/>
      <c r="K1203" s="190"/>
      <c r="L1203" s="190"/>
      <c r="M1203" s="191"/>
      <c r="N1203" s="190"/>
      <c r="O1203" s="192"/>
      <c r="P1203" s="218"/>
      <c r="Q1203" s="218"/>
      <c r="R1203" s="218"/>
    </row>
    <row r="1204" spans="1:18" x14ac:dyDescent="0.25">
      <c r="A1204" s="191"/>
      <c r="B1204" s="190"/>
      <c r="C1204" s="190"/>
      <c r="D1204" s="190"/>
      <c r="E1204" s="190"/>
      <c r="F1204" s="190"/>
      <c r="G1204" s="190"/>
      <c r="H1204" s="276"/>
      <c r="I1204" s="190"/>
      <c r="J1204" s="67"/>
      <c r="K1204" s="190"/>
      <c r="L1204" s="190"/>
      <c r="M1204" s="191"/>
      <c r="N1204" s="190"/>
      <c r="O1204" s="192"/>
      <c r="P1204" s="218"/>
      <c r="Q1204" s="218"/>
      <c r="R1204" s="218"/>
    </row>
    <row r="1205" spans="1:18" x14ac:dyDescent="0.25">
      <c r="A1205" s="191"/>
      <c r="B1205" s="190"/>
      <c r="C1205" s="190"/>
      <c r="D1205" s="190"/>
      <c r="E1205" s="190"/>
      <c r="F1205" s="190"/>
      <c r="G1205" s="190"/>
      <c r="H1205" s="276"/>
      <c r="I1205" s="190"/>
      <c r="J1205" s="67"/>
      <c r="K1205" s="190"/>
      <c r="L1205" s="190"/>
      <c r="M1205" s="191"/>
      <c r="N1205" s="190"/>
      <c r="O1205" s="192"/>
      <c r="P1205" s="218"/>
      <c r="Q1205" s="218"/>
      <c r="R1205" s="218"/>
    </row>
    <row r="1206" spans="1:18" x14ac:dyDescent="0.25">
      <c r="A1206" s="191"/>
      <c r="B1206" s="190"/>
      <c r="C1206" s="190"/>
      <c r="D1206" s="190"/>
      <c r="E1206" s="190"/>
      <c r="F1206" s="190"/>
      <c r="G1206" s="190"/>
      <c r="H1206" s="276"/>
      <c r="I1206" s="190"/>
      <c r="J1206" s="67"/>
      <c r="K1206" s="190"/>
      <c r="L1206" s="190"/>
      <c r="M1206" s="191"/>
      <c r="N1206" s="190"/>
      <c r="O1206" s="192"/>
      <c r="P1206" s="218"/>
      <c r="Q1206" s="218"/>
      <c r="R1206" s="218"/>
    </row>
    <row r="1207" spans="1:18" x14ac:dyDescent="0.25">
      <c r="A1207" s="191"/>
      <c r="B1207" s="190"/>
      <c r="C1207" s="190"/>
      <c r="D1207" s="190"/>
      <c r="E1207" s="190"/>
      <c r="F1207" s="190"/>
      <c r="G1207" s="190"/>
      <c r="H1207" s="276"/>
      <c r="I1207" s="190"/>
      <c r="J1207" s="67"/>
      <c r="K1207" s="190"/>
      <c r="L1207" s="190"/>
      <c r="M1207" s="191"/>
      <c r="N1207" s="190"/>
      <c r="O1207" s="192"/>
      <c r="P1207" s="218"/>
      <c r="Q1207" s="218"/>
      <c r="R1207" s="218"/>
    </row>
    <row r="1208" spans="1:18" x14ac:dyDescent="0.25">
      <c r="A1208" s="191"/>
      <c r="B1208" s="190"/>
      <c r="C1208" s="190"/>
      <c r="D1208" s="190"/>
      <c r="E1208" s="190"/>
      <c r="F1208" s="190"/>
      <c r="G1208" s="190"/>
      <c r="H1208" s="276"/>
      <c r="I1208" s="190"/>
      <c r="J1208" s="67"/>
      <c r="K1208" s="190"/>
      <c r="L1208" s="190"/>
      <c r="M1208" s="191"/>
      <c r="N1208" s="190"/>
      <c r="O1208" s="192"/>
      <c r="P1208" s="218"/>
      <c r="Q1208" s="218"/>
      <c r="R1208" s="218"/>
    </row>
    <row r="1209" spans="1:18" x14ac:dyDescent="0.25">
      <c r="A1209" s="191"/>
      <c r="B1209" s="190"/>
      <c r="C1209" s="190"/>
      <c r="D1209" s="190"/>
      <c r="E1209" s="190"/>
      <c r="F1209" s="190"/>
      <c r="G1209" s="190"/>
      <c r="H1209" s="276"/>
      <c r="I1209" s="190"/>
      <c r="J1209" s="67"/>
      <c r="K1209" s="190"/>
      <c r="L1209" s="190"/>
      <c r="M1209" s="191"/>
      <c r="N1209" s="190"/>
      <c r="O1209" s="192"/>
      <c r="P1209" s="218"/>
      <c r="Q1209" s="218"/>
      <c r="R1209" s="218"/>
    </row>
    <row r="1210" spans="1:18" x14ac:dyDescent="0.25">
      <c r="A1210" s="191"/>
      <c r="B1210" s="190"/>
      <c r="C1210" s="190"/>
      <c r="D1210" s="190"/>
      <c r="E1210" s="190"/>
      <c r="F1210" s="190"/>
      <c r="G1210" s="190"/>
      <c r="H1210" s="276"/>
      <c r="I1210" s="190"/>
      <c r="J1210" s="67"/>
      <c r="K1210" s="190"/>
      <c r="L1210" s="190"/>
      <c r="M1210" s="191"/>
      <c r="N1210" s="190"/>
      <c r="O1210" s="192"/>
      <c r="P1210" s="218"/>
      <c r="Q1210" s="218"/>
      <c r="R1210" s="218"/>
    </row>
    <row r="1211" spans="1:18" x14ac:dyDescent="0.25">
      <c r="A1211" s="191"/>
      <c r="B1211" s="190"/>
      <c r="C1211" s="190"/>
      <c r="D1211" s="190"/>
      <c r="E1211" s="190"/>
      <c r="F1211" s="190"/>
      <c r="G1211" s="190"/>
      <c r="H1211" s="276"/>
      <c r="I1211" s="190"/>
      <c r="J1211" s="67"/>
      <c r="K1211" s="190"/>
      <c r="L1211" s="190"/>
      <c r="M1211" s="191"/>
      <c r="N1211" s="190"/>
      <c r="O1211" s="192"/>
      <c r="P1211" s="218"/>
      <c r="Q1211" s="218"/>
      <c r="R1211" s="218"/>
    </row>
    <row r="1212" spans="1:18" x14ac:dyDescent="0.25">
      <c r="A1212" s="191"/>
      <c r="B1212" s="190"/>
      <c r="C1212" s="190"/>
      <c r="D1212" s="190"/>
      <c r="E1212" s="190"/>
      <c r="F1212" s="190"/>
      <c r="G1212" s="190"/>
      <c r="H1212" s="276"/>
      <c r="I1212" s="190"/>
      <c r="J1212" s="67"/>
      <c r="K1212" s="190"/>
      <c r="L1212" s="190"/>
      <c r="M1212" s="191"/>
      <c r="N1212" s="190"/>
      <c r="O1212" s="192"/>
      <c r="P1212" s="218"/>
      <c r="Q1212" s="218"/>
      <c r="R1212" s="218"/>
    </row>
    <row r="1213" spans="1:18" x14ac:dyDescent="0.25">
      <c r="A1213" s="191"/>
      <c r="B1213" s="190"/>
      <c r="C1213" s="190"/>
      <c r="D1213" s="190"/>
      <c r="E1213" s="190"/>
      <c r="F1213" s="190"/>
      <c r="G1213" s="190"/>
      <c r="H1213" s="276"/>
      <c r="I1213" s="190"/>
      <c r="J1213" s="67"/>
      <c r="K1213" s="190"/>
      <c r="L1213" s="190"/>
      <c r="M1213" s="191"/>
      <c r="N1213" s="190"/>
      <c r="O1213" s="192"/>
      <c r="P1213" s="218"/>
      <c r="Q1213" s="218"/>
      <c r="R1213" s="218"/>
    </row>
    <row r="1214" spans="1:18" x14ac:dyDescent="0.25">
      <c r="A1214" s="191"/>
      <c r="B1214" s="190"/>
      <c r="C1214" s="190"/>
      <c r="D1214" s="190"/>
      <c r="E1214" s="190"/>
      <c r="F1214" s="190"/>
      <c r="G1214" s="190"/>
      <c r="H1214" s="276"/>
      <c r="I1214" s="190"/>
      <c r="J1214" s="67"/>
      <c r="K1214" s="190"/>
      <c r="L1214" s="190"/>
      <c r="M1214" s="191"/>
      <c r="N1214" s="190"/>
      <c r="O1214" s="192"/>
      <c r="P1214" s="218"/>
      <c r="Q1214" s="218"/>
      <c r="R1214" s="218"/>
    </row>
    <row r="1215" spans="1:18" x14ac:dyDescent="0.25">
      <c r="A1215" s="191"/>
      <c r="B1215" s="190"/>
      <c r="C1215" s="190"/>
      <c r="D1215" s="190"/>
      <c r="E1215" s="190"/>
      <c r="F1215" s="190"/>
      <c r="G1215" s="190"/>
      <c r="H1215" s="276"/>
      <c r="I1215" s="190"/>
      <c r="J1215" s="67"/>
      <c r="K1215" s="190"/>
      <c r="L1215" s="190"/>
      <c r="M1215" s="191"/>
      <c r="N1215" s="190"/>
      <c r="O1215" s="192"/>
      <c r="P1215" s="218"/>
      <c r="Q1215" s="218"/>
      <c r="R1215" s="218"/>
    </row>
    <row r="1216" spans="1:18" x14ac:dyDescent="0.25">
      <c r="A1216" s="191"/>
      <c r="B1216" s="190"/>
      <c r="C1216" s="190"/>
      <c r="D1216" s="190"/>
      <c r="E1216" s="190"/>
      <c r="F1216" s="190"/>
      <c r="G1216" s="190"/>
      <c r="H1216" s="276"/>
      <c r="I1216" s="190"/>
      <c r="J1216" s="67"/>
      <c r="K1216" s="190"/>
      <c r="L1216" s="190"/>
      <c r="M1216" s="191"/>
      <c r="N1216" s="190"/>
      <c r="O1216" s="192"/>
      <c r="P1216" s="218"/>
      <c r="Q1216" s="218"/>
      <c r="R1216" s="218"/>
    </row>
    <row r="1217" spans="1:18" x14ac:dyDescent="0.25">
      <c r="A1217" s="191"/>
      <c r="B1217" s="190"/>
      <c r="C1217" s="190"/>
      <c r="D1217" s="190"/>
      <c r="E1217" s="190"/>
      <c r="F1217" s="190"/>
      <c r="G1217" s="190"/>
      <c r="H1217" s="276"/>
      <c r="I1217" s="190"/>
      <c r="J1217" s="67"/>
      <c r="K1217" s="190"/>
      <c r="L1217" s="190"/>
      <c r="M1217" s="191"/>
      <c r="N1217" s="190"/>
      <c r="O1217" s="192"/>
      <c r="P1217" s="218"/>
      <c r="Q1217" s="218"/>
      <c r="R1217" s="218"/>
    </row>
    <row r="1218" spans="1:18" x14ac:dyDescent="0.25">
      <c r="A1218" s="191"/>
      <c r="B1218" s="190"/>
      <c r="C1218" s="190"/>
      <c r="D1218" s="190"/>
      <c r="E1218" s="190"/>
      <c r="F1218" s="190"/>
      <c r="G1218" s="190"/>
      <c r="H1218" s="276"/>
      <c r="I1218" s="190"/>
      <c r="J1218" s="67"/>
      <c r="K1218" s="190"/>
      <c r="L1218" s="190"/>
      <c r="M1218" s="191"/>
      <c r="N1218" s="190"/>
      <c r="O1218" s="192"/>
      <c r="P1218" s="218"/>
      <c r="Q1218" s="218"/>
      <c r="R1218" s="218"/>
    </row>
    <row r="1219" spans="1:18" x14ac:dyDescent="0.25">
      <c r="A1219" s="191"/>
      <c r="B1219" s="190"/>
      <c r="C1219" s="190"/>
      <c r="D1219" s="190"/>
      <c r="E1219" s="190"/>
      <c r="F1219" s="190"/>
      <c r="G1219" s="190"/>
      <c r="H1219" s="276"/>
      <c r="I1219" s="190"/>
      <c r="J1219" s="67"/>
      <c r="K1219" s="190"/>
      <c r="L1219" s="190"/>
      <c r="M1219" s="191"/>
      <c r="N1219" s="190"/>
      <c r="O1219" s="192"/>
      <c r="P1219" s="218"/>
      <c r="Q1219" s="218"/>
      <c r="R1219" s="218"/>
    </row>
    <row r="1220" spans="1:18" x14ac:dyDescent="0.25">
      <c r="A1220" s="191"/>
      <c r="B1220" s="190"/>
      <c r="C1220" s="190"/>
      <c r="D1220" s="190"/>
      <c r="E1220" s="190"/>
      <c r="F1220" s="190"/>
      <c r="G1220" s="190"/>
      <c r="H1220" s="276"/>
      <c r="I1220" s="190"/>
      <c r="J1220" s="67"/>
      <c r="K1220" s="190"/>
      <c r="L1220" s="190"/>
      <c r="M1220" s="191"/>
      <c r="N1220" s="190"/>
      <c r="O1220" s="192"/>
      <c r="P1220" s="218"/>
      <c r="Q1220" s="218"/>
      <c r="R1220" s="218"/>
    </row>
    <row r="1221" spans="1:18" x14ac:dyDescent="0.25">
      <c r="A1221" s="191"/>
      <c r="B1221" s="190"/>
      <c r="C1221" s="190"/>
      <c r="D1221" s="190"/>
      <c r="E1221" s="190"/>
      <c r="F1221" s="190"/>
      <c r="G1221" s="190"/>
      <c r="H1221" s="276"/>
      <c r="I1221" s="190"/>
      <c r="J1221" s="67"/>
      <c r="K1221" s="190"/>
      <c r="L1221" s="190"/>
      <c r="M1221" s="191"/>
      <c r="N1221" s="190"/>
      <c r="O1221" s="192"/>
      <c r="P1221" s="218"/>
      <c r="Q1221" s="218"/>
      <c r="R1221" s="218"/>
    </row>
    <row r="1222" spans="1:18" x14ac:dyDescent="0.25">
      <c r="A1222" s="191"/>
      <c r="B1222" s="190"/>
      <c r="C1222" s="190"/>
      <c r="D1222" s="190"/>
      <c r="E1222" s="190"/>
      <c r="F1222" s="190"/>
      <c r="G1222" s="190"/>
      <c r="H1222" s="276"/>
      <c r="I1222" s="190"/>
      <c r="J1222" s="67"/>
      <c r="K1222" s="190"/>
      <c r="L1222" s="190"/>
      <c r="M1222" s="191"/>
      <c r="N1222" s="190"/>
      <c r="O1222" s="192"/>
      <c r="P1222" s="218"/>
      <c r="Q1222" s="218"/>
      <c r="R1222" s="218"/>
    </row>
    <row r="1223" spans="1:18" x14ac:dyDescent="0.25">
      <c r="A1223" s="191"/>
      <c r="B1223" s="190"/>
      <c r="C1223" s="190"/>
      <c r="D1223" s="190"/>
      <c r="E1223" s="190"/>
      <c r="F1223" s="190"/>
      <c r="G1223" s="190"/>
      <c r="H1223" s="276"/>
      <c r="I1223" s="190"/>
      <c r="J1223" s="67"/>
      <c r="K1223" s="190"/>
      <c r="L1223" s="190"/>
      <c r="M1223" s="191"/>
      <c r="N1223" s="190"/>
      <c r="O1223" s="192"/>
      <c r="P1223" s="218"/>
      <c r="Q1223" s="218"/>
      <c r="R1223" s="218"/>
    </row>
    <row r="1224" spans="1:18" x14ac:dyDescent="0.25">
      <c r="A1224" s="191"/>
      <c r="B1224" s="190"/>
      <c r="C1224" s="190"/>
      <c r="D1224" s="190"/>
      <c r="E1224" s="190"/>
      <c r="F1224" s="190"/>
      <c r="G1224" s="190"/>
      <c r="H1224" s="276"/>
      <c r="I1224" s="190"/>
      <c r="J1224" s="67"/>
      <c r="K1224" s="190"/>
      <c r="L1224" s="190"/>
      <c r="M1224" s="191"/>
      <c r="N1224" s="190"/>
      <c r="O1224" s="192"/>
      <c r="P1224" s="218"/>
      <c r="Q1224" s="218"/>
      <c r="R1224" s="218"/>
    </row>
    <row r="1225" spans="1:18" x14ac:dyDescent="0.25">
      <c r="A1225" s="191"/>
      <c r="B1225" s="190"/>
      <c r="C1225" s="190"/>
      <c r="D1225" s="190"/>
      <c r="E1225" s="190"/>
      <c r="F1225" s="190"/>
      <c r="G1225" s="190"/>
      <c r="H1225" s="276"/>
      <c r="I1225" s="190"/>
      <c r="J1225" s="67"/>
      <c r="K1225" s="190"/>
      <c r="L1225" s="190"/>
      <c r="M1225" s="191"/>
      <c r="N1225" s="190"/>
      <c r="O1225" s="192"/>
      <c r="P1225" s="218"/>
      <c r="Q1225" s="218"/>
      <c r="R1225" s="218"/>
    </row>
    <row r="1226" spans="1:18" x14ac:dyDescent="0.25">
      <c r="A1226" s="191"/>
      <c r="B1226" s="190"/>
      <c r="C1226" s="190"/>
      <c r="D1226" s="190"/>
      <c r="E1226" s="190"/>
      <c r="F1226" s="190"/>
      <c r="G1226" s="190"/>
      <c r="H1226" s="276"/>
      <c r="I1226" s="190"/>
      <c r="J1226" s="67"/>
      <c r="K1226" s="190"/>
      <c r="L1226" s="190"/>
      <c r="M1226" s="191"/>
      <c r="N1226" s="190"/>
      <c r="O1226" s="192"/>
      <c r="P1226" s="218"/>
      <c r="Q1226" s="218"/>
      <c r="R1226" s="218"/>
    </row>
    <row r="1227" spans="1:18" x14ac:dyDescent="0.25">
      <c r="A1227" s="191"/>
      <c r="B1227" s="190"/>
      <c r="C1227" s="190"/>
      <c r="D1227" s="190"/>
      <c r="E1227" s="190"/>
      <c r="F1227" s="190"/>
      <c r="G1227" s="190"/>
      <c r="H1227" s="276"/>
      <c r="I1227" s="190"/>
      <c r="J1227" s="67"/>
      <c r="K1227" s="190"/>
      <c r="L1227" s="190"/>
      <c r="M1227" s="191"/>
      <c r="N1227" s="190"/>
      <c r="O1227" s="192"/>
      <c r="P1227" s="218"/>
      <c r="Q1227" s="218"/>
      <c r="R1227" s="218"/>
    </row>
    <row r="1228" spans="1:18" x14ac:dyDescent="0.25">
      <c r="A1228" s="191"/>
      <c r="B1228" s="190"/>
      <c r="C1228" s="190"/>
      <c r="D1228" s="190"/>
      <c r="E1228" s="190"/>
      <c r="F1228" s="190"/>
      <c r="G1228" s="190"/>
      <c r="H1228" s="276"/>
      <c r="I1228" s="190"/>
      <c r="J1228" s="67"/>
      <c r="K1228" s="190"/>
      <c r="L1228" s="190"/>
      <c r="M1228" s="191"/>
      <c r="N1228" s="190"/>
      <c r="O1228" s="192"/>
      <c r="P1228" s="218"/>
      <c r="Q1228" s="218"/>
      <c r="R1228" s="218"/>
    </row>
    <row r="1229" spans="1:18" x14ac:dyDescent="0.25">
      <c r="A1229" s="191"/>
      <c r="B1229" s="190"/>
      <c r="C1229" s="190"/>
      <c r="D1229" s="190"/>
      <c r="E1229" s="190"/>
      <c r="F1229" s="190"/>
      <c r="G1229" s="190"/>
      <c r="H1229" s="276"/>
      <c r="I1229" s="190"/>
      <c r="J1229" s="67"/>
      <c r="K1229" s="190"/>
      <c r="L1229" s="190"/>
      <c r="M1229" s="191"/>
      <c r="N1229" s="190"/>
      <c r="O1229" s="192"/>
      <c r="P1229" s="218"/>
      <c r="Q1229" s="218"/>
      <c r="R1229" s="218"/>
    </row>
    <row r="1230" spans="1:18" x14ac:dyDescent="0.25">
      <c r="A1230" s="191"/>
      <c r="B1230" s="190"/>
      <c r="C1230" s="190"/>
      <c r="D1230" s="190"/>
      <c r="E1230" s="190"/>
      <c r="F1230" s="190"/>
      <c r="G1230" s="190"/>
      <c r="H1230" s="276"/>
      <c r="I1230" s="190"/>
      <c r="J1230" s="67"/>
      <c r="K1230" s="190"/>
      <c r="L1230" s="190"/>
      <c r="M1230" s="191"/>
      <c r="N1230" s="190"/>
      <c r="O1230" s="192"/>
      <c r="P1230" s="218"/>
      <c r="Q1230" s="218"/>
      <c r="R1230" s="218"/>
    </row>
    <row r="1231" spans="1:18" x14ac:dyDescent="0.25">
      <c r="A1231" s="191"/>
      <c r="B1231" s="190"/>
      <c r="C1231" s="190"/>
      <c r="D1231" s="190"/>
      <c r="E1231" s="190"/>
      <c r="F1231" s="190"/>
      <c r="G1231" s="190"/>
      <c r="H1231" s="276"/>
      <c r="I1231" s="190"/>
      <c r="J1231" s="67"/>
      <c r="K1231" s="190"/>
      <c r="L1231" s="190"/>
      <c r="M1231" s="191"/>
      <c r="N1231" s="190"/>
      <c r="O1231" s="192"/>
      <c r="P1231" s="218"/>
      <c r="Q1231" s="218"/>
      <c r="R1231" s="218"/>
    </row>
    <row r="1232" spans="1:18" x14ac:dyDescent="0.25">
      <c r="A1232" s="191"/>
      <c r="B1232" s="190"/>
      <c r="C1232" s="190"/>
      <c r="D1232" s="190"/>
      <c r="E1232" s="190"/>
      <c r="F1232" s="190"/>
      <c r="G1232" s="190"/>
      <c r="H1232" s="276"/>
      <c r="I1232" s="190"/>
      <c r="J1232" s="67"/>
      <c r="K1232" s="190"/>
      <c r="L1232" s="190"/>
      <c r="M1232" s="191"/>
      <c r="N1232" s="190"/>
      <c r="O1232" s="192"/>
      <c r="P1232" s="218"/>
      <c r="Q1232" s="218"/>
      <c r="R1232" s="218"/>
    </row>
    <row r="1233" spans="1:18" x14ac:dyDescent="0.25">
      <c r="A1233" s="191"/>
      <c r="B1233" s="190"/>
      <c r="C1233" s="190"/>
      <c r="D1233" s="190"/>
      <c r="E1233" s="190"/>
      <c r="F1233" s="190"/>
      <c r="G1233" s="190"/>
      <c r="H1233" s="276"/>
      <c r="I1233" s="190"/>
      <c r="J1233" s="67"/>
      <c r="K1233" s="190"/>
      <c r="L1233" s="190"/>
      <c r="M1233" s="191"/>
      <c r="N1233" s="190"/>
      <c r="O1233" s="192"/>
      <c r="P1233" s="218"/>
      <c r="Q1233" s="218"/>
      <c r="R1233" s="218"/>
    </row>
    <row r="1234" spans="1:18" x14ac:dyDescent="0.25">
      <c r="A1234" s="191"/>
      <c r="B1234" s="190"/>
      <c r="C1234" s="190"/>
      <c r="D1234" s="190"/>
      <c r="E1234" s="190"/>
      <c r="F1234" s="190"/>
      <c r="G1234" s="190"/>
      <c r="H1234" s="276"/>
      <c r="I1234" s="190"/>
      <c r="J1234" s="67"/>
      <c r="K1234" s="190"/>
      <c r="L1234" s="190"/>
      <c r="M1234" s="191"/>
      <c r="N1234" s="190"/>
      <c r="O1234" s="192"/>
      <c r="P1234" s="218"/>
      <c r="Q1234" s="218"/>
      <c r="R1234" s="218"/>
    </row>
    <row r="1235" spans="1:18" x14ac:dyDescent="0.25">
      <c r="A1235" s="191"/>
      <c r="B1235" s="190"/>
      <c r="C1235" s="190"/>
      <c r="D1235" s="190"/>
      <c r="E1235" s="190"/>
      <c r="F1235" s="190"/>
      <c r="G1235" s="190"/>
      <c r="H1235" s="276"/>
      <c r="I1235" s="190"/>
      <c r="J1235" s="67"/>
      <c r="K1235" s="190"/>
      <c r="L1235" s="190"/>
      <c r="M1235" s="191"/>
      <c r="N1235" s="190"/>
      <c r="O1235" s="192"/>
      <c r="P1235" s="218"/>
      <c r="Q1235" s="218"/>
      <c r="R1235" s="218"/>
    </row>
    <row r="1236" spans="1:18" x14ac:dyDescent="0.25">
      <c r="A1236" s="191"/>
      <c r="B1236" s="190"/>
      <c r="C1236" s="190"/>
      <c r="D1236" s="190"/>
      <c r="E1236" s="190"/>
      <c r="F1236" s="190"/>
      <c r="G1236" s="190"/>
      <c r="H1236" s="276"/>
      <c r="I1236" s="190"/>
      <c r="J1236" s="67"/>
      <c r="K1236" s="190"/>
      <c r="L1236" s="190"/>
      <c r="M1236" s="191"/>
      <c r="N1236" s="190"/>
      <c r="O1236" s="192"/>
      <c r="P1236" s="218"/>
      <c r="Q1236" s="218"/>
      <c r="R1236" s="218"/>
    </row>
    <row r="1237" spans="1:18" x14ac:dyDescent="0.25">
      <c r="A1237" s="191"/>
      <c r="B1237" s="190"/>
      <c r="C1237" s="190"/>
      <c r="D1237" s="190"/>
      <c r="E1237" s="190"/>
      <c r="F1237" s="190"/>
      <c r="G1237" s="190"/>
      <c r="H1237" s="276"/>
      <c r="I1237" s="190"/>
      <c r="J1237" s="67"/>
      <c r="K1237" s="190"/>
      <c r="L1237" s="190"/>
      <c r="M1237" s="191"/>
      <c r="N1237" s="190"/>
      <c r="O1237" s="192"/>
      <c r="P1237" s="218"/>
      <c r="Q1237" s="218"/>
      <c r="R1237" s="218"/>
    </row>
    <row r="1238" spans="1:18" x14ac:dyDescent="0.25">
      <c r="A1238" s="191"/>
      <c r="B1238" s="190"/>
      <c r="C1238" s="190"/>
      <c r="D1238" s="190"/>
      <c r="E1238" s="190"/>
      <c r="F1238" s="190"/>
      <c r="G1238" s="190"/>
      <c r="H1238" s="276"/>
      <c r="I1238" s="190"/>
      <c r="J1238" s="67"/>
      <c r="K1238" s="190"/>
      <c r="L1238" s="190"/>
      <c r="M1238" s="191"/>
      <c r="N1238" s="190"/>
      <c r="O1238" s="192"/>
      <c r="P1238" s="218"/>
      <c r="Q1238" s="218"/>
      <c r="R1238" s="218"/>
    </row>
    <row r="1239" spans="1:18" x14ac:dyDescent="0.25">
      <c r="A1239" s="191"/>
      <c r="B1239" s="190"/>
      <c r="C1239" s="190"/>
      <c r="D1239" s="190"/>
      <c r="E1239" s="190"/>
      <c r="F1239" s="190"/>
      <c r="G1239" s="190"/>
      <c r="H1239" s="276"/>
      <c r="I1239" s="190"/>
      <c r="J1239" s="67"/>
      <c r="K1239" s="190"/>
      <c r="L1239" s="190"/>
      <c r="M1239" s="191"/>
      <c r="N1239" s="190"/>
      <c r="O1239" s="192"/>
      <c r="P1239" s="218"/>
      <c r="Q1239" s="218"/>
      <c r="R1239" s="218"/>
    </row>
    <row r="1240" spans="1:18" x14ac:dyDescent="0.25">
      <c r="A1240" s="191"/>
      <c r="B1240" s="190"/>
      <c r="C1240" s="190"/>
      <c r="D1240" s="190"/>
      <c r="E1240" s="190"/>
      <c r="F1240" s="190"/>
      <c r="G1240" s="190"/>
      <c r="H1240" s="276"/>
      <c r="I1240" s="190"/>
      <c r="J1240" s="67"/>
      <c r="K1240" s="190"/>
      <c r="L1240" s="190"/>
      <c r="M1240" s="191"/>
      <c r="N1240" s="190"/>
      <c r="O1240" s="192"/>
      <c r="P1240" s="218"/>
      <c r="Q1240" s="218"/>
      <c r="R1240" s="218"/>
    </row>
    <row r="1241" spans="1:18" x14ac:dyDescent="0.25">
      <c r="A1241" s="191"/>
      <c r="B1241" s="190"/>
      <c r="C1241" s="190"/>
      <c r="D1241" s="190"/>
      <c r="E1241" s="190"/>
      <c r="F1241" s="190"/>
      <c r="G1241" s="190"/>
      <c r="H1241" s="276"/>
      <c r="I1241" s="190"/>
      <c r="J1241" s="67"/>
      <c r="K1241" s="190"/>
      <c r="L1241" s="190"/>
      <c r="M1241" s="191"/>
      <c r="N1241" s="190"/>
      <c r="O1241" s="192"/>
      <c r="P1241" s="218"/>
      <c r="Q1241" s="218"/>
      <c r="R1241" s="218"/>
    </row>
    <row r="1242" spans="1:18" x14ac:dyDescent="0.25">
      <c r="A1242" s="191"/>
      <c r="B1242" s="190"/>
      <c r="C1242" s="190"/>
      <c r="D1242" s="190"/>
      <c r="E1242" s="190"/>
      <c r="F1242" s="190"/>
      <c r="G1242" s="190"/>
      <c r="H1242" s="276"/>
      <c r="I1242" s="190"/>
      <c r="J1242" s="67"/>
      <c r="K1242" s="190"/>
      <c r="L1242" s="190"/>
      <c r="M1242" s="191"/>
      <c r="N1242" s="190"/>
      <c r="O1242" s="192"/>
      <c r="P1242" s="218"/>
      <c r="Q1242" s="218"/>
      <c r="R1242" s="218"/>
    </row>
    <row r="1243" spans="1:18" x14ac:dyDescent="0.25">
      <c r="A1243" s="191"/>
      <c r="B1243" s="190"/>
      <c r="C1243" s="190"/>
      <c r="D1243" s="190"/>
      <c r="E1243" s="190"/>
      <c r="F1243" s="190"/>
      <c r="G1243" s="190"/>
      <c r="H1243" s="276"/>
      <c r="I1243" s="190"/>
      <c r="J1243" s="67"/>
      <c r="K1243" s="190"/>
      <c r="L1243" s="190"/>
      <c r="M1243" s="191"/>
      <c r="N1243" s="190"/>
      <c r="O1243" s="192"/>
      <c r="P1243" s="218"/>
      <c r="Q1243" s="218"/>
      <c r="R1243" s="218"/>
    </row>
    <row r="1244" spans="1:18" x14ac:dyDescent="0.25">
      <c r="A1244" s="191"/>
      <c r="B1244" s="190"/>
      <c r="C1244" s="190"/>
      <c r="D1244" s="190"/>
      <c r="E1244" s="190"/>
      <c r="F1244" s="190"/>
      <c r="G1244" s="190"/>
      <c r="H1244" s="276"/>
      <c r="I1244" s="190"/>
      <c r="J1244" s="67"/>
      <c r="K1244" s="190"/>
      <c r="L1244" s="190"/>
      <c r="M1244" s="191"/>
      <c r="N1244" s="190"/>
      <c r="O1244" s="192"/>
      <c r="P1244" s="218"/>
      <c r="Q1244" s="218"/>
      <c r="R1244" s="218"/>
    </row>
    <row r="1245" spans="1:18" x14ac:dyDescent="0.25">
      <c r="A1245" s="191"/>
      <c r="B1245" s="190"/>
      <c r="C1245" s="190"/>
      <c r="D1245" s="190"/>
      <c r="E1245" s="190"/>
      <c r="F1245" s="190"/>
      <c r="G1245" s="190"/>
      <c r="H1245" s="276"/>
      <c r="I1245" s="190"/>
      <c r="J1245" s="67"/>
      <c r="K1245" s="190"/>
      <c r="L1245" s="190"/>
      <c r="M1245" s="191"/>
      <c r="N1245" s="190"/>
      <c r="O1245" s="192"/>
      <c r="P1245" s="218"/>
      <c r="Q1245" s="218"/>
      <c r="R1245" s="218"/>
    </row>
    <row r="1246" spans="1:18" x14ac:dyDescent="0.25">
      <c r="A1246" s="191"/>
      <c r="B1246" s="190"/>
      <c r="C1246" s="190"/>
      <c r="D1246" s="190"/>
      <c r="E1246" s="190"/>
      <c r="F1246" s="190"/>
      <c r="G1246" s="190"/>
      <c r="H1246" s="276"/>
      <c r="I1246" s="190"/>
      <c r="J1246" s="67"/>
      <c r="K1246" s="190"/>
      <c r="L1246" s="190"/>
      <c r="M1246" s="191"/>
      <c r="N1246" s="190"/>
      <c r="O1246" s="192"/>
      <c r="P1246" s="218"/>
      <c r="Q1246" s="218"/>
      <c r="R1246" s="218"/>
    </row>
    <row r="1247" spans="1:18" x14ac:dyDescent="0.25">
      <c r="A1247" s="191"/>
      <c r="B1247" s="190"/>
      <c r="C1247" s="190"/>
      <c r="D1247" s="190"/>
      <c r="E1247" s="190"/>
      <c r="F1247" s="190"/>
      <c r="G1247" s="190"/>
      <c r="H1247" s="276"/>
      <c r="I1247" s="190"/>
      <c r="J1247" s="67"/>
      <c r="K1247" s="190"/>
      <c r="L1247" s="190"/>
      <c r="M1247" s="191"/>
      <c r="N1247" s="190"/>
      <c r="O1247" s="192"/>
      <c r="P1247" s="218"/>
      <c r="Q1247" s="218"/>
      <c r="R1247" s="218"/>
    </row>
    <row r="1248" spans="1:18" x14ac:dyDescent="0.25">
      <c r="A1248" s="191"/>
      <c r="B1248" s="190"/>
      <c r="C1248" s="190"/>
      <c r="D1248" s="190"/>
      <c r="E1248" s="190"/>
      <c r="F1248" s="190"/>
      <c r="G1248" s="190"/>
      <c r="H1248" s="276"/>
      <c r="I1248" s="190"/>
      <c r="J1248" s="67"/>
      <c r="K1248" s="190"/>
      <c r="L1248" s="190"/>
      <c r="M1248" s="191"/>
      <c r="N1248" s="190"/>
      <c r="O1248" s="192"/>
      <c r="P1248" s="218"/>
      <c r="Q1248" s="218"/>
      <c r="R1248" s="218"/>
    </row>
    <row r="1249" spans="1:18" x14ac:dyDescent="0.25">
      <c r="A1249" s="191"/>
      <c r="B1249" s="190"/>
      <c r="C1249" s="190"/>
      <c r="D1249" s="190"/>
      <c r="E1249" s="190"/>
      <c r="F1249" s="190"/>
      <c r="G1249" s="190"/>
      <c r="H1249" s="276"/>
      <c r="I1249" s="190"/>
      <c r="J1249" s="67"/>
      <c r="K1249" s="190"/>
      <c r="L1249" s="190"/>
      <c r="M1249" s="191"/>
      <c r="N1249" s="190"/>
      <c r="O1249" s="192"/>
      <c r="P1249" s="218"/>
      <c r="Q1249" s="218"/>
      <c r="R1249" s="218"/>
    </row>
    <row r="1250" spans="1:18" x14ac:dyDescent="0.25">
      <c r="A1250" s="191"/>
      <c r="B1250" s="190"/>
      <c r="C1250" s="190"/>
      <c r="D1250" s="190"/>
      <c r="E1250" s="190"/>
      <c r="F1250" s="190"/>
      <c r="G1250" s="190"/>
      <c r="H1250" s="276"/>
      <c r="I1250" s="190"/>
      <c r="J1250" s="67"/>
      <c r="K1250" s="190"/>
      <c r="L1250" s="190"/>
      <c r="M1250" s="191"/>
      <c r="N1250" s="190"/>
      <c r="O1250" s="192"/>
      <c r="P1250" s="218"/>
      <c r="Q1250" s="218"/>
      <c r="R1250" s="218"/>
    </row>
    <row r="1251" spans="1:18" x14ac:dyDescent="0.25">
      <c r="A1251" s="191"/>
      <c r="B1251" s="190"/>
      <c r="C1251" s="190"/>
      <c r="D1251" s="190"/>
      <c r="E1251" s="190"/>
      <c r="F1251" s="190"/>
      <c r="G1251" s="190"/>
      <c r="H1251" s="276"/>
      <c r="I1251" s="190"/>
      <c r="J1251" s="67"/>
      <c r="K1251" s="190"/>
      <c r="L1251" s="190"/>
      <c r="M1251" s="191"/>
      <c r="N1251" s="190"/>
      <c r="O1251" s="192"/>
      <c r="P1251" s="218"/>
      <c r="Q1251" s="218"/>
      <c r="R1251" s="218"/>
    </row>
    <row r="1252" spans="1:18" x14ac:dyDescent="0.25">
      <c r="A1252" s="191"/>
      <c r="B1252" s="190"/>
      <c r="C1252" s="190"/>
      <c r="D1252" s="190"/>
      <c r="E1252" s="190"/>
      <c r="F1252" s="190"/>
      <c r="G1252" s="190"/>
      <c r="H1252" s="276"/>
      <c r="I1252" s="190"/>
      <c r="J1252" s="67"/>
      <c r="K1252" s="190"/>
      <c r="L1252" s="190"/>
      <c r="M1252" s="191"/>
      <c r="N1252" s="190"/>
      <c r="O1252" s="192"/>
      <c r="P1252" s="218"/>
      <c r="Q1252" s="218"/>
      <c r="R1252" s="218"/>
    </row>
    <row r="1253" spans="1:18" x14ac:dyDescent="0.25">
      <c r="A1253" s="191"/>
      <c r="B1253" s="190"/>
      <c r="C1253" s="190"/>
      <c r="D1253" s="190"/>
      <c r="E1253" s="190"/>
      <c r="F1253" s="190"/>
      <c r="G1253" s="190"/>
      <c r="H1253" s="276"/>
      <c r="I1253" s="190"/>
      <c r="J1253" s="67"/>
      <c r="K1253" s="190"/>
      <c r="L1253" s="190"/>
      <c r="M1253" s="191"/>
      <c r="N1253" s="190"/>
      <c r="O1253" s="192"/>
      <c r="P1253" s="218"/>
      <c r="Q1253" s="218"/>
      <c r="R1253" s="218"/>
    </row>
    <row r="1254" spans="1:18" x14ac:dyDescent="0.25">
      <c r="A1254" s="191"/>
      <c r="B1254" s="190"/>
      <c r="C1254" s="190"/>
      <c r="D1254" s="190"/>
      <c r="E1254" s="190"/>
      <c r="F1254" s="190"/>
      <c r="G1254" s="190"/>
      <c r="H1254" s="276"/>
      <c r="I1254" s="190"/>
      <c r="J1254" s="67"/>
      <c r="K1254" s="190"/>
      <c r="L1254" s="190"/>
      <c r="M1254" s="191"/>
      <c r="N1254" s="190"/>
      <c r="O1254" s="192"/>
      <c r="P1254" s="218"/>
      <c r="Q1254" s="218"/>
      <c r="R1254" s="218"/>
    </row>
    <row r="1255" spans="1:18" x14ac:dyDescent="0.25">
      <c r="A1255" s="191"/>
      <c r="B1255" s="190"/>
      <c r="C1255" s="190"/>
      <c r="D1255" s="190"/>
      <c r="E1255" s="190"/>
      <c r="F1255" s="190"/>
      <c r="G1255" s="190"/>
      <c r="H1255" s="276"/>
      <c r="I1255" s="190"/>
      <c r="J1255" s="67"/>
      <c r="K1255" s="190"/>
      <c r="L1255" s="190"/>
      <c r="M1255" s="191"/>
      <c r="N1255" s="190"/>
      <c r="O1255" s="192"/>
      <c r="P1255" s="218"/>
      <c r="Q1255" s="218"/>
      <c r="R1255" s="218"/>
    </row>
    <row r="1256" spans="1:18" x14ac:dyDescent="0.25">
      <c r="A1256" s="191"/>
      <c r="B1256" s="190"/>
      <c r="C1256" s="190"/>
      <c r="D1256" s="190"/>
      <c r="E1256" s="190"/>
      <c r="F1256" s="190"/>
      <c r="G1256" s="190"/>
      <c r="H1256" s="276"/>
      <c r="I1256" s="190"/>
      <c r="J1256" s="67"/>
      <c r="K1256" s="190"/>
      <c r="L1256" s="190"/>
      <c r="M1256" s="191"/>
      <c r="N1256" s="190"/>
      <c r="O1256" s="192"/>
      <c r="P1256" s="218"/>
      <c r="Q1256" s="218"/>
      <c r="R1256" s="218"/>
    </row>
    <row r="1257" spans="1:18" x14ac:dyDescent="0.25">
      <c r="A1257" s="191"/>
      <c r="B1257" s="190"/>
      <c r="C1257" s="190"/>
      <c r="D1257" s="190"/>
      <c r="E1257" s="190"/>
      <c r="F1257" s="190"/>
      <c r="G1257" s="190"/>
      <c r="H1257" s="276"/>
      <c r="I1257" s="190"/>
      <c r="J1257" s="67"/>
      <c r="K1257" s="190"/>
      <c r="L1257" s="190"/>
      <c r="M1257" s="191"/>
      <c r="N1257" s="190"/>
      <c r="O1257" s="192"/>
      <c r="P1257" s="218"/>
      <c r="Q1257" s="218"/>
      <c r="R1257" s="218"/>
    </row>
    <row r="1258" spans="1:18" x14ac:dyDescent="0.25">
      <c r="A1258" s="191"/>
      <c r="B1258" s="190"/>
      <c r="C1258" s="190"/>
      <c r="D1258" s="190"/>
      <c r="E1258" s="190"/>
      <c r="F1258" s="190"/>
      <c r="G1258" s="190"/>
      <c r="H1258" s="276"/>
      <c r="I1258" s="190"/>
      <c r="J1258" s="67"/>
      <c r="K1258" s="190"/>
      <c r="L1258" s="190"/>
      <c r="M1258" s="191"/>
      <c r="N1258" s="190"/>
      <c r="O1258" s="192"/>
      <c r="P1258" s="218"/>
      <c r="Q1258" s="218"/>
      <c r="R1258" s="218"/>
    </row>
    <row r="1259" spans="1:18" x14ac:dyDescent="0.25">
      <c r="A1259" s="191"/>
      <c r="B1259" s="190"/>
      <c r="C1259" s="190"/>
      <c r="D1259" s="190"/>
      <c r="E1259" s="190"/>
      <c r="F1259" s="190"/>
      <c r="G1259" s="190"/>
      <c r="H1259" s="276"/>
      <c r="I1259" s="190"/>
      <c r="J1259" s="67"/>
      <c r="K1259" s="190"/>
      <c r="L1259" s="190"/>
      <c r="M1259" s="191"/>
      <c r="N1259" s="190"/>
      <c r="O1259" s="192"/>
      <c r="P1259" s="218"/>
      <c r="Q1259" s="218"/>
      <c r="R1259" s="218"/>
    </row>
    <row r="1260" spans="1:18" x14ac:dyDescent="0.25">
      <c r="A1260" s="191"/>
      <c r="B1260" s="190"/>
      <c r="C1260" s="190"/>
      <c r="D1260" s="190"/>
      <c r="E1260" s="190"/>
      <c r="F1260" s="190"/>
      <c r="G1260" s="190"/>
      <c r="H1260" s="276"/>
      <c r="I1260" s="190"/>
      <c r="J1260" s="67"/>
      <c r="K1260" s="190"/>
      <c r="L1260" s="190"/>
      <c r="M1260" s="191"/>
      <c r="N1260" s="190"/>
      <c r="O1260" s="192"/>
      <c r="P1260" s="218"/>
      <c r="Q1260" s="218"/>
      <c r="R1260" s="218"/>
    </row>
    <row r="1261" spans="1:18" x14ac:dyDescent="0.25">
      <c r="A1261" s="191"/>
      <c r="B1261" s="190"/>
      <c r="C1261" s="190"/>
      <c r="D1261" s="190"/>
      <c r="E1261" s="190"/>
      <c r="F1261" s="190"/>
      <c r="G1261" s="190"/>
      <c r="H1261" s="276"/>
      <c r="I1261" s="190"/>
      <c r="J1261" s="67"/>
      <c r="K1261" s="190"/>
      <c r="L1261" s="190"/>
      <c r="M1261" s="191"/>
      <c r="N1261" s="190"/>
      <c r="O1261" s="192"/>
      <c r="P1261" s="218"/>
      <c r="Q1261" s="218"/>
      <c r="R1261" s="218"/>
    </row>
    <row r="1262" spans="1:18" x14ac:dyDescent="0.25">
      <c r="A1262" s="191"/>
      <c r="B1262" s="190"/>
      <c r="C1262" s="190"/>
      <c r="D1262" s="190"/>
      <c r="E1262" s="190"/>
      <c r="F1262" s="190"/>
      <c r="G1262" s="190"/>
      <c r="H1262" s="276"/>
      <c r="I1262" s="190"/>
      <c r="J1262" s="67"/>
      <c r="K1262" s="190"/>
      <c r="L1262" s="190"/>
      <c r="M1262" s="191"/>
      <c r="N1262" s="190"/>
      <c r="O1262" s="192"/>
      <c r="P1262" s="218"/>
      <c r="Q1262" s="218"/>
      <c r="R1262" s="218"/>
    </row>
    <row r="1263" spans="1:18" x14ac:dyDescent="0.25">
      <c r="A1263" s="191"/>
      <c r="B1263" s="190"/>
      <c r="C1263" s="190"/>
      <c r="D1263" s="190"/>
      <c r="E1263" s="190"/>
      <c r="F1263" s="190"/>
      <c r="G1263" s="190"/>
      <c r="H1263" s="276"/>
      <c r="I1263" s="190"/>
      <c r="J1263" s="67"/>
      <c r="K1263" s="190"/>
      <c r="L1263" s="190"/>
      <c r="M1263" s="191"/>
      <c r="N1263" s="190"/>
      <c r="O1263" s="192"/>
      <c r="P1263" s="218"/>
      <c r="Q1263" s="218"/>
      <c r="R1263" s="218"/>
    </row>
    <row r="1264" spans="1:18" x14ac:dyDescent="0.25">
      <c r="A1264" s="191"/>
      <c r="B1264" s="190"/>
      <c r="C1264" s="190"/>
      <c r="D1264" s="190"/>
      <c r="E1264" s="190"/>
      <c r="F1264" s="190"/>
      <c r="G1264" s="190"/>
      <c r="H1264" s="276"/>
      <c r="I1264" s="190"/>
      <c r="J1264" s="67"/>
      <c r="K1264" s="190"/>
      <c r="L1264" s="190"/>
      <c r="M1264" s="191"/>
      <c r="N1264" s="190"/>
      <c r="O1264" s="192"/>
      <c r="P1264" s="218"/>
      <c r="Q1264" s="218"/>
      <c r="R1264" s="218"/>
    </row>
    <row r="1265" spans="1:18" x14ac:dyDescent="0.25">
      <c r="A1265" s="191"/>
      <c r="B1265" s="190"/>
      <c r="C1265" s="190"/>
      <c r="D1265" s="190"/>
      <c r="E1265" s="190"/>
      <c r="F1265" s="190"/>
      <c r="G1265" s="190"/>
      <c r="H1265" s="276"/>
      <c r="I1265" s="190"/>
      <c r="J1265" s="67"/>
      <c r="K1265" s="190"/>
      <c r="L1265" s="190"/>
      <c r="M1265" s="191"/>
      <c r="N1265" s="190"/>
      <c r="O1265" s="192"/>
      <c r="P1265" s="218"/>
      <c r="Q1265" s="218"/>
      <c r="R1265" s="218"/>
    </row>
    <row r="1266" spans="1:18" x14ac:dyDescent="0.25">
      <c r="A1266" s="191"/>
      <c r="B1266" s="190"/>
      <c r="C1266" s="190"/>
      <c r="D1266" s="190"/>
      <c r="E1266" s="190"/>
      <c r="F1266" s="190"/>
      <c r="G1266" s="190"/>
      <c r="H1266" s="276"/>
      <c r="I1266" s="190"/>
      <c r="J1266" s="67"/>
      <c r="K1266" s="190"/>
      <c r="L1266" s="190"/>
      <c r="M1266" s="191"/>
      <c r="N1266" s="190"/>
      <c r="O1266" s="192"/>
      <c r="P1266" s="218"/>
      <c r="Q1266" s="218"/>
      <c r="R1266" s="218"/>
    </row>
    <row r="1267" spans="1:18" x14ac:dyDescent="0.25">
      <c r="A1267" s="191"/>
      <c r="B1267" s="190"/>
      <c r="C1267" s="190"/>
      <c r="D1267" s="190"/>
      <c r="E1267" s="190"/>
      <c r="F1267" s="190"/>
      <c r="G1267" s="190"/>
      <c r="H1267" s="276"/>
      <c r="I1267" s="190"/>
      <c r="J1267" s="67"/>
      <c r="K1267" s="190"/>
      <c r="L1267" s="190"/>
      <c r="M1267" s="191"/>
      <c r="N1267" s="190"/>
      <c r="O1267" s="192"/>
      <c r="P1267" s="218"/>
      <c r="Q1267" s="218"/>
      <c r="R1267" s="218"/>
    </row>
    <row r="1268" spans="1:18" x14ac:dyDescent="0.25">
      <c r="A1268" s="191"/>
      <c r="B1268" s="190"/>
      <c r="C1268" s="190"/>
      <c r="D1268" s="190"/>
      <c r="E1268" s="190"/>
      <c r="F1268" s="190"/>
      <c r="G1268" s="190"/>
      <c r="H1268" s="276"/>
      <c r="I1268" s="190"/>
      <c r="J1268" s="67"/>
      <c r="K1268" s="190"/>
      <c r="L1268" s="190"/>
      <c r="M1268" s="191"/>
      <c r="N1268" s="190"/>
      <c r="O1268" s="192"/>
      <c r="P1268" s="218"/>
      <c r="Q1268" s="218"/>
      <c r="R1268" s="218"/>
    </row>
    <row r="1269" spans="1:18" x14ac:dyDescent="0.25">
      <c r="A1269" s="191"/>
      <c r="B1269" s="190"/>
      <c r="C1269" s="190"/>
      <c r="D1269" s="190"/>
      <c r="E1269" s="190"/>
      <c r="F1269" s="190"/>
      <c r="G1269" s="190"/>
      <c r="H1269" s="276"/>
      <c r="I1269" s="190"/>
      <c r="J1269" s="67"/>
      <c r="K1269" s="190"/>
      <c r="L1269" s="190"/>
      <c r="M1269" s="191"/>
      <c r="N1269" s="190"/>
      <c r="O1269" s="192"/>
      <c r="P1269" s="218"/>
      <c r="Q1269" s="218"/>
      <c r="R1269" s="218"/>
    </row>
    <row r="1270" spans="1:18" x14ac:dyDescent="0.25">
      <c r="A1270" s="191"/>
      <c r="B1270" s="190"/>
      <c r="C1270" s="190"/>
      <c r="D1270" s="190"/>
      <c r="E1270" s="190"/>
      <c r="F1270" s="190"/>
      <c r="G1270" s="190"/>
      <c r="H1270" s="276"/>
      <c r="I1270" s="190"/>
      <c r="J1270" s="67"/>
      <c r="K1270" s="190"/>
      <c r="L1270" s="190"/>
      <c r="M1270" s="191"/>
      <c r="N1270" s="190"/>
      <c r="O1270" s="192"/>
      <c r="P1270" s="218"/>
      <c r="Q1270" s="218"/>
      <c r="R1270" s="218"/>
    </row>
    <row r="1271" spans="1:18" x14ac:dyDescent="0.25">
      <c r="A1271" s="191"/>
      <c r="B1271" s="190"/>
      <c r="C1271" s="190"/>
      <c r="D1271" s="190"/>
      <c r="E1271" s="190"/>
      <c r="F1271" s="190"/>
      <c r="G1271" s="190"/>
      <c r="H1271" s="276"/>
      <c r="I1271" s="190"/>
      <c r="J1271" s="67"/>
      <c r="K1271" s="190"/>
      <c r="L1271" s="190"/>
      <c r="M1271" s="191"/>
      <c r="N1271" s="190"/>
      <c r="O1271" s="192"/>
      <c r="P1271" s="218"/>
      <c r="Q1271" s="218"/>
      <c r="R1271" s="218"/>
    </row>
    <row r="1272" spans="1:18" x14ac:dyDescent="0.25">
      <c r="A1272" s="191"/>
      <c r="B1272" s="190"/>
      <c r="C1272" s="190"/>
      <c r="D1272" s="190"/>
      <c r="E1272" s="190"/>
      <c r="F1272" s="190"/>
      <c r="G1272" s="190"/>
      <c r="H1272" s="276"/>
      <c r="I1272" s="190"/>
      <c r="J1272" s="67"/>
      <c r="K1272" s="190"/>
      <c r="L1272" s="190"/>
      <c r="M1272" s="191"/>
      <c r="N1272" s="190"/>
      <c r="O1272" s="192"/>
      <c r="P1272" s="218"/>
      <c r="Q1272" s="218"/>
      <c r="R1272" s="218"/>
    </row>
    <row r="1273" spans="1:18" x14ac:dyDescent="0.25">
      <c r="A1273" s="191"/>
      <c r="B1273" s="190"/>
      <c r="C1273" s="190"/>
      <c r="D1273" s="190"/>
      <c r="E1273" s="190"/>
      <c r="F1273" s="190"/>
      <c r="G1273" s="190"/>
      <c r="H1273" s="276"/>
      <c r="I1273" s="190"/>
      <c r="J1273" s="67"/>
      <c r="K1273" s="190"/>
      <c r="L1273" s="190"/>
      <c r="M1273" s="191"/>
      <c r="N1273" s="190"/>
      <c r="O1273" s="192"/>
      <c r="P1273" s="218"/>
      <c r="Q1273" s="218"/>
      <c r="R1273" s="218"/>
    </row>
    <row r="1274" spans="1:18" x14ac:dyDescent="0.25">
      <c r="A1274" s="191"/>
      <c r="B1274" s="190"/>
      <c r="C1274" s="190"/>
      <c r="D1274" s="190"/>
      <c r="E1274" s="190"/>
      <c r="F1274" s="190"/>
      <c r="G1274" s="190"/>
      <c r="H1274" s="276"/>
      <c r="I1274" s="190"/>
      <c r="J1274" s="67"/>
      <c r="K1274" s="190"/>
      <c r="L1274" s="190"/>
      <c r="M1274" s="191"/>
      <c r="N1274" s="190"/>
      <c r="O1274" s="192"/>
      <c r="P1274" s="218"/>
      <c r="Q1274" s="218"/>
      <c r="R1274" s="218"/>
    </row>
    <row r="1275" spans="1:18" x14ac:dyDescent="0.25">
      <c r="A1275" s="191"/>
      <c r="B1275" s="190"/>
      <c r="C1275" s="190"/>
      <c r="D1275" s="190"/>
      <c r="E1275" s="190"/>
      <c r="F1275" s="190"/>
      <c r="G1275" s="190"/>
      <c r="H1275" s="276"/>
      <c r="I1275" s="190"/>
      <c r="J1275" s="67"/>
      <c r="K1275" s="190"/>
      <c r="L1275" s="190"/>
      <c r="M1275" s="191"/>
      <c r="N1275" s="190"/>
      <c r="O1275" s="192"/>
      <c r="P1275" s="218"/>
      <c r="Q1275" s="218"/>
      <c r="R1275" s="218"/>
    </row>
    <row r="1276" spans="1:18" x14ac:dyDescent="0.25">
      <c r="A1276" s="191"/>
      <c r="B1276" s="190"/>
      <c r="C1276" s="190"/>
      <c r="D1276" s="190"/>
      <c r="E1276" s="190"/>
      <c r="F1276" s="190"/>
      <c r="G1276" s="190"/>
      <c r="H1276" s="276"/>
      <c r="I1276" s="190"/>
      <c r="J1276" s="67"/>
      <c r="K1276" s="190"/>
      <c r="L1276" s="190"/>
      <c r="M1276" s="191"/>
      <c r="N1276" s="190"/>
      <c r="O1276" s="192"/>
      <c r="P1276" s="218"/>
      <c r="Q1276" s="218"/>
      <c r="R1276" s="218"/>
    </row>
    <row r="1277" spans="1:18" x14ac:dyDescent="0.25">
      <c r="A1277" s="191"/>
      <c r="B1277" s="190"/>
      <c r="C1277" s="190"/>
      <c r="D1277" s="190"/>
      <c r="E1277" s="190"/>
      <c r="F1277" s="190"/>
      <c r="G1277" s="190"/>
      <c r="H1277" s="276"/>
      <c r="I1277" s="190"/>
      <c r="J1277" s="67"/>
      <c r="K1277" s="190"/>
      <c r="L1277" s="190"/>
      <c r="M1277" s="191"/>
      <c r="N1277" s="190"/>
      <c r="O1277" s="192"/>
      <c r="P1277" s="218"/>
      <c r="Q1277" s="218"/>
      <c r="R1277" s="218"/>
    </row>
    <row r="1278" spans="1:18" x14ac:dyDescent="0.25">
      <c r="A1278" s="191"/>
      <c r="B1278" s="190"/>
      <c r="C1278" s="190"/>
      <c r="D1278" s="190"/>
      <c r="E1278" s="190"/>
      <c r="F1278" s="190"/>
      <c r="G1278" s="190"/>
      <c r="H1278" s="276"/>
      <c r="I1278" s="190"/>
      <c r="J1278" s="67"/>
      <c r="K1278" s="190"/>
      <c r="L1278" s="190"/>
      <c r="M1278" s="191"/>
      <c r="N1278" s="190"/>
      <c r="O1278" s="192"/>
      <c r="P1278" s="218"/>
      <c r="Q1278" s="218"/>
      <c r="R1278" s="218"/>
    </row>
    <row r="1279" spans="1:18" x14ac:dyDescent="0.25">
      <c r="A1279" s="191"/>
      <c r="B1279" s="190"/>
      <c r="C1279" s="190"/>
      <c r="D1279" s="190"/>
      <c r="E1279" s="190"/>
      <c r="F1279" s="190"/>
      <c r="G1279" s="190"/>
      <c r="H1279" s="276"/>
      <c r="I1279" s="190"/>
      <c r="J1279" s="67"/>
      <c r="K1279" s="190"/>
      <c r="L1279" s="190"/>
      <c r="M1279" s="191"/>
      <c r="N1279" s="190"/>
      <c r="O1279" s="192"/>
      <c r="P1279" s="218"/>
      <c r="Q1279" s="218"/>
      <c r="R1279" s="218"/>
    </row>
    <row r="1280" spans="1:18" x14ac:dyDescent="0.25">
      <c r="A1280" s="191"/>
      <c r="B1280" s="190"/>
      <c r="C1280" s="190"/>
      <c r="D1280" s="190"/>
      <c r="E1280" s="190"/>
      <c r="F1280" s="190"/>
      <c r="G1280" s="190"/>
      <c r="H1280" s="276"/>
      <c r="I1280" s="190"/>
      <c r="J1280" s="67"/>
      <c r="K1280" s="190"/>
      <c r="L1280" s="190"/>
      <c r="M1280" s="191"/>
      <c r="N1280" s="190"/>
      <c r="O1280" s="192"/>
      <c r="P1280" s="218"/>
      <c r="Q1280" s="218"/>
      <c r="R1280" s="218"/>
    </row>
    <row r="1281" spans="1:18" x14ac:dyDescent="0.25">
      <c r="A1281" s="191"/>
      <c r="B1281" s="190"/>
      <c r="C1281" s="190"/>
      <c r="D1281" s="190"/>
      <c r="E1281" s="190"/>
      <c r="F1281" s="190"/>
      <c r="G1281" s="190"/>
      <c r="H1281" s="276"/>
      <c r="I1281" s="190"/>
      <c r="J1281" s="67"/>
      <c r="K1281" s="190"/>
      <c r="L1281" s="190"/>
      <c r="M1281" s="191"/>
      <c r="N1281" s="190"/>
      <c r="O1281" s="192"/>
      <c r="P1281" s="218"/>
      <c r="Q1281" s="218"/>
      <c r="R1281" s="218"/>
    </row>
    <row r="1282" spans="1:18" x14ac:dyDescent="0.25">
      <c r="A1282" s="191"/>
      <c r="B1282" s="190"/>
      <c r="C1282" s="190"/>
      <c r="D1282" s="190"/>
      <c r="E1282" s="190"/>
      <c r="F1282" s="190"/>
      <c r="G1282" s="190"/>
      <c r="H1282" s="276"/>
      <c r="I1282" s="190"/>
      <c r="J1282" s="67"/>
      <c r="K1282" s="190"/>
      <c r="L1282" s="190"/>
      <c r="M1282" s="191"/>
      <c r="N1282" s="190"/>
      <c r="O1282" s="192"/>
      <c r="P1282" s="218"/>
      <c r="Q1282" s="218"/>
      <c r="R1282" s="218"/>
    </row>
    <row r="1283" spans="1:18" x14ac:dyDescent="0.25">
      <c r="A1283" s="191"/>
      <c r="B1283" s="190"/>
      <c r="C1283" s="190"/>
      <c r="D1283" s="190"/>
      <c r="E1283" s="190"/>
      <c r="F1283" s="190"/>
      <c r="G1283" s="190"/>
      <c r="H1283" s="276"/>
      <c r="I1283" s="190"/>
      <c r="J1283" s="67"/>
      <c r="K1283" s="190"/>
      <c r="L1283" s="190"/>
      <c r="M1283" s="191"/>
      <c r="N1283" s="190"/>
      <c r="O1283" s="192"/>
      <c r="P1283" s="218"/>
      <c r="Q1283" s="218"/>
      <c r="R1283" s="218"/>
    </row>
    <row r="1284" spans="1:18" x14ac:dyDescent="0.25">
      <c r="A1284" s="191"/>
      <c r="B1284" s="190"/>
      <c r="C1284" s="190"/>
      <c r="D1284" s="190"/>
      <c r="E1284" s="190"/>
      <c r="F1284" s="190"/>
      <c r="G1284" s="190"/>
      <c r="H1284" s="276"/>
      <c r="I1284" s="190"/>
      <c r="J1284" s="67"/>
      <c r="K1284" s="190"/>
      <c r="L1284" s="190"/>
      <c r="M1284" s="191"/>
      <c r="N1284" s="190"/>
      <c r="O1284" s="192"/>
      <c r="P1284" s="218"/>
      <c r="Q1284" s="218"/>
      <c r="R1284" s="218"/>
    </row>
    <row r="1285" spans="1:18" x14ac:dyDescent="0.25">
      <c r="A1285" s="191"/>
      <c r="B1285" s="190"/>
      <c r="C1285" s="190"/>
      <c r="D1285" s="190"/>
      <c r="E1285" s="190"/>
      <c r="F1285" s="190"/>
      <c r="G1285" s="190"/>
      <c r="H1285" s="276"/>
      <c r="I1285" s="190"/>
      <c r="J1285" s="67"/>
      <c r="K1285" s="190"/>
      <c r="L1285" s="190"/>
      <c r="M1285" s="191"/>
      <c r="N1285" s="190"/>
      <c r="O1285" s="192"/>
      <c r="P1285" s="218"/>
      <c r="Q1285" s="218"/>
      <c r="R1285" s="218"/>
    </row>
    <row r="1286" spans="1:18" x14ac:dyDescent="0.25">
      <c r="A1286" s="191"/>
      <c r="B1286" s="190"/>
      <c r="C1286" s="190"/>
      <c r="D1286" s="190"/>
      <c r="E1286" s="190"/>
      <c r="F1286" s="190"/>
      <c r="G1286" s="190"/>
      <c r="H1286" s="276"/>
      <c r="I1286" s="190"/>
      <c r="J1286" s="67"/>
      <c r="K1286" s="190"/>
      <c r="L1286" s="190"/>
      <c r="M1286" s="191"/>
      <c r="N1286" s="190"/>
      <c r="O1286" s="192"/>
      <c r="P1286" s="218"/>
      <c r="Q1286" s="218"/>
      <c r="R1286" s="218"/>
    </row>
    <row r="1287" spans="1:18" x14ac:dyDescent="0.25">
      <c r="A1287" s="191"/>
      <c r="B1287" s="190"/>
      <c r="C1287" s="190"/>
      <c r="D1287" s="190"/>
      <c r="E1287" s="190"/>
      <c r="F1287" s="190"/>
      <c r="G1287" s="190"/>
      <c r="H1287" s="276"/>
      <c r="I1287" s="190"/>
      <c r="J1287" s="67"/>
      <c r="K1287" s="190"/>
      <c r="L1287" s="190"/>
      <c r="M1287" s="191"/>
      <c r="N1287" s="190"/>
      <c r="O1287" s="192"/>
      <c r="P1287" s="218"/>
      <c r="Q1287" s="218"/>
      <c r="R1287" s="218"/>
    </row>
    <row r="1288" spans="1:18" x14ac:dyDescent="0.25">
      <c r="A1288" s="191"/>
      <c r="B1288" s="190"/>
      <c r="C1288" s="190"/>
      <c r="D1288" s="190"/>
      <c r="E1288" s="190"/>
      <c r="F1288" s="190"/>
      <c r="G1288" s="190"/>
      <c r="H1288" s="276"/>
      <c r="I1288" s="190"/>
      <c r="J1288" s="67"/>
      <c r="K1288" s="190"/>
      <c r="L1288" s="190"/>
      <c r="M1288" s="191"/>
      <c r="N1288" s="190"/>
      <c r="O1288" s="192"/>
      <c r="P1288" s="218"/>
      <c r="Q1288" s="218"/>
      <c r="R1288" s="218"/>
    </row>
    <row r="1289" spans="1:18" x14ac:dyDescent="0.25">
      <c r="A1289" s="191"/>
      <c r="B1289" s="190"/>
      <c r="C1289" s="190"/>
      <c r="D1289" s="190"/>
      <c r="E1289" s="190"/>
      <c r="F1289" s="190"/>
      <c r="G1289" s="190"/>
      <c r="H1289" s="276"/>
      <c r="I1289" s="190"/>
      <c r="J1289" s="67"/>
      <c r="K1289" s="190"/>
      <c r="L1289" s="190"/>
      <c r="M1289" s="191"/>
      <c r="N1289" s="190"/>
      <c r="O1289" s="192"/>
      <c r="P1289" s="218"/>
      <c r="Q1289" s="218"/>
      <c r="R1289" s="218"/>
    </row>
    <row r="1290" spans="1:18" x14ac:dyDescent="0.25">
      <c r="A1290" s="191"/>
      <c r="B1290" s="190"/>
      <c r="C1290" s="190"/>
      <c r="D1290" s="190"/>
      <c r="E1290" s="190"/>
      <c r="F1290" s="190"/>
      <c r="G1290" s="190"/>
      <c r="H1290" s="276"/>
      <c r="I1290" s="190"/>
      <c r="J1290" s="67"/>
      <c r="K1290" s="190"/>
      <c r="L1290" s="190"/>
      <c r="M1290" s="191"/>
      <c r="N1290" s="190"/>
      <c r="O1290" s="192"/>
      <c r="P1290" s="218"/>
      <c r="Q1290" s="218"/>
      <c r="R1290" s="218"/>
    </row>
    <row r="1291" spans="1:18" x14ac:dyDescent="0.25">
      <c r="A1291" s="191"/>
      <c r="B1291" s="190"/>
      <c r="C1291" s="190"/>
      <c r="D1291" s="190"/>
      <c r="E1291" s="190"/>
      <c r="F1291" s="190"/>
      <c r="G1291" s="190"/>
      <c r="H1291" s="276"/>
      <c r="I1291" s="190"/>
      <c r="J1291" s="67"/>
      <c r="K1291" s="190"/>
      <c r="L1291" s="190"/>
      <c r="M1291" s="191"/>
      <c r="N1291" s="190"/>
      <c r="O1291" s="192"/>
      <c r="P1291" s="218"/>
      <c r="Q1291" s="218"/>
      <c r="R1291" s="218"/>
    </row>
    <row r="1292" spans="1:18" x14ac:dyDescent="0.25">
      <c r="A1292" s="191"/>
      <c r="B1292" s="190"/>
      <c r="C1292" s="190"/>
      <c r="D1292" s="190"/>
      <c r="E1292" s="190"/>
      <c r="F1292" s="190"/>
      <c r="G1292" s="190"/>
      <c r="H1292" s="276"/>
      <c r="I1292" s="190"/>
      <c r="J1292" s="67"/>
      <c r="K1292" s="190"/>
      <c r="L1292" s="190"/>
      <c r="M1292" s="191"/>
      <c r="N1292" s="190"/>
      <c r="O1292" s="192"/>
      <c r="P1292" s="218"/>
      <c r="Q1292" s="218"/>
      <c r="R1292" s="218"/>
    </row>
    <row r="1293" spans="1:18" x14ac:dyDescent="0.25">
      <c r="A1293" s="191"/>
      <c r="B1293" s="190"/>
      <c r="C1293" s="190"/>
      <c r="D1293" s="190"/>
      <c r="E1293" s="190"/>
      <c r="F1293" s="190"/>
      <c r="G1293" s="190"/>
      <c r="H1293" s="276"/>
      <c r="I1293" s="190"/>
      <c r="J1293" s="67"/>
      <c r="K1293" s="190"/>
      <c r="L1293" s="190"/>
      <c r="M1293" s="191"/>
      <c r="N1293" s="190"/>
      <c r="O1293" s="192"/>
      <c r="P1293" s="218"/>
      <c r="Q1293" s="218"/>
      <c r="R1293" s="218"/>
    </row>
    <row r="1294" spans="1:18" x14ac:dyDescent="0.25">
      <c r="A1294" s="191"/>
      <c r="B1294" s="190"/>
      <c r="C1294" s="190"/>
      <c r="D1294" s="190"/>
      <c r="E1294" s="190"/>
      <c r="F1294" s="190"/>
      <c r="G1294" s="190"/>
      <c r="H1294" s="276"/>
      <c r="I1294" s="190"/>
      <c r="J1294" s="67"/>
      <c r="K1294" s="190"/>
      <c r="L1294" s="190"/>
      <c r="M1294" s="191"/>
      <c r="N1294" s="190"/>
      <c r="O1294" s="192"/>
      <c r="P1294" s="218"/>
      <c r="Q1294" s="218"/>
      <c r="R1294" s="218"/>
    </row>
    <row r="1295" spans="1:18" x14ac:dyDescent="0.25">
      <c r="A1295" s="191"/>
      <c r="B1295" s="190"/>
      <c r="C1295" s="190"/>
      <c r="D1295" s="190"/>
      <c r="E1295" s="190"/>
      <c r="F1295" s="190"/>
      <c r="G1295" s="190"/>
      <c r="H1295" s="276"/>
      <c r="I1295" s="190"/>
      <c r="J1295" s="67"/>
      <c r="K1295" s="190"/>
      <c r="L1295" s="190"/>
      <c r="M1295" s="191"/>
      <c r="N1295" s="190"/>
      <c r="O1295" s="192"/>
      <c r="P1295" s="218"/>
      <c r="Q1295" s="218"/>
      <c r="R1295" s="218"/>
    </row>
    <row r="1296" spans="1:18" x14ac:dyDescent="0.25">
      <c r="A1296" s="191"/>
      <c r="B1296" s="190"/>
      <c r="C1296" s="190"/>
      <c r="D1296" s="190"/>
      <c r="E1296" s="190"/>
      <c r="F1296" s="190"/>
      <c r="G1296" s="190"/>
      <c r="H1296" s="276"/>
      <c r="I1296" s="190"/>
      <c r="J1296" s="67"/>
      <c r="K1296" s="190"/>
      <c r="L1296" s="190"/>
      <c r="M1296" s="191"/>
      <c r="N1296" s="190"/>
      <c r="O1296" s="192"/>
      <c r="P1296" s="218"/>
      <c r="Q1296" s="218"/>
      <c r="R1296" s="218"/>
    </row>
    <row r="1297" spans="1:18" x14ac:dyDescent="0.25">
      <c r="A1297" s="191"/>
      <c r="B1297" s="190"/>
      <c r="C1297" s="190"/>
      <c r="D1297" s="190"/>
      <c r="E1297" s="190"/>
      <c r="F1297" s="190"/>
      <c r="G1297" s="190"/>
      <c r="H1297" s="276"/>
      <c r="I1297" s="190"/>
      <c r="J1297" s="67"/>
      <c r="K1297" s="190"/>
      <c r="L1297" s="190"/>
      <c r="M1297" s="191"/>
      <c r="N1297" s="190"/>
      <c r="O1297" s="192"/>
      <c r="P1297" s="218"/>
      <c r="Q1297" s="218"/>
      <c r="R1297" s="218"/>
    </row>
    <row r="1298" spans="1:18" x14ac:dyDescent="0.25">
      <c r="A1298" s="191"/>
      <c r="B1298" s="190"/>
      <c r="C1298" s="190"/>
      <c r="D1298" s="190"/>
      <c r="E1298" s="190"/>
      <c r="F1298" s="190"/>
      <c r="G1298" s="190"/>
      <c r="H1298" s="276"/>
      <c r="I1298" s="190"/>
      <c r="J1298" s="67"/>
      <c r="K1298" s="190"/>
      <c r="L1298" s="190"/>
      <c r="M1298" s="191"/>
      <c r="N1298" s="190"/>
      <c r="O1298" s="192"/>
      <c r="P1298" s="218"/>
      <c r="Q1298" s="218"/>
      <c r="R1298" s="218"/>
    </row>
    <row r="1299" spans="1:18" x14ac:dyDescent="0.25">
      <c r="A1299" s="191"/>
      <c r="B1299" s="190"/>
      <c r="C1299" s="190"/>
      <c r="D1299" s="190"/>
      <c r="E1299" s="190"/>
      <c r="F1299" s="190"/>
      <c r="G1299" s="190"/>
      <c r="H1299" s="276"/>
      <c r="I1299" s="190"/>
      <c r="J1299" s="67"/>
      <c r="K1299" s="190"/>
      <c r="L1299" s="190"/>
      <c r="M1299" s="191"/>
      <c r="N1299" s="190"/>
      <c r="O1299" s="192"/>
      <c r="P1299" s="218"/>
      <c r="Q1299" s="218"/>
      <c r="R1299" s="218"/>
    </row>
    <row r="1300" spans="1:18" x14ac:dyDescent="0.25">
      <c r="A1300" s="191"/>
      <c r="B1300" s="190"/>
      <c r="C1300" s="190"/>
      <c r="D1300" s="190"/>
      <c r="E1300" s="190"/>
      <c r="F1300" s="190"/>
      <c r="G1300" s="190"/>
      <c r="H1300" s="276"/>
      <c r="I1300" s="190"/>
      <c r="J1300" s="67"/>
      <c r="K1300" s="190"/>
      <c r="L1300" s="190"/>
      <c r="M1300" s="191"/>
      <c r="N1300" s="190"/>
      <c r="O1300" s="192"/>
      <c r="P1300" s="218"/>
      <c r="Q1300" s="218"/>
      <c r="R1300" s="218"/>
    </row>
    <row r="1301" spans="1:18" x14ac:dyDescent="0.25">
      <c r="A1301" s="191"/>
      <c r="B1301" s="190"/>
      <c r="C1301" s="190"/>
      <c r="D1301" s="190"/>
      <c r="E1301" s="190"/>
      <c r="F1301" s="190"/>
      <c r="G1301" s="190"/>
      <c r="H1301" s="276"/>
      <c r="I1301" s="190"/>
      <c r="J1301" s="67"/>
      <c r="K1301" s="190"/>
      <c r="L1301" s="190"/>
      <c r="M1301" s="191"/>
      <c r="N1301" s="190"/>
      <c r="O1301" s="192"/>
      <c r="P1301" s="218"/>
      <c r="Q1301" s="218"/>
      <c r="R1301" s="218"/>
    </row>
    <row r="1302" spans="1:18" x14ac:dyDescent="0.25">
      <c r="A1302" s="191"/>
      <c r="B1302" s="190"/>
      <c r="C1302" s="190"/>
      <c r="D1302" s="190"/>
      <c r="E1302" s="190"/>
      <c r="F1302" s="190"/>
      <c r="G1302" s="190"/>
      <c r="H1302" s="276"/>
      <c r="I1302" s="190"/>
      <c r="J1302" s="67"/>
      <c r="K1302" s="190"/>
      <c r="L1302" s="190"/>
      <c r="M1302" s="191"/>
      <c r="N1302" s="190"/>
      <c r="O1302" s="192"/>
      <c r="P1302" s="218"/>
      <c r="Q1302" s="218"/>
      <c r="R1302" s="218"/>
    </row>
    <row r="1303" spans="1:18" x14ac:dyDescent="0.25">
      <c r="A1303" s="191"/>
      <c r="B1303" s="190"/>
      <c r="C1303" s="190"/>
      <c r="D1303" s="190"/>
      <c r="E1303" s="190"/>
      <c r="F1303" s="190"/>
      <c r="G1303" s="190"/>
      <c r="H1303" s="276"/>
      <c r="I1303" s="190"/>
      <c r="J1303" s="67"/>
      <c r="K1303" s="190"/>
      <c r="L1303" s="190"/>
      <c r="M1303" s="191"/>
      <c r="N1303" s="190"/>
      <c r="O1303" s="192"/>
      <c r="P1303" s="218"/>
      <c r="Q1303" s="218"/>
      <c r="R1303" s="218"/>
    </row>
    <row r="1304" spans="1:18" x14ac:dyDescent="0.25">
      <c r="A1304" s="191"/>
      <c r="B1304" s="190"/>
      <c r="C1304" s="190"/>
      <c r="D1304" s="190"/>
      <c r="E1304" s="190"/>
      <c r="F1304" s="190"/>
      <c r="G1304" s="190"/>
      <c r="H1304" s="276"/>
      <c r="I1304" s="190"/>
      <c r="J1304" s="67"/>
      <c r="K1304" s="190"/>
      <c r="L1304" s="190"/>
      <c r="M1304" s="191"/>
      <c r="N1304" s="190"/>
      <c r="O1304" s="192"/>
      <c r="P1304" s="218"/>
      <c r="Q1304" s="218"/>
      <c r="R1304" s="218"/>
    </row>
    <row r="1305" spans="1:18" x14ac:dyDescent="0.25">
      <c r="A1305" s="191"/>
      <c r="B1305" s="190"/>
      <c r="C1305" s="190"/>
      <c r="D1305" s="190"/>
      <c r="E1305" s="190"/>
      <c r="F1305" s="190"/>
      <c r="G1305" s="190"/>
      <c r="H1305" s="276"/>
      <c r="I1305" s="190"/>
      <c r="J1305" s="67"/>
      <c r="K1305" s="190"/>
      <c r="L1305" s="190"/>
      <c r="M1305" s="191"/>
      <c r="N1305" s="190"/>
      <c r="O1305" s="192"/>
      <c r="P1305" s="218"/>
      <c r="Q1305" s="218"/>
      <c r="R1305" s="218"/>
    </row>
    <row r="1306" spans="1:18" x14ac:dyDescent="0.25">
      <c r="A1306" s="191"/>
      <c r="B1306" s="190"/>
      <c r="C1306" s="190"/>
      <c r="D1306" s="190"/>
      <c r="E1306" s="190"/>
      <c r="F1306" s="190"/>
      <c r="G1306" s="190"/>
      <c r="H1306" s="276"/>
      <c r="I1306" s="190"/>
      <c r="J1306" s="67"/>
      <c r="K1306" s="190"/>
      <c r="L1306" s="190"/>
      <c r="M1306" s="191"/>
      <c r="N1306" s="190"/>
      <c r="O1306" s="192"/>
      <c r="P1306" s="218"/>
      <c r="Q1306" s="218"/>
      <c r="R1306" s="218"/>
    </row>
    <row r="1307" spans="1:18" x14ac:dyDescent="0.25">
      <c r="A1307" s="191"/>
      <c r="B1307" s="190"/>
      <c r="C1307" s="190"/>
      <c r="D1307" s="190"/>
      <c r="E1307" s="190"/>
      <c r="F1307" s="190"/>
      <c r="G1307" s="190"/>
      <c r="H1307" s="276"/>
      <c r="I1307" s="190"/>
      <c r="J1307" s="67"/>
      <c r="K1307" s="190"/>
      <c r="L1307" s="190"/>
      <c r="M1307" s="191"/>
      <c r="N1307" s="190"/>
      <c r="O1307" s="192"/>
      <c r="P1307" s="218"/>
      <c r="Q1307" s="218"/>
      <c r="R1307" s="218"/>
    </row>
    <row r="1308" spans="1:18" x14ac:dyDescent="0.25">
      <c r="A1308" s="191"/>
      <c r="B1308" s="190"/>
      <c r="C1308" s="190"/>
      <c r="D1308" s="190"/>
      <c r="E1308" s="190"/>
      <c r="F1308" s="190"/>
      <c r="G1308" s="190"/>
      <c r="H1308" s="276"/>
      <c r="I1308" s="190"/>
      <c r="J1308" s="67"/>
      <c r="K1308" s="190"/>
      <c r="L1308" s="190"/>
      <c r="M1308" s="191"/>
      <c r="N1308" s="190"/>
      <c r="O1308" s="192"/>
      <c r="P1308" s="218"/>
      <c r="Q1308" s="218"/>
      <c r="R1308" s="218"/>
    </row>
    <row r="1309" spans="1:18" x14ac:dyDescent="0.25">
      <c r="A1309" s="191"/>
      <c r="B1309" s="190"/>
      <c r="C1309" s="190"/>
      <c r="D1309" s="190"/>
      <c r="E1309" s="190"/>
      <c r="F1309" s="190"/>
      <c r="G1309" s="190"/>
      <c r="H1309" s="276"/>
      <c r="I1309" s="190"/>
      <c r="J1309" s="67"/>
      <c r="K1309" s="190"/>
      <c r="L1309" s="190"/>
      <c r="M1309" s="191"/>
      <c r="N1309" s="190"/>
      <c r="O1309" s="192"/>
      <c r="P1309" s="218"/>
      <c r="Q1309" s="218"/>
      <c r="R1309" s="218"/>
    </row>
    <row r="1310" spans="1:18" x14ac:dyDescent="0.25">
      <c r="A1310" s="191"/>
      <c r="B1310" s="190"/>
      <c r="C1310" s="190"/>
      <c r="D1310" s="190"/>
      <c r="E1310" s="190"/>
      <c r="F1310" s="190"/>
      <c r="G1310" s="190"/>
      <c r="H1310" s="276"/>
      <c r="I1310" s="190"/>
      <c r="J1310" s="67"/>
      <c r="K1310" s="190"/>
      <c r="L1310" s="190"/>
      <c r="M1310" s="191"/>
      <c r="N1310" s="190"/>
      <c r="O1310" s="192"/>
      <c r="P1310" s="218"/>
      <c r="Q1310" s="218"/>
      <c r="R1310" s="218"/>
    </row>
    <row r="1311" spans="1:18" x14ac:dyDescent="0.25">
      <c r="A1311" s="191"/>
      <c r="B1311" s="190"/>
      <c r="C1311" s="190"/>
      <c r="D1311" s="190"/>
      <c r="E1311" s="190"/>
      <c r="F1311" s="190"/>
      <c r="G1311" s="190"/>
      <c r="H1311" s="276"/>
      <c r="I1311" s="190"/>
      <c r="J1311" s="67"/>
      <c r="K1311" s="190"/>
      <c r="L1311" s="190"/>
      <c r="M1311" s="191"/>
      <c r="N1311" s="190"/>
      <c r="O1311" s="192"/>
      <c r="P1311" s="218"/>
      <c r="Q1311" s="218"/>
      <c r="R1311" s="218"/>
    </row>
    <row r="1312" spans="1:18" x14ac:dyDescent="0.25">
      <c r="A1312" s="191"/>
      <c r="B1312" s="190"/>
      <c r="C1312" s="190"/>
      <c r="D1312" s="190"/>
      <c r="E1312" s="190"/>
      <c r="F1312" s="190"/>
      <c r="G1312" s="190"/>
      <c r="H1312" s="276"/>
      <c r="I1312" s="190"/>
      <c r="J1312" s="67"/>
      <c r="K1312" s="190"/>
      <c r="L1312" s="190"/>
      <c r="M1312" s="191"/>
      <c r="N1312" s="190"/>
      <c r="O1312" s="192"/>
      <c r="P1312" s="218"/>
      <c r="Q1312" s="218"/>
      <c r="R1312" s="218"/>
    </row>
    <row r="1313" spans="1:18" x14ac:dyDescent="0.25">
      <c r="A1313" s="191"/>
      <c r="B1313" s="190"/>
      <c r="C1313" s="190"/>
      <c r="D1313" s="190"/>
      <c r="E1313" s="190"/>
      <c r="F1313" s="190"/>
      <c r="G1313" s="190"/>
      <c r="H1313" s="276"/>
      <c r="I1313" s="190"/>
      <c r="J1313" s="67"/>
      <c r="K1313" s="190"/>
      <c r="L1313" s="190"/>
      <c r="M1313" s="191"/>
      <c r="N1313" s="190"/>
      <c r="O1313" s="192"/>
      <c r="P1313" s="218"/>
      <c r="Q1313" s="218"/>
      <c r="R1313" s="218"/>
    </row>
    <row r="1314" spans="1:18" x14ac:dyDescent="0.25">
      <c r="A1314" s="191"/>
      <c r="B1314" s="190"/>
      <c r="C1314" s="190"/>
      <c r="D1314" s="190"/>
      <c r="E1314" s="190"/>
      <c r="F1314" s="190"/>
      <c r="G1314" s="190"/>
      <c r="H1314" s="276"/>
      <c r="I1314" s="190"/>
      <c r="J1314" s="67"/>
      <c r="K1314" s="190"/>
      <c r="L1314" s="190"/>
      <c r="M1314" s="191"/>
      <c r="N1314" s="190"/>
      <c r="O1314" s="192"/>
      <c r="P1314" s="218"/>
      <c r="Q1314" s="218"/>
      <c r="R1314" s="218"/>
    </row>
    <row r="1315" spans="1:18" x14ac:dyDescent="0.25">
      <c r="A1315" s="191"/>
      <c r="B1315" s="190"/>
      <c r="C1315" s="190"/>
      <c r="D1315" s="190"/>
      <c r="E1315" s="190"/>
      <c r="F1315" s="190"/>
      <c r="G1315" s="190"/>
      <c r="H1315" s="276"/>
      <c r="I1315" s="190"/>
      <c r="J1315" s="67"/>
      <c r="K1315" s="190"/>
      <c r="L1315" s="190"/>
      <c r="M1315" s="191"/>
      <c r="N1315" s="190"/>
      <c r="O1315" s="192"/>
      <c r="P1315" s="218"/>
      <c r="Q1315" s="218"/>
      <c r="R1315" s="218"/>
    </row>
    <row r="1316" spans="1:18" x14ac:dyDescent="0.25">
      <c r="A1316" s="191"/>
      <c r="B1316" s="190"/>
      <c r="C1316" s="190"/>
      <c r="D1316" s="190"/>
      <c r="E1316" s="190"/>
      <c r="F1316" s="190"/>
      <c r="G1316" s="190"/>
      <c r="H1316" s="276"/>
      <c r="I1316" s="190"/>
      <c r="J1316" s="67"/>
      <c r="K1316" s="190"/>
      <c r="L1316" s="190"/>
      <c r="M1316" s="191"/>
      <c r="N1316" s="190"/>
      <c r="O1316" s="192"/>
      <c r="P1316" s="218"/>
      <c r="Q1316" s="218"/>
      <c r="R1316" s="218"/>
    </row>
    <row r="1317" spans="1:18" x14ac:dyDescent="0.25">
      <c r="A1317" s="191"/>
      <c r="B1317" s="190"/>
      <c r="C1317" s="190"/>
      <c r="D1317" s="190"/>
      <c r="E1317" s="190"/>
      <c r="F1317" s="190"/>
      <c r="G1317" s="190"/>
      <c r="H1317" s="276"/>
      <c r="I1317" s="190"/>
      <c r="J1317" s="67"/>
      <c r="K1317" s="190"/>
      <c r="L1317" s="190"/>
      <c r="M1317" s="191"/>
      <c r="N1317" s="190"/>
      <c r="O1317" s="192"/>
      <c r="P1317" s="218"/>
      <c r="Q1317" s="218"/>
      <c r="R1317" s="218"/>
    </row>
    <row r="1318" spans="1:18" x14ac:dyDescent="0.25">
      <c r="A1318" s="191"/>
      <c r="B1318" s="190"/>
      <c r="C1318" s="190"/>
      <c r="D1318" s="190"/>
      <c r="E1318" s="190"/>
      <c r="F1318" s="190"/>
      <c r="G1318" s="190"/>
      <c r="H1318" s="276"/>
      <c r="I1318" s="190"/>
      <c r="J1318" s="67"/>
      <c r="K1318" s="190"/>
      <c r="L1318" s="190"/>
      <c r="M1318" s="191"/>
      <c r="N1318" s="190"/>
      <c r="O1318" s="192"/>
      <c r="P1318" s="218"/>
      <c r="Q1318" s="218"/>
      <c r="R1318" s="218"/>
    </row>
    <row r="1319" spans="1:18" x14ac:dyDescent="0.25">
      <c r="A1319" s="191"/>
      <c r="B1319" s="190"/>
      <c r="C1319" s="190"/>
      <c r="D1319" s="190"/>
      <c r="E1319" s="190"/>
      <c r="F1319" s="190"/>
      <c r="G1319" s="190"/>
      <c r="H1319" s="276"/>
      <c r="I1319" s="190"/>
      <c r="J1319" s="67"/>
      <c r="K1319" s="190"/>
      <c r="L1319" s="190"/>
      <c r="M1319" s="191"/>
      <c r="N1319" s="190"/>
      <c r="O1319" s="192"/>
      <c r="P1319" s="218"/>
      <c r="Q1319" s="218"/>
      <c r="R1319" s="218"/>
    </row>
    <row r="1320" spans="1:18" x14ac:dyDescent="0.25">
      <c r="A1320" s="191"/>
      <c r="B1320" s="190"/>
      <c r="C1320" s="190"/>
      <c r="D1320" s="190"/>
      <c r="E1320" s="190"/>
      <c r="F1320" s="190"/>
      <c r="G1320" s="190"/>
      <c r="H1320" s="276"/>
      <c r="I1320" s="190"/>
      <c r="J1320" s="67"/>
      <c r="K1320" s="190"/>
      <c r="L1320" s="190"/>
      <c r="M1320" s="191"/>
      <c r="N1320" s="190"/>
      <c r="O1320" s="192"/>
      <c r="P1320" s="218"/>
      <c r="Q1320" s="218"/>
      <c r="R1320" s="218"/>
    </row>
    <row r="1321" spans="1:18" x14ac:dyDescent="0.25">
      <c r="A1321" s="191"/>
      <c r="B1321" s="190"/>
      <c r="C1321" s="190"/>
      <c r="D1321" s="190"/>
      <c r="E1321" s="190"/>
      <c r="F1321" s="190"/>
      <c r="G1321" s="190"/>
      <c r="H1321" s="276"/>
      <c r="I1321" s="190"/>
      <c r="J1321" s="67"/>
      <c r="K1321" s="190"/>
      <c r="L1321" s="190"/>
      <c r="M1321" s="191"/>
      <c r="N1321" s="190"/>
      <c r="O1321" s="192"/>
      <c r="P1321" s="218"/>
      <c r="Q1321" s="218"/>
      <c r="R1321" s="218"/>
    </row>
    <row r="1322" spans="1:18" x14ac:dyDescent="0.25">
      <c r="A1322" s="191"/>
      <c r="B1322" s="190"/>
      <c r="C1322" s="190"/>
      <c r="D1322" s="190"/>
      <c r="E1322" s="190"/>
      <c r="F1322" s="190"/>
      <c r="G1322" s="190"/>
      <c r="H1322" s="276"/>
      <c r="I1322" s="190"/>
      <c r="J1322" s="67"/>
      <c r="K1322" s="190"/>
      <c r="L1322" s="190"/>
      <c r="M1322" s="191"/>
      <c r="N1322" s="190"/>
      <c r="O1322" s="192"/>
      <c r="P1322" s="218"/>
      <c r="Q1322" s="218"/>
      <c r="R1322" s="218"/>
    </row>
    <row r="1323" spans="1:18" x14ac:dyDescent="0.25">
      <c r="A1323" s="191"/>
      <c r="B1323" s="190"/>
      <c r="C1323" s="190"/>
      <c r="D1323" s="190"/>
      <c r="E1323" s="190"/>
      <c r="F1323" s="190"/>
      <c r="G1323" s="190"/>
      <c r="H1323" s="276"/>
      <c r="I1323" s="190"/>
      <c r="J1323" s="67"/>
      <c r="K1323" s="190"/>
      <c r="L1323" s="190"/>
      <c r="M1323" s="191"/>
      <c r="N1323" s="190"/>
      <c r="O1323" s="192"/>
      <c r="P1323" s="218"/>
      <c r="Q1323" s="218"/>
      <c r="R1323" s="218"/>
    </row>
    <row r="1324" spans="1:18" x14ac:dyDescent="0.25">
      <c r="A1324" s="191"/>
      <c r="B1324" s="190"/>
      <c r="C1324" s="190"/>
      <c r="D1324" s="190"/>
      <c r="E1324" s="190"/>
      <c r="F1324" s="190"/>
      <c r="G1324" s="190"/>
      <c r="H1324" s="276"/>
      <c r="I1324" s="190"/>
      <c r="J1324" s="67"/>
      <c r="K1324" s="190"/>
      <c r="L1324" s="190"/>
      <c r="M1324" s="191"/>
      <c r="N1324" s="190"/>
      <c r="O1324" s="192"/>
      <c r="P1324" s="218"/>
      <c r="Q1324" s="218"/>
      <c r="R1324" s="218"/>
    </row>
    <row r="1325" spans="1:18" x14ac:dyDescent="0.25">
      <c r="A1325" s="191"/>
      <c r="B1325" s="190"/>
      <c r="C1325" s="190"/>
      <c r="D1325" s="190"/>
      <c r="E1325" s="190"/>
      <c r="F1325" s="190"/>
      <c r="G1325" s="190"/>
      <c r="H1325" s="276"/>
      <c r="I1325" s="190"/>
      <c r="J1325" s="67"/>
      <c r="K1325" s="190"/>
      <c r="L1325" s="190"/>
      <c r="M1325" s="191"/>
      <c r="N1325" s="190"/>
      <c r="O1325" s="192"/>
      <c r="P1325" s="218"/>
      <c r="Q1325" s="218"/>
      <c r="R1325" s="218"/>
    </row>
    <row r="1326" spans="1:18" x14ac:dyDescent="0.25">
      <c r="A1326" s="191"/>
      <c r="B1326" s="190"/>
      <c r="C1326" s="190"/>
      <c r="D1326" s="190"/>
      <c r="E1326" s="190"/>
      <c r="F1326" s="190"/>
      <c r="G1326" s="190"/>
      <c r="H1326" s="276"/>
      <c r="I1326" s="190"/>
      <c r="J1326" s="67"/>
      <c r="K1326" s="190"/>
      <c r="L1326" s="190"/>
      <c r="M1326" s="191"/>
      <c r="N1326" s="190"/>
      <c r="O1326" s="192"/>
      <c r="P1326" s="218"/>
      <c r="Q1326" s="218"/>
      <c r="R1326" s="218"/>
    </row>
    <row r="1327" spans="1:18" x14ac:dyDescent="0.25">
      <c r="A1327" s="191"/>
      <c r="B1327" s="190"/>
      <c r="C1327" s="190"/>
      <c r="D1327" s="190"/>
      <c r="E1327" s="190"/>
      <c r="F1327" s="190"/>
      <c r="G1327" s="190"/>
      <c r="H1327" s="276"/>
      <c r="I1327" s="190"/>
      <c r="J1327" s="67"/>
      <c r="K1327" s="190"/>
      <c r="L1327" s="190"/>
      <c r="M1327" s="191"/>
      <c r="N1327" s="190"/>
      <c r="O1327" s="192"/>
      <c r="P1327" s="218"/>
      <c r="Q1327" s="218"/>
      <c r="R1327" s="218"/>
    </row>
    <row r="1328" spans="1:18" x14ac:dyDescent="0.25">
      <c r="A1328" s="191"/>
      <c r="B1328" s="190"/>
      <c r="C1328" s="190"/>
      <c r="D1328" s="190"/>
      <c r="E1328" s="190"/>
      <c r="F1328" s="190"/>
      <c r="G1328" s="190"/>
      <c r="H1328" s="276"/>
      <c r="I1328" s="190"/>
      <c r="J1328" s="67"/>
      <c r="K1328" s="190"/>
      <c r="L1328" s="190"/>
      <c r="M1328" s="191"/>
      <c r="N1328" s="190"/>
      <c r="O1328" s="192"/>
      <c r="P1328" s="218"/>
      <c r="Q1328" s="218"/>
      <c r="R1328" s="218"/>
    </row>
    <row r="1329" spans="1:18" x14ac:dyDescent="0.25">
      <c r="A1329" s="191"/>
      <c r="B1329" s="190"/>
      <c r="C1329" s="190"/>
      <c r="D1329" s="190"/>
      <c r="E1329" s="190"/>
      <c r="F1329" s="190"/>
      <c r="G1329" s="190"/>
      <c r="H1329" s="276"/>
      <c r="I1329" s="190"/>
      <c r="J1329" s="67"/>
      <c r="K1329" s="190"/>
      <c r="L1329" s="190"/>
      <c r="M1329" s="191"/>
      <c r="N1329" s="190"/>
      <c r="O1329" s="192"/>
      <c r="P1329" s="218"/>
      <c r="Q1329" s="218"/>
      <c r="R1329" s="218"/>
    </row>
    <row r="1330" spans="1:18" x14ac:dyDescent="0.25">
      <c r="A1330" s="191"/>
      <c r="B1330" s="190"/>
      <c r="C1330" s="190"/>
      <c r="D1330" s="190"/>
      <c r="E1330" s="190"/>
      <c r="F1330" s="190"/>
      <c r="G1330" s="190"/>
      <c r="H1330" s="276"/>
      <c r="I1330" s="190"/>
      <c r="J1330" s="67"/>
      <c r="K1330" s="190"/>
      <c r="L1330" s="190"/>
      <c r="M1330" s="191"/>
      <c r="N1330" s="190"/>
      <c r="O1330" s="192"/>
      <c r="P1330" s="218"/>
      <c r="Q1330" s="218"/>
      <c r="R1330" s="218"/>
    </row>
    <row r="1331" spans="1:18" x14ac:dyDescent="0.25">
      <c r="A1331" s="191"/>
      <c r="B1331" s="190"/>
      <c r="C1331" s="190"/>
      <c r="D1331" s="190"/>
      <c r="E1331" s="190"/>
      <c r="F1331" s="190"/>
      <c r="G1331" s="190"/>
      <c r="H1331" s="276"/>
      <c r="I1331" s="190"/>
      <c r="J1331" s="67"/>
      <c r="K1331" s="190"/>
      <c r="L1331" s="190"/>
      <c r="M1331" s="191"/>
      <c r="N1331" s="190"/>
      <c r="O1331" s="192"/>
      <c r="P1331" s="218"/>
      <c r="Q1331" s="218"/>
      <c r="R1331" s="218"/>
    </row>
    <row r="1332" spans="1:18" x14ac:dyDescent="0.25">
      <c r="A1332" s="191"/>
      <c r="B1332" s="190"/>
      <c r="C1332" s="190"/>
      <c r="D1332" s="190"/>
      <c r="E1332" s="190"/>
      <c r="F1332" s="190"/>
      <c r="G1332" s="190"/>
      <c r="H1332" s="276"/>
      <c r="I1332" s="190"/>
      <c r="J1332" s="67"/>
      <c r="K1332" s="190"/>
      <c r="L1332" s="190"/>
      <c r="M1332" s="191"/>
      <c r="N1332" s="190"/>
      <c r="O1332" s="192"/>
      <c r="P1332" s="218"/>
      <c r="Q1332" s="218"/>
      <c r="R1332" s="218"/>
    </row>
    <row r="1333" spans="1:18" x14ac:dyDescent="0.25">
      <c r="A1333" s="191"/>
      <c r="B1333" s="190"/>
      <c r="C1333" s="190"/>
      <c r="D1333" s="190"/>
      <c r="E1333" s="190"/>
      <c r="F1333" s="190"/>
      <c r="G1333" s="190"/>
      <c r="H1333" s="276"/>
      <c r="I1333" s="190"/>
      <c r="J1333" s="67"/>
      <c r="K1333" s="190"/>
      <c r="L1333" s="190"/>
      <c r="M1333" s="191"/>
      <c r="N1333" s="190"/>
      <c r="O1333" s="192"/>
      <c r="P1333" s="218"/>
      <c r="Q1333" s="218"/>
      <c r="R1333" s="218"/>
    </row>
    <row r="1334" spans="1:18" x14ac:dyDescent="0.25">
      <c r="A1334" s="191"/>
      <c r="B1334" s="190"/>
      <c r="C1334" s="190"/>
      <c r="D1334" s="190"/>
      <c r="E1334" s="190"/>
      <c r="F1334" s="190"/>
      <c r="G1334" s="190"/>
      <c r="H1334" s="276"/>
      <c r="I1334" s="190"/>
      <c r="J1334" s="67"/>
      <c r="K1334" s="190"/>
      <c r="L1334" s="190"/>
      <c r="M1334" s="191"/>
      <c r="N1334" s="190"/>
      <c r="O1334" s="192"/>
      <c r="P1334" s="218"/>
      <c r="Q1334" s="218"/>
      <c r="R1334" s="218"/>
    </row>
    <row r="1335" spans="1:18" x14ac:dyDescent="0.25">
      <c r="A1335" s="191"/>
      <c r="B1335" s="190"/>
      <c r="C1335" s="190"/>
      <c r="D1335" s="190"/>
      <c r="E1335" s="190"/>
      <c r="F1335" s="190"/>
      <c r="G1335" s="190"/>
      <c r="H1335" s="276"/>
      <c r="I1335" s="190"/>
      <c r="J1335" s="67"/>
      <c r="K1335" s="190"/>
      <c r="L1335" s="190"/>
      <c r="M1335" s="191"/>
      <c r="N1335" s="190"/>
      <c r="O1335" s="192"/>
      <c r="P1335" s="218"/>
      <c r="Q1335" s="218"/>
      <c r="R1335" s="218"/>
    </row>
    <row r="1336" spans="1:18" x14ac:dyDescent="0.25">
      <c r="A1336" s="191"/>
      <c r="B1336" s="190"/>
      <c r="C1336" s="190"/>
      <c r="D1336" s="190"/>
      <c r="E1336" s="190"/>
      <c r="F1336" s="190"/>
      <c r="G1336" s="190"/>
      <c r="H1336" s="276"/>
      <c r="I1336" s="190"/>
      <c r="J1336" s="67"/>
      <c r="K1336" s="190"/>
      <c r="L1336" s="190"/>
      <c r="M1336" s="191"/>
      <c r="N1336" s="190"/>
      <c r="O1336" s="192"/>
      <c r="P1336" s="218"/>
      <c r="Q1336" s="218"/>
      <c r="R1336" s="218"/>
    </row>
    <row r="1337" spans="1:18" x14ac:dyDescent="0.25">
      <c r="A1337" s="191"/>
      <c r="B1337" s="190"/>
      <c r="C1337" s="190"/>
      <c r="D1337" s="190"/>
      <c r="E1337" s="190"/>
      <c r="F1337" s="190"/>
      <c r="G1337" s="190"/>
      <c r="H1337" s="276"/>
      <c r="I1337" s="190"/>
      <c r="J1337" s="67"/>
      <c r="K1337" s="190"/>
      <c r="L1337" s="190"/>
      <c r="M1337" s="191"/>
      <c r="N1337" s="190"/>
      <c r="O1337" s="192"/>
      <c r="P1337" s="218"/>
      <c r="Q1337" s="218"/>
      <c r="R1337" s="218"/>
    </row>
    <row r="1338" spans="1:18" x14ac:dyDescent="0.25">
      <c r="A1338" s="191"/>
      <c r="B1338" s="190"/>
      <c r="C1338" s="190"/>
      <c r="D1338" s="190"/>
      <c r="E1338" s="190"/>
      <c r="F1338" s="190"/>
      <c r="G1338" s="190"/>
      <c r="H1338" s="276"/>
      <c r="I1338" s="190"/>
      <c r="J1338" s="67"/>
      <c r="K1338" s="190"/>
      <c r="L1338" s="190"/>
      <c r="M1338" s="191"/>
      <c r="N1338" s="190"/>
      <c r="O1338" s="192"/>
      <c r="P1338" s="218"/>
      <c r="Q1338" s="218"/>
      <c r="R1338" s="218"/>
    </row>
    <row r="1339" spans="1:18" x14ac:dyDescent="0.25">
      <c r="A1339" s="191"/>
      <c r="B1339" s="190"/>
      <c r="C1339" s="190"/>
      <c r="D1339" s="190"/>
      <c r="E1339" s="190"/>
      <c r="F1339" s="190"/>
      <c r="G1339" s="190"/>
      <c r="H1339" s="276"/>
      <c r="I1339" s="190"/>
      <c r="J1339" s="67"/>
      <c r="K1339" s="190"/>
      <c r="L1339" s="190"/>
      <c r="M1339" s="191"/>
      <c r="N1339" s="190"/>
      <c r="O1339" s="192"/>
      <c r="P1339" s="218"/>
      <c r="Q1339" s="218"/>
      <c r="R1339" s="218"/>
    </row>
    <row r="1340" spans="1:18" x14ac:dyDescent="0.25">
      <c r="A1340" s="191"/>
      <c r="B1340" s="190"/>
      <c r="C1340" s="190"/>
      <c r="D1340" s="190"/>
      <c r="E1340" s="190"/>
      <c r="F1340" s="190"/>
      <c r="G1340" s="190"/>
      <c r="H1340" s="276"/>
      <c r="I1340" s="190"/>
      <c r="J1340" s="67"/>
      <c r="K1340" s="190"/>
      <c r="L1340" s="190"/>
      <c r="M1340" s="191"/>
      <c r="N1340" s="190"/>
      <c r="O1340" s="192"/>
      <c r="P1340" s="218"/>
      <c r="Q1340" s="218"/>
      <c r="R1340" s="218"/>
    </row>
    <row r="1341" spans="1:18" x14ac:dyDescent="0.25">
      <c r="A1341" s="191"/>
      <c r="B1341" s="190"/>
      <c r="C1341" s="190"/>
      <c r="D1341" s="190"/>
      <c r="E1341" s="190"/>
      <c r="F1341" s="190"/>
      <c r="G1341" s="190"/>
      <c r="H1341" s="276"/>
      <c r="I1341" s="190"/>
      <c r="J1341" s="67"/>
      <c r="K1341" s="190"/>
      <c r="L1341" s="190"/>
      <c r="M1341" s="191"/>
      <c r="N1341" s="190"/>
      <c r="O1341" s="192"/>
      <c r="P1341" s="218"/>
      <c r="Q1341" s="218"/>
      <c r="R1341" s="218"/>
    </row>
    <row r="1342" spans="1:18" x14ac:dyDescent="0.25">
      <c r="A1342" s="191"/>
      <c r="B1342" s="190"/>
      <c r="C1342" s="190"/>
      <c r="D1342" s="190"/>
      <c r="E1342" s="190"/>
      <c r="F1342" s="190"/>
      <c r="G1342" s="190"/>
      <c r="H1342" s="276"/>
      <c r="I1342" s="190"/>
      <c r="J1342" s="67"/>
      <c r="K1342" s="190"/>
      <c r="L1342" s="190"/>
      <c r="M1342" s="191"/>
      <c r="N1342" s="190"/>
      <c r="O1342" s="192"/>
      <c r="P1342" s="218"/>
      <c r="Q1342" s="218"/>
      <c r="R1342" s="218"/>
    </row>
    <row r="1343" spans="1:18" x14ac:dyDescent="0.25">
      <c r="A1343" s="191"/>
      <c r="B1343" s="190"/>
      <c r="C1343" s="190"/>
      <c r="D1343" s="190"/>
      <c r="E1343" s="190"/>
      <c r="F1343" s="190"/>
      <c r="G1343" s="190"/>
      <c r="H1343" s="276"/>
      <c r="I1343" s="190"/>
      <c r="J1343" s="67"/>
      <c r="K1343" s="190"/>
      <c r="L1343" s="190"/>
      <c r="M1343" s="191"/>
      <c r="N1343" s="190"/>
      <c r="O1343" s="192"/>
      <c r="P1343" s="218"/>
      <c r="Q1343" s="218"/>
      <c r="R1343" s="218"/>
    </row>
    <row r="1344" spans="1:18" x14ac:dyDescent="0.25">
      <c r="A1344" s="191"/>
      <c r="B1344" s="190"/>
      <c r="C1344" s="190"/>
      <c r="D1344" s="190"/>
      <c r="E1344" s="190"/>
      <c r="F1344" s="190"/>
      <c r="G1344" s="190"/>
      <c r="H1344" s="276"/>
      <c r="I1344" s="190"/>
      <c r="J1344" s="67"/>
      <c r="K1344" s="190"/>
      <c r="L1344" s="190"/>
      <c r="M1344" s="191"/>
      <c r="N1344" s="190"/>
      <c r="O1344" s="192"/>
      <c r="P1344" s="218"/>
      <c r="Q1344" s="218"/>
      <c r="R1344" s="218"/>
    </row>
    <row r="1345" spans="1:18" x14ac:dyDescent="0.25">
      <c r="A1345" s="191"/>
      <c r="B1345" s="190"/>
      <c r="C1345" s="190"/>
      <c r="D1345" s="190"/>
      <c r="E1345" s="190"/>
      <c r="F1345" s="190"/>
      <c r="G1345" s="190"/>
      <c r="H1345" s="276"/>
      <c r="I1345" s="190"/>
      <c r="J1345" s="67"/>
      <c r="K1345" s="190"/>
      <c r="L1345" s="190"/>
      <c r="M1345" s="191"/>
      <c r="N1345" s="190"/>
      <c r="O1345" s="192"/>
      <c r="P1345" s="218"/>
      <c r="Q1345" s="218"/>
      <c r="R1345" s="218"/>
    </row>
    <row r="1346" spans="1:18" x14ac:dyDescent="0.25">
      <c r="A1346" s="191"/>
      <c r="B1346" s="190"/>
      <c r="C1346" s="190"/>
      <c r="D1346" s="190"/>
      <c r="E1346" s="190"/>
      <c r="F1346" s="190"/>
      <c r="G1346" s="190"/>
      <c r="H1346" s="276"/>
      <c r="I1346" s="190"/>
      <c r="J1346" s="67"/>
      <c r="K1346" s="190"/>
      <c r="L1346" s="190"/>
      <c r="M1346" s="191"/>
      <c r="N1346" s="190"/>
      <c r="O1346" s="192"/>
      <c r="P1346" s="218"/>
      <c r="Q1346" s="218"/>
      <c r="R1346" s="218"/>
    </row>
    <row r="1347" spans="1:18" x14ac:dyDescent="0.25">
      <c r="A1347" s="191"/>
      <c r="B1347" s="190"/>
      <c r="C1347" s="190"/>
      <c r="D1347" s="190"/>
      <c r="E1347" s="190"/>
      <c r="F1347" s="190"/>
      <c r="G1347" s="190"/>
      <c r="H1347" s="276"/>
      <c r="I1347" s="190"/>
      <c r="J1347" s="67"/>
      <c r="K1347" s="190"/>
      <c r="L1347" s="190"/>
      <c r="M1347" s="191"/>
      <c r="N1347" s="190"/>
      <c r="O1347" s="192"/>
      <c r="P1347" s="218"/>
      <c r="Q1347" s="218"/>
      <c r="R1347" s="218"/>
    </row>
    <row r="1348" spans="1:18" x14ac:dyDescent="0.25">
      <c r="A1348" s="191"/>
      <c r="B1348" s="190"/>
      <c r="C1348" s="190"/>
      <c r="D1348" s="190"/>
      <c r="E1348" s="190"/>
      <c r="F1348" s="190"/>
      <c r="G1348" s="190"/>
      <c r="H1348" s="276"/>
      <c r="I1348" s="190"/>
      <c r="J1348" s="67"/>
      <c r="K1348" s="190"/>
      <c r="L1348" s="190"/>
      <c r="M1348" s="191"/>
      <c r="N1348" s="190"/>
      <c r="O1348" s="192"/>
      <c r="P1348" s="218"/>
      <c r="Q1348" s="218"/>
      <c r="R1348" s="218"/>
    </row>
    <row r="1349" spans="1:18" x14ac:dyDescent="0.25">
      <c r="A1349" s="191"/>
      <c r="B1349" s="190"/>
      <c r="C1349" s="190"/>
      <c r="D1349" s="190"/>
      <c r="E1349" s="190"/>
      <c r="F1349" s="190"/>
      <c r="G1349" s="190"/>
      <c r="H1349" s="276"/>
      <c r="I1349" s="190"/>
      <c r="J1349" s="67"/>
      <c r="K1349" s="190"/>
      <c r="L1349" s="190"/>
      <c r="M1349" s="191"/>
      <c r="N1349" s="190"/>
      <c r="O1349" s="192"/>
      <c r="P1349" s="218"/>
      <c r="Q1349" s="218"/>
      <c r="R1349" s="218"/>
    </row>
    <row r="1350" spans="1:18" x14ac:dyDescent="0.25">
      <c r="A1350" s="191"/>
      <c r="B1350" s="190"/>
      <c r="C1350" s="190"/>
      <c r="D1350" s="190"/>
      <c r="E1350" s="190"/>
      <c r="F1350" s="190"/>
      <c r="G1350" s="190"/>
      <c r="H1350" s="276"/>
      <c r="I1350" s="190"/>
      <c r="J1350" s="67"/>
      <c r="K1350" s="190"/>
      <c r="L1350" s="190"/>
      <c r="M1350" s="191"/>
      <c r="N1350" s="190"/>
      <c r="O1350" s="192"/>
      <c r="P1350" s="218"/>
      <c r="Q1350" s="218"/>
      <c r="R1350" s="218"/>
    </row>
    <row r="1351" spans="1:18" x14ac:dyDescent="0.25">
      <c r="A1351" s="191"/>
      <c r="B1351" s="190"/>
      <c r="C1351" s="190"/>
      <c r="D1351" s="190"/>
      <c r="E1351" s="190"/>
      <c r="F1351" s="190"/>
      <c r="G1351" s="190"/>
      <c r="H1351" s="276"/>
      <c r="I1351" s="190"/>
      <c r="J1351" s="67"/>
      <c r="K1351" s="190"/>
      <c r="L1351" s="190"/>
      <c r="M1351" s="191"/>
      <c r="N1351" s="190"/>
      <c r="O1351" s="192"/>
      <c r="P1351" s="218"/>
      <c r="Q1351" s="218"/>
      <c r="R1351" s="218"/>
    </row>
    <row r="1352" spans="1:18" x14ac:dyDescent="0.25">
      <c r="A1352" s="191"/>
      <c r="B1352" s="190"/>
      <c r="C1352" s="190"/>
      <c r="D1352" s="190"/>
      <c r="E1352" s="190"/>
      <c r="F1352" s="190"/>
      <c r="G1352" s="190"/>
      <c r="H1352" s="276"/>
      <c r="I1352" s="190"/>
      <c r="J1352" s="67"/>
      <c r="K1352" s="190"/>
      <c r="L1352" s="190"/>
      <c r="M1352" s="191"/>
      <c r="N1352" s="190"/>
      <c r="O1352" s="192"/>
      <c r="P1352" s="218"/>
      <c r="Q1352" s="218"/>
      <c r="R1352" s="218"/>
    </row>
    <row r="1353" spans="1:18" x14ac:dyDescent="0.25">
      <c r="A1353" s="191"/>
      <c r="B1353" s="190"/>
      <c r="C1353" s="190"/>
      <c r="D1353" s="190"/>
      <c r="E1353" s="190"/>
      <c r="F1353" s="190"/>
      <c r="G1353" s="190"/>
      <c r="H1353" s="276"/>
      <c r="I1353" s="190"/>
      <c r="J1353" s="67"/>
      <c r="K1353" s="190"/>
      <c r="L1353" s="190"/>
      <c r="M1353" s="191"/>
      <c r="N1353" s="190"/>
      <c r="O1353" s="192"/>
      <c r="P1353" s="218"/>
      <c r="Q1353" s="218"/>
      <c r="R1353" s="218"/>
    </row>
    <row r="1354" spans="1:18" x14ac:dyDescent="0.25">
      <c r="A1354" s="191"/>
      <c r="B1354" s="190"/>
      <c r="C1354" s="190"/>
      <c r="D1354" s="190"/>
      <c r="E1354" s="190"/>
      <c r="F1354" s="190"/>
      <c r="G1354" s="190"/>
      <c r="H1354" s="276"/>
      <c r="I1354" s="190"/>
      <c r="J1354" s="67"/>
      <c r="K1354" s="190"/>
      <c r="L1354" s="190"/>
      <c r="M1354" s="191"/>
      <c r="N1354" s="190"/>
      <c r="O1354" s="192"/>
      <c r="P1354" s="218"/>
      <c r="Q1354" s="218"/>
      <c r="R1354" s="218"/>
    </row>
    <row r="1355" spans="1:18" x14ac:dyDescent="0.25">
      <c r="A1355" s="191"/>
      <c r="B1355" s="190"/>
      <c r="C1355" s="190"/>
      <c r="D1355" s="190"/>
      <c r="E1355" s="190"/>
      <c r="F1355" s="190"/>
      <c r="G1355" s="190"/>
      <c r="H1355" s="276"/>
      <c r="I1355" s="190"/>
      <c r="J1355" s="67"/>
      <c r="K1355" s="190"/>
      <c r="L1355" s="190"/>
      <c r="M1355" s="191"/>
      <c r="N1355" s="190"/>
      <c r="O1355" s="192"/>
      <c r="P1355" s="218"/>
      <c r="Q1355" s="218"/>
      <c r="R1355" s="218"/>
    </row>
    <row r="1356" spans="1:18" x14ac:dyDescent="0.25">
      <c r="A1356" s="191"/>
      <c r="B1356" s="190"/>
      <c r="C1356" s="190"/>
      <c r="D1356" s="190"/>
      <c r="E1356" s="190"/>
      <c r="F1356" s="190"/>
      <c r="G1356" s="190"/>
      <c r="H1356" s="276"/>
      <c r="I1356" s="190"/>
      <c r="J1356" s="67"/>
      <c r="K1356" s="190"/>
      <c r="L1356" s="190"/>
      <c r="M1356" s="191"/>
      <c r="N1356" s="190"/>
      <c r="O1356" s="192"/>
      <c r="P1356" s="218"/>
      <c r="Q1356" s="218"/>
      <c r="R1356" s="218"/>
    </row>
    <row r="1357" spans="1:18" x14ac:dyDescent="0.25">
      <c r="A1357" s="191"/>
      <c r="B1357" s="190"/>
      <c r="C1357" s="190"/>
      <c r="D1357" s="190"/>
      <c r="E1357" s="190"/>
      <c r="F1357" s="190"/>
      <c r="G1357" s="190"/>
      <c r="H1357" s="276"/>
      <c r="I1357" s="190"/>
      <c r="J1357" s="67"/>
      <c r="K1357" s="190"/>
      <c r="L1357" s="190"/>
      <c r="M1357" s="191"/>
      <c r="N1357" s="190"/>
      <c r="O1357" s="192"/>
      <c r="P1357" s="218"/>
      <c r="Q1357" s="218"/>
      <c r="R1357" s="218"/>
    </row>
    <row r="1358" spans="1:18" x14ac:dyDescent="0.25">
      <c r="A1358" s="191"/>
      <c r="B1358" s="190"/>
      <c r="C1358" s="190"/>
      <c r="D1358" s="190"/>
      <c r="E1358" s="190"/>
      <c r="F1358" s="190"/>
      <c r="G1358" s="190"/>
      <c r="H1358" s="276"/>
      <c r="I1358" s="190"/>
      <c r="J1358" s="67"/>
      <c r="K1358" s="190"/>
      <c r="L1358" s="190"/>
      <c r="M1358" s="191"/>
      <c r="N1358" s="190"/>
      <c r="O1358" s="192"/>
      <c r="P1358" s="218"/>
      <c r="Q1358" s="218"/>
      <c r="R1358" s="218"/>
    </row>
    <row r="1359" spans="1:18" x14ac:dyDescent="0.25">
      <c r="A1359" s="191"/>
      <c r="B1359" s="190"/>
      <c r="C1359" s="190"/>
      <c r="D1359" s="190"/>
      <c r="E1359" s="190"/>
      <c r="F1359" s="190"/>
      <c r="G1359" s="190"/>
      <c r="H1359" s="276"/>
      <c r="I1359" s="190"/>
      <c r="J1359" s="67"/>
      <c r="K1359" s="190"/>
      <c r="L1359" s="190"/>
      <c r="M1359" s="191"/>
      <c r="N1359" s="190"/>
      <c r="O1359" s="192"/>
      <c r="P1359" s="218"/>
      <c r="Q1359" s="218"/>
      <c r="R1359" s="218"/>
    </row>
    <row r="1360" spans="1:18" x14ac:dyDescent="0.25">
      <c r="A1360" s="191"/>
      <c r="B1360" s="190"/>
      <c r="C1360" s="190"/>
      <c r="D1360" s="190"/>
      <c r="E1360" s="190"/>
      <c r="F1360" s="190"/>
      <c r="G1360" s="190"/>
      <c r="H1360" s="276"/>
      <c r="I1360" s="190"/>
      <c r="J1360" s="67"/>
      <c r="K1360" s="190"/>
      <c r="L1360" s="190"/>
      <c r="M1360" s="191"/>
      <c r="N1360" s="190"/>
      <c r="O1360" s="192"/>
      <c r="P1360" s="218"/>
      <c r="Q1360" s="218"/>
      <c r="R1360" s="218"/>
    </row>
    <row r="1361" spans="1:18" x14ac:dyDescent="0.25">
      <c r="A1361" s="191"/>
      <c r="B1361" s="190"/>
      <c r="C1361" s="190"/>
      <c r="D1361" s="190"/>
      <c r="E1361" s="190"/>
      <c r="F1361" s="190"/>
      <c r="G1361" s="190"/>
      <c r="H1361" s="276"/>
      <c r="I1361" s="190"/>
      <c r="J1361" s="67"/>
      <c r="K1361" s="190"/>
      <c r="L1361" s="190"/>
      <c r="M1361" s="191"/>
      <c r="N1361" s="190"/>
      <c r="O1361" s="192"/>
      <c r="P1361" s="218"/>
      <c r="Q1361" s="218"/>
      <c r="R1361" s="218"/>
    </row>
    <row r="1362" spans="1:18" x14ac:dyDescent="0.25">
      <c r="A1362" s="191"/>
      <c r="B1362" s="190"/>
      <c r="C1362" s="190"/>
      <c r="D1362" s="190"/>
      <c r="E1362" s="190"/>
      <c r="F1362" s="190"/>
      <c r="G1362" s="190"/>
      <c r="H1362" s="276"/>
      <c r="I1362" s="190"/>
      <c r="J1362" s="67"/>
      <c r="K1362" s="190"/>
      <c r="L1362" s="190"/>
      <c r="M1362" s="191"/>
      <c r="N1362" s="190"/>
      <c r="O1362" s="192"/>
      <c r="P1362" s="218"/>
      <c r="Q1362" s="218"/>
      <c r="R1362" s="218"/>
    </row>
    <row r="1363" spans="1:18" x14ac:dyDescent="0.25">
      <c r="A1363" s="191"/>
      <c r="B1363" s="190"/>
      <c r="C1363" s="190"/>
      <c r="D1363" s="190"/>
      <c r="E1363" s="190"/>
      <c r="F1363" s="190"/>
      <c r="G1363" s="190"/>
      <c r="H1363" s="276"/>
      <c r="I1363" s="190"/>
      <c r="J1363" s="67"/>
      <c r="K1363" s="190"/>
      <c r="L1363" s="190"/>
      <c r="M1363" s="191"/>
      <c r="N1363" s="190"/>
      <c r="O1363" s="192"/>
      <c r="P1363" s="218"/>
      <c r="Q1363" s="218"/>
      <c r="R1363" s="218"/>
    </row>
    <row r="1364" spans="1:18" x14ac:dyDescent="0.25">
      <c r="A1364" s="191"/>
      <c r="B1364" s="190"/>
      <c r="C1364" s="190"/>
      <c r="D1364" s="190"/>
      <c r="E1364" s="190"/>
      <c r="F1364" s="190"/>
      <c r="G1364" s="190"/>
      <c r="H1364" s="276"/>
      <c r="I1364" s="190"/>
      <c r="J1364" s="67"/>
      <c r="K1364" s="190"/>
      <c r="L1364" s="190"/>
      <c r="M1364" s="191"/>
      <c r="N1364" s="190"/>
      <c r="O1364" s="192"/>
      <c r="P1364" s="218"/>
      <c r="Q1364" s="218"/>
      <c r="R1364" s="218"/>
    </row>
    <row r="1365" spans="1:18" x14ac:dyDescent="0.25">
      <c r="A1365" s="191"/>
      <c r="B1365" s="190"/>
      <c r="C1365" s="190"/>
      <c r="D1365" s="190"/>
      <c r="E1365" s="190"/>
      <c r="F1365" s="190"/>
      <c r="G1365" s="190"/>
      <c r="H1365" s="276"/>
      <c r="I1365" s="190"/>
      <c r="J1365" s="67"/>
      <c r="K1365" s="190"/>
      <c r="L1365" s="190"/>
      <c r="M1365" s="191"/>
      <c r="N1365" s="190"/>
      <c r="O1365" s="192"/>
      <c r="P1365" s="218"/>
      <c r="Q1365" s="218"/>
      <c r="R1365" s="218"/>
    </row>
    <row r="1366" spans="1:18" x14ac:dyDescent="0.25">
      <c r="A1366" s="191"/>
      <c r="B1366" s="190"/>
      <c r="C1366" s="190"/>
      <c r="D1366" s="190"/>
      <c r="E1366" s="190"/>
      <c r="F1366" s="190"/>
      <c r="G1366" s="190"/>
      <c r="H1366" s="276"/>
      <c r="I1366" s="190"/>
      <c r="J1366" s="67"/>
      <c r="K1366" s="190"/>
      <c r="L1366" s="190"/>
      <c r="M1366" s="191"/>
      <c r="N1366" s="190"/>
      <c r="O1366" s="192"/>
      <c r="P1366" s="218"/>
      <c r="Q1366" s="218"/>
      <c r="R1366" s="218"/>
    </row>
    <row r="1367" spans="1:18" x14ac:dyDescent="0.25">
      <c r="A1367" s="191"/>
      <c r="B1367" s="190"/>
      <c r="C1367" s="190"/>
      <c r="D1367" s="190"/>
      <c r="E1367" s="190"/>
      <c r="F1367" s="190"/>
      <c r="G1367" s="190"/>
      <c r="H1367" s="276"/>
      <c r="I1367" s="190"/>
      <c r="J1367" s="67"/>
      <c r="K1367" s="190"/>
      <c r="L1367" s="190"/>
      <c r="M1367" s="191"/>
      <c r="N1367" s="190"/>
      <c r="O1367" s="192"/>
      <c r="P1367" s="218"/>
      <c r="Q1367" s="218"/>
      <c r="R1367" s="218"/>
    </row>
    <row r="1368" spans="1:18" x14ac:dyDescent="0.25">
      <c r="A1368" s="191"/>
      <c r="B1368" s="190"/>
      <c r="C1368" s="190"/>
      <c r="D1368" s="190"/>
      <c r="E1368" s="190"/>
      <c r="F1368" s="190"/>
      <c r="G1368" s="190"/>
      <c r="H1368" s="276"/>
      <c r="I1368" s="190"/>
      <c r="J1368" s="67"/>
      <c r="K1368" s="190"/>
      <c r="L1368" s="190"/>
      <c r="M1368" s="191"/>
      <c r="N1368" s="190"/>
      <c r="O1368" s="192"/>
      <c r="P1368" s="218"/>
      <c r="Q1368" s="218"/>
      <c r="R1368" s="218"/>
    </row>
    <row r="1369" spans="1:18" x14ac:dyDescent="0.25">
      <c r="A1369" s="191"/>
      <c r="B1369" s="190"/>
      <c r="C1369" s="190"/>
      <c r="D1369" s="190"/>
      <c r="E1369" s="190"/>
      <c r="F1369" s="190"/>
      <c r="G1369" s="190"/>
      <c r="H1369" s="276"/>
      <c r="I1369" s="190"/>
      <c r="J1369" s="67"/>
      <c r="K1369" s="190"/>
      <c r="L1369" s="190"/>
      <c r="M1369" s="191"/>
      <c r="N1369" s="190"/>
      <c r="O1369" s="192"/>
      <c r="P1369" s="218"/>
      <c r="Q1369" s="218"/>
      <c r="R1369" s="218"/>
    </row>
    <row r="1370" spans="1:18" x14ac:dyDescent="0.25">
      <c r="A1370" s="191"/>
      <c r="B1370" s="190"/>
      <c r="C1370" s="190"/>
      <c r="D1370" s="190"/>
      <c r="E1370" s="190"/>
      <c r="F1370" s="190"/>
      <c r="G1370" s="190"/>
      <c r="H1370" s="276"/>
      <c r="I1370" s="190"/>
      <c r="J1370" s="67"/>
      <c r="K1370" s="190"/>
      <c r="L1370" s="190"/>
      <c r="M1370" s="191"/>
      <c r="N1370" s="190"/>
      <c r="O1370" s="192"/>
      <c r="P1370" s="218"/>
      <c r="Q1370" s="218"/>
      <c r="R1370" s="218"/>
    </row>
    <row r="1371" spans="1:18" x14ac:dyDescent="0.25">
      <c r="A1371" s="191"/>
      <c r="B1371" s="190"/>
      <c r="C1371" s="190"/>
      <c r="D1371" s="190"/>
      <c r="E1371" s="190"/>
      <c r="F1371" s="190"/>
      <c r="G1371" s="190"/>
      <c r="H1371" s="276"/>
      <c r="I1371" s="190"/>
      <c r="J1371" s="67"/>
      <c r="K1371" s="190"/>
      <c r="L1371" s="190"/>
      <c r="M1371" s="191"/>
      <c r="N1371" s="190"/>
      <c r="O1371" s="192"/>
      <c r="P1371" s="218"/>
      <c r="Q1371" s="218"/>
      <c r="R1371" s="218"/>
    </row>
    <row r="1372" spans="1:18" x14ac:dyDescent="0.25">
      <c r="A1372" s="191"/>
      <c r="B1372" s="190"/>
      <c r="C1372" s="190"/>
      <c r="D1372" s="190"/>
      <c r="E1372" s="190"/>
      <c r="F1372" s="190"/>
      <c r="G1372" s="190"/>
      <c r="H1372" s="276"/>
      <c r="I1372" s="190"/>
      <c r="J1372" s="67"/>
      <c r="K1372" s="190"/>
      <c r="L1372" s="190"/>
      <c r="M1372" s="191"/>
      <c r="N1372" s="190"/>
      <c r="O1372" s="192"/>
      <c r="P1372" s="218"/>
      <c r="Q1372" s="218"/>
      <c r="R1372" s="218"/>
    </row>
    <row r="1373" spans="1:18" x14ac:dyDescent="0.25">
      <c r="A1373" s="191"/>
      <c r="B1373" s="190"/>
      <c r="C1373" s="190"/>
      <c r="D1373" s="190"/>
      <c r="E1373" s="190"/>
      <c r="F1373" s="190"/>
      <c r="G1373" s="190"/>
      <c r="H1373" s="276"/>
      <c r="I1373" s="190"/>
      <c r="J1373" s="67"/>
      <c r="K1373" s="190"/>
      <c r="L1373" s="190"/>
      <c r="M1373" s="191"/>
      <c r="N1373" s="190"/>
      <c r="O1373" s="192"/>
      <c r="P1373" s="218"/>
      <c r="Q1373" s="218"/>
      <c r="R1373" s="218"/>
    </row>
    <row r="1374" spans="1:18" x14ac:dyDescent="0.25">
      <c r="A1374" s="191"/>
      <c r="B1374" s="190"/>
      <c r="C1374" s="190"/>
      <c r="D1374" s="190"/>
      <c r="E1374" s="190"/>
      <c r="F1374" s="190"/>
      <c r="G1374" s="190"/>
      <c r="H1374" s="276"/>
      <c r="I1374" s="190"/>
      <c r="J1374" s="67"/>
      <c r="K1374" s="190"/>
      <c r="L1374" s="190"/>
      <c r="M1374" s="191"/>
      <c r="N1374" s="190"/>
      <c r="O1374" s="192"/>
      <c r="P1374" s="218"/>
      <c r="Q1374" s="218"/>
      <c r="R1374" s="218"/>
    </row>
    <row r="1375" spans="1:18" x14ac:dyDescent="0.25">
      <c r="A1375" s="191"/>
      <c r="B1375" s="190"/>
      <c r="C1375" s="190"/>
      <c r="D1375" s="190"/>
      <c r="E1375" s="190"/>
      <c r="F1375" s="190"/>
      <c r="G1375" s="190"/>
      <c r="H1375" s="276"/>
      <c r="I1375" s="190"/>
      <c r="J1375" s="67"/>
      <c r="K1375" s="190"/>
      <c r="L1375" s="190"/>
      <c r="M1375" s="191"/>
      <c r="N1375" s="190"/>
      <c r="O1375" s="192"/>
      <c r="P1375" s="218"/>
      <c r="Q1375" s="218"/>
      <c r="R1375" s="218"/>
    </row>
    <row r="1376" spans="1:18" x14ac:dyDescent="0.25">
      <c r="A1376" s="191"/>
      <c r="B1376" s="190"/>
      <c r="C1376" s="190"/>
      <c r="D1376" s="190"/>
      <c r="E1376" s="190"/>
      <c r="F1376" s="190"/>
      <c r="G1376" s="190"/>
      <c r="H1376" s="276"/>
      <c r="I1376" s="190"/>
      <c r="J1376" s="67"/>
      <c r="K1376" s="190"/>
      <c r="L1376" s="190"/>
      <c r="M1376" s="191"/>
      <c r="N1376" s="190"/>
      <c r="O1376" s="192"/>
      <c r="P1376" s="218"/>
      <c r="Q1376" s="218"/>
      <c r="R1376" s="218"/>
    </row>
    <row r="1377" spans="1:18" x14ac:dyDescent="0.25">
      <c r="A1377" s="191"/>
      <c r="B1377" s="190"/>
      <c r="C1377" s="190"/>
      <c r="D1377" s="190"/>
      <c r="E1377" s="190"/>
      <c r="F1377" s="190"/>
      <c r="G1377" s="190"/>
      <c r="H1377" s="276"/>
      <c r="I1377" s="190"/>
      <c r="J1377" s="67"/>
      <c r="K1377" s="190"/>
      <c r="L1377" s="190"/>
      <c r="M1377" s="191"/>
      <c r="N1377" s="190"/>
      <c r="O1377" s="192"/>
      <c r="P1377" s="218"/>
      <c r="Q1377" s="218"/>
      <c r="R1377" s="218"/>
    </row>
    <row r="1378" spans="1:18" x14ac:dyDescent="0.25">
      <c r="A1378" s="191"/>
      <c r="B1378" s="190"/>
      <c r="C1378" s="190"/>
      <c r="D1378" s="190"/>
      <c r="E1378" s="190"/>
      <c r="F1378" s="190"/>
      <c r="G1378" s="190"/>
      <c r="H1378" s="276"/>
      <c r="I1378" s="190"/>
      <c r="J1378" s="67"/>
      <c r="K1378" s="190"/>
      <c r="L1378" s="190"/>
      <c r="M1378" s="191"/>
      <c r="N1378" s="190"/>
      <c r="O1378" s="192"/>
      <c r="P1378" s="218"/>
      <c r="Q1378" s="218"/>
      <c r="R1378" s="218"/>
    </row>
    <row r="1379" spans="1:18" x14ac:dyDescent="0.25">
      <c r="A1379" s="191"/>
      <c r="B1379" s="190"/>
      <c r="C1379" s="190"/>
      <c r="D1379" s="190"/>
      <c r="E1379" s="190"/>
      <c r="F1379" s="190"/>
      <c r="G1379" s="190"/>
      <c r="H1379" s="276"/>
      <c r="I1379" s="190"/>
      <c r="J1379" s="67"/>
      <c r="K1379" s="190"/>
      <c r="L1379" s="190"/>
      <c r="M1379" s="191"/>
      <c r="N1379" s="190"/>
      <c r="O1379" s="192"/>
      <c r="P1379" s="218"/>
      <c r="Q1379" s="218"/>
      <c r="R1379" s="218"/>
    </row>
    <row r="1380" spans="1:18" x14ac:dyDescent="0.25">
      <c r="A1380" s="191"/>
      <c r="B1380" s="190"/>
      <c r="C1380" s="190"/>
      <c r="D1380" s="190"/>
      <c r="E1380" s="190"/>
      <c r="F1380" s="190"/>
      <c r="G1380" s="190"/>
      <c r="H1380" s="276"/>
      <c r="I1380" s="190"/>
      <c r="J1380" s="67"/>
      <c r="K1380" s="190"/>
      <c r="L1380" s="190"/>
      <c r="M1380" s="191"/>
      <c r="N1380" s="190"/>
      <c r="O1380" s="192"/>
      <c r="P1380" s="218"/>
      <c r="Q1380" s="218"/>
      <c r="R1380" s="218"/>
    </row>
    <row r="1381" spans="1:18" x14ac:dyDescent="0.25">
      <c r="A1381" s="191"/>
      <c r="B1381" s="190"/>
      <c r="C1381" s="190"/>
      <c r="D1381" s="190"/>
      <c r="E1381" s="190"/>
      <c r="F1381" s="190"/>
      <c r="G1381" s="190"/>
      <c r="H1381" s="276"/>
      <c r="I1381" s="190"/>
      <c r="J1381" s="67"/>
      <c r="K1381" s="190"/>
      <c r="L1381" s="190"/>
      <c r="M1381" s="191"/>
      <c r="N1381" s="190"/>
      <c r="O1381" s="192"/>
      <c r="P1381" s="218"/>
      <c r="Q1381" s="218"/>
      <c r="R1381" s="218"/>
    </row>
    <row r="1382" spans="1:18" x14ac:dyDescent="0.25">
      <c r="A1382" s="191"/>
      <c r="B1382" s="190"/>
      <c r="C1382" s="190"/>
      <c r="D1382" s="190"/>
      <c r="E1382" s="190"/>
      <c r="F1382" s="190"/>
      <c r="G1382" s="190"/>
      <c r="H1382" s="276"/>
      <c r="I1382" s="190"/>
      <c r="J1382" s="67"/>
      <c r="K1382" s="190"/>
      <c r="L1382" s="190"/>
      <c r="M1382" s="191"/>
      <c r="N1382" s="190"/>
      <c r="O1382" s="192"/>
      <c r="P1382" s="218"/>
      <c r="Q1382" s="218"/>
      <c r="R1382" s="218"/>
    </row>
    <row r="1383" spans="1:18" x14ac:dyDescent="0.25">
      <c r="A1383" s="191"/>
      <c r="B1383" s="190"/>
      <c r="C1383" s="190"/>
      <c r="D1383" s="190"/>
      <c r="E1383" s="190"/>
      <c r="F1383" s="190"/>
      <c r="G1383" s="190"/>
      <c r="H1383" s="276"/>
      <c r="I1383" s="190"/>
      <c r="J1383" s="67"/>
      <c r="K1383" s="190"/>
      <c r="L1383" s="190"/>
      <c r="M1383" s="191"/>
      <c r="N1383" s="190"/>
      <c r="O1383" s="192"/>
      <c r="P1383" s="218"/>
      <c r="Q1383" s="218"/>
      <c r="R1383" s="218"/>
    </row>
    <row r="1384" spans="1:18" x14ac:dyDescent="0.25">
      <c r="A1384" s="191"/>
      <c r="B1384" s="190"/>
      <c r="C1384" s="190"/>
      <c r="D1384" s="190"/>
      <c r="E1384" s="190"/>
      <c r="F1384" s="190"/>
      <c r="G1384" s="190"/>
      <c r="H1384" s="276"/>
      <c r="I1384" s="190"/>
      <c r="J1384" s="67"/>
      <c r="K1384" s="190"/>
      <c r="L1384" s="190"/>
      <c r="M1384" s="191"/>
      <c r="N1384" s="190"/>
      <c r="O1384" s="192"/>
      <c r="P1384" s="218"/>
      <c r="Q1384" s="218"/>
      <c r="R1384" s="218"/>
    </row>
    <row r="1385" spans="1:18" x14ac:dyDescent="0.25">
      <c r="A1385" s="191"/>
      <c r="B1385" s="190"/>
      <c r="C1385" s="190"/>
      <c r="D1385" s="190"/>
      <c r="E1385" s="190"/>
      <c r="F1385" s="190"/>
      <c r="G1385" s="190"/>
      <c r="H1385" s="276"/>
      <c r="I1385" s="190"/>
      <c r="J1385" s="67"/>
      <c r="K1385" s="190"/>
      <c r="L1385" s="190"/>
      <c r="M1385" s="191"/>
      <c r="N1385" s="190"/>
      <c r="O1385" s="192"/>
      <c r="P1385" s="218"/>
      <c r="Q1385" s="218"/>
      <c r="R1385" s="218"/>
    </row>
    <row r="1386" spans="1:18" x14ac:dyDescent="0.25">
      <c r="A1386" s="191"/>
      <c r="B1386" s="190"/>
      <c r="C1386" s="190"/>
      <c r="D1386" s="190"/>
      <c r="E1386" s="190"/>
      <c r="F1386" s="190"/>
      <c r="G1386" s="190"/>
      <c r="H1386" s="276"/>
      <c r="I1386" s="190"/>
      <c r="J1386" s="67"/>
      <c r="K1386" s="190"/>
      <c r="L1386" s="190"/>
      <c r="M1386" s="191"/>
      <c r="N1386" s="190"/>
      <c r="O1386" s="192"/>
      <c r="P1386" s="218"/>
      <c r="Q1386" s="218"/>
      <c r="R1386" s="218"/>
    </row>
    <row r="1387" spans="1:18" x14ac:dyDescent="0.25">
      <c r="A1387" s="191"/>
      <c r="B1387" s="190"/>
      <c r="C1387" s="190"/>
      <c r="D1387" s="190"/>
      <c r="E1387" s="190"/>
      <c r="F1387" s="190"/>
      <c r="G1387" s="190"/>
      <c r="H1387" s="276"/>
      <c r="I1387" s="190"/>
      <c r="J1387" s="67"/>
      <c r="K1387" s="190"/>
      <c r="L1387" s="190"/>
      <c r="M1387" s="191"/>
      <c r="N1387" s="190"/>
      <c r="O1387" s="192"/>
      <c r="P1387" s="218"/>
      <c r="Q1387" s="218"/>
      <c r="R1387" s="218"/>
    </row>
    <row r="1388" spans="1:18" x14ac:dyDescent="0.25">
      <c r="A1388" s="191"/>
      <c r="B1388" s="190"/>
      <c r="C1388" s="190"/>
      <c r="D1388" s="190"/>
      <c r="E1388" s="190"/>
      <c r="F1388" s="190"/>
      <c r="G1388" s="190"/>
      <c r="H1388" s="276"/>
      <c r="I1388" s="190"/>
      <c r="J1388" s="67"/>
      <c r="K1388" s="190"/>
      <c r="L1388" s="190"/>
      <c r="M1388" s="191"/>
      <c r="N1388" s="190"/>
      <c r="O1388" s="192"/>
      <c r="P1388" s="218"/>
      <c r="Q1388" s="218"/>
      <c r="R1388" s="218"/>
    </row>
    <row r="1389" spans="1:18" x14ac:dyDescent="0.25">
      <c r="A1389" s="191"/>
      <c r="B1389" s="190"/>
      <c r="C1389" s="190"/>
      <c r="D1389" s="190"/>
      <c r="E1389" s="190"/>
      <c r="F1389" s="190"/>
      <c r="G1389" s="190"/>
      <c r="H1389" s="276"/>
      <c r="I1389" s="190"/>
      <c r="J1389" s="67"/>
      <c r="K1389" s="190"/>
      <c r="L1389" s="190"/>
      <c r="M1389" s="191"/>
      <c r="N1389" s="190"/>
      <c r="O1389" s="192"/>
      <c r="P1389" s="218"/>
      <c r="Q1389" s="218"/>
      <c r="R1389" s="218"/>
    </row>
    <row r="1390" spans="1:18" x14ac:dyDescent="0.25">
      <c r="A1390" s="191"/>
      <c r="B1390" s="190"/>
      <c r="C1390" s="190"/>
      <c r="D1390" s="190"/>
      <c r="E1390" s="190"/>
      <c r="F1390" s="190"/>
      <c r="G1390" s="190"/>
      <c r="H1390" s="276"/>
      <c r="I1390" s="190"/>
      <c r="J1390" s="67"/>
      <c r="K1390" s="190"/>
      <c r="L1390" s="190"/>
      <c r="M1390" s="191"/>
      <c r="N1390" s="190"/>
      <c r="O1390" s="192"/>
      <c r="P1390" s="218"/>
      <c r="Q1390" s="218"/>
      <c r="R1390" s="218"/>
    </row>
    <row r="1391" spans="1:18" x14ac:dyDescent="0.25">
      <c r="A1391" s="191"/>
      <c r="B1391" s="190"/>
      <c r="C1391" s="190"/>
      <c r="D1391" s="190"/>
      <c r="E1391" s="190"/>
      <c r="F1391" s="190"/>
      <c r="G1391" s="190"/>
      <c r="H1391" s="276"/>
      <c r="I1391" s="190"/>
      <c r="J1391" s="67"/>
      <c r="K1391" s="190"/>
      <c r="L1391" s="190"/>
      <c r="M1391" s="191"/>
      <c r="N1391" s="190"/>
      <c r="O1391" s="192"/>
      <c r="P1391" s="218"/>
      <c r="Q1391" s="218"/>
      <c r="R1391" s="218"/>
    </row>
    <row r="1392" spans="1:18" x14ac:dyDescent="0.25">
      <c r="A1392" s="191"/>
      <c r="B1392" s="190"/>
      <c r="C1392" s="190"/>
      <c r="D1392" s="190"/>
      <c r="E1392" s="190"/>
      <c r="F1392" s="190"/>
      <c r="G1392" s="190"/>
      <c r="H1392" s="276"/>
      <c r="I1392" s="190"/>
      <c r="J1392" s="67"/>
      <c r="K1392" s="190"/>
      <c r="L1392" s="190"/>
      <c r="M1392" s="191"/>
      <c r="N1392" s="190"/>
      <c r="O1392" s="192"/>
      <c r="P1392" s="218"/>
      <c r="Q1392" s="218"/>
      <c r="R1392" s="218"/>
    </row>
    <row r="1393" spans="1:18" x14ac:dyDescent="0.25">
      <c r="A1393" s="191"/>
      <c r="B1393" s="190"/>
      <c r="C1393" s="190"/>
      <c r="D1393" s="190"/>
      <c r="E1393" s="190"/>
      <c r="F1393" s="190"/>
      <c r="G1393" s="190"/>
      <c r="H1393" s="276"/>
      <c r="I1393" s="190"/>
      <c r="J1393" s="67"/>
      <c r="K1393" s="190"/>
      <c r="L1393" s="190"/>
      <c r="M1393" s="191"/>
      <c r="N1393" s="190"/>
      <c r="O1393" s="192"/>
      <c r="P1393" s="218"/>
      <c r="Q1393" s="218"/>
      <c r="R1393" s="218"/>
    </row>
    <row r="1394" spans="1:18" x14ac:dyDescent="0.25">
      <c r="A1394" s="191"/>
      <c r="B1394" s="190"/>
      <c r="C1394" s="190"/>
      <c r="D1394" s="190"/>
      <c r="E1394" s="190"/>
      <c r="F1394" s="190"/>
      <c r="G1394" s="190"/>
      <c r="H1394" s="276"/>
      <c r="I1394" s="190"/>
      <c r="J1394" s="67"/>
      <c r="K1394" s="190"/>
      <c r="L1394" s="190"/>
      <c r="M1394" s="191"/>
      <c r="N1394" s="190"/>
      <c r="O1394" s="192"/>
      <c r="P1394" s="218"/>
      <c r="Q1394" s="218"/>
      <c r="R1394" s="218"/>
    </row>
    <row r="1395" spans="1:18" x14ac:dyDescent="0.25">
      <c r="A1395" s="191"/>
      <c r="B1395" s="190"/>
      <c r="C1395" s="190"/>
      <c r="D1395" s="190"/>
      <c r="E1395" s="190"/>
      <c r="F1395" s="190"/>
      <c r="G1395" s="190"/>
      <c r="H1395" s="276"/>
      <c r="I1395" s="190"/>
      <c r="J1395" s="67"/>
      <c r="K1395" s="190"/>
      <c r="L1395" s="190"/>
      <c r="M1395" s="191"/>
      <c r="N1395" s="190"/>
      <c r="O1395" s="192"/>
      <c r="P1395" s="218"/>
      <c r="Q1395" s="218"/>
      <c r="R1395" s="218"/>
    </row>
    <row r="1396" spans="1:18" x14ac:dyDescent="0.25">
      <c r="A1396" s="191"/>
      <c r="B1396" s="190"/>
      <c r="C1396" s="190"/>
      <c r="D1396" s="190"/>
      <c r="E1396" s="190"/>
      <c r="F1396" s="190"/>
      <c r="G1396" s="190"/>
      <c r="H1396" s="276"/>
      <c r="I1396" s="190"/>
      <c r="J1396" s="67"/>
      <c r="K1396" s="190"/>
      <c r="L1396" s="190"/>
      <c r="M1396" s="191"/>
      <c r="N1396" s="190"/>
      <c r="O1396" s="192"/>
      <c r="P1396" s="218"/>
      <c r="Q1396" s="218"/>
      <c r="R1396" s="218"/>
    </row>
    <row r="1397" spans="1:18" x14ac:dyDescent="0.25">
      <c r="A1397" s="191"/>
      <c r="B1397" s="190"/>
      <c r="C1397" s="190"/>
      <c r="D1397" s="190"/>
      <c r="E1397" s="190"/>
      <c r="F1397" s="190"/>
      <c r="G1397" s="190"/>
      <c r="H1397" s="276"/>
      <c r="I1397" s="190"/>
      <c r="J1397" s="67"/>
      <c r="K1397" s="190"/>
      <c r="L1397" s="190"/>
      <c r="M1397" s="191"/>
      <c r="N1397" s="190"/>
      <c r="O1397" s="192"/>
      <c r="P1397" s="218"/>
      <c r="Q1397" s="218"/>
      <c r="R1397" s="218"/>
    </row>
    <row r="1398" spans="1:18" x14ac:dyDescent="0.25">
      <c r="A1398" s="191"/>
      <c r="B1398" s="190"/>
      <c r="C1398" s="190"/>
      <c r="D1398" s="190"/>
      <c r="E1398" s="190"/>
      <c r="F1398" s="190"/>
      <c r="G1398" s="190"/>
      <c r="H1398" s="276"/>
      <c r="I1398" s="190"/>
      <c r="J1398" s="67"/>
      <c r="K1398" s="190"/>
      <c r="L1398" s="190"/>
      <c r="M1398" s="191"/>
      <c r="N1398" s="190"/>
      <c r="O1398" s="192"/>
      <c r="P1398" s="218"/>
      <c r="Q1398" s="218"/>
      <c r="R1398" s="218"/>
    </row>
    <row r="1399" spans="1:18" x14ac:dyDescent="0.25">
      <c r="A1399" s="191"/>
      <c r="B1399" s="190"/>
      <c r="C1399" s="190"/>
      <c r="D1399" s="190"/>
      <c r="E1399" s="190"/>
      <c r="F1399" s="190"/>
      <c r="G1399" s="190"/>
      <c r="H1399" s="276"/>
      <c r="I1399" s="190"/>
      <c r="J1399" s="67"/>
      <c r="K1399" s="190"/>
      <c r="L1399" s="190"/>
      <c r="M1399" s="191"/>
      <c r="N1399" s="190"/>
      <c r="O1399" s="192"/>
      <c r="P1399" s="218"/>
      <c r="Q1399" s="218"/>
      <c r="R1399" s="218"/>
    </row>
    <row r="1400" spans="1:18" x14ac:dyDescent="0.25">
      <c r="A1400" s="191"/>
      <c r="B1400" s="190"/>
      <c r="C1400" s="190"/>
      <c r="D1400" s="190"/>
      <c r="E1400" s="190"/>
      <c r="F1400" s="190"/>
      <c r="G1400" s="190"/>
      <c r="H1400" s="276"/>
      <c r="I1400" s="190"/>
      <c r="J1400" s="67"/>
      <c r="K1400" s="190"/>
      <c r="L1400" s="190"/>
      <c r="M1400" s="191"/>
      <c r="N1400" s="190"/>
      <c r="O1400" s="192"/>
      <c r="P1400" s="218"/>
      <c r="Q1400" s="218"/>
      <c r="R1400" s="218"/>
    </row>
    <row r="1401" spans="1:18" x14ac:dyDescent="0.25">
      <c r="A1401" s="191"/>
      <c r="B1401" s="190"/>
      <c r="C1401" s="190"/>
      <c r="D1401" s="190"/>
      <c r="E1401" s="190"/>
      <c r="F1401" s="190"/>
      <c r="G1401" s="190"/>
      <c r="H1401" s="276"/>
      <c r="I1401" s="190"/>
      <c r="J1401" s="67"/>
      <c r="K1401" s="190"/>
      <c r="L1401" s="190"/>
      <c r="M1401" s="191"/>
      <c r="N1401" s="190"/>
      <c r="O1401" s="192"/>
      <c r="P1401" s="218"/>
      <c r="Q1401" s="218"/>
      <c r="R1401" s="218"/>
    </row>
    <row r="1402" spans="1:18" x14ac:dyDescent="0.25">
      <c r="A1402" s="191"/>
      <c r="B1402" s="190"/>
      <c r="C1402" s="190"/>
      <c r="D1402" s="190"/>
      <c r="E1402" s="190"/>
      <c r="F1402" s="190"/>
      <c r="G1402" s="190"/>
      <c r="H1402" s="276"/>
      <c r="I1402" s="190"/>
      <c r="J1402" s="67"/>
      <c r="K1402" s="190"/>
      <c r="L1402" s="190"/>
      <c r="M1402" s="191"/>
      <c r="N1402" s="190"/>
      <c r="O1402" s="192"/>
      <c r="P1402" s="218"/>
      <c r="Q1402" s="218"/>
      <c r="R1402" s="218"/>
    </row>
    <row r="1403" spans="1:18" x14ac:dyDescent="0.25">
      <c r="A1403" s="191"/>
      <c r="B1403" s="190"/>
      <c r="C1403" s="190"/>
      <c r="D1403" s="190"/>
      <c r="E1403" s="190"/>
      <c r="F1403" s="190"/>
      <c r="G1403" s="190"/>
      <c r="H1403" s="276"/>
      <c r="I1403" s="190"/>
      <c r="J1403" s="67"/>
      <c r="K1403" s="190"/>
      <c r="L1403" s="190"/>
      <c r="M1403" s="191"/>
      <c r="N1403" s="190"/>
      <c r="O1403" s="192"/>
      <c r="P1403" s="218"/>
      <c r="Q1403" s="218"/>
      <c r="R1403" s="218"/>
    </row>
    <row r="1404" spans="1:18" x14ac:dyDescent="0.25">
      <c r="A1404" s="191"/>
      <c r="B1404" s="190"/>
      <c r="C1404" s="190"/>
      <c r="D1404" s="190"/>
      <c r="E1404" s="190"/>
      <c r="F1404" s="190"/>
      <c r="G1404" s="190"/>
      <c r="H1404" s="276"/>
      <c r="I1404" s="190"/>
      <c r="J1404" s="67"/>
      <c r="K1404" s="190"/>
      <c r="L1404" s="190"/>
      <c r="M1404" s="191"/>
      <c r="N1404" s="190"/>
      <c r="O1404" s="192"/>
      <c r="P1404" s="218"/>
      <c r="Q1404" s="218"/>
      <c r="R1404" s="218"/>
    </row>
    <row r="1405" spans="1:18" x14ac:dyDescent="0.25">
      <c r="A1405" s="191"/>
      <c r="B1405" s="190"/>
      <c r="C1405" s="190"/>
      <c r="D1405" s="190"/>
      <c r="E1405" s="190"/>
      <c r="F1405" s="190"/>
      <c r="G1405" s="190"/>
      <c r="H1405" s="276"/>
      <c r="I1405" s="190"/>
      <c r="J1405" s="67"/>
      <c r="K1405" s="190"/>
      <c r="L1405" s="190"/>
      <c r="M1405" s="191"/>
      <c r="N1405" s="190"/>
      <c r="O1405" s="192"/>
      <c r="P1405" s="218"/>
      <c r="Q1405" s="218"/>
      <c r="R1405" s="218"/>
    </row>
    <row r="1406" spans="1:18" x14ac:dyDescent="0.25">
      <c r="A1406" s="191"/>
      <c r="B1406" s="190"/>
      <c r="C1406" s="190"/>
      <c r="D1406" s="190"/>
      <c r="E1406" s="190"/>
      <c r="F1406" s="190"/>
      <c r="G1406" s="190"/>
      <c r="H1406" s="276"/>
      <c r="I1406" s="190"/>
      <c r="J1406" s="67"/>
      <c r="K1406" s="190"/>
      <c r="L1406" s="190"/>
      <c r="M1406" s="191"/>
      <c r="N1406" s="190"/>
      <c r="O1406" s="192"/>
      <c r="P1406" s="218"/>
      <c r="Q1406" s="218"/>
      <c r="R1406" s="218"/>
    </row>
    <row r="1407" spans="1:18" x14ac:dyDescent="0.25">
      <c r="A1407" s="191"/>
      <c r="B1407" s="190"/>
      <c r="C1407" s="190"/>
      <c r="D1407" s="190"/>
      <c r="E1407" s="190"/>
      <c r="F1407" s="190"/>
      <c r="G1407" s="190"/>
      <c r="H1407" s="276"/>
      <c r="I1407" s="190"/>
      <c r="J1407" s="67"/>
      <c r="K1407" s="190"/>
      <c r="L1407" s="190"/>
      <c r="M1407" s="191"/>
      <c r="N1407" s="190"/>
      <c r="O1407" s="192"/>
      <c r="P1407" s="218"/>
      <c r="Q1407" s="218"/>
      <c r="R1407" s="218"/>
    </row>
    <row r="1408" spans="1:18" x14ac:dyDescent="0.25">
      <c r="A1408" s="191"/>
      <c r="B1408" s="190"/>
      <c r="C1408" s="190"/>
      <c r="D1408" s="190"/>
      <c r="E1408" s="190"/>
      <c r="F1408" s="190"/>
      <c r="G1408" s="190"/>
      <c r="H1408" s="276"/>
      <c r="I1408" s="190"/>
      <c r="J1408" s="67"/>
      <c r="K1408" s="190"/>
      <c r="L1408" s="190"/>
      <c r="M1408" s="191"/>
      <c r="N1408" s="190"/>
      <c r="O1408" s="192"/>
      <c r="P1408" s="218"/>
      <c r="Q1408" s="218"/>
      <c r="R1408" s="218"/>
    </row>
    <row r="1409" spans="1:18" x14ac:dyDescent="0.25">
      <c r="A1409" s="191"/>
      <c r="B1409" s="190"/>
      <c r="C1409" s="190"/>
      <c r="D1409" s="190"/>
      <c r="E1409" s="190"/>
      <c r="F1409" s="190"/>
      <c r="G1409" s="190"/>
      <c r="H1409" s="276"/>
      <c r="I1409" s="190"/>
      <c r="J1409" s="67"/>
      <c r="K1409" s="190"/>
      <c r="L1409" s="190"/>
      <c r="M1409" s="191"/>
      <c r="N1409" s="190"/>
      <c r="O1409" s="192"/>
      <c r="P1409" s="218"/>
      <c r="Q1409" s="218"/>
      <c r="R1409" s="218"/>
    </row>
    <row r="1410" spans="1:18" x14ac:dyDescent="0.25">
      <c r="A1410" s="191"/>
      <c r="B1410" s="190"/>
      <c r="C1410" s="190"/>
      <c r="D1410" s="190"/>
      <c r="E1410" s="190"/>
      <c r="F1410" s="190"/>
      <c r="G1410" s="190"/>
      <c r="H1410" s="276"/>
      <c r="I1410" s="190"/>
      <c r="J1410" s="67"/>
      <c r="K1410" s="190"/>
      <c r="L1410" s="190"/>
      <c r="M1410" s="191"/>
      <c r="N1410" s="190"/>
      <c r="O1410" s="192"/>
      <c r="P1410" s="218"/>
      <c r="Q1410" s="218"/>
      <c r="R1410" s="218"/>
    </row>
    <row r="1411" spans="1:18" x14ac:dyDescent="0.25">
      <c r="A1411" s="191"/>
      <c r="B1411" s="190"/>
      <c r="C1411" s="190"/>
      <c r="D1411" s="190"/>
      <c r="E1411" s="190"/>
      <c r="F1411" s="190"/>
      <c r="G1411" s="190"/>
      <c r="H1411" s="276"/>
      <c r="I1411" s="190"/>
      <c r="J1411" s="67"/>
      <c r="K1411" s="190"/>
      <c r="L1411" s="190"/>
      <c r="M1411" s="191"/>
      <c r="N1411" s="190"/>
      <c r="O1411" s="192"/>
      <c r="P1411" s="218"/>
      <c r="Q1411" s="218"/>
      <c r="R1411" s="218"/>
    </row>
    <row r="1412" spans="1:18" x14ac:dyDescent="0.25">
      <c r="A1412" s="191"/>
      <c r="B1412" s="190"/>
      <c r="C1412" s="190"/>
      <c r="D1412" s="190"/>
      <c r="E1412" s="190"/>
      <c r="F1412" s="190"/>
      <c r="G1412" s="190"/>
      <c r="H1412" s="276"/>
      <c r="I1412" s="190"/>
      <c r="J1412" s="67"/>
      <c r="K1412" s="190"/>
      <c r="L1412" s="190"/>
      <c r="M1412" s="191"/>
      <c r="N1412" s="190"/>
      <c r="O1412" s="192"/>
      <c r="P1412" s="218"/>
      <c r="Q1412" s="218"/>
      <c r="R1412" s="218"/>
    </row>
    <row r="1413" spans="1:18" x14ac:dyDescent="0.25">
      <c r="A1413" s="191"/>
      <c r="B1413" s="190"/>
      <c r="C1413" s="190"/>
      <c r="D1413" s="190"/>
      <c r="E1413" s="190"/>
      <c r="F1413" s="190"/>
      <c r="G1413" s="190"/>
      <c r="H1413" s="276"/>
      <c r="I1413" s="190"/>
      <c r="J1413" s="67"/>
      <c r="K1413" s="190"/>
      <c r="L1413" s="190"/>
      <c r="M1413" s="191"/>
      <c r="N1413" s="190"/>
      <c r="O1413" s="192"/>
      <c r="P1413" s="218"/>
      <c r="Q1413" s="218"/>
      <c r="R1413" s="218"/>
    </row>
    <row r="1414" spans="1:18" x14ac:dyDescent="0.25">
      <c r="A1414" s="191"/>
      <c r="B1414" s="190"/>
      <c r="C1414" s="190"/>
      <c r="D1414" s="190"/>
      <c r="E1414" s="190"/>
      <c r="F1414" s="190"/>
      <c r="G1414" s="190"/>
      <c r="H1414" s="276"/>
      <c r="I1414" s="190"/>
      <c r="J1414" s="67"/>
      <c r="K1414" s="190"/>
      <c r="L1414" s="190"/>
      <c r="M1414" s="191"/>
      <c r="N1414" s="190"/>
      <c r="O1414" s="192"/>
      <c r="P1414" s="218"/>
      <c r="Q1414" s="218"/>
      <c r="R1414" s="218"/>
    </row>
    <row r="1415" spans="1:18" x14ac:dyDescent="0.25">
      <c r="A1415" s="191"/>
      <c r="B1415" s="190"/>
      <c r="C1415" s="190"/>
      <c r="D1415" s="190"/>
      <c r="E1415" s="190"/>
      <c r="F1415" s="190"/>
      <c r="G1415" s="190"/>
      <c r="H1415" s="276"/>
      <c r="I1415" s="190"/>
      <c r="J1415" s="67"/>
      <c r="K1415" s="190"/>
      <c r="L1415" s="190"/>
      <c r="M1415" s="191"/>
      <c r="N1415" s="190"/>
      <c r="O1415" s="192"/>
      <c r="P1415" s="218"/>
      <c r="Q1415" s="218"/>
      <c r="R1415" s="218"/>
    </row>
    <row r="1416" spans="1:18" x14ac:dyDescent="0.25">
      <c r="A1416" s="191"/>
      <c r="B1416" s="190"/>
      <c r="C1416" s="190"/>
      <c r="D1416" s="190"/>
      <c r="E1416" s="190"/>
      <c r="F1416" s="190"/>
      <c r="G1416" s="190"/>
      <c r="H1416" s="276"/>
      <c r="I1416" s="190"/>
      <c r="J1416" s="67"/>
      <c r="K1416" s="190"/>
      <c r="L1416" s="190"/>
      <c r="M1416" s="191"/>
      <c r="N1416" s="190"/>
      <c r="O1416" s="192"/>
      <c r="P1416" s="218"/>
      <c r="Q1416" s="218"/>
      <c r="R1416" s="218"/>
    </row>
    <row r="1417" spans="1:18" x14ac:dyDescent="0.25">
      <c r="A1417" s="191"/>
      <c r="B1417" s="190"/>
      <c r="C1417" s="190"/>
      <c r="D1417" s="190"/>
      <c r="E1417" s="190"/>
      <c r="F1417" s="190"/>
      <c r="G1417" s="190"/>
      <c r="H1417" s="276"/>
      <c r="I1417" s="190"/>
      <c r="J1417" s="67"/>
      <c r="K1417" s="190"/>
      <c r="L1417" s="190"/>
      <c r="M1417" s="191"/>
      <c r="N1417" s="190"/>
      <c r="O1417" s="192"/>
      <c r="P1417" s="218"/>
      <c r="Q1417" s="218"/>
      <c r="R1417" s="218"/>
    </row>
    <row r="1418" spans="1:18" x14ac:dyDescent="0.25">
      <c r="A1418" s="191"/>
      <c r="B1418" s="190"/>
      <c r="C1418" s="190"/>
      <c r="D1418" s="190"/>
      <c r="E1418" s="190"/>
      <c r="F1418" s="190"/>
      <c r="G1418" s="190"/>
      <c r="H1418" s="276"/>
      <c r="I1418" s="190"/>
      <c r="J1418" s="67"/>
      <c r="K1418" s="190"/>
      <c r="L1418" s="190"/>
      <c r="M1418" s="191"/>
      <c r="N1418" s="190"/>
      <c r="O1418" s="192"/>
      <c r="P1418" s="218"/>
      <c r="Q1418" s="218"/>
      <c r="R1418" s="218"/>
    </row>
    <row r="1419" spans="1:18" x14ac:dyDescent="0.25">
      <c r="A1419" s="191"/>
      <c r="B1419" s="190"/>
      <c r="C1419" s="190"/>
      <c r="D1419" s="190"/>
      <c r="E1419" s="190"/>
      <c r="F1419" s="190"/>
      <c r="G1419" s="190"/>
      <c r="H1419" s="276"/>
      <c r="I1419" s="190"/>
      <c r="J1419" s="67"/>
      <c r="K1419" s="190"/>
      <c r="L1419" s="190"/>
      <c r="M1419" s="191"/>
      <c r="N1419" s="190"/>
      <c r="O1419" s="192"/>
      <c r="P1419" s="218"/>
      <c r="Q1419" s="218"/>
      <c r="R1419" s="218"/>
    </row>
    <row r="1420" spans="1:18" x14ac:dyDescent="0.25">
      <c r="A1420" s="191"/>
      <c r="B1420" s="190"/>
      <c r="C1420" s="190"/>
      <c r="D1420" s="190"/>
      <c r="E1420" s="190"/>
      <c r="F1420" s="190"/>
      <c r="G1420" s="190"/>
      <c r="H1420" s="276"/>
      <c r="I1420" s="190"/>
      <c r="J1420" s="67"/>
      <c r="K1420" s="190"/>
      <c r="L1420" s="190"/>
      <c r="M1420" s="191"/>
      <c r="N1420" s="190"/>
      <c r="O1420" s="192"/>
      <c r="P1420" s="218"/>
      <c r="Q1420" s="218"/>
      <c r="R1420" s="218"/>
    </row>
    <row r="1421" spans="1:18" x14ac:dyDescent="0.25">
      <c r="A1421" s="191"/>
      <c r="B1421" s="190"/>
      <c r="C1421" s="190"/>
      <c r="D1421" s="190"/>
      <c r="E1421" s="190"/>
      <c r="F1421" s="190"/>
      <c r="G1421" s="190"/>
      <c r="H1421" s="276"/>
      <c r="I1421" s="190"/>
      <c r="J1421" s="67"/>
      <c r="K1421" s="190"/>
      <c r="L1421" s="190"/>
      <c r="M1421" s="191"/>
      <c r="N1421" s="190"/>
      <c r="O1421" s="192"/>
      <c r="P1421" s="218"/>
      <c r="Q1421" s="218"/>
      <c r="R1421" s="218"/>
    </row>
    <row r="1422" spans="1:18" x14ac:dyDescent="0.25">
      <c r="A1422" s="191"/>
      <c r="B1422" s="190"/>
      <c r="C1422" s="190"/>
      <c r="D1422" s="190"/>
      <c r="E1422" s="190"/>
      <c r="F1422" s="190"/>
      <c r="G1422" s="190"/>
      <c r="H1422" s="276"/>
      <c r="I1422" s="190"/>
      <c r="J1422" s="67"/>
      <c r="K1422" s="190"/>
      <c r="L1422" s="190"/>
      <c r="M1422" s="191"/>
      <c r="N1422" s="190"/>
      <c r="O1422" s="192"/>
      <c r="P1422" s="218"/>
      <c r="Q1422" s="218"/>
      <c r="R1422" s="218"/>
    </row>
    <row r="1423" spans="1:18" x14ac:dyDescent="0.25">
      <c r="A1423" s="191"/>
      <c r="B1423" s="190"/>
      <c r="C1423" s="190"/>
      <c r="D1423" s="190"/>
      <c r="E1423" s="190"/>
      <c r="F1423" s="190"/>
      <c r="G1423" s="190"/>
      <c r="H1423" s="276"/>
      <c r="I1423" s="190"/>
      <c r="J1423" s="67"/>
      <c r="K1423" s="190"/>
      <c r="L1423" s="190"/>
      <c r="M1423" s="191"/>
      <c r="N1423" s="190"/>
      <c r="O1423" s="192"/>
      <c r="P1423" s="218"/>
      <c r="Q1423" s="218"/>
      <c r="R1423" s="218"/>
    </row>
    <row r="1424" spans="1:18" x14ac:dyDescent="0.25">
      <c r="A1424" s="191"/>
      <c r="B1424" s="190"/>
      <c r="C1424" s="190"/>
      <c r="D1424" s="190"/>
      <c r="E1424" s="190"/>
      <c r="F1424" s="190"/>
      <c r="G1424" s="190"/>
      <c r="H1424" s="276"/>
      <c r="I1424" s="190"/>
      <c r="J1424" s="67"/>
      <c r="K1424" s="190"/>
      <c r="L1424" s="190"/>
      <c r="M1424" s="191"/>
      <c r="N1424" s="190"/>
      <c r="O1424" s="192"/>
      <c r="P1424" s="218"/>
      <c r="Q1424" s="218"/>
      <c r="R1424" s="218"/>
    </row>
    <row r="1425" spans="1:18" x14ac:dyDescent="0.25">
      <c r="A1425" s="191"/>
      <c r="B1425" s="190"/>
      <c r="C1425" s="190"/>
      <c r="D1425" s="190"/>
      <c r="E1425" s="190"/>
      <c r="F1425" s="190"/>
      <c r="G1425" s="190"/>
      <c r="H1425" s="276"/>
      <c r="I1425" s="190"/>
      <c r="J1425" s="67"/>
      <c r="K1425" s="190"/>
      <c r="L1425" s="190"/>
      <c r="M1425" s="191"/>
      <c r="N1425" s="190"/>
      <c r="O1425" s="192"/>
      <c r="P1425" s="218"/>
      <c r="Q1425" s="218"/>
      <c r="R1425" s="218"/>
    </row>
    <row r="1426" spans="1:18" x14ac:dyDescent="0.25">
      <c r="A1426" s="191"/>
      <c r="B1426" s="190"/>
      <c r="C1426" s="190"/>
      <c r="D1426" s="190"/>
      <c r="E1426" s="190"/>
      <c r="F1426" s="190"/>
      <c r="G1426" s="190"/>
      <c r="H1426" s="276"/>
      <c r="I1426" s="190"/>
      <c r="J1426" s="67"/>
      <c r="K1426" s="190"/>
      <c r="L1426" s="190"/>
      <c r="M1426" s="191"/>
      <c r="N1426" s="190"/>
      <c r="O1426" s="192"/>
      <c r="P1426" s="218"/>
      <c r="Q1426" s="218"/>
      <c r="R1426" s="218"/>
    </row>
    <row r="1427" spans="1:18" x14ac:dyDescent="0.25">
      <c r="A1427" s="191"/>
      <c r="B1427" s="190"/>
      <c r="C1427" s="190"/>
      <c r="D1427" s="190"/>
      <c r="E1427" s="190"/>
      <c r="F1427" s="190"/>
      <c r="G1427" s="190"/>
      <c r="H1427" s="276"/>
      <c r="I1427" s="190"/>
      <c r="J1427" s="67"/>
      <c r="K1427" s="190"/>
      <c r="L1427" s="190"/>
      <c r="M1427" s="191"/>
      <c r="N1427" s="190"/>
      <c r="O1427" s="192"/>
      <c r="P1427" s="218"/>
      <c r="Q1427" s="218"/>
      <c r="R1427" s="218"/>
    </row>
    <row r="1428" spans="1:18" x14ac:dyDescent="0.25">
      <c r="A1428" s="191"/>
      <c r="B1428" s="190"/>
      <c r="C1428" s="190"/>
      <c r="D1428" s="190"/>
      <c r="E1428" s="190"/>
      <c r="F1428" s="190"/>
      <c r="G1428" s="190"/>
      <c r="H1428" s="276"/>
      <c r="I1428" s="190"/>
      <c r="J1428" s="67"/>
      <c r="K1428" s="190"/>
      <c r="L1428" s="190"/>
      <c r="M1428" s="191"/>
      <c r="N1428" s="190"/>
      <c r="O1428" s="192"/>
      <c r="P1428" s="218"/>
      <c r="Q1428" s="218"/>
      <c r="R1428" s="218"/>
    </row>
    <row r="1429" spans="1:18" x14ac:dyDescent="0.25">
      <c r="A1429" s="191"/>
      <c r="B1429" s="190"/>
      <c r="C1429" s="190"/>
      <c r="D1429" s="190"/>
      <c r="E1429" s="190"/>
      <c r="F1429" s="190"/>
      <c r="G1429" s="190"/>
      <c r="H1429" s="276"/>
      <c r="I1429" s="190"/>
      <c r="J1429" s="67"/>
      <c r="K1429" s="190"/>
      <c r="L1429" s="190"/>
      <c r="M1429" s="191"/>
      <c r="N1429" s="190"/>
      <c r="O1429" s="192"/>
      <c r="P1429" s="218"/>
      <c r="Q1429" s="218"/>
      <c r="R1429" s="218"/>
    </row>
    <row r="1430" spans="1:18" x14ac:dyDescent="0.25">
      <c r="A1430" s="191"/>
      <c r="B1430" s="190"/>
      <c r="C1430" s="190"/>
      <c r="D1430" s="190"/>
      <c r="E1430" s="190"/>
      <c r="F1430" s="190"/>
      <c r="G1430" s="190"/>
      <c r="H1430" s="276"/>
      <c r="I1430" s="190"/>
      <c r="J1430" s="67"/>
      <c r="K1430" s="190"/>
      <c r="L1430" s="190"/>
      <c r="M1430" s="191"/>
      <c r="N1430" s="190"/>
      <c r="O1430" s="192"/>
      <c r="P1430" s="218"/>
      <c r="Q1430" s="218"/>
      <c r="R1430" s="218"/>
    </row>
    <row r="1431" spans="1:18" x14ac:dyDescent="0.25">
      <c r="A1431" s="191"/>
      <c r="B1431" s="190"/>
      <c r="C1431" s="190"/>
      <c r="D1431" s="190"/>
      <c r="E1431" s="190"/>
      <c r="F1431" s="190"/>
      <c r="G1431" s="190"/>
      <c r="H1431" s="276"/>
      <c r="I1431" s="190"/>
      <c r="J1431" s="67"/>
      <c r="K1431" s="190"/>
      <c r="L1431" s="190"/>
      <c r="M1431" s="191"/>
      <c r="N1431" s="190"/>
      <c r="O1431" s="192"/>
      <c r="P1431" s="218"/>
      <c r="Q1431" s="218"/>
      <c r="R1431" s="218"/>
    </row>
    <row r="1432" spans="1:18" x14ac:dyDescent="0.25">
      <c r="A1432" s="191"/>
      <c r="B1432" s="190"/>
      <c r="C1432" s="190"/>
      <c r="D1432" s="190"/>
      <c r="E1432" s="190"/>
      <c r="F1432" s="190"/>
      <c r="G1432" s="190"/>
      <c r="H1432" s="276"/>
      <c r="I1432" s="190"/>
      <c r="J1432" s="67"/>
      <c r="K1432" s="190"/>
      <c r="L1432" s="190"/>
      <c r="M1432" s="191"/>
      <c r="N1432" s="190"/>
      <c r="O1432" s="192"/>
      <c r="P1432" s="218"/>
      <c r="Q1432" s="218"/>
      <c r="R1432" s="218"/>
    </row>
    <row r="1433" spans="1:18" x14ac:dyDescent="0.25">
      <c r="A1433" s="191"/>
      <c r="B1433" s="190"/>
      <c r="C1433" s="190"/>
      <c r="D1433" s="190"/>
      <c r="E1433" s="190"/>
      <c r="F1433" s="190"/>
      <c r="G1433" s="190"/>
      <c r="H1433" s="276"/>
      <c r="I1433" s="190"/>
      <c r="J1433" s="67"/>
      <c r="K1433" s="190"/>
      <c r="L1433" s="190"/>
      <c r="M1433" s="191"/>
      <c r="N1433" s="190"/>
      <c r="O1433" s="192"/>
      <c r="P1433" s="218"/>
      <c r="Q1433" s="218"/>
      <c r="R1433" s="218"/>
    </row>
    <row r="1434" spans="1:18" x14ac:dyDescent="0.25">
      <c r="A1434" s="191"/>
      <c r="B1434" s="190"/>
      <c r="C1434" s="190"/>
      <c r="D1434" s="190"/>
      <c r="E1434" s="190"/>
      <c r="F1434" s="190"/>
      <c r="G1434" s="190"/>
      <c r="H1434" s="276"/>
      <c r="I1434" s="190"/>
      <c r="J1434" s="67"/>
      <c r="K1434" s="190"/>
      <c r="L1434" s="190"/>
      <c r="M1434" s="191"/>
      <c r="N1434" s="190"/>
      <c r="O1434" s="192"/>
      <c r="P1434" s="218"/>
      <c r="Q1434" s="218"/>
      <c r="R1434" s="218"/>
    </row>
    <row r="1435" spans="1:18" x14ac:dyDescent="0.25">
      <c r="A1435" s="191"/>
      <c r="B1435" s="190"/>
      <c r="C1435" s="190"/>
      <c r="D1435" s="190"/>
      <c r="E1435" s="190"/>
      <c r="F1435" s="190"/>
      <c r="G1435" s="190"/>
      <c r="H1435" s="276"/>
      <c r="I1435" s="190"/>
      <c r="J1435" s="67"/>
      <c r="K1435" s="190"/>
      <c r="L1435" s="190"/>
      <c r="M1435" s="191"/>
      <c r="N1435" s="190"/>
      <c r="O1435" s="192"/>
      <c r="P1435" s="218"/>
      <c r="Q1435" s="218"/>
      <c r="R1435" s="218"/>
    </row>
    <row r="1436" spans="1:18" x14ac:dyDescent="0.25">
      <c r="A1436" s="191"/>
      <c r="B1436" s="190"/>
      <c r="C1436" s="190"/>
      <c r="D1436" s="190"/>
      <c r="E1436" s="190"/>
      <c r="F1436" s="190"/>
      <c r="G1436" s="190"/>
      <c r="H1436" s="276"/>
      <c r="I1436" s="190"/>
      <c r="J1436" s="67"/>
      <c r="K1436" s="190"/>
      <c r="L1436" s="190"/>
      <c r="M1436" s="191"/>
      <c r="N1436" s="190"/>
      <c r="O1436" s="192"/>
      <c r="P1436" s="218"/>
      <c r="Q1436" s="218"/>
      <c r="R1436" s="218"/>
    </row>
    <row r="1437" spans="1:18" x14ac:dyDescent="0.25">
      <c r="A1437" s="191"/>
      <c r="B1437" s="190"/>
      <c r="C1437" s="190"/>
      <c r="D1437" s="190"/>
      <c r="E1437" s="190"/>
      <c r="F1437" s="190"/>
      <c r="G1437" s="190"/>
      <c r="H1437" s="276"/>
      <c r="I1437" s="190"/>
      <c r="J1437" s="67"/>
      <c r="K1437" s="190"/>
      <c r="L1437" s="190"/>
      <c r="M1437" s="191"/>
      <c r="N1437" s="190"/>
      <c r="O1437" s="192"/>
      <c r="P1437" s="218"/>
      <c r="Q1437" s="218"/>
      <c r="R1437" s="218"/>
    </row>
    <row r="1438" spans="1:18" x14ac:dyDescent="0.25">
      <c r="A1438" s="191"/>
      <c r="B1438" s="190"/>
      <c r="C1438" s="190"/>
      <c r="D1438" s="190"/>
      <c r="E1438" s="190"/>
      <c r="F1438" s="190"/>
      <c r="G1438" s="190"/>
      <c r="H1438" s="276"/>
      <c r="I1438" s="190"/>
      <c r="J1438" s="67"/>
      <c r="K1438" s="190"/>
      <c r="L1438" s="190"/>
      <c r="M1438" s="191"/>
      <c r="N1438" s="190"/>
      <c r="O1438" s="192"/>
      <c r="P1438" s="218"/>
      <c r="Q1438" s="218"/>
      <c r="R1438" s="218"/>
    </row>
    <row r="1439" spans="1:18" x14ac:dyDescent="0.25">
      <c r="A1439" s="191"/>
      <c r="B1439" s="190"/>
      <c r="C1439" s="190"/>
      <c r="D1439" s="190"/>
      <c r="E1439" s="190"/>
      <c r="F1439" s="190"/>
      <c r="G1439" s="190"/>
      <c r="H1439" s="276"/>
      <c r="I1439" s="190"/>
      <c r="J1439" s="67"/>
      <c r="K1439" s="190"/>
      <c r="L1439" s="190"/>
      <c r="M1439" s="191"/>
      <c r="N1439" s="190"/>
      <c r="O1439" s="192"/>
      <c r="P1439" s="218"/>
      <c r="Q1439" s="218"/>
      <c r="R1439" s="218"/>
    </row>
    <row r="1440" spans="1:18" x14ac:dyDescent="0.25">
      <c r="A1440" s="191"/>
      <c r="B1440" s="190"/>
      <c r="C1440" s="190"/>
      <c r="D1440" s="190"/>
      <c r="E1440" s="190"/>
      <c r="F1440" s="190"/>
      <c r="G1440" s="190"/>
      <c r="H1440" s="276"/>
      <c r="I1440" s="190"/>
      <c r="J1440" s="67"/>
      <c r="K1440" s="190"/>
      <c r="L1440" s="190"/>
      <c r="M1440" s="191"/>
      <c r="N1440" s="190"/>
      <c r="O1440" s="192"/>
      <c r="P1440" s="218"/>
      <c r="Q1440" s="218"/>
      <c r="R1440" s="218"/>
    </row>
    <row r="1441" spans="1:18" x14ac:dyDescent="0.25">
      <c r="A1441" s="191"/>
      <c r="B1441" s="190"/>
      <c r="C1441" s="190"/>
      <c r="D1441" s="190"/>
      <c r="E1441" s="190"/>
      <c r="F1441" s="190"/>
      <c r="G1441" s="190"/>
      <c r="H1441" s="276"/>
      <c r="I1441" s="190"/>
      <c r="J1441" s="67"/>
      <c r="K1441" s="190"/>
      <c r="L1441" s="190"/>
      <c r="M1441" s="191"/>
      <c r="N1441" s="190"/>
      <c r="O1441" s="192"/>
      <c r="P1441" s="218"/>
      <c r="Q1441" s="218"/>
      <c r="R1441" s="218"/>
    </row>
    <row r="1442" spans="1:18" x14ac:dyDescent="0.25">
      <c r="A1442" s="191"/>
      <c r="B1442" s="190"/>
      <c r="C1442" s="190"/>
      <c r="D1442" s="190"/>
      <c r="E1442" s="190"/>
      <c r="F1442" s="190"/>
      <c r="G1442" s="190"/>
      <c r="H1442" s="276"/>
      <c r="I1442" s="190"/>
      <c r="J1442" s="67"/>
      <c r="K1442" s="190"/>
      <c r="L1442" s="190"/>
      <c r="M1442" s="191"/>
      <c r="N1442" s="190"/>
      <c r="O1442" s="192"/>
      <c r="P1442" s="218"/>
      <c r="Q1442" s="218"/>
      <c r="R1442" s="218"/>
    </row>
    <row r="1443" spans="1:18" x14ac:dyDescent="0.25">
      <c r="A1443" s="191"/>
      <c r="B1443" s="190"/>
      <c r="C1443" s="190"/>
      <c r="D1443" s="190"/>
      <c r="E1443" s="190"/>
      <c r="F1443" s="190"/>
      <c r="G1443" s="190"/>
      <c r="H1443" s="276"/>
      <c r="I1443" s="190"/>
      <c r="J1443" s="67"/>
      <c r="K1443" s="190"/>
      <c r="L1443" s="190"/>
      <c r="M1443" s="191"/>
      <c r="N1443" s="190"/>
      <c r="O1443" s="192"/>
      <c r="P1443" s="218"/>
      <c r="Q1443" s="218"/>
      <c r="R1443" s="218"/>
    </row>
    <row r="1444" spans="1:18" x14ac:dyDescent="0.25">
      <c r="A1444" s="191"/>
      <c r="B1444" s="190"/>
      <c r="C1444" s="190"/>
      <c r="D1444" s="190"/>
      <c r="E1444" s="190"/>
      <c r="F1444" s="190"/>
      <c r="G1444" s="190"/>
      <c r="H1444" s="276"/>
      <c r="I1444" s="190"/>
      <c r="J1444" s="67"/>
      <c r="K1444" s="190"/>
      <c r="L1444" s="190"/>
      <c r="M1444" s="191"/>
      <c r="N1444" s="190"/>
      <c r="O1444" s="192"/>
      <c r="P1444" s="218"/>
      <c r="Q1444" s="218"/>
      <c r="R1444" s="218"/>
    </row>
    <row r="1445" spans="1:18" x14ac:dyDescent="0.25">
      <c r="A1445" s="191"/>
      <c r="B1445" s="190"/>
      <c r="C1445" s="190"/>
      <c r="D1445" s="190"/>
      <c r="E1445" s="190"/>
      <c r="F1445" s="190"/>
      <c r="G1445" s="190"/>
      <c r="H1445" s="276"/>
      <c r="I1445" s="190"/>
      <c r="J1445" s="67"/>
      <c r="K1445" s="190"/>
      <c r="L1445" s="190"/>
      <c r="M1445" s="191"/>
      <c r="N1445" s="190"/>
      <c r="O1445" s="192"/>
      <c r="P1445" s="218"/>
      <c r="Q1445" s="218"/>
      <c r="R1445" s="218"/>
    </row>
    <row r="1446" spans="1:18" x14ac:dyDescent="0.25">
      <c r="A1446" s="191"/>
      <c r="B1446" s="190"/>
      <c r="C1446" s="190"/>
      <c r="D1446" s="190"/>
      <c r="E1446" s="190"/>
      <c r="F1446" s="190"/>
      <c r="G1446" s="190"/>
      <c r="H1446" s="276"/>
      <c r="I1446" s="190"/>
      <c r="J1446" s="67"/>
      <c r="K1446" s="190"/>
      <c r="L1446" s="190"/>
      <c r="M1446" s="191"/>
      <c r="N1446" s="190"/>
      <c r="O1446" s="192"/>
      <c r="P1446" s="218"/>
      <c r="Q1446" s="218"/>
      <c r="R1446" s="218"/>
    </row>
    <row r="1447" spans="1:18" x14ac:dyDescent="0.25">
      <c r="A1447" s="191"/>
      <c r="B1447" s="190"/>
      <c r="C1447" s="190"/>
      <c r="D1447" s="190"/>
      <c r="E1447" s="190"/>
      <c r="F1447" s="190"/>
      <c r="G1447" s="190"/>
      <c r="H1447" s="276"/>
      <c r="I1447" s="190"/>
      <c r="J1447" s="67"/>
      <c r="K1447" s="190"/>
      <c r="L1447" s="190"/>
      <c r="M1447" s="191"/>
      <c r="N1447" s="190"/>
      <c r="O1447" s="192"/>
      <c r="P1447" s="218"/>
      <c r="Q1447" s="218"/>
      <c r="R1447" s="218"/>
    </row>
    <row r="1448" spans="1:18" x14ac:dyDescent="0.25">
      <c r="A1448" s="191"/>
      <c r="B1448" s="190"/>
      <c r="C1448" s="190"/>
      <c r="D1448" s="190"/>
      <c r="E1448" s="190"/>
      <c r="F1448" s="190"/>
      <c r="G1448" s="190"/>
      <c r="H1448" s="276"/>
      <c r="I1448" s="190"/>
      <c r="J1448" s="67"/>
      <c r="K1448" s="190"/>
      <c r="L1448" s="190"/>
      <c r="M1448" s="191"/>
      <c r="N1448" s="190"/>
      <c r="O1448" s="192"/>
      <c r="P1448" s="218"/>
      <c r="Q1448" s="218"/>
      <c r="R1448" s="218"/>
    </row>
    <row r="1449" spans="1:18" x14ac:dyDescent="0.25">
      <c r="A1449" s="191"/>
      <c r="B1449" s="190"/>
      <c r="C1449" s="190"/>
      <c r="D1449" s="190"/>
      <c r="E1449" s="190"/>
      <c r="F1449" s="190"/>
      <c r="G1449" s="190"/>
      <c r="H1449" s="276"/>
      <c r="I1449" s="190"/>
      <c r="J1449" s="67"/>
      <c r="K1449" s="190"/>
      <c r="L1449" s="190"/>
      <c r="M1449" s="191"/>
      <c r="N1449" s="190"/>
      <c r="O1449" s="192"/>
      <c r="P1449" s="218"/>
      <c r="Q1449" s="218"/>
      <c r="R1449" s="218"/>
    </row>
    <row r="1450" spans="1:18" x14ac:dyDescent="0.25">
      <c r="A1450" s="191"/>
      <c r="B1450" s="190"/>
      <c r="C1450" s="190"/>
      <c r="D1450" s="190"/>
      <c r="E1450" s="190"/>
      <c r="F1450" s="190"/>
      <c r="G1450" s="190"/>
      <c r="H1450" s="276"/>
      <c r="I1450" s="190"/>
      <c r="J1450" s="67"/>
      <c r="K1450" s="190"/>
      <c r="L1450" s="190"/>
      <c r="M1450" s="191"/>
      <c r="N1450" s="190"/>
      <c r="O1450" s="192"/>
      <c r="P1450" s="218"/>
      <c r="Q1450" s="218"/>
      <c r="R1450" s="218"/>
    </row>
    <row r="1451" spans="1:18" x14ac:dyDescent="0.25">
      <c r="A1451" s="191"/>
      <c r="B1451" s="190"/>
      <c r="C1451" s="190"/>
      <c r="D1451" s="190"/>
      <c r="E1451" s="190"/>
      <c r="F1451" s="190"/>
      <c r="G1451" s="190"/>
      <c r="H1451" s="276"/>
      <c r="I1451" s="190"/>
      <c r="J1451" s="67"/>
      <c r="K1451" s="190"/>
      <c r="L1451" s="190"/>
      <c r="M1451" s="191"/>
      <c r="N1451" s="190"/>
      <c r="O1451" s="192"/>
      <c r="P1451" s="218"/>
      <c r="Q1451" s="218"/>
      <c r="R1451" s="218"/>
    </row>
    <row r="1452" spans="1:18" x14ac:dyDescent="0.25">
      <c r="A1452" s="191"/>
      <c r="B1452" s="190"/>
      <c r="C1452" s="190"/>
      <c r="D1452" s="190"/>
      <c r="E1452" s="190"/>
      <c r="F1452" s="190"/>
      <c r="G1452" s="190"/>
      <c r="H1452" s="276"/>
      <c r="I1452" s="190"/>
      <c r="J1452" s="67"/>
      <c r="K1452" s="190"/>
      <c r="L1452" s="190"/>
      <c r="M1452" s="191"/>
      <c r="N1452" s="190"/>
      <c r="O1452" s="192"/>
      <c r="P1452" s="218"/>
      <c r="Q1452" s="218"/>
      <c r="R1452" s="218"/>
    </row>
    <row r="1453" spans="1:18" x14ac:dyDescent="0.25">
      <c r="A1453" s="191"/>
      <c r="B1453" s="190"/>
      <c r="C1453" s="190"/>
      <c r="D1453" s="190"/>
      <c r="E1453" s="190"/>
      <c r="F1453" s="190"/>
      <c r="G1453" s="190"/>
      <c r="H1453" s="276"/>
      <c r="I1453" s="190"/>
      <c r="J1453" s="67"/>
      <c r="K1453" s="190"/>
      <c r="L1453" s="190"/>
      <c r="M1453" s="191"/>
      <c r="N1453" s="190"/>
      <c r="O1453" s="192"/>
      <c r="P1453" s="218"/>
      <c r="Q1453" s="218"/>
      <c r="R1453" s="218"/>
    </row>
    <row r="1454" spans="1:18" x14ac:dyDescent="0.25">
      <c r="A1454" s="191"/>
      <c r="B1454" s="190"/>
      <c r="C1454" s="190"/>
      <c r="D1454" s="190"/>
      <c r="E1454" s="190"/>
      <c r="F1454" s="190"/>
      <c r="G1454" s="190"/>
      <c r="H1454" s="276"/>
      <c r="I1454" s="190"/>
      <c r="J1454" s="67"/>
      <c r="K1454" s="190"/>
      <c r="L1454" s="190"/>
      <c r="M1454" s="191"/>
      <c r="N1454" s="190"/>
      <c r="O1454" s="192"/>
      <c r="P1454" s="218"/>
      <c r="Q1454" s="218"/>
      <c r="R1454" s="218"/>
    </row>
    <row r="1455" spans="1:18" x14ac:dyDescent="0.25">
      <c r="A1455" s="191"/>
      <c r="B1455" s="190"/>
      <c r="C1455" s="190"/>
      <c r="D1455" s="190"/>
      <c r="E1455" s="190"/>
      <c r="F1455" s="190"/>
      <c r="G1455" s="190"/>
      <c r="H1455" s="276"/>
      <c r="I1455" s="190"/>
      <c r="J1455" s="67"/>
      <c r="K1455" s="190"/>
      <c r="L1455" s="190"/>
      <c r="M1455" s="191"/>
      <c r="N1455" s="190"/>
      <c r="O1455" s="192"/>
      <c r="P1455" s="218"/>
      <c r="Q1455" s="218"/>
      <c r="R1455" s="218"/>
    </row>
    <row r="1456" spans="1:18" x14ac:dyDescent="0.25">
      <c r="A1456" s="191"/>
      <c r="B1456" s="190"/>
      <c r="C1456" s="190"/>
      <c r="D1456" s="190"/>
      <c r="E1456" s="190"/>
      <c r="F1456" s="190"/>
      <c r="G1456" s="190"/>
      <c r="H1456" s="276"/>
      <c r="I1456" s="190"/>
      <c r="J1456" s="67"/>
      <c r="K1456" s="190"/>
      <c r="L1456" s="190"/>
      <c r="M1456" s="191"/>
      <c r="N1456" s="190"/>
      <c r="O1456" s="192"/>
      <c r="P1456" s="218"/>
      <c r="Q1456" s="218"/>
      <c r="R1456" s="218"/>
    </row>
    <row r="1457" spans="1:18" x14ac:dyDescent="0.25">
      <c r="A1457" s="191"/>
      <c r="B1457" s="190"/>
      <c r="C1457" s="190"/>
      <c r="D1457" s="190"/>
      <c r="E1457" s="190"/>
      <c r="F1457" s="190"/>
      <c r="G1457" s="190"/>
      <c r="H1457" s="276"/>
      <c r="I1457" s="190"/>
      <c r="J1457" s="67"/>
      <c r="K1457" s="190"/>
      <c r="L1457" s="190"/>
      <c r="M1457" s="191"/>
      <c r="N1457" s="190"/>
      <c r="O1457" s="192"/>
      <c r="P1457" s="218"/>
      <c r="Q1457" s="218"/>
      <c r="R1457" s="218"/>
    </row>
    <row r="1458" spans="1:18" x14ac:dyDescent="0.25">
      <c r="A1458" s="191"/>
      <c r="B1458" s="190"/>
      <c r="C1458" s="190"/>
      <c r="D1458" s="190"/>
      <c r="E1458" s="190"/>
      <c r="F1458" s="190"/>
      <c r="G1458" s="190"/>
      <c r="H1458" s="276"/>
      <c r="I1458" s="190"/>
      <c r="J1458" s="67"/>
      <c r="K1458" s="190"/>
      <c r="L1458" s="190"/>
      <c r="M1458" s="191"/>
      <c r="N1458" s="190"/>
      <c r="O1458" s="192"/>
      <c r="P1458" s="218"/>
      <c r="Q1458" s="218"/>
      <c r="R1458" s="218"/>
    </row>
    <row r="1459" spans="1:18" x14ac:dyDescent="0.25">
      <c r="A1459" s="191"/>
      <c r="B1459" s="190"/>
      <c r="C1459" s="190"/>
      <c r="D1459" s="190"/>
      <c r="E1459" s="190"/>
      <c r="F1459" s="190"/>
      <c r="G1459" s="190"/>
      <c r="H1459" s="276"/>
      <c r="I1459" s="190"/>
      <c r="J1459" s="67"/>
      <c r="K1459" s="190"/>
      <c r="L1459" s="190"/>
      <c r="M1459" s="191"/>
      <c r="N1459" s="190"/>
      <c r="O1459" s="192"/>
      <c r="P1459" s="218"/>
      <c r="Q1459" s="218"/>
      <c r="R1459" s="218"/>
    </row>
    <row r="1460" spans="1:18" x14ac:dyDescent="0.25">
      <c r="A1460" s="191"/>
      <c r="B1460" s="190"/>
      <c r="C1460" s="190"/>
      <c r="D1460" s="190"/>
      <c r="E1460" s="190"/>
      <c r="F1460" s="190"/>
      <c r="G1460" s="190"/>
      <c r="H1460" s="276"/>
      <c r="I1460" s="190"/>
      <c r="J1460" s="67"/>
      <c r="K1460" s="190"/>
      <c r="L1460" s="190"/>
      <c r="M1460" s="191"/>
      <c r="N1460" s="190"/>
      <c r="O1460" s="192"/>
      <c r="P1460" s="218"/>
      <c r="Q1460" s="218"/>
      <c r="R1460" s="218"/>
    </row>
    <row r="1461" spans="1:18" x14ac:dyDescent="0.25">
      <c r="A1461" s="191"/>
      <c r="B1461" s="190"/>
      <c r="C1461" s="190"/>
      <c r="D1461" s="190"/>
      <c r="E1461" s="190"/>
      <c r="F1461" s="190"/>
      <c r="G1461" s="190"/>
      <c r="H1461" s="276"/>
      <c r="I1461" s="190"/>
      <c r="J1461" s="67"/>
      <c r="K1461" s="190"/>
      <c r="L1461" s="190"/>
      <c r="M1461" s="191"/>
      <c r="N1461" s="190"/>
      <c r="O1461" s="192"/>
      <c r="P1461" s="218"/>
      <c r="Q1461" s="218"/>
      <c r="R1461" s="218"/>
    </row>
    <row r="1462" spans="1:18" x14ac:dyDescent="0.25">
      <c r="A1462" s="191"/>
      <c r="B1462" s="190"/>
      <c r="C1462" s="190"/>
      <c r="D1462" s="190"/>
      <c r="E1462" s="190"/>
      <c r="F1462" s="190"/>
      <c r="G1462" s="190"/>
      <c r="H1462" s="276"/>
      <c r="I1462" s="190"/>
      <c r="J1462" s="67"/>
      <c r="K1462" s="190"/>
      <c r="L1462" s="190"/>
      <c r="M1462" s="191"/>
      <c r="N1462" s="190"/>
      <c r="O1462" s="192"/>
      <c r="P1462" s="218"/>
      <c r="Q1462" s="218"/>
      <c r="R1462" s="218"/>
    </row>
    <row r="1463" spans="1:18" x14ac:dyDescent="0.25">
      <c r="A1463" s="191"/>
      <c r="B1463" s="190"/>
      <c r="C1463" s="190"/>
      <c r="D1463" s="190"/>
      <c r="E1463" s="190"/>
      <c r="F1463" s="190"/>
      <c r="G1463" s="190"/>
      <c r="H1463" s="276"/>
      <c r="I1463" s="190"/>
      <c r="J1463" s="67"/>
      <c r="K1463" s="190"/>
      <c r="L1463" s="190"/>
      <c r="M1463" s="191"/>
      <c r="N1463" s="190"/>
      <c r="O1463" s="192"/>
      <c r="P1463" s="218"/>
      <c r="Q1463" s="218"/>
      <c r="R1463" s="218"/>
    </row>
    <row r="1464" spans="1:18" x14ac:dyDescent="0.25">
      <c r="A1464" s="191"/>
      <c r="B1464" s="190"/>
      <c r="C1464" s="190"/>
      <c r="D1464" s="190"/>
      <c r="E1464" s="190"/>
      <c r="F1464" s="190"/>
      <c r="G1464" s="190"/>
      <c r="H1464" s="276"/>
      <c r="I1464" s="190"/>
      <c r="J1464" s="67"/>
      <c r="K1464" s="190"/>
      <c r="L1464" s="190"/>
      <c r="M1464" s="191"/>
      <c r="N1464" s="190"/>
      <c r="O1464" s="192"/>
      <c r="P1464" s="218"/>
      <c r="Q1464" s="218"/>
      <c r="R1464" s="218"/>
    </row>
    <row r="1465" spans="1:18" x14ac:dyDescent="0.25">
      <c r="A1465" s="191"/>
      <c r="B1465" s="190"/>
      <c r="C1465" s="190"/>
      <c r="D1465" s="190"/>
      <c r="E1465" s="190"/>
      <c r="F1465" s="190"/>
      <c r="G1465" s="190"/>
      <c r="H1465" s="276"/>
      <c r="I1465" s="190"/>
      <c r="J1465" s="67"/>
      <c r="K1465" s="190"/>
      <c r="L1465" s="190"/>
      <c r="M1465" s="191"/>
      <c r="N1465" s="190"/>
      <c r="O1465" s="192"/>
      <c r="P1465" s="218"/>
      <c r="Q1465" s="218"/>
      <c r="R1465" s="218"/>
    </row>
    <row r="1466" spans="1:18" x14ac:dyDescent="0.25">
      <c r="A1466" s="191"/>
      <c r="B1466" s="190"/>
      <c r="C1466" s="190"/>
      <c r="D1466" s="190"/>
      <c r="E1466" s="190"/>
      <c r="F1466" s="190"/>
      <c r="G1466" s="190"/>
      <c r="H1466" s="276"/>
      <c r="I1466" s="190"/>
      <c r="J1466" s="67"/>
      <c r="K1466" s="190"/>
      <c r="L1466" s="190"/>
      <c r="M1466" s="191"/>
      <c r="N1466" s="190"/>
      <c r="O1466" s="192"/>
      <c r="P1466" s="218"/>
      <c r="Q1466" s="218"/>
      <c r="R1466" s="218"/>
    </row>
    <row r="1467" spans="1:18" x14ac:dyDescent="0.25">
      <c r="A1467" s="191"/>
      <c r="B1467" s="190"/>
      <c r="C1467" s="190"/>
      <c r="D1467" s="190"/>
      <c r="E1467" s="190"/>
      <c r="F1467" s="190"/>
      <c r="G1467" s="190"/>
      <c r="H1467" s="276"/>
      <c r="I1467" s="190"/>
      <c r="J1467" s="67"/>
      <c r="K1467" s="190"/>
      <c r="L1467" s="190"/>
      <c r="M1467" s="191"/>
      <c r="N1467" s="190"/>
      <c r="O1467" s="192"/>
      <c r="P1467" s="218"/>
      <c r="Q1467" s="218"/>
      <c r="R1467" s="218"/>
    </row>
    <row r="1468" spans="1:18" x14ac:dyDescent="0.25">
      <c r="A1468" s="191"/>
      <c r="B1468" s="190"/>
      <c r="C1468" s="190"/>
      <c r="D1468" s="190"/>
      <c r="E1468" s="190"/>
      <c r="F1468" s="190"/>
      <c r="G1468" s="190"/>
      <c r="H1468" s="276"/>
      <c r="I1468" s="190"/>
      <c r="J1468" s="67"/>
      <c r="K1468" s="190"/>
      <c r="L1468" s="190"/>
      <c r="M1468" s="191"/>
      <c r="N1468" s="190"/>
      <c r="O1468" s="192"/>
      <c r="P1468" s="218"/>
      <c r="Q1468" s="218"/>
      <c r="R1468" s="218"/>
    </row>
    <row r="1469" spans="1:18" x14ac:dyDescent="0.25">
      <c r="A1469" s="191"/>
      <c r="B1469" s="190"/>
      <c r="C1469" s="190"/>
      <c r="D1469" s="190"/>
      <c r="E1469" s="190"/>
      <c r="F1469" s="190"/>
      <c r="G1469" s="190"/>
      <c r="H1469" s="276"/>
      <c r="I1469" s="190"/>
      <c r="J1469" s="67"/>
      <c r="K1469" s="190"/>
      <c r="L1469" s="190"/>
      <c r="M1469" s="191"/>
      <c r="N1469" s="190"/>
      <c r="O1469" s="192"/>
      <c r="P1469" s="218"/>
      <c r="Q1469" s="218"/>
      <c r="R1469" s="218"/>
    </row>
    <row r="1470" spans="1:18" x14ac:dyDescent="0.25">
      <c r="A1470" s="191"/>
      <c r="B1470" s="190"/>
      <c r="C1470" s="190"/>
      <c r="D1470" s="190"/>
      <c r="E1470" s="190"/>
      <c r="F1470" s="190"/>
      <c r="G1470" s="190"/>
      <c r="H1470" s="276"/>
      <c r="I1470" s="190"/>
      <c r="J1470" s="67"/>
      <c r="K1470" s="190"/>
      <c r="L1470" s="190"/>
      <c r="M1470" s="191"/>
      <c r="N1470" s="190"/>
      <c r="O1470" s="192"/>
      <c r="P1470" s="218"/>
      <c r="Q1470" s="218"/>
      <c r="R1470" s="218"/>
    </row>
    <row r="1471" spans="1:18" x14ac:dyDescent="0.25">
      <c r="A1471" s="191"/>
      <c r="B1471" s="190"/>
      <c r="C1471" s="190"/>
      <c r="D1471" s="190"/>
      <c r="E1471" s="190"/>
      <c r="F1471" s="190"/>
      <c r="G1471" s="190"/>
      <c r="H1471" s="276"/>
      <c r="I1471" s="190"/>
      <c r="J1471" s="67"/>
      <c r="K1471" s="190"/>
      <c r="L1471" s="190"/>
      <c r="M1471" s="191"/>
      <c r="N1471" s="190"/>
      <c r="O1471" s="192"/>
      <c r="P1471" s="218"/>
      <c r="Q1471" s="218"/>
      <c r="R1471" s="218"/>
    </row>
    <row r="1472" spans="1:18" x14ac:dyDescent="0.25">
      <c r="A1472" s="191"/>
      <c r="B1472" s="190"/>
      <c r="C1472" s="190"/>
      <c r="D1472" s="190"/>
      <c r="E1472" s="190"/>
      <c r="F1472" s="190"/>
      <c r="G1472" s="190"/>
      <c r="H1472" s="276"/>
      <c r="I1472" s="190"/>
      <c r="J1472" s="67"/>
      <c r="K1472" s="190"/>
      <c r="L1472" s="190"/>
      <c r="M1472" s="191"/>
      <c r="N1472" s="190"/>
      <c r="O1472" s="192"/>
      <c r="P1472" s="218"/>
      <c r="Q1472" s="218"/>
      <c r="R1472" s="218"/>
    </row>
    <row r="1473" spans="1:18" x14ac:dyDescent="0.25">
      <c r="A1473" s="191"/>
      <c r="B1473" s="190"/>
      <c r="C1473" s="190"/>
      <c r="D1473" s="190"/>
      <c r="E1473" s="190"/>
      <c r="F1473" s="190"/>
      <c r="G1473" s="190"/>
      <c r="H1473" s="276"/>
      <c r="I1473" s="190"/>
      <c r="J1473" s="67"/>
      <c r="K1473" s="190"/>
      <c r="L1473" s="190"/>
      <c r="M1473" s="191"/>
      <c r="N1473" s="190"/>
      <c r="O1473" s="192"/>
      <c r="P1473" s="218"/>
      <c r="Q1473" s="218"/>
      <c r="R1473" s="218"/>
    </row>
    <row r="1474" spans="1:18" x14ac:dyDescent="0.25">
      <c r="A1474" s="191"/>
      <c r="B1474" s="190"/>
      <c r="C1474" s="190"/>
      <c r="D1474" s="190"/>
      <c r="E1474" s="190"/>
      <c r="F1474" s="190"/>
      <c r="G1474" s="190"/>
      <c r="H1474" s="276"/>
      <c r="I1474" s="190"/>
      <c r="J1474" s="67"/>
      <c r="K1474" s="190"/>
      <c r="L1474" s="190"/>
      <c r="M1474" s="191"/>
      <c r="N1474" s="190"/>
      <c r="O1474" s="192"/>
      <c r="P1474" s="218"/>
      <c r="Q1474" s="218"/>
      <c r="R1474" s="218"/>
    </row>
    <row r="1475" spans="1:18" x14ac:dyDescent="0.25">
      <c r="A1475" s="191"/>
      <c r="B1475" s="190"/>
      <c r="C1475" s="190"/>
      <c r="D1475" s="190"/>
      <c r="E1475" s="190"/>
      <c r="F1475" s="190"/>
      <c r="G1475" s="190"/>
      <c r="H1475" s="276"/>
      <c r="I1475" s="190"/>
      <c r="J1475" s="67"/>
      <c r="K1475" s="190"/>
      <c r="L1475" s="190"/>
      <c r="M1475" s="191"/>
      <c r="N1475" s="190"/>
      <c r="O1475" s="192"/>
      <c r="P1475" s="218"/>
      <c r="Q1475" s="218"/>
      <c r="R1475" s="218"/>
    </row>
    <row r="1476" spans="1:18" x14ac:dyDescent="0.25">
      <c r="A1476" s="191"/>
      <c r="B1476" s="190"/>
      <c r="C1476" s="190"/>
      <c r="D1476" s="190"/>
      <c r="E1476" s="190"/>
      <c r="F1476" s="190"/>
      <c r="G1476" s="190"/>
      <c r="H1476" s="276"/>
      <c r="I1476" s="190"/>
      <c r="J1476" s="67"/>
      <c r="K1476" s="190"/>
      <c r="L1476" s="190"/>
      <c r="M1476" s="191"/>
      <c r="N1476" s="190"/>
      <c r="O1476" s="192"/>
      <c r="P1476" s="218"/>
      <c r="Q1476" s="218"/>
      <c r="R1476" s="218"/>
    </row>
    <row r="1477" spans="1:18" x14ac:dyDescent="0.25">
      <c r="A1477" s="191"/>
      <c r="B1477" s="190"/>
      <c r="C1477" s="190"/>
      <c r="D1477" s="190"/>
      <c r="E1477" s="190"/>
      <c r="F1477" s="190"/>
      <c r="G1477" s="190"/>
      <c r="H1477" s="276"/>
      <c r="I1477" s="190"/>
      <c r="J1477" s="67"/>
      <c r="K1477" s="190"/>
      <c r="L1477" s="190"/>
      <c r="M1477" s="191"/>
      <c r="N1477" s="190"/>
      <c r="O1477" s="192"/>
      <c r="P1477" s="218"/>
      <c r="Q1477" s="218"/>
      <c r="R1477" s="218"/>
    </row>
    <row r="1478" spans="1:18" x14ac:dyDescent="0.25">
      <c r="A1478" s="191"/>
      <c r="B1478" s="190"/>
      <c r="C1478" s="190"/>
      <c r="D1478" s="190"/>
      <c r="E1478" s="190"/>
      <c r="F1478" s="190"/>
      <c r="G1478" s="190"/>
      <c r="H1478" s="276"/>
      <c r="I1478" s="190"/>
      <c r="J1478" s="67"/>
      <c r="K1478" s="190"/>
      <c r="L1478" s="190"/>
      <c r="M1478" s="191"/>
      <c r="N1478" s="190"/>
      <c r="O1478" s="192"/>
      <c r="P1478" s="218"/>
      <c r="Q1478" s="218"/>
      <c r="R1478" s="218"/>
    </row>
    <row r="1479" spans="1:18" x14ac:dyDescent="0.25">
      <c r="A1479" s="191"/>
      <c r="B1479" s="190"/>
      <c r="C1479" s="190"/>
      <c r="D1479" s="190"/>
      <c r="E1479" s="190"/>
      <c r="F1479" s="190"/>
      <c r="G1479" s="190"/>
      <c r="H1479" s="276"/>
      <c r="I1479" s="190"/>
      <c r="J1479" s="67"/>
      <c r="K1479" s="190"/>
      <c r="L1479" s="190"/>
      <c r="M1479" s="191"/>
      <c r="N1479" s="190"/>
      <c r="O1479" s="192"/>
      <c r="P1479" s="218"/>
      <c r="Q1479" s="218"/>
      <c r="R1479" s="218"/>
    </row>
    <row r="1480" spans="1:18" x14ac:dyDescent="0.25">
      <c r="A1480" s="191"/>
      <c r="B1480" s="190"/>
      <c r="C1480" s="190"/>
      <c r="D1480" s="190"/>
      <c r="E1480" s="190"/>
      <c r="F1480" s="190"/>
      <c r="G1480" s="190"/>
      <c r="H1480" s="276"/>
      <c r="I1480" s="190"/>
      <c r="J1480" s="67"/>
      <c r="K1480" s="190"/>
      <c r="L1480" s="190"/>
      <c r="M1480" s="191"/>
      <c r="N1480" s="190"/>
      <c r="O1480" s="192"/>
      <c r="P1480" s="218"/>
      <c r="Q1480" s="218"/>
      <c r="R1480" s="218"/>
    </row>
    <row r="1481" spans="1:18" x14ac:dyDescent="0.25">
      <c r="A1481" s="191"/>
      <c r="B1481" s="190"/>
      <c r="C1481" s="190"/>
      <c r="D1481" s="190"/>
      <c r="E1481" s="190"/>
      <c r="F1481" s="190"/>
      <c r="G1481" s="190"/>
      <c r="H1481" s="276"/>
      <c r="I1481" s="190"/>
      <c r="J1481" s="67"/>
      <c r="K1481" s="190"/>
      <c r="L1481" s="190"/>
      <c r="M1481" s="191"/>
      <c r="N1481" s="190"/>
      <c r="O1481" s="192"/>
      <c r="P1481" s="218"/>
      <c r="Q1481" s="218"/>
      <c r="R1481" s="218"/>
    </row>
    <row r="1482" spans="1:18" x14ac:dyDescent="0.25">
      <c r="A1482" s="191"/>
      <c r="B1482" s="190"/>
      <c r="C1482" s="190"/>
      <c r="D1482" s="190"/>
      <c r="E1482" s="190"/>
      <c r="F1482" s="190"/>
      <c r="G1482" s="190"/>
      <c r="H1482" s="276"/>
      <c r="I1482" s="190"/>
      <c r="J1482" s="67"/>
      <c r="K1482" s="190"/>
      <c r="L1482" s="190"/>
      <c r="M1482" s="191"/>
      <c r="N1482" s="190"/>
      <c r="O1482" s="192"/>
      <c r="P1482" s="218"/>
      <c r="Q1482" s="218"/>
      <c r="R1482" s="218"/>
    </row>
    <row r="1483" spans="1:18" x14ac:dyDescent="0.25">
      <c r="A1483" s="191"/>
      <c r="B1483" s="190"/>
      <c r="C1483" s="190"/>
      <c r="D1483" s="190"/>
      <c r="E1483" s="190"/>
      <c r="F1483" s="190"/>
      <c r="G1483" s="190"/>
      <c r="H1483" s="276"/>
      <c r="I1483" s="190"/>
      <c r="J1483" s="67"/>
      <c r="K1483" s="190"/>
      <c r="L1483" s="190"/>
      <c r="M1483" s="191"/>
      <c r="N1483" s="190"/>
      <c r="O1483" s="192"/>
      <c r="P1483" s="218"/>
      <c r="Q1483" s="218"/>
      <c r="R1483" s="218"/>
    </row>
    <row r="1484" spans="1:18" x14ac:dyDescent="0.25">
      <c r="A1484" s="191"/>
      <c r="B1484" s="190"/>
      <c r="C1484" s="190"/>
      <c r="D1484" s="190"/>
      <c r="E1484" s="190"/>
      <c r="F1484" s="190"/>
      <c r="G1484" s="190"/>
      <c r="H1484" s="276"/>
      <c r="I1484" s="190"/>
      <c r="J1484" s="67"/>
      <c r="K1484" s="190"/>
      <c r="L1484" s="190"/>
      <c r="M1484" s="191"/>
      <c r="N1484" s="190"/>
      <c r="O1484" s="192"/>
      <c r="P1484" s="218"/>
      <c r="Q1484" s="218"/>
      <c r="R1484" s="218"/>
    </row>
    <row r="1485" spans="1:18" x14ac:dyDescent="0.25">
      <c r="A1485" s="191"/>
      <c r="B1485" s="190"/>
      <c r="C1485" s="190"/>
      <c r="D1485" s="190"/>
      <c r="E1485" s="190"/>
      <c r="F1485" s="190"/>
      <c r="G1485" s="190"/>
      <c r="H1485" s="276"/>
      <c r="I1485" s="190"/>
      <c r="J1485" s="67"/>
      <c r="K1485" s="190"/>
      <c r="L1485" s="190"/>
      <c r="M1485" s="191"/>
      <c r="N1485" s="190"/>
      <c r="O1485" s="192"/>
      <c r="P1485" s="218"/>
      <c r="Q1485" s="218"/>
      <c r="R1485" s="218"/>
    </row>
    <row r="1486" spans="1:18" x14ac:dyDescent="0.25">
      <c r="A1486" s="191"/>
      <c r="B1486" s="190"/>
      <c r="C1486" s="190"/>
      <c r="D1486" s="190"/>
      <c r="E1486" s="190"/>
      <c r="F1486" s="190"/>
      <c r="G1486" s="190"/>
      <c r="H1486" s="276"/>
      <c r="I1486" s="190"/>
      <c r="J1486" s="67"/>
      <c r="K1486" s="190"/>
      <c r="L1486" s="190"/>
      <c r="M1486" s="191"/>
      <c r="N1486" s="190"/>
      <c r="O1486" s="192"/>
      <c r="P1486" s="218"/>
      <c r="Q1486" s="218"/>
      <c r="R1486" s="218"/>
    </row>
    <row r="1487" spans="1:18" x14ac:dyDescent="0.25">
      <c r="A1487" s="191"/>
      <c r="B1487" s="190"/>
      <c r="C1487" s="190"/>
      <c r="D1487" s="190"/>
      <c r="E1487" s="190"/>
      <c r="F1487" s="190"/>
      <c r="G1487" s="190"/>
      <c r="H1487" s="276"/>
      <c r="I1487" s="190"/>
      <c r="J1487" s="67"/>
      <c r="K1487" s="190"/>
      <c r="L1487" s="190"/>
      <c r="M1487" s="191"/>
      <c r="N1487" s="190"/>
      <c r="O1487" s="192"/>
      <c r="P1487" s="218"/>
      <c r="Q1487" s="218"/>
      <c r="R1487" s="218"/>
    </row>
    <row r="1488" spans="1:18" x14ac:dyDescent="0.25">
      <c r="A1488" s="191"/>
      <c r="B1488" s="190"/>
      <c r="C1488" s="190"/>
      <c r="D1488" s="190"/>
      <c r="E1488" s="190"/>
      <c r="F1488" s="190"/>
      <c r="G1488" s="190"/>
      <c r="H1488" s="276"/>
      <c r="I1488" s="190"/>
      <c r="J1488" s="67"/>
      <c r="K1488" s="190"/>
      <c r="L1488" s="190"/>
      <c r="M1488" s="191"/>
      <c r="N1488" s="190"/>
      <c r="O1488" s="192"/>
      <c r="P1488" s="218"/>
      <c r="Q1488" s="218"/>
      <c r="R1488" s="218"/>
    </row>
    <row r="1489" spans="1:18" x14ac:dyDescent="0.25">
      <c r="A1489" s="191"/>
      <c r="B1489" s="190"/>
      <c r="C1489" s="190"/>
      <c r="D1489" s="190"/>
      <c r="E1489" s="190"/>
      <c r="F1489" s="190"/>
      <c r="G1489" s="190"/>
      <c r="H1489" s="276"/>
      <c r="I1489" s="190"/>
      <c r="J1489" s="67"/>
      <c r="K1489" s="190"/>
      <c r="L1489" s="190"/>
      <c r="M1489" s="191"/>
      <c r="N1489" s="190"/>
      <c r="O1489" s="192"/>
      <c r="P1489" s="218"/>
      <c r="Q1489" s="218"/>
      <c r="R1489" s="218"/>
    </row>
    <row r="1490" spans="1:18" x14ac:dyDescent="0.25">
      <c r="A1490" s="191"/>
      <c r="B1490" s="190"/>
      <c r="C1490" s="190"/>
      <c r="D1490" s="190"/>
      <c r="E1490" s="190"/>
      <c r="F1490" s="190"/>
      <c r="G1490" s="190"/>
      <c r="H1490" s="276"/>
      <c r="I1490" s="190"/>
      <c r="J1490" s="67"/>
      <c r="K1490" s="190"/>
      <c r="L1490" s="190"/>
      <c r="M1490" s="191"/>
      <c r="N1490" s="190"/>
      <c r="O1490" s="192"/>
      <c r="P1490" s="218"/>
      <c r="Q1490" s="218"/>
      <c r="R1490" s="218"/>
    </row>
    <row r="1491" spans="1:18" x14ac:dyDescent="0.25">
      <c r="A1491" s="191"/>
      <c r="B1491" s="190"/>
      <c r="C1491" s="190"/>
      <c r="D1491" s="190"/>
      <c r="E1491" s="190"/>
      <c r="F1491" s="190"/>
      <c r="G1491" s="190"/>
      <c r="H1491" s="276"/>
      <c r="I1491" s="190"/>
      <c r="J1491" s="67"/>
      <c r="K1491" s="190"/>
      <c r="L1491" s="190"/>
      <c r="M1491" s="191"/>
      <c r="N1491" s="190"/>
      <c r="O1491" s="192"/>
      <c r="P1491" s="218"/>
      <c r="Q1491" s="218"/>
      <c r="R1491" s="218"/>
    </row>
    <row r="1492" spans="1:18" x14ac:dyDescent="0.25">
      <c r="A1492" s="191"/>
      <c r="B1492" s="190"/>
      <c r="C1492" s="190"/>
      <c r="D1492" s="190"/>
      <c r="E1492" s="190"/>
      <c r="F1492" s="190"/>
      <c r="G1492" s="190"/>
      <c r="H1492" s="276"/>
      <c r="I1492" s="190"/>
      <c r="J1492" s="67"/>
      <c r="K1492" s="190"/>
      <c r="L1492" s="190"/>
      <c r="M1492" s="191"/>
      <c r="N1492" s="190"/>
      <c r="O1492" s="192"/>
      <c r="P1492" s="218"/>
      <c r="Q1492" s="218"/>
      <c r="R1492" s="218"/>
    </row>
    <row r="1493" spans="1:18" x14ac:dyDescent="0.25">
      <c r="A1493" s="191"/>
      <c r="B1493" s="190"/>
      <c r="C1493" s="190"/>
      <c r="D1493" s="190"/>
      <c r="E1493" s="190"/>
      <c r="F1493" s="190"/>
      <c r="G1493" s="190"/>
      <c r="H1493" s="276"/>
      <c r="I1493" s="190"/>
      <c r="J1493" s="67"/>
      <c r="K1493" s="190"/>
      <c r="L1493" s="190"/>
      <c r="M1493" s="191"/>
      <c r="N1493" s="190"/>
      <c r="O1493" s="192"/>
      <c r="P1493" s="218"/>
      <c r="Q1493" s="218"/>
      <c r="R1493" s="218"/>
    </row>
    <row r="1494" spans="1:18" x14ac:dyDescent="0.25">
      <c r="A1494" s="191"/>
      <c r="B1494" s="190"/>
      <c r="C1494" s="190"/>
      <c r="D1494" s="190"/>
      <c r="E1494" s="190"/>
      <c r="F1494" s="190"/>
      <c r="G1494" s="190"/>
      <c r="H1494" s="276"/>
      <c r="I1494" s="190"/>
      <c r="J1494" s="67"/>
      <c r="K1494" s="190"/>
      <c r="L1494" s="190"/>
      <c r="M1494" s="191"/>
      <c r="N1494" s="190"/>
      <c r="O1494" s="192"/>
      <c r="P1494" s="218"/>
      <c r="Q1494" s="218"/>
      <c r="R1494" s="218"/>
    </row>
    <row r="1495" spans="1:18" x14ac:dyDescent="0.25">
      <c r="A1495" s="191"/>
      <c r="B1495" s="190"/>
      <c r="C1495" s="190"/>
      <c r="D1495" s="190"/>
      <c r="E1495" s="190"/>
      <c r="F1495" s="190"/>
      <c r="G1495" s="190"/>
      <c r="H1495" s="276"/>
      <c r="I1495" s="190"/>
      <c r="J1495" s="67"/>
      <c r="K1495" s="190"/>
      <c r="L1495" s="190"/>
      <c r="M1495" s="191"/>
      <c r="N1495" s="190"/>
      <c r="O1495" s="192"/>
      <c r="P1495" s="218"/>
      <c r="Q1495" s="218"/>
      <c r="R1495" s="218"/>
    </row>
    <row r="1496" spans="1:18" x14ac:dyDescent="0.25">
      <c r="A1496" s="191"/>
      <c r="B1496" s="190"/>
      <c r="C1496" s="190"/>
      <c r="D1496" s="190"/>
      <c r="E1496" s="190"/>
      <c r="F1496" s="190"/>
      <c r="G1496" s="190"/>
      <c r="H1496" s="276"/>
      <c r="I1496" s="190"/>
      <c r="J1496" s="67"/>
      <c r="K1496" s="190"/>
      <c r="L1496" s="190"/>
      <c r="M1496" s="191"/>
      <c r="N1496" s="190"/>
      <c r="O1496" s="192"/>
      <c r="P1496" s="218"/>
      <c r="Q1496" s="218"/>
      <c r="R1496" s="218"/>
    </row>
    <row r="1497" spans="1:18" x14ac:dyDescent="0.25">
      <c r="A1497" s="191"/>
      <c r="B1497" s="190"/>
      <c r="C1497" s="190"/>
      <c r="D1497" s="190"/>
      <c r="E1497" s="190"/>
      <c r="F1497" s="190"/>
      <c r="G1497" s="190"/>
      <c r="H1497" s="276"/>
      <c r="I1497" s="190"/>
      <c r="J1497" s="67"/>
      <c r="K1497" s="190"/>
      <c r="L1497" s="190"/>
      <c r="M1497" s="191"/>
      <c r="N1497" s="190"/>
      <c r="O1497" s="192"/>
      <c r="P1497" s="218"/>
      <c r="Q1497" s="218"/>
      <c r="R1497" s="218"/>
    </row>
    <row r="1498" spans="1:18" x14ac:dyDescent="0.25">
      <c r="A1498" s="191"/>
      <c r="B1498" s="190"/>
      <c r="C1498" s="190"/>
      <c r="D1498" s="190"/>
      <c r="E1498" s="190"/>
      <c r="F1498" s="190"/>
      <c r="G1498" s="190"/>
      <c r="H1498" s="276"/>
      <c r="I1498" s="190"/>
      <c r="J1498" s="67"/>
      <c r="K1498" s="190"/>
      <c r="L1498" s="190"/>
      <c r="M1498" s="191"/>
      <c r="N1498" s="190"/>
      <c r="O1498" s="192"/>
      <c r="P1498" s="218"/>
      <c r="Q1498" s="218"/>
      <c r="R1498" s="218"/>
    </row>
    <row r="1499" spans="1:18" x14ac:dyDescent="0.25">
      <c r="A1499" s="191"/>
      <c r="B1499" s="190"/>
      <c r="C1499" s="190"/>
      <c r="D1499" s="190"/>
      <c r="E1499" s="190"/>
      <c r="F1499" s="190"/>
      <c r="G1499" s="190"/>
      <c r="H1499" s="276"/>
      <c r="I1499" s="190"/>
      <c r="J1499" s="67"/>
      <c r="K1499" s="190"/>
      <c r="L1499" s="190"/>
      <c r="M1499" s="191"/>
      <c r="N1499" s="190"/>
      <c r="O1499" s="192"/>
      <c r="P1499" s="218"/>
      <c r="Q1499" s="218"/>
      <c r="R1499" s="218"/>
    </row>
    <row r="1500" spans="1:18" x14ac:dyDescent="0.25">
      <c r="A1500" s="191"/>
      <c r="B1500" s="190"/>
      <c r="C1500" s="190"/>
      <c r="D1500" s="190"/>
      <c r="E1500" s="190"/>
      <c r="F1500" s="190"/>
      <c r="G1500" s="190"/>
      <c r="H1500" s="276"/>
      <c r="I1500" s="190"/>
      <c r="J1500" s="67"/>
      <c r="K1500" s="190"/>
      <c r="L1500" s="190"/>
      <c r="M1500" s="191"/>
      <c r="N1500" s="190"/>
      <c r="O1500" s="192"/>
      <c r="P1500" s="218"/>
      <c r="Q1500" s="218"/>
      <c r="R1500" s="218"/>
    </row>
    <row r="1501" spans="1:18" x14ac:dyDescent="0.25">
      <c r="A1501" s="191"/>
      <c r="B1501" s="190"/>
      <c r="C1501" s="190"/>
      <c r="D1501" s="190"/>
      <c r="E1501" s="190"/>
      <c r="F1501" s="190"/>
      <c r="G1501" s="190"/>
      <c r="H1501" s="276"/>
      <c r="I1501" s="190"/>
      <c r="J1501" s="67"/>
      <c r="K1501" s="190"/>
      <c r="L1501" s="190"/>
      <c r="M1501" s="191"/>
      <c r="N1501" s="190"/>
      <c r="O1501" s="192"/>
      <c r="P1501" s="218"/>
      <c r="Q1501" s="218"/>
      <c r="R1501" s="218"/>
    </row>
    <row r="1502" spans="1:18" x14ac:dyDescent="0.25">
      <c r="A1502" s="191"/>
      <c r="B1502" s="190"/>
      <c r="C1502" s="190"/>
      <c r="D1502" s="190"/>
      <c r="E1502" s="190"/>
      <c r="F1502" s="190"/>
      <c r="G1502" s="190"/>
      <c r="H1502" s="276"/>
      <c r="I1502" s="190"/>
      <c r="J1502" s="67"/>
      <c r="K1502" s="190"/>
      <c r="L1502" s="190"/>
      <c r="M1502" s="191"/>
      <c r="N1502" s="190"/>
      <c r="O1502" s="192"/>
      <c r="P1502" s="218"/>
      <c r="Q1502" s="218"/>
      <c r="R1502" s="218"/>
    </row>
    <row r="1503" spans="1:18" x14ac:dyDescent="0.25">
      <c r="A1503" s="191"/>
      <c r="B1503" s="190"/>
      <c r="C1503" s="190"/>
      <c r="D1503" s="190"/>
      <c r="E1503" s="190"/>
      <c r="F1503" s="190"/>
      <c r="G1503" s="190"/>
      <c r="H1503" s="276"/>
      <c r="I1503" s="190"/>
      <c r="J1503" s="67"/>
      <c r="K1503" s="190"/>
      <c r="L1503" s="190"/>
      <c r="M1503" s="191"/>
      <c r="N1503" s="190"/>
      <c r="O1503" s="192"/>
      <c r="P1503" s="218"/>
      <c r="Q1503" s="218"/>
      <c r="R1503" s="218"/>
    </row>
    <row r="1504" spans="1:18" x14ac:dyDescent="0.25">
      <c r="A1504" s="191"/>
      <c r="B1504" s="190"/>
      <c r="C1504" s="190"/>
      <c r="D1504" s="190"/>
      <c r="E1504" s="190"/>
      <c r="F1504" s="190"/>
      <c r="G1504" s="190"/>
      <c r="H1504" s="276"/>
      <c r="I1504" s="190"/>
      <c r="J1504" s="67"/>
      <c r="K1504" s="190"/>
      <c r="L1504" s="190"/>
      <c r="M1504" s="191"/>
      <c r="N1504" s="190"/>
      <c r="O1504" s="192"/>
      <c r="P1504" s="218"/>
      <c r="Q1504" s="218"/>
      <c r="R1504" s="218"/>
    </row>
    <row r="1505" spans="1:18" x14ac:dyDescent="0.25">
      <c r="A1505" s="191"/>
      <c r="B1505" s="190"/>
      <c r="C1505" s="190"/>
      <c r="D1505" s="190"/>
      <c r="E1505" s="190"/>
      <c r="F1505" s="190"/>
      <c r="G1505" s="190"/>
      <c r="H1505" s="276"/>
      <c r="I1505" s="190"/>
      <c r="J1505" s="67"/>
      <c r="K1505" s="190"/>
      <c r="L1505" s="190"/>
      <c r="M1505" s="191"/>
      <c r="N1505" s="190"/>
      <c r="O1505" s="192"/>
      <c r="P1505" s="218"/>
      <c r="Q1505" s="218"/>
      <c r="R1505" s="218"/>
    </row>
    <row r="1506" spans="1:18" x14ac:dyDescent="0.25">
      <c r="A1506" s="191"/>
      <c r="B1506" s="190"/>
      <c r="C1506" s="190"/>
      <c r="D1506" s="190"/>
      <c r="E1506" s="190"/>
      <c r="F1506" s="190"/>
      <c r="G1506" s="190"/>
      <c r="H1506" s="276"/>
      <c r="I1506" s="190"/>
      <c r="J1506" s="67"/>
      <c r="K1506" s="190"/>
      <c r="L1506" s="190"/>
      <c r="M1506" s="191"/>
      <c r="N1506" s="190"/>
      <c r="O1506" s="192"/>
      <c r="P1506" s="218"/>
      <c r="Q1506" s="218"/>
      <c r="R1506" s="218"/>
    </row>
    <row r="1507" spans="1:18" x14ac:dyDescent="0.25">
      <c r="A1507" s="191"/>
      <c r="B1507" s="190"/>
      <c r="C1507" s="190"/>
      <c r="D1507" s="190"/>
      <c r="E1507" s="190"/>
      <c r="F1507" s="190"/>
      <c r="G1507" s="190"/>
      <c r="H1507" s="276"/>
      <c r="I1507" s="190"/>
      <c r="J1507" s="67"/>
      <c r="K1507" s="190"/>
      <c r="L1507" s="190"/>
      <c r="M1507" s="191"/>
      <c r="N1507" s="190"/>
      <c r="O1507" s="192"/>
      <c r="P1507" s="218"/>
      <c r="Q1507" s="218"/>
      <c r="R1507" s="218"/>
    </row>
    <row r="1508" spans="1:18" x14ac:dyDescent="0.25">
      <c r="A1508" s="191"/>
      <c r="B1508" s="190"/>
      <c r="C1508" s="190"/>
      <c r="D1508" s="190"/>
      <c r="E1508" s="190"/>
      <c r="F1508" s="190"/>
      <c r="G1508" s="190"/>
      <c r="H1508" s="276"/>
      <c r="I1508" s="190"/>
      <c r="J1508" s="67"/>
      <c r="K1508" s="190"/>
      <c r="L1508" s="190"/>
      <c r="M1508" s="191"/>
      <c r="N1508" s="190"/>
      <c r="O1508" s="192"/>
      <c r="P1508" s="218"/>
      <c r="Q1508" s="218"/>
      <c r="R1508" s="218"/>
    </row>
    <row r="1509" spans="1:18" x14ac:dyDescent="0.25">
      <c r="A1509" s="191"/>
      <c r="B1509" s="190"/>
      <c r="C1509" s="190"/>
      <c r="D1509" s="190"/>
      <c r="E1509" s="190"/>
      <c r="F1509" s="190"/>
      <c r="G1509" s="190"/>
      <c r="H1509" s="276"/>
      <c r="I1509" s="190"/>
      <c r="J1509" s="67"/>
      <c r="K1509" s="190"/>
      <c r="L1509" s="190"/>
      <c r="M1509" s="191"/>
      <c r="N1509" s="190"/>
      <c r="O1509" s="192"/>
      <c r="P1509" s="218"/>
      <c r="Q1509" s="218"/>
      <c r="R1509" s="218"/>
    </row>
    <row r="1510" spans="1:18" x14ac:dyDescent="0.25">
      <c r="A1510" s="191"/>
      <c r="B1510" s="190"/>
      <c r="C1510" s="190"/>
      <c r="D1510" s="190"/>
      <c r="E1510" s="190"/>
      <c r="F1510" s="190"/>
      <c r="G1510" s="190"/>
      <c r="H1510" s="276"/>
      <c r="I1510" s="190"/>
      <c r="J1510" s="67"/>
      <c r="K1510" s="190"/>
      <c r="L1510" s="190"/>
      <c r="M1510" s="191"/>
      <c r="N1510" s="190"/>
      <c r="O1510" s="192"/>
      <c r="P1510" s="218"/>
      <c r="Q1510" s="218"/>
      <c r="R1510" s="218"/>
    </row>
    <row r="1511" spans="1:18" x14ac:dyDescent="0.25">
      <c r="A1511" s="191"/>
      <c r="B1511" s="190"/>
      <c r="C1511" s="190"/>
      <c r="D1511" s="190"/>
      <c r="E1511" s="190"/>
      <c r="F1511" s="190"/>
      <c r="G1511" s="190"/>
      <c r="H1511" s="276"/>
      <c r="I1511" s="190"/>
      <c r="J1511" s="67"/>
      <c r="K1511" s="190"/>
      <c r="L1511" s="190"/>
      <c r="M1511" s="191"/>
      <c r="N1511" s="190"/>
      <c r="O1511" s="192"/>
      <c r="P1511" s="218"/>
      <c r="Q1511" s="218"/>
      <c r="R1511" s="218"/>
    </row>
    <row r="1512" spans="1:18" x14ac:dyDescent="0.25">
      <c r="A1512" s="191"/>
      <c r="B1512" s="190"/>
      <c r="C1512" s="190"/>
      <c r="D1512" s="190"/>
      <c r="E1512" s="190"/>
      <c r="F1512" s="190"/>
      <c r="G1512" s="190"/>
      <c r="H1512" s="276"/>
      <c r="I1512" s="190"/>
      <c r="J1512" s="67"/>
      <c r="K1512" s="190"/>
      <c r="L1512" s="190"/>
      <c r="M1512" s="191"/>
      <c r="N1512" s="190"/>
      <c r="O1512" s="192"/>
      <c r="P1512" s="218"/>
      <c r="Q1512" s="218"/>
      <c r="R1512" s="218"/>
    </row>
    <row r="1513" spans="1:18" x14ac:dyDescent="0.25">
      <c r="A1513" s="191"/>
      <c r="B1513" s="190"/>
      <c r="C1513" s="190"/>
      <c r="D1513" s="190"/>
      <c r="E1513" s="190"/>
      <c r="F1513" s="190"/>
      <c r="G1513" s="190"/>
      <c r="H1513" s="276"/>
      <c r="I1513" s="190"/>
      <c r="J1513" s="67"/>
      <c r="K1513" s="190"/>
      <c r="L1513" s="190"/>
      <c r="M1513" s="191"/>
      <c r="N1513" s="190"/>
      <c r="O1513" s="192"/>
      <c r="P1513" s="218"/>
      <c r="Q1513" s="218"/>
      <c r="R1513" s="218"/>
    </row>
    <row r="1514" spans="1:18" x14ac:dyDescent="0.25">
      <c r="A1514" s="191"/>
      <c r="B1514" s="190"/>
      <c r="C1514" s="190"/>
      <c r="D1514" s="190"/>
      <c r="E1514" s="190"/>
      <c r="F1514" s="190"/>
      <c r="G1514" s="190"/>
      <c r="H1514" s="276"/>
      <c r="I1514" s="190"/>
      <c r="J1514" s="67"/>
      <c r="K1514" s="190"/>
      <c r="L1514" s="190"/>
      <c r="M1514" s="191"/>
      <c r="N1514" s="190"/>
      <c r="O1514" s="192"/>
      <c r="P1514" s="218"/>
      <c r="Q1514" s="218"/>
      <c r="R1514" s="218"/>
    </row>
    <row r="1515" spans="1:18" x14ac:dyDescent="0.25">
      <c r="A1515" s="191"/>
      <c r="B1515" s="190"/>
      <c r="C1515" s="190"/>
      <c r="D1515" s="190"/>
      <c r="E1515" s="190"/>
      <c r="F1515" s="190"/>
      <c r="G1515" s="190"/>
      <c r="H1515" s="276"/>
      <c r="I1515" s="190"/>
      <c r="J1515" s="67"/>
      <c r="K1515" s="190"/>
      <c r="L1515" s="190"/>
      <c r="M1515" s="191"/>
      <c r="N1515" s="190"/>
      <c r="O1515" s="192"/>
      <c r="P1515" s="218"/>
      <c r="Q1515" s="218"/>
      <c r="R1515" s="218"/>
    </row>
    <row r="1516" spans="1:18" x14ac:dyDescent="0.25">
      <c r="A1516" s="191"/>
      <c r="B1516" s="190"/>
      <c r="C1516" s="190"/>
      <c r="D1516" s="190"/>
      <c r="E1516" s="190"/>
      <c r="F1516" s="190"/>
      <c r="G1516" s="190"/>
      <c r="H1516" s="276"/>
      <c r="I1516" s="190"/>
      <c r="J1516" s="67"/>
      <c r="K1516" s="190"/>
      <c r="L1516" s="190"/>
      <c r="M1516" s="191"/>
      <c r="N1516" s="190"/>
      <c r="O1516" s="192"/>
      <c r="P1516" s="218"/>
      <c r="Q1516" s="218"/>
      <c r="R1516" s="218"/>
    </row>
    <row r="1517" spans="1:18" x14ac:dyDescent="0.25">
      <c r="A1517" s="191"/>
      <c r="B1517" s="190"/>
      <c r="C1517" s="190"/>
      <c r="D1517" s="190"/>
      <c r="E1517" s="190"/>
      <c r="F1517" s="190"/>
      <c r="G1517" s="190"/>
      <c r="H1517" s="276"/>
      <c r="I1517" s="190"/>
      <c r="J1517" s="67"/>
      <c r="K1517" s="190"/>
      <c r="L1517" s="190"/>
      <c r="M1517" s="191"/>
      <c r="N1517" s="190"/>
      <c r="O1517" s="192"/>
      <c r="P1517" s="218"/>
      <c r="Q1517" s="218"/>
      <c r="R1517" s="218"/>
    </row>
    <row r="1518" spans="1:18" x14ac:dyDescent="0.25">
      <c r="A1518" s="191"/>
      <c r="B1518" s="190"/>
      <c r="C1518" s="190"/>
      <c r="D1518" s="190"/>
      <c r="E1518" s="190"/>
      <c r="F1518" s="190"/>
      <c r="G1518" s="190"/>
      <c r="H1518" s="276"/>
      <c r="I1518" s="190"/>
      <c r="J1518" s="67"/>
      <c r="K1518" s="190"/>
      <c r="L1518" s="190"/>
      <c r="M1518" s="191"/>
      <c r="N1518" s="190"/>
      <c r="O1518" s="192"/>
      <c r="P1518" s="218"/>
      <c r="Q1518" s="218"/>
      <c r="R1518" s="218"/>
    </row>
    <row r="1519" spans="1:18" x14ac:dyDescent="0.25">
      <c r="A1519" s="191"/>
      <c r="B1519" s="190"/>
      <c r="C1519" s="190"/>
      <c r="D1519" s="190"/>
      <c r="E1519" s="190"/>
      <c r="F1519" s="190"/>
      <c r="G1519" s="190"/>
      <c r="H1519" s="276"/>
      <c r="I1519" s="190"/>
      <c r="J1519" s="67"/>
      <c r="K1519" s="190"/>
      <c r="L1519" s="190"/>
      <c r="M1519" s="191"/>
      <c r="N1519" s="190"/>
      <c r="O1519" s="192"/>
      <c r="P1519" s="218"/>
      <c r="Q1519" s="218"/>
      <c r="R1519" s="218"/>
    </row>
    <row r="1520" spans="1:18" x14ac:dyDescent="0.25">
      <c r="A1520" s="191"/>
      <c r="B1520" s="190"/>
      <c r="C1520" s="190"/>
      <c r="D1520" s="190"/>
      <c r="E1520" s="190"/>
      <c r="F1520" s="190"/>
      <c r="G1520" s="190"/>
      <c r="H1520" s="276"/>
      <c r="I1520" s="190"/>
      <c r="J1520" s="67"/>
      <c r="K1520" s="190"/>
      <c r="L1520" s="190"/>
      <c r="M1520" s="191"/>
      <c r="N1520" s="190"/>
      <c r="O1520" s="192"/>
      <c r="P1520" s="218"/>
      <c r="Q1520" s="218"/>
      <c r="R1520" s="218"/>
    </row>
    <row r="1521" spans="1:18" x14ac:dyDescent="0.25">
      <c r="A1521" s="191"/>
      <c r="B1521" s="190"/>
      <c r="C1521" s="190"/>
      <c r="D1521" s="190"/>
      <c r="E1521" s="190"/>
      <c r="F1521" s="190"/>
      <c r="G1521" s="190"/>
      <c r="H1521" s="276"/>
      <c r="I1521" s="190"/>
      <c r="J1521" s="67"/>
      <c r="K1521" s="190"/>
      <c r="L1521" s="190"/>
      <c r="M1521" s="191"/>
      <c r="N1521" s="190"/>
      <c r="O1521" s="192"/>
      <c r="P1521" s="218"/>
      <c r="Q1521" s="218"/>
      <c r="R1521" s="218"/>
    </row>
    <row r="1522" spans="1:18" x14ac:dyDescent="0.25">
      <c r="A1522" s="191"/>
      <c r="B1522" s="190"/>
      <c r="C1522" s="190"/>
      <c r="D1522" s="190"/>
      <c r="E1522" s="190"/>
      <c r="F1522" s="190"/>
      <c r="G1522" s="190"/>
      <c r="H1522" s="276"/>
      <c r="I1522" s="190"/>
      <c r="J1522" s="67"/>
      <c r="K1522" s="190"/>
      <c r="L1522" s="190"/>
      <c r="M1522" s="191"/>
      <c r="N1522" s="190"/>
      <c r="O1522" s="192"/>
      <c r="P1522" s="218"/>
      <c r="Q1522" s="218"/>
      <c r="R1522" s="218"/>
    </row>
    <row r="1523" spans="1:18" x14ac:dyDescent="0.25">
      <c r="A1523" s="191"/>
      <c r="B1523" s="190"/>
      <c r="C1523" s="190"/>
      <c r="D1523" s="190"/>
      <c r="E1523" s="190"/>
      <c r="F1523" s="190"/>
      <c r="G1523" s="190"/>
      <c r="H1523" s="276"/>
      <c r="I1523" s="190"/>
      <c r="J1523" s="67"/>
      <c r="K1523" s="190"/>
      <c r="L1523" s="190"/>
      <c r="M1523" s="191"/>
      <c r="N1523" s="190"/>
      <c r="O1523" s="192"/>
      <c r="P1523" s="218"/>
      <c r="Q1523" s="218"/>
      <c r="R1523" s="218"/>
    </row>
    <row r="1524" spans="1:18" x14ac:dyDescent="0.25">
      <c r="A1524" s="191"/>
      <c r="B1524" s="190"/>
      <c r="C1524" s="190"/>
      <c r="D1524" s="190"/>
      <c r="E1524" s="190"/>
      <c r="F1524" s="190"/>
      <c r="G1524" s="190"/>
      <c r="H1524" s="276"/>
      <c r="I1524" s="190"/>
      <c r="J1524" s="67"/>
      <c r="K1524" s="190"/>
      <c r="L1524" s="190"/>
      <c r="M1524" s="191"/>
      <c r="N1524" s="190"/>
      <c r="O1524" s="192"/>
      <c r="P1524" s="218"/>
      <c r="Q1524" s="218"/>
      <c r="R1524" s="218"/>
    </row>
    <row r="1525" spans="1:18" x14ac:dyDescent="0.25">
      <c r="A1525" s="191"/>
      <c r="B1525" s="190"/>
      <c r="C1525" s="190"/>
      <c r="D1525" s="190"/>
      <c r="E1525" s="190"/>
      <c r="F1525" s="190"/>
      <c r="G1525" s="190"/>
      <c r="H1525" s="276"/>
      <c r="I1525" s="190"/>
      <c r="J1525" s="67"/>
      <c r="K1525" s="190"/>
      <c r="L1525" s="190"/>
      <c r="M1525" s="191"/>
      <c r="N1525" s="190"/>
      <c r="O1525" s="192"/>
      <c r="P1525" s="218"/>
      <c r="Q1525" s="218"/>
      <c r="R1525" s="218"/>
    </row>
    <row r="1526" spans="1:18" x14ac:dyDescent="0.25">
      <c r="A1526" s="191"/>
      <c r="B1526" s="190"/>
      <c r="C1526" s="190"/>
      <c r="D1526" s="190"/>
      <c r="E1526" s="190"/>
      <c r="F1526" s="190"/>
      <c r="G1526" s="190"/>
      <c r="H1526" s="276"/>
      <c r="I1526" s="190"/>
      <c r="J1526" s="67"/>
      <c r="K1526" s="190"/>
      <c r="L1526" s="190"/>
      <c r="M1526" s="191"/>
      <c r="N1526" s="190"/>
      <c r="O1526" s="192"/>
      <c r="P1526" s="218"/>
      <c r="Q1526" s="218"/>
      <c r="R1526" s="218"/>
    </row>
    <row r="1527" spans="1:18" x14ac:dyDescent="0.25">
      <c r="A1527" s="191"/>
      <c r="B1527" s="190"/>
      <c r="C1527" s="190"/>
      <c r="D1527" s="190"/>
      <c r="E1527" s="190"/>
      <c r="F1527" s="190"/>
      <c r="G1527" s="190"/>
      <c r="H1527" s="276"/>
      <c r="I1527" s="190"/>
      <c r="J1527" s="67"/>
      <c r="K1527" s="190"/>
      <c r="L1527" s="190"/>
      <c r="M1527" s="191"/>
      <c r="N1527" s="190"/>
      <c r="O1527" s="192"/>
      <c r="P1527" s="218"/>
      <c r="Q1527" s="218"/>
      <c r="R1527" s="218"/>
    </row>
    <row r="1528" spans="1:18" x14ac:dyDescent="0.25">
      <c r="A1528" s="191"/>
      <c r="B1528" s="190"/>
      <c r="C1528" s="190"/>
      <c r="D1528" s="190"/>
      <c r="E1528" s="190"/>
      <c r="F1528" s="190"/>
      <c r="G1528" s="190"/>
      <c r="H1528" s="276"/>
      <c r="I1528" s="190"/>
      <c r="J1528" s="67"/>
      <c r="K1528" s="190"/>
      <c r="L1528" s="190"/>
      <c r="M1528" s="191"/>
      <c r="N1528" s="190"/>
      <c r="O1528" s="192"/>
      <c r="P1528" s="218"/>
      <c r="Q1528" s="218"/>
      <c r="R1528" s="218"/>
    </row>
    <row r="1529" spans="1:18" x14ac:dyDescent="0.25">
      <c r="A1529" s="191"/>
      <c r="B1529" s="190"/>
      <c r="C1529" s="190"/>
      <c r="D1529" s="190"/>
      <c r="E1529" s="190"/>
      <c r="F1529" s="190"/>
      <c r="G1529" s="190"/>
      <c r="H1529" s="276"/>
      <c r="I1529" s="190"/>
      <c r="J1529" s="67"/>
      <c r="K1529" s="190"/>
      <c r="L1529" s="190"/>
      <c r="M1529" s="191"/>
      <c r="N1529" s="190"/>
      <c r="O1529" s="192"/>
      <c r="P1529" s="218"/>
      <c r="Q1529" s="218"/>
      <c r="R1529" s="218"/>
    </row>
    <row r="1530" spans="1:18" x14ac:dyDescent="0.25">
      <c r="A1530" s="191"/>
      <c r="B1530" s="190"/>
      <c r="C1530" s="190"/>
      <c r="D1530" s="190"/>
      <c r="E1530" s="190"/>
      <c r="F1530" s="190"/>
      <c r="G1530" s="190"/>
      <c r="H1530" s="276"/>
      <c r="I1530" s="190"/>
      <c r="J1530" s="67"/>
      <c r="K1530" s="190"/>
      <c r="L1530" s="190"/>
      <c r="M1530" s="191"/>
      <c r="N1530" s="190"/>
      <c r="O1530" s="192"/>
      <c r="P1530" s="218"/>
      <c r="Q1530" s="218"/>
      <c r="R1530" s="218"/>
    </row>
    <row r="1531" spans="1:18" x14ac:dyDescent="0.25">
      <c r="A1531" s="191"/>
      <c r="B1531" s="190"/>
      <c r="C1531" s="190"/>
      <c r="D1531" s="190"/>
      <c r="E1531" s="190"/>
      <c r="F1531" s="190"/>
      <c r="G1531" s="190"/>
      <c r="H1531" s="276"/>
      <c r="I1531" s="190"/>
      <c r="J1531" s="67"/>
      <c r="K1531" s="190"/>
      <c r="L1531" s="190"/>
      <c r="M1531" s="191"/>
      <c r="N1531" s="190"/>
      <c r="O1531" s="192"/>
      <c r="P1531" s="218"/>
      <c r="Q1531" s="218"/>
      <c r="R1531" s="218"/>
    </row>
    <row r="1532" spans="1:18" x14ac:dyDescent="0.25">
      <c r="A1532" s="191"/>
      <c r="B1532" s="190"/>
      <c r="C1532" s="190"/>
      <c r="D1532" s="190"/>
      <c r="E1532" s="190"/>
      <c r="F1532" s="190"/>
      <c r="G1532" s="190"/>
      <c r="H1532" s="276"/>
      <c r="I1532" s="190"/>
      <c r="J1532" s="67"/>
      <c r="K1532" s="190"/>
      <c r="L1532" s="190"/>
      <c r="M1532" s="191"/>
      <c r="N1532" s="190"/>
      <c r="O1532" s="192"/>
      <c r="P1532" s="218"/>
      <c r="Q1532" s="218"/>
      <c r="R1532" s="218"/>
    </row>
    <row r="1533" spans="1:18" x14ac:dyDescent="0.25">
      <c r="A1533" s="191"/>
      <c r="B1533" s="190"/>
      <c r="C1533" s="190"/>
      <c r="D1533" s="190"/>
      <c r="E1533" s="190"/>
      <c r="F1533" s="190"/>
      <c r="G1533" s="190"/>
      <c r="H1533" s="276"/>
      <c r="I1533" s="190"/>
      <c r="J1533" s="67"/>
      <c r="K1533" s="190"/>
      <c r="L1533" s="190"/>
      <c r="M1533" s="191"/>
      <c r="N1533" s="190"/>
      <c r="O1533" s="192"/>
      <c r="P1533" s="218"/>
      <c r="Q1533" s="218"/>
      <c r="R1533" s="218"/>
    </row>
    <row r="1534" spans="1:18" x14ac:dyDescent="0.25">
      <c r="A1534" s="191"/>
      <c r="B1534" s="190"/>
      <c r="C1534" s="190"/>
      <c r="D1534" s="190"/>
      <c r="E1534" s="190"/>
      <c r="F1534" s="190"/>
      <c r="G1534" s="190"/>
      <c r="H1534" s="276"/>
      <c r="I1534" s="190"/>
      <c r="J1534" s="67"/>
      <c r="K1534" s="190"/>
      <c r="L1534" s="190"/>
      <c r="M1534" s="191"/>
      <c r="N1534" s="190"/>
      <c r="O1534" s="192"/>
      <c r="P1534" s="218"/>
      <c r="Q1534" s="218"/>
      <c r="R1534" s="218"/>
    </row>
    <row r="1535" spans="1:18" x14ac:dyDescent="0.25">
      <c r="A1535" s="191"/>
      <c r="B1535" s="190"/>
      <c r="C1535" s="190"/>
      <c r="D1535" s="190"/>
      <c r="E1535" s="190"/>
      <c r="F1535" s="190"/>
      <c r="G1535" s="190"/>
      <c r="H1535" s="276"/>
      <c r="I1535" s="190"/>
      <c r="J1535" s="67"/>
      <c r="K1535" s="190"/>
      <c r="L1535" s="190"/>
      <c r="M1535" s="191"/>
      <c r="N1535" s="190"/>
      <c r="O1535" s="192"/>
      <c r="P1535" s="218"/>
      <c r="Q1535" s="218"/>
      <c r="R1535" s="218"/>
    </row>
    <row r="1536" spans="1:18" x14ac:dyDescent="0.25">
      <c r="A1536" s="191"/>
      <c r="B1536" s="190"/>
      <c r="C1536" s="190"/>
      <c r="D1536" s="190"/>
      <c r="E1536" s="190"/>
      <c r="F1536" s="190"/>
      <c r="G1536" s="190"/>
      <c r="H1536" s="276"/>
      <c r="I1536" s="190"/>
      <c r="J1536" s="67"/>
      <c r="K1536" s="190"/>
      <c r="L1536" s="190"/>
      <c r="M1536" s="191"/>
      <c r="N1536" s="190"/>
      <c r="O1536" s="192"/>
      <c r="P1536" s="218"/>
      <c r="Q1536" s="218"/>
      <c r="R1536" s="218"/>
    </row>
    <row r="1537" spans="1:18" x14ac:dyDescent="0.25">
      <c r="A1537" s="191"/>
      <c r="B1537" s="190"/>
      <c r="C1537" s="190"/>
      <c r="D1537" s="190"/>
      <c r="E1537" s="190"/>
      <c r="F1537" s="190"/>
      <c r="G1537" s="190"/>
      <c r="H1537" s="276"/>
      <c r="I1537" s="190"/>
      <c r="J1537" s="67"/>
      <c r="K1537" s="190"/>
      <c r="L1537" s="190"/>
      <c r="M1537" s="191"/>
      <c r="N1537" s="190"/>
      <c r="O1537" s="192"/>
      <c r="P1537" s="218"/>
      <c r="Q1537" s="218"/>
      <c r="R1537" s="218"/>
    </row>
    <row r="1538" spans="1:18" x14ac:dyDescent="0.25">
      <c r="A1538" s="191"/>
      <c r="B1538" s="190"/>
      <c r="C1538" s="190"/>
      <c r="D1538" s="190"/>
      <c r="E1538" s="190"/>
      <c r="F1538" s="190"/>
      <c r="G1538" s="190"/>
      <c r="H1538" s="276"/>
      <c r="I1538" s="190"/>
      <c r="J1538" s="67"/>
      <c r="K1538" s="190"/>
      <c r="L1538" s="190"/>
      <c r="M1538" s="191"/>
      <c r="N1538" s="190"/>
      <c r="O1538" s="192"/>
      <c r="P1538" s="218"/>
      <c r="Q1538" s="218"/>
      <c r="R1538" s="218"/>
    </row>
    <row r="1539" spans="1:18" x14ac:dyDescent="0.25">
      <c r="A1539" s="191"/>
      <c r="B1539" s="190"/>
      <c r="C1539" s="190"/>
      <c r="D1539" s="190"/>
      <c r="E1539" s="190"/>
      <c r="F1539" s="190"/>
      <c r="G1539" s="190"/>
      <c r="H1539" s="276"/>
      <c r="I1539" s="190"/>
      <c r="J1539" s="67"/>
      <c r="K1539" s="190"/>
      <c r="L1539" s="190"/>
      <c r="M1539" s="191"/>
      <c r="N1539" s="190"/>
      <c r="O1539" s="192"/>
      <c r="P1539" s="218"/>
      <c r="Q1539" s="218"/>
      <c r="R1539" s="218"/>
    </row>
    <row r="1540" spans="1:18" x14ac:dyDescent="0.25">
      <c r="A1540" s="191"/>
      <c r="B1540" s="190"/>
      <c r="C1540" s="190"/>
      <c r="D1540" s="190"/>
      <c r="E1540" s="190"/>
      <c r="F1540" s="190"/>
      <c r="G1540" s="190"/>
      <c r="H1540" s="276"/>
      <c r="I1540" s="190"/>
      <c r="J1540" s="67"/>
      <c r="K1540" s="190"/>
      <c r="L1540" s="190"/>
      <c r="M1540" s="191"/>
      <c r="N1540" s="190"/>
      <c r="O1540" s="192"/>
      <c r="P1540" s="218"/>
      <c r="Q1540" s="218"/>
      <c r="R1540" s="218"/>
    </row>
    <row r="1541" spans="1:18" x14ac:dyDescent="0.25">
      <c r="A1541" s="191"/>
      <c r="B1541" s="190"/>
      <c r="C1541" s="190"/>
      <c r="D1541" s="190"/>
      <c r="E1541" s="190"/>
      <c r="F1541" s="190"/>
      <c r="G1541" s="190"/>
      <c r="H1541" s="276"/>
      <c r="I1541" s="190"/>
      <c r="J1541" s="67"/>
      <c r="K1541" s="190"/>
      <c r="L1541" s="190"/>
      <c r="M1541" s="191"/>
      <c r="N1541" s="190"/>
      <c r="O1541" s="192"/>
      <c r="P1541" s="218"/>
      <c r="Q1541" s="218"/>
      <c r="R1541" s="218"/>
    </row>
    <row r="1542" spans="1:18" x14ac:dyDescent="0.25">
      <c r="A1542" s="191"/>
      <c r="B1542" s="190"/>
      <c r="C1542" s="190"/>
      <c r="D1542" s="190"/>
      <c r="E1542" s="190"/>
      <c r="F1542" s="190"/>
      <c r="G1542" s="190"/>
      <c r="H1542" s="276"/>
      <c r="I1542" s="190"/>
      <c r="J1542" s="67"/>
      <c r="K1542" s="190"/>
      <c r="L1542" s="190"/>
      <c r="M1542" s="191"/>
      <c r="N1542" s="190"/>
      <c r="O1542" s="192"/>
      <c r="P1542" s="218"/>
      <c r="Q1542" s="218"/>
      <c r="R1542" s="218"/>
    </row>
    <row r="1543" spans="1:18" x14ac:dyDescent="0.25">
      <c r="A1543" s="191"/>
      <c r="B1543" s="190"/>
      <c r="C1543" s="190"/>
      <c r="D1543" s="190"/>
      <c r="E1543" s="190"/>
      <c r="F1543" s="190"/>
      <c r="G1543" s="190"/>
      <c r="H1543" s="276"/>
      <c r="I1543" s="190"/>
      <c r="J1543" s="67"/>
      <c r="K1543" s="190"/>
      <c r="L1543" s="190"/>
      <c r="M1543" s="191"/>
      <c r="N1543" s="190"/>
      <c r="O1543" s="192"/>
      <c r="P1543" s="218"/>
      <c r="Q1543" s="218"/>
      <c r="R1543" s="218"/>
    </row>
    <row r="1544" spans="1:18" x14ac:dyDescent="0.25">
      <c r="A1544" s="191"/>
      <c r="B1544" s="190"/>
      <c r="C1544" s="190"/>
      <c r="D1544" s="190"/>
      <c r="E1544" s="190"/>
      <c r="F1544" s="190"/>
      <c r="G1544" s="190"/>
      <c r="H1544" s="276"/>
      <c r="I1544" s="190"/>
      <c r="J1544" s="67"/>
      <c r="K1544" s="190"/>
      <c r="L1544" s="190"/>
      <c r="M1544" s="191"/>
      <c r="N1544" s="190"/>
      <c r="O1544" s="192"/>
      <c r="P1544" s="218"/>
      <c r="Q1544" s="218"/>
      <c r="R1544" s="218"/>
    </row>
    <row r="1545" spans="1:18" x14ac:dyDescent="0.25">
      <c r="A1545" s="191"/>
      <c r="B1545" s="190"/>
      <c r="C1545" s="190"/>
      <c r="D1545" s="190"/>
      <c r="E1545" s="190"/>
      <c r="F1545" s="190"/>
      <c r="G1545" s="190"/>
      <c r="H1545" s="276"/>
      <c r="I1545" s="190"/>
      <c r="J1545" s="67"/>
      <c r="K1545" s="190"/>
      <c r="L1545" s="190"/>
      <c r="M1545" s="191"/>
      <c r="N1545" s="190"/>
      <c r="O1545" s="192"/>
      <c r="P1545" s="218"/>
      <c r="Q1545" s="218"/>
      <c r="R1545" s="218"/>
    </row>
    <row r="1546" spans="1:18" x14ac:dyDescent="0.25">
      <c r="A1546" s="191"/>
      <c r="B1546" s="190"/>
      <c r="C1546" s="190"/>
      <c r="D1546" s="190"/>
      <c r="E1546" s="190"/>
      <c r="F1546" s="190"/>
      <c r="G1546" s="190"/>
      <c r="H1546" s="276"/>
      <c r="I1546" s="190"/>
      <c r="J1546" s="67"/>
      <c r="K1546" s="190"/>
      <c r="L1546" s="190"/>
      <c r="M1546" s="191"/>
      <c r="N1546" s="190"/>
      <c r="O1546" s="192"/>
      <c r="P1546" s="218"/>
      <c r="Q1546" s="218"/>
      <c r="R1546" s="218"/>
    </row>
    <row r="1547" spans="1:18" x14ac:dyDescent="0.25">
      <c r="A1547" s="191"/>
      <c r="B1547" s="190"/>
      <c r="C1547" s="190"/>
      <c r="D1547" s="190"/>
      <c r="E1547" s="190"/>
      <c r="F1547" s="190"/>
      <c r="G1547" s="190"/>
      <c r="H1547" s="276"/>
      <c r="I1547" s="190"/>
      <c r="J1547" s="67"/>
      <c r="K1547" s="190"/>
      <c r="L1547" s="190"/>
      <c r="M1547" s="191"/>
      <c r="N1547" s="190"/>
      <c r="O1547" s="192"/>
      <c r="P1547" s="218"/>
      <c r="Q1547" s="218"/>
      <c r="R1547" s="218"/>
    </row>
    <row r="1548" spans="1:18" x14ac:dyDescent="0.25">
      <c r="A1548" s="191"/>
      <c r="B1548" s="190"/>
      <c r="C1548" s="190"/>
      <c r="D1548" s="190"/>
      <c r="E1548" s="190"/>
      <c r="F1548" s="190"/>
      <c r="G1548" s="190"/>
      <c r="H1548" s="276"/>
      <c r="I1548" s="190"/>
      <c r="J1548" s="67"/>
      <c r="K1548" s="190"/>
      <c r="L1548" s="190"/>
      <c r="M1548" s="191"/>
      <c r="N1548" s="190"/>
      <c r="O1548" s="192"/>
      <c r="P1548" s="218"/>
      <c r="Q1548" s="218"/>
      <c r="R1548" s="218"/>
    </row>
    <row r="1549" spans="1:18" x14ac:dyDescent="0.25">
      <c r="A1549" s="191"/>
      <c r="B1549" s="190"/>
      <c r="C1549" s="190"/>
      <c r="D1549" s="190"/>
      <c r="E1549" s="190"/>
      <c r="F1549" s="190"/>
      <c r="G1549" s="190"/>
      <c r="H1549" s="276"/>
      <c r="I1549" s="190"/>
      <c r="J1549" s="67"/>
      <c r="K1549" s="190"/>
      <c r="L1549" s="190"/>
      <c r="M1549" s="191"/>
      <c r="N1549" s="190"/>
      <c r="O1549" s="192"/>
      <c r="P1549" s="218"/>
      <c r="Q1549" s="218"/>
      <c r="R1549" s="218"/>
    </row>
    <row r="1550" spans="1:18" x14ac:dyDescent="0.25">
      <c r="A1550" s="191"/>
      <c r="B1550" s="190"/>
      <c r="C1550" s="190"/>
      <c r="D1550" s="190"/>
      <c r="E1550" s="190"/>
      <c r="F1550" s="190"/>
      <c r="G1550" s="190"/>
      <c r="H1550" s="276"/>
      <c r="I1550" s="190"/>
      <c r="J1550" s="67"/>
      <c r="K1550" s="190"/>
      <c r="L1550" s="190"/>
      <c r="M1550" s="191"/>
      <c r="N1550" s="190"/>
      <c r="O1550" s="192"/>
      <c r="P1550" s="218"/>
      <c r="Q1550" s="218"/>
      <c r="R1550" s="218"/>
    </row>
    <row r="1551" spans="1:18" x14ac:dyDescent="0.25">
      <c r="A1551" s="191"/>
      <c r="B1551" s="190"/>
      <c r="C1551" s="190"/>
      <c r="D1551" s="190"/>
      <c r="E1551" s="190"/>
      <c r="F1551" s="190"/>
      <c r="G1551" s="190"/>
      <c r="H1551" s="276"/>
      <c r="I1551" s="190"/>
      <c r="J1551" s="67"/>
      <c r="K1551" s="190"/>
      <c r="L1551" s="190"/>
      <c r="M1551" s="191"/>
      <c r="N1551" s="190"/>
      <c r="O1551" s="192"/>
      <c r="P1551" s="218"/>
      <c r="Q1551" s="218"/>
      <c r="R1551" s="218"/>
    </row>
    <row r="1552" spans="1:18" x14ac:dyDescent="0.25">
      <c r="A1552" s="191"/>
      <c r="B1552" s="190"/>
      <c r="C1552" s="190"/>
      <c r="D1552" s="190"/>
      <c r="E1552" s="190"/>
      <c r="F1552" s="190"/>
      <c r="G1552" s="190"/>
      <c r="H1552" s="276"/>
      <c r="I1552" s="190"/>
      <c r="J1552" s="67"/>
      <c r="K1552" s="190"/>
      <c r="L1552" s="190"/>
      <c r="M1552" s="191"/>
      <c r="N1552" s="190"/>
      <c r="O1552" s="192"/>
      <c r="P1552" s="218"/>
      <c r="Q1552" s="218"/>
      <c r="R1552" s="218"/>
    </row>
    <row r="1553" spans="1:18" x14ac:dyDescent="0.25">
      <c r="A1553" s="191"/>
      <c r="B1553" s="190"/>
      <c r="C1553" s="190"/>
      <c r="D1553" s="190"/>
      <c r="E1553" s="190"/>
      <c r="F1553" s="190"/>
      <c r="G1553" s="190"/>
      <c r="H1553" s="276"/>
      <c r="I1553" s="190"/>
      <c r="J1553" s="67"/>
      <c r="K1553" s="190"/>
      <c r="L1553" s="190"/>
      <c r="M1553" s="191"/>
      <c r="N1553" s="190"/>
      <c r="O1553" s="192"/>
      <c r="P1553" s="218"/>
      <c r="Q1553" s="218"/>
      <c r="R1553" s="218"/>
    </row>
    <row r="1554" spans="1:18" x14ac:dyDescent="0.25">
      <c r="A1554" s="191"/>
      <c r="B1554" s="190"/>
      <c r="C1554" s="190"/>
      <c r="D1554" s="190"/>
      <c r="E1554" s="190"/>
      <c r="F1554" s="190"/>
      <c r="G1554" s="190"/>
      <c r="H1554" s="276"/>
      <c r="I1554" s="190"/>
      <c r="J1554" s="67"/>
      <c r="K1554" s="190"/>
      <c r="L1554" s="190"/>
      <c r="M1554" s="191"/>
      <c r="N1554" s="190"/>
      <c r="O1554" s="192"/>
      <c r="P1554" s="218"/>
      <c r="Q1554" s="218"/>
      <c r="R1554" s="218"/>
    </row>
    <row r="1555" spans="1:18" x14ac:dyDescent="0.25">
      <c r="A1555" s="191"/>
      <c r="B1555" s="190"/>
      <c r="C1555" s="190"/>
      <c r="D1555" s="190"/>
      <c r="E1555" s="190"/>
      <c r="F1555" s="190"/>
      <c r="G1555" s="190"/>
      <c r="H1555" s="276"/>
      <c r="I1555" s="190"/>
      <c r="J1555" s="67"/>
      <c r="K1555" s="190"/>
      <c r="L1555" s="190"/>
      <c r="M1555" s="191"/>
      <c r="N1555" s="190"/>
      <c r="O1555" s="192"/>
      <c r="P1555" s="218"/>
      <c r="Q1555" s="218"/>
      <c r="R1555" s="218"/>
    </row>
    <row r="1556" spans="1:18" x14ac:dyDescent="0.25">
      <c r="A1556" s="191"/>
      <c r="B1556" s="190"/>
      <c r="C1556" s="190"/>
      <c r="D1556" s="190"/>
      <c r="E1556" s="190"/>
      <c r="F1556" s="190"/>
      <c r="G1556" s="190"/>
      <c r="H1556" s="276"/>
      <c r="I1556" s="190"/>
      <c r="J1556" s="67"/>
      <c r="K1556" s="190"/>
      <c r="L1556" s="190"/>
      <c r="M1556" s="191"/>
      <c r="N1556" s="190"/>
      <c r="O1556" s="192"/>
      <c r="P1556" s="218"/>
      <c r="Q1556" s="218"/>
      <c r="R1556" s="218"/>
    </row>
    <row r="1557" spans="1:18" x14ac:dyDescent="0.25">
      <c r="A1557" s="191"/>
      <c r="B1557" s="190"/>
      <c r="C1557" s="190"/>
      <c r="D1557" s="190"/>
      <c r="E1557" s="190"/>
      <c r="F1557" s="190"/>
      <c r="G1557" s="190"/>
      <c r="H1557" s="276"/>
      <c r="I1557" s="190"/>
      <c r="J1557" s="67"/>
      <c r="K1557" s="190"/>
      <c r="L1557" s="190"/>
      <c r="M1557" s="191"/>
      <c r="N1557" s="190"/>
      <c r="O1557" s="192"/>
      <c r="P1557" s="218"/>
      <c r="Q1557" s="218"/>
      <c r="R1557" s="218"/>
    </row>
    <row r="1558" spans="1:18" x14ac:dyDescent="0.25">
      <c r="A1558" s="191"/>
      <c r="B1558" s="190"/>
      <c r="C1558" s="190"/>
      <c r="D1558" s="190"/>
      <c r="E1558" s="190"/>
      <c r="F1558" s="190"/>
      <c r="G1558" s="190"/>
      <c r="H1558" s="276"/>
      <c r="I1558" s="190"/>
      <c r="J1558" s="67"/>
      <c r="K1558" s="190"/>
      <c r="L1558" s="190"/>
      <c r="M1558" s="191"/>
      <c r="N1558" s="190"/>
      <c r="O1558" s="192"/>
      <c r="P1558" s="218"/>
      <c r="Q1558" s="218"/>
      <c r="R1558" s="218"/>
    </row>
    <row r="1559" spans="1:18" x14ac:dyDescent="0.25">
      <c r="A1559" s="191"/>
      <c r="B1559" s="190"/>
      <c r="C1559" s="190"/>
      <c r="D1559" s="190"/>
      <c r="E1559" s="190"/>
      <c r="F1559" s="190"/>
      <c r="G1559" s="190"/>
      <c r="H1559" s="276"/>
      <c r="I1559" s="190"/>
      <c r="J1559" s="67"/>
      <c r="K1559" s="190"/>
      <c r="L1559" s="190"/>
      <c r="M1559" s="191"/>
      <c r="N1559" s="190"/>
      <c r="O1559" s="192"/>
      <c r="P1559" s="218"/>
      <c r="Q1559" s="218"/>
      <c r="R1559" s="218"/>
    </row>
    <row r="1560" spans="1:18" x14ac:dyDescent="0.25">
      <c r="A1560" s="191"/>
      <c r="B1560" s="190"/>
      <c r="C1560" s="190"/>
      <c r="D1560" s="190"/>
      <c r="E1560" s="190"/>
      <c r="F1560" s="190"/>
      <c r="G1560" s="190"/>
      <c r="H1560" s="276"/>
      <c r="I1560" s="190"/>
      <c r="J1560" s="67"/>
      <c r="K1560" s="190"/>
      <c r="L1560" s="190"/>
      <c r="M1560" s="191"/>
      <c r="N1560" s="190"/>
      <c r="O1560" s="192"/>
      <c r="P1560" s="218"/>
      <c r="Q1560" s="218"/>
      <c r="R1560" s="218"/>
    </row>
    <row r="1561" spans="1:18" x14ac:dyDescent="0.25">
      <c r="A1561" s="191"/>
      <c r="B1561" s="190"/>
      <c r="C1561" s="190"/>
      <c r="D1561" s="190"/>
      <c r="E1561" s="190"/>
      <c r="F1561" s="190"/>
      <c r="G1561" s="190"/>
      <c r="H1561" s="276"/>
      <c r="I1561" s="190"/>
      <c r="J1561" s="67"/>
      <c r="K1561" s="190"/>
      <c r="L1561" s="190"/>
      <c r="M1561" s="191"/>
      <c r="N1561" s="190"/>
      <c r="O1561" s="192"/>
      <c r="P1561" s="218"/>
      <c r="Q1561" s="218"/>
      <c r="R1561" s="218"/>
    </row>
    <row r="1562" spans="1:18" x14ac:dyDescent="0.25">
      <c r="A1562" s="191"/>
      <c r="B1562" s="190"/>
      <c r="C1562" s="190"/>
      <c r="D1562" s="190"/>
      <c r="E1562" s="190"/>
      <c r="F1562" s="190"/>
      <c r="G1562" s="190"/>
      <c r="H1562" s="276"/>
      <c r="I1562" s="190"/>
      <c r="J1562" s="67"/>
      <c r="K1562" s="190"/>
      <c r="L1562" s="190"/>
      <c r="M1562" s="191"/>
      <c r="N1562" s="190"/>
      <c r="O1562" s="192"/>
      <c r="P1562" s="218"/>
      <c r="Q1562" s="218"/>
      <c r="R1562" s="218"/>
    </row>
    <row r="1563" spans="1:18" x14ac:dyDescent="0.25">
      <c r="A1563" s="191"/>
      <c r="B1563" s="190"/>
      <c r="C1563" s="190"/>
      <c r="D1563" s="190"/>
      <c r="E1563" s="190"/>
      <c r="F1563" s="190"/>
      <c r="G1563" s="190"/>
      <c r="H1563" s="276"/>
      <c r="I1563" s="190"/>
      <c r="J1563" s="67"/>
      <c r="K1563" s="190"/>
      <c r="L1563" s="190"/>
      <c r="M1563" s="191"/>
      <c r="N1563" s="190"/>
      <c r="O1563" s="192"/>
      <c r="P1563" s="218"/>
      <c r="Q1563" s="218"/>
      <c r="R1563" s="218"/>
    </row>
    <row r="1564" spans="1:18" x14ac:dyDescent="0.25">
      <c r="A1564" s="191"/>
      <c r="B1564" s="190"/>
      <c r="C1564" s="190"/>
      <c r="D1564" s="190"/>
      <c r="E1564" s="190"/>
      <c r="F1564" s="190"/>
      <c r="G1564" s="190"/>
      <c r="H1564" s="276"/>
      <c r="I1564" s="190"/>
      <c r="J1564" s="67"/>
      <c r="K1564" s="190"/>
      <c r="L1564" s="190"/>
      <c r="M1564" s="191"/>
      <c r="N1564" s="190"/>
      <c r="O1564" s="192"/>
      <c r="P1564" s="218"/>
      <c r="Q1564" s="218"/>
      <c r="R1564" s="218"/>
    </row>
    <row r="1565" spans="1:18" x14ac:dyDescent="0.25">
      <c r="A1565" s="191"/>
      <c r="B1565" s="190"/>
      <c r="C1565" s="190"/>
      <c r="D1565" s="190"/>
      <c r="E1565" s="190"/>
      <c r="F1565" s="190"/>
      <c r="G1565" s="190"/>
      <c r="H1565" s="276"/>
      <c r="I1565" s="190"/>
      <c r="J1565" s="67"/>
      <c r="K1565" s="190"/>
      <c r="L1565" s="190"/>
      <c r="M1565" s="191"/>
      <c r="N1565" s="190"/>
      <c r="O1565" s="192"/>
      <c r="P1565" s="218"/>
      <c r="Q1565" s="218"/>
      <c r="R1565" s="218"/>
    </row>
    <row r="1566" spans="1:18" x14ac:dyDescent="0.25">
      <c r="A1566" s="191"/>
      <c r="B1566" s="190"/>
      <c r="C1566" s="190"/>
      <c r="D1566" s="190"/>
      <c r="E1566" s="190"/>
      <c r="F1566" s="190"/>
      <c r="G1566" s="190"/>
      <c r="H1566" s="276"/>
      <c r="I1566" s="190"/>
      <c r="J1566" s="67"/>
      <c r="K1566" s="190"/>
      <c r="L1566" s="190"/>
      <c r="M1566" s="191"/>
      <c r="N1566" s="190"/>
      <c r="O1566" s="192"/>
      <c r="P1566" s="218"/>
      <c r="Q1566" s="218"/>
      <c r="R1566" s="218"/>
    </row>
    <row r="1567" spans="1:18" x14ac:dyDescent="0.25">
      <c r="A1567" s="191"/>
      <c r="B1567" s="190"/>
      <c r="C1567" s="190"/>
      <c r="D1567" s="190"/>
      <c r="E1567" s="190"/>
      <c r="F1567" s="190"/>
      <c r="G1567" s="190"/>
      <c r="H1567" s="276"/>
      <c r="I1567" s="190"/>
      <c r="J1567" s="67"/>
      <c r="K1567" s="190"/>
      <c r="L1567" s="190"/>
      <c r="M1567" s="191"/>
      <c r="N1567" s="190"/>
      <c r="O1567" s="192"/>
      <c r="P1567" s="218"/>
      <c r="Q1567" s="218"/>
      <c r="R1567" s="218"/>
    </row>
    <row r="1568" spans="1:18" x14ac:dyDescent="0.25">
      <c r="A1568" s="191"/>
      <c r="B1568" s="190"/>
      <c r="C1568" s="190"/>
      <c r="D1568" s="190"/>
      <c r="E1568" s="190"/>
      <c r="F1568" s="190"/>
      <c r="G1568" s="190"/>
      <c r="H1568" s="276"/>
      <c r="I1568" s="190"/>
      <c r="J1568" s="67"/>
      <c r="K1568" s="190"/>
      <c r="L1568" s="190"/>
      <c r="M1568" s="191"/>
      <c r="N1568" s="190"/>
      <c r="O1568" s="192"/>
      <c r="P1568" s="218"/>
      <c r="Q1568" s="218"/>
      <c r="R1568" s="218"/>
    </row>
    <row r="1569" spans="1:18" x14ac:dyDescent="0.25">
      <c r="A1569" s="191"/>
      <c r="B1569" s="190"/>
      <c r="C1569" s="190"/>
      <c r="D1569" s="190"/>
      <c r="E1569" s="190"/>
      <c r="F1569" s="190"/>
      <c r="G1569" s="190"/>
      <c r="H1569" s="276"/>
      <c r="I1569" s="190"/>
      <c r="J1569" s="67"/>
      <c r="K1569" s="190"/>
      <c r="L1569" s="190"/>
      <c r="M1569" s="191"/>
      <c r="N1569" s="190"/>
      <c r="O1569" s="192"/>
      <c r="P1569" s="218"/>
      <c r="Q1569" s="218"/>
      <c r="R1569" s="218"/>
    </row>
    <row r="1570" spans="1:18" x14ac:dyDescent="0.25">
      <c r="A1570" s="191"/>
      <c r="B1570" s="190"/>
      <c r="C1570" s="190"/>
      <c r="D1570" s="190"/>
      <c r="E1570" s="190"/>
      <c r="F1570" s="190"/>
      <c r="G1570" s="190"/>
      <c r="H1570" s="276"/>
      <c r="I1570" s="190"/>
      <c r="J1570" s="67"/>
      <c r="K1570" s="190"/>
      <c r="L1570" s="190"/>
      <c r="M1570" s="191"/>
      <c r="N1570" s="190"/>
      <c r="O1570" s="192"/>
      <c r="P1570" s="218"/>
      <c r="Q1570" s="218"/>
      <c r="R1570" s="218"/>
    </row>
    <row r="1571" spans="1:18" x14ac:dyDescent="0.25">
      <c r="A1571" s="191"/>
      <c r="B1571" s="190"/>
      <c r="C1571" s="190"/>
      <c r="D1571" s="190"/>
      <c r="E1571" s="190"/>
      <c r="F1571" s="190"/>
      <c r="G1571" s="190"/>
      <c r="H1571" s="276"/>
      <c r="I1571" s="190"/>
      <c r="J1571" s="67"/>
      <c r="K1571" s="190"/>
      <c r="L1571" s="190"/>
      <c r="M1571" s="191"/>
      <c r="N1571" s="190"/>
      <c r="O1571" s="192"/>
      <c r="P1571" s="218"/>
      <c r="Q1571" s="218"/>
      <c r="R1571" s="218"/>
    </row>
    <row r="1572" spans="1:18" x14ac:dyDescent="0.25">
      <c r="A1572" s="191"/>
      <c r="B1572" s="190"/>
      <c r="C1572" s="190"/>
      <c r="D1572" s="190"/>
      <c r="E1572" s="190"/>
      <c r="F1572" s="190"/>
      <c r="G1572" s="190"/>
      <c r="H1572" s="276"/>
      <c r="I1572" s="190"/>
      <c r="J1572" s="67"/>
      <c r="K1572" s="190"/>
      <c r="L1572" s="190"/>
      <c r="M1572" s="191"/>
      <c r="N1572" s="190"/>
      <c r="O1572" s="192"/>
      <c r="P1572" s="218"/>
      <c r="Q1572" s="218"/>
      <c r="R1572" s="218"/>
    </row>
    <row r="1573" spans="1:18" x14ac:dyDescent="0.25">
      <c r="A1573" s="191"/>
      <c r="B1573" s="190"/>
      <c r="C1573" s="190"/>
      <c r="D1573" s="190"/>
      <c r="E1573" s="190"/>
      <c r="F1573" s="190"/>
      <c r="G1573" s="190"/>
      <c r="H1573" s="276"/>
      <c r="I1573" s="190"/>
      <c r="J1573" s="67"/>
      <c r="K1573" s="190"/>
      <c r="L1573" s="190"/>
      <c r="M1573" s="191"/>
      <c r="N1573" s="190"/>
      <c r="O1573" s="192"/>
      <c r="P1573" s="218"/>
      <c r="Q1573" s="218"/>
      <c r="R1573" s="218"/>
    </row>
    <row r="1574" spans="1:18" x14ac:dyDescent="0.25">
      <c r="A1574" s="191"/>
      <c r="B1574" s="190"/>
      <c r="C1574" s="190"/>
      <c r="D1574" s="190"/>
      <c r="E1574" s="190"/>
      <c r="F1574" s="190"/>
      <c r="G1574" s="190"/>
      <c r="H1574" s="276"/>
      <c r="I1574" s="190"/>
      <c r="J1574" s="67"/>
      <c r="K1574" s="190"/>
      <c r="L1574" s="190"/>
      <c r="M1574" s="191"/>
      <c r="N1574" s="190"/>
      <c r="O1574" s="192"/>
      <c r="P1574" s="218"/>
      <c r="Q1574" s="218"/>
      <c r="R1574" s="218"/>
    </row>
    <row r="1575" spans="1:18" x14ac:dyDescent="0.25">
      <c r="A1575" s="191"/>
      <c r="B1575" s="190"/>
      <c r="C1575" s="190"/>
      <c r="D1575" s="190"/>
      <c r="E1575" s="190"/>
      <c r="F1575" s="190"/>
      <c r="G1575" s="190"/>
      <c r="H1575" s="276"/>
      <c r="I1575" s="190"/>
      <c r="J1575" s="67"/>
      <c r="K1575" s="190"/>
      <c r="L1575" s="190"/>
      <c r="M1575" s="191"/>
      <c r="N1575" s="190"/>
      <c r="O1575" s="192"/>
      <c r="P1575" s="218"/>
      <c r="Q1575" s="218"/>
      <c r="R1575" s="218"/>
    </row>
    <row r="1576" spans="1:18" x14ac:dyDescent="0.25">
      <c r="A1576" s="191"/>
      <c r="B1576" s="190"/>
      <c r="C1576" s="190"/>
      <c r="D1576" s="190"/>
      <c r="E1576" s="190"/>
      <c r="F1576" s="190"/>
      <c r="G1576" s="190"/>
      <c r="H1576" s="276"/>
      <c r="I1576" s="190"/>
      <c r="J1576" s="67"/>
      <c r="K1576" s="190"/>
      <c r="L1576" s="190"/>
      <c r="M1576" s="191"/>
      <c r="N1576" s="190"/>
      <c r="O1576" s="192"/>
      <c r="P1576" s="218"/>
      <c r="Q1576" s="218"/>
      <c r="R1576" s="218"/>
    </row>
    <row r="1577" spans="1:18" x14ac:dyDescent="0.25">
      <c r="A1577" s="191"/>
      <c r="B1577" s="190"/>
      <c r="C1577" s="190"/>
      <c r="D1577" s="190"/>
      <c r="E1577" s="190"/>
      <c r="F1577" s="190"/>
      <c r="G1577" s="190"/>
      <c r="H1577" s="276"/>
      <c r="I1577" s="190"/>
      <c r="J1577" s="67"/>
      <c r="K1577" s="190"/>
      <c r="L1577" s="190"/>
      <c r="M1577" s="191"/>
      <c r="N1577" s="190"/>
      <c r="O1577" s="192"/>
      <c r="P1577" s="218"/>
      <c r="Q1577" s="218"/>
      <c r="R1577" s="218"/>
    </row>
    <row r="1578" spans="1:18" x14ac:dyDescent="0.25">
      <c r="A1578" s="191"/>
      <c r="B1578" s="190"/>
      <c r="C1578" s="190"/>
      <c r="D1578" s="190"/>
      <c r="E1578" s="190"/>
      <c r="F1578" s="190"/>
      <c r="G1578" s="190"/>
      <c r="H1578" s="276"/>
      <c r="I1578" s="190"/>
      <c r="J1578" s="67"/>
      <c r="K1578" s="190"/>
      <c r="L1578" s="190"/>
      <c r="M1578" s="191"/>
      <c r="N1578" s="190"/>
      <c r="O1578" s="192"/>
      <c r="P1578" s="218"/>
      <c r="Q1578" s="218"/>
      <c r="R1578" s="218"/>
    </row>
    <row r="1579" spans="1:18" x14ac:dyDescent="0.25">
      <c r="A1579" s="191"/>
      <c r="B1579" s="190"/>
      <c r="C1579" s="190"/>
      <c r="D1579" s="190"/>
      <c r="E1579" s="190"/>
      <c r="F1579" s="190"/>
      <c r="G1579" s="190"/>
      <c r="H1579" s="276"/>
      <c r="I1579" s="190"/>
      <c r="J1579" s="67"/>
      <c r="K1579" s="190"/>
      <c r="L1579" s="190"/>
      <c r="M1579" s="191"/>
      <c r="N1579" s="190"/>
      <c r="O1579" s="192"/>
      <c r="P1579" s="218"/>
      <c r="Q1579" s="218"/>
      <c r="R1579" s="218"/>
    </row>
    <row r="1580" spans="1:18" x14ac:dyDescent="0.25">
      <c r="A1580" s="191"/>
      <c r="B1580" s="190"/>
      <c r="C1580" s="190"/>
      <c r="D1580" s="190"/>
      <c r="E1580" s="190"/>
      <c r="F1580" s="190"/>
      <c r="G1580" s="190"/>
      <c r="H1580" s="276"/>
      <c r="I1580" s="190"/>
      <c r="J1580" s="67"/>
      <c r="K1580" s="190"/>
      <c r="L1580" s="190"/>
      <c r="M1580" s="191"/>
      <c r="N1580" s="190"/>
      <c r="O1580" s="192"/>
      <c r="P1580" s="218"/>
      <c r="Q1580" s="218"/>
      <c r="R1580" s="218"/>
    </row>
    <row r="1581" spans="1:18" x14ac:dyDescent="0.25">
      <c r="A1581" s="191"/>
      <c r="B1581" s="190"/>
      <c r="C1581" s="190"/>
      <c r="D1581" s="190"/>
      <c r="E1581" s="190"/>
      <c r="F1581" s="190"/>
      <c r="G1581" s="190"/>
      <c r="H1581" s="276"/>
      <c r="I1581" s="190"/>
      <c r="J1581" s="67"/>
      <c r="K1581" s="190"/>
      <c r="L1581" s="190"/>
      <c r="M1581" s="191"/>
      <c r="N1581" s="190"/>
      <c r="O1581" s="192"/>
      <c r="P1581" s="218"/>
      <c r="Q1581" s="218"/>
      <c r="R1581" s="218"/>
    </row>
    <row r="1582" spans="1:18" x14ac:dyDescent="0.25">
      <c r="A1582" s="191"/>
      <c r="B1582" s="190"/>
      <c r="C1582" s="190"/>
      <c r="D1582" s="190"/>
      <c r="E1582" s="190"/>
      <c r="F1582" s="190"/>
      <c r="G1582" s="190"/>
      <c r="H1582" s="276"/>
      <c r="I1582" s="190"/>
      <c r="J1582" s="67"/>
      <c r="K1582" s="190"/>
      <c r="L1582" s="190"/>
      <c r="M1582" s="191"/>
      <c r="N1582" s="190"/>
      <c r="O1582" s="192"/>
      <c r="P1582" s="218"/>
      <c r="Q1582" s="218"/>
      <c r="R1582" s="218"/>
    </row>
    <row r="1583" spans="1:18" x14ac:dyDescent="0.25">
      <c r="A1583" s="191"/>
      <c r="B1583" s="190"/>
      <c r="C1583" s="190"/>
      <c r="D1583" s="190"/>
      <c r="E1583" s="190"/>
      <c r="F1583" s="190"/>
      <c r="G1583" s="190"/>
      <c r="H1583" s="276"/>
      <c r="I1583" s="190"/>
      <c r="J1583" s="67"/>
      <c r="K1583" s="190"/>
      <c r="L1583" s="190"/>
      <c r="M1583" s="191"/>
      <c r="N1583" s="190"/>
      <c r="O1583" s="192"/>
      <c r="P1583" s="218"/>
      <c r="Q1583" s="218"/>
      <c r="R1583" s="218"/>
    </row>
    <row r="1584" spans="1:18" x14ac:dyDescent="0.25">
      <c r="A1584" s="191"/>
      <c r="B1584" s="190"/>
      <c r="C1584" s="190"/>
      <c r="D1584" s="190"/>
      <c r="E1584" s="190"/>
      <c r="F1584" s="190"/>
      <c r="G1584" s="190"/>
      <c r="H1584" s="276"/>
      <c r="I1584" s="190"/>
      <c r="J1584" s="67"/>
      <c r="K1584" s="190"/>
      <c r="L1584" s="190"/>
      <c r="M1584" s="191"/>
      <c r="N1584" s="190"/>
      <c r="O1584" s="192"/>
      <c r="P1584" s="218"/>
      <c r="Q1584" s="218"/>
      <c r="R1584" s="218"/>
    </row>
    <row r="1585" spans="1:18" x14ac:dyDescent="0.25">
      <c r="A1585" s="191"/>
      <c r="B1585" s="190"/>
      <c r="C1585" s="190"/>
      <c r="D1585" s="190"/>
      <c r="E1585" s="190"/>
      <c r="F1585" s="190"/>
      <c r="G1585" s="190"/>
      <c r="H1585" s="276"/>
      <c r="I1585" s="190"/>
      <c r="J1585" s="67"/>
      <c r="K1585" s="190"/>
      <c r="L1585" s="190"/>
      <c r="M1585" s="191"/>
      <c r="N1585" s="190"/>
      <c r="O1585" s="192"/>
      <c r="P1585" s="218"/>
      <c r="Q1585" s="218"/>
      <c r="R1585" s="218"/>
    </row>
    <row r="1586" spans="1:18" x14ac:dyDescent="0.25">
      <c r="A1586" s="191"/>
      <c r="B1586" s="190"/>
      <c r="C1586" s="190"/>
      <c r="D1586" s="190"/>
      <c r="E1586" s="190"/>
      <c r="F1586" s="190"/>
      <c r="G1586" s="190"/>
      <c r="H1586" s="276"/>
      <c r="I1586" s="190"/>
      <c r="J1586" s="67"/>
      <c r="K1586" s="190"/>
      <c r="L1586" s="190"/>
      <c r="M1586" s="191"/>
      <c r="N1586" s="190"/>
      <c r="O1586" s="192"/>
      <c r="P1586" s="218"/>
      <c r="Q1586" s="218"/>
      <c r="R1586" s="218"/>
    </row>
    <row r="1587" spans="1:18" x14ac:dyDescent="0.25">
      <c r="A1587" s="191"/>
      <c r="B1587" s="190"/>
      <c r="C1587" s="190"/>
      <c r="D1587" s="190"/>
      <c r="E1587" s="190"/>
      <c r="F1587" s="190"/>
      <c r="G1587" s="190"/>
      <c r="H1587" s="276"/>
      <c r="I1587" s="190"/>
      <c r="J1587" s="67"/>
      <c r="K1587" s="190"/>
      <c r="L1587" s="190"/>
      <c r="M1587" s="191"/>
      <c r="N1587" s="190"/>
      <c r="O1587" s="192"/>
      <c r="P1587" s="218"/>
      <c r="Q1587" s="218"/>
      <c r="R1587" s="218"/>
    </row>
    <row r="1588" spans="1:18" x14ac:dyDescent="0.25">
      <c r="A1588" s="191"/>
      <c r="B1588" s="190"/>
      <c r="C1588" s="190"/>
      <c r="D1588" s="190"/>
      <c r="E1588" s="190"/>
      <c r="F1588" s="190"/>
      <c r="G1588" s="190"/>
      <c r="H1588" s="276"/>
      <c r="I1588" s="190"/>
      <c r="J1588" s="67"/>
      <c r="K1588" s="190"/>
      <c r="L1588" s="190"/>
      <c r="M1588" s="191"/>
      <c r="N1588" s="190"/>
      <c r="O1588" s="192"/>
      <c r="P1588" s="218"/>
      <c r="Q1588" s="218"/>
      <c r="R1588" s="218"/>
    </row>
    <row r="1589" spans="1:18" x14ac:dyDescent="0.25">
      <c r="A1589" s="191"/>
      <c r="B1589" s="190"/>
      <c r="C1589" s="190"/>
      <c r="D1589" s="190"/>
      <c r="E1589" s="190"/>
      <c r="F1589" s="190"/>
      <c r="G1589" s="190"/>
      <c r="H1589" s="276"/>
      <c r="I1589" s="190"/>
      <c r="J1589" s="67"/>
      <c r="K1589" s="190"/>
      <c r="L1589" s="190"/>
      <c r="M1589" s="191"/>
      <c r="N1589" s="190"/>
      <c r="O1589" s="192"/>
      <c r="P1589" s="218"/>
      <c r="Q1589" s="218"/>
      <c r="R1589" s="218"/>
    </row>
    <row r="1590" spans="1:18" x14ac:dyDescent="0.25">
      <c r="A1590" s="191"/>
      <c r="B1590" s="190"/>
      <c r="C1590" s="190"/>
      <c r="D1590" s="190"/>
      <c r="E1590" s="190"/>
      <c r="F1590" s="190"/>
      <c r="G1590" s="190"/>
      <c r="H1590" s="276"/>
      <c r="I1590" s="190"/>
      <c r="J1590" s="67"/>
      <c r="K1590" s="190"/>
      <c r="L1590" s="190"/>
      <c r="M1590" s="191"/>
      <c r="N1590" s="190"/>
      <c r="O1590" s="192"/>
      <c r="P1590" s="218"/>
      <c r="Q1590" s="218"/>
      <c r="R1590" s="218"/>
    </row>
    <row r="1591" spans="1:18" x14ac:dyDescent="0.25">
      <c r="A1591" s="191"/>
      <c r="B1591" s="190"/>
      <c r="C1591" s="190"/>
      <c r="D1591" s="190"/>
      <c r="E1591" s="190"/>
      <c r="F1591" s="190"/>
      <c r="G1591" s="190"/>
      <c r="H1591" s="276"/>
      <c r="I1591" s="190"/>
      <c r="J1591" s="67"/>
      <c r="K1591" s="190"/>
      <c r="L1591" s="190"/>
      <c r="M1591" s="191"/>
      <c r="N1591" s="190"/>
      <c r="O1591" s="192"/>
      <c r="P1591" s="218"/>
      <c r="Q1591" s="218"/>
      <c r="R1591" s="218"/>
    </row>
    <row r="1592" spans="1:18" x14ac:dyDescent="0.25">
      <c r="A1592" s="191"/>
      <c r="B1592" s="190"/>
      <c r="C1592" s="190"/>
      <c r="D1592" s="190"/>
      <c r="E1592" s="190"/>
      <c r="F1592" s="190"/>
      <c r="G1592" s="190"/>
      <c r="H1592" s="276"/>
      <c r="I1592" s="190"/>
      <c r="J1592" s="67"/>
      <c r="K1592" s="190"/>
      <c r="L1592" s="190"/>
      <c r="M1592" s="191"/>
      <c r="N1592" s="190"/>
      <c r="O1592" s="192"/>
      <c r="P1592" s="218"/>
      <c r="Q1592" s="218"/>
      <c r="R1592" s="218"/>
    </row>
    <row r="1593" spans="1:18" x14ac:dyDescent="0.25">
      <c r="A1593" s="191"/>
      <c r="B1593" s="190"/>
      <c r="C1593" s="190"/>
      <c r="D1593" s="190"/>
      <c r="E1593" s="190"/>
      <c r="F1593" s="190"/>
      <c r="G1593" s="190"/>
      <c r="H1593" s="276"/>
      <c r="I1593" s="190"/>
      <c r="J1593" s="67"/>
      <c r="K1593" s="190"/>
      <c r="L1593" s="190"/>
      <c r="M1593" s="191"/>
      <c r="N1593" s="190"/>
      <c r="O1593" s="192"/>
      <c r="P1593" s="218"/>
      <c r="Q1593" s="218"/>
      <c r="R1593" s="218"/>
    </row>
    <row r="1594" spans="1:18" x14ac:dyDescent="0.25">
      <c r="A1594" s="191"/>
      <c r="B1594" s="190"/>
      <c r="C1594" s="190"/>
      <c r="D1594" s="190"/>
      <c r="E1594" s="190"/>
      <c r="F1594" s="190"/>
      <c r="G1594" s="190"/>
      <c r="H1594" s="276"/>
      <c r="I1594" s="190"/>
      <c r="J1594" s="67"/>
      <c r="K1594" s="190"/>
      <c r="L1594" s="190"/>
      <c r="M1594" s="191"/>
      <c r="N1594" s="190"/>
      <c r="O1594" s="192"/>
      <c r="P1594" s="218"/>
      <c r="Q1594" s="218"/>
      <c r="R1594" s="218"/>
    </row>
    <row r="1595" spans="1:18" x14ac:dyDescent="0.25">
      <c r="A1595" s="191"/>
      <c r="B1595" s="190"/>
      <c r="C1595" s="190"/>
      <c r="D1595" s="190"/>
      <c r="E1595" s="190"/>
      <c r="F1595" s="190"/>
      <c r="G1595" s="190"/>
      <c r="H1595" s="276"/>
      <c r="I1595" s="190"/>
      <c r="J1595" s="67"/>
      <c r="K1595" s="190"/>
      <c r="L1595" s="190"/>
      <c r="M1595" s="191"/>
      <c r="N1595" s="190"/>
      <c r="O1595" s="192"/>
      <c r="P1595" s="218"/>
      <c r="Q1595" s="218"/>
      <c r="R1595" s="218"/>
    </row>
    <row r="1596" spans="1:18" x14ac:dyDescent="0.25">
      <c r="A1596" s="191"/>
      <c r="B1596" s="190"/>
      <c r="C1596" s="190"/>
      <c r="D1596" s="190"/>
      <c r="E1596" s="190"/>
      <c r="F1596" s="190"/>
      <c r="G1596" s="190"/>
      <c r="H1596" s="276"/>
      <c r="I1596" s="190"/>
      <c r="J1596" s="67"/>
      <c r="K1596" s="190"/>
      <c r="L1596" s="190"/>
      <c r="M1596" s="191"/>
      <c r="N1596" s="190"/>
      <c r="O1596" s="192"/>
      <c r="P1596" s="218"/>
      <c r="Q1596" s="218"/>
      <c r="R1596" s="218"/>
    </row>
    <row r="1597" spans="1:18" x14ac:dyDescent="0.25">
      <c r="A1597" s="191"/>
      <c r="B1597" s="190"/>
      <c r="C1597" s="190"/>
      <c r="D1597" s="190"/>
      <c r="E1597" s="190"/>
      <c r="F1597" s="190"/>
      <c r="G1597" s="190"/>
      <c r="H1597" s="276"/>
      <c r="I1597" s="190"/>
      <c r="J1597" s="67"/>
      <c r="K1597" s="190"/>
      <c r="L1597" s="190"/>
      <c r="M1597" s="191"/>
      <c r="N1597" s="190"/>
      <c r="O1597" s="192"/>
      <c r="P1597" s="218"/>
      <c r="Q1597" s="218"/>
      <c r="R1597" s="218"/>
    </row>
    <row r="1598" spans="1:18" x14ac:dyDescent="0.25">
      <c r="A1598" s="191"/>
      <c r="B1598" s="190"/>
      <c r="C1598" s="190"/>
      <c r="D1598" s="190"/>
      <c r="E1598" s="190"/>
      <c r="F1598" s="190"/>
      <c r="G1598" s="190"/>
      <c r="H1598" s="276"/>
      <c r="I1598" s="190"/>
      <c r="J1598" s="67"/>
      <c r="K1598" s="190"/>
      <c r="L1598" s="190"/>
      <c r="M1598" s="191"/>
      <c r="N1598" s="190"/>
      <c r="O1598" s="192"/>
      <c r="P1598" s="218"/>
      <c r="Q1598" s="218"/>
      <c r="R1598" s="218"/>
    </row>
    <row r="1599" spans="1:18" x14ac:dyDescent="0.25">
      <c r="A1599" s="191"/>
      <c r="B1599" s="190"/>
      <c r="C1599" s="190"/>
      <c r="D1599" s="190"/>
      <c r="E1599" s="190"/>
      <c r="F1599" s="190"/>
      <c r="G1599" s="190"/>
      <c r="H1599" s="276"/>
      <c r="I1599" s="190"/>
      <c r="J1599" s="67"/>
      <c r="K1599" s="190"/>
      <c r="L1599" s="190"/>
      <c r="M1599" s="191"/>
      <c r="N1599" s="190"/>
      <c r="O1599" s="192"/>
      <c r="P1599" s="218"/>
      <c r="Q1599" s="218"/>
      <c r="R1599" s="218"/>
    </row>
    <row r="1600" spans="1:18" x14ac:dyDescent="0.25">
      <c r="A1600" s="191"/>
      <c r="B1600" s="190"/>
      <c r="C1600" s="190"/>
      <c r="D1600" s="190"/>
      <c r="E1600" s="190"/>
      <c r="F1600" s="190"/>
      <c r="G1600" s="190"/>
      <c r="H1600" s="276"/>
      <c r="I1600" s="190"/>
      <c r="J1600" s="67"/>
      <c r="K1600" s="190"/>
      <c r="L1600" s="190"/>
      <c r="M1600" s="191"/>
      <c r="N1600" s="190"/>
      <c r="O1600" s="192"/>
      <c r="P1600" s="218"/>
      <c r="Q1600" s="218"/>
      <c r="R1600" s="218"/>
    </row>
    <row r="1601" spans="1:18" x14ac:dyDescent="0.25">
      <c r="A1601" s="191"/>
      <c r="B1601" s="190"/>
      <c r="C1601" s="190"/>
      <c r="D1601" s="190"/>
      <c r="E1601" s="190"/>
      <c r="F1601" s="190"/>
      <c r="G1601" s="190"/>
      <c r="H1601" s="276"/>
      <c r="I1601" s="190"/>
      <c r="J1601" s="67"/>
      <c r="K1601" s="190"/>
      <c r="L1601" s="190"/>
      <c r="M1601" s="191"/>
      <c r="N1601" s="190"/>
      <c r="O1601" s="192"/>
      <c r="P1601" s="218"/>
      <c r="Q1601" s="218"/>
      <c r="R1601" s="218"/>
    </row>
    <row r="1602" spans="1:18" x14ac:dyDescent="0.25">
      <c r="A1602" s="191"/>
      <c r="B1602" s="190"/>
      <c r="C1602" s="190"/>
      <c r="D1602" s="190"/>
      <c r="E1602" s="190"/>
      <c r="F1602" s="190"/>
      <c r="G1602" s="190"/>
      <c r="H1602" s="276"/>
      <c r="I1602" s="190"/>
      <c r="J1602" s="67"/>
      <c r="K1602" s="190"/>
      <c r="L1602" s="190"/>
      <c r="M1602" s="191"/>
      <c r="N1602" s="190"/>
      <c r="O1602" s="192"/>
      <c r="P1602" s="218"/>
      <c r="Q1602" s="218"/>
      <c r="R1602" s="218"/>
    </row>
    <row r="1603" spans="1:18" x14ac:dyDescent="0.25">
      <c r="A1603" s="191"/>
      <c r="B1603" s="190"/>
      <c r="C1603" s="190"/>
      <c r="D1603" s="190"/>
      <c r="E1603" s="190"/>
      <c r="F1603" s="190"/>
      <c r="G1603" s="190"/>
      <c r="H1603" s="276"/>
      <c r="I1603" s="190"/>
      <c r="J1603" s="67"/>
      <c r="K1603" s="190"/>
      <c r="L1603" s="190"/>
      <c r="M1603" s="191"/>
      <c r="N1603" s="190"/>
      <c r="O1603" s="192"/>
      <c r="P1603" s="218"/>
      <c r="Q1603" s="218"/>
      <c r="R1603" s="218"/>
    </row>
    <row r="1604" spans="1:18" x14ac:dyDescent="0.25">
      <c r="A1604" s="191"/>
      <c r="B1604" s="190"/>
      <c r="C1604" s="190"/>
      <c r="D1604" s="190"/>
      <c r="E1604" s="190"/>
      <c r="F1604" s="190"/>
      <c r="G1604" s="190"/>
      <c r="H1604" s="276"/>
      <c r="I1604" s="190"/>
      <c r="J1604" s="67"/>
      <c r="K1604" s="190"/>
      <c r="L1604" s="190"/>
      <c r="M1604" s="191"/>
      <c r="N1604" s="190"/>
      <c r="O1604" s="192"/>
      <c r="P1604" s="218"/>
      <c r="Q1604" s="218"/>
      <c r="R1604" s="218"/>
    </row>
    <row r="1605" spans="1:18" x14ac:dyDescent="0.25">
      <c r="A1605" s="191"/>
      <c r="B1605" s="190"/>
      <c r="C1605" s="190"/>
      <c r="D1605" s="190"/>
      <c r="E1605" s="190"/>
      <c r="F1605" s="190"/>
      <c r="G1605" s="190"/>
      <c r="H1605" s="276"/>
      <c r="I1605" s="190"/>
      <c r="J1605" s="67"/>
      <c r="K1605" s="190"/>
      <c r="L1605" s="190"/>
      <c r="M1605" s="191"/>
      <c r="N1605" s="190"/>
      <c r="O1605" s="192"/>
      <c r="P1605" s="218"/>
      <c r="Q1605" s="218"/>
      <c r="R1605" s="218"/>
    </row>
    <row r="1606" spans="1:18" x14ac:dyDescent="0.25">
      <c r="A1606" s="191"/>
      <c r="B1606" s="190"/>
      <c r="C1606" s="190"/>
      <c r="D1606" s="190"/>
      <c r="E1606" s="190"/>
      <c r="F1606" s="190"/>
      <c r="G1606" s="190"/>
      <c r="H1606" s="276"/>
      <c r="I1606" s="190"/>
      <c r="J1606" s="67"/>
      <c r="K1606" s="190"/>
      <c r="L1606" s="190"/>
      <c r="M1606" s="191"/>
      <c r="N1606" s="190"/>
      <c r="O1606" s="192"/>
      <c r="P1606" s="218"/>
      <c r="Q1606" s="218"/>
      <c r="R1606" s="218"/>
    </row>
    <row r="1607" spans="1:18" x14ac:dyDescent="0.25">
      <c r="A1607" s="191"/>
      <c r="B1607" s="190"/>
      <c r="C1607" s="190"/>
      <c r="D1607" s="190"/>
      <c r="E1607" s="190"/>
      <c r="F1607" s="190"/>
      <c r="G1607" s="190"/>
      <c r="H1607" s="276"/>
      <c r="I1607" s="190"/>
      <c r="J1607" s="67"/>
      <c r="K1607" s="190"/>
      <c r="L1607" s="190"/>
      <c r="M1607" s="191"/>
      <c r="N1607" s="190"/>
      <c r="O1607" s="192"/>
      <c r="P1607" s="218"/>
      <c r="Q1607" s="218"/>
      <c r="R1607" s="218"/>
    </row>
    <row r="1608" spans="1:18" x14ac:dyDescent="0.25">
      <c r="A1608" s="191"/>
      <c r="B1608" s="190"/>
      <c r="C1608" s="190"/>
      <c r="D1608" s="190"/>
      <c r="E1608" s="190"/>
      <c r="F1608" s="190"/>
      <c r="G1608" s="190"/>
      <c r="H1608" s="276"/>
      <c r="I1608" s="190"/>
      <c r="J1608" s="67"/>
      <c r="K1608" s="190"/>
      <c r="L1608" s="190"/>
      <c r="M1608" s="191"/>
      <c r="N1608" s="190"/>
      <c r="O1608" s="192"/>
      <c r="P1608" s="218"/>
      <c r="Q1608" s="218"/>
      <c r="R1608" s="218"/>
    </row>
    <row r="1609" spans="1:18" x14ac:dyDescent="0.25">
      <c r="A1609" s="191"/>
      <c r="B1609" s="190"/>
      <c r="C1609" s="190"/>
      <c r="D1609" s="190"/>
      <c r="E1609" s="190"/>
      <c r="F1609" s="190"/>
      <c r="G1609" s="190"/>
      <c r="H1609" s="276"/>
      <c r="I1609" s="190"/>
      <c r="J1609" s="67"/>
      <c r="K1609" s="190"/>
      <c r="L1609" s="190"/>
      <c r="M1609" s="191"/>
      <c r="N1609" s="190"/>
      <c r="O1609" s="192"/>
      <c r="P1609" s="218"/>
      <c r="Q1609" s="218"/>
      <c r="R1609" s="218"/>
    </row>
    <row r="1610" spans="1:18" x14ac:dyDescent="0.25">
      <c r="A1610" s="191"/>
      <c r="B1610" s="190"/>
      <c r="C1610" s="190"/>
      <c r="D1610" s="190"/>
      <c r="E1610" s="190"/>
      <c r="F1610" s="190"/>
      <c r="G1610" s="190"/>
      <c r="H1610" s="276"/>
      <c r="I1610" s="190"/>
      <c r="J1610" s="67"/>
      <c r="K1610" s="190"/>
      <c r="L1610" s="190"/>
      <c r="M1610" s="191"/>
      <c r="N1610" s="190"/>
      <c r="O1610" s="192"/>
      <c r="P1610" s="218"/>
      <c r="Q1610" s="218"/>
      <c r="R1610" s="218"/>
    </row>
    <row r="1611" spans="1:18" x14ac:dyDescent="0.25">
      <c r="A1611" s="191"/>
      <c r="B1611" s="190"/>
      <c r="C1611" s="190"/>
      <c r="D1611" s="190"/>
      <c r="E1611" s="190"/>
      <c r="F1611" s="190"/>
      <c r="G1611" s="190"/>
      <c r="H1611" s="276"/>
      <c r="I1611" s="190"/>
      <c r="J1611" s="67"/>
      <c r="K1611" s="190"/>
      <c r="L1611" s="190"/>
      <c r="M1611" s="191"/>
      <c r="N1611" s="190"/>
      <c r="O1611" s="192"/>
      <c r="P1611" s="218"/>
      <c r="Q1611" s="218"/>
      <c r="R1611" s="218"/>
    </row>
    <row r="1612" spans="1:18" x14ac:dyDescent="0.25">
      <c r="A1612" s="191"/>
      <c r="B1612" s="190"/>
      <c r="C1612" s="190"/>
      <c r="D1612" s="190"/>
      <c r="E1612" s="190"/>
      <c r="F1612" s="190"/>
      <c r="G1612" s="190"/>
      <c r="H1612" s="276"/>
      <c r="I1612" s="190"/>
      <c r="J1612" s="67"/>
      <c r="K1612" s="190"/>
      <c r="L1612" s="190"/>
      <c r="M1612" s="191"/>
      <c r="N1612" s="190"/>
      <c r="O1612" s="192"/>
      <c r="P1612" s="218"/>
      <c r="Q1612" s="218"/>
      <c r="R1612" s="218"/>
    </row>
    <row r="1613" spans="1:18" x14ac:dyDescent="0.25">
      <c r="A1613" s="191"/>
      <c r="B1613" s="190"/>
      <c r="C1613" s="190"/>
      <c r="D1613" s="190"/>
      <c r="E1613" s="190"/>
      <c r="F1613" s="190"/>
      <c r="G1613" s="190"/>
      <c r="H1613" s="276"/>
      <c r="I1613" s="190"/>
      <c r="J1613" s="67"/>
      <c r="K1613" s="190"/>
      <c r="L1613" s="190"/>
      <c r="M1613" s="191"/>
      <c r="N1613" s="190"/>
      <c r="O1613" s="192"/>
      <c r="P1613" s="218"/>
      <c r="Q1613" s="218"/>
      <c r="R1613" s="218"/>
    </row>
    <row r="1614" spans="1:18" x14ac:dyDescent="0.25">
      <c r="A1614" s="191"/>
      <c r="B1614" s="190"/>
      <c r="C1614" s="190"/>
      <c r="D1614" s="190"/>
      <c r="E1614" s="190"/>
      <c r="F1614" s="190"/>
      <c r="G1614" s="190"/>
      <c r="H1614" s="276"/>
      <c r="I1614" s="190"/>
      <c r="J1614" s="67"/>
      <c r="K1614" s="190"/>
      <c r="L1614" s="190"/>
      <c r="M1614" s="191"/>
      <c r="N1614" s="190"/>
      <c r="O1614" s="192"/>
      <c r="P1614" s="218"/>
      <c r="Q1614" s="218"/>
      <c r="R1614" s="218"/>
    </row>
    <row r="1615" spans="1:18" x14ac:dyDescent="0.25">
      <c r="A1615" s="191"/>
      <c r="B1615" s="190"/>
      <c r="C1615" s="190"/>
      <c r="D1615" s="190"/>
      <c r="E1615" s="190"/>
      <c r="F1615" s="190"/>
      <c r="G1615" s="190"/>
      <c r="H1615" s="276"/>
      <c r="I1615" s="190"/>
      <c r="J1615" s="67"/>
      <c r="K1615" s="190"/>
      <c r="L1615" s="190"/>
      <c r="M1615" s="191"/>
      <c r="N1615" s="190"/>
      <c r="O1615" s="192"/>
      <c r="P1615" s="218"/>
      <c r="Q1615" s="218"/>
      <c r="R1615" s="218"/>
    </row>
    <row r="1616" spans="1:18" x14ac:dyDescent="0.25">
      <c r="A1616" s="191"/>
      <c r="B1616" s="190"/>
      <c r="C1616" s="190"/>
      <c r="D1616" s="190"/>
      <c r="E1616" s="190"/>
      <c r="F1616" s="190"/>
      <c r="G1616" s="190"/>
      <c r="H1616" s="276"/>
      <c r="I1616" s="190"/>
      <c r="J1616" s="67"/>
      <c r="K1616" s="190"/>
      <c r="L1616" s="190"/>
      <c r="M1616" s="191"/>
      <c r="N1616" s="190"/>
      <c r="O1616" s="192"/>
      <c r="P1616" s="218"/>
      <c r="Q1616" s="218"/>
      <c r="R1616" s="218"/>
    </row>
    <row r="1617" spans="1:18" x14ac:dyDescent="0.25">
      <c r="A1617" s="191"/>
      <c r="B1617" s="190"/>
      <c r="C1617" s="190"/>
      <c r="D1617" s="190"/>
      <c r="E1617" s="190"/>
      <c r="F1617" s="190"/>
      <c r="G1617" s="190"/>
      <c r="H1617" s="276"/>
      <c r="I1617" s="190"/>
      <c r="J1617" s="67"/>
      <c r="K1617" s="190"/>
      <c r="L1617" s="190"/>
      <c r="M1617" s="191"/>
      <c r="N1617" s="190"/>
      <c r="O1617" s="192"/>
      <c r="P1617" s="218"/>
      <c r="Q1617" s="218"/>
      <c r="R1617" s="218"/>
    </row>
    <row r="1618" spans="1:18" x14ac:dyDescent="0.25">
      <c r="A1618" s="191"/>
      <c r="B1618" s="190"/>
      <c r="C1618" s="190"/>
      <c r="D1618" s="190"/>
      <c r="E1618" s="190"/>
      <c r="F1618" s="190"/>
      <c r="G1618" s="190"/>
      <c r="H1618" s="276"/>
      <c r="I1618" s="190"/>
      <c r="J1618" s="67"/>
      <c r="K1618" s="190"/>
      <c r="L1618" s="190"/>
      <c r="M1618" s="191"/>
      <c r="N1618" s="190"/>
      <c r="O1618" s="192"/>
      <c r="P1618" s="218"/>
      <c r="Q1618" s="218"/>
      <c r="R1618" s="218"/>
    </row>
    <row r="1619" spans="1:18" x14ac:dyDescent="0.25">
      <c r="A1619" s="191"/>
      <c r="B1619" s="190"/>
      <c r="C1619" s="190"/>
      <c r="D1619" s="190"/>
      <c r="E1619" s="190"/>
      <c r="F1619" s="190"/>
      <c r="G1619" s="190"/>
      <c r="H1619" s="276"/>
      <c r="I1619" s="190"/>
      <c r="J1619" s="67"/>
      <c r="K1619" s="190"/>
      <c r="L1619" s="190"/>
      <c r="M1619" s="191"/>
      <c r="N1619" s="190"/>
      <c r="O1619" s="192"/>
      <c r="P1619" s="218"/>
      <c r="Q1619" s="218"/>
      <c r="R1619" s="218"/>
    </row>
    <row r="1620" spans="1:18" x14ac:dyDescent="0.25">
      <c r="A1620" s="191"/>
      <c r="B1620" s="190"/>
      <c r="C1620" s="190"/>
      <c r="D1620" s="190"/>
      <c r="E1620" s="190"/>
      <c r="F1620" s="190"/>
      <c r="G1620" s="190"/>
      <c r="H1620" s="276"/>
      <c r="I1620" s="190"/>
      <c r="J1620" s="67"/>
      <c r="K1620" s="190"/>
      <c r="L1620" s="190"/>
      <c r="M1620" s="191"/>
      <c r="N1620" s="190"/>
      <c r="O1620" s="192"/>
      <c r="P1620" s="218"/>
      <c r="Q1620" s="218"/>
      <c r="R1620" s="218"/>
    </row>
    <row r="1621" spans="1:18" x14ac:dyDescent="0.25">
      <c r="A1621" s="191"/>
      <c r="B1621" s="190"/>
      <c r="C1621" s="190"/>
      <c r="D1621" s="190"/>
      <c r="E1621" s="190"/>
      <c r="F1621" s="190"/>
      <c r="G1621" s="190"/>
      <c r="H1621" s="276"/>
      <c r="I1621" s="190"/>
      <c r="J1621" s="67"/>
      <c r="K1621" s="190"/>
      <c r="L1621" s="190"/>
      <c r="M1621" s="191"/>
      <c r="N1621" s="190"/>
      <c r="O1621" s="192"/>
      <c r="P1621" s="218"/>
      <c r="Q1621" s="218"/>
      <c r="R1621" s="218"/>
    </row>
    <row r="1622" spans="1:18" x14ac:dyDescent="0.25">
      <c r="A1622" s="191"/>
      <c r="B1622" s="190"/>
      <c r="C1622" s="190"/>
      <c r="D1622" s="190"/>
      <c r="E1622" s="190"/>
      <c r="F1622" s="190"/>
      <c r="G1622" s="190"/>
      <c r="H1622" s="276"/>
      <c r="I1622" s="190"/>
      <c r="J1622" s="67"/>
      <c r="K1622" s="190"/>
      <c r="L1622" s="190"/>
      <c r="M1622" s="191"/>
      <c r="N1622" s="190"/>
      <c r="O1622" s="192"/>
      <c r="P1622" s="218"/>
      <c r="Q1622" s="218"/>
      <c r="R1622" s="218"/>
    </row>
    <row r="1623" spans="1:18" x14ac:dyDescent="0.25">
      <c r="A1623" s="191"/>
      <c r="B1623" s="190"/>
      <c r="C1623" s="190"/>
      <c r="D1623" s="190"/>
      <c r="E1623" s="190"/>
      <c r="F1623" s="190"/>
      <c r="G1623" s="190"/>
      <c r="H1623" s="276"/>
      <c r="I1623" s="190"/>
      <c r="J1623" s="67"/>
      <c r="K1623" s="190"/>
      <c r="L1623" s="190"/>
      <c r="M1623" s="191"/>
      <c r="N1623" s="190"/>
      <c r="O1623" s="192"/>
      <c r="P1623" s="218"/>
      <c r="Q1623" s="218"/>
      <c r="R1623" s="218"/>
    </row>
    <row r="1624" spans="1:18" x14ac:dyDescent="0.25">
      <c r="A1624" s="191"/>
      <c r="B1624" s="190"/>
      <c r="C1624" s="190"/>
      <c r="D1624" s="190"/>
      <c r="E1624" s="190"/>
      <c r="F1624" s="190"/>
      <c r="G1624" s="190"/>
      <c r="H1624" s="276"/>
      <c r="I1624" s="190"/>
      <c r="J1624" s="67"/>
      <c r="K1624" s="190"/>
      <c r="L1624" s="190"/>
      <c r="M1624" s="191"/>
      <c r="N1624" s="190"/>
      <c r="O1624" s="192"/>
      <c r="P1624" s="218"/>
      <c r="Q1624" s="218"/>
      <c r="R1624" s="218"/>
    </row>
    <row r="1625" spans="1:18" x14ac:dyDescent="0.25">
      <c r="A1625" s="191"/>
      <c r="B1625" s="190"/>
      <c r="C1625" s="190"/>
      <c r="D1625" s="190"/>
      <c r="E1625" s="190"/>
      <c r="F1625" s="190"/>
      <c r="G1625" s="190"/>
      <c r="H1625" s="276"/>
      <c r="I1625" s="190"/>
      <c r="J1625" s="67"/>
      <c r="K1625" s="190"/>
      <c r="L1625" s="190"/>
      <c r="M1625" s="191"/>
      <c r="N1625" s="190"/>
      <c r="O1625" s="192"/>
      <c r="P1625" s="218"/>
      <c r="Q1625" s="218"/>
      <c r="R1625" s="218"/>
    </row>
    <row r="1626" spans="1:18" x14ac:dyDescent="0.25">
      <c r="A1626" s="191"/>
      <c r="B1626" s="190"/>
      <c r="C1626" s="190"/>
      <c r="D1626" s="190"/>
      <c r="E1626" s="190"/>
      <c r="F1626" s="190"/>
      <c r="G1626" s="190"/>
      <c r="H1626" s="276"/>
      <c r="I1626" s="190"/>
      <c r="J1626" s="67"/>
      <c r="K1626" s="190"/>
      <c r="L1626" s="190"/>
      <c r="M1626" s="191"/>
      <c r="N1626" s="190"/>
      <c r="O1626" s="192"/>
      <c r="P1626" s="218"/>
      <c r="Q1626" s="218"/>
      <c r="R1626" s="218"/>
    </row>
    <row r="1627" spans="1:18" x14ac:dyDescent="0.25">
      <c r="A1627" s="191"/>
      <c r="B1627" s="190"/>
      <c r="C1627" s="190"/>
      <c r="D1627" s="190"/>
      <c r="E1627" s="190"/>
      <c r="F1627" s="190"/>
      <c r="G1627" s="190"/>
      <c r="H1627" s="276"/>
      <c r="I1627" s="190"/>
      <c r="J1627" s="67"/>
      <c r="K1627" s="190"/>
      <c r="L1627" s="190"/>
      <c r="M1627" s="191"/>
      <c r="N1627" s="190"/>
      <c r="O1627" s="192"/>
      <c r="P1627" s="218"/>
      <c r="Q1627" s="218"/>
      <c r="R1627" s="218"/>
    </row>
    <row r="1628" spans="1:18" x14ac:dyDescent="0.25">
      <c r="A1628" s="191"/>
      <c r="B1628" s="190"/>
      <c r="C1628" s="190"/>
      <c r="D1628" s="190"/>
      <c r="E1628" s="190"/>
      <c r="F1628" s="190"/>
      <c r="G1628" s="190"/>
      <c r="H1628" s="276"/>
      <c r="I1628" s="190"/>
      <c r="J1628" s="67"/>
      <c r="K1628" s="190"/>
      <c r="L1628" s="190"/>
      <c r="M1628" s="191"/>
      <c r="N1628" s="190"/>
      <c r="O1628" s="192"/>
      <c r="P1628" s="218"/>
      <c r="Q1628" s="218"/>
      <c r="R1628" s="218"/>
    </row>
    <row r="1629" spans="1:18" x14ac:dyDescent="0.25">
      <c r="A1629" s="191"/>
      <c r="B1629" s="190"/>
      <c r="C1629" s="190"/>
      <c r="D1629" s="190"/>
      <c r="E1629" s="190"/>
      <c r="F1629" s="190"/>
      <c r="G1629" s="190"/>
      <c r="H1629" s="276"/>
      <c r="I1629" s="190"/>
      <c r="J1629" s="67"/>
      <c r="K1629" s="190"/>
      <c r="L1629" s="190"/>
      <c r="M1629" s="191"/>
      <c r="N1629" s="190"/>
      <c r="O1629" s="192"/>
      <c r="P1629" s="218"/>
      <c r="Q1629" s="218"/>
      <c r="R1629" s="218"/>
    </row>
    <row r="1630" spans="1:18" x14ac:dyDescent="0.25">
      <c r="A1630" s="191"/>
      <c r="B1630" s="190"/>
      <c r="C1630" s="190"/>
      <c r="D1630" s="190"/>
      <c r="E1630" s="190"/>
      <c r="F1630" s="190"/>
      <c r="G1630" s="190"/>
      <c r="H1630" s="276"/>
      <c r="I1630" s="190"/>
      <c r="J1630" s="67"/>
      <c r="K1630" s="190"/>
      <c r="L1630" s="190"/>
      <c r="M1630" s="191"/>
      <c r="N1630" s="190"/>
      <c r="O1630" s="192"/>
      <c r="P1630" s="218"/>
      <c r="Q1630" s="218"/>
      <c r="R1630" s="218"/>
    </row>
    <row r="1631" spans="1:18" x14ac:dyDescent="0.25">
      <c r="A1631" s="191"/>
      <c r="B1631" s="190"/>
      <c r="C1631" s="190"/>
      <c r="D1631" s="190"/>
      <c r="E1631" s="190"/>
      <c r="F1631" s="190"/>
      <c r="G1631" s="190"/>
      <c r="H1631" s="276"/>
      <c r="I1631" s="190"/>
      <c r="J1631" s="67"/>
      <c r="K1631" s="190"/>
      <c r="L1631" s="190"/>
      <c r="M1631" s="191"/>
      <c r="N1631" s="190"/>
      <c r="O1631" s="192"/>
      <c r="P1631" s="218"/>
      <c r="Q1631" s="218"/>
      <c r="R1631" s="218"/>
    </row>
    <row r="1632" spans="1:18" x14ac:dyDescent="0.25">
      <c r="A1632" s="191"/>
      <c r="B1632" s="190"/>
      <c r="C1632" s="190"/>
      <c r="D1632" s="190"/>
      <c r="E1632" s="190"/>
      <c r="F1632" s="190"/>
      <c r="G1632" s="190"/>
      <c r="H1632" s="276"/>
      <c r="I1632" s="190"/>
      <c r="J1632" s="67"/>
      <c r="K1632" s="190"/>
      <c r="L1632" s="190"/>
      <c r="M1632" s="191"/>
      <c r="N1632" s="190"/>
      <c r="O1632" s="192"/>
      <c r="P1632" s="218"/>
      <c r="Q1632" s="218"/>
      <c r="R1632" s="218"/>
    </row>
    <row r="1633" spans="1:18" x14ac:dyDescent="0.25">
      <c r="A1633" s="191"/>
      <c r="B1633" s="190"/>
      <c r="C1633" s="190"/>
      <c r="D1633" s="190"/>
      <c r="E1633" s="190"/>
      <c r="F1633" s="190"/>
      <c r="G1633" s="190"/>
      <c r="H1633" s="276"/>
      <c r="I1633" s="190"/>
      <c r="J1633" s="67"/>
      <c r="K1633" s="190"/>
      <c r="L1633" s="190"/>
      <c r="M1633" s="191"/>
      <c r="N1633" s="190"/>
      <c r="O1633" s="192"/>
      <c r="P1633" s="218"/>
      <c r="Q1633" s="218"/>
      <c r="R1633" s="218"/>
    </row>
    <row r="1634" spans="1:18" x14ac:dyDescent="0.25">
      <c r="A1634" s="191"/>
      <c r="B1634" s="190"/>
      <c r="C1634" s="190"/>
      <c r="D1634" s="190"/>
      <c r="E1634" s="190"/>
      <c r="F1634" s="190"/>
      <c r="G1634" s="190"/>
      <c r="H1634" s="276"/>
      <c r="I1634" s="190"/>
      <c r="J1634" s="67"/>
      <c r="K1634" s="190"/>
      <c r="L1634" s="190"/>
      <c r="M1634" s="191"/>
      <c r="N1634" s="190"/>
      <c r="O1634" s="192"/>
      <c r="P1634" s="218"/>
      <c r="Q1634" s="218"/>
      <c r="R1634" s="218"/>
    </row>
    <row r="1635" spans="1:18" x14ac:dyDescent="0.25">
      <c r="A1635" s="191"/>
      <c r="B1635" s="190"/>
      <c r="C1635" s="190"/>
      <c r="D1635" s="190"/>
      <c r="E1635" s="190"/>
      <c r="F1635" s="190"/>
      <c r="G1635" s="190"/>
      <c r="H1635" s="276"/>
      <c r="I1635" s="190"/>
      <c r="J1635" s="67"/>
      <c r="K1635" s="190"/>
      <c r="L1635" s="190"/>
      <c r="M1635" s="191"/>
      <c r="N1635" s="190"/>
      <c r="O1635" s="192"/>
      <c r="P1635" s="218"/>
      <c r="Q1635" s="218"/>
      <c r="R1635" s="218"/>
    </row>
    <row r="1636" spans="1:18" x14ac:dyDescent="0.25">
      <c r="A1636" s="191"/>
      <c r="B1636" s="190"/>
      <c r="C1636" s="190"/>
      <c r="D1636" s="190"/>
      <c r="E1636" s="190"/>
      <c r="F1636" s="190"/>
      <c r="G1636" s="190"/>
      <c r="H1636" s="276"/>
      <c r="I1636" s="190"/>
      <c r="J1636" s="67"/>
      <c r="K1636" s="190"/>
      <c r="L1636" s="190"/>
      <c r="M1636" s="191"/>
      <c r="N1636" s="190"/>
      <c r="O1636" s="192"/>
      <c r="P1636" s="218"/>
      <c r="Q1636" s="218"/>
      <c r="R1636" s="218"/>
    </row>
    <row r="1637" spans="1:18" x14ac:dyDescent="0.25">
      <c r="A1637" s="191"/>
      <c r="B1637" s="190"/>
      <c r="C1637" s="190"/>
      <c r="D1637" s="190"/>
      <c r="E1637" s="190"/>
      <c r="F1637" s="190"/>
      <c r="G1637" s="190"/>
      <c r="H1637" s="276"/>
      <c r="I1637" s="190"/>
      <c r="J1637" s="67"/>
      <c r="K1637" s="190"/>
      <c r="L1637" s="190"/>
      <c r="M1637" s="191"/>
      <c r="N1637" s="190"/>
      <c r="O1637" s="192"/>
      <c r="P1637" s="218"/>
      <c r="Q1637" s="218"/>
      <c r="R1637" s="218"/>
    </row>
    <row r="1638" spans="1:18" x14ac:dyDescent="0.25">
      <c r="A1638" s="191"/>
      <c r="B1638" s="190"/>
      <c r="C1638" s="190"/>
      <c r="D1638" s="190"/>
      <c r="E1638" s="190"/>
      <c r="F1638" s="190"/>
      <c r="G1638" s="190"/>
      <c r="H1638" s="276"/>
      <c r="I1638" s="190"/>
      <c r="J1638" s="67"/>
      <c r="K1638" s="190"/>
      <c r="L1638" s="190"/>
      <c r="M1638" s="191"/>
      <c r="N1638" s="190"/>
      <c r="O1638" s="192"/>
      <c r="P1638" s="218"/>
      <c r="Q1638" s="218"/>
      <c r="R1638" s="218"/>
    </row>
    <row r="1639" spans="1:18" x14ac:dyDescent="0.25">
      <c r="A1639" s="191"/>
      <c r="B1639" s="190"/>
      <c r="C1639" s="190"/>
      <c r="D1639" s="190"/>
      <c r="E1639" s="190"/>
      <c r="F1639" s="190"/>
      <c r="G1639" s="190"/>
      <c r="H1639" s="276"/>
      <c r="I1639" s="190"/>
      <c r="J1639" s="67"/>
      <c r="K1639" s="190"/>
      <c r="L1639" s="190"/>
      <c r="M1639" s="191"/>
      <c r="N1639" s="190"/>
      <c r="O1639" s="192"/>
      <c r="P1639" s="218"/>
      <c r="Q1639" s="218"/>
      <c r="R1639" s="218"/>
    </row>
    <row r="1640" spans="1:18" x14ac:dyDescent="0.25">
      <c r="A1640" s="191"/>
      <c r="B1640" s="190"/>
      <c r="C1640" s="190"/>
      <c r="D1640" s="190"/>
      <c r="E1640" s="190"/>
      <c r="F1640" s="190"/>
      <c r="G1640" s="190"/>
      <c r="H1640" s="276"/>
      <c r="I1640" s="190"/>
      <c r="J1640" s="67"/>
      <c r="K1640" s="190"/>
      <c r="L1640" s="190"/>
      <c r="M1640" s="191"/>
      <c r="N1640" s="190"/>
      <c r="O1640" s="192"/>
      <c r="P1640" s="218"/>
      <c r="Q1640" s="218"/>
      <c r="R1640" s="218"/>
    </row>
    <row r="1641" spans="1:18" x14ac:dyDescent="0.25">
      <c r="A1641" s="191"/>
      <c r="B1641" s="190"/>
      <c r="C1641" s="190"/>
      <c r="D1641" s="190"/>
      <c r="E1641" s="190"/>
      <c r="F1641" s="190"/>
      <c r="G1641" s="190"/>
      <c r="H1641" s="276"/>
      <c r="I1641" s="190"/>
      <c r="J1641" s="67"/>
      <c r="K1641" s="190"/>
      <c r="L1641" s="190"/>
      <c r="M1641" s="191"/>
      <c r="N1641" s="190"/>
      <c r="O1641" s="192"/>
      <c r="P1641" s="218"/>
      <c r="Q1641" s="218"/>
      <c r="R1641" s="218"/>
    </row>
    <row r="1642" spans="1:18" x14ac:dyDescent="0.25">
      <c r="A1642" s="191"/>
      <c r="B1642" s="190"/>
      <c r="C1642" s="190"/>
      <c r="D1642" s="190"/>
      <c r="E1642" s="190"/>
      <c r="F1642" s="190"/>
      <c r="G1642" s="190"/>
      <c r="H1642" s="276"/>
      <c r="I1642" s="190"/>
      <c r="J1642" s="67"/>
      <c r="K1642" s="190"/>
      <c r="L1642" s="190"/>
      <c r="M1642" s="191"/>
      <c r="N1642" s="190"/>
      <c r="O1642" s="192"/>
      <c r="P1642" s="218"/>
      <c r="Q1642" s="218"/>
      <c r="R1642" s="218"/>
    </row>
    <row r="1643" spans="1:18" x14ac:dyDescent="0.25">
      <c r="A1643" s="191"/>
      <c r="B1643" s="190"/>
      <c r="C1643" s="190"/>
      <c r="D1643" s="190"/>
      <c r="E1643" s="190"/>
      <c r="F1643" s="190"/>
      <c r="G1643" s="190"/>
      <c r="H1643" s="276"/>
      <c r="I1643" s="190"/>
      <c r="J1643" s="67"/>
      <c r="K1643" s="190"/>
      <c r="L1643" s="190"/>
      <c r="M1643" s="191"/>
      <c r="N1643" s="190"/>
      <c r="O1643" s="192"/>
      <c r="P1643" s="218"/>
      <c r="Q1643" s="218"/>
      <c r="R1643" s="218"/>
    </row>
    <row r="1644" spans="1:18" x14ac:dyDescent="0.25">
      <c r="A1644" s="191"/>
      <c r="B1644" s="190"/>
      <c r="C1644" s="190"/>
      <c r="D1644" s="190"/>
      <c r="E1644" s="190"/>
      <c r="F1644" s="190"/>
      <c r="G1644" s="190"/>
      <c r="H1644" s="276"/>
      <c r="I1644" s="190"/>
      <c r="J1644" s="67"/>
      <c r="K1644" s="190"/>
      <c r="L1644" s="190"/>
      <c r="M1644" s="191"/>
      <c r="N1644" s="190"/>
      <c r="O1644" s="192"/>
      <c r="P1644" s="218"/>
      <c r="Q1644" s="218"/>
      <c r="R1644" s="218"/>
    </row>
    <row r="1645" spans="1:18" x14ac:dyDescent="0.25">
      <c r="A1645" s="191"/>
      <c r="B1645" s="190"/>
      <c r="C1645" s="190"/>
      <c r="D1645" s="190"/>
      <c r="E1645" s="190"/>
      <c r="F1645" s="190"/>
      <c r="G1645" s="190"/>
      <c r="H1645" s="276"/>
      <c r="I1645" s="190"/>
      <c r="J1645" s="67"/>
      <c r="K1645" s="190"/>
      <c r="L1645" s="190"/>
      <c r="M1645" s="191"/>
      <c r="N1645" s="190"/>
      <c r="O1645" s="192"/>
      <c r="P1645" s="218"/>
      <c r="Q1645" s="218"/>
      <c r="R1645" s="218"/>
    </row>
    <row r="1646" spans="1:18" x14ac:dyDescent="0.25">
      <c r="A1646" s="191"/>
      <c r="B1646" s="190"/>
      <c r="C1646" s="190"/>
      <c r="D1646" s="190"/>
      <c r="E1646" s="190"/>
      <c r="F1646" s="190"/>
      <c r="G1646" s="190"/>
      <c r="H1646" s="276"/>
      <c r="I1646" s="190"/>
      <c r="J1646" s="67"/>
      <c r="K1646" s="190"/>
      <c r="L1646" s="190"/>
      <c r="M1646" s="191"/>
      <c r="N1646" s="190"/>
      <c r="O1646" s="192"/>
      <c r="P1646" s="218"/>
      <c r="Q1646" s="218"/>
      <c r="R1646" s="218"/>
    </row>
    <row r="1647" spans="1:18" x14ac:dyDescent="0.25">
      <c r="A1647" s="191"/>
      <c r="B1647" s="190"/>
      <c r="C1647" s="190"/>
      <c r="D1647" s="190"/>
      <c r="E1647" s="190"/>
      <c r="F1647" s="190"/>
      <c r="G1647" s="190"/>
      <c r="H1647" s="276"/>
      <c r="I1647" s="190"/>
      <c r="J1647" s="67"/>
      <c r="K1647" s="190"/>
      <c r="L1647" s="190"/>
      <c r="M1647" s="191"/>
      <c r="N1647" s="190"/>
      <c r="O1647" s="192"/>
      <c r="P1647" s="218"/>
      <c r="Q1647" s="218"/>
      <c r="R1647" s="218"/>
    </row>
    <row r="1648" spans="1:18" x14ac:dyDescent="0.25">
      <c r="A1648" s="191"/>
      <c r="B1648" s="190"/>
      <c r="C1648" s="190"/>
      <c r="D1648" s="190"/>
      <c r="E1648" s="190"/>
      <c r="F1648" s="190"/>
      <c r="G1648" s="190"/>
      <c r="H1648" s="276"/>
      <c r="I1648" s="190"/>
      <c r="J1648" s="67"/>
      <c r="K1648" s="190"/>
      <c r="L1648" s="190"/>
      <c r="M1648" s="191"/>
      <c r="N1648" s="190"/>
      <c r="O1648" s="192"/>
      <c r="P1648" s="218"/>
      <c r="Q1648" s="218"/>
      <c r="R1648" s="218"/>
    </row>
    <row r="1649" spans="1:18" x14ac:dyDescent="0.25">
      <c r="A1649" s="191"/>
      <c r="B1649" s="190"/>
      <c r="C1649" s="190"/>
      <c r="D1649" s="190"/>
      <c r="E1649" s="190"/>
      <c r="F1649" s="190"/>
      <c r="G1649" s="190"/>
      <c r="H1649" s="276"/>
      <c r="I1649" s="190"/>
      <c r="J1649" s="67"/>
      <c r="K1649" s="190"/>
      <c r="L1649" s="190"/>
      <c r="M1649" s="191"/>
      <c r="N1649" s="190"/>
      <c r="O1649" s="192"/>
      <c r="P1649" s="218"/>
      <c r="Q1649" s="218"/>
      <c r="R1649" s="218"/>
    </row>
    <row r="1650" spans="1:18" x14ac:dyDescent="0.25">
      <c r="A1650" s="191"/>
      <c r="B1650" s="190"/>
      <c r="C1650" s="190"/>
      <c r="D1650" s="190"/>
      <c r="E1650" s="190"/>
      <c r="F1650" s="190"/>
      <c r="G1650" s="190"/>
      <c r="H1650" s="276"/>
      <c r="I1650" s="190"/>
      <c r="J1650" s="67"/>
      <c r="K1650" s="190"/>
      <c r="L1650" s="190"/>
      <c r="M1650" s="191"/>
      <c r="N1650" s="190"/>
      <c r="O1650" s="192"/>
      <c r="P1650" s="218"/>
      <c r="Q1650" s="218"/>
      <c r="R1650" s="218"/>
    </row>
    <row r="1651" spans="1:18" x14ac:dyDescent="0.25">
      <c r="A1651" s="191"/>
      <c r="B1651" s="190"/>
      <c r="C1651" s="190"/>
      <c r="D1651" s="190"/>
      <c r="E1651" s="190"/>
      <c r="F1651" s="190"/>
      <c r="G1651" s="190"/>
      <c r="H1651" s="276"/>
      <c r="I1651" s="190"/>
      <c r="J1651" s="67"/>
      <c r="K1651" s="190"/>
      <c r="L1651" s="190"/>
      <c r="M1651" s="191"/>
      <c r="N1651" s="190"/>
      <c r="O1651" s="192"/>
      <c r="P1651" s="218"/>
      <c r="Q1651" s="218"/>
      <c r="R1651" s="218"/>
    </row>
    <row r="1652" spans="1:18" x14ac:dyDescent="0.25">
      <c r="A1652" s="191"/>
      <c r="B1652" s="190"/>
      <c r="C1652" s="190"/>
      <c r="D1652" s="190"/>
      <c r="E1652" s="190"/>
      <c r="F1652" s="190"/>
      <c r="G1652" s="190"/>
      <c r="H1652" s="276"/>
      <c r="I1652" s="190"/>
      <c r="J1652" s="67"/>
      <c r="K1652" s="190"/>
      <c r="L1652" s="190"/>
      <c r="M1652" s="191"/>
      <c r="N1652" s="190"/>
      <c r="O1652" s="192"/>
      <c r="P1652" s="218"/>
      <c r="Q1652" s="218"/>
      <c r="R1652" s="218"/>
    </row>
    <row r="1653" spans="1:18" x14ac:dyDescent="0.25">
      <c r="A1653" s="191"/>
      <c r="B1653" s="190"/>
      <c r="C1653" s="190"/>
      <c r="D1653" s="190"/>
      <c r="E1653" s="190"/>
      <c r="F1653" s="190"/>
      <c r="G1653" s="190"/>
      <c r="H1653" s="276"/>
      <c r="I1653" s="190"/>
      <c r="J1653" s="67"/>
      <c r="K1653" s="190"/>
      <c r="L1653" s="190"/>
      <c r="M1653" s="191"/>
      <c r="N1653" s="190"/>
      <c r="O1653" s="192"/>
      <c r="P1653" s="218"/>
      <c r="Q1653" s="218"/>
      <c r="R1653" s="218"/>
    </row>
    <row r="1654" spans="1:18" x14ac:dyDescent="0.25">
      <c r="A1654" s="191"/>
      <c r="B1654" s="190"/>
      <c r="C1654" s="190"/>
      <c r="D1654" s="190"/>
      <c r="E1654" s="190"/>
      <c r="F1654" s="190"/>
      <c r="G1654" s="190"/>
      <c r="H1654" s="276"/>
      <c r="I1654" s="190"/>
      <c r="J1654" s="67"/>
      <c r="K1654" s="190"/>
      <c r="L1654" s="190"/>
      <c r="M1654" s="191"/>
      <c r="N1654" s="190"/>
      <c r="O1654" s="192"/>
      <c r="P1654" s="218"/>
      <c r="Q1654" s="218"/>
      <c r="R1654" s="218"/>
    </row>
    <row r="1655" spans="1:18" x14ac:dyDescent="0.25">
      <c r="A1655" s="191"/>
      <c r="B1655" s="190"/>
      <c r="C1655" s="190"/>
      <c r="D1655" s="190"/>
      <c r="E1655" s="190"/>
      <c r="F1655" s="190"/>
      <c r="G1655" s="190"/>
      <c r="H1655" s="276"/>
      <c r="I1655" s="190"/>
      <c r="J1655" s="67"/>
      <c r="K1655" s="190"/>
      <c r="L1655" s="190"/>
      <c r="M1655" s="191"/>
      <c r="N1655" s="190"/>
      <c r="O1655" s="192"/>
      <c r="P1655" s="218"/>
      <c r="Q1655" s="218"/>
      <c r="R1655" s="218"/>
    </row>
    <row r="1656" spans="1:18" x14ac:dyDescent="0.25">
      <c r="A1656" s="191"/>
      <c r="B1656" s="190"/>
      <c r="C1656" s="190"/>
      <c r="D1656" s="190"/>
      <c r="E1656" s="190"/>
      <c r="F1656" s="190"/>
      <c r="G1656" s="190"/>
      <c r="H1656" s="276"/>
      <c r="I1656" s="190"/>
      <c r="J1656" s="67"/>
      <c r="K1656" s="190"/>
      <c r="L1656" s="190"/>
      <c r="M1656" s="191"/>
      <c r="N1656" s="190"/>
      <c r="O1656" s="192"/>
      <c r="P1656" s="218"/>
      <c r="Q1656" s="218"/>
      <c r="R1656" s="218"/>
    </row>
    <row r="1657" spans="1:18" x14ac:dyDescent="0.25">
      <c r="A1657" s="191"/>
      <c r="B1657" s="190"/>
      <c r="C1657" s="190"/>
      <c r="D1657" s="190"/>
      <c r="E1657" s="190"/>
      <c r="F1657" s="190"/>
      <c r="G1657" s="190"/>
      <c r="H1657" s="276"/>
      <c r="I1657" s="190"/>
      <c r="J1657" s="67"/>
      <c r="K1657" s="190"/>
      <c r="L1657" s="190"/>
      <c r="M1657" s="191"/>
      <c r="N1657" s="190"/>
      <c r="O1657" s="192"/>
      <c r="P1657" s="218"/>
      <c r="Q1657" s="218"/>
      <c r="R1657" s="218"/>
    </row>
    <row r="1658" spans="1:18" x14ac:dyDescent="0.25">
      <c r="A1658" s="191"/>
      <c r="B1658" s="190"/>
      <c r="C1658" s="190"/>
      <c r="D1658" s="190"/>
      <c r="E1658" s="190"/>
      <c r="F1658" s="190"/>
      <c r="G1658" s="190"/>
      <c r="H1658" s="276"/>
      <c r="I1658" s="190"/>
      <c r="J1658" s="67"/>
      <c r="K1658" s="190"/>
      <c r="L1658" s="190"/>
      <c r="M1658" s="191"/>
      <c r="N1658" s="190"/>
      <c r="O1658" s="192"/>
      <c r="P1658" s="218"/>
      <c r="Q1658" s="218"/>
      <c r="R1658" s="218"/>
    </row>
    <row r="1659" spans="1:18" x14ac:dyDescent="0.25">
      <c r="A1659" s="191"/>
      <c r="B1659" s="190"/>
      <c r="C1659" s="190"/>
      <c r="D1659" s="190"/>
      <c r="E1659" s="190"/>
      <c r="F1659" s="190"/>
      <c r="G1659" s="190"/>
      <c r="H1659" s="276"/>
      <c r="I1659" s="190"/>
      <c r="J1659" s="67"/>
      <c r="K1659" s="190"/>
      <c r="L1659" s="190"/>
      <c r="M1659" s="191"/>
      <c r="N1659" s="190"/>
      <c r="O1659" s="192"/>
      <c r="P1659" s="218"/>
      <c r="Q1659" s="218"/>
      <c r="R1659" s="218"/>
    </row>
    <row r="1660" spans="1:18" x14ac:dyDescent="0.25">
      <c r="A1660" s="191"/>
      <c r="B1660" s="190"/>
      <c r="C1660" s="190"/>
      <c r="D1660" s="190"/>
      <c r="E1660" s="190"/>
      <c r="F1660" s="190"/>
      <c r="G1660" s="190"/>
      <c r="H1660" s="276"/>
      <c r="I1660" s="190"/>
      <c r="J1660" s="67"/>
      <c r="K1660" s="190"/>
      <c r="L1660" s="190"/>
      <c r="M1660" s="191"/>
      <c r="N1660" s="190"/>
      <c r="O1660" s="192"/>
      <c r="P1660" s="218"/>
      <c r="Q1660" s="218"/>
      <c r="R1660" s="218"/>
    </row>
    <row r="1661" spans="1:18" x14ac:dyDescent="0.25">
      <c r="A1661" s="191"/>
      <c r="B1661" s="190"/>
      <c r="C1661" s="190"/>
      <c r="D1661" s="190"/>
      <c r="E1661" s="190"/>
      <c r="F1661" s="190"/>
      <c r="G1661" s="190"/>
      <c r="H1661" s="276"/>
      <c r="I1661" s="190"/>
      <c r="J1661" s="67"/>
      <c r="K1661" s="190"/>
      <c r="L1661" s="190"/>
      <c r="M1661" s="191"/>
      <c r="N1661" s="190"/>
      <c r="O1661" s="192"/>
      <c r="P1661" s="218"/>
      <c r="Q1661" s="218"/>
      <c r="R1661" s="218"/>
    </row>
    <row r="1662" spans="1:18" x14ac:dyDescent="0.25">
      <c r="A1662" s="191"/>
      <c r="B1662" s="190"/>
      <c r="C1662" s="190"/>
      <c r="D1662" s="190"/>
      <c r="E1662" s="190"/>
      <c r="F1662" s="190"/>
      <c r="G1662" s="190"/>
      <c r="H1662" s="276"/>
      <c r="I1662" s="190"/>
      <c r="J1662" s="67"/>
      <c r="K1662" s="190"/>
      <c r="L1662" s="190"/>
      <c r="M1662" s="191"/>
      <c r="N1662" s="190"/>
      <c r="O1662" s="192"/>
      <c r="P1662" s="218"/>
      <c r="Q1662" s="218"/>
      <c r="R1662" s="218"/>
    </row>
    <row r="1663" spans="1:18" x14ac:dyDescent="0.25">
      <c r="A1663" s="191"/>
      <c r="B1663" s="190"/>
      <c r="C1663" s="190"/>
      <c r="D1663" s="190"/>
      <c r="E1663" s="190"/>
      <c r="F1663" s="190"/>
      <c r="G1663" s="190"/>
      <c r="H1663" s="276"/>
      <c r="I1663" s="190"/>
      <c r="J1663" s="67"/>
      <c r="K1663" s="190"/>
      <c r="L1663" s="190"/>
      <c r="M1663" s="191"/>
      <c r="N1663" s="190"/>
      <c r="O1663" s="192"/>
      <c r="P1663" s="218"/>
      <c r="Q1663" s="218"/>
      <c r="R1663" s="218"/>
    </row>
    <row r="1664" spans="1:18" x14ac:dyDescent="0.25">
      <c r="A1664" s="191"/>
      <c r="B1664" s="190"/>
      <c r="C1664" s="190"/>
      <c r="D1664" s="190"/>
      <c r="E1664" s="190"/>
      <c r="F1664" s="190"/>
      <c r="G1664" s="190"/>
      <c r="H1664" s="276"/>
      <c r="I1664" s="190"/>
      <c r="J1664" s="67"/>
      <c r="K1664" s="190"/>
      <c r="L1664" s="190"/>
      <c r="M1664" s="191"/>
      <c r="N1664" s="190"/>
      <c r="O1664" s="192"/>
      <c r="P1664" s="218"/>
      <c r="Q1664" s="218"/>
      <c r="R1664" s="218"/>
    </row>
    <row r="1665" spans="1:18" x14ac:dyDescent="0.25">
      <c r="A1665" s="191"/>
      <c r="B1665" s="190"/>
      <c r="C1665" s="190"/>
      <c r="D1665" s="190"/>
      <c r="E1665" s="190"/>
      <c r="F1665" s="190"/>
      <c r="G1665" s="190"/>
      <c r="H1665" s="276"/>
      <c r="I1665" s="190"/>
      <c r="J1665" s="67"/>
      <c r="K1665" s="190"/>
      <c r="L1665" s="190"/>
      <c r="M1665" s="191"/>
      <c r="N1665" s="190"/>
      <c r="O1665" s="192"/>
      <c r="P1665" s="218"/>
      <c r="Q1665" s="218"/>
      <c r="R1665" s="218"/>
    </row>
    <row r="1666" spans="1:18" x14ac:dyDescent="0.25">
      <c r="A1666" s="191"/>
      <c r="B1666" s="190"/>
      <c r="C1666" s="190"/>
      <c r="D1666" s="190"/>
      <c r="E1666" s="190"/>
      <c r="F1666" s="190"/>
      <c r="G1666" s="190"/>
      <c r="H1666" s="276"/>
      <c r="I1666" s="190"/>
      <c r="J1666" s="67"/>
      <c r="K1666" s="190"/>
      <c r="L1666" s="190"/>
      <c r="M1666" s="191"/>
      <c r="N1666" s="190"/>
      <c r="O1666" s="192"/>
      <c r="P1666" s="218"/>
      <c r="Q1666" s="218"/>
      <c r="R1666" s="218"/>
    </row>
    <row r="1667" spans="1:18" x14ac:dyDescent="0.25">
      <c r="A1667" s="191"/>
      <c r="B1667" s="190"/>
      <c r="C1667" s="190"/>
      <c r="D1667" s="190"/>
      <c r="E1667" s="190"/>
      <c r="F1667" s="190"/>
      <c r="G1667" s="190"/>
      <c r="H1667" s="276"/>
      <c r="I1667" s="190"/>
      <c r="J1667" s="67"/>
      <c r="K1667" s="190"/>
      <c r="L1667" s="190"/>
      <c r="M1667" s="191"/>
      <c r="N1667" s="190"/>
      <c r="O1667" s="192"/>
      <c r="P1667" s="218"/>
      <c r="Q1667" s="218"/>
      <c r="R1667" s="218"/>
    </row>
    <row r="1668" spans="1:18" x14ac:dyDescent="0.25">
      <c r="A1668" s="191"/>
      <c r="B1668" s="190"/>
      <c r="C1668" s="190"/>
      <c r="D1668" s="190"/>
      <c r="E1668" s="190"/>
      <c r="F1668" s="190"/>
      <c r="G1668" s="190"/>
      <c r="H1668" s="276"/>
      <c r="I1668" s="190"/>
      <c r="J1668" s="67"/>
      <c r="K1668" s="190"/>
      <c r="L1668" s="190"/>
      <c r="M1668" s="191"/>
      <c r="N1668" s="190"/>
      <c r="O1668" s="192"/>
      <c r="P1668" s="218"/>
      <c r="Q1668" s="218"/>
      <c r="R1668" s="218"/>
    </row>
    <row r="1669" spans="1:18" x14ac:dyDescent="0.25">
      <c r="A1669" s="191"/>
      <c r="B1669" s="190"/>
      <c r="C1669" s="190"/>
      <c r="D1669" s="190"/>
      <c r="E1669" s="190"/>
      <c r="F1669" s="190"/>
      <c r="G1669" s="190"/>
      <c r="H1669" s="276"/>
      <c r="I1669" s="190"/>
      <c r="J1669" s="67"/>
      <c r="K1669" s="190"/>
      <c r="L1669" s="190"/>
      <c r="M1669" s="191"/>
      <c r="N1669" s="190"/>
      <c r="O1669" s="192"/>
      <c r="P1669" s="218"/>
      <c r="Q1669" s="218"/>
      <c r="R1669" s="218"/>
    </row>
    <row r="1670" spans="1:18" x14ac:dyDescent="0.25">
      <c r="A1670" s="191"/>
      <c r="B1670" s="190"/>
      <c r="C1670" s="190"/>
      <c r="D1670" s="190"/>
      <c r="E1670" s="190"/>
      <c r="F1670" s="190"/>
      <c r="G1670" s="190"/>
      <c r="H1670" s="276"/>
      <c r="I1670" s="190"/>
      <c r="J1670" s="67"/>
      <c r="K1670" s="190"/>
      <c r="L1670" s="190"/>
      <c r="M1670" s="191"/>
      <c r="N1670" s="190"/>
      <c r="O1670" s="192"/>
      <c r="P1670" s="218"/>
      <c r="Q1670" s="218"/>
      <c r="R1670" s="218"/>
    </row>
    <row r="1671" spans="1:18" x14ac:dyDescent="0.25">
      <c r="A1671" s="191"/>
      <c r="B1671" s="190"/>
      <c r="C1671" s="190"/>
      <c r="D1671" s="190"/>
      <c r="E1671" s="190"/>
      <c r="F1671" s="190"/>
      <c r="G1671" s="190"/>
      <c r="H1671" s="276"/>
      <c r="I1671" s="190"/>
      <c r="J1671" s="67"/>
      <c r="K1671" s="190"/>
      <c r="L1671" s="190"/>
      <c r="M1671" s="191"/>
      <c r="N1671" s="190"/>
      <c r="O1671" s="192"/>
      <c r="P1671" s="218"/>
      <c r="Q1671" s="218"/>
      <c r="R1671" s="218"/>
    </row>
    <row r="1672" spans="1:18" x14ac:dyDescent="0.25">
      <c r="A1672" s="191"/>
      <c r="B1672" s="190"/>
      <c r="C1672" s="190"/>
      <c r="D1672" s="190"/>
      <c r="E1672" s="190"/>
      <c r="F1672" s="190"/>
      <c r="G1672" s="190"/>
      <c r="H1672" s="276"/>
      <c r="I1672" s="190"/>
      <c r="J1672" s="67"/>
      <c r="K1672" s="190"/>
      <c r="L1672" s="190"/>
      <c r="M1672" s="191"/>
      <c r="N1672" s="190"/>
      <c r="O1672" s="192"/>
      <c r="P1672" s="218"/>
      <c r="Q1672" s="218"/>
      <c r="R1672" s="218"/>
    </row>
    <row r="1673" spans="1:18" x14ac:dyDescent="0.25">
      <c r="A1673" s="191"/>
      <c r="B1673" s="190"/>
      <c r="C1673" s="190"/>
      <c r="D1673" s="190"/>
      <c r="E1673" s="190"/>
      <c r="F1673" s="190"/>
      <c r="G1673" s="190"/>
      <c r="H1673" s="276"/>
      <c r="I1673" s="190"/>
      <c r="J1673" s="67"/>
      <c r="K1673" s="190"/>
      <c r="L1673" s="190"/>
      <c r="M1673" s="191"/>
      <c r="N1673" s="190"/>
      <c r="O1673" s="192"/>
      <c r="P1673" s="218"/>
      <c r="Q1673" s="218"/>
      <c r="R1673" s="218"/>
    </row>
    <row r="1674" spans="1:18" x14ac:dyDescent="0.25">
      <c r="A1674" s="191"/>
      <c r="B1674" s="190"/>
      <c r="C1674" s="190"/>
      <c r="D1674" s="190"/>
      <c r="E1674" s="190"/>
      <c r="F1674" s="190"/>
      <c r="G1674" s="190"/>
      <c r="H1674" s="276"/>
      <c r="I1674" s="190"/>
      <c r="J1674" s="67"/>
      <c r="K1674" s="190"/>
      <c r="L1674" s="190"/>
      <c r="M1674" s="191"/>
      <c r="N1674" s="190"/>
      <c r="O1674" s="192"/>
      <c r="P1674" s="218"/>
      <c r="Q1674" s="218"/>
      <c r="R1674" s="218"/>
    </row>
    <row r="1675" spans="1:18" x14ac:dyDescent="0.25">
      <c r="A1675" s="191"/>
      <c r="B1675" s="190"/>
      <c r="C1675" s="190"/>
      <c r="D1675" s="190"/>
      <c r="E1675" s="190"/>
      <c r="F1675" s="190"/>
      <c r="G1675" s="190"/>
      <c r="H1675" s="276"/>
      <c r="I1675" s="190"/>
      <c r="J1675" s="67"/>
      <c r="K1675" s="190"/>
      <c r="L1675" s="190"/>
      <c r="M1675" s="191"/>
      <c r="N1675" s="190"/>
      <c r="O1675" s="192"/>
      <c r="P1675" s="218"/>
      <c r="Q1675" s="218"/>
      <c r="R1675" s="218"/>
    </row>
    <row r="1676" spans="1:18" x14ac:dyDescent="0.25">
      <c r="A1676" s="191"/>
      <c r="B1676" s="190"/>
      <c r="C1676" s="190"/>
      <c r="D1676" s="190"/>
      <c r="E1676" s="190"/>
      <c r="F1676" s="190"/>
      <c r="G1676" s="190"/>
      <c r="H1676" s="276"/>
      <c r="I1676" s="190"/>
      <c r="J1676" s="67"/>
      <c r="K1676" s="190"/>
      <c r="L1676" s="190"/>
      <c r="M1676" s="191"/>
      <c r="N1676" s="190"/>
      <c r="O1676" s="192"/>
      <c r="P1676" s="218"/>
      <c r="Q1676" s="218"/>
      <c r="R1676" s="218"/>
    </row>
    <row r="1677" spans="1:18" x14ac:dyDescent="0.25">
      <c r="A1677" s="191"/>
      <c r="B1677" s="190"/>
      <c r="C1677" s="190"/>
      <c r="D1677" s="190"/>
      <c r="E1677" s="190"/>
      <c r="F1677" s="190"/>
      <c r="G1677" s="190"/>
      <c r="H1677" s="276"/>
      <c r="I1677" s="190"/>
      <c r="J1677" s="67"/>
      <c r="K1677" s="190"/>
      <c r="L1677" s="190"/>
      <c r="M1677" s="191"/>
      <c r="N1677" s="190"/>
      <c r="O1677" s="192"/>
      <c r="P1677" s="218"/>
      <c r="Q1677" s="218"/>
      <c r="R1677" s="218"/>
    </row>
    <row r="1678" spans="1:18" x14ac:dyDescent="0.25">
      <c r="A1678" s="191"/>
      <c r="B1678" s="190"/>
      <c r="C1678" s="190"/>
      <c r="D1678" s="190"/>
      <c r="E1678" s="190"/>
      <c r="F1678" s="190"/>
      <c r="G1678" s="190"/>
      <c r="H1678" s="276"/>
      <c r="I1678" s="190"/>
      <c r="J1678" s="67"/>
      <c r="K1678" s="190"/>
      <c r="L1678" s="190"/>
      <c r="M1678" s="191"/>
      <c r="N1678" s="190"/>
      <c r="O1678" s="192"/>
      <c r="P1678" s="218"/>
      <c r="Q1678" s="218"/>
      <c r="R1678" s="218"/>
    </row>
    <row r="1679" spans="1:18" x14ac:dyDescent="0.25">
      <c r="A1679" s="191"/>
      <c r="B1679" s="190"/>
      <c r="C1679" s="190"/>
      <c r="D1679" s="190"/>
      <c r="E1679" s="190"/>
      <c r="F1679" s="190"/>
      <c r="G1679" s="190"/>
      <c r="H1679" s="276"/>
      <c r="I1679" s="190"/>
      <c r="J1679" s="67"/>
      <c r="K1679" s="190"/>
      <c r="L1679" s="190"/>
      <c r="M1679" s="191"/>
      <c r="N1679" s="190"/>
      <c r="O1679" s="192"/>
      <c r="P1679" s="218"/>
      <c r="Q1679" s="218"/>
      <c r="R1679" s="218"/>
    </row>
    <row r="1680" spans="1:18" x14ac:dyDescent="0.25">
      <c r="A1680" s="191"/>
      <c r="B1680" s="190"/>
      <c r="C1680" s="190"/>
      <c r="D1680" s="190"/>
      <c r="E1680" s="190"/>
      <c r="F1680" s="190"/>
      <c r="G1680" s="190"/>
      <c r="H1680" s="276"/>
      <c r="I1680" s="190"/>
      <c r="J1680" s="67"/>
      <c r="K1680" s="190"/>
      <c r="L1680" s="190"/>
      <c r="M1680" s="191"/>
      <c r="N1680" s="190"/>
      <c r="O1680" s="192"/>
      <c r="P1680" s="218"/>
      <c r="Q1680" s="218"/>
      <c r="R1680" s="218"/>
    </row>
    <row r="1681" spans="1:18" x14ac:dyDescent="0.25">
      <c r="A1681" s="191"/>
      <c r="B1681" s="190"/>
      <c r="C1681" s="190"/>
      <c r="D1681" s="190"/>
      <c r="E1681" s="190"/>
      <c r="F1681" s="190"/>
      <c r="G1681" s="190"/>
      <c r="H1681" s="276"/>
      <c r="I1681" s="190"/>
      <c r="J1681" s="67"/>
      <c r="K1681" s="190"/>
      <c r="L1681" s="190"/>
      <c r="M1681" s="191"/>
      <c r="N1681" s="190"/>
      <c r="O1681" s="192"/>
      <c r="P1681" s="218"/>
      <c r="Q1681" s="218"/>
      <c r="R1681" s="218"/>
    </row>
    <row r="1682" spans="1:18" x14ac:dyDescent="0.25">
      <c r="A1682" s="191"/>
      <c r="B1682" s="190"/>
      <c r="C1682" s="190"/>
      <c r="D1682" s="190"/>
      <c r="E1682" s="190"/>
      <c r="F1682" s="190"/>
      <c r="G1682" s="190"/>
      <c r="H1682" s="276"/>
      <c r="I1682" s="190"/>
      <c r="J1682" s="67"/>
      <c r="K1682" s="190"/>
      <c r="L1682" s="190"/>
      <c r="M1682" s="191"/>
      <c r="N1682" s="190"/>
      <c r="O1682" s="192"/>
      <c r="P1682" s="218"/>
      <c r="Q1682" s="218"/>
      <c r="R1682" s="218"/>
    </row>
    <row r="1683" spans="1:18" x14ac:dyDescent="0.25">
      <c r="A1683" s="191"/>
      <c r="B1683" s="190"/>
      <c r="C1683" s="190"/>
      <c r="D1683" s="190"/>
      <c r="E1683" s="190"/>
      <c r="F1683" s="190"/>
      <c r="G1683" s="190"/>
      <c r="H1683" s="276"/>
      <c r="I1683" s="190"/>
      <c r="J1683" s="67"/>
      <c r="K1683" s="190"/>
      <c r="L1683" s="190"/>
      <c r="M1683" s="191"/>
      <c r="N1683" s="190"/>
      <c r="O1683" s="192"/>
      <c r="P1683" s="218"/>
      <c r="Q1683" s="218"/>
      <c r="R1683" s="218"/>
    </row>
    <row r="1684" spans="1:18" x14ac:dyDescent="0.25">
      <c r="A1684" s="191"/>
      <c r="B1684" s="190"/>
      <c r="C1684" s="190"/>
      <c r="D1684" s="190"/>
      <c r="E1684" s="190"/>
      <c r="F1684" s="190"/>
      <c r="G1684" s="190"/>
      <c r="H1684" s="276"/>
      <c r="I1684" s="190"/>
      <c r="J1684" s="67"/>
      <c r="K1684" s="190"/>
      <c r="L1684" s="190"/>
      <c r="M1684" s="191"/>
      <c r="N1684" s="190"/>
      <c r="O1684" s="192"/>
      <c r="P1684" s="218"/>
      <c r="Q1684" s="218"/>
      <c r="R1684" s="218"/>
    </row>
    <row r="1685" spans="1:18" x14ac:dyDescent="0.25">
      <c r="A1685" s="191"/>
      <c r="B1685" s="190"/>
      <c r="C1685" s="190"/>
      <c r="D1685" s="190"/>
      <c r="E1685" s="190"/>
      <c r="F1685" s="190"/>
      <c r="G1685" s="190"/>
      <c r="H1685" s="276"/>
      <c r="I1685" s="190"/>
      <c r="J1685" s="67"/>
      <c r="K1685" s="190"/>
      <c r="L1685" s="190"/>
      <c r="M1685" s="191"/>
      <c r="N1685" s="190"/>
      <c r="O1685" s="192"/>
      <c r="P1685" s="218"/>
      <c r="Q1685" s="218"/>
      <c r="R1685" s="218"/>
    </row>
    <row r="1686" spans="1:18" x14ac:dyDescent="0.25">
      <c r="A1686" s="191"/>
      <c r="B1686" s="190"/>
      <c r="C1686" s="190"/>
      <c r="D1686" s="190"/>
      <c r="E1686" s="190"/>
      <c r="F1686" s="190"/>
      <c r="G1686" s="190"/>
      <c r="H1686" s="276"/>
      <c r="I1686" s="190"/>
      <c r="J1686" s="67"/>
      <c r="K1686" s="190"/>
      <c r="L1686" s="190"/>
      <c r="M1686" s="191"/>
      <c r="N1686" s="190"/>
      <c r="O1686" s="192"/>
      <c r="P1686" s="218"/>
      <c r="Q1686" s="218"/>
      <c r="R1686" s="218"/>
    </row>
    <row r="1687" spans="1:18" x14ac:dyDescent="0.25">
      <c r="A1687" s="191"/>
      <c r="B1687" s="190"/>
      <c r="C1687" s="190"/>
      <c r="D1687" s="190"/>
      <c r="E1687" s="190"/>
      <c r="F1687" s="190"/>
      <c r="G1687" s="190"/>
      <c r="H1687" s="276"/>
      <c r="I1687" s="190"/>
      <c r="J1687" s="67"/>
      <c r="K1687" s="190"/>
      <c r="L1687" s="190"/>
      <c r="M1687" s="191"/>
      <c r="N1687" s="190"/>
      <c r="O1687" s="192"/>
      <c r="P1687" s="218"/>
      <c r="Q1687" s="218"/>
      <c r="R1687" s="218"/>
    </row>
    <row r="1688" spans="1:18" x14ac:dyDescent="0.25">
      <c r="A1688" s="191"/>
      <c r="B1688" s="190"/>
      <c r="C1688" s="190"/>
      <c r="D1688" s="190"/>
      <c r="E1688" s="190"/>
      <c r="F1688" s="190"/>
      <c r="G1688" s="190"/>
      <c r="H1688" s="276"/>
      <c r="I1688" s="190"/>
      <c r="J1688" s="67"/>
      <c r="K1688" s="190"/>
      <c r="L1688" s="190"/>
      <c r="M1688" s="191"/>
      <c r="N1688" s="190"/>
      <c r="O1688" s="192"/>
      <c r="P1688" s="218"/>
      <c r="Q1688" s="218"/>
      <c r="R1688" s="218"/>
    </row>
    <row r="1689" spans="1:18" x14ac:dyDescent="0.25">
      <c r="A1689" s="191"/>
      <c r="B1689" s="190"/>
      <c r="C1689" s="190"/>
      <c r="D1689" s="190"/>
      <c r="E1689" s="190"/>
      <c r="F1689" s="190"/>
      <c r="G1689" s="190"/>
      <c r="H1689" s="276"/>
      <c r="I1689" s="190"/>
      <c r="J1689" s="67"/>
      <c r="K1689" s="190"/>
      <c r="L1689" s="190"/>
      <c r="M1689" s="191"/>
      <c r="N1689" s="190"/>
      <c r="O1689" s="192"/>
      <c r="P1689" s="218"/>
      <c r="Q1689" s="218"/>
      <c r="R1689" s="218"/>
    </row>
    <row r="1690" spans="1:18" x14ac:dyDescent="0.25">
      <c r="A1690" s="191"/>
      <c r="B1690" s="190"/>
      <c r="C1690" s="190"/>
      <c r="D1690" s="190"/>
      <c r="E1690" s="190"/>
      <c r="F1690" s="190"/>
      <c r="G1690" s="190"/>
      <c r="H1690" s="276"/>
      <c r="I1690" s="190"/>
      <c r="J1690" s="67"/>
      <c r="K1690" s="190"/>
      <c r="L1690" s="190"/>
      <c r="M1690" s="191"/>
      <c r="N1690" s="190"/>
      <c r="O1690" s="192"/>
      <c r="P1690" s="218"/>
      <c r="Q1690" s="218"/>
      <c r="R1690" s="218"/>
    </row>
    <row r="1691" spans="1:18" x14ac:dyDescent="0.25">
      <c r="A1691" s="191"/>
      <c r="B1691" s="190"/>
      <c r="C1691" s="190"/>
      <c r="D1691" s="190"/>
      <c r="E1691" s="190"/>
      <c r="F1691" s="190"/>
      <c r="G1691" s="190"/>
      <c r="H1691" s="276"/>
      <c r="I1691" s="190"/>
      <c r="J1691" s="67"/>
      <c r="K1691" s="190"/>
      <c r="L1691" s="190"/>
      <c r="M1691" s="191"/>
      <c r="N1691" s="190"/>
      <c r="O1691" s="192"/>
      <c r="P1691" s="218"/>
      <c r="Q1691" s="218"/>
      <c r="R1691" s="218"/>
    </row>
    <row r="1692" spans="1:18" x14ac:dyDescent="0.25">
      <c r="A1692" s="191"/>
      <c r="B1692" s="190"/>
      <c r="C1692" s="190"/>
      <c r="D1692" s="190"/>
      <c r="E1692" s="190"/>
      <c r="F1692" s="190"/>
      <c r="G1692" s="190"/>
      <c r="H1692" s="276"/>
      <c r="I1692" s="190"/>
      <c r="J1692" s="67"/>
      <c r="K1692" s="190"/>
      <c r="L1692" s="190"/>
      <c r="M1692" s="191"/>
      <c r="N1692" s="190"/>
      <c r="O1692" s="192"/>
      <c r="P1692" s="218"/>
      <c r="Q1692" s="218"/>
      <c r="R1692" s="218"/>
    </row>
    <row r="1693" spans="1:18" x14ac:dyDescent="0.25">
      <c r="A1693" s="191"/>
      <c r="B1693" s="190"/>
      <c r="C1693" s="190"/>
      <c r="D1693" s="190"/>
      <c r="E1693" s="190"/>
      <c r="F1693" s="190"/>
      <c r="G1693" s="190"/>
      <c r="H1693" s="276"/>
      <c r="I1693" s="190"/>
      <c r="J1693" s="67"/>
      <c r="K1693" s="190"/>
      <c r="L1693" s="190"/>
      <c r="M1693" s="191"/>
      <c r="N1693" s="190"/>
      <c r="O1693" s="192"/>
      <c r="P1693" s="218"/>
      <c r="Q1693" s="218"/>
      <c r="R1693" s="218"/>
    </row>
    <row r="1694" spans="1:18" x14ac:dyDescent="0.25">
      <c r="A1694" s="191"/>
      <c r="B1694" s="190"/>
      <c r="C1694" s="190"/>
      <c r="D1694" s="190"/>
      <c r="E1694" s="190"/>
      <c r="F1694" s="190"/>
      <c r="G1694" s="190"/>
      <c r="H1694" s="276"/>
      <c r="I1694" s="190"/>
      <c r="J1694" s="67"/>
      <c r="K1694" s="190"/>
      <c r="L1694" s="190"/>
      <c r="M1694" s="191"/>
      <c r="N1694" s="190"/>
      <c r="O1694" s="192"/>
      <c r="P1694" s="218"/>
      <c r="Q1694" s="218"/>
      <c r="R1694" s="218"/>
    </row>
    <row r="1695" spans="1:18" x14ac:dyDescent="0.25">
      <c r="A1695" s="191"/>
      <c r="B1695" s="190"/>
      <c r="C1695" s="190"/>
      <c r="D1695" s="190"/>
      <c r="E1695" s="190"/>
      <c r="F1695" s="190"/>
      <c r="G1695" s="190"/>
      <c r="H1695" s="276"/>
      <c r="I1695" s="190"/>
      <c r="J1695" s="67"/>
      <c r="K1695" s="190"/>
      <c r="L1695" s="190"/>
      <c r="M1695" s="191"/>
      <c r="N1695" s="190"/>
      <c r="O1695" s="192"/>
      <c r="P1695" s="218"/>
      <c r="Q1695" s="218"/>
      <c r="R1695" s="218"/>
    </row>
    <row r="1696" spans="1:18" x14ac:dyDescent="0.25">
      <c r="A1696" s="191"/>
      <c r="B1696" s="190"/>
      <c r="C1696" s="190"/>
      <c r="D1696" s="190"/>
      <c r="E1696" s="190"/>
      <c r="F1696" s="190"/>
      <c r="G1696" s="190"/>
      <c r="H1696" s="276"/>
      <c r="I1696" s="190"/>
      <c r="J1696" s="67"/>
      <c r="K1696" s="190"/>
      <c r="L1696" s="190"/>
      <c r="M1696" s="191"/>
      <c r="N1696" s="190"/>
      <c r="O1696" s="192"/>
      <c r="P1696" s="218"/>
      <c r="Q1696" s="218"/>
      <c r="R1696" s="218"/>
    </row>
    <row r="1697" spans="1:18" x14ac:dyDescent="0.25">
      <c r="A1697" s="191"/>
      <c r="B1697" s="190"/>
      <c r="C1697" s="190"/>
      <c r="D1697" s="190"/>
      <c r="E1697" s="190"/>
      <c r="F1697" s="190"/>
      <c r="G1697" s="190"/>
      <c r="H1697" s="276"/>
      <c r="I1697" s="190"/>
      <c r="J1697" s="67"/>
      <c r="K1697" s="190"/>
      <c r="L1697" s="190"/>
      <c r="M1697" s="191"/>
      <c r="N1697" s="190"/>
      <c r="O1697" s="192"/>
      <c r="P1697" s="218"/>
      <c r="Q1697" s="218"/>
      <c r="R1697" s="218"/>
    </row>
    <row r="1698" spans="1:18" x14ac:dyDescent="0.25">
      <c r="A1698" s="191"/>
      <c r="B1698" s="190"/>
      <c r="C1698" s="190"/>
      <c r="D1698" s="190"/>
      <c r="E1698" s="190"/>
      <c r="F1698" s="190"/>
      <c r="G1698" s="190"/>
      <c r="H1698" s="276"/>
      <c r="I1698" s="190"/>
      <c r="J1698" s="67"/>
      <c r="K1698" s="190"/>
      <c r="L1698" s="190"/>
      <c r="M1698" s="191"/>
      <c r="N1698" s="190"/>
      <c r="O1698" s="192"/>
      <c r="P1698" s="218"/>
      <c r="Q1698" s="218"/>
      <c r="R1698" s="218"/>
    </row>
    <row r="1699" spans="1:18" x14ac:dyDescent="0.25">
      <c r="A1699" s="191"/>
      <c r="B1699" s="190"/>
      <c r="C1699" s="190"/>
      <c r="D1699" s="190"/>
      <c r="E1699" s="190"/>
      <c r="F1699" s="190"/>
      <c r="G1699" s="190"/>
      <c r="H1699" s="276"/>
      <c r="I1699" s="190"/>
      <c r="J1699" s="67"/>
      <c r="K1699" s="190"/>
      <c r="L1699" s="190"/>
      <c r="M1699" s="191"/>
      <c r="N1699" s="190"/>
      <c r="O1699" s="192"/>
      <c r="P1699" s="218"/>
      <c r="Q1699" s="218"/>
      <c r="R1699" s="218"/>
    </row>
    <row r="1700" spans="1:18" x14ac:dyDescent="0.25">
      <c r="A1700" s="191"/>
      <c r="B1700" s="190"/>
      <c r="C1700" s="190"/>
      <c r="D1700" s="190"/>
      <c r="E1700" s="190"/>
      <c r="F1700" s="190"/>
      <c r="G1700" s="190"/>
      <c r="H1700" s="276"/>
      <c r="I1700" s="190"/>
      <c r="J1700" s="67"/>
      <c r="K1700" s="190"/>
      <c r="L1700" s="190"/>
      <c r="M1700" s="191"/>
      <c r="N1700" s="190"/>
      <c r="O1700" s="192"/>
      <c r="P1700" s="218"/>
      <c r="Q1700" s="218"/>
      <c r="R1700" s="218"/>
    </row>
    <row r="1701" spans="1:18" x14ac:dyDescent="0.25">
      <c r="A1701" s="191"/>
      <c r="B1701" s="190"/>
      <c r="C1701" s="190"/>
      <c r="D1701" s="190"/>
      <c r="E1701" s="190"/>
      <c r="F1701" s="190"/>
      <c r="G1701" s="190"/>
      <c r="H1701" s="276"/>
      <c r="I1701" s="190"/>
      <c r="J1701" s="67"/>
      <c r="K1701" s="190"/>
      <c r="L1701" s="190"/>
      <c r="M1701" s="191"/>
      <c r="N1701" s="190"/>
      <c r="O1701" s="192"/>
      <c r="P1701" s="218"/>
      <c r="Q1701" s="218"/>
      <c r="R1701" s="218"/>
    </row>
    <row r="1702" spans="1:18" x14ac:dyDescent="0.25">
      <c r="A1702" s="191"/>
      <c r="B1702" s="190"/>
      <c r="C1702" s="190"/>
      <c r="D1702" s="190"/>
      <c r="E1702" s="190"/>
      <c r="F1702" s="190"/>
      <c r="G1702" s="190"/>
      <c r="H1702" s="276"/>
      <c r="I1702" s="190"/>
      <c r="J1702" s="67"/>
      <c r="K1702" s="190"/>
      <c r="L1702" s="190"/>
      <c r="M1702" s="191"/>
      <c r="N1702" s="190"/>
      <c r="O1702" s="192"/>
      <c r="P1702" s="218"/>
      <c r="Q1702" s="218"/>
      <c r="R1702" s="218"/>
    </row>
    <row r="1703" spans="1:18" x14ac:dyDescent="0.25">
      <c r="A1703" s="191"/>
      <c r="B1703" s="190"/>
      <c r="C1703" s="190"/>
      <c r="D1703" s="190"/>
      <c r="E1703" s="190"/>
      <c r="F1703" s="190"/>
      <c r="G1703" s="190"/>
      <c r="H1703" s="276"/>
      <c r="I1703" s="190"/>
      <c r="J1703" s="67"/>
      <c r="K1703" s="190"/>
      <c r="L1703" s="190"/>
      <c r="M1703" s="191"/>
      <c r="N1703" s="190"/>
      <c r="O1703" s="192"/>
      <c r="P1703" s="218"/>
      <c r="Q1703" s="218"/>
      <c r="R1703" s="218"/>
    </row>
    <row r="1704" spans="1:18" x14ac:dyDescent="0.25">
      <c r="A1704" s="191"/>
      <c r="B1704" s="190"/>
      <c r="C1704" s="190"/>
      <c r="D1704" s="190"/>
      <c r="E1704" s="190"/>
      <c r="F1704" s="190"/>
      <c r="G1704" s="190"/>
      <c r="H1704" s="276"/>
      <c r="I1704" s="190"/>
      <c r="J1704" s="67"/>
      <c r="K1704" s="190"/>
      <c r="L1704" s="190"/>
      <c r="M1704" s="191"/>
      <c r="N1704" s="190"/>
      <c r="O1704" s="192"/>
      <c r="P1704" s="218"/>
      <c r="Q1704" s="218"/>
      <c r="R1704" s="218"/>
    </row>
    <row r="1705" spans="1:18" x14ac:dyDescent="0.25">
      <c r="A1705" s="191"/>
      <c r="B1705" s="190"/>
      <c r="C1705" s="190"/>
      <c r="D1705" s="190"/>
      <c r="E1705" s="190"/>
      <c r="F1705" s="190"/>
      <c r="G1705" s="190"/>
      <c r="H1705" s="276"/>
      <c r="I1705" s="190"/>
      <c r="J1705" s="67"/>
      <c r="K1705" s="190"/>
      <c r="L1705" s="190"/>
      <c r="M1705" s="191"/>
      <c r="N1705" s="190"/>
      <c r="O1705" s="192"/>
      <c r="P1705" s="218"/>
      <c r="Q1705" s="218"/>
      <c r="R1705" s="218"/>
    </row>
    <row r="1706" spans="1:18" x14ac:dyDescent="0.25">
      <c r="A1706" s="191"/>
      <c r="B1706" s="190"/>
      <c r="C1706" s="190"/>
      <c r="D1706" s="190"/>
      <c r="E1706" s="190"/>
      <c r="F1706" s="190"/>
      <c r="G1706" s="190"/>
      <c r="H1706" s="276"/>
      <c r="I1706" s="190"/>
      <c r="J1706" s="67"/>
      <c r="K1706" s="190"/>
      <c r="L1706" s="190"/>
      <c r="M1706" s="191"/>
      <c r="N1706" s="190"/>
      <c r="O1706" s="192"/>
      <c r="P1706" s="218"/>
      <c r="Q1706" s="218"/>
      <c r="R1706" s="218"/>
    </row>
    <row r="1707" spans="1:18" x14ac:dyDescent="0.25">
      <c r="A1707" s="191"/>
      <c r="B1707" s="190"/>
      <c r="C1707" s="190"/>
      <c r="D1707" s="190"/>
      <c r="E1707" s="190"/>
      <c r="F1707" s="190"/>
      <c r="G1707" s="190"/>
      <c r="H1707" s="276"/>
      <c r="I1707" s="190"/>
      <c r="J1707" s="67"/>
      <c r="K1707" s="190"/>
      <c r="L1707" s="190"/>
      <c r="M1707" s="191"/>
      <c r="N1707" s="190"/>
      <c r="O1707" s="192"/>
      <c r="P1707" s="218"/>
      <c r="Q1707" s="218"/>
      <c r="R1707" s="218"/>
    </row>
    <row r="1708" spans="1:18" x14ac:dyDescent="0.25">
      <c r="A1708" s="191"/>
      <c r="B1708" s="190"/>
      <c r="C1708" s="190"/>
      <c r="D1708" s="190"/>
      <c r="E1708" s="190"/>
      <c r="F1708" s="190"/>
      <c r="G1708" s="190"/>
      <c r="H1708" s="276"/>
      <c r="I1708" s="190"/>
      <c r="J1708" s="67"/>
      <c r="K1708" s="190"/>
      <c r="L1708" s="190"/>
      <c r="M1708" s="191"/>
      <c r="N1708" s="190"/>
      <c r="O1708" s="192"/>
      <c r="P1708" s="218"/>
      <c r="Q1708" s="218"/>
      <c r="R1708" s="218"/>
    </row>
    <row r="1709" spans="1:18" x14ac:dyDescent="0.25">
      <c r="A1709" s="191"/>
      <c r="B1709" s="190"/>
      <c r="C1709" s="190"/>
      <c r="D1709" s="190"/>
      <c r="E1709" s="190"/>
      <c r="F1709" s="190"/>
      <c r="G1709" s="190"/>
      <c r="H1709" s="276"/>
      <c r="I1709" s="190"/>
      <c r="J1709" s="67"/>
      <c r="K1709" s="190"/>
      <c r="L1709" s="190"/>
      <c r="M1709" s="191"/>
      <c r="N1709" s="190"/>
      <c r="O1709" s="192"/>
      <c r="P1709" s="218"/>
      <c r="Q1709" s="218"/>
      <c r="R1709" s="218"/>
    </row>
    <row r="1710" spans="1:18" x14ac:dyDescent="0.25">
      <c r="A1710" s="191"/>
      <c r="B1710" s="190"/>
      <c r="C1710" s="190"/>
      <c r="D1710" s="190"/>
      <c r="E1710" s="190"/>
      <c r="F1710" s="190"/>
      <c r="G1710" s="190"/>
      <c r="H1710" s="276"/>
      <c r="I1710" s="190"/>
      <c r="J1710" s="67"/>
      <c r="K1710" s="190"/>
      <c r="L1710" s="190"/>
      <c r="M1710" s="191"/>
      <c r="N1710" s="190"/>
      <c r="O1710" s="192"/>
      <c r="P1710" s="218"/>
      <c r="Q1710" s="218"/>
      <c r="R1710" s="218"/>
    </row>
    <row r="1711" spans="1:18" x14ac:dyDescent="0.25">
      <c r="A1711" s="191"/>
      <c r="B1711" s="190"/>
      <c r="C1711" s="190"/>
      <c r="D1711" s="190"/>
      <c r="E1711" s="190"/>
      <c r="F1711" s="190"/>
      <c r="G1711" s="190"/>
      <c r="H1711" s="276"/>
      <c r="I1711" s="190"/>
      <c r="J1711" s="67"/>
      <c r="K1711" s="190"/>
      <c r="L1711" s="190"/>
      <c r="M1711" s="191"/>
      <c r="N1711" s="190"/>
      <c r="O1711" s="192"/>
      <c r="P1711" s="218"/>
      <c r="Q1711" s="218"/>
      <c r="R1711" s="218"/>
    </row>
    <row r="1712" spans="1:18" x14ac:dyDescent="0.25">
      <c r="A1712" s="191"/>
      <c r="B1712" s="190"/>
      <c r="C1712" s="190"/>
      <c r="D1712" s="190"/>
      <c r="E1712" s="190"/>
      <c r="F1712" s="190"/>
      <c r="G1712" s="190"/>
      <c r="H1712" s="276"/>
      <c r="I1712" s="190"/>
      <c r="J1712" s="67"/>
      <c r="K1712" s="190"/>
      <c r="L1712" s="190"/>
      <c r="M1712" s="191"/>
      <c r="N1712" s="190"/>
      <c r="O1712" s="192"/>
      <c r="P1712" s="218"/>
      <c r="Q1712" s="218"/>
      <c r="R1712" s="218"/>
    </row>
    <row r="1713" spans="1:18" x14ac:dyDescent="0.25">
      <c r="A1713" s="191"/>
      <c r="B1713" s="190"/>
      <c r="C1713" s="190"/>
      <c r="D1713" s="190"/>
      <c r="E1713" s="190"/>
      <c r="F1713" s="190"/>
      <c r="G1713" s="190"/>
      <c r="H1713" s="276"/>
      <c r="I1713" s="190"/>
      <c r="J1713" s="67"/>
      <c r="K1713" s="190"/>
      <c r="L1713" s="190"/>
      <c r="M1713" s="191"/>
      <c r="N1713" s="190"/>
      <c r="O1713" s="192"/>
      <c r="P1713" s="218"/>
      <c r="Q1713" s="218"/>
      <c r="R1713" s="218"/>
    </row>
    <row r="1714" spans="1:18" x14ac:dyDescent="0.25">
      <c r="A1714" s="191"/>
      <c r="B1714" s="190"/>
      <c r="C1714" s="190"/>
      <c r="D1714" s="190"/>
      <c r="E1714" s="190"/>
      <c r="F1714" s="190"/>
      <c r="G1714" s="190"/>
      <c r="H1714" s="276"/>
      <c r="I1714" s="190"/>
      <c r="J1714" s="67"/>
      <c r="K1714" s="190"/>
      <c r="L1714" s="190"/>
      <c r="M1714" s="191"/>
      <c r="N1714" s="190"/>
      <c r="O1714" s="192"/>
      <c r="P1714" s="218"/>
      <c r="Q1714" s="218"/>
      <c r="R1714" s="218"/>
    </row>
    <row r="1715" spans="1:18" x14ac:dyDescent="0.25">
      <c r="A1715" s="191"/>
      <c r="B1715" s="190"/>
      <c r="C1715" s="190"/>
      <c r="D1715" s="190"/>
      <c r="E1715" s="190"/>
      <c r="F1715" s="190"/>
      <c r="G1715" s="190"/>
      <c r="H1715" s="276"/>
      <c r="I1715" s="190"/>
      <c r="J1715" s="67"/>
      <c r="K1715" s="190"/>
      <c r="L1715" s="190"/>
      <c r="M1715" s="191"/>
      <c r="N1715" s="190"/>
      <c r="O1715" s="192"/>
      <c r="P1715" s="218"/>
      <c r="Q1715" s="218"/>
      <c r="R1715" s="218"/>
    </row>
    <row r="1716" spans="1:18" x14ac:dyDescent="0.25">
      <c r="A1716" s="191"/>
      <c r="B1716" s="190"/>
      <c r="C1716" s="190"/>
      <c r="D1716" s="190"/>
      <c r="E1716" s="190"/>
      <c r="F1716" s="190"/>
      <c r="G1716" s="190"/>
      <c r="H1716" s="276"/>
      <c r="I1716" s="190"/>
      <c r="J1716" s="67"/>
      <c r="K1716" s="190"/>
      <c r="L1716" s="190"/>
      <c r="M1716" s="191"/>
      <c r="N1716" s="190"/>
      <c r="O1716" s="192"/>
      <c r="P1716" s="218"/>
      <c r="Q1716" s="218"/>
      <c r="R1716" s="218"/>
    </row>
    <row r="1717" spans="1:18" x14ac:dyDescent="0.25">
      <c r="A1717" s="191"/>
      <c r="B1717" s="190"/>
      <c r="C1717" s="190"/>
      <c r="D1717" s="190"/>
      <c r="E1717" s="190"/>
      <c r="F1717" s="190"/>
      <c r="G1717" s="190"/>
      <c r="H1717" s="276"/>
      <c r="I1717" s="190"/>
      <c r="J1717" s="67"/>
      <c r="K1717" s="190"/>
      <c r="L1717" s="190"/>
      <c r="M1717" s="191"/>
      <c r="N1717" s="190"/>
      <c r="O1717" s="192"/>
      <c r="P1717" s="218"/>
      <c r="Q1717" s="218"/>
      <c r="R1717" s="218"/>
    </row>
    <row r="1718" spans="1:18" x14ac:dyDescent="0.25">
      <c r="A1718" s="191"/>
      <c r="B1718" s="190"/>
      <c r="C1718" s="190"/>
      <c r="D1718" s="190"/>
      <c r="E1718" s="190"/>
      <c r="F1718" s="190"/>
      <c r="G1718" s="190"/>
      <c r="H1718" s="276"/>
      <c r="I1718" s="190"/>
      <c r="J1718" s="67"/>
      <c r="K1718" s="190"/>
      <c r="L1718" s="190"/>
      <c r="M1718" s="191"/>
      <c r="N1718" s="190"/>
      <c r="O1718" s="192"/>
      <c r="P1718" s="218"/>
      <c r="Q1718" s="218"/>
      <c r="R1718" s="218"/>
    </row>
    <row r="1719" spans="1:18" x14ac:dyDescent="0.25">
      <c r="A1719" s="191"/>
      <c r="B1719" s="190"/>
      <c r="C1719" s="190"/>
      <c r="D1719" s="190"/>
      <c r="E1719" s="190"/>
      <c r="F1719" s="190"/>
      <c r="G1719" s="190"/>
      <c r="H1719" s="276"/>
      <c r="I1719" s="190"/>
      <c r="J1719" s="67"/>
      <c r="K1719" s="190"/>
      <c r="L1719" s="190"/>
      <c r="M1719" s="191"/>
      <c r="N1719" s="190"/>
      <c r="O1719" s="192"/>
      <c r="P1719" s="218"/>
      <c r="Q1719" s="218"/>
      <c r="R1719" s="218"/>
    </row>
    <row r="1720" spans="1:18" x14ac:dyDescent="0.25">
      <c r="A1720" s="191"/>
      <c r="B1720" s="190"/>
      <c r="C1720" s="190"/>
      <c r="D1720" s="190"/>
      <c r="E1720" s="190"/>
      <c r="F1720" s="190"/>
      <c r="G1720" s="190"/>
      <c r="H1720" s="276"/>
      <c r="I1720" s="190"/>
      <c r="J1720" s="67"/>
      <c r="K1720" s="190"/>
      <c r="L1720" s="190"/>
      <c r="M1720" s="191"/>
      <c r="N1720" s="190"/>
      <c r="O1720" s="192"/>
      <c r="P1720" s="218"/>
      <c r="Q1720" s="218"/>
      <c r="R1720" s="218"/>
    </row>
    <row r="1721" spans="1:18" x14ac:dyDescent="0.25">
      <c r="A1721" s="191"/>
      <c r="B1721" s="190"/>
      <c r="C1721" s="190"/>
      <c r="D1721" s="190"/>
      <c r="E1721" s="190"/>
      <c r="F1721" s="190"/>
      <c r="G1721" s="190"/>
      <c r="H1721" s="276"/>
      <c r="I1721" s="190"/>
      <c r="J1721" s="67"/>
      <c r="K1721" s="190"/>
      <c r="L1721" s="190"/>
      <c r="M1721" s="191"/>
      <c r="N1721" s="190"/>
      <c r="O1721" s="192"/>
      <c r="P1721" s="218"/>
      <c r="Q1721" s="218"/>
      <c r="R1721" s="218"/>
    </row>
    <row r="1722" spans="1:18" x14ac:dyDescent="0.25">
      <c r="A1722" s="191"/>
      <c r="B1722" s="190"/>
      <c r="C1722" s="190"/>
      <c r="D1722" s="190"/>
      <c r="E1722" s="190"/>
      <c r="F1722" s="190"/>
      <c r="G1722" s="190"/>
      <c r="H1722" s="276"/>
      <c r="I1722" s="190"/>
      <c r="J1722" s="67"/>
      <c r="K1722" s="190"/>
      <c r="L1722" s="190"/>
      <c r="M1722" s="191"/>
      <c r="N1722" s="190"/>
      <c r="O1722" s="192"/>
      <c r="P1722" s="218"/>
      <c r="Q1722" s="218"/>
      <c r="R1722" s="218"/>
    </row>
    <row r="1723" spans="1:18" x14ac:dyDescent="0.25">
      <c r="A1723" s="191"/>
      <c r="B1723" s="190"/>
      <c r="C1723" s="190"/>
      <c r="D1723" s="190"/>
      <c r="E1723" s="190"/>
      <c r="F1723" s="190"/>
      <c r="G1723" s="190"/>
      <c r="H1723" s="276"/>
      <c r="I1723" s="190"/>
      <c r="J1723" s="67"/>
      <c r="K1723" s="190"/>
      <c r="L1723" s="190"/>
      <c r="M1723" s="191"/>
      <c r="N1723" s="190"/>
      <c r="O1723" s="192"/>
      <c r="P1723" s="218"/>
      <c r="Q1723" s="218"/>
      <c r="R1723" s="218"/>
    </row>
    <row r="1724" spans="1:18" x14ac:dyDescent="0.25">
      <c r="A1724" s="191"/>
      <c r="B1724" s="190"/>
      <c r="C1724" s="190"/>
      <c r="D1724" s="190"/>
      <c r="E1724" s="190"/>
      <c r="F1724" s="190"/>
      <c r="G1724" s="190"/>
      <c r="H1724" s="276"/>
      <c r="I1724" s="190"/>
      <c r="J1724" s="67"/>
      <c r="K1724" s="190"/>
      <c r="L1724" s="190"/>
      <c r="M1724" s="191"/>
      <c r="N1724" s="190"/>
      <c r="O1724" s="192"/>
      <c r="P1724" s="218"/>
      <c r="Q1724" s="218"/>
      <c r="R1724" s="218"/>
    </row>
    <row r="1725" spans="1:18" x14ac:dyDescent="0.25">
      <c r="A1725" s="191"/>
      <c r="B1725" s="190"/>
      <c r="C1725" s="190"/>
      <c r="D1725" s="190"/>
      <c r="E1725" s="190"/>
      <c r="F1725" s="190"/>
      <c r="G1725" s="190"/>
      <c r="H1725" s="276"/>
      <c r="I1725" s="190"/>
      <c r="J1725" s="67"/>
      <c r="K1725" s="190"/>
      <c r="L1725" s="190"/>
      <c r="M1725" s="191"/>
      <c r="N1725" s="190"/>
      <c r="O1725" s="192"/>
      <c r="P1725" s="218"/>
      <c r="Q1725" s="218"/>
      <c r="R1725" s="218"/>
    </row>
    <row r="1726" spans="1:18" x14ac:dyDescent="0.25">
      <c r="A1726" s="191"/>
      <c r="B1726" s="190"/>
      <c r="C1726" s="190"/>
      <c r="D1726" s="190"/>
      <c r="E1726" s="190"/>
      <c r="F1726" s="190"/>
      <c r="G1726" s="190"/>
      <c r="H1726" s="276"/>
      <c r="I1726" s="190"/>
      <c r="J1726" s="67"/>
      <c r="K1726" s="190"/>
      <c r="L1726" s="190"/>
      <c r="M1726" s="191"/>
      <c r="N1726" s="190"/>
      <c r="O1726" s="192"/>
      <c r="P1726" s="218"/>
      <c r="Q1726" s="218"/>
      <c r="R1726" s="218"/>
    </row>
    <row r="1727" spans="1:18" x14ac:dyDescent="0.25">
      <c r="A1727" s="191"/>
      <c r="B1727" s="190"/>
      <c r="C1727" s="190"/>
      <c r="D1727" s="190"/>
      <c r="E1727" s="190"/>
      <c r="F1727" s="190"/>
      <c r="G1727" s="190"/>
      <c r="H1727" s="276"/>
      <c r="I1727" s="190"/>
      <c r="J1727" s="67"/>
      <c r="K1727" s="190"/>
      <c r="L1727" s="190"/>
      <c r="M1727" s="191"/>
      <c r="N1727" s="190"/>
      <c r="O1727" s="192"/>
      <c r="P1727" s="218"/>
      <c r="Q1727" s="218"/>
      <c r="R1727" s="218"/>
    </row>
    <row r="1728" spans="1:18" x14ac:dyDescent="0.25">
      <c r="A1728" s="191"/>
      <c r="B1728" s="190"/>
      <c r="C1728" s="190"/>
      <c r="D1728" s="190"/>
      <c r="E1728" s="190"/>
      <c r="F1728" s="190"/>
      <c r="G1728" s="190"/>
      <c r="H1728" s="276"/>
      <c r="I1728" s="190"/>
      <c r="J1728" s="67"/>
      <c r="K1728" s="190"/>
      <c r="L1728" s="190"/>
      <c r="M1728" s="191"/>
      <c r="N1728" s="190"/>
      <c r="O1728" s="192"/>
      <c r="P1728" s="218"/>
      <c r="Q1728" s="218"/>
      <c r="R1728" s="218"/>
    </row>
    <row r="1729" spans="1:18" x14ac:dyDescent="0.25">
      <c r="A1729" s="191"/>
      <c r="B1729" s="190"/>
      <c r="C1729" s="190"/>
      <c r="D1729" s="190"/>
      <c r="E1729" s="190"/>
      <c r="F1729" s="190"/>
      <c r="G1729" s="190"/>
      <c r="H1729" s="276"/>
      <c r="I1729" s="190"/>
      <c r="J1729" s="67"/>
      <c r="K1729" s="190"/>
      <c r="L1729" s="190"/>
      <c r="M1729" s="191"/>
      <c r="N1729" s="190"/>
      <c r="O1729" s="192"/>
      <c r="P1729" s="218"/>
      <c r="Q1729" s="218"/>
      <c r="R1729" s="218"/>
    </row>
    <row r="1730" spans="1:18" x14ac:dyDescent="0.25">
      <c r="A1730" s="191"/>
      <c r="B1730" s="190"/>
      <c r="C1730" s="190"/>
      <c r="D1730" s="190"/>
      <c r="E1730" s="190"/>
      <c r="F1730" s="190"/>
      <c r="G1730" s="190"/>
      <c r="H1730" s="276"/>
      <c r="I1730" s="190"/>
      <c r="J1730" s="67"/>
      <c r="K1730" s="190"/>
      <c r="L1730" s="190"/>
      <c r="M1730" s="191"/>
      <c r="N1730" s="190"/>
      <c r="O1730" s="192"/>
      <c r="P1730" s="218"/>
      <c r="Q1730" s="218"/>
      <c r="R1730" s="218"/>
    </row>
    <row r="1731" spans="1:18" x14ac:dyDescent="0.25">
      <c r="A1731" s="191"/>
      <c r="B1731" s="190"/>
      <c r="C1731" s="190"/>
      <c r="D1731" s="190"/>
      <c r="E1731" s="190"/>
      <c r="F1731" s="190"/>
      <c r="G1731" s="190"/>
      <c r="H1731" s="276"/>
      <c r="I1731" s="190"/>
      <c r="J1731" s="67"/>
      <c r="K1731" s="190"/>
      <c r="L1731" s="190"/>
      <c r="M1731" s="191"/>
      <c r="N1731" s="190"/>
      <c r="O1731" s="192"/>
      <c r="P1731" s="218"/>
      <c r="Q1731" s="218"/>
      <c r="R1731" s="218"/>
    </row>
    <row r="1732" spans="1:18" x14ac:dyDescent="0.25">
      <c r="A1732" s="191"/>
      <c r="B1732" s="190"/>
      <c r="C1732" s="190"/>
      <c r="D1732" s="190"/>
      <c r="E1732" s="190"/>
      <c r="F1732" s="190"/>
      <c r="G1732" s="190"/>
      <c r="H1732" s="276"/>
      <c r="I1732" s="190"/>
      <c r="J1732" s="67"/>
      <c r="K1732" s="190"/>
      <c r="L1732" s="190"/>
      <c r="M1732" s="191"/>
      <c r="N1732" s="190"/>
      <c r="O1732" s="192"/>
      <c r="P1732" s="218"/>
      <c r="Q1732" s="218"/>
      <c r="R1732" s="218"/>
    </row>
    <row r="1733" spans="1:18" x14ac:dyDescent="0.25">
      <c r="A1733" s="191"/>
      <c r="B1733" s="190"/>
      <c r="C1733" s="190"/>
      <c r="D1733" s="190"/>
      <c r="E1733" s="190"/>
      <c r="F1733" s="190"/>
      <c r="G1733" s="190"/>
      <c r="H1733" s="276"/>
      <c r="I1733" s="190"/>
      <c r="J1733" s="67"/>
      <c r="K1733" s="190"/>
      <c r="L1733" s="190"/>
      <c r="M1733" s="191"/>
      <c r="N1733" s="190"/>
      <c r="O1733" s="192"/>
      <c r="P1733" s="218"/>
      <c r="Q1733" s="218"/>
      <c r="R1733" s="218"/>
    </row>
    <row r="1734" spans="1:18" x14ac:dyDescent="0.25">
      <c r="A1734" s="191"/>
      <c r="B1734" s="190"/>
      <c r="C1734" s="190"/>
      <c r="D1734" s="190"/>
      <c r="E1734" s="190"/>
      <c r="F1734" s="190"/>
      <c r="G1734" s="190"/>
      <c r="H1734" s="276"/>
      <c r="I1734" s="190"/>
      <c r="J1734" s="67"/>
      <c r="K1734" s="190"/>
      <c r="L1734" s="190"/>
      <c r="M1734" s="191"/>
      <c r="N1734" s="190"/>
      <c r="O1734" s="192"/>
      <c r="P1734" s="218"/>
      <c r="Q1734" s="218"/>
      <c r="R1734" s="218"/>
    </row>
    <row r="1735" spans="1:18" x14ac:dyDescent="0.25">
      <c r="A1735" s="191"/>
      <c r="B1735" s="190"/>
      <c r="C1735" s="190"/>
      <c r="D1735" s="190"/>
      <c r="E1735" s="190"/>
      <c r="F1735" s="190"/>
      <c r="G1735" s="190"/>
      <c r="H1735" s="276"/>
      <c r="I1735" s="190"/>
      <c r="J1735" s="67"/>
      <c r="K1735" s="190"/>
      <c r="L1735" s="190"/>
      <c r="M1735" s="191"/>
      <c r="N1735" s="190"/>
      <c r="O1735" s="192"/>
      <c r="P1735" s="218"/>
      <c r="Q1735" s="218"/>
      <c r="R1735" s="218"/>
    </row>
    <row r="1736" spans="1:18" x14ac:dyDescent="0.25">
      <c r="A1736" s="191"/>
      <c r="B1736" s="190"/>
      <c r="C1736" s="190"/>
      <c r="D1736" s="190"/>
      <c r="E1736" s="190"/>
      <c r="F1736" s="190"/>
      <c r="G1736" s="190"/>
      <c r="H1736" s="276"/>
      <c r="I1736" s="190"/>
      <c r="J1736" s="67"/>
      <c r="K1736" s="190"/>
      <c r="L1736" s="190"/>
      <c r="M1736" s="191"/>
      <c r="N1736" s="190"/>
      <c r="O1736" s="192"/>
      <c r="P1736" s="218"/>
      <c r="Q1736" s="218"/>
      <c r="R1736" s="218"/>
    </row>
    <row r="1737" spans="1:18" x14ac:dyDescent="0.25">
      <c r="A1737" s="191"/>
      <c r="B1737" s="190"/>
      <c r="C1737" s="190"/>
      <c r="D1737" s="190"/>
      <c r="E1737" s="190"/>
      <c r="F1737" s="190"/>
      <c r="G1737" s="190"/>
      <c r="H1737" s="276"/>
      <c r="I1737" s="190"/>
      <c r="J1737" s="67"/>
      <c r="K1737" s="190"/>
      <c r="L1737" s="190"/>
      <c r="M1737" s="191"/>
      <c r="N1737" s="190"/>
      <c r="O1737" s="192"/>
      <c r="P1737" s="218"/>
      <c r="Q1737" s="218"/>
      <c r="R1737" s="218"/>
    </row>
    <row r="1738" spans="1:18" x14ac:dyDescent="0.25">
      <c r="A1738" s="191"/>
      <c r="B1738" s="190"/>
      <c r="C1738" s="190"/>
      <c r="D1738" s="190"/>
      <c r="E1738" s="190"/>
      <c r="F1738" s="190"/>
      <c r="G1738" s="190"/>
      <c r="H1738" s="276"/>
      <c r="I1738" s="190"/>
      <c r="J1738" s="67"/>
      <c r="K1738" s="190"/>
      <c r="L1738" s="190"/>
      <c r="M1738" s="191"/>
      <c r="N1738" s="190"/>
      <c r="O1738" s="192"/>
      <c r="P1738" s="218"/>
      <c r="Q1738" s="218"/>
      <c r="R1738" s="218"/>
    </row>
    <row r="1739" spans="1:18" x14ac:dyDescent="0.25">
      <c r="A1739" s="191"/>
      <c r="B1739" s="190"/>
      <c r="C1739" s="190"/>
      <c r="D1739" s="190"/>
      <c r="E1739" s="190"/>
      <c r="F1739" s="190"/>
      <c r="G1739" s="190"/>
      <c r="H1739" s="276"/>
      <c r="I1739" s="190"/>
      <c r="J1739" s="67"/>
      <c r="K1739" s="190"/>
      <c r="L1739" s="190"/>
      <c r="M1739" s="191"/>
      <c r="N1739" s="190"/>
      <c r="O1739" s="192"/>
      <c r="P1739" s="218"/>
      <c r="Q1739" s="218"/>
      <c r="R1739" s="218"/>
    </row>
    <row r="1740" spans="1:18" x14ac:dyDescent="0.25">
      <c r="A1740" s="191"/>
      <c r="B1740" s="190"/>
      <c r="C1740" s="190"/>
      <c r="D1740" s="190"/>
      <c r="E1740" s="190"/>
      <c r="F1740" s="190"/>
      <c r="G1740" s="190"/>
      <c r="H1740" s="276"/>
      <c r="I1740" s="190"/>
      <c r="J1740" s="67"/>
      <c r="K1740" s="190"/>
      <c r="L1740" s="190"/>
      <c r="M1740" s="191"/>
      <c r="N1740" s="190"/>
      <c r="O1740" s="192"/>
      <c r="P1740" s="218"/>
      <c r="Q1740" s="218"/>
      <c r="R1740" s="218"/>
    </row>
    <row r="1741" spans="1:18" x14ac:dyDescent="0.25">
      <c r="A1741" s="191"/>
      <c r="B1741" s="190"/>
      <c r="C1741" s="190"/>
      <c r="D1741" s="190"/>
      <c r="E1741" s="190"/>
      <c r="F1741" s="190"/>
      <c r="G1741" s="190"/>
      <c r="H1741" s="276"/>
      <c r="I1741" s="190"/>
      <c r="J1741" s="67"/>
      <c r="K1741" s="190"/>
      <c r="L1741" s="190"/>
      <c r="M1741" s="191"/>
      <c r="N1741" s="190"/>
      <c r="O1741" s="192"/>
      <c r="P1741" s="218"/>
      <c r="Q1741" s="218"/>
      <c r="R1741" s="218"/>
    </row>
    <row r="1742" spans="1:18" x14ac:dyDescent="0.25">
      <c r="A1742" s="191"/>
      <c r="B1742" s="190"/>
      <c r="C1742" s="190"/>
      <c r="D1742" s="190"/>
      <c r="E1742" s="190"/>
      <c r="F1742" s="190"/>
      <c r="G1742" s="190"/>
      <c r="H1742" s="276"/>
      <c r="I1742" s="190"/>
      <c r="J1742" s="67"/>
      <c r="K1742" s="190"/>
      <c r="L1742" s="190"/>
      <c r="M1742" s="191"/>
      <c r="N1742" s="190"/>
      <c r="O1742" s="192"/>
      <c r="P1742" s="218"/>
      <c r="Q1742" s="218"/>
      <c r="R1742" s="218"/>
    </row>
    <row r="1743" spans="1:18" x14ac:dyDescent="0.25">
      <c r="A1743" s="191"/>
      <c r="B1743" s="190"/>
      <c r="C1743" s="190"/>
      <c r="D1743" s="190"/>
      <c r="E1743" s="190"/>
      <c r="F1743" s="190"/>
      <c r="G1743" s="190"/>
      <c r="H1743" s="276"/>
      <c r="I1743" s="190"/>
      <c r="J1743" s="67"/>
      <c r="K1743" s="190"/>
      <c r="L1743" s="190"/>
      <c r="M1743" s="191"/>
      <c r="N1743" s="190"/>
      <c r="O1743" s="192"/>
      <c r="P1743" s="218"/>
      <c r="Q1743" s="218"/>
      <c r="R1743" s="218"/>
    </row>
    <row r="1744" spans="1:18" x14ac:dyDescent="0.25">
      <c r="A1744" s="191"/>
      <c r="B1744" s="190"/>
      <c r="C1744" s="190"/>
      <c r="D1744" s="190"/>
      <c r="E1744" s="190"/>
      <c r="F1744" s="190"/>
      <c r="G1744" s="190"/>
      <c r="H1744" s="276"/>
      <c r="I1744" s="190"/>
      <c r="J1744" s="67"/>
      <c r="K1744" s="190"/>
      <c r="L1744" s="190"/>
      <c r="M1744" s="191"/>
      <c r="N1744" s="190"/>
      <c r="O1744" s="192"/>
      <c r="P1744" s="218"/>
      <c r="Q1744" s="218"/>
      <c r="R1744" s="218"/>
    </row>
    <row r="1745" spans="1:18" x14ac:dyDescent="0.25">
      <c r="A1745" s="191"/>
      <c r="B1745" s="190"/>
      <c r="C1745" s="190"/>
      <c r="D1745" s="190"/>
      <c r="E1745" s="190"/>
      <c r="F1745" s="190"/>
      <c r="G1745" s="190"/>
      <c r="H1745" s="276"/>
      <c r="I1745" s="190"/>
      <c r="J1745" s="67"/>
      <c r="K1745" s="190"/>
      <c r="L1745" s="190"/>
      <c r="M1745" s="191"/>
      <c r="N1745" s="190"/>
      <c r="O1745" s="192"/>
      <c r="P1745" s="218"/>
      <c r="Q1745" s="218"/>
      <c r="R1745" s="218"/>
    </row>
    <row r="1746" spans="1:18" x14ac:dyDescent="0.25">
      <c r="A1746" s="191"/>
      <c r="B1746" s="190"/>
      <c r="C1746" s="190"/>
      <c r="D1746" s="190"/>
      <c r="E1746" s="190"/>
      <c r="F1746" s="190"/>
      <c r="G1746" s="190"/>
      <c r="H1746" s="276"/>
      <c r="I1746" s="190"/>
      <c r="J1746" s="67"/>
      <c r="K1746" s="190"/>
      <c r="L1746" s="190"/>
      <c r="M1746" s="191"/>
      <c r="N1746" s="190"/>
      <c r="O1746" s="192"/>
      <c r="P1746" s="218"/>
      <c r="Q1746" s="218"/>
      <c r="R1746" s="218"/>
    </row>
    <row r="1747" spans="1:18" x14ac:dyDescent="0.25">
      <c r="A1747" s="191"/>
      <c r="B1747" s="190"/>
      <c r="C1747" s="190"/>
      <c r="D1747" s="190"/>
      <c r="E1747" s="190"/>
      <c r="F1747" s="190"/>
      <c r="G1747" s="190"/>
      <c r="H1747" s="276"/>
      <c r="I1747" s="190"/>
      <c r="J1747" s="67"/>
      <c r="K1747" s="190"/>
      <c r="L1747" s="190"/>
      <c r="M1747" s="191"/>
      <c r="N1747" s="190"/>
      <c r="O1747" s="192"/>
      <c r="P1747" s="218"/>
      <c r="Q1747" s="218"/>
      <c r="R1747" s="218"/>
    </row>
    <row r="1748" spans="1:18" x14ac:dyDescent="0.25">
      <c r="A1748" s="191"/>
      <c r="B1748" s="190"/>
      <c r="C1748" s="190"/>
      <c r="D1748" s="190"/>
      <c r="E1748" s="190"/>
      <c r="F1748" s="190"/>
      <c r="G1748" s="190"/>
      <c r="H1748" s="276"/>
      <c r="I1748" s="190"/>
      <c r="J1748" s="67"/>
      <c r="K1748" s="190"/>
      <c r="L1748" s="190"/>
      <c r="M1748" s="191"/>
      <c r="N1748" s="190"/>
      <c r="O1748" s="192"/>
      <c r="P1748" s="218"/>
      <c r="Q1748" s="218"/>
      <c r="R1748" s="218"/>
    </row>
    <row r="1749" spans="1:18" x14ac:dyDescent="0.25">
      <c r="A1749" s="191"/>
      <c r="B1749" s="190"/>
      <c r="C1749" s="190"/>
      <c r="D1749" s="190"/>
      <c r="E1749" s="190"/>
      <c r="F1749" s="190"/>
      <c r="G1749" s="190"/>
      <c r="H1749" s="276"/>
      <c r="I1749" s="190"/>
      <c r="J1749" s="67"/>
      <c r="K1749" s="190"/>
      <c r="L1749" s="190"/>
      <c r="M1749" s="191"/>
      <c r="N1749" s="190"/>
      <c r="O1749" s="192"/>
      <c r="P1749" s="218"/>
      <c r="Q1749" s="218"/>
      <c r="R1749" s="218"/>
    </row>
    <row r="1750" spans="1:18" x14ac:dyDescent="0.25">
      <c r="A1750" s="191"/>
      <c r="B1750" s="190"/>
      <c r="C1750" s="190"/>
      <c r="D1750" s="190"/>
      <c r="E1750" s="190"/>
      <c r="F1750" s="190"/>
      <c r="G1750" s="190"/>
      <c r="H1750" s="276"/>
      <c r="I1750" s="190"/>
      <c r="J1750" s="67"/>
      <c r="K1750" s="190"/>
      <c r="L1750" s="190"/>
      <c r="M1750" s="191"/>
      <c r="N1750" s="190"/>
      <c r="O1750" s="192"/>
      <c r="P1750" s="218"/>
      <c r="Q1750" s="218"/>
      <c r="R1750" s="218"/>
    </row>
    <row r="1751" spans="1:18" x14ac:dyDescent="0.25">
      <c r="A1751" s="191"/>
      <c r="B1751" s="190"/>
      <c r="C1751" s="190"/>
      <c r="D1751" s="190"/>
      <c r="E1751" s="190"/>
      <c r="F1751" s="190"/>
      <c r="G1751" s="190"/>
      <c r="H1751" s="276"/>
      <c r="I1751" s="190"/>
      <c r="J1751" s="67"/>
      <c r="K1751" s="190"/>
      <c r="L1751" s="190"/>
      <c r="M1751" s="191"/>
      <c r="N1751" s="190"/>
      <c r="O1751" s="192"/>
      <c r="P1751" s="218"/>
      <c r="Q1751" s="218"/>
      <c r="R1751" s="218"/>
    </row>
    <row r="1752" spans="1:18" x14ac:dyDescent="0.25">
      <c r="A1752" s="191"/>
      <c r="B1752" s="190"/>
      <c r="C1752" s="190"/>
      <c r="D1752" s="190"/>
      <c r="E1752" s="190"/>
      <c r="F1752" s="190"/>
      <c r="G1752" s="190"/>
      <c r="H1752" s="276"/>
      <c r="I1752" s="190"/>
      <c r="J1752" s="67"/>
      <c r="K1752" s="190"/>
      <c r="L1752" s="190"/>
      <c r="M1752" s="191"/>
      <c r="N1752" s="190"/>
      <c r="O1752" s="192"/>
      <c r="P1752" s="218"/>
      <c r="Q1752" s="218"/>
      <c r="R1752" s="218"/>
    </row>
    <row r="1753" spans="1:18" x14ac:dyDescent="0.25">
      <c r="A1753" s="191"/>
      <c r="B1753" s="190"/>
      <c r="C1753" s="190"/>
      <c r="D1753" s="190"/>
      <c r="E1753" s="190"/>
      <c r="F1753" s="190"/>
      <c r="G1753" s="190"/>
      <c r="H1753" s="276"/>
      <c r="I1753" s="190"/>
      <c r="J1753" s="67"/>
      <c r="K1753" s="190"/>
      <c r="L1753" s="190"/>
      <c r="M1753" s="191"/>
      <c r="N1753" s="190"/>
      <c r="O1753" s="192"/>
      <c r="P1753" s="218"/>
      <c r="Q1753" s="218"/>
      <c r="R1753" s="218"/>
    </row>
    <row r="1754" spans="1:18" x14ac:dyDescent="0.25">
      <c r="A1754" s="191"/>
      <c r="B1754" s="190"/>
      <c r="C1754" s="190"/>
      <c r="D1754" s="190"/>
      <c r="E1754" s="190"/>
      <c r="F1754" s="190"/>
      <c r="G1754" s="190"/>
      <c r="H1754" s="276"/>
      <c r="I1754" s="190"/>
      <c r="J1754" s="67"/>
      <c r="K1754" s="190"/>
      <c r="L1754" s="190"/>
      <c r="M1754" s="191"/>
      <c r="N1754" s="190"/>
      <c r="O1754" s="192"/>
      <c r="P1754" s="218"/>
      <c r="Q1754" s="218"/>
      <c r="R1754" s="218"/>
    </row>
    <row r="1755" spans="1:18" x14ac:dyDescent="0.25">
      <c r="A1755" s="191"/>
      <c r="B1755" s="190"/>
      <c r="C1755" s="190"/>
      <c r="D1755" s="190"/>
      <c r="E1755" s="190"/>
      <c r="F1755" s="190"/>
      <c r="G1755" s="190"/>
      <c r="H1755" s="276"/>
      <c r="I1755" s="190"/>
      <c r="J1755" s="67"/>
      <c r="K1755" s="190"/>
      <c r="L1755" s="190"/>
      <c r="M1755" s="191"/>
      <c r="N1755" s="190"/>
      <c r="O1755" s="192"/>
      <c r="P1755" s="218"/>
      <c r="Q1755" s="218"/>
      <c r="R1755" s="218"/>
    </row>
    <row r="1756" spans="1:18" x14ac:dyDescent="0.25">
      <c r="A1756" s="191"/>
      <c r="B1756" s="190"/>
      <c r="C1756" s="190"/>
      <c r="D1756" s="190"/>
      <c r="E1756" s="190"/>
      <c r="F1756" s="190"/>
      <c r="G1756" s="190"/>
      <c r="H1756" s="276"/>
      <c r="I1756" s="190"/>
      <c r="J1756" s="67"/>
      <c r="K1756" s="190"/>
      <c r="L1756" s="190"/>
      <c r="M1756" s="191"/>
      <c r="N1756" s="190"/>
      <c r="O1756" s="192"/>
      <c r="P1756" s="218"/>
      <c r="Q1756" s="218"/>
      <c r="R1756" s="218"/>
    </row>
    <row r="1757" spans="1:18" x14ac:dyDescent="0.25">
      <c r="A1757" s="191"/>
      <c r="B1757" s="190"/>
      <c r="C1757" s="190"/>
      <c r="D1757" s="190"/>
      <c r="E1757" s="190"/>
      <c r="F1757" s="190"/>
      <c r="G1757" s="190"/>
      <c r="H1757" s="276"/>
      <c r="I1757" s="190"/>
      <c r="J1757" s="67"/>
      <c r="K1757" s="190"/>
      <c r="L1757" s="190"/>
      <c r="M1757" s="191"/>
      <c r="N1757" s="190"/>
      <c r="O1757" s="192"/>
      <c r="P1757" s="218"/>
      <c r="Q1757" s="218"/>
      <c r="R1757" s="218"/>
    </row>
    <row r="1758" spans="1:18" x14ac:dyDescent="0.25">
      <c r="A1758" s="191"/>
      <c r="B1758" s="190"/>
      <c r="C1758" s="190"/>
      <c r="D1758" s="190"/>
      <c r="E1758" s="190"/>
      <c r="F1758" s="190"/>
      <c r="G1758" s="190"/>
      <c r="H1758" s="276"/>
      <c r="I1758" s="190"/>
      <c r="J1758" s="67"/>
      <c r="K1758" s="190"/>
      <c r="L1758" s="190"/>
      <c r="M1758" s="191"/>
      <c r="N1758" s="190"/>
      <c r="O1758" s="192"/>
      <c r="P1758" s="218"/>
      <c r="Q1758" s="218"/>
      <c r="R1758" s="218"/>
    </row>
    <row r="1759" spans="1:18" x14ac:dyDescent="0.25">
      <c r="A1759" s="191"/>
      <c r="B1759" s="190"/>
      <c r="C1759" s="190"/>
      <c r="D1759" s="190"/>
      <c r="E1759" s="190"/>
      <c r="F1759" s="190"/>
      <c r="G1759" s="190"/>
      <c r="H1759" s="276"/>
      <c r="I1759" s="190"/>
      <c r="J1759" s="67"/>
      <c r="K1759" s="190"/>
      <c r="L1759" s="190"/>
      <c r="M1759" s="191"/>
      <c r="N1759" s="190"/>
      <c r="O1759" s="192"/>
      <c r="P1759" s="218"/>
      <c r="Q1759" s="218"/>
      <c r="R1759" s="218"/>
    </row>
    <row r="1760" spans="1:18" x14ac:dyDescent="0.25">
      <c r="A1760" s="191"/>
      <c r="B1760" s="190"/>
      <c r="C1760" s="190"/>
      <c r="D1760" s="190"/>
      <c r="E1760" s="190"/>
      <c r="F1760" s="190"/>
      <c r="G1760" s="190"/>
      <c r="H1760" s="276"/>
      <c r="I1760" s="190"/>
      <c r="J1760" s="67"/>
      <c r="K1760" s="190"/>
      <c r="L1760" s="190"/>
      <c r="M1760" s="191"/>
      <c r="N1760" s="190"/>
      <c r="O1760" s="192"/>
      <c r="P1760" s="218"/>
      <c r="Q1760" s="218"/>
      <c r="R1760" s="218"/>
    </row>
    <row r="1761" spans="1:18" x14ac:dyDescent="0.25">
      <c r="A1761" s="191"/>
      <c r="B1761" s="190"/>
      <c r="C1761" s="190"/>
      <c r="D1761" s="190"/>
      <c r="E1761" s="190"/>
      <c r="F1761" s="190"/>
      <c r="G1761" s="190"/>
      <c r="H1761" s="276"/>
      <c r="I1761" s="190"/>
      <c r="J1761" s="67"/>
      <c r="K1761" s="190"/>
      <c r="L1761" s="190"/>
      <c r="M1761" s="191"/>
      <c r="N1761" s="190"/>
      <c r="O1761" s="192"/>
      <c r="P1761" s="218"/>
      <c r="Q1761" s="218"/>
      <c r="R1761" s="218"/>
    </row>
    <row r="1762" spans="1:18" x14ac:dyDescent="0.25">
      <c r="A1762" s="191"/>
      <c r="B1762" s="190"/>
      <c r="C1762" s="190"/>
      <c r="D1762" s="190"/>
      <c r="E1762" s="190"/>
      <c r="F1762" s="190"/>
      <c r="G1762" s="190"/>
      <c r="H1762" s="276"/>
      <c r="I1762" s="190"/>
      <c r="J1762" s="67"/>
      <c r="K1762" s="190"/>
      <c r="L1762" s="190"/>
      <c r="M1762" s="191"/>
      <c r="N1762" s="190"/>
      <c r="O1762" s="192"/>
      <c r="P1762" s="218"/>
      <c r="Q1762" s="218"/>
      <c r="R1762" s="218"/>
    </row>
    <row r="1763" spans="1:18" x14ac:dyDescent="0.25">
      <c r="A1763" s="191"/>
      <c r="B1763" s="190"/>
      <c r="C1763" s="190"/>
      <c r="D1763" s="190"/>
      <c r="E1763" s="190"/>
      <c r="F1763" s="190"/>
      <c r="G1763" s="190"/>
      <c r="H1763" s="276"/>
      <c r="I1763" s="190"/>
      <c r="J1763" s="67"/>
      <c r="K1763" s="190"/>
      <c r="L1763" s="190"/>
      <c r="M1763" s="191"/>
      <c r="N1763" s="190"/>
      <c r="O1763" s="192"/>
      <c r="P1763" s="218"/>
      <c r="Q1763" s="218"/>
      <c r="R1763" s="218"/>
    </row>
    <row r="1764" spans="1:18" x14ac:dyDescent="0.25">
      <c r="A1764" s="191"/>
      <c r="B1764" s="190"/>
      <c r="C1764" s="190"/>
      <c r="D1764" s="190"/>
      <c r="E1764" s="190"/>
      <c r="F1764" s="190"/>
      <c r="G1764" s="190"/>
      <c r="H1764" s="276"/>
      <c r="I1764" s="190"/>
      <c r="J1764" s="67"/>
      <c r="K1764" s="190"/>
      <c r="L1764" s="190"/>
      <c r="M1764" s="191"/>
      <c r="N1764" s="190"/>
      <c r="O1764" s="192"/>
      <c r="P1764" s="218"/>
      <c r="Q1764" s="218"/>
      <c r="R1764" s="218"/>
    </row>
    <row r="1765" spans="1:18" x14ac:dyDescent="0.25">
      <c r="A1765" s="191"/>
      <c r="B1765" s="190"/>
      <c r="C1765" s="190"/>
      <c r="D1765" s="190"/>
      <c r="E1765" s="190"/>
      <c r="F1765" s="190"/>
      <c r="G1765" s="190"/>
      <c r="H1765" s="276"/>
      <c r="I1765" s="190"/>
      <c r="J1765" s="67"/>
      <c r="K1765" s="190"/>
      <c r="L1765" s="190"/>
      <c r="M1765" s="191"/>
      <c r="N1765" s="190"/>
      <c r="O1765" s="192"/>
      <c r="P1765" s="218"/>
      <c r="Q1765" s="218"/>
      <c r="R1765" s="218"/>
    </row>
    <row r="1766" spans="1:18" x14ac:dyDescent="0.25">
      <c r="A1766" s="191"/>
      <c r="B1766" s="190"/>
      <c r="C1766" s="190"/>
      <c r="D1766" s="190"/>
      <c r="E1766" s="190"/>
      <c r="F1766" s="190"/>
      <c r="G1766" s="190"/>
      <c r="H1766" s="276"/>
      <c r="I1766" s="190"/>
      <c r="J1766" s="67"/>
      <c r="K1766" s="190"/>
      <c r="L1766" s="190"/>
      <c r="M1766" s="191"/>
      <c r="N1766" s="190"/>
      <c r="O1766" s="192"/>
      <c r="P1766" s="218"/>
      <c r="Q1766" s="218"/>
      <c r="R1766" s="218"/>
    </row>
    <row r="1767" spans="1:18" x14ac:dyDescent="0.25">
      <c r="A1767" s="191"/>
      <c r="B1767" s="190"/>
      <c r="C1767" s="190"/>
      <c r="D1767" s="190"/>
      <c r="E1767" s="190"/>
      <c r="F1767" s="190"/>
      <c r="G1767" s="190"/>
      <c r="H1767" s="276"/>
      <c r="I1767" s="190"/>
      <c r="J1767" s="67"/>
      <c r="K1767" s="190"/>
      <c r="L1767" s="190"/>
      <c r="M1767" s="191"/>
      <c r="N1767" s="190"/>
      <c r="O1767" s="192"/>
      <c r="P1767" s="218"/>
      <c r="Q1767" s="218"/>
      <c r="R1767" s="218"/>
    </row>
    <row r="1768" spans="1:18" x14ac:dyDescent="0.25">
      <c r="A1768" s="191"/>
      <c r="B1768" s="190"/>
      <c r="C1768" s="190"/>
      <c r="D1768" s="190"/>
      <c r="E1768" s="190"/>
      <c r="F1768" s="190"/>
      <c r="G1768" s="190"/>
      <c r="H1768" s="276"/>
      <c r="I1768" s="190"/>
      <c r="J1768" s="67"/>
      <c r="K1768" s="190"/>
      <c r="L1768" s="190"/>
      <c r="M1768" s="191"/>
      <c r="N1768" s="190"/>
      <c r="O1768" s="192"/>
      <c r="P1768" s="218"/>
      <c r="Q1768" s="218"/>
      <c r="R1768" s="218"/>
    </row>
    <row r="1769" spans="1:18" x14ac:dyDescent="0.25">
      <c r="A1769" s="191"/>
      <c r="B1769" s="190"/>
      <c r="C1769" s="190"/>
      <c r="D1769" s="190"/>
      <c r="E1769" s="190"/>
      <c r="F1769" s="190"/>
      <c r="G1769" s="190"/>
      <c r="H1769" s="276"/>
      <c r="I1769" s="190"/>
      <c r="J1769" s="67"/>
      <c r="K1769" s="190"/>
      <c r="L1769" s="190"/>
      <c r="M1769" s="191"/>
      <c r="N1769" s="190"/>
      <c r="O1769" s="192"/>
      <c r="P1769" s="218"/>
      <c r="Q1769" s="218"/>
      <c r="R1769" s="218"/>
    </row>
    <row r="1770" spans="1:18" x14ac:dyDescent="0.25">
      <c r="A1770" s="191"/>
      <c r="B1770" s="190"/>
      <c r="C1770" s="190"/>
      <c r="D1770" s="190"/>
      <c r="E1770" s="190"/>
      <c r="F1770" s="190"/>
      <c r="G1770" s="190"/>
      <c r="H1770" s="276"/>
      <c r="I1770" s="190"/>
      <c r="J1770" s="67"/>
      <c r="K1770" s="190"/>
      <c r="L1770" s="190"/>
      <c r="M1770" s="191"/>
      <c r="N1770" s="190"/>
      <c r="O1770" s="192"/>
      <c r="P1770" s="218"/>
      <c r="Q1770" s="218"/>
      <c r="R1770" s="218"/>
    </row>
    <row r="1771" spans="1:18" x14ac:dyDescent="0.25">
      <c r="A1771" s="191"/>
      <c r="B1771" s="190"/>
      <c r="C1771" s="190"/>
      <c r="D1771" s="190"/>
      <c r="E1771" s="190"/>
      <c r="F1771" s="190"/>
      <c r="G1771" s="190"/>
      <c r="H1771" s="276"/>
      <c r="I1771" s="190"/>
      <c r="J1771" s="67"/>
      <c r="K1771" s="190"/>
      <c r="L1771" s="190"/>
      <c r="M1771" s="191"/>
      <c r="N1771" s="190"/>
      <c r="O1771" s="192"/>
      <c r="P1771" s="218"/>
      <c r="Q1771" s="218"/>
      <c r="R1771" s="218"/>
    </row>
    <row r="1772" spans="1:18" x14ac:dyDescent="0.25">
      <c r="A1772" s="191"/>
      <c r="B1772" s="190"/>
      <c r="C1772" s="190"/>
      <c r="D1772" s="190"/>
      <c r="E1772" s="190"/>
      <c r="F1772" s="190"/>
      <c r="G1772" s="190"/>
      <c r="H1772" s="276"/>
      <c r="I1772" s="190"/>
      <c r="J1772" s="67"/>
      <c r="K1772" s="190"/>
      <c r="L1772" s="190"/>
      <c r="M1772" s="191"/>
      <c r="N1772" s="190"/>
      <c r="O1772" s="192"/>
      <c r="P1772" s="218"/>
      <c r="Q1772" s="218"/>
      <c r="R1772" s="218"/>
    </row>
    <row r="1773" spans="1:18" x14ac:dyDescent="0.25">
      <c r="A1773" s="191"/>
      <c r="B1773" s="190"/>
      <c r="C1773" s="190"/>
      <c r="D1773" s="190"/>
      <c r="E1773" s="190"/>
      <c r="F1773" s="190"/>
      <c r="G1773" s="190"/>
      <c r="H1773" s="276"/>
      <c r="I1773" s="190"/>
      <c r="J1773" s="67"/>
      <c r="K1773" s="190"/>
      <c r="L1773" s="190"/>
      <c r="M1773" s="191"/>
      <c r="N1773" s="190"/>
      <c r="O1773" s="192"/>
      <c r="P1773" s="218"/>
      <c r="Q1773" s="218"/>
      <c r="R1773" s="218"/>
    </row>
    <row r="1774" spans="1:18" x14ac:dyDescent="0.25">
      <c r="A1774" s="191"/>
      <c r="B1774" s="190"/>
      <c r="C1774" s="190"/>
      <c r="D1774" s="190"/>
      <c r="E1774" s="190"/>
      <c r="F1774" s="190"/>
      <c r="G1774" s="190"/>
      <c r="H1774" s="276"/>
      <c r="I1774" s="190"/>
      <c r="J1774" s="67"/>
      <c r="K1774" s="190"/>
      <c r="L1774" s="190"/>
      <c r="M1774" s="191"/>
      <c r="N1774" s="190"/>
      <c r="O1774" s="192"/>
      <c r="P1774" s="218"/>
      <c r="Q1774" s="218"/>
      <c r="R1774" s="218"/>
    </row>
    <row r="1775" spans="1:18" x14ac:dyDescent="0.25">
      <c r="A1775" s="191"/>
      <c r="B1775" s="190"/>
      <c r="C1775" s="190"/>
      <c r="D1775" s="190"/>
      <c r="E1775" s="190"/>
      <c r="F1775" s="190"/>
      <c r="G1775" s="190"/>
      <c r="H1775" s="276"/>
      <c r="I1775" s="190"/>
      <c r="J1775" s="67"/>
      <c r="K1775" s="190"/>
      <c r="L1775" s="190"/>
      <c r="M1775" s="191"/>
      <c r="N1775" s="190"/>
      <c r="O1775" s="192"/>
      <c r="P1775" s="218"/>
      <c r="Q1775" s="218"/>
      <c r="R1775" s="218"/>
    </row>
    <row r="1776" spans="1:18" x14ac:dyDescent="0.25">
      <c r="A1776" s="191"/>
      <c r="B1776" s="190"/>
      <c r="C1776" s="190"/>
      <c r="D1776" s="190"/>
      <c r="E1776" s="190"/>
      <c r="F1776" s="190"/>
      <c r="G1776" s="190"/>
      <c r="H1776" s="276"/>
      <c r="I1776" s="190"/>
      <c r="J1776" s="67"/>
      <c r="K1776" s="190"/>
      <c r="L1776" s="190"/>
      <c r="M1776" s="191"/>
      <c r="N1776" s="190"/>
      <c r="O1776" s="192"/>
      <c r="P1776" s="218"/>
      <c r="Q1776" s="218"/>
      <c r="R1776" s="218"/>
    </row>
    <row r="1777" spans="1:18" x14ac:dyDescent="0.25">
      <c r="A1777" s="191"/>
      <c r="B1777" s="190"/>
      <c r="C1777" s="190"/>
      <c r="D1777" s="190"/>
      <c r="E1777" s="190"/>
      <c r="F1777" s="190"/>
      <c r="G1777" s="190"/>
      <c r="H1777" s="276"/>
      <c r="I1777" s="190"/>
      <c r="J1777" s="67"/>
      <c r="K1777" s="190"/>
      <c r="L1777" s="190"/>
      <c r="M1777" s="191"/>
      <c r="N1777" s="190"/>
      <c r="O1777" s="192"/>
      <c r="P1777" s="218"/>
      <c r="Q1777" s="218"/>
      <c r="R1777" s="218"/>
    </row>
    <row r="1778" spans="1:18" x14ac:dyDescent="0.25">
      <c r="A1778" s="191"/>
      <c r="B1778" s="190"/>
      <c r="C1778" s="190"/>
      <c r="D1778" s="190"/>
      <c r="E1778" s="190"/>
      <c r="F1778" s="190"/>
      <c r="G1778" s="190"/>
      <c r="H1778" s="276"/>
      <c r="I1778" s="190"/>
      <c r="J1778" s="67"/>
      <c r="K1778" s="190"/>
      <c r="L1778" s="190"/>
      <c r="M1778" s="191"/>
      <c r="N1778" s="190"/>
      <c r="O1778" s="192"/>
      <c r="P1778" s="218"/>
      <c r="Q1778" s="218"/>
      <c r="R1778" s="218"/>
    </row>
    <row r="1779" spans="1:18" x14ac:dyDescent="0.25">
      <c r="A1779" s="191"/>
      <c r="B1779" s="190"/>
      <c r="C1779" s="190"/>
      <c r="D1779" s="190"/>
      <c r="E1779" s="190"/>
      <c r="F1779" s="190"/>
      <c r="G1779" s="190"/>
      <c r="H1779" s="276"/>
      <c r="I1779" s="190"/>
      <c r="J1779" s="67"/>
      <c r="K1779" s="190"/>
      <c r="L1779" s="190"/>
      <c r="M1779" s="191"/>
      <c r="N1779" s="190"/>
      <c r="O1779" s="192"/>
      <c r="P1779" s="218"/>
      <c r="Q1779" s="218"/>
      <c r="R1779" s="218"/>
    </row>
    <row r="1780" spans="1:18" x14ac:dyDescent="0.25">
      <c r="A1780" s="191"/>
      <c r="B1780" s="190"/>
      <c r="C1780" s="190"/>
      <c r="D1780" s="190"/>
      <c r="E1780" s="190"/>
      <c r="F1780" s="190"/>
      <c r="G1780" s="190"/>
      <c r="H1780" s="276"/>
      <c r="I1780" s="190"/>
      <c r="J1780" s="67"/>
      <c r="K1780" s="190"/>
      <c r="L1780" s="190"/>
      <c r="M1780" s="191"/>
      <c r="N1780" s="190"/>
      <c r="O1780" s="192"/>
      <c r="P1780" s="218"/>
      <c r="Q1780" s="218"/>
      <c r="R1780" s="218"/>
    </row>
    <row r="1781" spans="1:18" x14ac:dyDescent="0.25">
      <c r="A1781" s="191"/>
      <c r="B1781" s="190"/>
      <c r="C1781" s="190"/>
      <c r="D1781" s="190"/>
      <c r="E1781" s="190"/>
      <c r="F1781" s="190"/>
      <c r="G1781" s="190"/>
      <c r="H1781" s="276"/>
      <c r="I1781" s="190"/>
      <c r="J1781" s="67"/>
      <c r="K1781" s="190"/>
      <c r="L1781" s="190"/>
      <c r="M1781" s="191"/>
      <c r="N1781" s="190"/>
      <c r="O1781" s="192"/>
      <c r="P1781" s="218"/>
      <c r="Q1781" s="218"/>
      <c r="R1781" s="218"/>
    </row>
    <row r="1782" spans="1:18" x14ac:dyDescent="0.25">
      <c r="A1782" s="191"/>
      <c r="B1782" s="190"/>
      <c r="C1782" s="190"/>
      <c r="D1782" s="190"/>
      <c r="E1782" s="190"/>
      <c r="F1782" s="190"/>
      <c r="G1782" s="190"/>
      <c r="H1782" s="276"/>
      <c r="I1782" s="190"/>
      <c r="J1782" s="67"/>
      <c r="K1782" s="190"/>
      <c r="L1782" s="190"/>
      <c r="M1782" s="191"/>
      <c r="N1782" s="190"/>
      <c r="O1782" s="192"/>
      <c r="P1782" s="218"/>
      <c r="Q1782" s="218"/>
      <c r="R1782" s="218"/>
    </row>
    <row r="1783" spans="1:18" x14ac:dyDescent="0.25">
      <c r="A1783" s="191"/>
      <c r="B1783" s="190"/>
      <c r="C1783" s="190"/>
      <c r="D1783" s="190"/>
      <c r="E1783" s="190"/>
      <c r="F1783" s="190"/>
      <c r="G1783" s="190"/>
      <c r="H1783" s="276"/>
      <c r="I1783" s="190"/>
      <c r="J1783" s="67"/>
      <c r="K1783" s="190"/>
      <c r="L1783" s="190"/>
      <c r="M1783" s="191"/>
      <c r="N1783" s="190"/>
      <c r="O1783" s="192"/>
      <c r="P1783" s="218"/>
      <c r="Q1783" s="218"/>
      <c r="R1783" s="218"/>
    </row>
    <row r="1784" spans="1:18" x14ac:dyDescent="0.25">
      <c r="A1784" s="191"/>
      <c r="B1784" s="190"/>
      <c r="C1784" s="190"/>
      <c r="D1784" s="190"/>
      <c r="E1784" s="190"/>
      <c r="F1784" s="190"/>
      <c r="G1784" s="190"/>
      <c r="H1784" s="276"/>
      <c r="I1784" s="190"/>
      <c r="J1784" s="67"/>
      <c r="K1784" s="190"/>
      <c r="L1784" s="190"/>
      <c r="M1784" s="191"/>
      <c r="N1784" s="190"/>
      <c r="O1784" s="192"/>
      <c r="P1784" s="218"/>
      <c r="Q1784" s="218"/>
      <c r="R1784" s="218"/>
    </row>
    <row r="1785" spans="1:18" x14ac:dyDescent="0.25">
      <c r="A1785" s="191"/>
      <c r="B1785" s="190"/>
      <c r="C1785" s="190"/>
      <c r="D1785" s="190"/>
      <c r="E1785" s="190"/>
      <c r="F1785" s="190"/>
      <c r="G1785" s="190"/>
      <c r="H1785" s="276"/>
      <c r="I1785" s="190"/>
      <c r="J1785" s="67"/>
      <c r="K1785" s="190"/>
      <c r="L1785" s="190"/>
      <c r="M1785" s="191"/>
      <c r="N1785" s="190"/>
      <c r="O1785" s="192"/>
      <c r="P1785" s="218"/>
      <c r="Q1785" s="218"/>
      <c r="R1785" s="218"/>
    </row>
    <row r="1786" spans="1:18" x14ac:dyDescent="0.25">
      <c r="A1786" s="191"/>
      <c r="B1786" s="190"/>
      <c r="C1786" s="190"/>
      <c r="D1786" s="190"/>
      <c r="E1786" s="190"/>
      <c r="F1786" s="190"/>
      <c r="G1786" s="190"/>
      <c r="H1786" s="276"/>
      <c r="I1786" s="190"/>
      <c r="J1786" s="67"/>
      <c r="K1786" s="190"/>
      <c r="L1786" s="190"/>
      <c r="M1786" s="191"/>
      <c r="N1786" s="190"/>
      <c r="O1786" s="192"/>
      <c r="P1786" s="218"/>
      <c r="Q1786" s="218"/>
      <c r="R1786" s="218"/>
    </row>
    <row r="1787" spans="1:18" x14ac:dyDescent="0.25">
      <c r="A1787" s="191"/>
      <c r="B1787" s="190"/>
      <c r="C1787" s="190"/>
      <c r="D1787" s="190"/>
      <c r="E1787" s="190"/>
      <c r="F1787" s="190"/>
      <c r="G1787" s="190"/>
      <c r="H1787" s="276"/>
      <c r="I1787" s="190"/>
      <c r="J1787" s="67"/>
      <c r="K1787" s="190"/>
      <c r="L1787" s="190"/>
      <c r="M1787" s="191"/>
      <c r="N1787" s="190"/>
      <c r="O1787" s="192"/>
      <c r="P1787" s="218"/>
      <c r="Q1787" s="218"/>
      <c r="R1787" s="218"/>
    </row>
    <row r="1788" spans="1:18" x14ac:dyDescent="0.25">
      <c r="A1788" s="191"/>
      <c r="B1788" s="190"/>
      <c r="C1788" s="190"/>
      <c r="D1788" s="190"/>
      <c r="E1788" s="190"/>
      <c r="F1788" s="190"/>
      <c r="G1788" s="190"/>
      <c r="H1788" s="276"/>
      <c r="I1788" s="190"/>
      <c r="J1788" s="67"/>
      <c r="K1788" s="190"/>
      <c r="L1788" s="190"/>
      <c r="M1788" s="191"/>
      <c r="N1788" s="190"/>
      <c r="O1788" s="192"/>
      <c r="P1788" s="218"/>
      <c r="Q1788" s="218"/>
      <c r="R1788" s="218"/>
    </row>
    <row r="1789" spans="1:18" x14ac:dyDescent="0.25">
      <c r="A1789" s="191"/>
      <c r="B1789" s="190"/>
      <c r="C1789" s="190"/>
      <c r="D1789" s="190"/>
      <c r="E1789" s="190"/>
      <c r="F1789" s="190"/>
      <c r="G1789" s="190"/>
      <c r="H1789" s="276"/>
      <c r="I1789" s="190"/>
      <c r="J1789" s="67"/>
      <c r="K1789" s="190"/>
      <c r="L1789" s="190"/>
      <c r="M1789" s="191"/>
      <c r="N1789" s="190"/>
      <c r="O1789" s="192"/>
      <c r="P1789" s="218"/>
      <c r="Q1789" s="218"/>
      <c r="R1789" s="218"/>
    </row>
    <row r="1790" spans="1:18" x14ac:dyDescent="0.25">
      <c r="A1790" s="191"/>
      <c r="B1790" s="190"/>
      <c r="C1790" s="190"/>
      <c r="D1790" s="190"/>
      <c r="E1790" s="190"/>
      <c r="F1790" s="190"/>
      <c r="G1790" s="190"/>
      <c r="H1790" s="276"/>
      <c r="I1790" s="190"/>
      <c r="J1790" s="67"/>
      <c r="K1790" s="190"/>
      <c r="L1790" s="190"/>
      <c r="M1790" s="191"/>
      <c r="N1790" s="190"/>
      <c r="O1790" s="192"/>
      <c r="P1790" s="218"/>
      <c r="Q1790" s="218"/>
      <c r="R1790" s="218"/>
    </row>
    <row r="1791" spans="1:18" x14ac:dyDescent="0.25">
      <c r="A1791" s="191"/>
      <c r="B1791" s="190"/>
      <c r="C1791" s="190"/>
      <c r="D1791" s="190"/>
      <c r="E1791" s="190"/>
      <c r="F1791" s="190"/>
      <c r="G1791" s="190"/>
      <c r="H1791" s="276"/>
      <c r="I1791" s="190"/>
      <c r="J1791" s="67"/>
      <c r="K1791" s="190"/>
      <c r="L1791" s="190"/>
      <c r="M1791" s="191"/>
      <c r="N1791" s="190"/>
      <c r="O1791" s="192"/>
      <c r="P1791" s="218"/>
      <c r="Q1791" s="218"/>
      <c r="R1791" s="218"/>
    </row>
    <row r="1792" spans="1:18" x14ac:dyDescent="0.25">
      <c r="A1792" s="191"/>
      <c r="B1792" s="190"/>
      <c r="C1792" s="190"/>
      <c r="D1792" s="190"/>
      <c r="E1792" s="190"/>
      <c r="F1792" s="190"/>
      <c r="G1792" s="190"/>
      <c r="H1792" s="276"/>
      <c r="I1792" s="190"/>
      <c r="J1792" s="67"/>
      <c r="K1792" s="190"/>
      <c r="L1792" s="190"/>
      <c r="M1792" s="191"/>
      <c r="N1792" s="190"/>
      <c r="O1792" s="192"/>
      <c r="P1792" s="218"/>
      <c r="Q1792" s="218"/>
      <c r="R1792" s="218"/>
    </row>
    <row r="1793" spans="1:18" x14ac:dyDescent="0.25">
      <c r="A1793" s="191"/>
      <c r="B1793" s="190"/>
      <c r="C1793" s="190"/>
      <c r="D1793" s="190"/>
      <c r="E1793" s="190"/>
      <c r="F1793" s="190"/>
      <c r="G1793" s="190"/>
      <c r="H1793" s="276"/>
      <c r="I1793" s="190"/>
      <c r="J1793" s="67"/>
      <c r="K1793" s="190"/>
      <c r="L1793" s="190"/>
      <c r="M1793" s="191"/>
      <c r="N1793" s="190"/>
      <c r="O1793" s="192"/>
      <c r="P1793" s="218"/>
      <c r="Q1793" s="218"/>
      <c r="R1793" s="218"/>
    </row>
    <row r="1794" spans="1:18" x14ac:dyDescent="0.25">
      <c r="A1794" s="191"/>
      <c r="B1794" s="190"/>
      <c r="C1794" s="190"/>
      <c r="D1794" s="190"/>
      <c r="E1794" s="190"/>
      <c r="F1794" s="190"/>
      <c r="G1794" s="190"/>
      <c r="H1794" s="276"/>
      <c r="I1794" s="190"/>
      <c r="J1794" s="67"/>
      <c r="K1794" s="190"/>
      <c r="L1794" s="190"/>
      <c r="M1794" s="191"/>
      <c r="N1794" s="190"/>
      <c r="O1794" s="192"/>
      <c r="P1794" s="218"/>
      <c r="Q1794" s="218"/>
      <c r="R1794" s="218"/>
    </row>
    <row r="1795" spans="1:18" x14ac:dyDescent="0.25">
      <c r="A1795" s="191"/>
      <c r="B1795" s="190"/>
      <c r="C1795" s="190"/>
      <c r="D1795" s="190"/>
      <c r="E1795" s="190"/>
      <c r="F1795" s="190"/>
      <c r="G1795" s="190"/>
      <c r="H1795" s="276"/>
      <c r="I1795" s="190"/>
      <c r="J1795" s="67"/>
      <c r="K1795" s="190"/>
      <c r="L1795" s="190"/>
      <c r="M1795" s="191"/>
      <c r="N1795" s="190"/>
      <c r="O1795" s="192"/>
      <c r="P1795" s="218"/>
      <c r="Q1795" s="218"/>
      <c r="R1795" s="218"/>
    </row>
    <row r="1796" spans="1:18" x14ac:dyDescent="0.25">
      <c r="A1796" s="191"/>
      <c r="B1796" s="190"/>
      <c r="C1796" s="190"/>
      <c r="D1796" s="190"/>
      <c r="E1796" s="190"/>
      <c r="F1796" s="190"/>
      <c r="G1796" s="190"/>
      <c r="H1796" s="276"/>
      <c r="I1796" s="190"/>
      <c r="J1796" s="67"/>
      <c r="K1796" s="190"/>
      <c r="L1796" s="190"/>
      <c r="M1796" s="191"/>
      <c r="N1796" s="190"/>
      <c r="O1796" s="192"/>
      <c r="P1796" s="218"/>
      <c r="Q1796" s="218"/>
      <c r="R1796" s="218"/>
    </row>
    <row r="1797" spans="1:18" x14ac:dyDescent="0.25">
      <c r="A1797" s="191"/>
      <c r="B1797" s="190"/>
      <c r="C1797" s="190"/>
      <c r="D1797" s="190"/>
      <c r="E1797" s="190"/>
      <c r="F1797" s="190"/>
      <c r="G1797" s="190"/>
      <c r="H1797" s="276"/>
      <c r="I1797" s="190"/>
      <c r="J1797" s="67"/>
      <c r="K1797" s="190"/>
      <c r="L1797" s="190"/>
      <c r="M1797" s="191"/>
      <c r="N1797" s="190"/>
      <c r="O1797" s="192"/>
      <c r="P1797" s="218"/>
      <c r="Q1797" s="218"/>
      <c r="R1797" s="218"/>
    </row>
    <row r="1798" spans="1:18" x14ac:dyDescent="0.25">
      <c r="A1798" s="191"/>
      <c r="B1798" s="190"/>
      <c r="C1798" s="190"/>
      <c r="D1798" s="190"/>
      <c r="E1798" s="190"/>
      <c r="F1798" s="190"/>
      <c r="G1798" s="190"/>
      <c r="H1798" s="276"/>
      <c r="I1798" s="190"/>
      <c r="J1798" s="67"/>
      <c r="K1798" s="190"/>
      <c r="L1798" s="190"/>
      <c r="M1798" s="191"/>
      <c r="N1798" s="190"/>
      <c r="O1798" s="192"/>
      <c r="P1798" s="218"/>
      <c r="Q1798" s="218"/>
      <c r="R1798" s="218"/>
    </row>
    <row r="1799" spans="1:18" x14ac:dyDescent="0.25">
      <c r="A1799" s="191"/>
      <c r="B1799" s="190"/>
      <c r="C1799" s="190"/>
      <c r="D1799" s="190"/>
      <c r="E1799" s="190"/>
      <c r="F1799" s="190"/>
      <c r="G1799" s="190"/>
      <c r="H1799" s="276"/>
      <c r="I1799" s="190"/>
      <c r="J1799" s="67"/>
      <c r="K1799" s="190"/>
      <c r="L1799" s="190"/>
      <c r="M1799" s="191"/>
      <c r="N1799" s="190"/>
      <c r="O1799" s="192"/>
      <c r="P1799" s="218"/>
      <c r="Q1799" s="218"/>
      <c r="R1799" s="218"/>
    </row>
    <row r="1800" spans="1:18" x14ac:dyDescent="0.25">
      <c r="A1800" s="191"/>
      <c r="B1800" s="190"/>
      <c r="C1800" s="190"/>
      <c r="D1800" s="190"/>
      <c r="E1800" s="190"/>
      <c r="F1800" s="190"/>
      <c r="G1800" s="190"/>
      <c r="H1800" s="276"/>
      <c r="I1800" s="190"/>
      <c r="J1800" s="67"/>
      <c r="K1800" s="190"/>
      <c r="L1800" s="190"/>
      <c r="M1800" s="191"/>
      <c r="N1800" s="190"/>
      <c r="O1800" s="192"/>
      <c r="P1800" s="218"/>
      <c r="Q1800" s="218"/>
      <c r="R1800" s="218"/>
    </row>
    <row r="1801" spans="1:18" x14ac:dyDescent="0.25">
      <c r="A1801" s="191"/>
      <c r="B1801" s="190"/>
      <c r="C1801" s="190"/>
      <c r="D1801" s="190"/>
      <c r="E1801" s="190"/>
      <c r="F1801" s="190"/>
      <c r="G1801" s="190"/>
      <c r="H1801" s="276"/>
      <c r="I1801" s="190"/>
      <c r="J1801" s="67"/>
      <c r="K1801" s="190"/>
      <c r="L1801" s="190"/>
      <c r="M1801" s="191"/>
      <c r="N1801" s="190"/>
      <c r="O1801" s="192"/>
      <c r="P1801" s="218"/>
      <c r="Q1801" s="218"/>
      <c r="R1801" s="218"/>
    </row>
    <row r="1802" spans="1:18" x14ac:dyDescent="0.25">
      <c r="A1802" s="191"/>
      <c r="B1802" s="190"/>
      <c r="C1802" s="190"/>
      <c r="D1802" s="190"/>
      <c r="E1802" s="190"/>
      <c r="F1802" s="190"/>
      <c r="G1802" s="190"/>
      <c r="H1802" s="276"/>
      <c r="I1802" s="190"/>
      <c r="J1802" s="67"/>
      <c r="K1802" s="190"/>
      <c r="L1802" s="190"/>
      <c r="M1802" s="191"/>
      <c r="N1802" s="190"/>
      <c r="O1802" s="192"/>
      <c r="P1802" s="218"/>
      <c r="Q1802" s="218"/>
      <c r="R1802" s="218"/>
    </row>
    <row r="1803" spans="1:18" x14ac:dyDescent="0.25">
      <c r="A1803" s="191"/>
      <c r="B1803" s="190"/>
      <c r="C1803" s="190"/>
      <c r="D1803" s="190"/>
      <c r="E1803" s="190"/>
      <c r="F1803" s="190"/>
      <c r="G1803" s="190"/>
      <c r="H1803" s="276"/>
      <c r="I1803" s="190"/>
      <c r="J1803" s="67"/>
      <c r="K1803" s="190"/>
      <c r="L1803" s="190"/>
      <c r="M1803" s="191"/>
      <c r="N1803" s="190"/>
      <c r="O1803" s="192"/>
      <c r="P1803" s="218"/>
      <c r="Q1803" s="218"/>
      <c r="R1803" s="218"/>
    </row>
    <row r="1804" spans="1:18" x14ac:dyDescent="0.25">
      <c r="A1804" s="191"/>
      <c r="B1804" s="190"/>
      <c r="C1804" s="190"/>
      <c r="D1804" s="190"/>
      <c r="E1804" s="190"/>
      <c r="F1804" s="190"/>
      <c r="G1804" s="190"/>
      <c r="H1804" s="276"/>
      <c r="I1804" s="190"/>
      <c r="J1804" s="67"/>
      <c r="K1804" s="190"/>
      <c r="L1804" s="190"/>
      <c r="M1804" s="191"/>
      <c r="N1804" s="190"/>
      <c r="O1804" s="192"/>
      <c r="P1804" s="218"/>
      <c r="Q1804" s="218"/>
      <c r="R1804" s="218"/>
    </row>
    <row r="1805" spans="1:18" x14ac:dyDescent="0.25">
      <c r="A1805" s="191"/>
      <c r="B1805" s="190"/>
      <c r="C1805" s="190"/>
      <c r="D1805" s="190"/>
      <c r="E1805" s="190"/>
      <c r="F1805" s="190"/>
      <c r="G1805" s="190"/>
      <c r="H1805" s="276"/>
      <c r="I1805" s="190"/>
      <c r="J1805" s="67"/>
      <c r="K1805" s="190"/>
      <c r="L1805" s="190"/>
      <c r="M1805" s="191"/>
      <c r="N1805" s="190"/>
      <c r="O1805" s="192"/>
      <c r="P1805" s="218"/>
      <c r="Q1805" s="218"/>
      <c r="R1805" s="218"/>
    </row>
    <row r="1806" spans="1:18" x14ac:dyDescent="0.25">
      <c r="A1806" s="191"/>
      <c r="B1806" s="190"/>
      <c r="C1806" s="190"/>
      <c r="D1806" s="190"/>
      <c r="E1806" s="190"/>
      <c r="F1806" s="190"/>
      <c r="G1806" s="190"/>
      <c r="H1806" s="276"/>
      <c r="I1806" s="190"/>
      <c r="J1806" s="67"/>
      <c r="K1806" s="190"/>
      <c r="L1806" s="190"/>
      <c r="M1806" s="191"/>
      <c r="N1806" s="190"/>
      <c r="O1806" s="192"/>
      <c r="P1806" s="218"/>
      <c r="Q1806" s="218"/>
      <c r="R1806" s="218"/>
    </row>
    <row r="1807" spans="1:18" x14ac:dyDescent="0.25">
      <c r="A1807" s="191"/>
      <c r="B1807" s="190"/>
      <c r="C1807" s="190"/>
      <c r="D1807" s="190"/>
      <c r="E1807" s="190"/>
      <c r="F1807" s="190"/>
      <c r="G1807" s="190"/>
      <c r="H1807" s="276"/>
      <c r="I1807" s="190"/>
      <c r="J1807" s="67"/>
      <c r="K1807" s="190"/>
      <c r="L1807" s="190"/>
      <c r="M1807" s="191"/>
      <c r="N1807" s="190"/>
      <c r="O1807" s="192"/>
      <c r="P1807" s="218"/>
      <c r="Q1807" s="218"/>
      <c r="R1807" s="218"/>
    </row>
    <row r="1808" spans="1:18" x14ac:dyDescent="0.25">
      <c r="A1808" s="191"/>
      <c r="B1808" s="190"/>
      <c r="C1808" s="190"/>
      <c r="D1808" s="190"/>
      <c r="E1808" s="190"/>
      <c r="F1808" s="190"/>
      <c r="G1808" s="190"/>
      <c r="H1808" s="276"/>
      <c r="I1808" s="190"/>
      <c r="J1808" s="67"/>
      <c r="K1808" s="190"/>
      <c r="L1808" s="190"/>
      <c r="M1808" s="191"/>
      <c r="N1808" s="190"/>
      <c r="O1808" s="192"/>
      <c r="P1808" s="218"/>
      <c r="Q1808" s="218"/>
      <c r="R1808" s="218"/>
    </row>
    <row r="1809" spans="1:18" x14ac:dyDescent="0.25">
      <c r="A1809" s="191"/>
      <c r="B1809" s="190"/>
      <c r="C1809" s="190"/>
      <c r="D1809" s="190"/>
      <c r="E1809" s="190"/>
      <c r="F1809" s="190"/>
      <c r="G1809" s="190"/>
      <c r="H1809" s="276"/>
      <c r="I1809" s="190"/>
      <c r="J1809" s="67"/>
      <c r="K1809" s="190"/>
      <c r="L1809" s="190"/>
      <c r="M1809" s="191"/>
      <c r="N1809" s="190"/>
      <c r="O1809" s="192"/>
      <c r="P1809" s="218"/>
      <c r="Q1809" s="218"/>
      <c r="R1809" s="218"/>
    </row>
    <row r="1810" spans="1:18" x14ac:dyDescent="0.25">
      <c r="A1810" s="191"/>
      <c r="B1810" s="190"/>
      <c r="C1810" s="190"/>
      <c r="D1810" s="190"/>
      <c r="E1810" s="190"/>
      <c r="F1810" s="190"/>
      <c r="G1810" s="190"/>
      <c r="H1810" s="276"/>
      <c r="I1810" s="190"/>
      <c r="J1810" s="67"/>
      <c r="K1810" s="190"/>
      <c r="L1810" s="190"/>
      <c r="M1810" s="191"/>
      <c r="N1810" s="190"/>
      <c r="O1810" s="192"/>
      <c r="P1810" s="218"/>
      <c r="Q1810" s="218"/>
      <c r="R1810" s="218"/>
    </row>
    <row r="1811" spans="1:18" x14ac:dyDescent="0.25">
      <c r="A1811" s="191"/>
      <c r="B1811" s="190"/>
      <c r="C1811" s="190"/>
      <c r="D1811" s="190"/>
      <c r="E1811" s="190"/>
      <c r="F1811" s="190"/>
      <c r="G1811" s="190"/>
      <c r="H1811" s="276"/>
      <c r="I1811" s="190"/>
      <c r="J1811" s="67"/>
      <c r="K1811" s="190"/>
      <c r="L1811" s="190"/>
      <c r="M1811" s="191"/>
      <c r="N1811" s="190"/>
      <c r="O1811" s="192"/>
      <c r="P1811" s="218"/>
      <c r="Q1811" s="218"/>
      <c r="R1811" s="218"/>
    </row>
    <row r="1812" spans="1:18" x14ac:dyDescent="0.25">
      <c r="A1812" s="191"/>
      <c r="B1812" s="190"/>
      <c r="C1812" s="190"/>
      <c r="D1812" s="190"/>
      <c r="E1812" s="190"/>
      <c r="F1812" s="190"/>
      <c r="G1812" s="190"/>
      <c r="H1812" s="276"/>
      <c r="I1812" s="190"/>
      <c r="J1812" s="67"/>
      <c r="K1812" s="190"/>
      <c r="L1812" s="190"/>
      <c r="M1812" s="191"/>
      <c r="N1812" s="190"/>
      <c r="O1812" s="192"/>
      <c r="P1812" s="218"/>
      <c r="Q1812" s="218"/>
      <c r="R1812" s="218"/>
    </row>
    <row r="1813" spans="1:18" x14ac:dyDescent="0.25">
      <c r="A1813" s="191"/>
      <c r="B1813" s="190"/>
      <c r="C1813" s="190"/>
      <c r="D1813" s="190"/>
      <c r="E1813" s="190"/>
      <c r="F1813" s="190"/>
      <c r="G1813" s="190"/>
      <c r="H1813" s="276"/>
      <c r="I1813" s="190"/>
      <c r="J1813" s="67"/>
      <c r="K1813" s="190"/>
      <c r="L1813" s="190"/>
      <c r="M1813" s="191"/>
      <c r="N1813" s="190"/>
      <c r="O1813" s="192"/>
      <c r="P1813" s="218"/>
      <c r="Q1813" s="218"/>
      <c r="R1813" s="218"/>
    </row>
    <row r="1814" spans="1:18" x14ac:dyDescent="0.25">
      <c r="A1814" s="191"/>
      <c r="B1814" s="190"/>
      <c r="C1814" s="190"/>
      <c r="D1814" s="190"/>
      <c r="E1814" s="190"/>
      <c r="F1814" s="190"/>
      <c r="G1814" s="190"/>
      <c r="H1814" s="276"/>
      <c r="I1814" s="190"/>
      <c r="J1814" s="67"/>
      <c r="K1814" s="190"/>
      <c r="L1814" s="190"/>
      <c r="M1814" s="191"/>
      <c r="N1814" s="190"/>
      <c r="O1814" s="192"/>
      <c r="P1814" s="218"/>
      <c r="Q1814" s="218"/>
      <c r="R1814" s="218"/>
    </row>
    <row r="1815" spans="1:18" x14ac:dyDescent="0.25">
      <c r="A1815" s="191"/>
      <c r="B1815" s="190"/>
      <c r="C1815" s="190"/>
      <c r="D1815" s="190"/>
      <c r="E1815" s="190"/>
      <c r="F1815" s="190"/>
      <c r="G1815" s="190"/>
      <c r="H1815" s="276"/>
      <c r="I1815" s="190"/>
      <c r="J1815" s="67"/>
      <c r="K1815" s="190"/>
      <c r="L1815" s="190"/>
      <c r="M1815" s="191"/>
      <c r="N1815" s="190"/>
      <c r="O1815" s="192"/>
      <c r="P1815" s="218"/>
      <c r="Q1815" s="218"/>
      <c r="R1815" s="218"/>
    </row>
    <row r="1816" spans="1:18" x14ac:dyDescent="0.25">
      <c r="A1816" s="191"/>
      <c r="B1816" s="190"/>
      <c r="C1816" s="190"/>
      <c r="D1816" s="190"/>
      <c r="E1816" s="190"/>
      <c r="F1816" s="190"/>
      <c r="G1816" s="190"/>
      <c r="H1816" s="276"/>
      <c r="I1816" s="190"/>
      <c r="J1816" s="67"/>
      <c r="K1816" s="190"/>
      <c r="L1816" s="190"/>
      <c r="M1816" s="191"/>
      <c r="N1816" s="190"/>
      <c r="O1816" s="192"/>
      <c r="P1816" s="218"/>
      <c r="Q1816" s="218"/>
      <c r="R1816" s="218"/>
    </row>
    <row r="1817" spans="1:18" x14ac:dyDescent="0.25">
      <c r="A1817" s="191"/>
      <c r="B1817" s="190"/>
      <c r="C1817" s="190"/>
      <c r="D1817" s="190"/>
      <c r="E1817" s="190"/>
      <c r="F1817" s="190"/>
      <c r="G1817" s="190"/>
      <c r="H1817" s="276"/>
      <c r="I1817" s="190"/>
      <c r="J1817" s="67"/>
      <c r="K1817" s="190"/>
      <c r="L1817" s="190"/>
      <c r="M1817" s="191"/>
      <c r="N1817" s="190"/>
      <c r="O1817" s="192"/>
      <c r="P1817" s="218"/>
      <c r="Q1817" s="218"/>
      <c r="R1817" s="218"/>
    </row>
    <row r="1818" spans="1:18" x14ac:dyDescent="0.25">
      <c r="A1818" s="191"/>
      <c r="B1818" s="190"/>
      <c r="C1818" s="190"/>
      <c r="D1818" s="190"/>
      <c r="E1818" s="190"/>
      <c r="F1818" s="190"/>
      <c r="G1818" s="190"/>
      <c r="H1818" s="276"/>
      <c r="I1818" s="190"/>
      <c r="J1818" s="67"/>
      <c r="K1818" s="190"/>
      <c r="L1818" s="190"/>
      <c r="M1818" s="191"/>
      <c r="N1818" s="190"/>
      <c r="O1818" s="192"/>
      <c r="P1818" s="218"/>
      <c r="Q1818" s="218"/>
      <c r="R1818" s="218"/>
    </row>
    <row r="1819" spans="1:18" x14ac:dyDescent="0.25">
      <c r="A1819" s="191"/>
      <c r="B1819" s="190"/>
      <c r="C1819" s="190"/>
      <c r="D1819" s="190"/>
      <c r="E1819" s="190"/>
      <c r="F1819" s="190"/>
      <c r="G1819" s="190"/>
      <c r="H1819" s="276"/>
      <c r="I1819" s="190"/>
      <c r="J1819" s="67"/>
      <c r="K1819" s="190"/>
      <c r="L1819" s="190"/>
      <c r="M1819" s="191"/>
      <c r="N1819" s="190"/>
      <c r="O1819" s="192"/>
      <c r="P1819" s="218"/>
      <c r="Q1819" s="218"/>
      <c r="R1819" s="218"/>
    </row>
    <row r="1820" spans="1:18" x14ac:dyDescent="0.25">
      <c r="A1820" s="191"/>
      <c r="B1820" s="190"/>
      <c r="C1820" s="190"/>
      <c r="D1820" s="190"/>
      <c r="E1820" s="190"/>
      <c r="F1820" s="190"/>
      <c r="G1820" s="190"/>
      <c r="H1820" s="276"/>
      <c r="I1820" s="190"/>
      <c r="J1820" s="67"/>
      <c r="K1820" s="190"/>
      <c r="L1820" s="190"/>
      <c r="M1820" s="191"/>
      <c r="N1820" s="190"/>
      <c r="O1820" s="192"/>
      <c r="P1820" s="218"/>
      <c r="Q1820" s="218"/>
      <c r="R1820" s="218"/>
    </row>
    <row r="1821" spans="1:18" x14ac:dyDescent="0.25">
      <c r="A1821" s="191"/>
      <c r="B1821" s="190"/>
      <c r="C1821" s="190"/>
      <c r="D1821" s="190"/>
      <c r="E1821" s="190"/>
      <c r="F1821" s="190"/>
      <c r="G1821" s="190"/>
      <c r="H1821" s="276"/>
      <c r="I1821" s="190"/>
      <c r="J1821" s="67"/>
      <c r="K1821" s="190"/>
      <c r="L1821" s="190"/>
      <c r="M1821" s="191"/>
      <c r="N1821" s="190"/>
      <c r="O1821" s="192"/>
      <c r="P1821" s="218"/>
      <c r="Q1821" s="218"/>
      <c r="R1821" s="218"/>
    </row>
    <row r="1822" spans="1:18" x14ac:dyDescent="0.25">
      <c r="A1822" s="191"/>
      <c r="B1822" s="190"/>
      <c r="C1822" s="190"/>
      <c r="D1822" s="190"/>
      <c r="E1822" s="190"/>
      <c r="F1822" s="190"/>
      <c r="G1822" s="190"/>
      <c r="H1822" s="276"/>
      <c r="I1822" s="190"/>
      <c r="J1822" s="67"/>
      <c r="K1822" s="190"/>
      <c r="L1822" s="190"/>
      <c r="M1822" s="191"/>
      <c r="N1822" s="190"/>
      <c r="O1822" s="192"/>
      <c r="P1822" s="218"/>
      <c r="Q1822" s="218"/>
      <c r="R1822" s="218"/>
    </row>
    <row r="1823" spans="1:18" x14ac:dyDescent="0.25">
      <c r="A1823" s="191"/>
      <c r="B1823" s="190"/>
      <c r="C1823" s="190"/>
      <c r="D1823" s="190"/>
      <c r="E1823" s="190"/>
      <c r="F1823" s="190"/>
      <c r="G1823" s="190"/>
      <c r="H1823" s="276"/>
      <c r="I1823" s="190"/>
      <c r="J1823" s="67"/>
      <c r="K1823" s="190"/>
      <c r="L1823" s="190"/>
      <c r="M1823" s="191"/>
      <c r="N1823" s="190"/>
      <c r="O1823" s="192"/>
      <c r="P1823" s="218"/>
      <c r="Q1823" s="218"/>
      <c r="R1823" s="218"/>
    </row>
    <row r="1824" spans="1:18" x14ac:dyDescent="0.25">
      <c r="A1824" s="191"/>
      <c r="B1824" s="190"/>
      <c r="C1824" s="190"/>
      <c r="D1824" s="190"/>
      <c r="E1824" s="190"/>
      <c r="F1824" s="190"/>
      <c r="G1824" s="190"/>
      <c r="H1824" s="276"/>
      <c r="I1824" s="190"/>
      <c r="J1824" s="67"/>
      <c r="K1824" s="190"/>
      <c r="L1824" s="190"/>
      <c r="M1824" s="191"/>
      <c r="N1824" s="190"/>
      <c r="O1824" s="192"/>
      <c r="P1824" s="218"/>
      <c r="Q1824" s="218"/>
      <c r="R1824" s="218"/>
    </row>
    <row r="1825" spans="1:18" x14ac:dyDescent="0.25">
      <c r="A1825" s="191"/>
      <c r="B1825" s="190"/>
      <c r="C1825" s="190"/>
      <c r="D1825" s="190"/>
      <c r="E1825" s="190"/>
      <c r="F1825" s="190"/>
      <c r="G1825" s="190"/>
      <c r="H1825" s="276"/>
      <c r="I1825" s="190"/>
      <c r="J1825" s="67"/>
      <c r="K1825" s="190"/>
      <c r="L1825" s="190"/>
      <c r="M1825" s="191"/>
      <c r="N1825" s="190"/>
      <c r="O1825" s="192"/>
      <c r="P1825" s="218"/>
      <c r="Q1825" s="218"/>
      <c r="R1825" s="218"/>
    </row>
    <row r="1826" spans="1:18" x14ac:dyDescent="0.25">
      <c r="A1826" s="191"/>
      <c r="B1826" s="190"/>
      <c r="C1826" s="190"/>
      <c r="D1826" s="190"/>
      <c r="E1826" s="190"/>
      <c r="F1826" s="190"/>
      <c r="G1826" s="190"/>
      <c r="H1826" s="276"/>
      <c r="I1826" s="190"/>
      <c r="J1826" s="67"/>
      <c r="K1826" s="190"/>
      <c r="L1826" s="190"/>
      <c r="M1826" s="191"/>
      <c r="N1826" s="190"/>
      <c r="O1826" s="192"/>
      <c r="P1826" s="218"/>
      <c r="Q1826" s="218"/>
      <c r="R1826" s="218"/>
    </row>
    <row r="1827" spans="1:18" x14ac:dyDescent="0.25">
      <c r="A1827" s="191"/>
      <c r="B1827" s="190"/>
      <c r="C1827" s="190"/>
      <c r="D1827" s="190"/>
      <c r="E1827" s="190"/>
      <c r="F1827" s="190"/>
      <c r="G1827" s="190"/>
      <c r="H1827" s="276"/>
      <c r="I1827" s="190"/>
      <c r="J1827" s="67"/>
      <c r="K1827" s="190"/>
      <c r="L1827" s="190"/>
      <c r="M1827" s="191"/>
      <c r="N1827" s="190"/>
      <c r="O1827" s="192"/>
      <c r="P1827" s="218"/>
      <c r="Q1827" s="218"/>
      <c r="R1827" s="218"/>
    </row>
    <row r="1828" spans="1:18" x14ac:dyDescent="0.25">
      <c r="A1828" s="191"/>
      <c r="B1828" s="190"/>
      <c r="C1828" s="190"/>
      <c r="D1828" s="190"/>
      <c r="E1828" s="190"/>
      <c r="F1828" s="190"/>
      <c r="G1828" s="190"/>
      <c r="H1828" s="276"/>
      <c r="I1828" s="190"/>
      <c r="J1828" s="67"/>
      <c r="K1828" s="190"/>
      <c r="L1828" s="190"/>
      <c r="M1828" s="191"/>
      <c r="N1828" s="190"/>
      <c r="O1828" s="192"/>
      <c r="P1828" s="218"/>
      <c r="Q1828" s="218"/>
      <c r="R1828" s="218"/>
    </row>
    <row r="1829" spans="1:18" x14ac:dyDescent="0.25">
      <c r="A1829" s="191"/>
      <c r="B1829" s="190"/>
      <c r="C1829" s="190"/>
      <c r="D1829" s="190"/>
      <c r="E1829" s="190"/>
      <c r="F1829" s="190"/>
      <c r="G1829" s="190"/>
      <c r="H1829" s="276"/>
      <c r="I1829" s="190"/>
      <c r="J1829" s="67"/>
      <c r="K1829" s="190"/>
      <c r="L1829" s="190"/>
      <c r="M1829" s="191"/>
      <c r="N1829" s="190"/>
      <c r="O1829" s="192"/>
      <c r="P1829" s="218"/>
      <c r="Q1829" s="218"/>
      <c r="R1829" s="218"/>
    </row>
    <row r="1830" spans="1:18" x14ac:dyDescent="0.25">
      <c r="A1830" s="191"/>
      <c r="B1830" s="190"/>
      <c r="C1830" s="190"/>
      <c r="D1830" s="190"/>
      <c r="E1830" s="190"/>
      <c r="F1830" s="190"/>
      <c r="G1830" s="190"/>
      <c r="H1830" s="276"/>
      <c r="I1830" s="190"/>
      <c r="J1830" s="67"/>
      <c r="K1830" s="190"/>
      <c r="L1830" s="190"/>
      <c r="M1830" s="191"/>
      <c r="N1830" s="190"/>
      <c r="O1830" s="192"/>
      <c r="P1830" s="218"/>
      <c r="Q1830" s="218"/>
      <c r="R1830" s="218"/>
    </row>
    <row r="1831" spans="1:18" x14ac:dyDescent="0.25">
      <c r="A1831" s="191"/>
      <c r="B1831" s="190"/>
      <c r="C1831" s="190"/>
      <c r="D1831" s="190"/>
      <c r="E1831" s="190"/>
      <c r="F1831" s="190"/>
      <c r="G1831" s="190"/>
      <c r="H1831" s="276"/>
      <c r="I1831" s="190"/>
      <c r="J1831" s="67"/>
      <c r="K1831" s="190"/>
      <c r="L1831" s="190"/>
      <c r="M1831" s="191"/>
      <c r="N1831" s="190"/>
      <c r="O1831" s="192"/>
      <c r="P1831" s="218"/>
      <c r="Q1831" s="218"/>
      <c r="R1831" s="218"/>
    </row>
    <row r="1832" spans="1:18" x14ac:dyDescent="0.25">
      <c r="A1832" s="191"/>
      <c r="B1832" s="190"/>
      <c r="C1832" s="190"/>
      <c r="D1832" s="190"/>
      <c r="E1832" s="190"/>
      <c r="F1832" s="190"/>
      <c r="G1832" s="190"/>
      <c r="H1832" s="276"/>
      <c r="I1832" s="190"/>
      <c r="J1832" s="67"/>
      <c r="K1832" s="190"/>
      <c r="L1832" s="190"/>
      <c r="M1832" s="191"/>
      <c r="N1832" s="190"/>
      <c r="O1832" s="192"/>
      <c r="P1832" s="218"/>
      <c r="Q1832" s="218"/>
      <c r="R1832" s="218"/>
    </row>
    <row r="1833" spans="1:18" x14ac:dyDescent="0.25">
      <c r="A1833" s="191"/>
      <c r="B1833" s="190"/>
      <c r="C1833" s="190"/>
      <c r="D1833" s="190"/>
      <c r="E1833" s="190"/>
      <c r="F1833" s="190"/>
      <c r="G1833" s="190"/>
      <c r="H1833" s="276"/>
      <c r="I1833" s="190"/>
      <c r="J1833" s="67"/>
      <c r="K1833" s="190"/>
      <c r="L1833" s="190"/>
      <c r="M1833" s="191"/>
      <c r="N1833" s="190"/>
      <c r="O1833" s="192"/>
      <c r="P1833" s="218"/>
      <c r="Q1833" s="218"/>
      <c r="R1833" s="218"/>
    </row>
    <row r="1834" spans="1:18" x14ac:dyDescent="0.25">
      <c r="A1834" s="191"/>
      <c r="B1834" s="190"/>
      <c r="C1834" s="190"/>
      <c r="D1834" s="190"/>
      <c r="E1834" s="190"/>
      <c r="F1834" s="190"/>
      <c r="G1834" s="190"/>
      <c r="H1834" s="276"/>
      <c r="I1834" s="190"/>
      <c r="J1834" s="67"/>
      <c r="K1834" s="190"/>
      <c r="L1834" s="190"/>
      <c r="M1834" s="191"/>
      <c r="N1834" s="190"/>
      <c r="O1834" s="192"/>
      <c r="P1834" s="218"/>
      <c r="Q1834" s="218"/>
      <c r="R1834" s="218"/>
    </row>
    <row r="1835" spans="1:18" x14ac:dyDescent="0.25">
      <c r="A1835" s="191"/>
      <c r="B1835" s="190"/>
      <c r="C1835" s="190"/>
      <c r="D1835" s="190"/>
      <c r="E1835" s="190"/>
      <c r="F1835" s="190"/>
      <c r="G1835" s="190"/>
      <c r="H1835" s="276"/>
      <c r="I1835" s="190"/>
      <c r="J1835" s="67"/>
      <c r="K1835" s="190"/>
      <c r="L1835" s="190"/>
      <c r="M1835" s="191"/>
      <c r="N1835" s="190"/>
      <c r="O1835" s="192"/>
      <c r="P1835" s="218"/>
      <c r="Q1835" s="218"/>
      <c r="R1835" s="218"/>
    </row>
    <row r="1836" spans="1:18" x14ac:dyDescent="0.25">
      <c r="A1836" s="191"/>
      <c r="B1836" s="190"/>
      <c r="C1836" s="190"/>
      <c r="D1836" s="190"/>
      <c r="E1836" s="190"/>
      <c r="F1836" s="190"/>
      <c r="G1836" s="190"/>
      <c r="H1836" s="276"/>
      <c r="I1836" s="190"/>
      <c r="J1836" s="67"/>
      <c r="K1836" s="190"/>
      <c r="L1836" s="190"/>
      <c r="M1836" s="191"/>
      <c r="N1836" s="190"/>
      <c r="O1836" s="192"/>
      <c r="P1836" s="218"/>
      <c r="Q1836" s="218"/>
      <c r="R1836" s="218"/>
    </row>
    <row r="1837" spans="1:18" x14ac:dyDescent="0.25">
      <c r="A1837" s="191"/>
      <c r="B1837" s="190"/>
      <c r="C1837" s="190"/>
      <c r="D1837" s="190"/>
      <c r="E1837" s="190"/>
      <c r="F1837" s="190"/>
      <c r="G1837" s="190"/>
      <c r="H1837" s="276"/>
      <c r="I1837" s="190"/>
      <c r="J1837" s="67"/>
      <c r="K1837" s="190"/>
      <c r="L1837" s="190"/>
      <c r="M1837" s="191"/>
      <c r="N1837" s="190"/>
      <c r="O1837" s="192"/>
      <c r="P1837" s="218"/>
      <c r="Q1837" s="218"/>
      <c r="R1837" s="218"/>
    </row>
    <row r="1838" spans="1:18" x14ac:dyDescent="0.25">
      <c r="A1838" s="191"/>
      <c r="B1838" s="190"/>
      <c r="C1838" s="190"/>
      <c r="D1838" s="190"/>
      <c r="E1838" s="190"/>
      <c r="F1838" s="190"/>
      <c r="G1838" s="190"/>
      <c r="H1838" s="276"/>
      <c r="I1838" s="190"/>
      <c r="J1838" s="67"/>
      <c r="K1838" s="190"/>
      <c r="L1838" s="190"/>
      <c r="M1838" s="191"/>
      <c r="N1838" s="190"/>
      <c r="O1838" s="192"/>
      <c r="P1838" s="218"/>
      <c r="Q1838" s="218"/>
      <c r="R1838" s="218"/>
    </row>
    <row r="1839" spans="1:18" x14ac:dyDescent="0.25">
      <c r="A1839" s="191"/>
      <c r="B1839" s="190"/>
      <c r="C1839" s="190"/>
      <c r="D1839" s="190"/>
      <c r="E1839" s="190"/>
      <c r="F1839" s="190"/>
      <c r="G1839" s="190"/>
      <c r="H1839" s="276"/>
      <c r="I1839" s="190"/>
      <c r="J1839" s="67"/>
      <c r="K1839" s="190"/>
      <c r="L1839" s="190"/>
      <c r="M1839" s="191"/>
      <c r="N1839" s="190"/>
      <c r="O1839" s="192"/>
      <c r="P1839" s="218"/>
      <c r="Q1839" s="218"/>
      <c r="R1839" s="218"/>
    </row>
    <row r="1840" spans="1:18" x14ac:dyDescent="0.25">
      <c r="A1840" s="191"/>
      <c r="B1840" s="190"/>
      <c r="C1840" s="190"/>
      <c r="D1840" s="190"/>
      <c r="E1840" s="190"/>
      <c r="F1840" s="190"/>
      <c r="G1840" s="190"/>
      <c r="H1840" s="276"/>
      <c r="I1840" s="190"/>
      <c r="J1840" s="67"/>
      <c r="K1840" s="190"/>
      <c r="L1840" s="190"/>
      <c r="M1840" s="191"/>
      <c r="N1840" s="190"/>
      <c r="O1840" s="192"/>
      <c r="P1840" s="218"/>
      <c r="Q1840" s="218"/>
      <c r="R1840" s="218"/>
    </row>
    <row r="1841" spans="1:18" x14ac:dyDescent="0.25">
      <c r="A1841" s="191"/>
      <c r="B1841" s="190"/>
      <c r="C1841" s="190"/>
      <c r="D1841" s="190"/>
      <c r="E1841" s="190"/>
      <c r="F1841" s="190"/>
      <c r="G1841" s="190"/>
      <c r="H1841" s="276"/>
      <c r="I1841" s="190"/>
      <c r="J1841" s="67"/>
      <c r="K1841" s="190"/>
      <c r="L1841" s="190"/>
      <c r="M1841" s="191"/>
      <c r="N1841" s="190"/>
      <c r="O1841" s="192"/>
      <c r="P1841" s="218"/>
      <c r="Q1841" s="218"/>
      <c r="R1841" s="218"/>
    </row>
    <row r="1842" spans="1:18" x14ac:dyDescent="0.25">
      <c r="A1842" s="191"/>
      <c r="B1842" s="190"/>
      <c r="C1842" s="190"/>
      <c r="D1842" s="190"/>
      <c r="E1842" s="190"/>
      <c r="F1842" s="190"/>
      <c r="G1842" s="190"/>
      <c r="H1842" s="276"/>
      <c r="I1842" s="190"/>
      <c r="J1842" s="67"/>
      <c r="K1842" s="190"/>
      <c r="L1842" s="190"/>
      <c r="M1842" s="191"/>
      <c r="N1842" s="190"/>
      <c r="O1842" s="192"/>
      <c r="P1842" s="218"/>
      <c r="Q1842" s="218"/>
      <c r="R1842" s="218"/>
    </row>
    <row r="1843" spans="1:18" x14ac:dyDescent="0.25">
      <c r="A1843" s="191"/>
      <c r="B1843" s="190"/>
      <c r="C1843" s="190"/>
      <c r="D1843" s="190"/>
      <c r="E1843" s="190"/>
      <c r="F1843" s="190"/>
      <c r="G1843" s="190"/>
      <c r="H1843" s="276"/>
      <c r="I1843" s="190"/>
      <c r="J1843" s="67"/>
      <c r="K1843" s="190"/>
      <c r="L1843" s="190"/>
      <c r="M1843" s="191"/>
      <c r="N1843" s="190"/>
      <c r="O1843" s="192"/>
      <c r="P1843" s="218"/>
      <c r="Q1843" s="218"/>
      <c r="R1843" s="218"/>
    </row>
    <row r="1844" spans="1:18" x14ac:dyDescent="0.25">
      <c r="A1844" s="191"/>
      <c r="B1844" s="190"/>
      <c r="C1844" s="190"/>
      <c r="D1844" s="190"/>
      <c r="E1844" s="190"/>
      <c r="F1844" s="190"/>
      <c r="G1844" s="190"/>
      <c r="H1844" s="276"/>
      <c r="I1844" s="190"/>
      <c r="J1844" s="67"/>
      <c r="K1844" s="190"/>
      <c r="L1844" s="190"/>
      <c r="M1844" s="191"/>
      <c r="N1844" s="190"/>
      <c r="O1844" s="192"/>
      <c r="P1844" s="218"/>
      <c r="Q1844" s="218"/>
      <c r="R1844" s="218"/>
    </row>
    <row r="1845" spans="1:18" x14ac:dyDescent="0.25">
      <c r="A1845" s="191"/>
      <c r="B1845" s="190"/>
      <c r="C1845" s="190"/>
      <c r="D1845" s="190"/>
      <c r="E1845" s="190"/>
      <c r="F1845" s="190"/>
      <c r="G1845" s="190"/>
      <c r="H1845" s="276"/>
      <c r="I1845" s="190"/>
      <c r="J1845" s="67"/>
      <c r="K1845" s="190"/>
      <c r="L1845" s="190"/>
      <c r="M1845" s="191"/>
      <c r="N1845" s="190"/>
      <c r="O1845" s="192"/>
      <c r="P1845" s="218"/>
      <c r="Q1845" s="218"/>
      <c r="R1845" s="218"/>
    </row>
    <row r="1846" spans="1:18" x14ac:dyDescent="0.25">
      <c r="A1846" s="191"/>
      <c r="B1846" s="190"/>
      <c r="C1846" s="190"/>
      <c r="D1846" s="190"/>
      <c r="E1846" s="190"/>
      <c r="F1846" s="190"/>
      <c r="G1846" s="190"/>
      <c r="H1846" s="276"/>
      <c r="I1846" s="190"/>
      <c r="J1846" s="67"/>
      <c r="K1846" s="190"/>
      <c r="L1846" s="190"/>
      <c r="M1846" s="191"/>
      <c r="N1846" s="190"/>
      <c r="O1846" s="192"/>
      <c r="P1846" s="218"/>
      <c r="Q1846" s="218"/>
      <c r="R1846" s="218"/>
    </row>
    <row r="1847" spans="1:18" x14ac:dyDescent="0.25">
      <c r="A1847" s="191"/>
      <c r="B1847" s="190"/>
      <c r="C1847" s="190"/>
      <c r="D1847" s="190"/>
      <c r="E1847" s="190"/>
      <c r="F1847" s="190"/>
      <c r="G1847" s="190"/>
      <c r="H1847" s="276"/>
      <c r="I1847" s="190"/>
      <c r="J1847" s="67"/>
      <c r="K1847" s="190"/>
      <c r="L1847" s="190"/>
      <c r="M1847" s="191"/>
      <c r="N1847" s="190"/>
      <c r="O1847" s="192"/>
      <c r="P1847" s="218"/>
      <c r="Q1847" s="218"/>
      <c r="R1847" s="218"/>
    </row>
    <row r="1848" spans="1:18" x14ac:dyDescent="0.25">
      <c r="A1848" s="191"/>
      <c r="B1848" s="190"/>
      <c r="C1848" s="190"/>
      <c r="D1848" s="190"/>
      <c r="E1848" s="190"/>
      <c r="F1848" s="190"/>
      <c r="G1848" s="190"/>
      <c r="H1848" s="276"/>
      <c r="I1848" s="190"/>
      <c r="J1848" s="67"/>
      <c r="K1848" s="190"/>
      <c r="L1848" s="190"/>
      <c r="M1848" s="191"/>
      <c r="N1848" s="190"/>
      <c r="O1848" s="192"/>
      <c r="P1848" s="218"/>
      <c r="Q1848" s="218"/>
      <c r="R1848" s="218"/>
    </row>
    <row r="1849" spans="1:18" x14ac:dyDescent="0.25">
      <c r="A1849" s="191"/>
      <c r="B1849" s="190"/>
      <c r="C1849" s="190"/>
      <c r="D1849" s="190"/>
      <c r="E1849" s="190"/>
      <c r="F1849" s="190"/>
      <c r="G1849" s="190"/>
      <c r="H1849" s="276"/>
      <c r="I1849" s="190"/>
      <c r="J1849" s="67"/>
      <c r="K1849" s="190"/>
      <c r="L1849" s="190"/>
      <c r="M1849" s="191"/>
      <c r="N1849" s="190"/>
      <c r="O1849" s="192"/>
      <c r="P1849" s="218"/>
      <c r="Q1849" s="218"/>
      <c r="R1849" s="218"/>
    </row>
    <row r="1850" spans="1:18" x14ac:dyDescent="0.25">
      <c r="A1850" s="191"/>
      <c r="B1850" s="190"/>
      <c r="C1850" s="190"/>
      <c r="D1850" s="190"/>
      <c r="E1850" s="190"/>
      <c r="F1850" s="190"/>
      <c r="G1850" s="190"/>
      <c r="H1850" s="276"/>
      <c r="I1850" s="190"/>
      <c r="J1850" s="67"/>
      <c r="K1850" s="190"/>
      <c r="L1850" s="190"/>
      <c r="M1850" s="191"/>
      <c r="N1850" s="190"/>
      <c r="O1850" s="192"/>
      <c r="P1850" s="218"/>
      <c r="Q1850" s="218"/>
      <c r="R1850" s="218"/>
    </row>
    <row r="1851" spans="1:18" x14ac:dyDescent="0.25">
      <c r="A1851" s="191"/>
      <c r="B1851" s="190"/>
      <c r="C1851" s="190"/>
      <c r="D1851" s="190"/>
      <c r="E1851" s="190"/>
      <c r="F1851" s="190"/>
      <c r="G1851" s="190"/>
      <c r="H1851" s="276"/>
      <c r="I1851" s="190"/>
      <c r="J1851" s="67"/>
      <c r="K1851" s="190"/>
      <c r="L1851" s="190"/>
      <c r="M1851" s="191"/>
      <c r="N1851" s="190"/>
      <c r="O1851" s="192"/>
      <c r="P1851" s="218"/>
      <c r="Q1851" s="218"/>
      <c r="R1851" s="218"/>
    </row>
    <row r="1852" spans="1:18" x14ac:dyDescent="0.25">
      <c r="A1852" s="191"/>
      <c r="B1852" s="190"/>
      <c r="C1852" s="190"/>
      <c r="D1852" s="190"/>
      <c r="E1852" s="190"/>
      <c r="F1852" s="190"/>
      <c r="G1852" s="190"/>
      <c r="H1852" s="276"/>
      <c r="I1852" s="190"/>
      <c r="J1852" s="67"/>
      <c r="K1852" s="190"/>
      <c r="L1852" s="190"/>
      <c r="M1852" s="191"/>
      <c r="N1852" s="190"/>
      <c r="O1852" s="192"/>
      <c r="P1852" s="218"/>
      <c r="Q1852" s="218"/>
      <c r="R1852" s="218"/>
    </row>
    <row r="1853" spans="1:18" x14ac:dyDescent="0.25">
      <c r="A1853" s="191"/>
      <c r="B1853" s="190"/>
      <c r="C1853" s="190"/>
      <c r="D1853" s="190"/>
      <c r="E1853" s="190"/>
      <c r="F1853" s="190"/>
      <c r="G1853" s="190"/>
      <c r="H1853" s="276"/>
      <c r="I1853" s="190"/>
      <c r="J1853" s="67"/>
      <c r="K1853" s="190"/>
      <c r="L1853" s="190"/>
      <c r="M1853" s="191"/>
      <c r="N1853" s="190"/>
      <c r="O1853" s="192"/>
      <c r="P1853" s="218"/>
      <c r="Q1853" s="218"/>
      <c r="R1853" s="218"/>
    </row>
    <row r="1854" spans="1:18" x14ac:dyDescent="0.25">
      <c r="A1854" s="191"/>
      <c r="B1854" s="190"/>
      <c r="C1854" s="190"/>
      <c r="D1854" s="190"/>
      <c r="E1854" s="190"/>
      <c r="F1854" s="190"/>
      <c r="G1854" s="190"/>
      <c r="H1854" s="276"/>
      <c r="I1854" s="190"/>
      <c r="J1854" s="67"/>
      <c r="K1854" s="190"/>
      <c r="L1854" s="190"/>
      <c r="M1854" s="191"/>
      <c r="N1854" s="190"/>
      <c r="O1854" s="192"/>
      <c r="P1854" s="218"/>
      <c r="Q1854" s="218"/>
      <c r="R1854" s="218"/>
    </row>
    <row r="1855" spans="1:18" x14ac:dyDescent="0.25">
      <c r="A1855" s="191"/>
      <c r="B1855" s="190"/>
      <c r="C1855" s="190"/>
      <c r="D1855" s="190"/>
      <c r="E1855" s="190"/>
      <c r="F1855" s="190"/>
      <c r="G1855" s="190"/>
      <c r="H1855" s="276"/>
      <c r="I1855" s="190"/>
      <c r="J1855" s="67"/>
      <c r="K1855" s="190"/>
      <c r="L1855" s="190"/>
      <c r="M1855" s="191"/>
      <c r="N1855" s="190"/>
      <c r="O1855" s="192"/>
      <c r="P1855" s="218"/>
      <c r="Q1855" s="218"/>
      <c r="R1855" s="218"/>
    </row>
    <row r="1856" spans="1:18" x14ac:dyDescent="0.25">
      <c r="A1856" s="191"/>
      <c r="B1856" s="190"/>
      <c r="C1856" s="190"/>
      <c r="D1856" s="190"/>
      <c r="E1856" s="190"/>
      <c r="F1856" s="190"/>
      <c r="G1856" s="190"/>
      <c r="H1856" s="276"/>
      <c r="I1856" s="190"/>
      <c r="J1856" s="67"/>
      <c r="K1856" s="190"/>
      <c r="L1856" s="190"/>
      <c r="M1856" s="191"/>
      <c r="N1856" s="190"/>
      <c r="O1856" s="192"/>
      <c r="P1856" s="218"/>
      <c r="Q1856" s="218"/>
      <c r="R1856" s="218"/>
    </row>
    <row r="1857" spans="1:18" x14ac:dyDescent="0.25">
      <c r="A1857" s="191"/>
      <c r="B1857" s="190"/>
      <c r="C1857" s="190"/>
      <c r="D1857" s="190"/>
      <c r="E1857" s="190"/>
      <c r="F1857" s="190"/>
      <c r="G1857" s="190"/>
      <c r="H1857" s="276"/>
      <c r="I1857" s="190"/>
      <c r="J1857" s="67"/>
      <c r="K1857" s="190"/>
      <c r="L1857" s="190"/>
      <c r="M1857" s="191"/>
      <c r="N1857" s="190"/>
      <c r="O1857" s="192"/>
      <c r="P1857" s="218"/>
      <c r="Q1857" s="218"/>
      <c r="R1857" s="218"/>
    </row>
    <row r="1858" spans="1:18" x14ac:dyDescent="0.25">
      <c r="A1858" s="191"/>
      <c r="B1858" s="190"/>
      <c r="C1858" s="190"/>
      <c r="D1858" s="190"/>
      <c r="E1858" s="190"/>
      <c r="F1858" s="190"/>
      <c r="G1858" s="190"/>
      <c r="H1858" s="276"/>
      <c r="I1858" s="190"/>
      <c r="J1858" s="67"/>
      <c r="K1858" s="190"/>
      <c r="L1858" s="190"/>
      <c r="M1858" s="191"/>
      <c r="N1858" s="190"/>
      <c r="O1858" s="192"/>
      <c r="P1858" s="218"/>
      <c r="Q1858" s="218"/>
      <c r="R1858" s="218"/>
    </row>
    <row r="1859" spans="1:18" x14ac:dyDescent="0.25">
      <c r="A1859" s="191"/>
      <c r="B1859" s="190"/>
      <c r="C1859" s="190"/>
      <c r="D1859" s="190"/>
      <c r="E1859" s="190"/>
      <c r="F1859" s="190"/>
      <c r="G1859" s="190"/>
      <c r="H1859" s="276"/>
      <c r="I1859" s="190"/>
      <c r="J1859" s="67"/>
      <c r="K1859" s="190"/>
      <c r="L1859" s="190"/>
      <c r="M1859" s="191"/>
      <c r="N1859" s="190"/>
      <c r="O1859" s="192"/>
      <c r="P1859" s="218"/>
      <c r="Q1859" s="218"/>
      <c r="R1859" s="218"/>
    </row>
    <row r="1860" spans="1:18" x14ac:dyDescent="0.25">
      <c r="A1860" s="191"/>
      <c r="B1860" s="190"/>
      <c r="C1860" s="190"/>
      <c r="D1860" s="190"/>
      <c r="E1860" s="190"/>
      <c r="F1860" s="190"/>
      <c r="G1860" s="190"/>
      <c r="H1860" s="276"/>
      <c r="I1860" s="190"/>
      <c r="J1860" s="67"/>
      <c r="K1860" s="190"/>
      <c r="L1860" s="190"/>
      <c r="M1860" s="191"/>
      <c r="N1860" s="190"/>
      <c r="O1860" s="192"/>
      <c r="P1860" s="218"/>
      <c r="Q1860" s="218"/>
      <c r="R1860" s="218"/>
    </row>
    <row r="1861" spans="1:18" x14ac:dyDescent="0.25">
      <c r="A1861" s="191"/>
      <c r="B1861" s="190"/>
      <c r="C1861" s="190"/>
      <c r="D1861" s="190"/>
      <c r="E1861" s="190"/>
      <c r="F1861" s="190"/>
      <c r="G1861" s="190"/>
      <c r="H1861" s="276"/>
      <c r="I1861" s="190"/>
      <c r="J1861" s="67"/>
      <c r="K1861" s="190"/>
      <c r="L1861" s="190"/>
      <c r="M1861" s="191"/>
      <c r="N1861" s="190"/>
      <c r="O1861" s="192"/>
      <c r="P1861" s="218"/>
      <c r="Q1861" s="218"/>
      <c r="R1861" s="218"/>
    </row>
    <row r="1862" spans="1:18" x14ac:dyDescent="0.25">
      <c r="A1862" s="191"/>
      <c r="B1862" s="190"/>
      <c r="C1862" s="190"/>
      <c r="D1862" s="190"/>
      <c r="E1862" s="190"/>
      <c r="F1862" s="190"/>
      <c r="G1862" s="190"/>
      <c r="H1862" s="276"/>
      <c r="I1862" s="190"/>
      <c r="J1862" s="67"/>
      <c r="K1862" s="190"/>
      <c r="L1862" s="190"/>
      <c r="M1862" s="191"/>
      <c r="N1862" s="190"/>
      <c r="O1862" s="192"/>
      <c r="P1862" s="218"/>
      <c r="Q1862" s="218"/>
      <c r="R1862" s="218"/>
    </row>
    <row r="1863" spans="1:18" x14ac:dyDescent="0.25">
      <c r="A1863" s="191"/>
      <c r="B1863" s="190"/>
      <c r="C1863" s="190"/>
      <c r="D1863" s="190"/>
      <c r="E1863" s="190"/>
      <c r="F1863" s="190"/>
      <c r="G1863" s="190"/>
      <c r="H1863" s="276"/>
      <c r="I1863" s="190"/>
      <c r="J1863" s="67"/>
      <c r="K1863" s="190"/>
      <c r="L1863" s="190"/>
      <c r="M1863" s="191"/>
      <c r="N1863" s="190"/>
      <c r="O1863" s="192"/>
      <c r="P1863" s="218"/>
      <c r="Q1863" s="218"/>
      <c r="R1863" s="218"/>
    </row>
    <row r="1864" spans="1:18" x14ac:dyDescent="0.25">
      <c r="A1864" s="191"/>
      <c r="B1864" s="190"/>
      <c r="C1864" s="190"/>
      <c r="D1864" s="190"/>
      <c r="E1864" s="190"/>
      <c r="F1864" s="190"/>
      <c r="G1864" s="190"/>
      <c r="H1864" s="276"/>
      <c r="I1864" s="190"/>
      <c r="J1864" s="67"/>
      <c r="K1864" s="190"/>
      <c r="L1864" s="190"/>
      <c r="M1864" s="191"/>
      <c r="N1864" s="190"/>
      <c r="O1864" s="192"/>
      <c r="P1864" s="218"/>
      <c r="Q1864" s="218"/>
      <c r="R1864" s="218"/>
    </row>
    <row r="1865" spans="1:18" x14ac:dyDescent="0.25">
      <c r="A1865" s="191"/>
      <c r="B1865" s="190"/>
      <c r="C1865" s="190"/>
      <c r="D1865" s="190"/>
      <c r="E1865" s="190"/>
      <c r="F1865" s="190"/>
      <c r="G1865" s="190"/>
      <c r="H1865" s="276"/>
      <c r="I1865" s="190"/>
      <c r="J1865" s="67"/>
      <c r="K1865" s="190"/>
      <c r="L1865" s="190"/>
      <c r="M1865" s="191"/>
      <c r="N1865" s="190"/>
      <c r="O1865" s="192"/>
      <c r="P1865" s="218"/>
      <c r="Q1865" s="218"/>
      <c r="R1865" s="218"/>
    </row>
    <row r="1866" spans="1:18" x14ac:dyDescent="0.25">
      <c r="A1866" s="191"/>
      <c r="B1866" s="190"/>
      <c r="C1866" s="190"/>
      <c r="D1866" s="190"/>
      <c r="E1866" s="190"/>
      <c r="F1866" s="190"/>
      <c r="G1866" s="190"/>
      <c r="H1866" s="276"/>
      <c r="I1866" s="190"/>
      <c r="J1866" s="67"/>
      <c r="K1866" s="190"/>
      <c r="L1866" s="190"/>
      <c r="M1866" s="191"/>
      <c r="N1866" s="190"/>
      <c r="O1866" s="192"/>
      <c r="P1866" s="218"/>
      <c r="Q1866" s="218"/>
      <c r="R1866" s="218"/>
    </row>
    <row r="1867" spans="1:18" x14ac:dyDescent="0.25">
      <c r="A1867" s="191"/>
      <c r="B1867" s="190"/>
      <c r="C1867" s="190"/>
      <c r="D1867" s="190"/>
      <c r="E1867" s="190"/>
      <c r="F1867" s="190"/>
      <c r="G1867" s="190"/>
      <c r="H1867" s="276"/>
      <c r="I1867" s="190"/>
      <c r="J1867" s="67"/>
      <c r="K1867" s="190"/>
      <c r="L1867" s="190"/>
      <c r="M1867" s="191"/>
      <c r="N1867" s="190"/>
      <c r="O1867" s="192"/>
      <c r="P1867" s="218"/>
      <c r="Q1867" s="218"/>
      <c r="R1867" s="218"/>
    </row>
    <row r="1868" spans="1:18" x14ac:dyDescent="0.25">
      <c r="A1868" s="191"/>
      <c r="B1868" s="190"/>
      <c r="C1868" s="190"/>
      <c r="D1868" s="190"/>
      <c r="E1868" s="190"/>
      <c r="F1868" s="190"/>
      <c r="G1868" s="190"/>
      <c r="H1868" s="276"/>
      <c r="I1868" s="190"/>
      <c r="J1868" s="67"/>
      <c r="K1868" s="190"/>
      <c r="L1868" s="190"/>
      <c r="M1868" s="191"/>
      <c r="N1868" s="190"/>
      <c r="O1868" s="192"/>
      <c r="P1868" s="218"/>
      <c r="Q1868" s="218"/>
      <c r="R1868" s="218"/>
    </row>
    <row r="1869" spans="1:18" x14ac:dyDescent="0.25">
      <c r="A1869" s="191"/>
      <c r="B1869" s="190"/>
      <c r="C1869" s="190"/>
      <c r="D1869" s="190"/>
      <c r="E1869" s="190"/>
      <c r="F1869" s="190"/>
      <c r="G1869" s="190"/>
      <c r="H1869" s="276"/>
      <c r="I1869" s="190"/>
      <c r="J1869" s="67"/>
      <c r="K1869" s="190"/>
      <c r="L1869" s="190"/>
      <c r="M1869" s="191"/>
      <c r="N1869" s="190"/>
      <c r="O1869" s="192"/>
      <c r="P1869" s="218"/>
      <c r="Q1869" s="218"/>
      <c r="R1869" s="218"/>
    </row>
    <row r="1870" spans="1:18" x14ac:dyDescent="0.25">
      <c r="A1870" s="191"/>
      <c r="B1870" s="190"/>
      <c r="C1870" s="190"/>
      <c r="D1870" s="190"/>
      <c r="E1870" s="190"/>
      <c r="F1870" s="190"/>
      <c r="G1870" s="190"/>
      <c r="H1870" s="276"/>
      <c r="I1870" s="190"/>
      <c r="J1870" s="67"/>
      <c r="K1870" s="190"/>
      <c r="L1870" s="190"/>
      <c r="M1870" s="191"/>
      <c r="N1870" s="190"/>
      <c r="O1870" s="192"/>
      <c r="P1870" s="218"/>
      <c r="Q1870" s="218"/>
      <c r="R1870" s="218"/>
    </row>
    <row r="1871" spans="1:18" x14ac:dyDescent="0.25">
      <c r="A1871" s="191"/>
      <c r="B1871" s="190"/>
      <c r="C1871" s="190"/>
      <c r="D1871" s="190"/>
      <c r="E1871" s="190"/>
      <c r="F1871" s="190"/>
      <c r="G1871" s="190"/>
      <c r="H1871" s="276"/>
      <c r="I1871" s="190"/>
      <c r="J1871" s="67"/>
      <c r="K1871" s="190"/>
      <c r="L1871" s="190"/>
      <c r="M1871" s="191"/>
      <c r="N1871" s="190"/>
      <c r="O1871" s="192"/>
      <c r="P1871" s="218"/>
      <c r="Q1871" s="218"/>
      <c r="R1871" s="218"/>
    </row>
    <row r="1872" spans="1:18" x14ac:dyDescent="0.25">
      <c r="A1872" s="191"/>
      <c r="B1872" s="190"/>
      <c r="C1872" s="190"/>
      <c r="D1872" s="190"/>
      <c r="E1872" s="190"/>
      <c r="F1872" s="190"/>
      <c r="G1872" s="190"/>
      <c r="H1872" s="276"/>
      <c r="I1872" s="190"/>
      <c r="J1872" s="67"/>
      <c r="K1872" s="190"/>
      <c r="L1872" s="190"/>
      <c r="M1872" s="191"/>
      <c r="N1872" s="190"/>
      <c r="O1872" s="192"/>
      <c r="P1872" s="218"/>
      <c r="Q1872" s="218"/>
      <c r="R1872" s="218"/>
    </row>
    <row r="1873" spans="1:18" x14ac:dyDescent="0.25">
      <c r="A1873" s="191"/>
      <c r="B1873" s="190"/>
      <c r="C1873" s="190"/>
      <c r="D1873" s="190"/>
      <c r="E1873" s="190"/>
      <c r="F1873" s="190"/>
      <c r="G1873" s="190"/>
      <c r="H1873" s="276"/>
      <c r="I1873" s="190"/>
      <c r="J1873" s="67"/>
      <c r="K1873" s="190"/>
      <c r="L1873" s="190"/>
      <c r="M1873" s="191"/>
      <c r="N1873" s="190"/>
      <c r="O1873" s="192"/>
      <c r="P1873" s="218"/>
      <c r="Q1873" s="218"/>
      <c r="R1873" s="218"/>
    </row>
    <row r="1874" spans="1:18" x14ac:dyDescent="0.25">
      <c r="A1874" s="191"/>
      <c r="B1874" s="190"/>
      <c r="C1874" s="190"/>
      <c r="D1874" s="190"/>
      <c r="E1874" s="190"/>
      <c r="F1874" s="190"/>
      <c r="G1874" s="190"/>
      <c r="H1874" s="276"/>
      <c r="I1874" s="190"/>
      <c r="J1874" s="67"/>
      <c r="K1874" s="190"/>
      <c r="L1874" s="190"/>
      <c r="M1874" s="191"/>
      <c r="N1874" s="190"/>
      <c r="O1874" s="192"/>
      <c r="P1874" s="218"/>
      <c r="Q1874" s="218"/>
      <c r="R1874" s="218"/>
    </row>
    <row r="1875" spans="1:18" x14ac:dyDescent="0.25">
      <c r="A1875" s="191"/>
      <c r="B1875" s="190"/>
      <c r="C1875" s="190"/>
      <c r="D1875" s="190"/>
      <c r="E1875" s="190"/>
      <c r="F1875" s="190"/>
      <c r="G1875" s="190"/>
      <c r="H1875" s="276"/>
      <c r="I1875" s="190"/>
      <c r="J1875" s="67"/>
      <c r="K1875" s="190"/>
      <c r="L1875" s="190"/>
      <c r="M1875" s="191"/>
      <c r="N1875" s="190"/>
      <c r="O1875" s="192"/>
      <c r="P1875" s="218"/>
      <c r="Q1875" s="218"/>
      <c r="R1875" s="218"/>
    </row>
    <row r="1876" spans="1:18" x14ac:dyDescent="0.25">
      <c r="A1876" s="191"/>
      <c r="B1876" s="190"/>
      <c r="C1876" s="190"/>
      <c r="D1876" s="190"/>
      <c r="E1876" s="190"/>
      <c r="F1876" s="190"/>
      <c r="G1876" s="190"/>
      <c r="H1876" s="276"/>
      <c r="I1876" s="190"/>
      <c r="J1876" s="67"/>
      <c r="K1876" s="190"/>
      <c r="L1876" s="190"/>
      <c r="M1876" s="191"/>
      <c r="N1876" s="190"/>
      <c r="O1876" s="192"/>
      <c r="P1876" s="218"/>
      <c r="Q1876" s="218"/>
      <c r="R1876" s="218"/>
    </row>
    <row r="1877" spans="1:18" x14ac:dyDescent="0.25">
      <c r="A1877" s="191"/>
      <c r="B1877" s="190"/>
      <c r="C1877" s="190"/>
      <c r="D1877" s="190"/>
      <c r="E1877" s="190"/>
      <c r="F1877" s="190"/>
      <c r="G1877" s="190"/>
      <c r="H1877" s="276"/>
      <c r="I1877" s="190"/>
      <c r="J1877" s="67"/>
      <c r="K1877" s="190"/>
      <c r="L1877" s="190"/>
      <c r="M1877" s="191"/>
      <c r="N1877" s="190"/>
      <c r="O1877" s="192"/>
      <c r="P1877" s="218"/>
      <c r="Q1877" s="218"/>
      <c r="R1877" s="218"/>
    </row>
    <row r="1878" spans="1:18" x14ac:dyDescent="0.25">
      <c r="A1878" s="191"/>
      <c r="B1878" s="190"/>
      <c r="C1878" s="190"/>
      <c r="D1878" s="190"/>
      <c r="E1878" s="190"/>
      <c r="F1878" s="190"/>
      <c r="G1878" s="190"/>
      <c r="H1878" s="276"/>
      <c r="I1878" s="190"/>
      <c r="J1878" s="67"/>
      <c r="K1878" s="190"/>
      <c r="L1878" s="190"/>
      <c r="M1878" s="191"/>
      <c r="N1878" s="190"/>
      <c r="O1878" s="192"/>
      <c r="P1878" s="218"/>
      <c r="Q1878" s="218"/>
      <c r="R1878" s="218"/>
    </row>
    <row r="1879" spans="1:18" x14ac:dyDescent="0.25">
      <c r="A1879" s="191"/>
      <c r="B1879" s="190"/>
      <c r="C1879" s="190"/>
      <c r="D1879" s="190"/>
      <c r="E1879" s="190"/>
      <c r="F1879" s="190"/>
      <c r="G1879" s="190"/>
      <c r="H1879" s="276"/>
      <c r="I1879" s="190"/>
      <c r="J1879" s="67"/>
      <c r="K1879" s="190"/>
      <c r="L1879" s="190"/>
      <c r="M1879" s="191"/>
      <c r="N1879" s="190"/>
      <c r="O1879" s="192"/>
      <c r="P1879" s="218"/>
      <c r="Q1879" s="218"/>
      <c r="R1879" s="218"/>
    </row>
    <row r="1880" spans="1:18" x14ac:dyDescent="0.25">
      <c r="A1880" s="191"/>
      <c r="B1880" s="190"/>
      <c r="C1880" s="190"/>
      <c r="D1880" s="190"/>
      <c r="E1880" s="190"/>
      <c r="F1880" s="190"/>
      <c r="G1880" s="190"/>
      <c r="H1880" s="276"/>
      <c r="I1880" s="190"/>
      <c r="J1880" s="67"/>
      <c r="K1880" s="190"/>
      <c r="L1880" s="190"/>
      <c r="M1880" s="191"/>
      <c r="N1880" s="190"/>
      <c r="O1880" s="192"/>
      <c r="P1880" s="218"/>
      <c r="Q1880" s="218"/>
      <c r="R1880" s="218"/>
    </row>
    <row r="1881" spans="1:18" x14ac:dyDescent="0.25">
      <c r="A1881" s="191"/>
      <c r="B1881" s="190"/>
      <c r="C1881" s="190"/>
      <c r="D1881" s="190"/>
      <c r="E1881" s="190"/>
      <c r="F1881" s="190"/>
      <c r="G1881" s="190"/>
      <c r="H1881" s="276"/>
      <c r="I1881" s="190"/>
      <c r="J1881" s="67"/>
      <c r="K1881" s="190"/>
      <c r="L1881" s="190"/>
      <c r="M1881" s="191"/>
      <c r="N1881" s="190"/>
      <c r="O1881" s="192"/>
      <c r="P1881" s="218"/>
      <c r="Q1881" s="218"/>
      <c r="R1881" s="218"/>
    </row>
    <row r="1882" spans="1:18" x14ac:dyDescent="0.25">
      <c r="A1882" s="191"/>
      <c r="B1882" s="190"/>
      <c r="C1882" s="190"/>
      <c r="D1882" s="190"/>
      <c r="E1882" s="190"/>
      <c r="F1882" s="190"/>
      <c r="G1882" s="190"/>
      <c r="H1882" s="276"/>
      <c r="I1882" s="190"/>
      <c r="J1882" s="67"/>
      <c r="K1882" s="190"/>
      <c r="L1882" s="190"/>
      <c r="M1882" s="191"/>
      <c r="N1882" s="190"/>
      <c r="O1882" s="192"/>
      <c r="P1882" s="218"/>
      <c r="Q1882" s="218"/>
      <c r="R1882" s="218"/>
    </row>
    <row r="1883" spans="1:18" x14ac:dyDescent="0.25">
      <c r="A1883" s="191"/>
      <c r="B1883" s="190"/>
      <c r="C1883" s="190"/>
      <c r="D1883" s="190"/>
      <c r="E1883" s="190"/>
      <c r="F1883" s="190"/>
      <c r="G1883" s="190"/>
      <c r="H1883" s="276"/>
      <c r="I1883" s="190"/>
      <c r="J1883" s="67"/>
      <c r="K1883" s="190"/>
      <c r="L1883" s="190"/>
      <c r="M1883" s="191"/>
      <c r="N1883" s="190"/>
      <c r="O1883" s="192"/>
      <c r="P1883" s="218"/>
      <c r="Q1883" s="218"/>
      <c r="R1883" s="218"/>
    </row>
    <row r="1884" spans="1:18" x14ac:dyDescent="0.25">
      <c r="A1884" s="191"/>
      <c r="B1884" s="190"/>
      <c r="C1884" s="190"/>
      <c r="D1884" s="190"/>
      <c r="E1884" s="190"/>
      <c r="F1884" s="190"/>
      <c r="G1884" s="190"/>
      <c r="H1884" s="276"/>
      <c r="I1884" s="190"/>
      <c r="J1884" s="67"/>
      <c r="K1884" s="190"/>
      <c r="L1884" s="190"/>
      <c r="M1884" s="191"/>
      <c r="N1884" s="190"/>
      <c r="O1884" s="192"/>
      <c r="P1884" s="218"/>
      <c r="Q1884" s="218"/>
      <c r="R1884" s="218"/>
    </row>
    <row r="1885" spans="1:18" x14ac:dyDescent="0.25">
      <c r="A1885" s="191"/>
      <c r="B1885" s="190"/>
      <c r="C1885" s="190"/>
      <c r="D1885" s="190"/>
      <c r="E1885" s="190"/>
      <c r="F1885" s="190"/>
      <c r="G1885" s="190"/>
      <c r="H1885" s="276"/>
      <c r="I1885" s="190"/>
      <c r="J1885" s="67"/>
      <c r="K1885" s="190"/>
      <c r="L1885" s="190"/>
      <c r="M1885" s="191"/>
      <c r="N1885" s="190"/>
      <c r="O1885" s="192"/>
      <c r="P1885" s="218"/>
      <c r="Q1885" s="218"/>
      <c r="R1885" s="218"/>
    </row>
    <row r="1886" spans="1:18" x14ac:dyDescent="0.25">
      <c r="A1886" s="191"/>
      <c r="B1886" s="190"/>
      <c r="C1886" s="190"/>
      <c r="D1886" s="190"/>
      <c r="E1886" s="190"/>
      <c r="F1886" s="190"/>
      <c r="G1886" s="190"/>
      <c r="H1886" s="276"/>
      <c r="I1886" s="190"/>
      <c r="J1886" s="67"/>
      <c r="K1886" s="190"/>
      <c r="L1886" s="190"/>
      <c r="M1886" s="191"/>
      <c r="N1886" s="190"/>
      <c r="O1886" s="192"/>
      <c r="P1886" s="218"/>
      <c r="Q1886" s="218"/>
      <c r="R1886" s="218"/>
    </row>
    <row r="1887" spans="1:18" x14ac:dyDescent="0.25">
      <c r="A1887" s="191"/>
      <c r="B1887" s="190"/>
      <c r="C1887" s="190"/>
      <c r="D1887" s="190"/>
      <c r="E1887" s="190"/>
      <c r="F1887" s="190"/>
      <c r="G1887" s="190"/>
      <c r="H1887" s="276"/>
      <c r="I1887" s="190"/>
      <c r="J1887" s="67"/>
      <c r="K1887" s="190"/>
      <c r="L1887" s="190"/>
      <c r="M1887" s="191"/>
      <c r="N1887" s="190"/>
      <c r="O1887" s="192"/>
      <c r="P1887" s="218"/>
      <c r="Q1887" s="218"/>
      <c r="R1887" s="218"/>
    </row>
    <row r="1888" spans="1:18" x14ac:dyDescent="0.25">
      <c r="A1888" s="191"/>
      <c r="B1888" s="190"/>
      <c r="C1888" s="190"/>
      <c r="D1888" s="190"/>
      <c r="E1888" s="190"/>
      <c r="F1888" s="190"/>
      <c r="G1888" s="190"/>
      <c r="H1888" s="276"/>
      <c r="I1888" s="190"/>
      <c r="J1888" s="67"/>
      <c r="K1888" s="190"/>
      <c r="L1888" s="190"/>
      <c r="M1888" s="191"/>
      <c r="N1888" s="190"/>
      <c r="O1888" s="192"/>
      <c r="P1888" s="218"/>
      <c r="Q1888" s="218"/>
      <c r="R1888" s="218"/>
    </row>
    <row r="1889" spans="1:18" x14ac:dyDescent="0.25">
      <c r="A1889" s="191"/>
      <c r="B1889" s="190"/>
      <c r="C1889" s="190"/>
      <c r="D1889" s="190"/>
      <c r="E1889" s="190"/>
      <c r="F1889" s="190"/>
      <c r="G1889" s="190"/>
      <c r="H1889" s="276"/>
      <c r="I1889" s="190"/>
      <c r="J1889" s="67"/>
      <c r="K1889" s="190"/>
      <c r="L1889" s="190"/>
      <c r="M1889" s="191"/>
      <c r="N1889" s="190"/>
      <c r="O1889" s="192"/>
      <c r="P1889" s="218"/>
      <c r="Q1889" s="218"/>
      <c r="R1889" s="218"/>
    </row>
    <row r="1890" spans="1:18" x14ac:dyDescent="0.25">
      <c r="A1890" s="191"/>
      <c r="B1890" s="190"/>
      <c r="C1890" s="190"/>
      <c r="D1890" s="190"/>
      <c r="E1890" s="190"/>
      <c r="F1890" s="190"/>
      <c r="G1890" s="190"/>
      <c r="H1890" s="276"/>
      <c r="I1890" s="190"/>
      <c r="J1890" s="67"/>
      <c r="K1890" s="190"/>
      <c r="L1890" s="190"/>
      <c r="M1890" s="191"/>
      <c r="N1890" s="190"/>
      <c r="O1890" s="192"/>
      <c r="P1890" s="218"/>
      <c r="Q1890" s="218"/>
      <c r="R1890" s="218"/>
    </row>
    <row r="1891" spans="1:18" x14ac:dyDescent="0.25">
      <c r="A1891" s="191"/>
      <c r="B1891" s="190"/>
      <c r="C1891" s="190"/>
      <c r="D1891" s="190"/>
      <c r="E1891" s="190"/>
      <c r="F1891" s="190"/>
      <c r="G1891" s="190"/>
      <c r="H1891" s="276"/>
      <c r="I1891" s="190"/>
      <c r="J1891" s="67"/>
      <c r="K1891" s="190"/>
      <c r="L1891" s="190"/>
      <c r="M1891" s="191"/>
      <c r="N1891" s="190"/>
      <c r="O1891" s="192"/>
      <c r="P1891" s="218"/>
      <c r="Q1891" s="218"/>
      <c r="R1891" s="218"/>
    </row>
    <row r="1892" spans="1:18" x14ac:dyDescent="0.25">
      <c r="A1892" s="191"/>
      <c r="B1892" s="190"/>
      <c r="C1892" s="190"/>
      <c r="D1892" s="190"/>
      <c r="E1892" s="190"/>
      <c r="F1892" s="190"/>
      <c r="G1892" s="190"/>
      <c r="H1892" s="276"/>
      <c r="I1892" s="190"/>
      <c r="J1892" s="67"/>
      <c r="K1892" s="190"/>
      <c r="L1892" s="190"/>
      <c r="M1892" s="191"/>
      <c r="N1892" s="190"/>
      <c r="O1892" s="192"/>
      <c r="P1892" s="218"/>
      <c r="Q1892" s="218"/>
      <c r="R1892" s="218"/>
    </row>
    <row r="1893" spans="1:18" x14ac:dyDescent="0.25">
      <c r="A1893" s="191"/>
      <c r="B1893" s="190"/>
      <c r="C1893" s="190"/>
      <c r="D1893" s="190"/>
      <c r="E1893" s="190"/>
      <c r="F1893" s="190"/>
      <c r="G1893" s="190"/>
      <c r="H1893" s="276"/>
      <c r="I1893" s="190"/>
      <c r="J1893" s="67"/>
      <c r="K1893" s="190"/>
      <c r="L1893" s="190"/>
      <c r="M1893" s="191"/>
      <c r="N1893" s="190"/>
      <c r="O1893" s="192"/>
      <c r="P1893" s="218"/>
      <c r="Q1893" s="218"/>
      <c r="R1893" s="218"/>
    </row>
    <row r="1894" spans="1:18" x14ac:dyDescent="0.25">
      <c r="A1894" s="191"/>
      <c r="B1894" s="190"/>
      <c r="C1894" s="190"/>
      <c r="D1894" s="190"/>
      <c r="E1894" s="190"/>
      <c r="F1894" s="190"/>
      <c r="G1894" s="190"/>
      <c r="H1894" s="276"/>
      <c r="I1894" s="190"/>
      <c r="J1894" s="67"/>
      <c r="K1894" s="190"/>
      <c r="L1894" s="190"/>
      <c r="M1894" s="191"/>
      <c r="N1894" s="190"/>
      <c r="O1894" s="192"/>
      <c r="P1894" s="218"/>
      <c r="Q1894" s="218"/>
      <c r="R1894" s="218"/>
    </row>
    <row r="1895" spans="1:18" x14ac:dyDescent="0.25">
      <c r="A1895" s="191"/>
      <c r="B1895" s="190"/>
      <c r="C1895" s="190"/>
      <c r="D1895" s="190"/>
      <c r="E1895" s="190"/>
      <c r="F1895" s="190"/>
      <c r="G1895" s="190"/>
      <c r="H1895" s="276"/>
      <c r="I1895" s="190"/>
      <c r="J1895" s="67"/>
      <c r="K1895" s="190"/>
      <c r="L1895" s="190"/>
      <c r="M1895" s="191"/>
      <c r="N1895" s="190"/>
      <c r="O1895" s="192"/>
      <c r="P1895" s="218"/>
      <c r="Q1895" s="218"/>
      <c r="R1895" s="218"/>
    </row>
    <row r="1896" spans="1:18" x14ac:dyDescent="0.25">
      <c r="A1896" s="191"/>
      <c r="B1896" s="190"/>
      <c r="C1896" s="190"/>
      <c r="D1896" s="190"/>
      <c r="E1896" s="190"/>
      <c r="F1896" s="190"/>
      <c r="G1896" s="190"/>
      <c r="H1896" s="276"/>
      <c r="I1896" s="190"/>
      <c r="J1896" s="67"/>
      <c r="K1896" s="190"/>
      <c r="L1896" s="190"/>
      <c r="M1896" s="191"/>
      <c r="N1896" s="190"/>
      <c r="O1896" s="192"/>
      <c r="P1896" s="218"/>
      <c r="Q1896" s="218"/>
      <c r="R1896" s="218"/>
    </row>
    <row r="1897" spans="1:18" x14ac:dyDescent="0.25">
      <c r="A1897" s="191"/>
      <c r="B1897" s="190"/>
      <c r="C1897" s="190"/>
      <c r="D1897" s="190"/>
      <c r="E1897" s="190"/>
      <c r="F1897" s="190"/>
      <c r="G1897" s="190"/>
      <c r="H1897" s="276"/>
      <c r="I1897" s="190"/>
      <c r="J1897" s="67"/>
      <c r="K1897" s="190"/>
      <c r="L1897" s="190"/>
      <c r="M1897" s="191"/>
      <c r="N1897" s="190"/>
      <c r="O1897" s="192"/>
      <c r="P1897" s="218"/>
      <c r="Q1897" s="218"/>
      <c r="R1897" s="218"/>
    </row>
    <row r="1898" spans="1:18" x14ac:dyDescent="0.25">
      <c r="A1898" s="191"/>
      <c r="B1898" s="190"/>
      <c r="C1898" s="190"/>
      <c r="D1898" s="190"/>
      <c r="E1898" s="190"/>
      <c r="F1898" s="190"/>
      <c r="G1898" s="190"/>
      <c r="H1898" s="276"/>
      <c r="I1898" s="190"/>
      <c r="J1898" s="67"/>
      <c r="K1898" s="190"/>
      <c r="L1898" s="190"/>
      <c r="M1898" s="191"/>
      <c r="N1898" s="190"/>
      <c r="O1898" s="192"/>
      <c r="P1898" s="218"/>
      <c r="Q1898" s="218"/>
      <c r="R1898" s="218"/>
    </row>
    <row r="1899" spans="1:18" x14ac:dyDescent="0.25">
      <c r="A1899" s="191"/>
      <c r="B1899" s="190"/>
      <c r="C1899" s="190"/>
      <c r="D1899" s="190"/>
      <c r="E1899" s="190"/>
      <c r="F1899" s="190"/>
      <c r="G1899" s="190"/>
      <c r="H1899" s="276"/>
      <c r="I1899" s="190"/>
      <c r="J1899" s="67"/>
      <c r="K1899" s="190"/>
      <c r="L1899" s="190"/>
      <c r="M1899" s="191"/>
      <c r="N1899" s="190"/>
      <c r="O1899" s="192"/>
      <c r="P1899" s="218"/>
      <c r="Q1899" s="218"/>
      <c r="R1899" s="218"/>
    </row>
    <row r="1900" spans="1:18" x14ac:dyDescent="0.25">
      <c r="A1900" s="191"/>
      <c r="B1900" s="190"/>
      <c r="C1900" s="190"/>
      <c r="D1900" s="190"/>
      <c r="E1900" s="190"/>
      <c r="F1900" s="190"/>
      <c r="G1900" s="190"/>
      <c r="H1900" s="276"/>
      <c r="I1900" s="190"/>
      <c r="J1900" s="67"/>
      <c r="K1900" s="190"/>
      <c r="L1900" s="190"/>
      <c r="M1900" s="191"/>
      <c r="N1900" s="190"/>
      <c r="O1900" s="192"/>
      <c r="P1900" s="218"/>
      <c r="Q1900" s="218"/>
      <c r="R1900" s="218"/>
    </row>
    <row r="1901" spans="1:18" x14ac:dyDescent="0.25">
      <c r="A1901" s="191"/>
      <c r="B1901" s="190"/>
      <c r="C1901" s="190"/>
      <c r="D1901" s="190"/>
      <c r="E1901" s="190"/>
      <c r="F1901" s="190"/>
      <c r="G1901" s="190"/>
      <c r="H1901" s="276"/>
      <c r="I1901" s="190"/>
      <c r="J1901" s="67"/>
      <c r="K1901" s="190"/>
      <c r="L1901" s="190"/>
      <c r="M1901" s="191"/>
      <c r="N1901" s="190"/>
      <c r="O1901" s="192"/>
      <c r="P1901" s="218"/>
      <c r="Q1901" s="218"/>
      <c r="R1901" s="218"/>
    </row>
    <row r="1902" spans="1:18" x14ac:dyDescent="0.25">
      <c r="A1902" s="191"/>
      <c r="B1902" s="190"/>
      <c r="C1902" s="190"/>
      <c r="D1902" s="190"/>
      <c r="E1902" s="190"/>
      <c r="F1902" s="190"/>
      <c r="G1902" s="190"/>
      <c r="H1902" s="276"/>
      <c r="I1902" s="190"/>
      <c r="J1902" s="67"/>
      <c r="K1902" s="190"/>
      <c r="L1902" s="190"/>
      <c r="M1902" s="191"/>
      <c r="N1902" s="190"/>
      <c r="O1902" s="192"/>
      <c r="P1902" s="218"/>
      <c r="Q1902" s="218"/>
      <c r="R1902" s="218"/>
    </row>
    <row r="1903" spans="1:18" x14ac:dyDescent="0.25">
      <c r="A1903" s="191"/>
      <c r="B1903" s="190"/>
      <c r="C1903" s="190"/>
      <c r="D1903" s="190"/>
      <c r="E1903" s="190"/>
      <c r="F1903" s="190"/>
      <c r="G1903" s="190"/>
      <c r="H1903" s="276"/>
      <c r="I1903" s="190"/>
      <c r="J1903" s="67"/>
      <c r="K1903" s="190"/>
      <c r="L1903" s="190"/>
      <c r="M1903" s="191"/>
      <c r="N1903" s="190"/>
      <c r="O1903" s="192"/>
      <c r="P1903" s="218"/>
      <c r="Q1903" s="218"/>
      <c r="R1903" s="218"/>
    </row>
    <row r="1904" spans="1:18" x14ac:dyDescent="0.25">
      <c r="A1904" s="191"/>
      <c r="B1904" s="190"/>
      <c r="C1904" s="190"/>
      <c r="D1904" s="190"/>
      <c r="E1904" s="190"/>
      <c r="F1904" s="190"/>
      <c r="G1904" s="190"/>
      <c r="H1904" s="276"/>
      <c r="I1904" s="190"/>
      <c r="J1904" s="67"/>
      <c r="K1904" s="190"/>
      <c r="L1904" s="190"/>
      <c r="M1904" s="191"/>
      <c r="N1904" s="190"/>
      <c r="O1904" s="192"/>
      <c r="P1904" s="218"/>
      <c r="Q1904" s="218"/>
      <c r="R1904" s="218"/>
    </row>
    <row r="1905" spans="1:18" x14ac:dyDescent="0.25">
      <c r="A1905" s="191"/>
      <c r="B1905" s="190"/>
      <c r="C1905" s="190"/>
      <c r="D1905" s="190"/>
      <c r="E1905" s="190"/>
      <c r="F1905" s="190"/>
      <c r="G1905" s="190"/>
      <c r="H1905" s="276"/>
      <c r="I1905" s="190"/>
      <c r="J1905" s="67"/>
      <c r="K1905" s="190"/>
      <c r="L1905" s="190"/>
      <c r="M1905" s="191"/>
      <c r="N1905" s="190"/>
      <c r="O1905" s="192"/>
      <c r="P1905" s="218"/>
      <c r="Q1905" s="218"/>
      <c r="R1905" s="218"/>
    </row>
    <row r="1906" spans="1:18" x14ac:dyDescent="0.25">
      <c r="A1906" s="191"/>
      <c r="B1906" s="190"/>
      <c r="C1906" s="190"/>
      <c r="D1906" s="190"/>
      <c r="E1906" s="190"/>
      <c r="F1906" s="190"/>
      <c r="G1906" s="190"/>
      <c r="H1906" s="276"/>
      <c r="I1906" s="190"/>
      <c r="J1906" s="67"/>
      <c r="K1906" s="190"/>
      <c r="L1906" s="190"/>
      <c r="M1906" s="191"/>
      <c r="N1906" s="190"/>
      <c r="O1906" s="192"/>
      <c r="P1906" s="218"/>
      <c r="Q1906" s="218"/>
      <c r="R1906" s="218"/>
    </row>
    <row r="1907" spans="1:18" x14ac:dyDescent="0.25">
      <c r="A1907" s="191"/>
      <c r="B1907" s="190"/>
      <c r="C1907" s="190"/>
      <c r="D1907" s="190"/>
      <c r="E1907" s="190"/>
      <c r="F1907" s="190"/>
      <c r="G1907" s="190"/>
      <c r="H1907" s="276"/>
      <c r="I1907" s="190"/>
      <c r="J1907" s="67"/>
      <c r="K1907" s="190"/>
      <c r="L1907" s="190"/>
      <c r="M1907" s="191"/>
      <c r="N1907" s="190"/>
      <c r="O1907" s="192"/>
      <c r="P1907" s="218"/>
      <c r="Q1907" s="218"/>
      <c r="R1907" s="218"/>
    </row>
    <row r="1908" spans="1:18" x14ac:dyDescent="0.25">
      <c r="A1908" s="191"/>
      <c r="B1908" s="190"/>
      <c r="C1908" s="190"/>
      <c r="D1908" s="190"/>
      <c r="E1908" s="190"/>
      <c r="F1908" s="190"/>
      <c r="G1908" s="190"/>
      <c r="H1908" s="276"/>
      <c r="I1908" s="190"/>
      <c r="J1908" s="67"/>
      <c r="K1908" s="190"/>
      <c r="L1908" s="190"/>
      <c r="M1908" s="191"/>
      <c r="N1908" s="190"/>
      <c r="O1908" s="192"/>
      <c r="P1908" s="218"/>
      <c r="Q1908" s="218"/>
      <c r="R1908" s="218"/>
    </row>
    <row r="1909" spans="1:18" x14ac:dyDescent="0.25">
      <c r="A1909" s="191"/>
      <c r="B1909" s="190"/>
      <c r="C1909" s="190"/>
      <c r="D1909" s="190"/>
      <c r="E1909" s="190"/>
      <c r="F1909" s="190"/>
      <c r="G1909" s="190"/>
      <c r="H1909" s="276"/>
      <c r="I1909" s="190"/>
      <c r="J1909" s="67"/>
      <c r="K1909" s="190"/>
      <c r="L1909" s="190"/>
      <c r="M1909" s="191"/>
      <c r="N1909" s="190"/>
      <c r="O1909" s="192"/>
      <c r="P1909" s="218"/>
      <c r="Q1909" s="218"/>
      <c r="R1909" s="218"/>
    </row>
    <row r="1910" spans="1:18" x14ac:dyDescent="0.25">
      <c r="A1910" s="191"/>
      <c r="B1910" s="190"/>
      <c r="C1910" s="190"/>
      <c r="D1910" s="190"/>
      <c r="E1910" s="190"/>
      <c r="F1910" s="190"/>
      <c r="G1910" s="190"/>
      <c r="H1910" s="276"/>
      <c r="I1910" s="190"/>
      <c r="J1910" s="67"/>
      <c r="K1910" s="190"/>
      <c r="L1910" s="190"/>
      <c r="M1910" s="191"/>
      <c r="N1910" s="190"/>
      <c r="O1910" s="192"/>
      <c r="P1910" s="218"/>
      <c r="Q1910" s="218"/>
      <c r="R1910" s="218"/>
    </row>
    <row r="1911" spans="1:18" x14ac:dyDescent="0.25">
      <c r="A1911" s="191"/>
      <c r="B1911" s="190"/>
      <c r="C1911" s="190"/>
      <c r="D1911" s="190"/>
      <c r="E1911" s="190"/>
      <c r="F1911" s="190"/>
      <c r="G1911" s="190"/>
      <c r="H1911" s="276"/>
      <c r="I1911" s="190"/>
      <c r="J1911" s="67"/>
      <c r="K1911" s="190"/>
      <c r="L1911" s="190"/>
      <c r="M1911" s="191"/>
      <c r="N1911" s="190"/>
      <c r="O1911" s="192"/>
      <c r="P1911" s="218"/>
      <c r="Q1911" s="218"/>
      <c r="R1911" s="218"/>
    </row>
    <row r="1912" spans="1:18" x14ac:dyDescent="0.25">
      <c r="A1912" s="191"/>
      <c r="B1912" s="190"/>
      <c r="C1912" s="190"/>
      <c r="D1912" s="190"/>
      <c r="E1912" s="190"/>
      <c r="F1912" s="190"/>
      <c r="G1912" s="190"/>
      <c r="H1912" s="276"/>
      <c r="I1912" s="190"/>
      <c r="J1912" s="67"/>
      <c r="K1912" s="190"/>
      <c r="L1912" s="190"/>
      <c r="M1912" s="191"/>
      <c r="N1912" s="190"/>
      <c r="O1912" s="192"/>
      <c r="P1912" s="218"/>
      <c r="Q1912" s="218"/>
      <c r="R1912" s="218"/>
    </row>
    <row r="1913" spans="1:18" x14ac:dyDescent="0.25">
      <c r="A1913" s="191"/>
      <c r="B1913" s="190"/>
      <c r="C1913" s="190"/>
      <c r="D1913" s="190"/>
      <c r="E1913" s="190"/>
      <c r="F1913" s="190"/>
      <c r="G1913" s="190"/>
      <c r="H1913" s="276"/>
      <c r="I1913" s="190"/>
      <c r="J1913" s="67"/>
      <c r="K1913" s="190"/>
      <c r="L1913" s="190"/>
      <c r="M1913" s="191"/>
      <c r="N1913" s="190"/>
      <c r="O1913" s="192"/>
      <c r="P1913" s="218"/>
      <c r="Q1913" s="218"/>
      <c r="R1913" s="218"/>
    </row>
    <row r="1914" spans="1:18" x14ac:dyDescent="0.25">
      <c r="A1914" s="191"/>
      <c r="B1914" s="190"/>
      <c r="C1914" s="190"/>
      <c r="D1914" s="190"/>
      <c r="E1914" s="190"/>
      <c r="F1914" s="190"/>
      <c r="G1914" s="190"/>
      <c r="H1914" s="276"/>
      <c r="I1914" s="190"/>
      <c r="J1914" s="67"/>
      <c r="K1914" s="190"/>
      <c r="L1914" s="190"/>
      <c r="M1914" s="191"/>
      <c r="N1914" s="190"/>
      <c r="O1914" s="192"/>
      <c r="P1914" s="218"/>
      <c r="Q1914" s="218"/>
      <c r="R1914" s="218"/>
    </row>
    <row r="1915" spans="1:18" x14ac:dyDescent="0.25">
      <c r="A1915" s="191"/>
      <c r="B1915" s="190"/>
      <c r="C1915" s="190"/>
      <c r="D1915" s="190"/>
      <c r="E1915" s="190"/>
      <c r="F1915" s="190"/>
      <c r="G1915" s="190"/>
      <c r="H1915" s="276"/>
      <c r="I1915" s="190"/>
      <c r="J1915" s="67"/>
      <c r="K1915" s="190"/>
      <c r="L1915" s="190"/>
      <c r="M1915" s="191"/>
      <c r="N1915" s="190"/>
      <c r="O1915" s="192"/>
      <c r="P1915" s="218"/>
      <c r="Q1915" s="218"/>
      <c r="R1915" s="218"/>
    </row>
    <row r="1916" spans="1:18" x14ac:dyDescent="0.25">
      <c r="A1916" s="191"/>
      <c r="B1916" s="190"/>
      <c r="C1916" s="190"/>
      <c r="D1916" s="190"/>
      <c r="E1916" s="190"/>
      <c r="F1916" s="190"/>
      <c r="G1916" s="190"/>
      <c r="H1916" s="276"/>
      <c r="I1916" s="190"/>
      <c r="J1916" s="67"/>
      <c r="K1916" s="190"/>
      <c r="L1916" s="190"/>
      <c r="M1916" s="191"/>
      <c r="N1916" s="190"/>
      <c r="O1916" s="192"/>
      <c r="P1916" s="218"/>
      <c r="Q1916" s="218"/>
      <c r="R1916" s="218"/>
    </row>
    <row r="1917" spans="1:18" x14ac:dyDescent="0.25">
      <c r="A1917" s="191"/>
      <c r="B1917" s="190"/>
      <c r="C1917" s="190"/>
      <c r="D1917" s="190"/>
      <c r="E1917" s="190"/>
      <c r="F1917" s="190"/>
      <c r="G1917" s="190"/>
      <c r="H1917" s="276"/>
      <c r="I1917" s="190"/>
      <c r="J1917" s="67"/>
      <c r="K1917" s="190"/>
      <c r="L1917" s="190"/>
      <c r="M1917" s="191"/>
      <c r="N1917" s="190"/>
      <c r="O1917" s="192"/>
      <c r="P1917" s="218"/>
      <c r="Q1917" s="218"/>
      <c r="R1917" s="218"/>
    </row>
    <row r="1918" spans="1:18" x14ac:dyDescent="0.25">
      <c r="A1918" s="191"/>
      <c r="B1918" s="190"/>
      <c r="C1918" s="190"/>
      <c r="D1918" s="190"/>
      <c r="E1918" s="190"/>
      <c r="F1918" s="190"/>
      <c r="G1918" s="190"/>
      <c r="H1918" s="276"/>
      <c r="I1918" s="190"/>
      <c r="J1918" s="67"/>
      <c r="K1918" s="190"/>
      <c r="L1918" s="190"/>
      <c r="M1918" s="191"/>
      <c r="N1918" s="190"/>
      <c r="O1918" s="192"/>
      <c r="P1918" s="218"/>
      <c r="Q1918" s="218"/>
      <c r="R1918" s="218"/>
    </row>
    <row r="1919" spans="1:18" x14ac:dyDescent="0.25">
      <c r="A1919" s="191"/>
      <c r="B1919" s="190"/>
      <c r="C1919" s="190"/>
      <c r="D1919" s="190"/>
      <c r="E1919" s="190"/>
      <c r="F1919" s="190"/>
      <c r="G1919" s="190"/>
      <c r="H1919" s="276"/>
      <c r="I1919" s="190"/>
      <c r="J1919" s="67"/>
      <c r="K1919" s="190"/>
      <c r="L1919" s="190"/>
      <c r="M1919" s="191"/>
      <c r="N1919" s="190"/>
      <c r="O1919" s="192"/>
      <c r="P1919" s="218"/>
      <c r="Q1919" s="218"/>
      <c r="R1919" s="218"/>
    </row>
    <row r="1920" spans="1:18" x14ac:dyDescent="0.25">
      <c r="A1920" s="191"/>
      <c r="B1920" s="190"/>
      <c r="C1920" s="190"/>
      <c r="D1920" s="190"/>
      <c r="E1920" s="190"/>
      <c r="F1920" s="190"/>
      <c r="G1920" s="190"/>
      <c r="H1920" s="276"/>
      <c r="I1920" s="190"/>
      <c r="J1920" s="67"/>
      <c r="K1920" s="190"/>
      <c r="L1920" s="190"/>
      <c r="M1920" s="191"/>
      <c r="N1920" s="190"/>
      <c r="O1920" s="192"/>
      <c r="P1920" s="218"/>
      <c r="Q1920" s="218"/>
      <c r="R1920" s="218"/>
    </row>
    <row r="1921" spans="1:18" x14ac:dyDescent="0.25">
      <c r="A1921" s="191"/>
      <c r="B1921" s="190"/>
      <c r="C1921" s="190"/>
      <c r="D1921" s="190"/>
      <c r="E1921" s="190"/>
      <c r="F1921" s="190"/>
      <c r="G1921" s="190"/>
      <c r="H1921" s="276"/>
      <c r="I1921" s="190"/>
      <c r="J1921" s="67"/>
      <c r="K1921" s="190"/>
      <c r="L1921" s="190"/>
      <c r="M1921" s="191"/>
      <c r="N1921" s="190"/>
      <c r="O1921" s="192"/>
      <c r="P1921" s="218"/>
      <c r="Q1921" s="218"/>
      <c r="R1921" s="218"/>
    </row>
    <row r="1922" spans="1:18" x14ac:dyDescent="0.25">
      <c r="A1922" s="191"/>
      <c r="B1922" s="190"/>
      <c r="C1922" s="190"/>
      <c r="D1922" s="190"/>
      <c r="E1922" s="190"/>
      <c r="F1922" s="190"/>
      <c r="G1922" s="190"/>
      <c r="H1922" s="276"/>
      <c r="I1922" s="190"/>
      <c r="J1922" s="67"/>
      <c r="K1922" s="190"/>
      <c r="L1922" s="190"/>
      <c r="M1922" s="191"/>
      <c r="N1922" s="190"/>
      <c r="O1922" s="192"/>
      <c r="P1922" s="218"/>
      <c r="Q1922" s="218"/>
      <c r="R1922" s="218"/>
    </row>
    <row r="1923" spans="1:18" x14ac:dyDescent="0.25">
      <c r="A1923" s="191"/>
      <c r="B1923" s="190"/>
      <c r="C1923" s="190"/>
      <c r="D1923" s="190"/>
      <c r="E1923" s="190"/>
      <c r="F1923" s="190"/>
      <c r="G1923" s="190"/>
      <c r="H1923" s="276"/>
      <c r="I1923" s="190"/>
      <c r="J1923" s="67"/>
      <c r="K1923" s="190"/>
      <c r="L1923" s="190"/>
      <c r="M1923" s="191"/>
      <c r="N1923" s="190"/>
      <c r="O1923" s="192"/>
      <c r="P1923" s="218"/>
      <c r="Q1923" s="218"/>
      <c r="R1923" s="218"/>
    </row>
    <row r="1924" spans="1:18" x14ac:dyDescent="0.25">
      <c r="A1924" s="191"/>
      <c r="B1924" s="190"/>
      <c r="C1924" s="190"/>
      <c r="D1924" s="190"/>
      <c r="E1924" s="190"/>
      <c r="F1924" s="190"/>
      <c r="G1924" s="190"/>
      <c r="H1924" s="276"/>
      <c r="I1924" s="190"/>
      <c r="J1924" s="67"/>
      <c r="K1924" s="190"/>
      <c r="L1924" s="190"/>
      <c r="M1924" s="191"/>
      <c r="N1924" s="190"/>
      <c r="O1924" s="192"/>
      <c r="P1924" s="218"/>
      <c r="Q1924" s="218"/>
      <c r="R1924" s="218"/>
    </row>
    <row r="1925" spans="1:18" x14ac:dyDescent="0.25">
      <c r="A1925" s="191"/>
      <c r="B1925" s="190"/>
      <c r="C1925" s="190"/>
      <c r="D1925" s="190"/>
      <c r="E1925" s="190"/>
      <c r="F1925" s="190"/>
      <c r="G1925" s="190"/>
      <c r="H1925" s="276"/>
      <c r="I1925" s="190"/>
      <c r="J1925" s="67"/>
      <c r="K1925" s="190"/>
      <c r="L1925" s="190"/>
      <c r="M1925" s="191"/>
      <c r="N1925" s="190"/>
      <c r="O1925" s="192"/>
      <c r="P1925" s="218"/>
      <c r="Q1925" s="218"/>
      <c r="R1925" s="218"/>
    </row>
    <row r="1926" spans="1:18" x14ac:dyDescent="0.25">
      <c r="A1926" s="191"/>
      <c r="B1926" s="190"/>
      <c r="C1926" s="190"/>
      <c r="D1926" s="190"/>
      <c r="E1926" s="190"/>
      <c r="F1926" s="190"/>
      <c r="G1926" s="190"/>
      <c r="H1926" s="276"/>
      <c r="I1926" s="190"/>
      <c r="J1926" s="67"/>
      <c r="K1926" s="190"/>
      <c r="L1926" s="190"/>
      <c r="M1926" s="191"/>
      <c r="N1926" s="190"/>
      <c r="O1926" s="192"/>
      <c r="P1926" s="218"/>
      <c r="Q1926" s="218"/>
      <c r="R1926" s="218"/>
    </row>
    <row r="1927" spans="1:18" x14ac:dyDescent="0.25">
      <c r="A1927" s="191"/>
      <c r="B1927" s="190"/>
      <c r="C1927" s="190"/>
      <c r="D1927" s="190"/>
      <c r="E1927" s="190"/>
      <c r="F1927" s="190"/>
      <c r="G1927" s="190"/>
      <c r="H1927" s="276"/>
      <c r="I1927" s="190"/>
      <c r="J1927" s="67"/>
      <c r="K1927" s="190"/>
      <c r="L1927" s="190"/>
      <c r="M1927" s="191"/>
      <c r="N1927" s="190"/>
      <c r="O1927" s="192"/>
      <c r="P1927" s="218"/>
      <c r="Q1927" s="218"/>
      <c r="R1927" s="218"/>
    </row>
    <row r="1928" spans="1:18" x14ac:dyDescent="0.25">
      <c r="A1928" s="191"/>
      <c r="B1928" s="190"/>
      <c r="C1928" s="190"/>
      <c r="D1928" s="190"/>
      <c r="E1928" s="190"/>
      <c r="F1928" s="190"/>
      <c r="G1928" s="190"/>
      <c r="H1928" s="276"/>
      <c r="I1928" s="190"/>
      <c r="J1928" s="67"/>
      <c r="K1928" s="190"/>
      <c r="L1928" s="190"/>
      <c r="M1928" s="191"/>
      <c r="N1928" s="190"/>
      <c r="O1928" s="192"/>
      <c r="P1928" s="218"/>
      <c r="Q1928" s="218"/>
      <c r="R1928" s="218"/>
    </row>
    <row r="1929" spans="1:18" x14ac:dyDescent="0.25">
      <c r="A1929" s="191"/>
      <c r="B1929" s="190"/>
      <c r="C1929" s="190"/>
      <c r="D1929" s="190"/>
      <c r="E1929" s="190"/>
      <c r="F1929" s="190"/>
      <c r="G1929" s="190"/>
      <c r="H1929" s="276"/>
      <c r="I1929" s="190"/>
      <c r="J1929" s="67"/>
      <c r="K1929" s="190"/>
      <c r="L1929" s="190"/>
      <c r="M1929" s="191"/>
      <c r="N1929" s="190"/>
      <c r="O1929" s="192"/>
      <c r="P1929" s="218"/>
      <c r="Q1929" s="218"/>
      <c r="R1929" s="218"/>
    </row>
    <row r="1930" spans="1:18" x14ac:dyDescent="0.25">
      <c r="A1930" s="191"/>
      <c r="B1930" s="190"/>
      <c r="C1930" s="190"/>
      <c r="D1930" s="190"/>
      <c r="E1930" s="190"/>
      <c r="F1930" s="190"/>
      <c r="G1930" s="190"/>
      <c r="H1930" s="276"/>
      <c r="I1930" s="190"/>
      <c r="J1930" s="67"/>
      <c r="K1930" s="190"/>
      <c r="L1930" s="190"/>
      <c r="M1930" s="191"/>
      <c r="N1930" s="190"/>
      <c r="O1930" s="192"/>
      <c r="P1930" s="218"/>
      <c r="Q1930" s="218"/>
      <c r="R1930" s="218"/>
    </row>
    <row r="1931" spans="1:18" x14ac:dyDescent="0.25">
      <c r="A1931" s="191"/>
      <c r="B1931" s="190"/>
      <c r="C1931" s="190"/>
      <c r="D1931" s="190"/>
      <c r="E1931" s="190"/>
      <c r="F1931" s="190"/>
      <c r="G1931" s="190"/>
      <c r="H1931" s="276"/>
      <c r="I1931" s="190"/>
      <c r="J1931" s="67"/>
      <c r="K1931" s="190"/>
      <c r="L1931" s="190"/>
      <c r="M1931" s="191"/>
      <c r="N1931" s="190"/>
      <c r="O1931" s="192"/>
      <c r="P1931" s="218"/>
      <c r="Q1931" s="218"/>
      <c r="R1931" s="218"/>
    </row>
    <row r="1932" spans="1:18" x14ac:dyDescent="0.25">
      <c r="A1932" s="191"/>
      <c r="B1932" s="190"/>
      <c r="C1932" s="190"/>
      <c r="D1932" s="190"/>
      <c r="E1932" s="190"/>
      <c r="F1932" s="190"/>
      <c r="G1932" s="190"/>
      <c r="H1932" s="276"/>
      <c r="I1932" s="190"/>
      <c r="J1932" s="67"/>
      <c r="K1932" s="190"/>
      <c r="L1932" s="190"/>
      <c r="M1932" s="191"/>
      <c r="N1932" s="190"/>
      <c r="O1932" s="192"/>
      <c r="P1932" s="218"/>
      <c r="Q1932" s="218"/>
      <c r="R1932" s="218"/>
    </row>
    <row r="1933" spans="1:18" x14ac:dyDescent="0.25">
      <c r="A1933" s="191"/>
      <c r="B1933" s="190"/>
      <c r="C1933" s="190"/>
      <c r="D1933" s="190"/>
      <c r="E1933" s="190"/>
      <c r="F1933" s="190"/>
      <c r="G1933" s="190"/>
      <c r="H1933" s="276"/>
      <c r="I1933" s="190"/>
      <c r="J1933" s="67"/>
      <c r="K1933" s="190"/>
      <c r="L1933" s="190"/>
      <c r="M1933" s="191"/>
      <c r="N1933" s="190"/>
      <c r="O1933" s="192"/>
      <c r="P1933" s="218"/>
      <c r="Q1933" s="218"/>
      <c r="R1933" s="218"/>
    </row>
    <row r="1934" spans="1:18" x14ac:dyDescent="0.25">
      <c r="A1934" s="191"/>
      <c r="B1934" s="190"/>
      <c r="C1934" s="190"/>
      <c r="D1934" s="190"/>
      <c r="E1934" s="190"/>
      <c r="F1934" s="190"/>
      <c r="G1934" s="190"/>
      <c r="H1934" s="276"/>
      <c r="I1934" s="190"/>
      <c r="J1934" s="67"/>
      <c r="K1934" s="190"/>
      <c r="L1934" s="190"/>
      <c r="M1934" s="191"/>
      <c r="N1934" s="190"/>
      <c r="O1934" s="192"/>
      <c r="P1934" s="218"/>
      <c r="Q1934" s="218"/>
      <c r="R1934" s="218"/>
    </row>
    <row r="1935" spans="1:18" x14ac:dyDescent="0.25">
      <c r="A1935" s="191"/>
      <c r="B1935" s="190"/>
      <c r="C1935" s="190"/>
      <c r="D1935" s="190"/>
      <c r="E1935" s="190"/>
      <c r="F1935" s="190"/>
      <c r="G1935" s="190"/>
      <c r="H1935" s="276"/>
      <c r="I1935" s="190"/>
      <c r="J1935" s="67"/>
      <c r="K1935" s="190"/>
      <c r="L1935" s="190"/>
      <c r="M1935" s="191"/>
      <c r="N1935" s="190"/>
      <c r="O1935" s="192"/>
      <c r="P1935" s="218"/>
      <c r="Q1935" s="218"/>
      <c r="R1935" s="218"/>
    </row>
    <row r="1936" spans="1:18" x14ac:dyDescent="0.25">
      <c r="A1936" s="191"/>
      <c r="B1936" s="190"/>
      <c r="C1936" s="190"/>
      <c r="D1936" s="190"/>
      <c r="E1936" s="190"/>
      <c r="F1936" s="190"/>
      <c r="G1936" s="190"/>
      <c r="H1936" s="276"/>
      <c r="I1936" s="190"/>
      <c r="J1936" s="67"/>
      <c r="K1936" s="190"/>
      <c r="L1936" s="190"/>
      <c r="M1936" s="191"/>
      <c r="N1936" s="190"/>
      <c r="O1936" s="192"/>
      <c r="P1936" s="218"/>
      <c r="Q1936" s="218"/>
      <c r="R1936" s="218"/>
    </row>
    <row r="1937" spans="1:18" x14ac:dyDescent="0.25">
      <c r="A1937" s="191"/>
      <c r="B1937" s="190"/>
      <c r="C1937" s="190"/>
      <c r="D1937" s="190"/>
      <c r="E1937" s="190"/>
      <c r="F1937" s="190"/>
      <c r="G1937" s="190"/>
      <c r="H1937" s="276"/>
      <c r="I1937" s="190"/>
      <c r="J1937" s="67"/>
      <c r="K1937" s="190"/>
      <c r="L1937" s="190"/>
      <c r="M1937" s="191"/>
      <c r="N1937" s="190"/>
      <c r="O1937" s="192"/>
      <c r="P1937" s="218"/>
      <c r="Q1937" s="218"/>
      <c r="R1937" s="218"/>
    </row>
    <row r="1938" spans="1:18" x14ac:dyDescent="0.25">
      <c r="A1938" s="191"/>
      <c r="B1938" s="190"/>
      <c r="C1938" s="190"/>
      <c r="D1938" s="190"/>
      <c r="E1938" s="190"/>
      <c r="F1938" s="190"/>
      <c r="G1938" s="190"/>
      <c r="H1938" s="276"/>
      <c r="I1938" s="190"/>
      <c r="J1938" s="67"/>
      <c r="K1938" s="190"/>
      <c r="L1938" s="190"/>
      <c r="M1938" s="191"/>
      <c r="N1938" s="190"/>
      <c r="O1938" s="192"/>
      <c r="P1938" s="218"/>
      <c r="Q1938" s="218"/>
      <c r="R1938" s="218"/>
    </row>
    <row r="1939" spans="1:18" x14ac:dyDescent="0.25">
      <c r="A1939" s="191"/>
      <c r="B1939" s="190"/>
      <c r="C1939" s="190"/>
      <c r="D1939" s="190"/>
      <c r="E1939" s="190"/>
      <c r="F1939" s="190"/>
      <c r="G1939" s="190"/>
      <c r="H1939" s="276"/>
      <c r="I1939" s="190"/>
      <c r="J1939" s="67"/>
      <c r="K1939" s="190"/>
      <c r="L1939" s="190"/>
      <c r="M1939" s="191"/>
      <c r="N1939" s="190"/>
      <c r="O1939" s="192"/>
      <c r="P1939" s="218"/>
      <c r="Q1939" s="218"/>
      <c r="R1939" s="218"/>
    </row>
    <row r="1940" spans="1:18" x14ac:dyDescent="0.25">
      <c r="A1940" s="191"/>
      <c r="B1940" s="190"/>
      <c r="C1940" s="190"/>
      <c r="D1940" s="190"/>
      <c r="E1940" s="190"/>
      <c r="F1940" s="190"/>
      <c r="G1940" s="190"/>
      <c r="H1940" s="276"/>
      <c r="I1940" s="190"/>
      <c r="J1940" s="67"/>
      <c r="K1940" s="190"/>
      <c r="L1940" s="190"/>
      <c r="M1940" s="191"/>
      <c r="N1940" s="190"/>
      <c r="O1940" s="192"/>
      <c r="P1940" s="218"/>
      <c r="Q1940" s="218"/>
      <c r="R1940" s="218"/>
    </row>
    <row r="1941" spans="1:18" x14ac:dyDescent="0.25">
      <c r="A1941" s="191"/>
      <c r="B1941" s="190"/>
      <c r="C1941" s="190"/>
      <c r="D1941" s="190"/>
      <c r="E1941" s="190"/>
      <c r="F1941" s="190"/>
      <c r="G1941" s="190"/>
      <c r="H1941" s="276"/>
      <c r="I1941" s="190"/>
      <c r="J1941" s="67"/>
      <c r="K1941" s="190"/>
      <c r="L1941" s="190"/>
      <c r="M1941" s="191"/>
      <c r="N1941" s="190"/>
      <c r="O1941" s="192"/>
      <c r="P1941" s="218"/>
      <c r="Q1941" s="218"/>
      <c r="R1941" s="218"/>
    </row>
    <row r="1942" spans="1:18" x14ac:dyDescent="0.25">
      <c r="A1942" s="191"/>
      <c r="B1942" s="190"/>
      <c r="C1942" s="190"/>
      <c r="D1942" s="190"/>
      <c r="E1942" s="190"/>
      <c r="F1942" s="190"/>
      <c r="G1942" s="190"/>
      <c r="H1942" s="276"/>
      <c r="I1942" s="190"/>
      <c r="J1942" s="67"/>
      <c r="K1942" s="190"/>
      <c r="L1942" s="190"/>
      <c r="M1942" s="191"/>
      <c r="N1942" s="190"/>
      <c r="O1942" s="192"/>
      <c r="P1942" s="218"/>
      <c r="Q1942" s="218"/>
      <c r="R1942" s="218"/>
    </row>
    <row r="1943" spans="1:18" x14ac:dyDescent="0.25">
      <c r="A1943" s="191"/>
      <c r="B1943" s="190"/>
      <c r="C1943" s="190"/>
      <c r="D1943" s="190"/>
      <c r="E1943" s="190"/>
      <c r="F1943" s="190"/>
      <c r="G1943" s="190"/>
      <c r="H1943" s="276"/>
      <c r="I1943" s="190"/>
      <c r="J1943" s="67"/>
      <c r="K1943" s="190"/>
      <c r="L1943" s="190"/>
      <c r="M1943" s="191"/>
      <c r="N1943" s="190"/>
      <c r="O1943" s="192"/>
      <c r="P1943" s="218"/>
      <c r="Q1943" s="218"/>
      <c r="R1943" s="218"/>
    </row>
    <row r="1944" spans="1:18" x14ac:dyDescent="0.25">
      <c r="A1944" s="191"/>
      <c r="B1944" s="190"/>
      <c r="C1944" s="190"/>
      <c r="D1944" s="190"/>
      <c r="E1944" s="190"/>
      <c r="F1944" s="190"/>
      <c r="G1944" s="190"/>
      <c r="H1944" s="276"/>
      <c r="I1944" s="190"/>
      <c r="J1944" s="67"/>
      <c r="K1944" s="190"/>
      <c r="L1944" s="190"/>
      <c r="M1944" s="191"/>
      <c r="N1944" s="190"/>
      <c r="O1944" s="192"/>
      <c r="P1944" s="218"/>
      <c r="Q1944" s="218"/>
      <c r="R1944" s="218"/>
    </row>
    <row r="1945" spans="1:18" x14ac:dyDescent="0.25">
      <c r="A1945" s="191"/>
      <c r="B1945" s="190"/>
      <c r="C1945" s="190"/>
      <c r="D1945" s="190"/>
      <c r="E1945" s="190"/>
      <c r="F1945" s="190"/>
      <c r="G1945" s="190"/>
      <c r="H1945" s="276"/>
      <c r="I1945" s="190"/>
      <c r="J1945" s="67"/>
      <c r="K1945" s="190"/>
      <c r="L1945" s="190"/>
      <c r="M1945" s="191"/>
      <c r="N1945" s="190"/>
      <c r="O1945" s="192"/>
      <c r="P1945" s="218"/>
      <c r="Q1945" s="218"/>
      <c r="R1945" s="218"/>
    </row>
    <row r="1946" spans="1:18" x14ac:dyDescent="0.25">
      <c r="A1946" s="191"/>
      <c r="B1946" s="190"/>
      <c r="C1946" s="190"/>
      <c r="D1946" s="190"/>
      <c r="E1946" s="190"/>
      <c r="F1946" s="190"/>
      <c r="G1946" s="190"/>
      <c r="H1946" s="276"/>
      <c r="I1946" s="190"/>
      <c r="J1946" s="67"/>
      <c r="K1946" s="190"/>
      <c r="L1946" s="190"/>
      <c r="M1946" s="191"/>
      <c r="N1946" s="190"/>
      <c r="O1946" s="192"/>
      <c r="P1946" s="218"/>
      <c r="Q1946" s="218"/>
      <c r="R1946" s="218"/>
    </row>
    <row r="1947" spans="1:18" x14ac:dyDescent="0.25">
      <c r="A1947" s="191"/>
      <c r="B1947" s="190"/>
      <c r="C1947" s="190"/>
      <c r="D1947" s="190"/>
      <c r="E1947" s="190"/>
      <c r="F1947" s="190"/>
      <c r="G1947" s="190"/>
      <c r="H1947" s="276"/>
      <c r="I1947" s="190"/>
      <c r="J1947" s="67"/>
      <c r="K1947" s="190"/>
      <c r="L1947" s="190"/>
      <c r="M1947" s="191"/>
      <c r="N1947" s="190"/>
      <c r="O1947" s="192"/>
      <c r="P1947" s="218"/>
      <c r="Q1947" s="218"/>
      <c r="R1947" s="218"/>
    </row>
    <row r="1948" spans="1:18" x14ac:dyDescent="0.25">
      <c r="A1948" s="191"/>
      <c r="B1948" s="190"/>
      <c r="C1948" s="190"/>
      <c r="D1948" s="190"/>
      <c r="E1948" s="190"/>
      <c r="F1948" s="190"/>
      <c r="G1948" s="190"/>
      <c r="H1948" s="276"/>
      <c r="I1948" s="190"/>
      <c r="J1948" s="67"/>
      <c r="K1948" s="190"/>
      <c r="L1948" s="190"/>
      <c r="M1948" s="191"/>
      <c r="N1948" s="190"/>
      <c r="O1948" s="192"/>
      <c r="P1948" s="218"/>
      <c r="Q1948" s="218"/>
      <c r="R1948" s="218"/>
    </row>
    <row r="1949" spans="1:18" x14ac:dyDescent="0.25">
      <c r="A1949" s="191"/>
      <c r="B1949" s="190"/>
      <c r="C1949" s="190"/>
      <c r="D1949" s="190"/>
      <c r="E1949" s="190"/>
      <c r="F1949" s="190"/>
      <c r="G1949" s="190"/>
      <c r="H1949" s="276"/>
      <c r="I1949" s="190"/>
      <c r="J1949" s="67"/>
      <c r="K1949" s="190"/>
      <c r="L1949" s="190"/>
      <c r="M1949" s="191"/>
      <c r="N1949" s="190"/>
      <c r="O1949" s="192"/>
      <c r="P1949" s="218"/>
      <c r="Q1949" s="218"/>
      <c r="R1949" s="218"/>
    </row>
    <row r="1950" spans="1:18" x14ac:dyDescent="0.25">
      <c r="A1950" s="191"/>
      <c r="B1950" s="190"/>
      <c r="C1950" s="190"/>
      <c r="D1950" s="190"/>
      <c r="E1950" s="190"/>
      <c r="F1950" s="190"/>
      <c r="G1950" s="190"/>
      <c r="H1950" s="276"/>
      <c r="I1950" s="190"/>
      <c r="J1950" s="67"/>
      <c r="K1950" s="190"/>
      <c r="L1950" s="190"/>
      <c r="M1950" s="191"/>
      <c r="N1950" s="190"/>
      <c r="O1950" s="192"/>
      <c r="P1950" s="218"/>
      <c r="Q1950" s="218"/>
      <c r="R1950" s="218"/>
    </row>
    <row r="1951" spans="1:18" x14ac:dyDescent="0.25">
      <c r="A1951" s="191"/>
      <c r="B1951" s="190"/>
      <c r="C1951" s="190"/>
      <c r="D1951" s="190"/>
      <c r="E1951" s="190"/>
      <c r="F1951" s="190"/>
      <c r="G1951" s="190"/>
      <c r="H1951" s="276"/>
      <c r="I1951" s="190"/>
      <c r="J1951" s="67"/>
      <c r="K1951" s="190"/>
      <c r="L1951" s="190"/>
      <c r="M1951" s="191"/>
      <c r="N1951" s="190"/>
      <c r="O1951" s="192"/>
      <c r="P1951" s="218"/>
      <c r="Q1951" s="218"/>
      <c r="R1951" s="218"/>
    </row>
    <row r="1952" spans="1:18" x14ac:dyDescent="0.25">
      <c r="A1952" s="191"/>
      <c r="B1952" s="190"/>
      <c r="C1952" s="190"/>
      <c r="D1952" s="190"/>
      <c r="E1952" s="190"/>
      <c r="F1952" s="190"/>
      <c r="G1952" s="190"/>
      <c r="H1952" s="276"/>
      <c r="I1952" s="190"/>
      <c r="J1952" s="67"/>
      <c r="K1952" s="190"/>
      <c r="L1952" s="190"/>
      <c r="M1952" s="191"/>
      <c r="N1952" s="190"/>
      <c r="O1952" s="192"/>
      <c r="P1952" s="218"/>
      <c r="Q1952" s="218"/>
      <c r="R1952" s="218"/>
    </row>
    <row r="1953" spans="1:18" x14ac:dyDescent="0.25">
      <c r="A1953" s="191"/>
      <c r="B1953" s="190"/>
      <c r="C1953" s="190"/>
      <c r="D1953" s="190"/>
      <c r="E1953" s="190"/>
      <c r="F1953" s="190"/>
      <c r="G1953" s="190"/>
      <c r="H1953" s="276"/>
      <c r="I1953" s="190"/>
      <c r="J1953" s="67"/>
      <c r="K1953" s="190"/>
      <c r="L1953" s="190"/>
      <c r="M1953" s="191"/>
      <c r="N1953" s="190"/>
      <c r="O1953" s="192"/>
      <c r="P1953" s="218"/>
      <c r="Q1953" s="218"/>
      <c r="R1953" s="218"/>
    </row>
    <row r="1954" spans="1:18" x14ac:dyDescent="0.25">
      <c r="A1954" s="191"/>
      <c r="B1954" s="190"/>
      <c r="C1954" s="190"/>
      <c r="D1954" s="190"/>
      <c r="E1954" s="190"/>
      <c r="F1954" s="190"/>
      <c r="G1954" s="190"/>
      <c r="H1954" s="276"/>
      <c r="I1954" s="190"/>
      <c r="J1954" s="67"/>
      <c r="K1954" s="190"/>
      <c r="L1954" s="190"/>
      <c r="M1954" s="191"/>
      <c r="N1954" s="190"/>
      <c r="O1954" s="192"/>
      <c r="P1954" s="218"/>
      <c r="Q1954" s="218"/>
      <c r="R1954" s="218"/>
    </row>
    <row r="1955" spans="1:18" x14ac:dyDescent="0.25">
      <c r="A1955" s="191"/>
      <c r="B1955" s="190"/>
      <c r="C1955" s="190"/>
      <c r="D1955" s="190"/>
      <c r="E1955" s="190"/>
      <c r="F1955" s="190"/>
      <c r="G1955" s="190"/>
      <c r="H1955" s="276"/>
      <c r="I1955" s="190"/>
      <c r="J1955" s="67"/>
      <c r="K1955" s="190"/>
      <c r="L1955" s="190"/>
      <c r="M1955" s="191"/>
      <c r="N1955" s="190"/>
      <c r="O1955" s="192"/>
      <c r="P1955" s="218"/>
      <c r="Q1955" s="218"/>
      <c r="R1955" s="218"/>
    </row>
    <row r="1956" spans="1:18" x14ac:dyDescent="0.25">
      <c r="A1956" s="191"/>
      <c r="B1956" s="190"/>
      <c r="C1956" s="190"/>
      <c r="D1956" s="190"/>
      <c r="E1956" s="190"/>
      <c r="F1956" s="190"/>
      <c r="G1956" s="190"/>
      <c r="H1956" s="276"/>
      <c r="I1956" s="190"/>
      <c r="J1956" s="67"/>
      <c r="K1956" s="190"/>
      <c r="L1956" s="190"/>
      <c r="M1956" s="191"/>
      <c r="N1956" s="190"/>
      <c r="O1956" s="192"/>
      <c r="P1956" s="218"/>
      <c r="Q1956" s="218"/>
      <c r="R1956" s="218"/>
    </row>
    <row r="1957" spans="1:18" x14ac:dyDescent="0.25">
      <c r="A1957" s="191"/>
      <c r="B1957" s="190"/>
      <c r="C1957" s="190"/>
      <c r="D1957" s="190"/>
      <c r="E1957" s="190"/>
      <c r="F1957" s="190"/>
      <c r="G1957" s="190"/>
      <c r="H1957" s="276"/>
      <c r="I1957" s="190"/>
      <c r="J1957" s="67"/>
      <c r="K1957" s="190"/>
      <c r="L1957" s="190"/>
      <c r="M1957" s="191"/>
      <c r="N1957" s="190"/>
      <c r="O1957" s="192"/>
      <c r="P1957" s="218"/>
      <c r="Q1957" s="218"/>
      <c r="R1957" s="218"/>
    </row>
    <row r="1958" spans="1:18" x14ac:dyDescent="0.25">
      <c r="A1958" s="191"/>
      <c r="B1958" s="190"/>
      <c r="C1958" s="190"/>
      <c r="D1958" s="190"/>
      <c r="E1958" s="190"/>
      <c r="F1958" s="190"/>
      <c r="G1958" s="190"/>
      <c r="H1958" s="276"/>
      <c r="I1958" s="190"/>
      <c r="J1958" s="67"/>
      <c r="K1958" s="190"/>
      <c r="L1958" s="190"/>
      <c r="M1958" s="191"/>
      <c r="N1958" s="190"/>
      <c r="O1958" s="192"/>
      <c r="P1958" s="218"/>
      <c r="Q1958" s="218"/>
      <c r="R1958" s="218"/>
    </row>
    <row r="1959" spans="1:18" x14ac:dyDescent="0.25">
      <c r="A1959" s="191"/>
      <c r="B1959" s="190"/>
      <c r="C1959" s="190"/>
      <c r="D1959" s="190"/>
      <c r="E1959" s="190"/>
      <c r="F1959" s="190"/>
      <c r="G1959" s="190"/>
      <c r="H1959" s="276"/>
      <c r="I1959" s="190"/>
      <c r="J1959" s="67"/>
      <c r="K1959" s="190"/>
      <c r="L1959" s="190"/>
      <c r="M1959" s="191"/>
      <c r="N1959" s="190"/>
      <c r="O1959" s="192"/>
      <c r="P1959" s="218"/>
      <c r="Q1959" s="218"/>
      <c r="R1959" s="218"/>
    </row>
    <row r="1960" spans="1:18" x14ac:dyDescent="0.25">
      <c r="A1960" s="191"/>
      <c r="B1960" s="190"/>
      <c r="C1960" s="190"/>
      <c r="D1960" s="190"/>
      <c r="E1960" s="190"/>
      <c r="F1960" s="190"/>
      <c r="G1960" s="190"/>
      <c r="H1960" s="276"/>
      <c r="I1960" s="190"/>
      <c r="J1960" s="67"/>
      <c r="K1960" s="190"/>
      <c r="L1960" s="190"/>
      <c r="M1960" s="191"/>
      <c r="N1960" s="190"/>
      <c r="O1960" s="192"/>
      <c r="P1960" s="218"/>
      <c r="Q1960" s="218"/>
      <c r="R1960" s="218"/>
    </row>
    <row r="1961" spans="1:18" x14ac:dyDescent="0.25">
      <c r="A1961" s="191"/>
      <c r="B1961" s="190"/>
      <c r="C1961" s="190"/>
      <c r="D1961" s="190"/>
      <c r="E1961" s="190"/>
      <c r="F1961" s="190"/>
      <c r="G1961" s="190"/>
      <c r="H1961" s="276"/>
      <c r="I1961" s="190"/>
      <c r="J1961" s="67"/>
      <c r="K1961" s="190"/>
      <c r="L1961" s="190"/>
      <c r="M1961" s="191"/>
      <c r="N1961" s="190"/>
      <c r="O1961" s="192"/>
      <c r="P1961" s="218"/>
      <c r="Q1961" s="218"/>
      <c r="R1961" s="218"/>
    </row>
    <row r="1962" spans="1:18" x14ac:dyDescent="0.25">
      <c r="A1962" s="191"/>
      <c r="B1962" s="190"/>
      <c r="C1962" s="190"/>
      <c r="D1962" s="190"/>
      <c r="E1962" s="190"/>
      <c r="F1962" s="190"/>
      <c r="G1962" s="190"/>
      <c r="H1962" s="276"/>
      <c r="I1962" s="190"/>
      <c r="J1962" s="67"/>
      <c r="K1962" s="190"/>
      <c r="L1962" s="190"/>
      <c r="M1962" s="191"/>
      <c r="N1962" s="190"/>
      <c r="O1962" s="192"/>
      <c r="P1962" s="218"/>
      <c r="Q1962" s="218"/>
      <c r="R1962" s="218"/>
    </row>
    <row r="1963" spans="1:18" x14ac:dyDescent="0.25">
      <c r="A1963" s="191"/>
      <c r="B1963" s="190"/>
      <c r="C1963" s="190"/>
      <c r="D1963" s="190"/>
      <c r="E1963" s="190"/>
      <c r="F1963" s="190"/>
      <c r="G1963" s="190"/>
      <c r="H1963" s="276"/>
      <c r="I1963" s="190"/>
      <c r="J1963" s="67"/>
      <c r="K1963" s="190"/>
      <c r="L1963" s="190"/>
      <c r="M1963" s="191"/>
      <c r="N1963" s="190"/>
      <c r="O1963" s="192"/>
      <c r="P1963" s="218"/>
      <c r="Q1963" s="218"/>
      <c r="R1963" s="218"/>
    </row>
    <row r="1964" spans="1:18" x14ac:dyDescent="0.25">
      <c r="A1964" s="191"/>
      <c r="B1964" s="190"/>
      <c r="C1964" s="190"/>
      <c r="D1964" s="190"/>
      <c r="E1964" s="190"/>
      <c r="F1964" s="190"/>
      <c r="G1964" s="190"/>
      <c r="H1964" s="276"/>
      <c r="I1964" s="190"/>
      <c r="J1964" s="67"/>
      <c r="K1964" s="190"/>
      <c r="L1964" s="190"/>
      <c r="M1964" s="191"/>
      <c r="N1964" s="190"/>
      <c r="O1964" s="192"/>
      <c r="P1964" s="218"/>
      <c r="Q1964" s="218"/>
      <c r="R1964" s="218"/>
    </row>
    <row r="1965" spans="1:18" x14ac:dyDescent="0.25">
      <c r="A1965" s="191"/>
      <c r="B1965" s="190"/>
      <c r="C1965" s="190"/>
      <c r="D1965" s="190"/>
      <c r="E1965" s="190"/>
      <c r="F1965" s="190"/>
      <c r="G1965" s="190"/>
      <c r="H1965" s="276"/>
      <c r="I1965" s="190"/>
      <c r="J1965" s="67"/>
      <c r="K1965" s="190"/>
      <c r="L1965" s="190"/>
      <c r="M1965" s="191"/>
      <c r="N1965" s="190"/>
      <c r="O1965" s="192"/>
      <c r="P1965" s="218"/>
      <c r="Q1965" s="218"/>
      <c r="R1965" s="218"/>
    </row>
    <row r="1966" spans="1:18" x14ac:dyDescent="0.25">
      <c r="A1966" s="191"/>
      <c r="B1966" s="190"/>
      <c r="C1966" s="190"/>
      <c r="D1966" s="190"/>
      <c r="E1966" s="190"/>
      <c r="F1966" s="190"/>
      <c r="G1966" s="190"/>
      <c r="H1966" s="276"/>
      <c r="I1966" s="190"/>
      <c r="J1966" s="67"/>
      <c r="K1966" s="190"/>
      <c r="L1966" s="190"/>
      <c r="M1966" s="191"/>
      <c r="N1966" s="190"/>
      <c r="O1966" s="192"/>
      <c r="P1966" s="218"/>
      <c r="Q1966" s="218"/>
      <c r="R1966" s="218"/>
    </row>
    <row r="1967" spans="1:18" x14ac:dyDescent="0.25">
      <c r="A1967" s="191"/>
      <c r="B1967" s="190"/>
      <c r="C1967" s="190"/>
      <c r="D1967" s="190"/>
      <c r="E1967" s="190"/>
      <c r="F1967" s="190"/>
      <c r="G1967" s="190"/>
      <c r="H1967" s="276"/>
      <c r="I1967" s="190"/>
      <c r="J1967" s="67"/>
      <c r="K1967" s="190"/>
      <c r="L1967" s="190"/>
      <c r="M1967" s="191"/>
      <c r="N1967" s="190"/>
      <c r="O1967" s="192"/>
      <c r="P1967" s="218"/>
      <c r="Q1967" s="218"/>
      <c r="R1967" s="218"/>
    </row>
    <row r="1968" spans="1:18" x14ac:dyDescent="0.25">
      <c r="A1968" s="191"/>
      <c r="B1968" s="190"/>
      <c r="C1968" s="190"/>
      <c r="D1968" s="190"/>
      <c r="E1968" s="190"/>
      <c r="F1968" s="190"/>
      <c r="G1968" s="190"/>
      <c r="H1968" s="276"/>
      <c r="I1968" s="190"/>
      <c r="J1968" s="67"/>
      <c r="K1968" s="190"/>
      <c r="L1968" s="190"/>
      <c r="M1968" s="191"/>
      <c r="N1968" s="190"/>
      <c r="O1968" s="192"/>
      <c r="P1968" s="218"/>
      <c r="Q1968" s="218"/>
      <c r="R1968" s="218"/>
    </row>
    <row r="1969" spans="1:18" x14ac:dyDescent="0.25">
      <c r="A1969" s="191"/>
      <c r="B1969" s="190"/>
      <c r="C1969" s="190"/>
      <c r="D1969" s="190"/>
      <c r="E1969" s="190"/>
      <c r="F1969" s="190"/>
      <c r="G1969" s="190"/>
      <c r="H1969" s="276"/>
      <c r="I1969" s="190"/>
      <c r="J1969" s="67"/>
      <c r="K1969" s="190"/>
      <c r="L1969" s="190"/>
      <c r="M1969" s="191"/>
      <c r="N1969" s="190"/>
      <c r="O1969" s="192"/>
      <c r="P1969" s="218"/>
      <c r="Q1969" s="218"/>
      <c r="R1969" s="218"/>
    </row>
    <row r="1970" spans="1:18" x14ac:dyDescent="0.25">
      <c r="A1970" s="191"/>
      <c r="B1970" s="190"/>
      <c r="C1970" s="190"/>
      <c r="D1970" s="190"/>
      <c r="E1970" s="190"/>
      <c r="F1970" s="190"/>
      <c r="G1970" s="190"/>
      <c r="H1970" s="276"/>
      <c r="I1970" s="190"/>
      <c r="J1970" s="67"/>
      <c r="K1970" s="190"/>
      <c r="L1970" s="190"/>
      <c r="M1970" s="191"/>
      <c r="N1970" s="190"/>
      <c r="O1970" s="192"/>
      <c r="P1970" s="218"/>
      <c r="Q1970" s="218"/>
      <c r="R1970" s="218"/>
    </row>
    <row r="1971" spans="1:18" x14ac:dyDescent="0.25">
      <c r="A1971" s="191"/>
      <c r="B1971" s="190"/>
      <c r="C1971" s="190"/>
      <c r="D1971" s="190"/>
      <c r="E1971" s="190"/>
      <c r="F1971" s="190"/>
      <c r="G1971" s="190"/>
      <c r="H1971" s="276"/>
      <c r="I1971" s="190"/>
      <c r="J1971" s="67"/>
      <c r="K1971" s="190"/>
      <c r="L1971" s="190"/>
      <c r="M1971" s="191"/>
      <c r="N1971" s="190"/>
      <c r="O1971" s="192"/>
      <c r="P1971" s="218"/>
      <c r="Q1971" s="218"/>
      <c r="R1971" s="218"/>
    </row>
    <row r="1972" spans="1:18" x14ac:dyDescent="0.25">
      <c r="A1972" s="191"/>
      <c r="B1972" s="190"/>
      <c r="C1972" s="190"/>
      <c r="D1972" s="190"/>
      <c r="E1972" s="190"/>
      <c r="F1972" s="190"/>
      <c r="G1972" s="190"/>
      <c r="H1972" s="276"/>
      <c r="I1972" s="190"/>
      <c r="J1972" s="67"/>
      <c r="K1972" s="190"/>
      <c r="L1972" s="190"/>
      <c r="M1972" s="191"/>
      <c r="N1972" s="190"/>
      <c r="O1972" s="192"/>
      <c r="P1972" s="218"/>
      <c r="Q1972" s="218"/>
      <c r="R1972" s="218"/>
    </row>
    <row r="1973" spans="1:18" x14ac:dyDescent="0.25">
      <c r="A1973" s="191"/>
      <c r="B1973" s="190"/>
      <c r="C1973" s="190"/>
      <c r="D1973" s="190"/>
      <c r="E1973" s="190"/>
      <c r="F1973" s="190"/>
      <c r="G1973" s="190"/>
      <c r="H1973" s="276"/>
      <c r="I1973" s="190"/>
      <c r="J1973" s="67"/>
      <c r="K1973" s="190"/>
      <c r="L1973" s="190"/>
      <c r="M1973" s="191"/>
      <c r="N1973" s="190"/>
      <c r="O1973" s="192"/>
      <c r="P1973" s="218"/>
      <c r="Q1973" s="218"/>
      <c r="R1973" s="218"/>
    </row>
    <row r="1974" spans="1:18" x14ac:dyDescent="0.25">
      <c r="A1974" s="191"/>
      <c r="B1974" s="190"/>
      <c r="C1974" s="190"/>
      <c r="D1974" s="190"/>
      <c r="E1974" s="190"/>
      <c r="F1974" s="190"/>
      <c r="G1974" s="190"/>
      <c r="H1974" s="276"/>
      <c r="I1974" s="190"/>
      <c r="J1974" s="67"/>
      <c r="K1974" s="190"/>
      <c r="L1974" s="190"/>
      <c r="M1974" s="191"/>
      <c r="N1974" s="190"/>
      <c r="O1974" s="192"/>
      <c r="P1974" s="218"/>
      <c r="Q1974" s="218"/>
      <c r="R1974" s="218"/>
    </row>
    <row r="1975" spans="1:18" x14ac:dyDescent="0.25">
      <c r="A1975" s="191"/>
      <c r="B1975" s="190"/>
      <c r="C1975" s="190"/>
      <c r="D1975" s="190"/>
      <c r="E1975" s="190"/>
      <c r="F1975" s="190"/>
      <c r="G1975" s="190"/>
      <c r="H1975" s="276"/>
      <c r="I1975" s="190"/>
      <c r="J1975" s="67"/>
      <c r="K1975" s="190"/>
      <c r="L1975" s="190"/>
      <c r="M1975" s="191"/>
      <c r="N1975" s="190"/>
      <c r="O1975" s="192"/>
      <c r="P1975" s="218"/>
      <c r="Q1975" s="218"/>
      <c r="R1975" s="218"/>
    </row>
    <row r="1976" spans="1:18" x14ac:dyDescent="0.25">
      <c r="A1976" s="191"/>
      <c r="B1976" s="190"/>
      <c r="C1976" s="190"/>
      <c r="D1976" s="190"/>
      <c r="E1976" s="190"/>
      <c r="F1976" s="190"/>
      <c r="G1976" s="190"/>
      <c r="H1976" s="276"/>
      <c r="I1976" s="190"/>
      <c r="J1976" s="67"/>
      <c r="K1976" s="190"/>
      <c r="L1976" s="190"/>
      <c r="M1976" s="191"/>
      <c r="N1976" s="190"/>
      <c r="O1976" s="192"/>
      <c r="P1976" s="218"/>
      <c r="Q1976" s="218"/>
      <c r="R1976" s="218"/>
    </row>
    <row r="1977" spans="1:18" x14ac:dyDescent="0.25">
      <c r="A1977" s="191"/>
      <c r="B1977" s="190"/>
      <c r="C1977" s="190"/>
      <c r="D1977" s="190"/>
      <c r="E1977" s="190"/>
      <c r="F1977" s="190"/>
      <c r="G1977" s="190"/>
      <c r="H1977" s="276"/>
      <c r="I1977" s="190"/>
      <c r="J1977" s="67"/>
      <c r="K1977" s="190"/>
      <c r="L1977" s="190"/>
      <c r="M1977" s="191"/>
      <c r="N1977" s="190"/>
      <c r="O1977" s="192"/>
      <c r="P1977" s="218"/>
      <c r="Q1977" s="218"/>
      <c r="R1977" s="218"/>
    </row>
    <row r="1978" spans="1:18" x14ac:dyDescent="0.25">
      <c r="A1978" s="191"/>
      <c r="B1978" s="190"/>
      <c r="C1978" s="190"/>
      <c r="D1978" s="190"/>
      <c r="E1978" s="190"/>
      <c r="F1978" s="190"/>
      <c r="G1978" s="190"/>
      <c r="H1978" s="276"/>
      <c r="I1978" s="190"/>
      <c r="J1978" s="67"/>
      <c r="K1978" s="190"/>
      <c r="L1978" s="190"/>
      <c r="M1978" s="191"/>
      <c r="N1978" s="190"/>
      <c r="O1978" s="192"/>
      <c r="P1978" s="218"/>
      <c r="Q1978" s="218"/>
      <c r="R1978" s="218"/>
    </row>
    <row r="1979" spans="1:18" x14ac:dyDescent="0.25">
      <c r="A1979" s="191"/>
      <c r="B1979" s="190"/>
      <c r="C1979" s="190"/>
      <c r="D1979" s="190"/>
      <c r="E1979" s="190"/>
      <c r="F1979" s="190"/>
      <c r="G1979" s="190"/>
      <c r="H1979" s="276"/>
      <c r="I1979" s="190"/>
      <c r="J1979" s="67"/>
      <c r="K1979" s="190"/>
      <c r="L1979" s="190"/>
      <c r="M1979" s="191"/>
      <c r="N1979" s="190"/>
      <c r="O1979" s="192"/>
      <c r="P1979" s="218"/>
      <c r="Q1979" s="218"/>
      <c r="R1979" s="218"/>
    </row>
    <row r="1980" spans="1:18" x14ac:dyDescent="0.25">
      <c r="A1980" s="191"/>
      <c r="B1980" s="190"/>
      <c r="C1980" s="190"/>
      <c r="D1980" s="190"/>
      <c r="E1980" s="190"/>
      <c r="F1980" s="190"/>
      <c r="G1980" s="190"/>
      <c r="H1980" s="276"/>
      <c r="I1980" s="190"/>
      <c r="J1980" s="67"/>
      <c r="K1980" s="190"/>
      <c r="L1980" s="190"/>
      <c r="M1980" s="191"/>
      <c r="N1980" s="190"/>
      <c r="O1980" s="192"/>
      <c r="P1980" s="218"/>
      <c r="Q1980" s="218"/>
      <c r="R1980" s="218"/>
    </row>
    <row r="1981" spans="1:18" x14ac:dyDescent="0.25">
      <c r="A1981" s="191"/>
      <c r="B1981" s="190"/>
      <c r="C1981" s="190"/>
      <c r="D1981" s="190"/>
      <c r="E1981" s="190"/>
      <c r="F1981" s="190"/>
      <c r="G1981" s="190"/>
      <c r="H1981" s="276"/>
      <c r="I1981" s="190"/>
      <c r="J1981" s="67"/>
      <c r="K1981" s="190"/>
      <c r="L1981" s="190"/>
      <c r="M1981" s="191"/>
      <c r="N1981" s="190"/>
      <c r="O1981" s="192"/>
      <c r="P1981" s="218"/>
      <c r="Q1981" s="218"/>
      <c r="R1981" s="218"/>
    </row>
    <row r="1982" spans="1:18" x14ac:dyDescent="0.25">
      <c r="A1982" s="191"/>
      <c r="B1982" s="190"/>
      <c r="C1982" s="190"/>
      <c r="D1982" s="190"/>
      <c r="E1982" s="190"/>
      <c r="F1982" s="190"/>
      <c r="G1982" s="190"/>
      <c r="H1982" s="276"/>
      <c r="I1982" s="190"/>
      <c r="J1982" s="67"/>
      <c r="K1982" s="190"/>
      <c r="L1982" s="190"/>
      <c r="M1982" s="191"/>
      <c r="N1982" s="190"/>
      <c r="O1982" s="192"/>
      <c r="P1982" s="218"/>
      <c r="Q1982" s="218"/>
      <c r="R1982" s="218"/>
    </row>
    <row r="1983" spans="1:18" x14ac:dyDescent="0.25">
      <c r="A1983" s="191"/>
      <c r="B1983" s="190"/>
      <c r="C1983" s="190"/>
      <c r="D1983" s="190"/>
      <c r="E1983" s="190"/>
      <c r="F1983" s="190"/>
      <c r="G1983" s="190"/>
      <c r="H1983" s="276"/>
      <c r="I1983" s="190"/>
      <c r="J1983" s="67"/>
      <c r="K1983" s="190"/>
      <c r="L1983" s="190"/>
      <c r="M1983" s="191"/>
      <c r="N1983" s="190"/>
      <c r="O1983" s="192"/>
      <c r="P1983" s="218"/>
      <c r="Q1983" s="218"/>
      <c r="R1983" s="218"/>
    </row>
    <row r="1984" spans="1:18" x14ac:dyDescent="0.25">
      <c r="A1984" s="191"/>
      <c r="B1984" s="190"/>
      <c r="C1984" s="190"/>
      <c r="D1984" s="190"/>
      <c r="E1984" s="190"/>
      <c r="F1984" s="190"/>
      <c r="G1984" s="190"/>
      <c r="H1984" s="276"/>
      <c r="I1984" s="190"/>
      <c r="J1984" s="67"/>
      <c r="K1984" s="190"/>
      <c r="L1984" s="190"/>
      <c r="M1984" s="191"/>
      <c r="N1984" s="190"/>
      <c r="O1984" s="192"/>
      <c r="P1984" s="218"/>
      <c r="Q1984" s="218"/>
      <c r="R1984" s="218"/>
    </row>
    <row r="1985" spans="1:18" x14ac:dyDescent="0.25">
      <c r="A1985" s="191"/>
      <c r="B1985" s="190"/>
      <c r="C1985" s="190"/>
      <c r="D1985" s="190"/>
      <c r="E1985" s="190"/>
      <c r="F1985" s="190"/>
      <c r="G1985" s="190"/>
      <c r="H1985" s="276"/>
      <c r="I1985" s="190"/>
      <c r="J1985" s="67"/>
      <c r="K1985" s="190"/>
      <c r="L1985" s="190"/>
      <c r="M1985" s="191"/>
      <c r="N1985" s="190"/>
      <c r="O1985" s="192"/>
      <c r="P1985" s="218"/>
      <c r="Q1985" s="218"/>
      <c r="R1985" s="218"/>
    </row>
    <row r="1986" spans="1:18" x14ac:dyDescent="0.25">
      <c r="A1986" s="191"/>
      <c r="B1986" s="190"/>
      <c r="C1986" s="190"/>
      <c r="D1986" s="190"/>
      <c r="E1986" s="190"/>
      <c r="F1986" s="190"/>
      <c r="G1986" s="190"/>
      <c r="H1986" s="276"/>
      <c r="I1986" s="190"/>
      <c r="J1986" s="67"/>
      <c r="K1986" s="190"/>
      <c r="L1986" s="190"/>
      <c r="M1986" s="191"/>
      <c r="N1986" s="190"/>
      <c r="O1986" s="192"/>
      <c r="P1986" s="218"/>
      <c r="Q1986" s="218"/>
      <c r="R1986" s="218"/>
    </row>
    <row r="1987" spans="1:18" x14ac:dyDescent="0.25">
      <c r="A1987" s="191"/>
      <c r="B1987" s="190"/>
      <c r="C1987" s="190"/>
      <c r="D1987" s="190"/>
      <c r="E1987" s="190"/>
      <c r="F1987" s="190"/>
      <c r="G1987" s="190"/>
      <c r="H1987" s="276"/>
      <c r="I1987" s="190"/>
      <c r="J1987" s="67"/>
      <c r="K1987" s="190"/>
      <c r="L1987" s="190"/>
      <c r="M1987" s="191"/>
      <c r="N1987" s="190"/>
      <c r="O1987" s="192"/>
      <c r="P1987" s="218"/>
      <c r="Q1987" s="218"/>
      <c r="R1987" s="218"/>
    </row>
    <row r="1988" spans="1:18" x14ac:dyDescent="0.25">
      <c r="A1988" s="191"/>
      <c r="B1988" s="190"/>
      <c r="C1988" s="190"/>
      <c r="D1988" s="190"/>
      <c r="E1988" s="190"/>
      <c r="F1988" s="190"/>
      <c r="G1988" s="190"/>
      <c r="H1988" s="276"/>
      <c r="I1988" s="190"/>
      <c r="J1988" s="67"/>
      <c r="K1988" s="190"/>
      <c r="L1988" s="190"/>
      <c r="M1988" s="191"/>
      <c r="N1988" s="190"/>
      <c r="O1988" s="192"/>
      <c r="P1988" s="218"/>
      <c r="Q1988" s="218"/>
      <c r="R1988" s="218"/>
    </row>
    <row r="1989" spans="1:18" x14ac:dyDescent="0.25">
      <c r="A1989" s="191"/>
      <c r="B1989" s="190"/>
      <c r="C1989" s="190"/>
      <c r="D1989" s="190"/>
      <c r="E1989" s="190"/>
      <c r="F1989" s="190"/>
      <c r="G1989" s="190"/>
      <c r="H1989" s="276"/>
      <c r="I1989" s="190"/>
      <c r="J1989" s="67"/>
      <c r="K1989" s="190"/>
      <c r="L1989" s="190"/>
      <c r="M1989" s="191"/>
      <c r="N1989" s="190"/>
      <c r="O1989" s="192"/>
      <c r="P1989" s="218"/>
      <c r="Q1989" s="218"/>
      <c r="R1989" s="218"/>
    </row>
    <row r="1990" spans="1:18" x14ac:dyDescent="0.25">
      <c r="A1990" s="191"/>
      <c r="B1990" s="190"/>
      <c r="C1990" s="190"/>
      <c r="D1990" s="190"/>
      <c r="E1990" s="190"/>
      <c r="F1990" s="190"/>
      <c r="G1990" s="190"/>
      <c r="H1990" s="276"/>
      <c r="I1990" s="190"/>
      <c r="J1990" s="67"/>
      <c r="K1990" s="190"/>
      <c r="L1990" s="190"/>
      <c r="M1990" s="191"/>
      <c r="N1990" s="190"/>
      <c r="O1990" s="192"/>
      <c r="P1990" s="218"/>
      <c r="Q1990" s="218"/>
      <c r="R1990" s="218"/>
    </row>
    <row r="1991" spans="1:18" x14ac:dyDescent="0.25">
      <c r="A1991" s="191"/>
      <c r="B1991" s="190"/>
      <c r="C1991" s="190"/>
      <c r="D1991" s="190"/>
      <c r="E1991" s="190"/>
      <c r="F1991" s="190"/>
      <c r="G1991" s="190"/>
      <c r="H1991" s="276"/>
      <c r="I1991" s="190"/>
      <c r="J1991" s="67"/>
      <c r="K1991" s="190"/>
      <c r="L1991" s="190"/>
      <c r="M1991" s="191"/>
      <c r="N1991" s="190"/>
      <c r="O1991" s="192"/>
      <c r="P1991" s="218"/>
      <c r="Q1991" s="218"/>
      <c r="R1991" s="218"/>
    </row>
    <row r="1992" spans="1:18" x14ac:dyDescent="0.25">
      <c r="A1992" s="191"/>
      <c r="B1992" s="190"/>
      <c r="C1992" s="190"/>
      <c r="D1992" s="190"/>
      <c r="E1992" s="190"/>
      <c r="F1992" s="190"/>
      <c r="G1992" s="190"/>
      <c r="H1992" s="276"/>
      <c r="I1992" s="190"/>
      <c r="J1992" s="67"/>
      <c r="K1992" s="190"/>
      <c r="L1992" s="190"/>
      <c r="M1992" s="191"/>
      <c r="N1992" s="190"/>
      <c r="O1992" s="192"/>
      <c r="P1992" s="218"/>
      <c r="Q1992" s="218"/>
      <c r="R1992" s="218"/>
    </row>
    <row r="1993" spans="1:18" x14ac:dyDescent="0.25">
      <c r="A1993" s="191"/>
      <c r="B1993" s="190"/>
      <c r="C1993" s="190"/>
      <c r="D1993" s="190"/>
      <c r="E1993" s="190"/>
      <c r="F1993" s="190"/>
      <c r="G1993" s="190"/>
      <c r="H1993" s="276"/>
      <c r="I1993" s="190"/>
      <c r="J1993" s="67"/>
      <c r="K1993" s="190"/>
      <c r="L1993" s="190"/>
      <c r="M1993" s="191"/>
      <c r="N1993" s="190"/>
      <c r="O1993" s="192"/>
      <c r="P1993" s="218"/>
      <c r="Q1993" s="218"/>
      <c r="R1993" s="218"/>
    </row>
    <row r="1994" spans="1:18" x14ac:dyDescent="0.25">
      <c r="A1994" s="191"/>
      <c r="B1994" s="190"/>
      <c r="C1994" s="190"/>
      <c r="D1994" s="190"/>
      <c r="E1994" s="190"/>
      <c r="F1994" s="190"/>
      <c r="G1994" s="190"/>
      <c r="H1994" s="276"/>
      <c r="I1994" s="190"/>
      <c r="J1994" s="67"/>
      <c r="K1994" s="190"/>
      <c r="L1994" s="190"/>
      <c r="M1994" s="191"/>
      <c r="N1994" s="190"/>
      <c r="O1994" s="192"/>
      <c r="P1994" s="218"/>
      <c r="Q1994" s="218"/>
      <c r="R1994" s="218"/>
    </row>
    <row r="1995" spans="1:18" x14ac:dyDescent="0.25">
      <c r="A1995" s="191"/>
      <c r="B1995" s="190"/>
      <c r="C1995" s="190"/>
      <c r="D1995" s="190"/>
      <c r="E1995" s="190"/>
      <c r="F1995" s="190"/>
      <c r="G1995" s="190"/>
      <c r="H1995" s="276"/>
      <c r="I1995" s="190"/>
      <c r="J1995" s="67"/>
      <c r="K1995" s="190"/>
      <c r="L1995" s="190"/>
      <c r="M1995" s="191"/>
      <c r="N1995" s="190"/>
      <c r="O1995" s="192"/>
      <c r="P1995" s="218"/>
      <c r="Q1995" s="218"/>
      <c r="R1995" s="218"/>
    </row>
    <row r="1996" spans="1:18" x14ac:dyDescent="0.25">
      <c r="A1996" s="191"/>
      <c r="B1996" s="190"/>
      <c r="C1996" s="190"/>
      <c r="D1996" s="190"/>
      <c r="E1996" s="190"/>
      <c r="F1996" s="190"/>
      <c r="G1996" s="190"/>
      <c r="H1996" s="276"/>
      <c r="I1996" s="190"/>
      <c r="J1996" s="67"/>
      <c r="K1996" s="190"/>
      <c r="L1996" s="190"/>
      <c r="M1996" s="191"/>
      <c r="N1996" s="190"/>
      <c r="O1996" s="192"/>
      <c r="P1996" s="218"/>
      <c r="Q1996" s="218"/>
      <c r="R1996" s="218"/>
    </row>
    <row r="1997" spans="1:18" x14ac:dyDescent="0.25">
      <c r="A1997" s="191"/>
      <c r="B1997" s="190"/>
      <c r="C1997" s="190"/>
      <c r="D1997" s="190"/>
      <c r="E1997" s="190"/>
      <c r="F1997" s="190"/>
      <c r="G1997" s="190"/>
      <c r="H1997" s="276"/>
      <c r="I1997" s="190"/>
      <c r="J1997" s="67"/>
      <c r="K1997" s="190"/>
      <c r="L1997" s="190"/>
      <c r="M1997" s="191"/>
      <c r="N1997" s="190"/>
      <c r="O1997" s="192"/>
      <c r="P1997" s="218"/>
      <c r="Q1997" s="218"/>
      <c r="R1997" s="218"/>
    </row>
    <row r="1998" spans="1:18" x14ac:dyDescent="0.25">
      <c r="A1998" s="191"/>
      <c r="B1998" s="190"/>
      <c r="C1998" s="190"/>
      <c r="D1998" s="190"/>
      <c r="E1998" s="190"/>
      <c r="F1998" s="190"/>
      <c r="G1998" s="190"/>
      <c r="H1998" s="276"/>
      <c r="I1998" s="190"/>
      <c r="J1998" s="67"/>
      <c r="K1998" s="190"/>
      <c r="L1998" s="190"/>
      <c r="M1998" s="191"/>
      <c r="N1998" s="190"/>
      <c r="O1998" s="192"/>
      <c r="P1998" s="218"/>
      <c r="Q1998" s="218"/>
      <c r="R1998" s="218"/>
    </row>
    <row r="1999" spans="1:18" x14ac:dyDescent="0.25">
      <c r="A1999" s="191"/>
      <c r="B1999" s="190"/>
      <c r="C1999" s="190"/>
      <c r="D1999" s="190"/>
      <c r="E1999" s="190"/>
      <c r="F1999" s="190"/>
      <c r="G1999" s="190"/>
      <c r="H1999" s="276"/>
      <c r="I1999" s="190"/>
      <c r="J1999" s="67"/>
      <c r="K1999" s="190"/>
      <c r="L1999" s="190"/>
      <c r="M1999" s="191"/>
      <c r="N1999" s="190"/>
      <c r="O1999" s="192"/>
      <c r="P1999" s="218"/>
      <c r="Q1999" s="218"/>
      <c r="R1999" s="218"/>
    </row>
    <row r="2000" spans="1:18" x14ac:dyDescent="0.25">
      <c r="A2000" s="191"/>
      <c r="B2000" s="190"/>
      <c r="C2000" s="190"/>
      <c r="D2000" s="190"/>
      <c r="E2000" s="190"/>
      <c r="F2000" s="190"/>
      <c r="G2000" s="190"/>
      <c r="H2000" s="276"/>
      <c r="I2000" s="190"/>
      <c r="J2000" s="67"/>
      <c r="K2000" s="190"/>
      <c r="L2000" s="190"/>
      <c r="M2000" s="191"/>
      <c r="N2000" s="190"/>
      <c r="O2000" s="192"/>
      <c r="P2000" s="218"/>
      <c r="Q2000" s="218"/>
      <c r="R2000" s="218"/>
    </row>
    <row r="2001" spans="1:18" x14ac:dyDescent="0.25">
      <c r="A2001" s="191"/>
      <c r="B2001" s="190"/>
      <c r="C2001" s="190"/>
      <c r="D2001" s="190"/>
      <c r="E2001" s="190"/>
      <c r="F2001" s="190"/>
      <c r="G2001" s="190"/>
      <c r="H2001" s="276"/>
      <c r="I2001" s="190"/>
      <c r="J2001" s="67"/>
      <c r="K2001" s="190"/>
      <c r="L2001" s="190"/>
      <c r="M2001" s="191"/>
      <c r="N2001" s="190"/>
      <c r="O2001" s="192"/>
      <c r="P2001" s="218"/>
      <c r="Q2001" s="218"/>
      <c r="R2001" s="218"/>
    </row>
    <row r="2002" spans="1:18" x14ac:dyDescent="0.25">
      <c r="A2002" s="191"/>
      <c r="B2002" s="190"/>
      <c r="C2002" s="190"/>
      <c r="D2002" s="190"/>
      <c r="E2002" s="190"/>
      <c r="F2002" s="190"/>
      <c r="G2002" s="190"/>
      <c r="H2002" s="276"/>
      <c r="I2002" s="190"/>
      <c r="J2002" s="67"/>
      <c r="K2002" s="190"/>
      <c r="L2002" s="190"/>
      <c r="M2002" s="191"/>
      <c r="N2002" s="190"/>
      <c r="O2002" s="192"/>
      <c r="P2002" s="218"/>
      <c r="Q2002" s="218"/>
      <c r="R2002" s="218"/>
    </row>
    <row r="2003" spans="1:18" x14ac:dyDescent="0.25">
      <c r="A2003" s="191"/>
      <c r="B2003" s="190"/>
      <c r="C2003" s="190"/>
      <c r="D2003" s="190"/>
      <c r="E2003" s="190"/>
      <c r="F2003" s="190"/>
      <c r="G2003" s="190"/>
      <c r="H2003" s="276"/>
      <c r="I2003" s="190"/>
      <c r="J2003" s="67"/>
      <c r="K2003" s="190"/>
      <c r="L2003" s="190"/>
      <c r="M2003" s="191"/>
      <c r="N2003" s="190"/>
      <c r="O2003" s="192"/>
      <c r="P2003" s="218"/>
      <c r="Q2003" s="218"/>
      <c r="R2003" s="218"/>
    </row>
    <row r="2004" spans="1:18" x14ac:dyDescent="0.25">
      <c r="A2004" s="191"/>
      <c r="B2004" s="190"/>
      <c r="C2004" s="190"/>
      <c r="D2004" s="190"/>
      <c r="E2004" s="190"/>
      <c r="F2004" s="190"/>
      <c r="G2004" s="190"/>
      <c r="H2004" s="276"/>
      <c r="I2004" s="190"/>
      <c r="J2004" s="67"/>
      <c r="K2004" s="190"/>
      <c r="L2004" s="190"/>
      <c r="M2004" s="191"/>
      <c r="N2004" s="190"/>
      <c r="O2004" s="192"/>
      <c r="P2004" s="218"/>
      <c r="Q2004" s="218"/>
      <c r="R2004" s="218"/>
    </row>
    <row r="2005" spans="1:18" x14ac:dyDescent="0.25">
      <c r="A2005" s="191"/>
      <c r="B2005" s="190"/>
      <c r="C2005" s="190"/>
      <c r="D2005" s="190"/>
      <c r="E2005" s="190"/>
      <c r="F2005" s="190"/>
      <c r="G2005" s="190"/>
      <c r="H2005" s="276"/>
      <c r="I2005" s="190"/>
      <c r="J2005" s="67"/>
      <c r="K2005" s="190"/>
      <c r="L2005" s="190"/>
      <c r="M2005" s="191"/>
      <c r="N2005" s="190"/>
      <c r="O2005" s="192"/>
      <c r="P2005" s="218"/>
      <c r="Q2005" s="218"/>
      <c r="R2005" s="218"/>
    </row>
    <row r="2006" spans="1:18" x14ac:dyDescent="0.25">
      <c r="A2006" s="191"/>
      <c r="B2006" s="190"/>
      <c r="C2006" s="190"/>
      <c r="D2006" s="190"/>
      <c r="E2006" s="190"/>
      <c r="F2006" s="190"/>
      <c r="G2006" s="190"/>
      <c r="H2006" s="276"/>
      <c r="I2006" s="190"/>
      <c r="J2006" s="67"/>
      <c r="K2006" s="190"/>
      <c r="L2006" s="190"/>
      <c r="M2006" s="191"/>
      <c r="N2006" s="190"/>
      <c r="O2006" s="192"/>
      <c r="P2006" s="218"/>
      <c r="Q2006" s="218"/>
      <c r="R2006" s="218"/>
    </row>
    <row r="2007" spans="1:18" x14ac:dyDescent="0.25">
      <c r="A2007" s="191"/>
      <c r="B2007" s="190"/>
      <c r="C2007" s="190"/>
      <c r="D2007" s="190"/>
      <c r="E2007" s="190"/>
      <c r="F2007" s="190"/>
      <c r="G2007" s="190"/>
      <c r="H2007" s="276"/>
      <c r="I2007" s="190"/>
      <c r="J2007" s="67"/>
      <c r="K2007" s="190"/>
      <c r="L2007" s="190"/>
      <c r="M2007" s="191"/>
      <c r="N2007" s="190"/>
      <c r="O2007" s="192"/>
      <c r="P2007" s="218"/>
      <c r="Q2007" s="218"/>
      <c r="R2007" s="218"/>
    </row>
    <row r="2008" spans="1:18" x14ac:dyDescent="0.25">
      <c r="A2008" s="191"/>
      <c r="B2008" s="190"/>
      <c r="C2008" s="190"/>
      <c r="D2008" s="190"/>
      <c r="E2008" s="190"/>
      <c r="F2008" s="190"/>
      <c r="G2008" s="190"/>
      <c r="H2008" s="276"/>
      <c r="I2008" s="190"/>
      <c r="J2008" s="67"/>
      <c r="K2008" s="190"/>
      <c r="L2008" s="190"/>
      <c r="M2008" s="191"/>
      <c r="N2008" s="190"/>
      <c r="O2008" s="192"/>
      <c r="P2008" s="218"/>
      <c r="Q2008" s="218"/>
      <c r="R2008" s="218"/>
    </row>
    <row r="2009" spans="1:18" x14ac:dyDescent="0.25">
      <c r="A2009" s="191"/>
      <c r="B2009" s="190"/>
      <c r="C2009" s="190"/>
      <c r="D2009" s="190"/>
      <c r="E2009" s="190"/>
      <c r="F2009" s="190"/>
      <c r="G2009" s="190"/>
      <c r="H2009" s="276"/>
      <c r="I2009" s="190"/>
      <c r="J2009" s="67"/>
      <c r="K2009" s="190"/>
      <c r="L2009" s="190"/>
      <c r="M2009" s="191"/>
      <c r="N2009" s="190"/>
      <c r="O2009" s="192"/>
      <c r="P2009" s="218"/>
      <c r="Q2009" s="218"/>
      <c r="R2009" s="218"/>
    </row>
    <row r="2010" spans="1:18" x14ac:dyDescent="0.25">
      <c r="A2010" s="191"/>
      <c r="B2010" s="190"/>
      <c r="C2010" s="190"/>
      <c r="D2010" s="190"/>
      <c r="E2010" s="190"/>
      <c r="F2010" s="190"/>
      <c r="G2010" s="190"/>
      <c r="H2010" s="276"/>
      <c r="I2010" s="190"/>
      <c r="J2010" s="67"/>
      <c r="K2010" s="190"/>
      <c r="L2010" s="190"/>
      <c r="M2010" s="191"/>
      <c r="N2010" s="190"/>
      <c r="O2010" s="192"/>
      <c r="P2010" s="218"/>
      <c r="Q2010" s="218"/>
      <c r="R2010" s="218"/>
    </row>
    <row r="2011" spans="1:18" x14ac:dyDescent="0.25">
      <c r="A2011" s="191"/>
      <c r="B2011" s="190"/>
      <c r="C2011" s="190"/>
      <c r="D2011" s="190"/>
      <c r="E2011" s="190"/>
      <c r="F2011" s="190"/>
      <c r="G2011" s="190"/>
      <c r="H2011" s="276"/>
      <c r="I2011" s="190"/>
      <c r="J2011" s="67"/>
      <c r="K2011" s="190"/>
      <c r="L2011" s="190"/>
      <c r="M2011" s="191"/>
      <c r="N2011" s="190"/>
      <c r="O2011" s="192"/>
      <c r="P2011" s="218"/>
      <c r="Q2011" s="218"/>
      <c r="R2011" s="218"/>
    </row>
    <row r="2012" spans="1:18" x14ac:dyDescent="0.25">
      <c r="A2012" s="191"/>
      <c r="B2012" s="190"/>
      <c r="C2012" s="190"/>
      <c r="D2012" s="190"/>
      <c r="E2012" s="190"/>
      <c r="F2012" s="190"/>
      <c r="G2012" s="190"/>
      <c r="H2012" s="276"/>
      <c r="I2012" s="190"/>
      <c r="J2012" s="67"/>
      <c r="K2012" s="190"/>
      <c r="L2012" s="190"/>
      <c r="M2012" s="191"/>
      <c r="N2012" s="190"/>
      <c r="O2012" s="192"/>
      <c r="P2012" s="218"/>
      <c r="Q2012" s="218"/>
      <c r="R2012" s="218"/>
    </row>
    <row r="2013" spans="1:18" x14ac:dyDescent="0.25">
      <c r="A2013" s="191"/>
      <c r="B2013" s="190"/>
      <c r="C2013" s="190"/>
      <c r="D2013" s="190"/>
      <c r="E2013" s="190"/>
      <c r="F2013" s="190"/>
      <c r="G2013" s="190"/>
      <c r="H2013" s="276"/>
      <c r="I2013" s="190"/>
      <c r="J2013" s="67"/>
      <c r="K2013" s="190"/>
      <c r="L2013" s="190"/>
      <c r="M2013" s="191"/>
      <c r="N2013" s="190"/>
      <c r="O2013" s="192"/>
      <c r="P2013" s="218"/>
      <c r="Q2013" s="218"/>
      <c r="R2013" s="218"/>
    </row>
    <row r="2014" spans="1:18" x14ac:dyDescent="0.25">
      <c r="A2014" s="191"/>
      <c r="B2014" s="190"/>
      <c r="C2014" s="190"/>
      <c r="D2014" s="190"/>
      <c r="E2014" s="190"/>
      <c r="F2014" s="190"/>
      <c r="G2014" s="190"/>
      <c r="H2014" s="276"/>
      <c r="I2014" s="190"/>
      <c r="J2014" s="67"/>
      <c r="K2014" s="190"/>
      <c r="L2014" s="190"/>
      <c r="M2014" s="191"/>
      <c r="N2014" s="190"/>
      <c r="O2014" s="192"/>
      <c r="P2014" s="218"/>
      <c r="Q2014" s="218"/>
      <c r="R2014" s="218"/>
    </row>
    <row r="2015" spans="1:18" x14ac:dyDescent="0.25">
      <c r="A2015" s="191"/>
      <c r="B2015" s="190"/>
      <c r="C2015" s="190"/>
      <c r="D2015" s="190"/>
      <c r="E2015" s="190"/>
      <c r="F2015" s="190"/>
      <c r="G2015" s="190"/>
      <c r="H2015" s="276"/>
      <c r="I2015" s="190"/>
      <c r="J2015" s="67"/>
      <c r="K2015" s="190"/>
      <c r="L2015" s="190"/>
      <c r="M2015" s="191"/>
      <c r="N2015" s="190"/>
      <c r="O2015" s="192"/>
      <c r="P2015" s="218"/>
      <c r="Q2015" s="218"/>
      <c r="R2015" s="218"/>
    </row>
    <row r="2016" spans="1:18" x14ac:dyDescent="0.25">
      <c r="A2016" s="191"/>
      <c r="B2016" s="190"/>
      <c r="C2016" s="190"/>
      <c r="D2016" s="190"/>
      <c r="E2016" s="190"/>
      <c r="F2016" s="190"/>
      <c r="G2016" s="190"/>
      <c r="H2016" s="276"/>
      <c r="I2016" s="190"/>
      <c r="J2016" s="67"/>
      <c r="K2016" s="190"/>
      <c r="L2016" s="190"/>
      <c r="M2016" s="191"/>
      <c r="N2016" s="190"/>
      <c r="O2016" s="192"/>
      <c r="P2016" s="218"/>
      <c r="Q2016" s="218"/>
      <c r="R2016" s="218"/>
    </row>
    <row r="2017" spans="1:18" x14ac:dyDescent="0.25">
      <c r="A2017" s="191"/>
      <c r="B2017" s="190"/>
      <c r="C2017" s="190"/>
      <c r="D2017" s="190"/>
      <c r="E2017" s="190"/>
      <c r="F2017" s="190"/>
      <c r="G2017" s="190"/>
      <c r="H2017" s="276"/>
      <c r="I2017" s="190"/>
      <c r="J2017" s="67"/>
      <c r="K2017" s="190"/>
      <c r="L2017" s="190"/>
      <c r="M2017" s="191"/>
      <c r="N2017" s="190"/>
      <c r="O2017" s="192"/>
      <c r="P2017" s="218"/>
      <c r="Q2017" s="218"/>
      <c r="R2017" s="218"/>
    </row>
    <row r="2018" spans="1:18" x14ac:dyDescent="0.25">
      <c r="A2018" s="191"/>
      <c r="B2018" s="190"/>
      <c r="C2018" s="190"/>
      <c r="D2018" s="190"/>
      <c r="E2018" s="190"/>
      <c r="F2018" s="190"/>
      <c r="G2018" s="190"/>
      <c r="H2018" s="276"/>
      <c r="I2018" s="190"/>
      <c r="J2018" s="67"/>
      <c r="K2018" s="190"/>
      <c r="L2018" s="190"/>
      <c r="M2018" s="191"/>
      <c r="N2018" s="190"/>
      <c r="O2018" s="192"/>
      <c r="P2018" s="218"/>
      <c r="Q2018" s="218"/>
      <c r="R2018" s="218"/>
    </row>
    <row r="2019" spans="1:18" x14ac:dyDescent="0.25">
      <c r="A2019" s="191"/>
      <c r="B2019" s="190"/>
      <c r="C2019" s="190"/>
      <c r="D2019" s="190"/>
      <c r="E2019" s="190"/>
      <c r="F2019" s="190"/>
      <c r="G2019" s="190"/>
      <c r="H2019" s="276"/>
      <c r="I2019" s="190"/>
      <c r="J2019" s="67"/>
      <c r="K2019" s="190"/>
      <c r="L2019" s="190"/>
      <c r="M2019" s="191"/>
      <c r="N2019" s="190"/>
      <c r="O2019" s="192"/>
      <c r="P2019" s="218"/>
      <c r="Q2019" s="218"/>
      <c r="R2019" s="218"/>
    </row>
    <row r="2020" spans="1:18" x14ac:dyDescent="0.25">
      <c r="A2020" s="191"/>
      <c r="B2020" s="190"/>
      <c r="C2020" s="190"/>
      <c r="D2020" s="190"/>
      <c r="E2020" s="190"/>
      <c r="F2020" s="190"/>
      <c r="G2020" s="190"/>
      <c r="H2020" s="276"/>
      <c r="I2020" s="190"/>
      <c r="J2020" s="67"/>
      <c r="K2020" s="190"/>
      <c r="L2020" s="190"/>
      <c r="M2020" s="191"/>
      <c r="N2020" s="190"/>
      <c r="O2020" s="192"/>
      <c r="P2020" s="218"/>
      <c r="Q2020" s="218"/>
      <c r="R2020" s="218"/>
    </row>
    <row r="2021" spans="1:18" x14ac:dyDescent="0.25">
      <c r="A2021" s="191"/>
      <c r="B2021" s="190"/>
      <c r="C2021" s="190"/>
      <c r="D2021" s="190"/>
      <c r="E2021" s="190"/>
      <c r="F2021" s="190"/>
      <c r="G2021" s="190"/>
      <c r="H2021" s="276"/>
      <c r="I2021" s="190"/>
      <c r="J2021" s="67"/>
      <c r="K2021" s="190"/>
      <c r="L2021" s="190"/>
      <c r="M2021" s="191"/>
      <c r="N2021" s="190"/>
      <c r="O2021" s="192"/>
      <c r="P2021" s="218"/>
      <c r="Q2021" s="218"/>
      <c r="R2021" s="218"/>
    </row>
    <row r="2022" spans="1:18" x14ac:dyDescent="0.25">
      <c r="A2022" s="191"/>
      <c r="B2022" s="190"/>
      <c r="C2022" s="190"/>
      <c r="D2022" s="190"/>
      <c r="E2022" s="190"/>
      <c r="F2022" s="190"/>
      <c r="G2022" s="190"/>
      <c r="H2022" s="276"/>
      <c r="I2022" s="190"/>
      <c r="J2022" s="67"/>
      <c r="K2022" s="190"/>
      <c r="L2022" s="190"/>
      <c r="M2022" s="191"/>
      <c r="N2022" s="190"/>
      <c r="O2022" s="192"/>
      <c r="P2022" s="218"/>
      <c r="Q2022" s="218"/>
      <c r="R2022" s="218"/>
    </row>
    <row r="2023" spans="1:18" x14ac:dyDescent="0.25">
      <c r="A2023" s="191"/>
      <c r="B2023" s="190"/>
      <c r="C2023" s="190"/>
      <c r="D2023" s="190"/>
      <c r="E2023" s="190"/>
      <c r="F2023" s="190"/>
      <c r="G2023" s="190"/>
      <c r="H2023" s="276"/>
      <c r="I2023" s="190"/>
      <c r="J2023" s="67"/>
      <c r="K2023" s="190"/>
      <c r="L2023" s="190"/>
      <c r="M2023" s="191"/>
      <c r="N2023" s="190"/>
      <c r="O2023" s="192"/>
      <c r="P2023" s="218"/>
      <c r="Q2023" s="218"/>
      <c r="R2023" s="218"/>
    </row>
    <row r="2024" spans="1:18" x14ac:dyDescent="0.25">
      <c r="A2024" s="191"/>
      <c r="B2024" s="190"/>
      <c r="C2024" s="190"/>
      <c r="D2024" s="190"/>
      <c r="E2024" s="190"/>
      <c r="F2024" s="190"/>
      <c r="G2024" s="190"/>
      <c r="H2024" s="276"/>
      <c r="I2024" s="190"/>
      <c r="J2024" s="67"/>
      <c r="K2024" s="190"/>
      <c r="L2024" s="190"/>
      <c r="M2024" s="191"/>
      <c r="N2024" s="190"/>
      <c r="O2024" s="192"/>
      <c r="P2024" s="218"/>
      <c r="Q2024" s="218"/>
      <c r="R2024" s="218"/>
    </row>
    <row r="2025" spans="1:18" x14ac:dyDescent="0.25">
      <c r="A2025" s="191"/>
      <c r="B2025" s="190"/>
      <c r="C2025" s="190"/>
      <c r="D2025" s="190"/>
      <c r="E2025" s="190"/>
      <c r="F2025" s="190"/>
      <c r="G2025" s="190"/>
      <c r="H2025" s="276"/>
      <c r="I2025" s="190"/>
      <c r="J2025" s="67"/>
      <c r="K2025" s="190"/>
      <c r="L2025" s="190"/>
      <c r="M2025" s="191"/>
      <c r="N2025" s="190"/>
      <c r="O2025" s="192"/>
      <c r="P2025" s="218"/>
      <c r="Q2025" s="218"/>
      <c r="R2025" s="218"/>
    </row>
    <row r="2026" spans="1:18" x14ac:dyDescent="0.25">
      <c r="A2026" s="191"/>
      <c r="B2026" s="190"/>
      <c r="C2026" s="190"/>
      <c r="D2026" s="190"/>
      <c r="E2026" s="190"/>
      <c r="F2026" s="190"/>
      <c r="G2026" s="190"/>
      <c r="H2026" s="276"/>
      <c r="I2026" s="190"/>
      <c r="J2026" s="67"/>
      <c r="K2026" s="190"/>
      <c r="L2026" s="190"/>
      <c r="M2026" s="191"/>
      <c r="N2026" s="190"/>
      <c r="O2026" s="192"/>
      <c r="P2026" s="218"/>
      <c r="Q2026" s="218"/>
      <c r="R2026" s="218"/>
    </row>
    <row r="2027" spans="1:18" x14ac:dyDescent="0.25">
      <c r="A2027" s="191"/>
      <c r="B2027" s="190"/>
      <c r="C2027" s="190"/>
      <c r="D2027" s="190"/>
      <c r="E2027" s="190"/>
      <c r="F2027" s="190"/>
      <c r="G2027" s="190"/>
      <c r="H2027" s="276"/>
      <c r="I2027" s="190"/>
      <c r="J2027" s="67"/>
      <c r="K2027" s="190"/>
      <c r="L2027" s="190"/>
      <c r="M2027" s="191"/>
      <c r="N2027" s="190"/>
      <c r="O2027" s="192"/>
      <c r="P2027" s="218"/>
      <c r="Q2027" s="218"/>
      <c r="R2027" s="218"/>
    </row>
    <row r="2028" spans="1:18" x14ac:dyDescent="0.25">
      <c r="A2028" s="191"/>
      <c r="B2028" s="190"/>
      <c r="C2028" s="190"/>
      <c r="D2028" s="190"/>
      <c r="E2028" s="190"/>
      <c r="F2028" s="190"/>
      <c r="G2028" s="190"/>
      <c r="H2028" s="276"/>
      <c r="I2028" s="190"/>
      <c r="J2028" s="67"/>
      <c r="K2028" s="190"/>
      <c r="L2028" s="190"/>
      <c r="M2028" s="191"/>
      <c r="N2028" s="190"/>
      <c r="O2028" s="192"/>
      <c r="P2028" s="218"/>
      <c r="Q2028" s="218"/>
      <c r="R2028" s="218"/>
    </row>
    <row r="2029" spans="1:18" x14ac:dyDescent="0.25">
      <c r="A2029" s="191"/>
      <c r="B2029" s="190"/>
      <c r="C2029" s="190"/>
      <c r="D2029" s="190"/>
      <c r="E2029" s="190"/>
      <c r="F2029" s="190"/>
      <c r="G2029" s="190"/>
      <c r="H2029" s="276"/>
      <c r="I2029" s="190"/>
      <c r="J2029" s="67"/>
      <c r="K2029" s="190"/>
      <c r="L2029" s="190"/>
      <c r="M2029" s="191"/>
      <c r="N2029" s="190"/>
      <c r="O2029" s="192"/>
      <c r="P2029" s="218"/>
      <c r="Q2029" s="218"/>
      <c r="R2029" s="218"/>
    </row>
    <row r="2030" spans="1:18" x14ac:dyDescent="0.25">
      <c r="A2030" s="191"/>
      <c r="B2030" s="190"/>
      <c r="C2030" s="190"/>
      <c r="D2030" s="190"/>
      <c r="E2030" s="190"/>
      <c r="F2030" s="190"/>
      <c r="G2030" s="190"/>
      <c r="H2030" s="276"/>
      <c r="I2030" s="190"/>
      <c r="J2030" s="67"/>
      <c r="K2030" s="190"/>
      <c r="L2030" s="190"/>
      <c r="M2030" s="191"/>
      <c r="N2030" s="190"/>
      <c r="O2030" s="192"/>
      <c r="P2030" s="218"/>
      <c r="Q2030" s="218"/>
      <c r="R2030" s="218"/>
    </row>
    <row r="2031" spans="1:18" x14ac:dyDescent="0.25">
      <c r="A2031" s="191"/>
      <c r="B2031" s="190"/>
      <c r="C2031" s="190"/>
      <c r="D2031" s="190"/>
      <c r="E2031" s="190"/>
      <c r="F2031" s="190"/>
      <c r="G2031" s="190"/>
      <c r="H2031" s="276"/>
      <c r="I2031" s="190"/>
      <c r="J2031" s="67"/>
      <c r="K2031" s="190"/>
      <c r="L2031" s="190"/>
      <c r="M2031" s="191"/>
      <c r="N2031" s="190"/>
      <c r="O2031" s="192"/>
      <c r="P2031" s="218"/>
      <c r="Q2031" s="218"/>
      <c r="R2031" s="218"/>
    </row>
    <row r="2032" spans="1:18" x14ac:dyDescent="0.25">
      <c r="A2032" s="191"/>
      <c r="B2032" s="190"/>
      <c r="C2032" s="190"/>
      <c r="D2032" s="190"/>
      <c r="E2032" s="190"/>
      <c r="F2032" s="190"/>
      <c r="G2032" s="190"/>
      <c r="H2032" s="276"/>
      <c r="I2032" s="190"/>
      <c r="J2032" s="67"/>
      <c r="K2032" s="190"/>
      <c r="L2032" s="190"/>
      <c r="M2032" s="191"/>
      <c r="N2032" s="190"/>
      <c r="O2032" s="192"/>
      <c r="P2032" s="218"/>
      <c r="Q2032" s="218"/>
      <c r="R2032" s="218"/>
    </row>
    <row r="2033" spans="1:18" x14ac:dyDescent="0.25">
      <c r="A2033" s="191"/>
      <c r="B2033" s="190"/>
      <c r="C2033" s="190"/>
      <c r="D2033" s="190"/>
      <c r="E2033" s="190"/>
      <c r="F2033" s="190"/>
      <c r="G2033" s="190"/>
      <c r="H2033" s="276"/>
      <c r="I2033" s="190"/>
      <c r="J2033" s="67"/>
      <c r="K2033" s="190"/>
      <c r="L2033" s="190"/>
      <c r="M2033" s="191"/>
      <c r="N2033" s="190"/>
      <c r="O2033" s="192"/>
      <c r="P2033" s="218"/>
      <c r="Q2033" s="218"/>
      <c r="R2033" s="218"/>
    </row>
    <row r="2034" spans="1:18" x14ac:dyDescent="0.25">
      <c r="A2034" s="191"/>
      <c r="B2034" s="190"/>
      <c r="C2034" s="190"/>
      <c r="D2034" s="190"/>
      <c r="E2034" s="190"/>
      <c r="F2034" s="190"/>
      <c r="G2034" s="190"/>
      <c r="H2034" s="276"/>
      <c r="I2034" s="190"/>
      <c r="J2034" s="67"/>
      <c r="K2034" s="190"/>
      <c r="L2034" s="190"/>
      <c r="M2034" s="191"/>
      <c r="N2034" s="190"/>
      <c r="O2034" s="192"/>
      <c r="P2034" s="218"/>
      <c r="Q2034" s="218"/>
      <c r="R2034" s="218"/>
    </row>
    <row r="2035" spans="1:18" x14ac:dyDescent="0.25">
      <c r="A2035" s="191"/>
      <c r="B2035" s="190"/>
      <c r="C2035" s="190"/>
      <c r="D2035" s="190"/>
      <c r="E2035" s="190"/>
      <c r="F2035" s="190"/>
      <c r="G2035" s="190"/>
      <c r="H2035" s="276"/>
      <c r="I2035" s="190"/>
      <c r="J2035" s="67"/>
      <c r="K2035" s="190"/>
      <c r="L2035" s="190"/>
      <c r="M2035" s="191"/>
      <c r="N2035" s="190"/>
      <c r="O2035" s="192"/>
      <c r="P2035" s="218"/>
      <c r="Q2035" s="218"/>
      <c r="R2035" s="218"/>
    </row>
    <row r="2036" spans="1:18" x14ac:dyDescent="0.25">
      <c r="A2036" s="191"/>
      <c r="B2036" s="190"/>
      <c r="C2036" s="190"/>
      <c r="D2036" s="190"/>
      <c r="E2036" s="190"/>
      <c r="F2036" s="190"/>
      <c r="G2036" s="190"/>
      <c r="H2036" s="276"/>
      <c r="I2036" s="190"/>
      <c r="J2036" s="67"/>
      <c r="K2036" s="190"/>
      <c r="L2036" s="190"/>
      <c r="M2036" s="191"/>
      <c r="N2036" s="190"/>
      <c r="O2036" s="192"/>
      <c r="P2036" s="218"/>
      <c r="Q2036" s="218"/>
      <c r="R2036" s="218"/>
    </row>
    <row r="2037" spans="1:18" x14ac:dyDescent="0.25">
      <c r="A2037" s="191"/>
      <c r="B2037" s="190"/>
      <c r="C2037" s="190"/>
      <c r="D2037" s="190"/>
      <c r="E2037" s="190"/>
      <c r="F2037" s="190"/>
      <c r="G2037" s="190"/>
      <c r="H2037" s="276"/>
      <c r="I2037" s="190"/>
      <c r="J2037" s="67"/>
      <c r="K2037" s="190"/>
      <c r="L2037" s="190"/>
      <c r="M2037" s="191"/>
      <c r="N2037" s="190"/>
      <c r="O2037" s="192"/>
      <c r="P2037" s="218"/>
      <c r="Q2037" s="218"/>
      <c r="R2037" s="218"/>
    </row>
    <row r="2038" spans="1:18" x14ac:dyDescent="0.25">
      <c r="A2038" s="191"/>
      <c r="B2038" s="190"/>
      <c r="C2038" s="190"/>
      <c r="D2038" s="190"/>
      <c r="E2038" s="190"/>
      <c r="F2038" s="190"/>
      <c r="G2038" s="190"/>
      <c r="H2038" s="276"/>
      <c r="I2038" s="190"/>
      <c r="J2038" s="67"/>
      <c r="K2038" s="190"/>
      <c r="L2038" s="190"/>
      <c r="M2038" s="191"/>
      <c r="N2038" s="190"/>
      <c r="O2038" s="192"/>
      <c r="P2038" s="218"/>
      <c r="Q2038" s="218"/>
      <c r="R2038" s="218"/>
    </row>
    <row r="2039" spans="1:18" x14ac:dyDescent="0.25">
      <c r="A2039" s="191"/>
      <c r="B2039" s="190"/>
      <c r="C2039" s="190"/>
      <c r="D2039" s="190"/>
      <c r="E2039" s="190"/>
      <c r="F2039" s="190"/>
      <c r="G2039" s="190"/>
      <c r="H2039" s="276"/>
      <c r="I2039" s="190"/>
      <c r="J2039" s="67"/>
      <c r="K2039" s="190"/>
      <c r="L2039" s="190"/>
      <c r="M2039" s="191"/>
      <c r="N2039" s="190"/>
      <c r="O2039" s="192"/>
      <c r="P2039" s="218"/>
      <c r="Q2039" s="218"/>
      <c r="R2039" s="218"/>
    </row>
    <row r="2040" spans="1:18" x14ac:dyDescent="0.25">
      <c r="A2040" s="191"/>
      <c r="B2040" s="190"/>
      <c r="C2040" s="190"/>
      <c r="D2040" s="190"/>
      <c r="E2040" s="190"/>
      <c r="F2040" s="190"/>
      <c r="G2040" s="190"/>
      <c r="H2040" s="276"/>
      <c r="I2040" s="190"/>
      <c r="J2040" s="67"/>
      <c r="K2040" s="190"/>
      <c r="L2040" s="190"/>
      <c r="M2040" s="191"/>
      <c r="N2040" s="190"/>
      <c r="O2040" s="192"/>
      <c r="P2040" s="218"/>
      <c r="Q2040" s="218"/>
      <c r="R2040" s="218"/>
    </row>
    <row r="2041" spans="1:18" x14ac:dyDescent="0.25">
      <c r="A2041" s="191"/>
      <c r="B2041" s="190"/>
      <c r="C2041" s="190"/>
      <c r="D2041" s="190"/>
      <c r="E2041" s="190"/>
      <c r="F2041" s="190"/>
      <c r="G2041" s="190"/>
      <c r="H2041" s="276"/>
      <c r="I2041" s="190"/>
      <c r="J2041" s="67"/>
      <c r="K2041" s="190"/>
      <c r="L2041" s="190"/>
      <c r="M2041" s="191"/>
      <c r="N2041" s="190"/>
      <c r="O2041" s="192"/>
      <c r="P2041" s="218"/>
      <c r="Q2041" s="218"/>
      <c r="R2041" s="218"/>
    </row>
    <row r="2042" spans="1:18" x14ac:dyDescent="0.25">
      <c r="A2042" s="191"/>
      <c r="B2042" s="190"/>
      <c r="C2042" s="190"/>
      <c r="D2042" s="190"/>
      <c r="E2042" s="190"/>
      <c r="F2042" s="190"/>
      <c r="G2042" s="190"/>
      <c r="H2042" s="276"/>
      <c r="I2042" s="190"/>
      <c r="J2042" s="67"/>
      <c r="K2042" s="190"/>
      <c r="L2042" s="190"/>
      <c r="M2042" s="191"/>
      <c r="N2042" s="190"/>
      <c r="O2042" s="192"/>
      <c r="P2042" s="218"/>
      <c r="Q2042" s="218"/>
      <c r="R2042" s="218"/>
    </row>
    <row r="2043" spans="1:18" x14ac:dyDescent="0.25">
      <c r="A2043" s="191"/>
      <c r="B2043" s="190"/>
      <c r="C2043" s="190"/>
      <c r="D2043" s="190"/>
      <c r="E2043" s="190"/>
      <c r="F2043" s="190"/>
      <c r="G2043" s="190"/>
      <c r="H2043" s="276"/>
      <c r="I2043" s="190"/>
      <c r="J2043" s="67"/>
      <c r="K2043" s="190"/>
      <c r="L2043" s="190"/>
      <c r="M2043" s="191"/>
      <c r="N2043" s="190"/>
      <c r="O2043" s="192"/>
      <c r="P2043" s="218"/>
      <c r="Q2043" s="218"/>
      <c r="R2043" s="218"/>
    </row>
    <row r="2044" spans="1:18" x14ac:dyDescent="0.25">
      <c r="A2044" s="191"/>
      <c r="B2044" s="190"/>
      <c r="C2044" s="190"/>
      <c r="D2044" s="190"/>
      <c r="E2044" s="190"/>
      <c r="F2044" s="190"/>
      <c r="G2044" s="190"/>
      <c r="H2044" s="276"/>
      <c r="I2044" s="190"/>
      <c r="J2044" s="67"/>
      <c r="K2044" s="190"/>
      <c r="L2044" s="190"/>
      <c r="M2044" s="191"/>
      <c r="N2044" s="190"/>
      <c r="O2044" s="192"/>
      <c r="P2044" s="218"/>
      <c r="Q2044" s="218"/>
      <c r="R2044" s="218"/>
    </row>
    <row r="2045" spans="1:18" x14ac:dyDescent="0.25">
      <c r="A2045" s="191"/>
      <c r="B2045" s="190"/>
      <c r="C2045" s="190"/>
      <c r="D2045" s="190"/>
      <c r="E2045" s="190"/>
      <c r="F2045" s="190"/>
      <c r="G2045" s="190"/>
      <c r="H2045" s="276"/>
      <c r="I2045" s="190"/>
      <c r="J2045" s="67"/>
      <c r="K2045" s="190"/>
      <c r="L2045" s="190"/>
      <c r="M2045" s="191"/>
      <c r="N2045" s="190"/>
      <c r="O2045" s="192"/>
      <c r="P2045" s="218"/>
      <c r="Q2045" s="218"/>
      <c r="R2045" s="218"/>
    </row>
    <row r="2046" spans="1:18" x14ac:dyDescent="0.25">
      <c r="A2046" s="191"/>
      <c r="B2046" s="190"/>
      <c r="C2046" s="190"/>
      <c r="D2046" s="190"/>
      <c r="E2046" s="190"/>
      <c r="F2046" s="190"/>
      <c r="G2046" s="190"/>
      <c r="H2046" s="276"/>
      <c r="I2046" s="190"/>
      <c r="J2046" s="67"/>
      <c r="K2046" s="190"/>
      <c r="L2046" s="190"/>
      <c r="M2046" s="191"/>
      <c r="N2046" s="190"/>
      <c r="O2046" s="192"/>
      <c r="P2046" s="218"/>
      <c r="Q2046" s="218"/>
      <c r="R2046" s="218"/>
    </row>
    <row r="2047" spans="1:18" x14ac:dyDescent="0.25">
      <c r="A2047" s="191"/>
      <c r="B2047" s="190"/>
      <c r="C2047" s="190"/>
      <c r="D2047" s="190"/>
      <c r="E2047" s="190"/>
      <c r="F2047" s="190"/>
      <c r="G2047" s="190"/>
      <c r="H2047" s="276"/>
      <c r="I2047" s="190"/>
      <c r="J2047" s="67"/>
      <c r="K2047" s="190"/>
      <c r="L2047" s="190"/>
      <c r="M2047" s="191"/>
      <c r="N2047" s="190"/>
      <c r="O2047" s="192"/>
      <c r="P2047" s="218"/>
      <c r="Q2047" s="218"/>
      <c r="R2047" s="218"/>
    </row>
    <row r="2048" spans="1:18" x14ac:dyDescent="0.25">
      <c r="A2048" s="191"/>
      <c r="B2048" s="190"/>
      <c r="C2048" s="190"/>
      <c r="D2048" s="190"/>
      <c r="E2048" s="190"/>
      <c r="F2048" s="190"/>
      <c r="G2048" s="190"/>
      <c r="H2048" s="276"/>
      <c r="I2048" s="190"/>
      <c r="J2048" s="67"/>
      <c r="K2048" s="190"/>
      <c r="L2048" s="190"/>
      <c r="M2048" s="191"/>
      <c r="N2048" s="190"/>
      <c r="O2048" s="192"/>
      <c r="P2048" s="218"/>
      <c r="Q2048" s="218"/>
      <c r="R2048" s="218"/>
    </row>
    <row r="2049" spans="1:18" x14ac:dyDescent="0.25">
      <c r="A2049" s="191"/>
      <c r="B2049" s="190"/>
      <c r="C2049" s="190"/>
      <c r="D2049" s="190"/>
      <c r="E2049" s="190"/>
      <c r="F2049" s="190"/>
      <c r="G2049" s="190"/>
      <c r="H2049" s="276"/>
      <c r="I2049" s="190"/>
      <c r="J2049" s="67"/>
      <c r="K2049" s="190"/>
      <c r="L2049" s="190"/>
      <c r="M2049" s="191"/>
      <c r="N2049" s="190"/>
      <c r="O2049" s="192"/>
      <c r="P2049" s="218"/>
      <c r="Q2049" s="218"/>
      <c r="R2049" s="218"/>
    </row>
    <row r="2050" spans="1:18" x14ac:dyDescent="0.25">
      <c r="A2050" s="191"/>
      <c r="B2050" s="190"/>
      <c r="C2050" s="190"/>
      <c r="D2050" s="190"/>
      <c r="E2050" s="190"/>
      <c r="F2050" s="190"/>
      <c r="G2050" s="190"/>
      <c r="H2050" s="276"/>
      <c r="I2050" s="190"/>
      <c r="J2050" s="67"/>
      <c r="K2050" s="190"/>
      <c r="L2050" s="190"/>
      <c r="M2050" s="191"/>
      <c r="N2050" s="190"/>
      <c r="O2050" s="192"/>
      <c r="P2050" s="218"/>
      <c r="Q2050" s="218"/>
      <c r="R2050" s="218"/>
    </row>
    <row r="2051" spans="1:18" x14ac:dyDescent="0.25">
      <c r="A2051" s="191"/>
      <c r="B2051" s="190"/>
      <c r="C2051" s="190"/>
      <c r="D2051" s="190"/>
      <c r="E2051" s="190"/>
      <c r="F2051" s="190"/>
      <c r="G2051" s="190"/>
      <c r="H2051" s="276"/>
      <c r="I2051" s="190"/>
      <c r="J2051" s="67"/>
      <c r="K2051" s="190"/>
      <c r="L2051" s="190"/>
      <c r="M2051" s="191"/>
      <c r="N2051" s="190"/>
      <c r="O2051" s="192"/>
      <c r="P2051" s="218"/>
      <c r="Q2051" s="218"/>
      <c r="R2051" s="218"/>
    </row>
    <row r="2052" spans="1:18" x14ac:dyDescent="0.25">
      <c r="A2052" s="191"/>
      <c r="B2052" s="190"/>
      <c r="C2052" s="190"/>
      <c r="D2052" s="190"/>
      <c r="E2052" s="190"/>
      <c r="F2052" s="190"/>
      <c r="G2052" s="190"/>
      <c r="H2052" s="276"/>
      <c r="I2052" s="190"/>
      <c r="J2052" s="67"/>
      <c r="K2052" s="190"/>
      <c r="L2052" s="190"/>
      <c r="M2052" s="191"/>
      <c r="N2052" s="190"/>
      <c r="O2052" s="192"/>
      <c r="P2052" s="218"/>
      <c r="Q2052" s="218"/>
      <c r="R2052" s="218"/>
    </row>
    <row r="2053" spans="1:18" x14ac:dyDescent="0.25">
      <c r="A2053" s="191"/>
      <c r="B2053" s="190"/>
      <c r="C2053" s="190"/>
      <c r="D2053" s="190"/>
      <c r="E2053" s="190"/>
      <c r="F2053" s="190"/>
      <c r="G2053" s="190"/>
      <c r="H2053" s="276"/>
      <c r="I2053" s="190"/>
      <c r="J2053" s="67"/>
      <c r="K2053" s="190"/>
      <c r="L2053" s="190"/>
      <c r="M2053" s="191"/>
      <c r="N2053" s="190"/>
      <c r="O2053" s="192"/>
      <c r="P2053" s="218"/>
      <c r="Q2053" s="218"/>
      <c r="R2053" s="218"/>
    </row>
    <row r="2054" spans="1:18" x14ac:dyDescent="0.25">
      <c r="A2054" s="191"/>
      <c r="B2054" s="190"/>
      <c r="C2054" s="190"/>
      <c r="D2054" s="190"/>
      <c r="E2054" s="190"/>
      <c r="F2054" s="190"/>
      <c r="G2054" s="190"/>
      <c r="H2054" s="276"/>
      <c r="I2054" s="190"/>
      <c r="J2054" s="67"/>
      <c r="K2054" s="190"/>
      <c r="L2054" s="190"/>
      <c r="M2054" s="191"/>
      <c r="N2054" s="190"/>
      <c r="O2054" s="192"/>
      <c r="P2054" s="218"/>
      <c r="Q2054" s="218"/>
      <c r="R2054" s="218"/>
    </row>
    <row r="2055" spans="1:18" x14ac:dyDescent="0.25">
      <c r="A2055" s="191"/>
      <c r="B2055" s="190"/>
      <c r="C2055" s="190"/>
      <c r="D2055" s="190"/>
      <c r="E2055" s="190"/>
      <c r="F2055" s="190"/>
      <c r="G2055" s="190"/>
      <c r="H2055" s="276"/>
      <c r="I2055" s="190"/>
      <c r="J2055" s="67"/>
      <c r="K2055" s="190"/>
      <c r="L2055" s="190"/>
      <c r="M2055" s="191"/>
      <c r="N2055" s="190"/>
      <c r="O2055" s="192"/>
      <c r="P2055" s="218"/>
      <c r="Q2055" s="218"/>
      <c r="R2055" s="218"/>
    </row>
    <row r="2056" spans="1:18" x14ac:dyDescent="0.25">
      <c r="A2056" s="191"/>
      <c r="B2056" s="190"/>
      <c r="C2056" s="190"/>
      <c r="D2056" s="190"/>
      <c r="E2056" s="190"/>
      <c r="F2056" s="190"/>
      <c r="G2056" s="190"/>
      <c r="H2056" s="276"/>
      <c r="I2056" s="190"/>
      <c r="J2056" s="67"/>
      <c r="K2056" s="190"/>
      <c r="L2056" s="190"/>
      <c r="M2056" s="191"/>
      <c r="N2056" s="190"/>
      <c r="O2056" s="192"/>
      <c r="P2056" s="218"/>
      <c r="Q2056" s="218"/>
      <c r="R2056" s="218"/>
    </row>
    <row r="2057" spans="1:18" x14ac:dyDescent="0.25">
      <c r="A2057" s="191"/>
      <c r="B2057" s="190"/>
      <c r="C2057" s="190"/>
      <c r="D2057" s="190"/>
      <c r="E2057" s="190"/>
      <c r="F2057" s="190"/>
      <c r="G2057" s="190"/>
      <c r="H2057" s="276"/>
      <c r="I2057" s="190"/>
      <c r="J2057" s="67"/>
      <c r="K2057" s="190"/>
      <c r="L2057" s="190"/>
      <c r="M2057" s="191"/>
      <c r="N2057" s="190"/>
      <c r="O2057" s="192"/>
      <c r="P2057" s="218"/>
      <c r="Q2057" s="218"/>
      <c r="R2057" s="218"/>
    </row>
    <row r="2058" spans="1:18" x14ac:dyDescent="0.25">
      <c r="A2058" s="191"/>
      <c r="B2058" s="190"/>
      <c r="C2058" s="190"/>
      <c r="D2058" s="190"/>
      <c r="E2058" s="190"/>
      <c r="F2058" s="190"/>
      <c r="G2058" s="190"/>
      <c r="H2058" s="276"/>
      <c r="I2058" s="190"/>
      <c r="J2058" s="67"/>
      <c r="K2058" s="190"/>
      <c r="L2058" s="190"/>
      <c r="M2058" s="191"/>
      <c r="N2058" s="190"/>
      <c r="O2058" s="192"/>
      <c r="P2058" s="218"/>
      <c r="Q2058" s="218"/>
      <c r="R2058" s="218"/>
    </row>
    <row r="2059" spans="1:18" x14ac:dyDescent="0.25">
      <c r="A2059" s="191"/>
      <c r="B2059" s="190"/>
      <c r="C2059" s="190"/>
      <c r="D2059" s="190"/>
      <c r="E2059" s="190"/>
      <c r="F2059" s="190"/>
      <c r="G2059" s="190"/>
      <c r="H2059" s="276"/>
      <c r="I2059" s="190"/>
      <c r="J2059" s="67"/>
      <c r="K2059" s="190"/>
      <c r="L2059" s="190"/>
      <c r="M2059" s="191"/>
      <c r="N2059" s="190"/>
      <c r="O2059" s="192"/>
      <c r="P2059" s="218"/>
      <c r="Q2059" s="218"/>
      <c r="R2059" s="218"/>
    </row>
    <row r="2060" spans="1:18" x14ac:dyDescent="0.25">
      <c r="A2060" s="191"/>
      <c r="B2060" s="190"/>
      <c r="C2060" s="190"/>
      <c r="D2060" s="190"/>
      <c r="E2060" s="190"/>
      <c r="F2060" s="190"/>
      <c r="G2060" s="190"/>
      <c r="H2060" s="276"/>
      <c r="I2060" s="190"/>
      <c r="J2060" s="67"/>
      <c r="K2060" s="190"/>
      <c r="L2060" s="190"/>
      <c r="M2060" s="191"/>
      <c r="N2060" s="190"/>
      <c r="O2060" s="192"/>
      <c r="P2060" s="218"/>
      <c r="Q2060" s="218"/>
      <c r="R2060" s="218"/>
    </row>
    <row r="2061" spans="1:18" x14ac:dyDescent="0.25">
      <c r="A2061" s="191"/>
      <c r="B2061" s="190"/>
      <c r="C2061" s="190"/>
      <c r="D2061" s="190"/>
      <c r="E2061" s="190"/>
      <c r="F2061" s="190"/>
      <c r="G2061" s="190"/>
      <c r="H2061" s="276"/>
      <c r="I2061" s="190"/>
      <c r="J2061" s="67"/>
      <c r="K2061" s="190"/>
      <c r="L2061" s="190"/>
      <c r="M2061" s="191"/>
      <c r="N2061" s="190"/>
      <c r="O2061" s="192"/>
      <c r="P2061" s="218"/>
      <c r="Q2061" s="218"/>
      <c r="R2061" s="218"/>
    </row>
    <row r="2062" spans="1:18" x14ac:dyDescent="0.25">
      <c r="A2062" s="191"/>
      <c r="B2062" s="190"/>
      <c r="C2062" s="190"/>
      <c r="D2062" s="190"/>
      <c r="E2062" s="190"/>
      <c r="F2062" s="190"/>
      <c r="G2062" s="190"/>
      <c r="H2062" s="276"/>
      <c r="I2062" s="190"/>
      <c r="J2062" s="67"/>
      <c r="K2062" s="190"/>
      <c r="L2062" s="190"/>
      <c r="M2062" s="191"/>
      <c r="N2062" s="190"/>
      <c r="O2062" s="192"/>
      <c r="P2062" s="218"/>
      <c r="Q2062" s="218"/>
      <c r="R2062" s="218"/>
    </row>
    <row r="2063" spans="1:18" x14ac:dyDescent="0.25">
      <c r="A2063" s="191"/>
      <c r="B2063" s="190"/>
      <c r="C2063" s="190"/>
      <c r="D2063" s="190"/>
      <c r="E2063" s="190"/>
      <c r="F2063" s="190"/>
      <c r="G2063" s="190"/>
      <c r="H2063" s="276"/>
      <c r="I2063" s="190"/>
      <c r="J2063" s="67"/>
      <c r="K2063" s="190"/>
      <c r="L2063" s="190"/>
      <c r="M2063" s="191"/>
      <c r="N2063" s="190"/>
      <c r="O2063" s="192"/>
      <c r="P2063" s="218"/>
      <c r="Q2063" s="218"/>
      <c r="R2063" s="218"/>
    </row>
    <row r="2064" spans="1:18" x14ac:dyDescent="0.25">
      <c r="A2064" s="191"/>
      <c r="B2064" s="190"/>
      <c r="C2064" s="190"/>
      <c r="D2064" s="190"/>
      <c r="E2064" s="190"/>
      <c r="F2064" s="190"/>
      <c r="G2064" s="190"/>
      <c r="H2064" s="276"/>
      <c r="I2064" s="190"/>
      <c r="J2064" s="67"/>
      <c r="K2064" s="190"/>
      <c r="L2064" s="190"/>
      <c r="M2064" s="191"/>
      <c r="N2064" s="190"/>
      <c r="O2064" s="192"/>
      <c r="P2064" s="218"/>
      <c r="Q2064" s="218"/>
      <c r="R2064" s="218"/>
    </row>
    <row r="2065" spans="1:18" x14ac:dyDescent="0.25">
      <c r="A2065" s="191"/>
      <c r="B2065" s="190"/>
      <c r="C2065" s="190"/>
      <c r="D2065" s="190"/>
      <c r="E2065" s="190"/>
      <c r="F2065" s="190"/>
      <c r="G2065" s="190"/>
      <c r="H2065" s="276"/>
      <c r="I2065" s="190"/>
      <c r="J2065" s="67"/>
      <c r="K2065" s="190"/>
      <c r="L2065" s="190"/>
      <c r="M2065" s="191"/>
      <c r="N2065" s="190"/>
      <c r="O2065" s="192"/>
      <c r="P2065" s="218"/>
      <c r="Q2065" s="218"/>
      <c r="R2065" s="218"/>
    </row>
    <row r="2066" spans="1:18" x14ac:dyDescent="0.25">
      <c r="A2066" s="191"/>
      <c r="B2066" s="190"/>
      <c r="C2066" s="190"/>
      <c r="D2066" s="190"/>
      <c r="E2066" s="190"/>
      <c r="F2066" s="190"/>
      <c r="G2066" s="190"/>
      <c r="H2066" s="276"/>
      <c r="I2066" s="190"/>
      <c r="J2066" s="67"/>
      <c r="K2066" s="190"/>
      <c r="L2066" s="190"/>
      <c r="M2066" s="191"/>
      <c r="N2066" s="190"/>
      <c r="O2066" s="192"/>
      <c r="P2066" s="218"/>
      <c r="Q2066" s="218"/>
      <c r="R2066" s="218"/>
    </row>
    <row r="2067" spans="1:18" x14ac:dyDescent="0.25">
      <c r="A2067" s="191"/>
      <c r="B2067" s="190"/>
      <c r="C2067" s="190"/>
      <c r="D2067" s="190"/>
      <c r="E2067" s="190"/>
      <c r="F2067" s="190"/>
      <c r="G2067" s="190"/>
      <c r="H2067" s="276"/>
      <c r="I2067" s="190"/>
      <c r="J2067" s="67"/>
      <c r="K2067" s="190"/>
      <c r="L2067" s="190"/>
      <c r="M2067" s="191"/>
      <c r="N2067" s="190"/>
      <c r="O2067" s="192"/>
      <c r="P2067" s="218"/>
      <c r="Q2067" s="218"/>
      <c r="R2067" s="218"/>
    </row>
    <row r="2068" spans="1:18" x14ac:dyDescent="0.25">
      <c r="A2068" s="191"/>
      <c r="B2068" s="190"/>
      <c r="C2068" s="190"/>
      <c r="D2068" s="190"/>
      <c r="E2068" s="190"/>
      <c r="F2068" s="190"/>
      <c r="G2068" s="190"/>
      <c r="H2068" s="276"/>
      <c r="I2068" s="190"/>
      <c r="J2068" s="67"/>
      <c r="K2068" s="190"/>
      <c r="L2068" s="190"/>
      <c r="M2068" s="191"/>
      <c r="N2068" s="190"/>
      <c r="O2068" s="192"/>
      <c r="P2068" s="218"/>
      <c r="Q2068" s="218"/>
      <c r="R2068" s="218"/>
    </row>
    <row r="2069" spans="1:18" x14ac:dyDescent="0.25">
      <c r="A2069" s="191"/>
      <c r="B2069" s="190"/>
      <c r="C2069" s="190"/>
      <c r="D2069" s="190"/>
      <c r="E2069" s="190"/>
      <c r="F2069" s="190"/>
      <c r="G2069" s="190"/>
      <c r="H2069" s="276"/>
      <c r="I2069" s="190"/>
      <c r="J2069" s="67"/>
      <c r="K2069" s="190"/>
      <c r="L2069" s="190"/>
      <c r="M2069" s="191"/>
      <c r="N2069" s="190"/>
      <c r="O2069" s="192"/>
      <c r="P2069" s="218"/>
      <c r="Q2069" s="218"/>
      <c r="R2069" s="218"/>
    </row>
    <row r="2070" spans="1:18" x14ac:dyDescent="0.25">
      <c r="A2070" s="191"/>
      <c r="B2070" s="190"/>
      <c r="C2070" s="190"/>
      <c r="D2070" s="190"/>
      <c r="E2070" s="190"/>
      <c r="F2070" s="190"/>
      <c r="G2070" s="190"/>
      <c r="H2070" s="276"/>
      <c r="I2070" s="190"/>
      <c r="J2070" s="67"/>
      <c r="K2070" s="190"/>
      <c r="L2070" s="190"/>
      <c r="M2070" s="191"/>
      <c r="N2070" s="190"/>
      <c r="O2070" s="192"/>
      <c r="P2070" s="218"/>
      <c r="Q2070" s="218"/>
      <c r="R2070" s="218"/>
    </row>
    <row r="2071" spans="1:18" x14ac:dyDescent="0.25">
      <c r="A2071" s="191"/>
      <c r="B2071" s="190"/>
      <c r="C2071" s="190"/>
      <c r="D2071" s="190"/>
      <c r="E2071" s="190"/>
      <c r="F2071" s="190"/>
      <c r="G2071" s="190"/>
      <c r="H2071" s="276"/>
      <c r="I2071" s="190"/>
      <c r="J2071" s="67"/>
      <c r="K2071" s="190"/>
      <c r="L2071" s="190"/>
      <c r="M2071" s="191"/>
      <c r="N2071" s="190"/>
      <c r="O2071" s="192"/>
      <c r="P2071" s="218"/>
      <c r="Q2071" s="218"/>
      <c r="R2071" s="218"/>
    </row>
    <row r="2072" spans="1:18" x14ac:dyDescent="0.25">
      <c r="A2072" s="191"/>
      <c r="B2072" s="190"/>
      <c r="C2072" s="190"/>
      <c r="D2072" s="190"/>
      <c r="E2072" s="190"/>
      <c r="F2072" s="190"/>
      <c r="G2072" s="190"/>
      <c r="H2072" s="276"/>
      <c r="I2072" s="190"/>
      <c r="J2072" s="67"/>
      <c r="K2072" s="190"/>
      <c r="L2072" s="190"/>
      <c r="M2072" s="191"/>
      <c r="N2072" s="190"/>
      <c r="O2072" s="192"/>
      <c r="P2072" s="218"/>
      <c r="Q2072" s="218"/>
      <c r="R2072" s="218"/>
    </row>
    <row r="2073" spans="1:18" x14ac:dyDescent="0.25">
      <c r="A2073" s="191"/>
      <c r="B2073" s="190"/>
      <c r="C2073" s="190"/>
      <c r="D2073" s="190"/>
      <c r="E2073" s="190"/>
      <c r="F2073" s="190"/>
      <c r="G2073" s="190"/>
      <c r="H2073" s="276"/>
      <c r="I2073" s="190"/>
      <c r="J2073" s="67"/>
      <c r="K2073" s="190"/>
      <c r="L2073" s="190"/>
      <c r="M2073" s="191"/>
      <c r="N2073" s="190"/>
      <c r="O2073" s="192"/>
      <c r="P2073" s="218"/>
      <c r="Q2073" s="218"/>
      <c r="R2073" s="218"/>
    </row>
    <row r="2074" spans="1:18" x14ac:dyDescent="0.25">
      <c r="A2074" s="191"/>
      <c r="B2074" s="190"/>
      <c r="C2074" s="190"/>
      <c r="D2074" s="190"/>
      <c r="E2074" s="190"/>
      <c r="F2074" s="190"/>
      <c r="G2074" s="190"/>
      <c r="H2074" s="276"/>
      <c r="I2074" s="190"/>
      <c r="J2074" s="67"/>
      <c r="K2074" s="190"/>
      <c r="L2074" s="190"/>
      <c r="M2074" s="191"/>
      <c r="N2074" s="190"/>
      <c r="O2074" s="192"/>
      <c r="P2074" s="218"/>
      <c r="Q2074" s="218"/>
      <c r="R2074" s="218"/>
    </row>
    <row r="2075" spans="1:18" x14ac:dyDescent="0.25">
      <c r="A2075" s="191"/>
      <c r="B2075" s="190"/>
      <c r="C2075" s="190"/>
      <c r="D2075" s="190"/>
      <c r="E2075" s="190"/>
      <c r="F2075" s="190"/>
      <c r="G2075" s="190"/>
      <c r="H2075" s="276"/>
      <c r="I2075" s="190"/>
      <c r="J2075" s="67"/>
      <c r="K2075" s="190"/>
      <c r="L2075" s="190"/>
      <c r="M2075" s="191"/>
      <c r="N2075" s="190"/>
      <c r="O2075" s="192"/>
      <c r="P2075" s="218"/>
      <c r="Q2075" s="218"/>
      <c r="R2075" s="218"/>
    </row>
    <row r="2076" spans="1:18" x14ac:dyDescent="0.25">
      <c r="A2076" s="191"/>
      <c r="B2076" s="190"/>
      <c r="C2076" s="190"/>
      <c r="D2076" s="190"/>
      <c r="E2076" s="190"/>
      <c r="F2076" s="190"/>
      <c r="G2076" s="190"/>
      <c r="H2076" s="276"/>
      <c r="I2076" s="190"/>
      <c r="J2076" s="67"/>
      <c r="K2076" s="190"/>
      <c r="L2076" s="190"/>
      <c r="M2076" s="191"/>
      <c r="N2076" s="190"/>
      <c r="O2076" s="192"/>
      <c r="P2076" s="218"/>
      <c r="Q2076" s="218"/>
      <c r="R2076" s="218"/>
    </row>
    <row r="2077" spans="1:18" x14ac:dyDescent="0.25">
      <c r="A2077" s="191"/>
      <c r="B2077" s="190"/>
      <c r="C2077" s="190"/>
      <c r="D2077" s="190"/>
      <c r="E2077" s="190"/>
      <c r="F2077" s="190"/>
      <c r="G2077" s="190"/>
      <c r="H2077" s="276"/>
      <c r="I2077" s="190"/>
      <c r="J2077" s="67"/>
      <c r="K2077" s="190"/>
      <c r="L2077" s="190"/>
      <c r="M2077" s="191"/>
      <c r="N2077" s="190"/>
      <c r="O2077" s="192"/>
      <c r="P2077" s="218"/>
      <c r="Q2077" s="218"/>
      <c r="R2077" s="218"/>
    </row>
    <row r="2078" spans="1:18" x14ac:dyDescent="0.25">
      <c r="A2078" s="191"/>
      <c r="B2078" s="190"/>
      <c r="C2078" s="190"/>
      <c r="D2078" s="190"/>
      <c r="E2078" s="190"/>
      <c r="F2078" s="190"/>
      <c r="G2078" s="190"/>
      <c r="H2078" s="276"/>
      <c r="I2078" s="190"/>
      <c r="J2078" s="67"/>
      <c r="K2078" s="190"/>
      <c r="L2078" s="190"/>
      <c r="M2078" s="191"/>
      <c r="N2078" s="190"/>
      <c r="O2078" s="192"/>
      <c r="P2078" s="218"/>
      <c r="Q2078" s="218"/>
      <c r="R2078" s="218"/>
    </row>
    <row r="2079" spans="1:18" x14ac:dyDescent="0.25">
      <c r="A2079" s="191"/>
      <c r="B2079" s="190"/>
      <c r="C2079" s="190"/>
      <c r="D2079" s="190"/>
      <c r="E2079" s="190"/>
      <c r="F2079" s="190"/>
      <c r="G2079" s="190"/>
      <c r="H2079" s="276"/>
      <c r="I2079" s="190"/>
      <c r="J2079" s="67"/>
      <c r="K2079" s="190"/>
      <c r="L2079" s="190"/>
      <c r="M2079" s="191"/>
      <c r="N2079" s="190"/>
      <c r="O2079" s="192"/>
      <c r="P2079" s="218"/>
      <c r="Q2079" s="218"/>
      <c r="R2079" s="218"/>
    </row>
    <row r="2080" spans="1:18" x14ac:dyDescent="0.25">
      <c r="A2080" s="191"/>
      <c r="B2080" s="190"/>
      <c r="C2080" s="190"/>
      <c r="D2080" s="190"/>
      <c r="E2080" s="190"/>
      <c r="F2080" s="190"/>
      <c r="G2080" s="190"/>
      <c r="H2080" s="276"/>
      <c r="I2080" s="190"/>
      <c r="J2080" s="67"/>
      <c r="K2080" s="190"/>
      <c r="L2080" s="190"/>
      <c r="M2080" s="191"/>
      <c r="N2080" s="190"/>
      <c r="O2080" s="192"/>
      <c r="P2080" s="218"/>
      <c r="Q2080" s="218"/>
      <c r="R2080" s="218"/>
    </row>
    <row r="2081" spans="1:18" x14ac:dyDescent="0.25">
      <c r="A2081" s="191"/>
      <c r="B2081" s="190"/>
      <c r="C2081" s="190"/>
      <c r="D2081" s="190"/>
      <c r="E2081" s="190"/>
      <c r="F2081" s="190"/>
      <c r="G2081" s="190"/>
      <c r="H2081" s="276"/>
      <c r="I2081" s="190"/>
      <c r="J2081" s="67"/>
      <c r="K2081" s="190"/>
      <c r="L2081" s="190"/>
      <c r="M2081" s="191"/>
      <c r="N2081" s="190"/>
      <c r="O2081" s="192"/>
      <c r="P2081" s="218"/>
      <c r="Q2081" s="218"/>
      <c r="R2081" s="218"/>
    </row>
    <row r="2082" spans="1:18" x14ac:dyDescent="0.25">
      <c r="A2082" s="191"/>
      <c r="B2082" s="190"/>
      <c r="C2082" s="190"/>
      <c r="D2082" s="190"/>
      <c r="E2082" s="190"/>
      <c r="F2082" s="190"/>
      <c r="G2082" s="190"/>
      <c r="H2082" s="276"/>
      <c r="I2082" s="190"/>
      <c r="J2082" s="67"/>
      <c r="K2082" s="190"/>
      <c r="L2082" s="190"/>
      <c r="M2082" s="191"/>
      <c r="N2082" s="190"/>
      <c r="O2082" s="192"/>
      <c r="P2082" s="218"/>
      <c r="Q2082" s="218"/>
      <c r="R2082" s="218"/>
    </row>
    <row r="2083" spans="1:18" x14ac:dyDescent="0.25">
      <c r="A2083" s="191"/>
      <c r="B2083" s="190"/>
      <c r="C2083" s="190"/>
      <c r="D2083" s="190"/>
      <c r="E2083" s="190"/>
      <c r="F2083" s="190"/>
      <c r="G2083" s="190"/>
      <c r="H2083" s="276"/>
      <c r="I2083" s="190"/>
      <c r="J2083" s="67"/>
      <c r="K2083" s="190"/>
      <c r="L2083" s="190"/>
      <c r="M2083" s="191"/>
      <c r="N2083" s="190"/>
      <c r="O2083" s="192"/>
      <c r="P2083" s="218"/>
      <c r="Q2083" s="218"/>
      <c r="R2083" s="218"/>
    </row>
    <row r="2084" spans="1:18" x14ac:dyDescent="0.25">
      <c r="A2084" s="191"/>
      <c r="B2084" s="190"/>
      <c r="C2084" s="190"/>
      <c r="D2084" s="190"/>
      <c r="E2084" s="190"/>
      <c r="F2084" s="190"/>
      <c r="G2084" s="190"/>
      <c r="H2084" s="276"/>
      <c r="I2084" s="190"/>
      <c r="J2084" s="67"/>
      <c r="K2084" s="190"/>
      <c r="L2084" s="190"/>
      <c r="M2084" s="191"/>
      <c r="N2084" s="190"/>
      <c r="O2084" s="192"/>
      <c r="P2084" s="218"/>
      <c r="Q2084" s="218"/>
      <c r="R2084" s="218"/>
    </row>
    <row r="2085" spans="1:18" x14ac:dyDescent="0.25">
      <c r="A2085" s="191"/>
      <c r="B2085" s="190"/>
      <c r="C2085" s="190"/>
      <c r="D2085" s="190"/>
      <c r="E2085" s="190"/>
      <c r="F2085" s="190"/>
      <c r="G2085" s="190"/>
      <c r="H2085" s="276"/>
      <c r="I2085" s="190"/>
      <c r="J2085" s="67"/>
      <c r="K2085" s="190"/>
      <c r="L2085" s="190"/>
      <c r="M2085" s="191"/>
      <c r="N2085" s="190"/>
      <c r="O2085" s="192"/>
      <c r="P2085" s="218"/>
      <c r="Q2085" s="218"/>
      <c r="R2085" s="218"/>
    </row>
    <row r="2086" spans="1:18" x14ac:dyDescent="0.25">
      <c r="A2086" s="191"/>
      <c r="B2086" s="190"/>
      <c r="C2086" s="190"/>
      <c r="D2086" s="190"/>
      <c r="E2086" s="190"/>
      <c r="F2086" s="190"/>
      <c r="G2086" s="190"/>
      <c r="H2086" s="276"/>
      <c r="I2086" s="190"/>
      <c r="J2086" s="67"/>
      <c r="K2086" s="190"/>
      <c r="L2086" s="190"/>
      <c r="M2086" s="191"/>
      <c r="N2086" s="190"/>
      <c r="O2086" s="192"/>
      <c r="P2086" s="218"/>
      <c r="Q2086" s="218"/>
      <c r="R2086" s="218"/>
    </row>
    <row r="2087" spans="1:18" x14ac:dyDescent="0.25">
      <c r="A2087" s="191"/>
      <c r="B2087" s="190"/>
      <c r="C2087" s="190"/>
      <c r="D2087" s="190"/>
      <c r="E2087" s="190"/>
      <c r="F2087" s="190"/>
      <c r="G2087" s="190"/>
      <c r="H2087" s="276"/>
      <c r="I2087" s="190"/>
      <c r="J2087" s="67"/>
      <c r="K2087" s="190"/>
      <c r="L2087" s="190"/>
      <c r="M2087" s="191"/>
      <c r="N2087" s="190"/>
      <c r="O2087" s="192"/>
      <c r="P2087" s="218"/>
      <c r="Q2087" s="218"/>
      <c r="R2087" s="218"/>
    </row>
    <row r="2088" spans="1:18" x14ac:dyDescent="0.25">
      <c r="A2088" s="191"/>
      <c r="B2088" s="190"/>
      <c r="C2088" s="190"/>
      <c r="D2088" s="190"/>
      <c r="E2088" s="190"/>
      <c r="F2088" s="190"/>
      <c r="G2088" s="190"/>
      <c r="H2088" s="276"/>
      <c r="I2088" s="190"/>
      <c r="J2088" s="67"/>
      <c r="K2088" s="190"/>
      <c r="L2088" s="190"/>
      <c r="M2088" s="191"/>
      <c r="N2088" s="190"/>
      <c r="O2088" s="192"/>
      <c r="P2088" s="218"/>
      <c r="Q2088" s="218"/>
      <c r="R2088" s="218"/>
    </row>
    <row r="2089" spans="1:18" x14ac:dyDescent="0.25">
      <c r="A2089" s="191"/>
      <c r="B2089" s="190"/>
      <c r="C2089" s="190"/>
      <c r="D2089" s="190"/>
      <c r="E2089" s="190"/>
      <c r="F2089" s="190"/>
      <c r="G2089" s="190"/>
      <c r="H2089" s="276"/>
      <c r="I2089" s="190"/>
      <c r="J2089" s="67"/>
      <c r="K2089" s="190"/>
      <c r="L2089" s="190"/>
      <c r="M2089" s="191"/>
      <c r="N2089" s="190"/>
      <c r="O2089" s="192"/>
      <c r="P2089" s="218"/>
      <c r="Q2089" s="218"/>
      <c r="R2089" s="218"/>
    </row>
    <row r="2090" spans="1:18" x14ac:dyDescent="0.25">
      <c r="A2090" s="191"/>
      <c r="B2090" s="190"/>
      <c r="C2090" s="190"/>
      <c r="D2090" s="190"/>
      <c r="E2090" s="190"/>
      <c r="F2090" s="190"/>
      <c r="G2090" s="190"/>
      <c r="H2090" s="276"/>
      <c r="I2090" s="190"/>
      <c r="J2090" s="67"/>
      <c r="K2090" s="190"/>
      <c r="L2090" s="190"/>
      <c r="M2090" s="191"/>
      <c r="N2090" s="190"/>
      <c r="O2090" s="192"/>
      <c r="P2090" s="218"/>
      <c r="Q2090" s="218"/>
      <c r="R2090" s="218"/>
    </row>
    <row r="2091" spans="1:18" x14ac:dyDescent="0.25">
      <c r="A2091" s="191"/>
      <c r="B2091" s="190"/>
      <c r="C2091" s="190"/>
      <c r="D2091" s="190"/>
      <c r="E2091" s="190"/>
      <c r="F2091" s="190"/>
      <c r="G2091" s="190"/>
      <c r="H2091" s="276"/>
      <c r="I2091" s="190"/>
      <c r="J2091" s="67"/>
      <c r="K2091" s="190"/>
      <c r="L2091" s="190"/>
      <c r="M2091" s="191"/>
      <c r="N2091" s="190"/>
      <c r="O2091" s="192"/>
      <c r="P2091" s="218"/>
      <c r="Q2091" s="218"/>
      <c r="R2091" s="218"/>
    </row>
    <row r="2092" spans="1:18" x14ac:dyDescent="0.25">
      <c r="A2092" s="191"/>
      <c r="B2092" s="190"/>
      <c r="C2092" s="190"/>
      <c r="D2092" s="190"/>
      <c r="E2092" s="190"/>
      <c r="F2092" s="190"/>
      <c r="G2092" s="190"/>
      <c r="H2092" s="276"/>
      <c r="I2092" s="190"/>
      <c r="J2092" s="67"/>
      <c r="K2092" s="190"/>
      <c r="L2092" s="190"/>
      <c r="M2092" s="191"/>
      <c r="N2092" s="190"/>
      <c r="O2092" s="192"/>
      <c r="P2092" s="218"/>
      <c r="Q2092" s="218"/>
      <c r="R2092" s="218"/>
    </row>
    <row r="2093" spans="1:18" x14ac:dyDescent="0.25">
      <c r="A2093" s="191"/>
      <c r="B2093" s="190"/>
      <c r="C2093" s="190"/>
      <c r="D2093" s="190"/>
      <c r="E2093" s="190"/>
      <c r="F2093" s="190"/>
      <c r="G2093" s="190"/>
      <c r="H2093" s="276"/>
      <c r="I2093" s="190"/>
      <c r="J2093" s="67"/>
      <c r="K2093" s="190"/>
      <c r="L2093" s="190"/>
      <c r="M2093" s="191"/>
      <c r="N2093" s="190"/>
      <c r="O2093" s="192"/>
      <c r="P2093" s="218"/>
      <c r="Q2093" s="218"/>
      <c r="R2093" s="218"/>
    </row>
    <row r="2094" spans="1:18" x14ac:dyDescent="0.25">
      <c r="A2094" s="191"/>
      <c r="B2094" s="190"/>
      <c r="C2094" s="190"/>
      <c r="D2094" s="190"/>
      <c r="E2094" s="190"/>
      <c r="F2094" s="190"/>
      <c r="G2094" s="190"/>
      <c r="H2094" s="276"/>
      <c r="I2094" s="190"/>
      <c r="J2094" s="67"/>
      <c r="K2094" s="190"/>
      <c r="L2094" s="190"/>
      <c r="M2094" s="191"/>
      <c r="N2094" s="190"/>
      <c r="O2094" s="192"/>
      <c r="P2094" s="218"/>
      <c r="Q2094" s="218"/>
      <c r="R2094" s="218"/>
    </row>
    <row r="2095" spans="1:18" x14ac:dyDescent="0.25">
      <c r="A2095" s="191"/>
      <c r="B2095" s="190"/>
      <c r="C2095" s="190"/>
      <c r="D2095" s="190"/>
      <c r="E2095" s="190"/>
      <c r="F2095" s="190"/>
      <c r="G2095" s="190"/>
      <c r="H2095" s="276"/>
      <c r="I2095" s="190"/>
      <c r="J2095" s="67"/>
      <c r="K2095" s="190"/>
      <c r="L2095" s="190"/>
      <c r="M2095" s="191"/>
      <c r="N2095" s="190"/>
      <c r="O2095" s="192"/>
      <c r="P2095" s="218"/>
      <c r="Q2095" s="218"/>
      <c r="R2095" s="218"/>
    </row>
    <row r="2096" spans="1:18" x14ac:dyDescent="0.25">
      <c r="A2096" s="191"/>
      <c r="B2096" s="190"/>
      <c r="C2096" s="190"/>
      <c r="D2096" s="190"/>
      <c r="E2096" s="190"/>
      <c r="F2096" s="190"/>
      <c r="G2096" s="190"/>
      <c r="H2096" s="276"/>
      <c r="I2096" s="190"/>
      <c r="J2096" s="67"/>
      <c r="K2096" s="190"/>
      <c r="L2096" s="190"/>
      <c r="M2096" s="191"/>
      <c r="N2096" s="190"/>
      <c r="O2096" s="192"/>
      <c r="P2096" s="218"/>
      <c r="Q2096" s="218"/>
      <c r="R2096" s="218"/>
    </row>
    <row r="2097" spans="1:18" x14ac:dyDescent="0.25">
      <c r="A2097" s="191"/>
      <c r="B2097" s="190"/>
      <c r="C2097" s="190"/>
      <c r="D2097" s="190"/>
      <c r="E2097" s="190"/>
      <c r="F2097" s="190"/>
      <c r="G2097" s="190"/>
      <c r="H2097" s="276"/>
      <c r="I2097" s="190"/>
      <c r="J2097" s="67"/>
      <c r="K2097" s="190"/>
      <c r="L2097" s="190"/>
      <c r="M2097" s="191"/>
      <c r="N2097" s="190"/>
      <c r="O2097" s="192"/>
      <c r="P2097" s="218"/>
      <c r="Q2097" s="218"/>
      <c r="R2097" s="218"/>
    </row>
    <row r="2098" spans="1:18" x14ac:dyDescent="0.25">
      <c r="A2098" s="191"/>
      <c r="B2098" s="190"/>
      <c r="C2098" s="190"/>
      <c r="D2098" s="190"/>
      <c r="E2098" s="190"/>
      <c r="F2098" s="190"/>
      <c r="G2098" s="190"/>
      <c r="H2098" s="276"/>
      <c r="I2098" s="190"/>
      <c r="J2098" s="67"/>
      <c r="K2098" s="190"/>
      <c r="L2098" s="190"/>
      <c r="M2098" s="191"/>
      <c r="N2098" s="190"/>
      <c r="O2098" s="192"/>
      <c r="P2098" s="218"/>
      <c r="Q2098" s="218"/>
      <c r="R2098" s="218"/>
    </row>
    <row r="2099" spans="1:18" x14ac:dyDescent="0.25">
      <c r="A2099" s="191"/>
      <c r="B2099" s="190"/>
      <c r="C2099" s="190"/>
      <c r="D2099" s="190"/>
      <c r="E2099" s="190"/>
      <c r="F2099" s="190"/>
      <c r="G2099" s="190"/>
      <c r="H2099" s="276"/>
      <c r="I2099" s="190"/>
      <c r="J2099" s="67"/>
      <c r="K2099" s="190"/>
      <c r="L2099" s="190"/>
      <c r="M2099" s="191"/>
      <c r="N2099" s="190"/>
      <c r="O2099" s="192"/>
      <c r="P2099" s="218"/>
      <c r="Q2099" s="218"/>
      <c r="R2099" s="218"/>
    </row>
    <row r="2100" spans="1:18" x14ac:dyDescent="0.25">
      <c r="A2100" s="191"/>
      <c r="B2100" s="190"/>
      <c r="C2100" s="190"/>
      <c r="D2100" s="190"/>
      <c r="E2100" s="190"/>
      <c r="F2100" s="190"/>
      <c r="G2100" s="190"/>
      <c r="H2100" s="276"/>
      <c r="I2100" s="190"/>
      <c r="J2100" s="67"/>
      <c r="K2100" s="190"/>
      <c r="L2100" s="190"/>
      <c r="M2100" s="191"/>
      <c r="N2100" s="190"/>
      <c r="O2100" s="192"/>
      <c r="P2100" s="218"/>
      <c r="Q2100" s="218"/>
      <c r="R2100" s="218"/>
    </row>
    <row r="2101" spans="1:18" x14ac:dyDescent="0.25">
      <c r="A2101" s="191"/>
      <c r="B2101" s="190"/>
      <c r="C2101" s="190"/>
      <c r="D2101" s="190"/>
      <c r="E2101" s="190"/>
      <c r="F2101" s="190"/>
      <c r="G2101" s="190"/>
      <c r="H2101" s="276"/>
      <c r="I2101" s="190"/>
      <c r="J2101" s="67"/>
      <c r="K2101" s="190"/>
      <c r="L2101" s="190"/>
      <c r="M2101" s="191"/>
      <c r="N2101" s="190"/>
      <c r="O2101" s="192"/>
      <c r="P2101" s="218"/>
      <c r="Q2101" s="218"/>
      <c r="R2101" s="218"/>
    </row>
    <row r="2102" spans="1:18" x14ac:dyDescent="0.25">
      <c r="A2102" s="191"/>
      <c r="B2102" s="190"/>
      <c r="C2102" s="190"/>
      <c r="D2102" s="190"/>
      <c r="E2102" s="190"/>
      <c r="F2102" s="190"/>
      <c r="G2102" s="190"/>
      <c r="H2102" s="276"/>
      <c r="I2102" s="190"/>
      <c r="J2102" s="67"/>
      <c r="K2102" s="190"/>
      <c r="L2102" s="190"/>
      <c r="M2102" s="191"/>
      <c r="N2102" s="190"/>
      <c r="O2102" s="192"/>
      <c r="P2102" s="218"/>
      <c r="Q2102" s="218"/>
      <c r="R2102" s="218"/>
    </row>
    <row r="2103" spans="1:18" x14ac:dyDescent="0.25">
      <c r="A2103" s="191"/>
      <c r="B2103" s="190"/>
      <c r="C2103" s="190"/>
      <c r="D2103" s="190"/>
      <c r="E2103" s="190"/>
      <c r="F2103" s="190"/>
      <c r="G2103" s="190"/>
      <c r="H2103" s="276"/>
      <c r="I2103" s="190"/>
      <c r="J2103" s="67"/>
      <c r="K2103" s="190"/>
      <c r="L2103" s="190"/>
      <c r="M2103" s="191"/>
      <c r="N2103" s="190"/>
      <c r="O2103" s="192"/>
      <c r="P2103" s="218"/>
      <c r="Q2103" s="218"/>
      <c r="R2103" s="218"/>
    </row>
    <row r="2104" spans="1:18" x14ac:dyDescent="0.25">
      <c r="A2104" s="191"/>
      <c r="B2104" s="190"/>
      <c r="C2104" s="190"/>
      <c r="D2104" s="190"/>
      <c r="E2104" s="190"/>
      <c r="F2104" s="190"/>
      <c r="G2104" s="190"/>
      <c r="H2104" s="276"/>
      <c r="I2104" s="190"/>
      <c r="J2104" s="67"/>
      <c r="K2104" s="190"/>
      <c r="L2104" s="190"/>
      <c r="M2104" s="191"/>
      <c r="N2104" s="190"/>
      <c r="O2104" s="192"/>
      <c r="P2104" s="218"/>
      <c r="Q2104" s="218"/>
      <c r="R2104" s="218"/>
    </row>
    <row r="2105" spans="1:18" x14ac:dyDescent="0.25">
      <c r="A2105" s="191"/>
      <c r="B2105" s="190"/>
      <c r="C2105" s="190"/>
      <c r="D2105" s="190"/>
      <c r="E2105" s="190"/>
      <c r="F2105" s="190"/>
      <c r="G2105" s="190"/>
      <c r="H2105" s="276"/>
      <c r="I2105" s="190"/>
      <c r="J2105" s="67"/>
      <c r="K2105" s="190"/>
      <c r="L2105" s="190"/>
      <c r="M2105" s="191"/>
      <c r="N2105" s="190"/>
      <c r="O2105" s="192"/>
      <c r="P2105" s="218"/>
      <c r="Q2105" s="218"/>
      <c r="R2105" s="218"/>
    </row>
    <row r="2106" spans="1:18" x14ac:dyDescent="0.25">
      <c r="A2106" s="191"/>
      <c r="B2106" s="190"/>
      <c r="C2106" s="190"/>
      <c r="D2106" s="190"/>
      <c r="E2106" s="190"/>
      <c r="F2106" s="190"/>
      <c r="G2106" s="190"/>
      <c r="H2106" s="276"/>
      <c r="I2106" s="190"/>
      <c r="J2106" s="67"/>
      <c r="K2106" s="190"/>
      <c r="L2106" s="190"/>
      <c r="M2106" s="191"/>
      <c r="N2106" s="190"/>
      <c r="O2106" s="192"/>
      <c r="P2106" s="218"/>
      <c r="Q2106" s="218"/>
      <c r="R2106" s="218"/>
    </row>
    <row r="2107" spans="1:18" x14ac:dyDescent="0.25">
      <c r="A2107" s="191"/>
      <c r="B2107" s="190"/>
      <c r="C2107" s="190"/>
      <c r="D2107" s="190"/>
      <c r="E2107" s="190"/>
      <c r="F2107" s="190"/>
      <c r="G2107" s="190"/>
      <c r="H2107" s="276"/>
      <c r="I2107" s="190"/>
      <c r="J2107" s="67"/>
      <c r="K2107" s="190"/>
      <c r="L2107" s="190"/>
      <c r="M2107" s="191"/>
      <c r="N2107" s="190"/>
      <c r="O2107" s="192"/>
      <c r="P2107" s="218"/>
      <c r="Q2107" s="218"/>
      <c r="R2107" s="218"/>
    </row>
    <row r="2108" spans="1:18" x14ac:dyDescent="0.25">
      <c r="A2108" s="191"/>
      <c r="B2108" s="190"/>
      <c r="C2108" s="190"/>
      <c r="D2108" s="190"/>
      <c r="E2108" s="190"/>
      <c r="F2108" s="190"/>
      <c r="G2108" s="190"/>
      <c r="H2108" s="276"/>
      <c r="I2108" s="190"/>
      <c r="J2108" s="67"/>
      <c r="K2108" s="190"/>
      <c r="L2108" s="190"/>
      <c r="M2108" s="191"/>
      <c r="N2108" s="190"/>
      <c r="O2108" s="192"/>
      <c r="P2108" s="218"/>
      <c r="Q2108" s="218"/>
      <c r="R2108" s="218"/>
    </row>
    <row r="2109" spans="1:18" x14ac:dyDescent="0.25">
      <c r="A2109" s="191"/>
      <c r="B2109" s="190"/>
      <c r="C2109" s="190"/>
      <c r="D2109" s="190"/>
      <c r="E2109" s="190"/>
      <c r="F2109" s="190"/>
      <c r="G2109" s="190"/>
      <c r="H2109" s="276"/>
      <c r="I2109" s="190"/>
      <c r="J2109" s="67"/>
      <c r="K2109" s="190"/>
      <c r="L2109" s="190"/>
      <c r="M2109" s="191"/>
      <c r="N2109" s="190"/>
      <c r="O2109" s="192"/>
      <c r="P2109" s="218"/>
      <c r="Q2109" s="218"/>
      <c r="R2109" s="218"/>
    </row>
    <row r="2110" spans="1:18" x14ac:dyDescent="0.25">
      <c r="A2110" s="191"/>
      <c r="B2110" s="190"/>
      <c r="C2110" s="190"/>
      <c r="D2110" s="190"/>
      <c r="E2110" s="190"/>
      <c r="F2110" s="190"/>
      <c r="G2110" s="190"/>
      <c r="H2110" s="276"/>
      <c r="I2110" s="190"/>
      <c r="J2110" s="67"/>
      <c r="K2110" s="190"/>
      <c r="L2110" s="190"/>
      <c r="M2110" s="191"/>
      <c r="N2110" s="190"/>
      <c r="O2110" s="192"/>
      <c r="P2110" s="218"/>
      <c r="Q2110" s="218"/>
      <c r="R2110" s="218"/>
    </row>
    <row r="2111" spans="1:18" x14ac:dyDescent="0.25">
      <c r="A2111" s="191"/>
      <c r="B2111" s="190"/>
      <c r="C2111" s="190"/>
      <c r="D2111" s="190"/>
      <c r="E2111" s="190"/>
      <c r="F2111" s="190"/>
      <c r="G2111" s="190"/>
      <c r="H2111" s="276"/>
      <c r="I2111" s="190"/>
      <c r="J2111" s="67"/>
      <c r="K2111" s="190"/>
      <c r="L2111" s="190"/>
      <c r="M2111" s="191"/>
      <c r="N2111" s="190"/>
      <c r="O2111" s="192"/>
      <c r="P2111" s="218"/>
      <c r="Q2111" s="218"/>
      <c r="R2111" s="218"/>
    </row>
    <row r="2112" spans="1:18" x14ac:dyDescent="0.25">
      <c r="A2112" s="191"/>
      <c r="B2112" s="190"/>
      <c r="C2112" s="190"/>
      <c r="D2112" s="190"/>
      <c r="E2112" s="190"/>
      <c r="F2112" s="190"/>
      <c r="G2112" s="190"/>
      <c r="H2112" s="276"/>
      <c r="I2112" s="190"/>
      <c r="J2112" s="67"/>
      <c r="K2112" s="190"/>
      <c r="L2112" s="190"/>
      <c r="M2112" s="191"/>
      <c r="N2112" s="190"/>
      <c r="O2112" s="192"/>
      <c r="P2112" s="218"/>
      <c r="Q2112" s="218"/>
      <c r="R2112" s="218"/>
    </row>
    <row r="2113" spans="1:18" x14ac:dyDescent="0.25">
      <c r="A2113" s="191"/>
      <c r="B2113" s="190"/>
      <c r="C2113" s="190"/>
      <c r="D2113" s="190"/>
      <c r="E2113" s="190"/>
      <c r="F2113" s="190"/>
      <c r="G2113" s="190"/>
      <c r="H2113" s="276"/>
      <c r="I2113" s="190"/>
      <c r="J2113" s="67"/>
      <c r="K2113" s="190"/>
      <c r="L2113" s="190"/>
      <c r="M2113" s="191"/>
      <c r="N2113" s="190"/>
      <c r="O2113" s="192"/>
      <c r="P2113" s="218"/>
      <c r="Q2113" s="218"/>
      <c r="R2113" s="218"/>
    </row>
    <row r="2114" spans="1:18" x14ac:dyDescent="0.25">
      <c r="A2114" s="191"/>
      <c r="B2114" s="190"/>
      <c r="C2114" s="190"/>
      <c r="D2114" s="190"/>
      <c r="E2114" s="190"/>
      <c r="F2114" s="190"/>
      <c r="G2114" s="190"/>
      <c r="H2114" s="276"/>
      <c r="I2114" s="190"/>
      <c r="J2114" s="67"/>
      <c r="K2114" s="190"/>
      <c r="L2114" s="190"/>
      <c r="M2114" s="191"/>
      <c r="N2114" s="190"/>
      <c r="O2114" s="192"/>
      <c r="P2114" s="218"/>
      <c r="Q2114" s="218"/>
      <c r="R2114" s="218"/>
    </row>
    <row r="2115" spans="1:18" x14ac:dyDescent="0.25">
      <c r="A2115" s="191"/>
      <c r="B2115" s="190"/>
      <c r="C2115" s="190"/>
      <c r="D2115" s="190"/>
      <c r="E2115" s="190"/>
      <c r="F2115" s="190"/>
      <c r="G2115" s="190"/>
      <c r="H2115" s="276"/>
      <c r="I2115" s="190"/>
      <c r="J2115" s="67"/>
      <c r="K2115" s="190"/>
      <c r="L2115" s="190"/>
      <c r="M2115" s="191"/>
      <c r="N2115" s="190"/>
      <c r="O2115" s="192"/>
      <c r="P2115" s="218"/>
      <c r="Q2115" s="218"/>
      <c r="R2115" s="218"/>
    </row>
    <row r="2116" spans="1:18" x14ac:dyDescent="0.25">
      <c r="A2116" s="191"/>
      <c r="B2116" s="190"/>
      <c r="C2116" s="190"/>
      <c r="D2116" s="190"/>
      <c r="E2116" s="190"/>
      <c r="F2116" s="190"/>
      <c r="G2116" s="190"/>
      <c r="H2116" s="276"/>
      <c r="I2116" s="190"/>
      <c r="J2116" s="67"/>
      <c r="K2116" s="190"/>
      <c r="L2116" s="190"/>
      <c r="M2116" s="191"/>
      <c r="N2116" s="190"/>
      <c r="O2116" s="192"/>
      <c r="P2116" s="218"/>
      <c r="Q2116" s="218"/>
      <c r="R2116" s="218"/>
    </row>
    <row r="2117" spans="1:18" x14ac:dyDescent="0.25">
      <c r="A2117" s="191"/>
      <c r="B2117" s="190"/>
      <c r="C2117" s="190"/>
      <c r="D2117" s="190"/>
      <c r="E2117" s="190"/>
      <c r="F2117" s="190"/>
      <c r="G2117" s="190"/>
      <c r="H2117" s="276"/>
      <c r="I2117" s="190"/>
      <c r="J2117" s="67"/>
      <c r="K2117" s="190"/>
      <c r="L2117" s="190"/>
      <c r="M2117" s="191"/>
      <c r="N2117" s="190"/>
      <c r="O2117" s="192"/>
      <c r="P2117" s="218"/>
      <c r="Q2117" s="218"/>
      <c r="R2117" s="218"/>
    </row>
    <row r="2118" spans="1:18" x14ac:dyDescent="0.25">
      <c r="A2118" s="191"/>
      <c r="B2118" s="190"/>
      <c r="C2118" s="190"/>
      <c r="D2118" s="190"/>
      <c r="E2118" s="190"/>
      <c r="F2118" s="190"/>
      <c r="G2118" s="190"/>
      <c r="H2118" s="276"/>
      <c r="I2118" s="190"/>
      <c r="J2118" s="67"/>
      <c r="K2118" s="190"/>
      <c r="L2118" s="190"/>
      <c r="M2118" s="191"/>
      <c r="N2118" s="190"/>
      <c r="O2118" s="192"/>
      <c r="P2118" s="218"/>
      <c r="Q2118" s="218"/>
      <c r="R2118" s="218"/>
    </row>
    <row r="2119" spans="1:18" x14ac:dyDescent="0.25">
      <c r="A2119" s="191"/>
      <c r="B2119" s="190"/>
      <c r="C2119" s="190"/>
      <c r="D2119" s="190"/>
      <c r="E2119" s="190"/>
      <c r="F2119" s="190"/>
      <c r="G2119" s="190"/>
      <c r="H2119" s="276"/>
      <c r="I2119" s="190"/>
      <c r="J2119" s="67"/>
      <c r="K2119" s="190"/>
      <c r="L2119" s="190"/>
      <c r="M2119" s="191"/>
      <c r="N2119" s="190"/>
      <c r="O2119" s="192"/>
      <c r="P2119" s="218"/>
      <c r="Q2119" s="218"/>
      <c r="R2119" s="218"/>
    </row>
    <row r="2120" spans="1:18" x14ac:dyDescent="0.25">
      <c r="A2120" s="191"/>
      <c r="B2120" s="190"/>
      <c r="C2120" s="190"/>
      <c r="D2120" s="190"/>
      <c r="E2120" s="190"/>
      <c r="F2120" s="190"/>
      <c r="G2120" s="190"/>
      <c r="H2120" s="276"/>
      <c r="I2120" s="190"/>
      <c r="J2120" s="67"/>
      <c r="K2120" s="190"/>
      <c r="L2120" s="190"/>
      <c r="M2120" s="191"/>
      <c r="N2120" s="190"/>
      <c r="O2120" s="192"/>
      <c r="P2120" s="218"/>
      <c r="Q2120" s="218"/>
      <c r="R2120" s="218"/>
    </row>
    <row r="2121" spans="1:18" x14ac:dyDescent="0.25">
      <c r="A2121" s="191"/>
      <c r="B2121" s="190"/>
      <c r="C2121" s="190"/>
      <c r="D2121" s="190"/>
      <c r="E2121" s="190"/>
      <c r="F2121" s="190"/>
      <c r="G2121" s="190"/>
      <c r="H2121" s="276"/>
      <c r="I2121" s="190"/>
      <c r="J2121" s="67"/>
      <c r="K2121" s="190"/>
      <c r="L2121" s="190"/>
      <c r="M2121" s="191"/>
      <c r="N2121" s="190"/>
      <c r="O2121" s="192"/>
      <c r="P2121" s="218"/>
      <c r="Q2121" s="218"/>
      <c r="R2121" s="218"/>
    </row>
    <row r="2122" spans="1:18" x14ac:dyDescent="0.25">
      <c r="A2122" s="191"/>
      <c r="B2122" s="190"/>
      <c r="C2122" s="190"/>
      <c r="D2122" s="190"/>
      <c r="E2122" s="190"/>
      <c r="F2122" s="190"/>
      <c r="G2122" s="190"/>
      <c r="H2122" s="276"/>
      <c r="I2122" s="190"/>
      <c r="J2122" s="67"/>
      <c r="K2122" s="190"/>
      <c r="L2122" s="190"/>
      <c r="M2122" s="191"/>
      <c r="N2122" s="190"/>
      <c r="O2122" s="192"/>
      <c r="P2122" s="218"/>
      <c r="Q2122" s="218"/>
      <c r="R2122" s="218"/>
    </row>
    <row r="2123" spans="1:18" x14ac:dyDescent="0.25">
      <c r="A2123" s="191"/>
      <c r="B2123" s="190"/>
      <c r="C2123" s="190"/>
      <c r="D2123" s="190"/>
      <c r="E2123" s="190"/>
      <c r="F2123" s="190"/>
      <c r="G2123" s="190"/>
      <c r="H2123" s="276"/>
      <c r="I2123" s="190"/>
      <c r="J2123" s="67"/>
      <c r="K2123" s="190"/>
      <c r="L2123" s="190"/>
      <c r="M2123" s="191"/>
      <c r="N2123" s="190"/>
      <c r="O2123" s="192"/>
      <c r="P2123" s="218"/>
      <c r="Q2123" s="218"/>
      <c r="R2123" s="218"/>
    </row>
    <row r="2124" spans="1:18" x14ac:dyDescent="0.25">
      <c r="A2124" s="191"/>
      <c r="B2124" s="190"/>
      <c r="C2124" s="190"/>
      <c r="D2124" s="190"/>
      <c r="E2124" s="190"/>
      <c r="F2124" s="190"/>
      <c r="G2124" s="190"/>
      <c r="H2124" s="276"/>
      <c r="I2124" s="190"/>
      <c r="J2124" s="67"/>
      <c r="K2124" s="190"/>
      <c r="L2124" s="190"/>
      <c r="M2124" s="191"/>
      <c r="N2124" s="190"/>
      <c r="O2124" s="192"/>
      <c r="P2124" s="218"/>
      <c r="Q2124" s="218"/>
      <c r="R2124" s="218"/>
    </row>
    <row r="2125" spans="1:18" x14ac:dyDescent="0.25">
      <c r="A2125" s="191"/>
      <c r="B2125" s="190"/>
      <c r="C2125" s="190"/>
      <c r="D2125" s="190"/>
      <c r="E2125" s="190"/>
      <c r="F2125" s="190"/>
      <c r="G2125" s="190"/>
      <c r="H2125" s="276"/>
      <c r="I2125" s="190"/>
      <c r="J2125" s="67"/>
      <c r="K2125" s="190"/>
      <c r="L2125" s="190"/>
      <c r="M2125" s="191"/>
      <c r="N2125" s="190"/>
      <c r="O2125" s="192"/>
      <c r="P2125" s="218"/>
      <c r="Q2125" s="218"/>
      <c r="R2125" s="218"/>
    </row>
    <row r="2126" spans="1:18" x14ac:dyDescent="0.25">
      <c r="A2126" s="191"/>
      <c r="B2126" s="190"/>
      <c r="C2126" s="190"/>
      <c r="D2126" s="190"/>
      <c r="E2126" s="190"/>
      <c r="F2126" s="190"/>
      <c r="G2126" s="190"/>
      <c r="H2126" s="276"/>
      <c r="I2126" s="190"/>
      <c r="J2126" s="67"/>
      <c r="K2126" s="190"/>
      <c r="L2126" s="190"/>
      <c r="M2126" s="191"/>
      <c r="N2126" s="190"/>
      <c r="O2126" s="192"/>
      <c r="P2126" s="218"/>
      <c r="Q2126" s="218"/>
      <c r="R2126" s="218"/>
    </row>
    <row r="2127" spans="1:18" x14ac:dyDescent="0.25">
      <c r="A2127" s="191"/>
      <c r="B2127" s="190"/>
      <c r="C2127" s="190"/>
      <c r="D2127" s="190"/>
      <c r="E2127" s="190"/>
      <c r="F2127" s="190"/>
      <c r="G2127" s="190"/>
      <c r="H2127" s="276"/>
      <c r="I2127" s="190"/>
      <c r="J2127" s="67"/>
      <c r="K2127" s="190"/>
      <c r="L2127" s="190"/>
      <c r="M2127" s="191"/>
      <c r="N2127" s="190"/>
      <c r="O2127" s="192"/>
      <c r="P2127" s="218"/>
      <c r="Q2127" s="218"/>
      <c r="R2127" s="218"/>
    </row>
    <row r="2128" spans="1:18" x14ac:dyDescent="0.25">
      <c r="A2128" s="191"/>
      <c r="B2128" s="190"/>
      <c r="C2128" s="190"/>
      <c r="D2128" s="190"/>
      <c r="E2128" s="190"/>
      <c r="F2128" s="190"/>
      <c r="G2128" s="190"/>
      <c r="H2128" s="276"/>
      <c r="I2128" s="190"/>
      <c r="J2128" s="67"/>
      <c r="K2128" s="190"/>
      <c r="L2128" s="190"/>
      <c r="M2128" s="191"/>
      <c r="N2128" s="190"/>
      <c r="O2128" s="192"/>
      <c r="P2128" s="218"/>
      <c r="Q2128" s="218"/>
      <c r="R2128" s="218"/>
    </row>
    <row r="2129" spans="1:18" x14ac:dyDescent="0.25">
      <c r="A2129" s="191"/>
      <c r="B2129" s="190"/>
      <c r="C2129" s="190"/>
      <c r="D2129" s="190"/>
      <c r="E2129" s="190"/>
      <c r="F2129" s="190"/>
      <c r="G2129" s="190"/>
      <c r="H2129" s="276"/>
      <c r="I2129" s="190"/>
      <c r="J2129" s="67"/>
      <c r="K2129" s="190"/>
      <c r="L2129" s="190"/>
      <c r="M2129" s="191"/>
      <c r="N2129" s="190"/>
      <c r="O2129" s="192"/>
      <c r="P2129" s="218"/>
      <c r="Q2129" s="218"/>
      <c r="R2129" s="218"/>
    </row>
    <row r="2130" spans="1:18" x14ac:dyDescent="0.25">
      <c r="A2130" s="191"/>
      <c r="B2130" s="190"/>
      <c r="C2130" s="190"/>
      <c r="D2130" s="190"/>
      <c r="E2130" s="190"/>
      <c r="F2130" s="190"/>
      <c r="G2130" s="190"/>
      <c r="H2130" s="276"/>
      <c r="I2130" s="190"/>
      <c r="J2130" s="67"/>
      <c r="K2130" s="190"/>
      <c r="L2130" s="190"/>
      <c r="M2130" s="191"/>
      <c r="N2130" s="190"/>
      <c r="O2130" s="192"/>
      <c r="P2130" s="218"/>
      <c r="Q2130" s="218"/>
      <c r="R2130" s="218"/>
    </row>
    <row r="2131" spans="1:18" x14ac:dyDescent="0.25">
      <c r="A2131" s="191"/>
      <c r="B2131" s="190"/>
      <c r="C2131" s="190"/>
      <c r="D2131" s="190"/>
      <c r="E2131" s="190"/>
      <c r="F2131" s="190"/>
      <c r="G2131" s="190"/>
      <c r="H2131" s="276"/>
      <c r="I2131" s="190"/>
      <c r="J2131" s="67"/>
      <c r="K2131" s="190"/>
      <c r="L2131" s="190"/>
      <c r="M2131" s="191"/>
      <c r="N2131" s="190"/>
      <c r="O2131" s="192"/>
      <c r="P2131" s="218"/>
      <c r="Q2131" s="218"/>
      <c r="R2131" s="218"/>
    </row>
    <row r="2132" spans="1:18" x14ac:dyDescent="0.25">
      <c r="A2132" s="191"/>
      <c r="B2132" s="190"/>
      <c r="C2132" s="190"/>
      <c r="D2132" s="190"/>
      <c r="E2132" s="190"/>
      <c r="F2132" s="190"/>
      <c r="G2132" s="190"/>
      <c r="H2132" s="276"/>
      <c r="I2132" s="190"/>
      <c r="J2132" s="67"/>
      <c r="K2132" s="190"/>
      <c r="L2132" s="190"/>
      <c r="M2132" s="191"/>
      <c r="N2132" s="190"/>
      <c r="O2132" s="192"/>
      <c r="P2132" s="218"/>
      <c r="Q2132" s="218"/>
      <c r="R2132" s="218"/>
    </row>
    <row r="2133" spans="1:18" x14ac:dyDescent="0.25">
      <c r="A2133" s="191"/>
      <c r="B2133" s="190"/>
      <c r="C2133" s="190"/>
      <c r="D2133" s="190"/>
      <c r="E2133" s="190"/>
      <c r="F2133" s="190"/>
      <c r="G2133" s="190"/>
      <c r="H2133" s="276"/>
      <c r="I2133" s="190"/>
      <c r="J2133" s="67"/>
      <c r="K2133" s="190"/>
      <c r="L2133" s="190"/>
      <c r="M2133" s="191"/>
      <c r="N2133" s="190"/>
      <c r="O2133" s="192"/>
      <c r="P2133" s="218"/>
      <c r="Q2133" s="218"/>
      <c r="R2133" s="218"/>
    </row>
    <row r="2134" spans="1:18" x14ac:dyDescent="0.25">
      <c r="A2134" s="191"/>
      <c r="B2134" s="190"/>
      <c r="C2134" s="190"/>
      <c r="D2134" s="190"/>
      <c r="E2134" s="190"/>
      <c r="F2134" s="190"/>
      <c r="G2134" s="190"/>
      <c r="H2134" s="276"/>
      <c r="I2134" s="190"/>
      <c r="J2134" s="67"/>
      <c r="K2134" s="190"/>
      <c r="L2134" s="190"/>
      <c r="M2134" s="191"/>
      <c r="N2134" s="190"/>
      <c r="O2134" s="192"/>
      <c r="P2134" s="218"/>
      <c r="Q2134" s="218"/>
      <c r="R2134" s="218"/>
    </row>
    <row r="2135" spans="1:18" x14ac:dyDescent="0.25">
      <c r="A2135" s="191"/>
      <c r="B2135" s="190"/>
      <c r="C2135" s="190"/>
      <c r="D2135" s="190"/>
      <c r="E2135" s="190"/>
      <c r="F2135" s="190"/>
      <c r="G2135" s="190"/>
      <c r="H2135" s="276"/>
      <c r="I2135" s="190"/>
      <c r="J2135" s="67"/>
      <c r="K2135" s="190"/>
      <c r="L2135" s="190"/>
      <c r="M2135" s="191"/>
      <c r="N2135" s="190"/>
      <c r="O2135" s="192"/>
      <c r="P2135" s="218"/>
      <c r="Q2135" s="218"/>
      <c r="R2135" s="218"/>
    </row>
    <row r="2136" spans="1:18" x14ac:dyDescent="0.25">
      <c r="A2136" s="191"/>
      <c r="B2136" s="190"/>
      <c r="C2136" s="190"/>
      <c r="D2136" s="190"/>
      <c r="E2136" s="190"/>
      <c r="F2136" s="190"/>
      <c r="G2136" s="190"/>
      <c r="H2136" s="276"/>
      <c r="I2136" s="190"/>
      <c r="J2136" s="67"/>
      <c r="K2136" s="190"/>
      <c r="L2136" s="190"/>
      <c r="M2136" s="191"/>
      <c r="N2136" s="190"/>
      <c r="O2136" s="192"/>
      <c r="P2136" s="218"/>
      <c r="Q2136" s="218"/>
      <c r="R2136" s="218"/>
    </row>
    <row r="2137" spans="1:18" x14ac:dyDescent="0.25">
      <c r="A2137" s="191"/>
      <c r="B2137" s="190"/>
      <c r="C2137" s="190"/>
      <c r="D2137" s="190"/>
      <c r="E2137" s="190"/>
      <c r="F2137" s="190"/>
      <c r="G2137" s="190"/>
      <c r="H2137" s="276"/>
      <c r="I2137" s="190"/>
      <c r="J2137" s="67"/>
      <c r="K2137" s="190"/>
      <c r="L2137" s="190"/>
      <c r="M2137" s="191"/>
      <c r="N2137" s="190"/>
      <c r="O2137" s="192"/>
      <c r="P2137" s="218"/>
      <c r="Q2137" s="218"/>
      <c r="R2137" s="218"/>
    </row>
    <row r="2138" spans="1:18" x14ac:dyDescent="0.25">
      <c r="A2138" s="191"/>
      <c r="B2138" s="190"/>
      <c r="C2138" s="190"/>
      <c r="D2138" s="190"/>
      <c r="E2138" s="190"/>
      <c r="F2138" s="190"/>
      <c r="G2138" s="190"/>
      <c r="H2138" s="276"/>
      <c r="I2138" s="190"/>
      <c r="J2138" s="67"/>
      <c r="K2138" s="190"/>
      <c r="L2138" s="190"/>
      <c r="M2138" s="191"/>
      <c r="N2138" s="190"/>
      <c r="O2138" s="192"/>
      <c r="P2138" s="218"/>
      <c r="Q2138" s="218"/>
      <c r="R2138" s="218"/>
    </row>
    <row r="2139" spans="1:18" x14ac:dyDescent="0.25">
      <c r="A2139" s="191"/>
      <c r="B2139" s="190"/>
      <c r="C2139" s="190"/>
      <c r="D2139" s="190"/>
      <c r="E2139" s="190"/>
      <c r="F2139" s="190"/>
      <c r="G2139" s="190"/>
      <c r="H2139" s="276"/>
      <c r="I2139" s="190"/>
      <c r="J2139" s="67"/>
      <c r="K2139" s="190"/>
      <c r="L2139" s="190"/>
      <c r="M2139" s="191"/>
      <c r="N2139" s="190"/>
      <c r="O2139" s="192"/>
      <c r="P2139" s="218"/>
      <c r="Q2139" s="218"/>
      <c r="R2139" s="218"/>
    </row>
    <row r="2140" spans="1:18" x14ac:dyDescent="0.25">
      <c r="A2140" s="191"/>
      <c r="B2140" s="190"/>
      <c r="C2140" s="190"/>
      <c r="D2140" s="190"/>
      <c r="E2140" s="190"/>
      <c r="F2140" s="190"/>
      <c r="G2140" s="190"/>
      <c r="H2140" s="276"/>
      <c r="I2140" s="190"/>
      <c r="J2140" s="67"/>
      <c r="K2140" s="190"/>
      <c r="L2140" s="190"/>
      <c r="M2140" s="191"/>
      <c r="N2140" s="190"/>
      <c r="O2140" s="192"/>
      <c r="P2140" s="218"/>
      <c r="Q2140" s="218"/>
      <c r="R2140" s="218"/>
    </row>
    <row r="2141" spans="1:18" x14ac:dyDescent="0.25">
      <c r="A2141" s="191"/>
      <c r="B2141" s="190"/>
      <c r="C2141" s="190"/>
      <c r="D2141" s="190"/>
      <c r="E2141" s="190"/>
      <c r="F2141" s="190"/>
      <c r="G2141" s="190"/>
      <c r="H2141" s="276"/>
      <c r="I2141" s="190"/>
      <c r="J2141" s="67"/>
      <c r="K2141" s="190"/>
      <c r="L2141" s="190"/>
      <c r="M2141" s="191"/>
      <c r="N2141" s="190"/>
      <c r="O2141" s="192"/>
      <c r="P2141" s="218"/>
      <c r="Q2141" s="218"/>
      <c r="R2141" s="218"/>
    </row>
    <row r="2142" spans="1:18" x14ac:dyDescent="0.25">
      <c r="A2142" s="191"/>
      <c r="B2142" s="190"/>
      <c r="C2142" s="190"/>
      <c r="D2142" s="190"/>
      <c r="E2142" s="190"/>
      <c r="F2142" s="190"/>
      <c r="G2142" s="190"/>
      <c r="H2142" s="276"/>
      <c r="I2142" s="190"/>
      <c r="J2142" s="67"/>
      <c r="K2142" s="190"/>
      <c r="L2142" s="190"/>
      <c r="M2142" s="191"/>
      <c r="N2142" s="190"/>
      <c r="O2142" s="192"/>
      <c r="P2142" s="218"/>
      <c r="Q2142" s="218"/>
      <c r="R2142" s="218"/>
    </row>
    <row r="2143" spans="1:18" x14ac:dyDescent="0.25">
      <c r="A2143" s="191"/>
      <c r="B2143" s="190"/>
      <c r="C2143" s="190"/>
      <c r="D2143" s="190"/>
      <c r="E2143" s="190"/>
      <c r="F2143" s="190"/>
      <c r="G2143" s="190"/>
      <c r="H2143" s="276"/>
      <c r="I2143" s="190"/>
      <c r="J2143" s="67"/>
      <c r="K2143" s="190"/>
      <c r="L2143" s="190"/>
      <c r="M2143" s="191"/>
      <c r="N2143" s="190"/>
      <c r="O2143" s="192"/>
      <c r="P2143" s="218"/>
      <c r="Q2143" s="218"/>
      <c r="R2143" s="218"/>
    </row>
    <row r="2144" spans="1:18" x14ac:dyDescent="0.25">
      <c r="A2144" s="191"/>
      <c r="B2144" s="190"/>
      <c r="C2144" s="190"/>
      <c r="D2144" s="190"/>
      <c r="E2144" s="190"/>
      <c r="F2144" s="190"/>
      <c r="G2144" s="190"/>
      <c r="H2144" s="276"/>
      <c r="I2144" s="190"/>
      <c r="J2144" s="67"/>
      <c r="K2144" s="190"/>
      <c r="L2144" s="190"/>
      <c r="M2144" s="191"/>
      <c r="N2144" s="190"/>
      <c r="O2144" s="192"/>
      <c r="P2144" s="218"/>
      <c r="Q2144" s="218"/>
      <c r="R2144" s="218"/>
    </row>
    <row r="2145" spans="1:18" x14ac:dyDescent="0.25">
      <c r="A2145" s="191"/>
      <c r="B2145" s="190"/>
      <c r="C2145" s="190"/>
      <c r="D2145" s="190"/>
      <c r="E2145" s="190"/>
      <c r="F2145" s="190"/>
      <c r="G2145" s="190"/>
      <c r="H2145" s="276"/>
      <c r="I2145" s="190"/>
      <c r="J2145" s="67"/>
      <c r="K2145" s="190"/>
      <c r="L2145" s="190"/>
      <c r="M2145" s="191"/>
      <c r="N2145" s="190"/>
      <c r="O2145" s="192"/>
      <c r="P2145" s="218"/>
      <c r="Q2145" s="218"/>
      <c r="R2145" s="218"/>
    </row>
    <row r="2146" spans="1:18" x14ac:dyDescent="0.25">
      <c r="A2146" s="191"/>
      <c r="B2146" s="190"/>
      <c r="C2146" s="190"/>
      <c r="D2146" s="190"/>
      <c r="E2146" s="190"/>
      <c r="F2146" s="190"/>
      <c r="G2146" s="190"/>
      <c r="H2146" s="276"/>
      <c r="I2146" s="190"/>
      <c r="J2146" s="67"/>
      <c r="K2146" s="190"/>
      <c r="L2146" s="190"/>
      <c r="M2146" s="191"/>
      <c r="N2146" s="190"/>
      <c r="O2146" s="192"/>
      <c r="P2146" s="218"/>
      <c r="Q2146" s="218"/>
      <c r="R2146" s="218"/>
    </row>
    <row r="2147" spans="1:18" x14ac:dyDescent="0.25">
      <c r="A2147" s="191"/>
      <c r="B2147" s="190"/>
      <c r="C2147" s="190"/>
      <c r="D2147" s="190"/>
      <c r="E2147" s="190"/>
      <c r="F2147" s="190"/>
      <c r="G2147" s="190"/>
      <c r="H2147" s="276"/>
      <c r="I2147" s="190"/>
      <c r="J2147" s="67"/>
      <c r="K2147" s="190"/>
      <c r="L2147" s="190"/>
      <c r="M2147" s="191"/>
      <c r="N2147" s="190"/>
      <c r="O2147" s="192"/>
      <c r="P2147" s="218"/>
      <c r="Q2147" s="218"/>
      <c r="R2147" s="218"/>
    </row>
    <row r="2148" spans="1:18" x14ac:dyDescent="0.25">
      <c r="A2148" s="191"/>
      <c r="B2148" s="190"/>
      <c r="C2148" s="190"/>
      <c r="D2148" s="190"/>
      <c r="E2148" s="190"/>
      <c r="F2148" s="190"/>
      <c r="G2148" s="190"/>
      <c r="H2148" s="276"/>
      <c r="I2148" s="190"/>
      <c r="J2148" s="67"/>
      <c r="K2148" s="190"/>
      <c r="L2148" s="190"/>
      <c r="M2148" s="191"/>
      <c r="N2148" s="190"/>
      <c r="O2148" s="192"/>
      <c r="P2148" s="218"/>
      <c r="Q2148" s="218"/>
      <c r="R2148" s="218"/>
    </row>
    <row r="2149" spans="1:18" x14ac:dyDescent="0.25">
      <c r="A2149" s="191"/>
      <c r="B2149" s="190"/>
      <c r="C2149" s="190"/>
      <c r="D2149" s="190"/>
      <c r="E2149" s="190"/>
      <c r="F2149" s="190"/>
      <c r="G2149" s="190"/>
      <c r="H2149" s="276"/>
      <c r="I2149" s="190"/>
      <c r="J2149" s="67"/>
      <c r="K2149" s="190"/>
      <c r="L2149" s="190"/>
      <c r="M2149" s="191"/>
      <c r="N2149" s="190"/>
      <c r="O2149" s="192"/>
      <c r="P2149" s="218"/>
      <c r="Q2149" s="218"/>
      <c r="R2149" s="218"/>
    </row>
    <row r="2150" spans="1:18" x14ac:dyDescent="0.25">
      <c r="A2150" s="191"/>
      <c r="B2150" s="190"/>
      <c r="C2150" s="190"/>
      <c r="D2150" s="190"/>
      <c r="E2150" s="190"/>
      <c r="F2150" s="190"/>
      <c r="G2150" s="190"/>
      <c r="H2150" s="276"/>
      <c r="I2150" s="190"/>
      <c r="J2150" s="67"/>
      <c r="K2150" s="190"/>
      <c r="L2150" s="190"/>
      <c r="M2150" s="191"/>
      <c r="N2150" s="190"/>
      <c r="O2150" s="192"/>
      <c r="P2150" s="218"/>
      <c r="Q2150" s="218"/>
      <c r="R2150" s="218"/>
    </row>
    <row r="2151" spans="1:18" x14ac:dyDescent="0.25">
      <c r="A2151" s="191"/>
      <c r="B2151" s="190"/>
      <c r="C2151" s="190"/>
      <c r="D2151" s="190"/>
      <c r="E2151" s="190"/>
      <c r="F2151" s="190"/>
      <c r="G2151" s="190"/>
      <c r="H2151" s="276"/>
      <c r="I2151" s="190"/>
      <c r="J2151" s="67"/>
      <c r="K2151" s="190"/>
      <c r="L2151" s="190"/>
      <c r="M2151" s="191"/>
      <c r="N2151" s="190"/>
      <c r="O2151" s="192"/>
      <c r="P2151" s="218"/>
      <c r="Q2151" s="218"/>
      <c r="R2151" s="218"/>
    </row>
    <row r="2152" spans="1:18" x14ac:dyDescent="0.25">
      <c r="A2152" s="191"/>
      <c r="B2152" s="190"/>
      <c r="C2152" s="190"/>
      <c r="D2152" s="190"/>
      <c r="E2152" s="190"/>
      <c r="F2152" s="190"/>
      <c r="G2152" s="190"/>
      <c r="H2152" s="276"/>
      <c r="I2152" s="190"/>
      <c r="J2152" s="67"/>
      <c r="K2152" s="190"/>
      <c r="L2152" s="190"/>
      <c r="M2152" s="191"/>
      <c r="N2152" s="190"/>
      <c r="O2152" s="192"/>
      <c r="P2152" s="218"/>
      <c r="Q2152" s="218"/>
      <c r="R2152" s="218"/>
    </row>
    <row r="2153" spans="1:18" x14ac:dyDescent="0.25">
      <c r="A2153" s="191"/>
      <c r="B2153" s="190"/>
      <c r="C2153" s="190"/>
      <c r="D2153" s="190"/>
      <c r="E2153" s="190"/>
      <c r="F2153" s="190"/>
      <c r="G2153" s="190"/>
      <c r="H2153" s="276"/>
      <c r="I2153" s="190"/>
      <c r="J2153" s="67"/>
      <c r="K2153" s="190"/>
      <c r="L2153" s="190"/>
      <c r="M2153" s="191"/>
      <c r="N2153" s="190"/>
      <c r="O2153" s="192"/>
      <c r="P2153" s="218"/>
      <c r="Q2153" s="218"/>
      <c r="R2153" s="218"/>
    </row>
    <row r="2154" spans="1:18" x14ac:dyDescent="0.25">
      <c r="A2154" s="191"/>
      <c r="B2154" s="190"/>
      <c r="C2154" s="190"/>
      <c r="D2154" s="190"/>
      <c r="E2154" s="190"/>
      <c r="F2154" s="190"/>
      <c r="G2154" s="190"/>
      <c r="H2154" s="276"/>
      <c r="I2154" s="190"/>
      <c r="J2154" s="67"/>
      <c r="K2154" s="190"/>
      <c r="L2154" s="190"/>
      <c r="M2154" s="191"/>
      <c r="N2154" s="190"/>
      <c r="O2154" s="192"/>
      <c r="P2154" s="218"/>
      <c r="Q2154" s="218"/>
      <c r="R2154" s="218"/>
    </row>
    <row r="2155" spans="1:18" x14ac:dyDescent="0.25">
      <c r="A2155" s="191"/>
      <c r="B2155" s="190"/>
      <c r="C2155" s="190"/>
      <c r="D2155" s="190"/>
      <c r="E2155" s="190"/>
      <c r="F2155" s="190"/>
      <c r="G2155" s="190"/>
      <c r="H2155" s="276"/>
      <c r="I2155" s="190"/>
      <c r="J2155" s="67"/>
      <c r="K2155" s="190"/>
      <c r="L2155" s="190"/>
      <c r="M2155" s="191"/>
      <c r="N2155" s="190"/>
      <c r="O2155" s="192"/>
      <c r="P2155" s="218"/>
      <c r="Q2155" s="218"/>
      <c r="R2155" s="218"/>
    </row>
    <row r="2156" spans="1:18" x14ac:dyDescent="0.25">
      <c r="A2156" s="191"/>
      <c r="B2156" s="190"/>
      <c r="C2156" s="190"/>
      <c r="D2156" s="190"/>
      <c r="E2156" s="190"/>
      <c r="F2156" s="190"/>
      <c r="G2156" s="190"/>
      <c r="H2156" s="276"/>
      <c r="I2156" s="190"/>
      <c r="J2156" s="67"/>
      <c r="K2156" s="190"/>
      <c r="L2156" s="190"/>
      <c r="M2156" s="191"/>
      <c r="N2156" s="190"/>
      <c r="O2156" s="192"/>
      <c r="P2156" s="218"/>
      <c r="Q2156" s="218"/>
      <c r="R2156" s="218"/>
    </row>
    <row r="2157" spans="1:18" x14ac:dyDescent="0.25">
      <c r="A2157" s="191"/>
      <c r="B2157" s="190"/>
      <c r="C2157" s="190"/>
      <c r="D2157" s="190"/>
      <c r="E2157" s="190"/>
      <c r="F2157" s="190"/>
      <c r="G2157" s="190"/>
      <c r="H2157" s="276"/>
      <c r="I2157" s="190"/>
      <c r="J2157" s="67"/>
      <c r="K2157" s="190"/>
      <c r="L2157" s="190"/>
      <c r="M2157" s="191"/>
      <c r="N2157" s="190"/>
      <c r="O2157" s="192"/>
      <c r="P2157" s="218"/>
      <c r="Q2157" s="218"/>
      <c r="R2157" s="218"/>
    </row>
    <row r="2158" spans="1:18" x14ac:dyDescent="0.25">
      <c r="A2158" s="191"/>
      <c r="B2158" s="190"/>
      <c r="C2158" s="190"/>
      <c r="D2158" s="190"/>
      <c r="E2158" s="190"/>
      <c r="F2158" s="190"/>
      <c r="G2158" s="190"/>
      <c r="H2158" s="276"/>
      <c r="I2158" s="190"/>
      <c r="J2158" s="67"/>
      <c r="K2158" s="190"/>
      <c r="L2158" s="190"/>
      <c r="M2158" s="191"/>
      <c r="N2158" s="190"/>
      <c r="O2158" s="192"/>
      <c r="P2158" s="218"/>
      <c r="Q2158" s="218"/>
      <c r="R2158" s="218"/>
    </row>
    <row r="2159" spans="1:18" x14ac:dyDescent="0.25">
      <c r="A2159" s="191"/>
      <c r="B2159" s="190"/>
      <c r="C2159" s="190"/>
      <c r="D2159" s="190"/>
      <c r="E2159" s="190"/>
      <c r="F2159" s="190"/>
      <c r="G2159" s="190"/>
      <c r="H2159" s="276"/>
      <c r="I2159" s="190"/>
      <c r="J2159" s="67"/>
      <c r="K2159" s="190"/>
      <c r="L2159" s="190"/>
      <c r="M2159" s="191"/>
      <c r="N2159" s="190"/>
      <c r="O2159" s="192"/>
      <c r="P2159" s="218"/>
      <c r="Q2159" s="218"/>
      <c r="R2159" s="218"/>
    </row>
    <row r="2160" spans="1:18" x14ac:dyDescent="0.25">
      <c r="A2160" s="191"/>
      <c r="B2160" s="190"/>
      <c r="C2160" s="190"/>
      <c r="D2160" s="190"/>
      <c r="E2160" s="190"/>
      <c r="F2160" s="190"/>
      <c r="G2160" s="190"/>
      <c r="H2160" s="276"/>
      <c r="I2160" s="190"/>
      <c r="J2160" s="67"/>
      <c r="K2160" s="190"/>
      <c r="L2160" s="190"/>
      <c r="M2160" s="191"/>
      <c r="N2160" s="190"/>
      <c r="O2160" s="192"/>
      <c r="P2160" s="218"/>
      <c r="Q2160" s="218"/>
      <c r="R2160" s="218"/>
    </row>
    <row r="2161" spans="1:18" x14ac:dyDescent="0.25">
      <c r="A2161" s="191"/>
      <c r="B2161" s="190"/>
      <c r="C2161" s="190"/>
      <c r="D2161" s="190"/>
      <c r="E2161" s="190"/>
      <c r="F2161" s="190"/>
      <c r="G2161" s="190"/>
      <c r="H2161" s="276"/>
      <c r="I2161" s="190"/>
      <c r="J2161" s="67"/>
      <c r="K2161" s="190"/>
      <c r="L2161" s="190"/>
      <c r="M2161" s="191"/>
      <c r="N2161" s="190"/>
      <c r="O2161" s="192"/>
      <c r="P2161" s="218"/>
      <c r="Q2161" s="218"/>
      <c r="R2161" s="218"/>
    </row>
    <row r="2162" spans="1:18" x14ac:dyDescent="0.25">
      <c r="A2162" s="191"/>
      <c r="B2162" s="190"/>
      <c r="C2162" s="190"/>
      <c r="D2162" s="190"/>
      <c r="E2162" s="190"/>
      <c r="F2162" s="190"/>
      <c r="G2162" s="190"/>
      <c r="H2162" s="276"/>
      <c r="I2162" s="190"/>
      <c r="J2162" s="67"/>
      <c r="K2162" s="190"/>
      <c r="L2162" s="190"/>
      <c r="M2162" s="191"/>
      <c r="N2162" s="190"/>
      <c r="O2162" s="192"/>
      <c r="P2162" s="218"/>
      <c r="Q2162" s="218"/>
      <c r="R2162" s="218"/>
    </row>
    <row r="2163" spans="1:18" x14ac:dyDescent="0.25">
      <c r="A2163" s="191"/>
      <c r="B2163" s="190"/>
      <c r="C2163" s="190"/>
      <c r="D2163" s="190"/>
      <c r="E2163" s="190"/>
      <c r="F2163" s="190"/>
      <c r="G2163" s="190"/>
      <c r="H2163" s="276"/>
      <c r="I2163" s="190"/>
      <c r="J2163" s="67"/>
      <c r="K2163" s="190"/>
      <c r="L2163" s="190"/>
      <c r="M2163" s="191"/>
      <c r="N2163" s="190"/>
      <c r="O2163" s="192"/>
      <c r="P2163" s="218"/>
      <c r="Q2163" s="218"/>
      <c r="R2163" s="218"/>
    </row>
    <row r="2164" spans="1:18" x14ac:dyDescent="0.25">
      <c r="A2164" s="191"/>
      <c r="B2164" s="190"/>
      <c r="C2164" s="190"/>
      <c r="D2164" s="190"/>
      <c r="E2164" s="190"/>
      <c r="F2164" s="190"/>
      <c r="G2164" s="190"/>
      <c r="H2164" s="276"/>
      <c r="I2164" s="190"/>
      <c r="J2164" s="67"/>
      <c r="K2164" s="190"/>
      <c r="L2164" s="190"/>
      <c r="M2164" s="191"/>
      <c r="N2164" s="190"/>
      <c r="O2164" s="192"/>
      <c r="P2164" s="218"/>
      <c r="Q2164" s="218"/>
      <c r="R2164" s="218"/>
    </row>
    <row r="2165" spans="1:18" x14ac:dyDescent="0.25">
      <c r="A2165" s="191"/>
      <c r="B2165" s="190"/>
      <c r="C2165" s="190"/>
      <c r="D2165" s="190"/>
      <c r="E2165" s="190"/>
      <c r="F2165" s="190"/>
      <c r="G2165" s="190"/>
      <c r="H2165" s="276"/>
      <c r="I2165" s="190"/>
      <c r="J2165" s="67"/>
      <c r="K2165" s="190"/>
      <c r="L2165" s="190"/>
      <c r="M2165" s="191"/>
      <c r="N2165" s="190"/>
      <c r="O2165" s="192"/>
      <c r="P2165" s="218"/>
      <c r="Q2165" s="218"/>
      <c r="R2165" s="218"/>
    </row>
    <row r="2166" spans="1:18" x14ac:dyDescent="0.25">
      <c r="A2166" s="191"/>
      <c r="B2166" s="190"/>
      <c r="C2166" s="190"/>
      <c r="D2166" s="190"/>
      <c r="E2166" s="190"/>
      <c r="F2166" s="190"/>
      <c r="G2166" s="190"/>
      <c r="H2166" s="276"/>
      <c r="I2166" s="190"/>
      <c r="J2166" s="67"/>
      <c r="K2166" s="190"/>
      <c r="L2166" s="190"/>
      <c r="M2166" s="191"/>
      <c r="N2166" s="190"/>
      <c r="O2166" s="192"/>
      <c r="P2166" s="218"/>
      <c r="Q2166" s="218"/>
      <c r="R2166" s="218"/>
    </row>
    <row r="2167" spans="1:18" x14ac:dyDescent="0.25">
      <c r="A2167" s="191"/>
      <c r="B2167" s="190"/>
      <c r="C2167" s="190"/>
      <c r="D2167" s="190"/>
      <c r="E2167" s="190"/>
      <c r="F2167" s="190"/>
      <c r="G2167" s="190"/>
      <c r="H2167" s="276"/>
      <c r="I2167" s="190"/>
      <c r="J2167" s="67"/>
      <c r="K2167" s="190"/>
      <c r="L2167" s="190"/>
      <c r="M2167" s="191"/>
      <c r="N2167" s="190"/>
      <c r="O2167" s="192"/>
      <c r="P2167" s="218"/>
      <c r="Q2167" s="218"/>
      <c r="R2167" s="218"/>
    </row>
    <row r="2168" spans="1:18" x14ac:dyDescent="0.25">
      <c r="A2168" s="191"/>
      <c r="B2168" s="190"/>
      <c r="C2168" s="190"/>
      <c r="D2168" s="190"/>
      <c r="E2168" s="190"/>
      <c r="F2168" s="190"/>
      <c r="G2168" s="190"/>
      <c r="H2168" s="276"/>
      <c r="I2168" s="190"/>
      <c r="J2168" s="67"/>
      <c r="K2168" s="190"/>
      <c r="L2168" s="190"/>
      <c r="M2168" s="191"/>
      <c r="N2168" s="190"/>
      <c r="O2168" s="192"/>
      <c r="P2168" s="218"/>
      <c r="Q2168" s="218"/>
      <c r="R2168" s="218"/>
    </row>
    <row r="2169" spans="1:18" x14ac:dyDescent="0.25">
      <c r="A2169" s="191"/>
      <c r="B2169" s="190"/>
      <c r="C2169" s="190"/>
      <c r="D2169" s="190"/>
      <c r="E2169" s="190"/>
      <c r="F2169" s="190"/>
      <c r="G2169" s="190"/>
      <c r="H2169" s="276"/>
      <c r="I2169" s="190"/>
      <c r="J2169" s="67"/>
      <c r="K2169" s="190"/>
      <c r="L2169" s="190"/>
      <c r="M2169" s="191"/>
      <c r="N2169" s="190"/>
      <c r="O2169" s="192"/>
      <c r="P2169" s="218"/>
      <c r="Q2169" s="218"/>
      <c r="R2169" s="218"/>
    </row>
    <row r="2170" spans="1:18" x14ac:dyDescent="0.25">
      <c r="A2170" s="191"/>
      <c r="B2170" s="190"/>
      <c r="C2170" s="190"/>
      <c r="D2170" s="190"/>
      <c r="E2170" s="190"/>
      <c r="F2170" s="190"/>
      <c r="G2170" s="190"/>
      <c r="H2170" s="276"/>
      <c r="I2170" s="190"/>
      <c r="J2170" s="67"/>
      <c r="K2170" s="190"/>
      <c r="L2170" s="190"/>
      <c r="M2170" s="191"/>
      <c r="N2170" s="190"/>
      <c r="O2170" s="192"/>
      <c r="P2170" s="218"/>
      <c r="Q2170" s="218"/>
      <c r="R2170" s="218"/>
    </row>
    <row r="2171" spans="1:18" x14ac:dyDescent="0.25">
      <c r="A2171" s="191"/>
      <c r="B2171" s="190"/>
      <c r="C2171" s="190"/>
      <c r="D2171" s="190"/>
      <c r="E2171" s="190"/>
      <c r="F2171" s="190"/>
      <c r="G2171" s="190"/>
      <c r="H2171" s="276"/>
      <c r="I2171" s="190"/>
      <c r="J2171" s="67"/>
      <c r="K2171" s="190"/>
      <c r="L2171" s="190"/>
      <c r="M2171" s="191"/>
      <c r="N2171" s="190"/>
      <c r="O2171" s="192"/>
      <c r="P2171" s="218"/>
      <c r="Q2171" s="218"/>
      <c r="R2171" s="218"/>
    </row>
    <row r="2172" spans="1:18" x14ac:dyDescent="0.25">
      <c r="A2172" s="191"/>
      <c r="B2172" s="190"/>
      <c r="C2172" s="190"/>
      <c r="D2172" s="190"/>
      <c r="E2172" s="190"/>
      <c r="F2172" s="190"/>
      <c r="G2172" s="190"/>
      <c r="H2172" s="276"/>
      <c r="I2172" s="190"/>
      <c r="J2172" s="67"/>
      <c r="K2172" s="190"/>
      <c r="L2172" s="190"/>
      <c r="M2172" s="191"/>
      <c r="N2172" s="190"/>
      <c r="O2172" s="192"/>
      <c r="P2172" s="218"/>
      <c r="Q2172" s="218"/>
      <c r="R2172" s="218"/>
    </row>
    <row r="2173" spans="1:18" x14ac:dyDescent="0.25">
      <c r="A2173" s="191"/>
      <c r="B2173" s="190"/>
      <c r="C2173" s="190"/>
      <c r="D2173" s="190"/>
      <c r="E2173" s="190"/>
      <c r="F2173" s="190"/>
      <c r="G2173" s="190"/>
      <c r="H2173" s="276"/>
      <c r="I2173" s="190"/>
      <c r="J2173" s="67"/>
      <c r="K2173" s="190"/>
      <c r="L2173" s="190"/>
      <c r="M2173" s="191"/>
      <c r="N2173" s="190"/>
      <c r="O2173" s="192"/>
      <c r="P2173" s="218"/>
      <c r="Q2173" s="218"/>
      <c r="R2173" s="218"/>
    </row>
    <row r="2174" spans="1:18" x14ac:dyDescent="0.25">
      <c r="A2174" s="191"/>
      <c r="B2174" s="190"/>
      <c r="C2174" s="190"/>
      <c r="D2174" s="190"/>
      <c r="E2174" s="190"/>
      <c r="F2174" s="190"/>
      <c r="G2174" s="190"/>
      <c r="H2174" s="276"/>
      <c r="I2174" s="190"/>
      <c r="J2174" s="67"/>
      <c r="K2174" s="190"/>
      <c r="L2174" s="190"/>
      <c r="M2174" s="191"/>
      <c r="N2174" s="190"/>
      <c r="O2174" s="192"/>
      <c r="P2174" s="218"/>
      <c r="Q2174" s="218"/>
      <c r="R2174" s="218"/>
    </row>
    <row r="2175" spans="1:18" x14ac:dyDescent="0.25">
      <c r="A2175" s="191"/>
      <c r="B2175" s="190"/>
      <c r="C2175" s="190"/>
      <c r="D2175" s="190"/>
      <c r="E2175" s="190"/>
      <c r="F2175" s="190"/>
      <c r="G2175" s="190"/>
      <c r="H2175" s="276"/>
      <c r="I2175" s="190"/>
      <c r="J2175" s="67"/>
      <c r="K2175" s="190"/>
      <c r="L2175" s="190"/>
      <c r="M2175" s="191"/>
      <c r="N2175" s="190"/>
      <c r="O2175" s="192"/>
      <c r="P2175" s="218"/>
      <c r="Q2175" s="218"/>
      <c r="R2175" s="218"/>
    </row>
    <row r="2176" spans="1:18" x14ac:dyDescent="0.25">
      <c r="A2176" s="191"/>
      <c r="B2176" s="190"/>
      <c r="C2176" s="190"/>
      <c r="D2176" s="190"/>
      <c r="E2176" s="190"/>
      <c r="F2176" s="190"/>
      <c r="G2176" s="190"/>
      <c r="H2176" s="276"/>
      <c r="I2176" s="190"/>
      <c r="J2176" s="67"/>
      <c r="K2176" s="190"/>
      <c r="L2176" s="190"/>
      <c r="M2176" s="191"/>
      <c r="N2176" s="190"/>
      <c r="O2176" s="192"/>
      <c r="P2176" s="218"/>
      <c r="Q2176" s="218"/>
      <c r="R2176" s="218"/>
    </row>
    <row r="2177" spans="1:18" x14ac:dyDescent="0.25">
      <c r="A2177" s="191"/>
      <c r="B2177" s="190"/>
      <c r="C2177" s="190"/>
      <c r="D2177" s="190"/>
      <c r="E2177" s="190"/>
      <c r="F2177" s="190"/>
      <c r="G2177" s="190"/>
      <c r="H2177" s="276"/>
      <c r="I2177" s="190"/>
      <c r="J2177" s="67"/>
      <c r="K2177" s="190"/>
      <c r="L2177" s="190"/>
      <c r="M2177" s="191"/>
      <c r="N2177" s="190"/>
      <c r="O2177" s="192"/>
      <c r="P2177" s="218"/>
      <c r="Q2177" s="218"/>
      <c r="R2177" s="218"/>
    </row>
    <row r="2178" spans="1:18" x14ac:dyDescent="0.25">
      <c r="A2178" s="191"/>
      <c r="B2178" s="190"/>
      <c r="C2178" s="190"/>
      <c r="D2178" s="190"/>
      <c r="E2178" s="190"/>
      <c r="F2178" s="190"/>
      <c r="G2178" s="190"/>
      <c r="H2178" s="276"/>
      <c r="I2178" s="190"/>
      <c r="J2178" s="67"/>
      <c r="K2178" s="190"/>
      <c r="L2178" s="190"/>
      <c r="M2178" s="191"/>
      <c r="N2178" s="190"/>
      <c r="O2178" s="192"/>
      <c r="P2178" s="218"/>
      <c r="Q2178" s="218"/>
      <c r="R2178" s="218"/>
    </row>
    <row r="2179" spans="1:18" x14ac:dyDescent="0.25">
      <c r="A2179" s="191"/>
      <c r="B2179" s="190"/>
      <c r="C2179" s="190"/>
      <c r="D2179" s="190"/>
      <c r="E2179" s="190"/>
      <c r="F2179" s="190"/>
      <c r="G2179" s="190"/>
      <c r="H2179" s="276"/>
      <c r="I2179" s="190"/>
      <c r="J2179" s="67"/>
      <c r="K2179" s="190"/>
      <c r="L2179" s="190"/>
      <c r="M2179" s="191"/>
      <c r="N2179" s="190"/>
      <c r="O2179" s="192"/>
      <c r="P2179" s="218"/>
      <c r="Q2179" s="218"/>
      <c r="R2179" s="218"/>
    </row>
    <row r="2180" spans="1:18" x14ac:dyDescent="0.25">
      <c r="A2180" s="191"/>
      <c r="B2180" s="190"/>
      <c r="C2180" s="190"/>
      <c r="D2180" s="190"/>
      <c r="E2180" s="190"/>
      <c r="F2180" s="190"/>
      <c r="G2180" s="190"/>
      <c r="H2180" s="276"/>
      <c r="I2180" s="190"/>
      <c r="J2180" s="67"/>
      <c r="K2180" s="190"/>
      <c r="L2180" s="190"/>
      <c r="M2180" s="191"/>
      <c r="N2180" s="190"/>
      <c r="O2180" s="192"/>
      <c r="P2180" s="218"/>
      <c r="Q2180" s="218"/>
      <c r="R2180" s="218"/>
    </row>
    <row r="2181" spans="1:18" x14ac:dyDescent="0.25">
      <c r="A2181" s="191"/>
      <c r="B2181" s="190"/>
      <c r="C2181" s="190"/>
      <c r="D2181" s="190"/>
      <c r="E2181" s="190"/>
      <c r="F2181" s="190"/>
      <c r="G2181" s="190"/>
      <c r="H2181" s="276"/>
      <c r="I2181" s="190"/>
      <c r="J2181" s="67"/>
      <c r="K2181" s="190"/>
      <c r="L2181" s="190"/>
      <c r="M2181" s="191"/>
      <c r="N2181" s="190"/>
      <c r="O2181" s="192"/>
      <c r="P2181" s="218"/>
      <c r="Q2181" s="218"/>
      <c r="R2181" s="218"/>
    </row>
    <row r="2182" spans="1:18" x14ac:dyDescent="0.25">
      <c r="A2182" s="191"/>
      <c r="B2182" s="190"/>
      <c r="C2182" s="190"/>
      <c r="D2182" s="190"/>
      <c r="E2182" s="190"/>
      <c r="F2182" s="190"/>
      <c r="G2182" s="190"/>
      <c r="H2182" s="276"/>
      <c r="I2182" s="190"/>
      <c r="J2182" s="67"/>
      <c r="K2182" s="190"/>
      <c r="L2182" s="190"/>
      <c r="M2182" s="191"/>
      <c r="N2182" s="190"/>
      <c r="O2182" s="192"/>
      <c r="P2182" s="218"/>
      <c r="Q2182" s="218"/>
      <c r="R2182" s="218"/>
    </row>
    <row r="2183" spans="1:18" x14ac:dyDescent="0.25">
      <c r="A2183" s="191"/>
      <c r="B2183" s="190"/>
      <c r="C2183" s="190"/>
      <c r="D2183" s="190"/>
      <c r="E2183" s="190"/>
      <c r="F2183" s="190"/>
      <c r="G2183" s="190"/>
      <c r="H2183" s="276"/>
      <c r="I2183" s="190"/>
      <c r="J2183" s="67"/>
      <c r="K2183" s="190"/>
      <c r="L2183" s="190"/>
      <c r="M2183" s="191"/>
      <c r="N2183" s="190"/>
      <c r="O2183" s="192"/>
      <c r="P2183" s="218"/>
      <c r="Q2183" s="218"/>
      <c r="R2183" s="218"/>
    </row>
    <row r="2184" spans="1:18" x14ac:dyDescent="0.25">
      <c r="A2184" s="191"/>
      <c r="B2184" s="190"/>
      <c r="C2184" s="190"/>
      <c r="D2184" s="190"/>
      <c r="E2184" s="190"/>
      <c r="F2184" s="190"/>
      <c r="G2184" s="190"/>
      <c r="H2184" s="276"/>
      <c r="I2184" s="190"/>
      <c r="J2184" s="67"/>
      <c r="K2184" s="190"/>
      <c r="L2184" s="190"/>
      <c r="M2184" s="191"/>
      <c r="N2184" s="190"/>
      <c r="O2184" s="192"/>
      <c r="P2184" s="218"/>
      <c r="Q2184" s="218"/>
      <c r="R2184" s="218"/>
    </row>
    <row r="2185" spans="1:18" x14ac:dyDescent="0.25">
      <c r="A2185" s="191"/>
      <c r="B2185" s="190"/>
      <c r="C2185" s="190"/>
      <c r="D2185" s="190"/>
      <c r="E2185" s="190"/>
      <c r="F2185" s="190"/>
      <c r="G2185" s="190"/>
      <c r="H2185" s="276"/>
      <c r="I2185" s="190"/>
      <c r="J2185" s="67"/>
      <c r="K2185" s="190"/>
      <c r="L2185" s="190"/>
      <c r="M2185" s="191"/>
      <c r="N2185" s="190"/>
      <c r="O2185" s="192"/>
      <c r="P2185" s="218"/>
      <c r="Q2185" s="218"/>
      <c r="R2185" s="218"/>
    </row>
    <row r="2186" spans="1:18" x14ac:dyDescent="0.25">
      <c r="A2186" s="191"/>
      <c r="B2186" s="190"/>
      <c r="C2186" s="190"/>
      <c r="D2186" s="190"/>
      <c r="E2186" s="190"/>
      <c r="F2186" s="190"/>
      <c r="G2186" s="190"/>
      <c r="H2186" s="276"/>
      <c r="I2186" s="190"/>
      <c r="J2186" s="67"/>
      <c r="K2186" s="190"/>
      <c r="L2186" s="190"/>
      <c r="M2186" s="191"/>
      <c r="N2186" s="190"/>
      <c r="O2186" s="192"/>
      <c r="P2186" s="218"/>
      <c r="Q2186" s="218"/>
      <c r="R2186" s="218"/>
    </row>
    <row r="2187" spans="1:18" x14ac:dyDescent="0.25">
      <c r="A2187" s="191"/>
      <c r="B2187" s="190"/>
      <c r="C2187" s="190"/>
      <c r="D2187" s="190"/>
      <c r="E2187" s="190"/>
      <c r="F2187" s="190"/>
      <c r="G2187" s="190"/>
      <c r="H2187" s="276"/>
      <c r="I2187" s="190"/>
      <c r="J2187" s="67"/>
      <c r="K2187" s="190"/>
      <c r="L2187" s="190"/>
      <c r="M2187" s="191"/>
      <c r="N2187" s="190"/>
      <c r="O2187" s="192"/>
      <c r="P2187" s="218"/>
      <c r="Q2187" s="218"/>
      <c r="R2187" s="218"/>
    </row>
    <row r="2188" spans="1:18" x14ac:dyDescent="0.25">
      <c r="A2188" s="191"/>
      <c r="B2188" s="190"/>
      <c r="C2188" s="190"/>
      <c r="D2188" s="190"/>
      <c r="E2188" s="190"/>
      <c r="F2188" s="190"/>
      <c r="G2188" s="190"/>
      <c r="H2188" s="276"/>
      <c r="I2188" s="190"/>
      <c r="J2188" s="67"/>
      <c r="K2188" s="190"/>
      <c r="L2188" s="190"/>
      <c r="M2188" s="191"/>
      <c r="N2188" s="190"/>
      <c r="O2188" s="192"/>
      <c r="P2188" s="218"/>
      <c r="Q2188" s="218"/>
      <c r="R2188" s="218"/>
    </row>
    <row r="2189" spans="1:18" x14ac:dyDescent="0.25">
      <c r="A2189" s="191"/>
      <c r="B2189" s="190"/>
      <c r="C2189" s="190"/>
      <c r="D2189" s="190"/>
      <c r="E2189" s="190"/>
      <c r="F2189" s="190"/>
      <c r="G2189" s="190"/>
      <c r="H2189" s="276"/>
      <c r="I2189" s="190"/>
      <c r="J2189" s="67"/>
      <c r="K2189" s="190"/>
      <c r="L2189" s="190"/>
      <c r="M2189" s="191"/>
      <c r="N2189" s="190"/>
      <c r="O2189" s="192"/>
      <c r="P2189" s="218"/>
      <c r="Q2189" s="218"/>
      <c r="R2189" s="218"/>
    </row>
    <row r="2190" spans="1:18" x14ac:dyDescent="0.25">
      <c r="A2190" s="191"/>
      <c r="B2190" s="190"/>
      <c r="C2190" s="190"/>
      <c r="D2190" s="190"/>
      <c r="E2190" s="190"/>
      <c r="F2190" s="190"/>
      <c r="G2190" s="190"/>
      <c r="H2190" s="276"/>
      <c r="I2190" s="190"/>
      <c r="J2190" s="67"/>
      <c r="K2190" s="190"/>
      <c r="L2190" s="190"/>
      <c r="M2190" s="191"/>
      <c r="N2190" s="190"/>
      <c r="O2190" s="192"/>
      <c r="P2190" s="218"/>
      <c r="Q2190" s="218"/>
      <c r="R2190" s="218"/>
    </row>
    <row r="2191" spans="1:18" x14ac:dyDescent="0.25">
      <c r="A2191" s="191"/>
      <c r="B2191" s="190"/>
      <c r="C2191" s="190"/>
      <c r="D2191" s="190"/>
      <c r="E2191" s="190"/>
      <c r="F2191" s="190"/>
      <c r="G2191" s="190"/>
      <c r="H2191" s="276"/>
      <c r="I2191" s="190"/>
      <c r="J2191" s="67"/>
      <c r="K2191" s="190"/>
      <c r="L2191" s="190"/>
      <c r="M2191" s="191"/>
      <c r="N2191" s="190"/>
      <c r="O2191" s="192"/>
      <c r="P2191" s="218"/>
      <c r="Q2191" s="218"/>
      <c r="R2191" s="218"/>
    </row>
    <row r="2192" spans="1:18" x14ac:dyDescent="0.25">
      <c r="A2192" s="191"/>
      <c r="B2192" s="190"/>
      <c r="C2192" s="190"/>
      <c r="D2192" s="190"/>
      <c r="E2192" s="190"/>
      <c r="F2192" s="190"/>
      <c r="G2192" s="190"/>
      <c r="H2192" s="276"/>
      <c r="I2192" s="190"/>
      <c r="J2192" s="67"/>
      <c r="K2192" s="190"/>
      <c r="L2192" s="190"/>
      <c r="M2192" s="191"/>
      <c r="N2192" s="190"/>
      <c r="O2192" s="192"/>
      <c r="P2192" s="218"/>
      <c r="Q2192" s="218"/>
      <c r="R2192" s="218"/>
    </row>
    <row r="2193" spans="1:18" x14ac:dyDescent="0.25">
      <c r="A2193" s="191"/>
      <c r="B2193" s="190"/>
      <c r="C2193" s="190"/>
      <c r="D2193" s="190"/>
      <c r="E2193" s="190"/>
      <c r="F2193" s="190"/>
      <c r="G2193" s="190"/>
      <c r="H2193" s="276"/>
      <c r="I2193" s="190"/>
      <c r="J2193" s="67"/>
      <c r="K2193" s="190"/>
      <c r="L2193" s="190"/>
      <c r="M2193" s="191"/>
      <c r="N2193" s="190"/>
      <c r="O2193" s="192"/>
      <c r="P2193" s="218"/>
      <c r="Q2193" s="218"/>
      <c r="R2193" s="218"/>
    </row>
    <row r="2194" spans="1:18" x14ac:dyDescent="0.25">
      <c r="A2194" s="191"/>
      <c r="B2194" s="190"/>
      <c r="C2194" s="190"/>
      <c r="D2194" s="190"/>
      <c r="E2194" s="190"/>
      <c r="F2194" s="190"/>
      <c r="G2194" s="190"/>
      <c r="H2194" s="276"/>
      <c r="I2194" s="190"/>
      <c r="J2194" s="67"/>
      <c r="K2194" s="190"/>
      <c r="L2194" s="190"/>
      <c r="M2194" s="191"/>
      <c r="N2194" s="190"/>
      <c r="O2194" s="192"/>
      <c r="P2194" s="218"/>
      <c r="Q2194" s="218"/>
      <c r="R2194" s="218"/>
    </row>
    <row r="2195" spans="1:18" x14ac:dyDescent="0.25">
      <c r="A2195" s="191"/>
      <c r="B2195" s="190"/>
      <c r="C2195" s="190"/>
      <c r="D2195" s="190"/>
      <c r="E2195" s="190"/>
      <c r="F2195" s="190"/>
      <c r="G2195" s="190"/>
      <c r="H2195" s="276"/>
      <c r="I2195" s="190"/>
      <c r="J2195" s="67"/>
      <c r="K2195" s="190"/>
      <c r="L2195" s="190"/>
      <c r="M2195" s="191"/>
      <c r="N2195" s="190"/>
      <c r="O2195" s="192"/>
      <c r="P2195" s="218"/>
      <c r="Q2195" s="218"/>
      <c r="R2195" s="218"/>
    </row>
    <row r="2196" spans="1:18" x14ac:dyDescent="0.25">
      <c r="A2196" s="191"/>
      <c r="B2196" s="190"/>
      <c r="C2196" s="190"/>
      <c r="D2196" s="190"/>
      <c r="E2196" s="190"/>
      <c r="F2196" s="190"/>
      <c r="G2196" s="190"/>
      <c r="H2196" s="276"/>
      <c r="I2196" s="190"/>
      <c r="J2196" s="67"/>
      <c r="K2196" s="190"/>
      <c r="L2196" s="190"/>
      <c r="M2196" s="191"/>
      <c r="N2196" s="190"/>
      <c r="O2196" s="192"/>
      <c r="P2196" s="218"/>
      <c r="Q2196" s="218"/>
      <c r="R2196" s="218"/>
    </row>
    <row r="2197" spans="1:18" x14ac:dyDescent="0.25">
      <c r="A2197" s="191"/>
      <c r="B2197" s="190"/>
      <c r="C2197" s="190"/>
      <c r="D2197" s="190"/>
      <c r="E2197" s="190"/>
      <c r="F2197" s="190"/>
      <c r="G2197" s="190"/>
      <c r="H2197" s="276"/>
      <c r="I2197" s="190"/>
      <c r="J2197" s="67"/>
      <c r="K2197" s="190"/>
      <c r="L2197" s="190"/>
      <c r="M2197" s="191"/>
      <c r="N2197" s="190"/>
      <c r="O2197" s="192"/>
      <c r="P2197" s="218"/>
      <c r="Q2197" s="218"/>
      <c r="R2197" s="218"/>
    </row>
    <row r="2198" spans="1:18" x14ac:dyDescent="0.25">
      <c r="A2198" s="191"/>
      <c r="B2198" s="190"/>
      <c r="C2198" s="190"/>
      <c r="D2198" s="190"/>
      <c r="E2198" s="190"/>
      <c r="F2198" s="190"/>
      <c r="G2198" s="190"/>
      <c r="H2198" s="276"/>
      <c r="I2198" s="190"/>
      <c r="J2198" s="67"/>
      <c r="K2198" s="190"/>
      <c r="L2198" s="190"/>
      <c r="M2198" s="191"/>
      <c r="N2198" s="190"/>
      <c r="O2198" s="192"/>
      <c r="P2198" s="218"/>
      <c r="Q2198" s="218"/>
      <c r="R2198" s="218"/>
    </row>
    <row r="2199" spans="1:18" x14ac:dyDescent="0.25">
      <c r="A2199" s="191"/>
      <c r="B2199" s="190"/>
      <c r="C2199" s="190"/>
      <c r="D2199" s="190"/>
      <c r="E2199" s="190"/>
      <c r="F2199" s="190"/>
      <c r="G2199" s="190"/>
      <c r="H2199" s="276"/>
      <c r="I2199" s="190"/>
      <c r="J2199" s="67"/>
      <c r="K2199" s="190"/>
      <c r="L2199" s="190"/>
      <c r="M2199" s="191"/>
      <c r="N2199" s="190"/>
      <c r="O2199" s="192"/>
      <c r="P2199" s="218"/>
      <c r="Q2199" s="218"/>
      <c r="R2199" s="218"/>
    </row>
    <row r="2200" spans="1:18" x14ac:dyDescent="0.25">
      <c r="A2200" s="191"/>
      <c r="B2200" s="190"/>
      <c r="C2200" s="190"/>
      <c r="D2200" s="190"/>
      <c r="E2200" s="190"/>
      <c r="F2200" s="190"/>
      <c r="G2200" s="190"/>
      <c r="H2200" s="276"/>
      <c r="I2200" s="190"/>
      <c r="J2200" s="67"/>
      <c r="K2200" s="190"/>
      <c r="L2200" s="190"/>
      <c r="M2200" s="191"/>
      <c r="N2200" s="190"/>
      <c r="O2200" s="192"/>
      <c r="P2200" s="218"/>
      <c r="Q2200" s="218"/>
      <c r="R2200" s="218"/>
    </row>
    <row r="2201" spans="1:18" x14ac:dyDescent="0.25">
      <c r="A2201" s="191"/>
      <c r="B2201" s="190"/>
      <c r="C2201" s="190"/>
      <c r="D2201" s="190"/>
      <c r="E2201" s="190"/>
      <c r="F2201" s="190"/>
      <c r="G2201" s="190"/>
      <c r="H2201" s="276"/>
      <c r="I2201" s="190"/>
      <c r="J2201" s="67"/>
      <c r="K2201" s="190"/>
      <c r="L2201" s="190"/>
      <c r="M2201" s="191"/>
      <c r="N2201" s="190"/>
      <c r="O2201" s="192"/>
      <c r="P2201" s="218"/>
      <c r="Q2201" s="218"/>
      <c r="R2201" s="218"/>
    </row>
    <row r="2202" spans="1:18" x14ac:dyDescent="0.25">
      <c r="A2202" s="191"/>
      <c r="B2202" s="190"/>
      <c r="C2202" s="190"/>
      <c r="D2202" s="190"/>
      <c r="E2202" s="190"/>
      <c r="F2202" s="190"/>
      <c r="G2202" s="190"/>
      <c r="H2202" s="276"/>
      <c r="I2202" s="190"/>
      <c r="J2202" s="67"/>
      <c r="K2202" s="190"/>
      <c r="L2202" s="190"/>
      <c r="M2202" s="191"/>
      <c r="N2202" s="190"/>
      <c r="O2202" s="192"/>
      <c r="P2202" s="218"/>
      <c r="Q2202" s="218"/>
      <c r="R2202" s="218"/>
    </row>
    <row r="2203" spans="1:18" x14ac:dyDescent="0.25">
      <c r="A2203" s="191"/>
      <c r="B2203" s="190"/>
      <c r="C2203" s="190"/>
      <c r="D2203" s="190"/>
      <c r="E2203" s="190"/>
      <c r="F2203" s="190"/>
      <c r="G2203" s="190"/>
      <c r="H2203" s="276"/>
      <c r="I2203" s="190"/>
      <c r="J2203" s="67"/>
      <c r="K2203" s="190"/>
      <c r="L2203" s="190"/>
      <c r="M2203" s="191"/>
      <c r="N2203" s="190"/>
      <c r="O2203" s="192"/>
      <c r="P2203" s="218"/>
      <c r="Q2203" s="218"/>
      <c r="R2203" s="218"/>
    </row>
    <row r="2204" spans="1:18" x14ac:dyDescent="0.25">
      <c r="A2204" s="191"/>
      <c r="B2204" s="190"/>
      <c r="C2204" s="190"/>
      <c r="D2204" s="190"/>
      <c r="E2204" s="190"/>
      <c r="F2204" s="190"/>
      <c r="G2204" s="190"/>
      <c r="H2204" s="276"/>
      <c r="I2204" s="190"/>
      <c r="J2204" s="67"/>
      <c r="K2204" s="190"/>
      <c r="L2204" s="190"/>
      <c r="M2204" s="191"/>
      <c r="N2204" s="190"/>
      <c r="O2204" s="192"/>
      <c r="P2204" s="218"/>
      <c r="Q2204" s="218"/>
      <c r="R2204" s="218"/>
    </row>
    <row r="2205" spans="1:18" x14ac:dyDescent="0.25">
      <c r="A2205" s="191"/>
      <c r="B2205" s="190"/>
      <c r="C2205" s="190"/>
      <c r="D2205" s="190"/>
      <c r="E2205" s="190"/>
      <c r="F2205" s="190"/>
      <c r="G2205" s="190"/>
      <c r="H2205" s="276"/>
      <c r="I2205" s="190"/>
      <c r="J2205" s="67"/>
      <c r="K2205" s="190"/>
      <c r="L2205" s="190"/>
      <c r="M2205" s="191"/>
      <c r="N2205" s="190"/>
      <c r="O2205" s="192"/>
      <c r="P2205" s="218"/>
      <c r="Q2205" s="218"/>
      <c r="R2205" s="218"/>
    </row>
    <row r="2206" spans="1:18" x14ac:dyDescent="0.25">
      <c r="A2206" s="191"/>
      <c r="B2206" s="190"/>
      <c r="C2206" s="190"/>
      <c r="D2206" s="190"/>
      <c r="E2206" s="190"/>
      <c r="F2206" s="190"/>
      <c r="G2206" s="190"/>
      <c r="H2206" s="276"/>
      <c r="I2206" s="190"/>
      <c r="J2206" s="67"/>
      <c r="K2206" s="190"/>
      <c r="L2206" s="190"/>
      <c r="M2206" s="191"/>
      <c r="N2206" s="190"/>
      <c r="O2206" s="192"/>
      <c r="P2206" s="218"/>
      <c r="Q2206" s="218"/>
      <c r="R2206" s="218"/>
    </row>
    <row r="2207" spans="1:18" x14ac:dyDescent="0.25">
      <c r="A2207" s="191"/>
      <c r="B2207" s="190"/>
      <c r="C2207" s="190"/>
      <c r="D2207" s="190"/>
      <c r="E2207" s="190"/>
      <c r="F2207" s="190"/>
      <c r="G2207" s="190"/>
      <c r="H2207" s="276"/>
      <c r="I2207" s="190"/>
      <c r="J2207" s="67"/>
      <c r="K2207" s="190"/>
      <c r="L2207" s="190"/>
      <c r="M2207" s="191"/>
      <c r="N2207" s="190"/>
      <c r="O2207" s="192"/>
      <c r="P2207" s="218"/>
      <c r="Q2207" s="218"/>
      <c r="R2207" s="218"/>
    </row>
    <row r="2208" spans="1:18" x14ac:dyDescent="0.25">
      <c r="A2208" s="191"/>
      <c r="B2208" s="190"/>
      <c r="C2208" s="190"/>
      <c r="D2208" s="190"/>
      <c r="E2208" s="190"/>
      <c r="F2208" s="190"/>
      <c r="G2208" s="190"/>
      <c r="H2208" s="276"/>
      <c r="I2208" s="190"/>
      <c r="J2208" s="67"/>
      <c r="K2208" s="190"/>
      <c r="L2208" s="190"/>
      <c r="M2208" s="191"/>
      <c r="N2208" s="190"/>
      <c r="O2208" s="192"/>
      <c r="P2208" s="218"/>
      <c r="Q2208" s="218"/>
      <c r="R2208" s="218"/>
    </row>
    <row r="2209" spans="1:18" x14ac:dyDescent="0.25">
      <c r="A2209" s="191"/>
      <c r="B2209" s="190"/>
      <c r="C2209" s="190"/>
      <c r="D2209" s="190"/>
      <c r="E2209" s="190"/>
      <c r="F2209" s="190"/>
      <c r="G2209" s="190"/>
      <c r="H2209" s="276"/>
      <c r="I2209" s="190"/>
      <c r="J2209" s="67"/>
      <c r="K2209" s="190"/>
      <c r="L2209" s="190"/>
      <c r="M2209" s="191"/>
      <c r="N2209" s="190"/>
      <c r="O2209" s="192"/>
      <c r="P2209" s="218"/>
      <c r="Q2209" s="218"/>
      <c r="R2209" s="218"/>
    </row>
    <row r="2210" spans="1:18" x14ac:dyDescent="0.25">
      <c r="A2210" s="191"/>
      <c r="B2210" s="190"/>
      <c r="C2210" s="190"/>
      <c r="D2210" s="190"/>
      <c r="E2210" s="190"/>
      <c r="F2210" s="190"/>
      <c r="G2210" s="190"/>
      <c r="H2210" s="276"/>
      <c r="I2210" s="190"/>
      <c r="J2210" s="67"/>
      <c r="K2210" s="190"/>
      <c r="L2210" s="190"/>
      <c r="M2210" s="191"/>
      <c r="N2210" s="190"/>
      <c r="O2210" s="192"/>
      <c r="P2210" s="218"/>
      <c r="Q2210" s="218"/>
      <c r="R2210" s="218"/>
    </row>
    <row r="2211" spans="1:18" x14ac:dyDescent="0.25">
      <c r="A2211" s="191"/>
      <c r="B2211" s="190"/>
      <c r="C2211" s="190"/>
      <c r="D2211" s="190"/>
      <c r="E2211" s="190"/>
      <c r="F2211" s="190"/>
      <c r="G2211" s="190"/>
      <c r="H2211" s="276"/>
      <c r="I2211" s="190"/>
      <c r="J2211" s="67"/>
      <c r="K2211" s="190"/>
      <c r="L2211" s="190"/>
      <c r="M2211" s="191"/>
      <c r="N2211" s="190"/>
      <c r="O2211" s="192"/>
      <c r="P2211" s="218"/>
      <c r="Q2211" s="218"/>
      <c r="R2211" s="218"/>
    </row>
    <row r="2212" spans="1:18" x14ac:dyDescent="0.25">
      <c r="A2212" s="191"/>
      <c r="B2212" s="190"/>
      <c r="C2212" s="190"/>
      <c r="D2212" s="190"/>
      <c r="E2212" s="190"/>
      <c r="F2212" s="190"/>
      <c r="G2212" s="190"/>
      <c r="H2212" s="276"/>
      <c r="I2212" s="190"/>
      <c r="J2212" s="67"/>
      <c r="K2212" s="190"/>
      <c r="L2212" s="190"/>
      <c r="M2212" s="191"/>
      <c r="N2212" s="190"/>
      <c r="O2212" s="192"/>
      <c r="P2212" s="218"/>
      <c r="Q2212" s="218"/>
      <c r="R2212" s="218"/>
    </row>
    <row r="2213" spans="1:18" x14ac:dyDescent="0.25">
      <c r="A2213" s="191"/>
      <c r="B2213" s="190"/>
      <c r="C2213" s="190"/>
      <c r="D2213" s="190"/>
      <c r="E2213" s="190"/>
      <c r="F2213" s="190"/>
      <c r="G2213" s="190"/>
      <c r="H2213" s="276"/>
      <c r="I2213" s="190"/>
      <c r="J2213" s="67"/>
      <c r="K2213" s="190"/>
      <c r="L2213" s="190"/>
      <c r="M2213" s="191"/>
      <c r="N2213" s="190"/>
      <c r="O2213" s="192"/>
      <c r="P2213" s="218"/>
      <c r="Q2213" s="218"/>
      <c r="R2213" s="218"/>
    </row>
    <row r="2214" spans="1:18" x14ac:dyDescent="0.25">
      <c r="A2214" s="191"/>
      <c r="B2214" s="190"/>
      <c r="C2214" s="190"/>
      <c r="D2214" s="190"/>
      <c r="E2214" s="190"/>
      <c r="F2214" s="190"/>
      <c r="G2214" s="190"/>
      <c r="H2214" s="276"/>
      <c r="I2214" s="190"/>
      <c r="J2214" s="67"/>
      <c r="K2214" s="190"/>
      <c r="L2214" s="190"/>
      <c r="M2214" s="191"/>
      <c r="N2214" s="190"/>
      <c r="O2214" s="192"/>
      <c r="P2214" s="218"/>
      <c r="Q2214" s="218"/>
      <c r="R2214" s="218"/>
    </row>
    <row r="2215" spans="1:18" x14ac:dyDescent="0.25">
      <c r="A2215" s="191"/>
      <c r="B2215" s="190"/>
      <c r="C2215" s="190"/>
      <c r="D2215" s="190"/>
      <c r="E2215" s="190"/>
      <c r="F2215" s="190"/>
      <c r="G2215" s="190"/>
      <c r="H2215" s="276"/>
      <c r="I2215" s="190"/>
      <c r="J2215" s="67"/>
      <c r="K2215" s="190"/>
      <c r="L2215" s="190"/>
      <c r="M2215" s="191"/>
      <c r="N2215" s="190"/>
      <c r="O2215" s="192"/>
      <c r="P2215" s="218"/>
      <c r="Q2215" s="218"/>
      <c r="R2215" s="218"/>
    </row>
    <row r="2216" spans="1:18" x14ac:dyDescent="0.25">
      <c r="A2216" s="191"/>
      <c r="B2216" s="190"/>
      <c r="C2216" s="190"/>
      <c r="D2216" s="190"/>
      <c r="E2216" s="190"/>
      <c r="F2216" s="190"/>
      <c r="G2216" s="190"/>
      <c r="H2216" s="276"/>
      <c r="I2216" s="190"/>
      <c r="J2216" s="67"/>
      <c r="K2216" s="190"/>
      <c r="L2216" s="190"/>
      <c r="M2216" s="191"/>
      <c r="N2216" s="190"/>
      <c r="O2216" s="192"/>
      <c r="P2216" s="218"/>
      <c r="Q2216" s="218"/>
      <c r="R2216" s="218"/>
    </row>
    <row r="2217" spans="1:18" x14ac:dyDescent="0.25">
      <c r="A2217" s="191"/>
      <c r="B2217" s="190"/>
      <c r="C2217" s="190"/>
      <c r="D2217" s="190"/>
      <c r="E2217" s="190"/>
      <c r="F2217" s="190"/>
      <c r="G2217" s="190"/>
      <c r="H2217" s="276"/>
      <c r="I2217" s="190"/>
      <c r="J2217" s="67"/>
      <c r="K2217" s="190"/>
      <c r="L2217" s="190"/>
      <c r="M2217" s="191"/>
      <c r="N2217" s="190"/>
      <c r="O2217" s="192"/>
      <c r="P2217" s="218"/>
      <c r="Q2217" s="218"/>
      <c r="R2217" s="218"/>
    </row>
    <row r="2218" spans="1:18" x14ac:dyDescent="0.25">
      <c r="A2218" s="191"/>
      <c r="B2218" s="190"/>
      <c r="C2218" s="190"/>
      <c r="D2218" s="190"/>
      <c r="E2218" s="190"/>
      <c r="F2218" s="190"/>
      <c r="G2218" s="190"/>
      <c r="H2218" s="276"/>
      <c r="I2218" s="190"/>
      <c r="J2218" s="67"/>
      <c r="K2218" s="190"/>
      <c r="L2218" s="190"/>
      <c r="M2218" s="191"/>
      <c r="N2218" s="190"/>
      <c r="O2218" s="192"/>
      <c r="P2218" s="218"/>
      <c r="Q2218" s="218"/>
      <c r="R2218" s="218"/>
    </row>
    <row r="2219" spans="1:18" x14ac:dyDescent="0.25">
      <c r="A2219" s="191"/>
      <c r="B2219" s="190"/>
      <c r="C2219" s="190"/>
      <c r="D2219" s="190"/>
      <c r="E2219" s="190"/>
      <c r="F2219" s="190"/>
      <c r="G2219" s="190"/>
      <c r="H2219" s="276"/>
      <c r="I2219" s="190"/>
      <c r="J2219" s="67"/>
      <c r="K2219" s="190"/>
      <c r="L2219" s="190"/>
      <c r="M2219" s="191"/>
      <c r="N2219" s="190"/>
      <c r="O2219" s="192"/>
      <c r="P2219" s="218"/>
      <c r="Q2219" s="218"/>
      <c r="R2219" s="218"/>
    </row>
    <row r="2220" spans="1:18" x14ac:dyDescent="0.25">
      <c r="A2220" s="191"/>
      <c r="B2220" s="190"/>
      <c r="C2220" s="190"/>
      <c r="D2220" s="190"/>
      <c r="E2220" s="190"/>
      <c r="F2220" s="190"/>
      <c r="G2220" s="190"/>
      <c r="H2220" s="276"/>
      <c r="I2220" s="190"/>
      <c r="J2220" s="67"/>
      <c r="K2220" s="190"/>
      <c r="L2220" s="190"/>
      <c r="M2220" s="191"/>
      <c r="N2220" s="190"/>
      <c r="O2220" s="192"/>
      <c r="P2220" s="218"/>
      <c r="Q2220" s="218"/>
      <c r="R2220" s="218"/>
    </row>
    <row r="2221" spans="1:18" x14ac:dyDescent="0.25">
      <c r="A2221" s="191"/>
      <c r="B2221" s="190"/>
      <c r="C2221" s="190"/>
      <c r="D2221" s="190"/>
      <c r="E2221" s="190"/>
      <c r="F2221" s="190"/>
      <c r="G2221" s="190"/>
      <c r="H2221" s="276"/>
      <c r="I2221" s="190"/>
      <c r="J2221" s="67"/>
      <c r="K2221" s="190"/>
      <c r="L2221" s="190"/>
      <c r="M2221" s="191"/>
      <c r="N2221" s="190"/>
      <c r="O2221" s="192"/>
      <c r="P2221" s="218"/>
      <c r="Q2221" s="218"/>
      <c r="R2221" s="218"/>
    </row>
    <row r="2222" spans="1:18" x14ac:dyDescent="0.25">
      <c r="A2222" s="191"/>
      <c r="B2222" s="190"/>
      <c r="C2222" s="190"/>
      <c r="D2222" s="190"/>
      <c r="E2222" s="190"/>
      <c r="F2222" s="190"/>
      <c r="G2222" s="190"/>
      <c r="H2222" s="276"/>
      <c r="I2222" s="190"/>
      <c r="J2222" s="67"/>
      <c r="K2222" s="190"/>
      <c r="L2222" s="190"/>
      <c r="M2222" s="191"/>
      <c r="N2222" s="190"/>
      <c r="O2222" s="192"/>
      <c r="P2222" s="218"/>
      <c r="Q2222" s="218"/>
      <c r="R2222" s="218"/>
    </row>
    <row r="2223" spans="1:18" x14ac:dyDescent="0.25">
      <c r="A2223" s="191"/>
      <c r="B2223" s="190"/>
      <c r="C2223" s="190"/>
      <c r="D2223" s="190"/>
      <c r="E2223" s="190"/>
      <c r="F2223" s="190"/>
      <c r="G2223" s="190"/>
      <c r="H2223" s="276"/>
      <c r="I2223" s="190"/>
      <c r="J2223" s="67"/>
      <c r="K2223" s="190"/>
      <c r="L2223" s="190"/>
      <c r="M2223" s="191"/>
      <c r="N2223" s="190"/>
      <c r="O2223" s="192"/>
      <c r="P2223" s="218"/>
      <c r="Q2223" s="218"/>
      <c r="R2223" s="218"/>
    </row>
    <row r="2224" spans="1:18" x14ac:dyDescent="0.25">
      <c r="A2224" s="191"/>
      <c r="B2224" s="190"/>
      <c r="C2224" s="190"/>
      <c r="D2224" s="190"/>
      <c r="E2224" s="190"/>
      <c r="F2224" s="190"/>
      <c r="G2224" s="190"/>
      <c r="H2224" s="276"/>
      <c r="I2224" s="190"/>
      <c r="J2224" s="67"/>
      <c r="K2224" s="190"/>
      <c r="L2224" s="190"/>
      <c r="M2224" s="191"/>
      <c r="N2224" s="190"/>
      <c r="O2224" s="192"/>
      <c r="P2224" s="218"/>
      <c r="Q2224" s="218"/>
      <c r="R2224" s="218"/>
    </row>
    <row r="2225" spans="1:18" x14ac:dyDescent="0.25">
      <c r="A2225" s="191"/>
      <c r="B2225" s="190"/>
      <c r="C2225" s="190"/>
      <c r="D2225" s="190"/>
      <c r="E2225" s="190"/>
      <c r="F2225" s="190"/>
      <c r="G2225" s="190"/>
      <c r="H2225" s="276"/>
      <c r="I2225" s="190"/>
      <c r="J2225" s="67"/>
      <c r="K2225" s="190"/>
      <c r="L2225" s="190"/>
      <c r="M2225" s="191"/>
      <c r="N2225" s="190"/>
      <c r="O2225" s="192"/>
      <c r="P2225" s="218"/>
      <c r="Q2225" s="218"/>
      <c r="R2225" s="218"/>
    </row>
    <row r="2226" spans="1:18" x14ac:dyDescent="0.25">
      <c r="A2226" s="191"/>
      <c r="B2226" s="190"/>
      <c r="C2226" s="190"/>
      <c r="D2226" s="190"/>
      <c r="E2226" s="190"/>
      <c r="F2226" s="190"/>
      <c r="G2226" s="190"/>
      <c r="H2226" s="276"/>
      <c r="I2226" s="190"/>
      <c r="J2226" s="67"/>
      <c r="K2226" s="190"/>
      <c r="L2226" s="190"/>
      <c r="M2226" s="191"/>
      <c r="N2226" s="190"/>
      <c r="O2226" s="192"/>
      <c r="P2226" s="218"/>
      <c r="Q2226" s="218"/>
      <c r="R2226" s="218"/>
    </row>
    <row r="2227" spans="1:18" x14ac:dyDescent="0.25">
      <c r="A2227" s="191"/>
      <c r="B2227" s="190"/>
      <c r="C2227" s="190"/>
      <c r="D2227" s="190"/>
      <c r="E2227" s="190"/>
      <c r="F2227" s="190"/>
      <c r="G2227" s="190"/>
      <c r="H2227" s="276"/>
      <c r="I2227" s="190"/>
      <c r="J2227" s="67"/>
      <c r="K2227" s="190"/>
      <c r="L2227" s="190"/>
      <c r="M2227" s="191"/>
      <c r="N2227" s="190"/>
      <c r="O2227" s="192"/>
      <c r="P2227" s="218"/>
      <c r="Q2227" s="218"/>
      <c r="R2227" s="218"/>
    </row>
    <row r="2228" spans="1:18" x14ac:dyDescent="0.25">
      <c r="A2228" s="191"/>
      <c r="B2228" s="190"/>
      <c r="C2228" s="190"/>
      <c r="D2228" s="190"/>
      <c r="E2228" s="190"/>
      <c r="F2228" s="190"/>
      <c r="G2228" s="190"/>
      <c r="H2228" s="276"/>
      <c r="I2228" s="190"/>
      <c r="J2228" s="67"/>
      <c r="K2228" s="190"/>
      <c r="L2228" s="190"/>
      <c r="M2228" s="191"/>
      <c r="N2228" s="190"/>
      <c r="O2228" s="192"/>
      <c r="P2228" s="218"/>
      <c r="Q2228" s="218"/>
      <c r="R2228" s="218"/>
    </row>
    <row r="2229" spans="1:18" x14ac:dyDescent="0.25">
      <c r="A2229" s="191"/>
      <c r="B2229" s="190"/>
      <c r="C2229" s="190"/>
      <c r="D2229" s="190"/>
      <c r="E2229" s="190"/>
      <c r="F2229" s="190"/>
      <c r="G2229" s="190"/>
      <c r="H2229" s="276"/>
      <c r="I2229" s="190"/>
      <c r="J2229" s="67"/>
      <c r="K2229" s="190"/>
      <c r="L2229" s="190"/>
      <c r="M2229" s="191"/>
      <c r="N2229" s="190"/>
      <c r="O2229" s="192"/>
      <c r="P2229" s="218"/>
      <c r="Q2229" s="218"/>
      <c r="R2229" s="218"/>
    </row>
    <row r="2230" spans="1:18" x14ac:dyDescent="0.25">
      <c r="A2230" s="191"/>
      <c r="B2230" s="190"/>
      <c r="C2230" s="190"/>
      <c r="D2230" s="190"/>
      <c r="E2230" s="190"/>
      <c r="F2230" s="190"/>
      <c r="G2230" s="190"/>
      <c r="H2230" s="276"/>
      <c r="I2230" s="190"/>
      <c r="J2230" s="67"/>
      <c r="K2230" s="190"/>
      <c r="L2230" s="190"/>
      <c r="M2230" s="191"/>
      <c r="N2230" s="190"/>
      <c r="O2230" s="192"/>
      <c r="P2230" s="218"/>
      <c r="Q2230" s="218"/>
      <c r="R2230" s="218"/>
    </row>
    <row r="2231" spans="1:18" x14ac:dyDescent="0.25">
      <c r="A2231" s="191"/>
      <c r="B2231" s="190"/>
      <c r="C2231" s="190"/>
      <c r="D2231" s="190"/>
      <c r="E2231" s="190"/>
      <c r="F2231" s="190"/>
      <c r="G2231" s="190"/>
      <c r="H2231" s="276"/>
      <c r="I2231" s="190"/>
      <c r="J2231" s="67"/>
      <c r="K2231" s="190"/>
      <c r="L2231" s="190"/>
      <c r="M2231" s="191"/>
      <c r="N2231" s="190"/>
      <c r="O2231" s="192"/>
      <c r="P2231" s="218"/>
      <c r="Q2231" s="218"/>
      <c r="R2231" s="218"/>
    </row>
    <row r="2232" spans="1:18" x14ac:dyDescent="0.25">
      <c r="A2232" s="191"/>
      <c r="B2232" s="190"/>
      <c r="C2232" s="190"/>
      <c r="D2232" s="190"/>
      <c r="E2232" s="190"/>
      <c r="F2232" s="190"/>
      <c r="G2232" s="190"/>
      <c r="H2232" s="276"/>
      <c r="I2232" s="190"/>
      <c r="J2232" s="67"/>
      <c r="K2232" s="190"/>
      <c r="L2232" s="190"/>
      <c r="M2232" s="191"/>
      <c r="N2232" s="190"/>
      <c r="O2232" s="192"/>
      <c r="P2232" s="218"/>
      <c r="Q2232" s="218"/>
      <c r="R2232" s="218"/>
    </row>
    <row r="2233" spans="1:18" x14ac:dyDescent="0.25">
      <c r="A2233" s="191"/>
      <c r="B2233" s="190"/>
      <c r="C2233" s="190"/>
      <c r="D2233" s="190"/>
      <c r="E2233" s="190"/>
      <c r="F2233" s="190"/>
      <c r="G2233" s="190"/>
      <c r="H2233" s="276"/>
      <c r="I2233" s="190"/>
      <c r="J2233" s="67"/>
      <c r="K2233" s="190"/>
      <c r="L2233" s="190"/>
      <c r="M2233" s="191"/>
      <c r="N2233" s="190"/>
      <c r="O2233" s="192"/>
      <c r="P2233" s="218"/>
      <c r="Q2233" s="218"/>
      <c r="R2233" s="218"/>
    </row>
    <row r="2234" spans="1:18" x14ac:dyDescent="0.25">
      <c r="A2234" s="191"/>
      <c r="B2234" s="190"/>
      <c r="C2234" s="190"/>
      <c r="D2234" s="190"/>
      <c r="E2234" s="190"/>
      <c r="F2234" s="190"/>
      <c r="G2234" s="190"/>
      <c r="H2234" s="276"/>
      <c r="I2234" s="190"/>
      <c r="J2234" s="67"/>
      <c r="K2234" s="190"/>
      <c r="L2234" s="190"/>
      <c r="M2234" s="191"/>
      <c r="N2234" s="190"/>
      <c r="O2234" s="192"/>
      <c r="P2234" s="218"/>
      <c r="Q2234" s="218"/>
      <c r="R2234" s="218"/>
    </row>
    <row r="2235" spans="1:18" x14ac:dyDescent="0.25">
      <c r="A2235" s="191"/>
      <c r="B2235" s="190"/>
      <c r="C2235" s="190"/>
      <c r="D2235" s="190"/>
      <c r="E2235" s="190"/>
      <c r="F2235" s="190"/>
      <c r="G2235" s="190"/>
      <c r="H2235" s="276"/>
      <c r="I2235" s="190"/>
      <c r="J2235" s="67"/>
      <c r="K2235" s="190"/>
      <c r="L2235" s="190"/>
      <c r="M2235" s="191"/>
      <c r="N2235" s="190"/>
      <c r="O2235" s="192"/>
      <c r="P2235" s="218"/>
      <c r="Q2235" s="218"/>
      <c r="R2235" s="218"/>
    </row>
    <row r="2236" spans="1:18" x14ac:dyDescent="0.25">
      <c r="A2236" s="191"/>
      <c r="B2236" s="190"/>
      <c r="C2236" s="190"/>
      <c r="D2236" s="190"/>
      <c r="E2236" s="190"/>
      <c r="F2236" s="190"/>
      <c r="G2236" s="190"/>
      <c r="H2236" s="276"/>
      <c r="I2236" s="190"/>
      <c r="J2236" s="67"/>
      <c r="K2236" s="190"/>
      <c r="L2236" s="190"/>
      <c r="M2236" s="191"/>
      <c r="N2236" s="190"/>
      <c r="O2236" s="192"/>
      <c r="P2236" s="218"/>
      <c r="Q2236" s="218"/>
      <c r="R2236" s="218"/>
    </row>
    <row r="2237" spans="1:18" x14ac:dyDescent="0.25">
      <c r="A2237" s="191"/>
      <c r="B2237" s="190"/>
      <c r="C2237" s="190"/>
      <c r="D2237" s="190"/>
      <c r="E2237" s="190"/>
      <c r="F2237" s="190"/>
      <c r="G2237" s="190"/>
      <c r="H2237" s="276"/>
      <c r="I2237" s="190"/>
      <c r="J2237" s="67"/>
      <c r="K2237" s="190"/>
      <c r="L2237" s="190"/>
      <c r="M2237" s="191"/>
      <c r="N2237" s="190"/>
      <c r="O2237" s="192"/>
      <c r="P2237" s="218"/>
      <c r="Q2237" s="218"/>
      <c r="R2237" s="218"/>
    </row>
    <row r="2238" spans="1:18" x14ac:dyDescent="0.25">
      <c r="A2238" s="191"/>
      <c r="B2238" s="190"/>
      <c r="C2238" s="190"/>
      <c r="D2238" s="190"/>
      <c r="E2238" s="190"/>
      <c r="F2238" s="190"/>
      <c r="G2238" s="190"/>
      <c r="H2238" s="276"/>
      <c r="I2238" s="190"/>
      <c r="J2238" s="67"/>
      <c r="K2238" s="190"/>
      <c r="L2238" s="190"/>
      <c r="M2238" s="191"/>
      <c r="N2238" s="190"/>
      <c r="O2238" s="192"/>
      <c r="P2238" s="218"/>
      <c r="Q2238" s="218"/>
      <c r="R2238" s="218"/>
    </row>
    <row r="2239" spans="1:18" x14ac:dyDescent="0.25">
      <c r="A2239" s="191"/>
      <c r="B2239" s="190"/>
      <c r="C2239" s="190"/>
      <c r="D2239" s="190"/>
      <c r="E2239" s="190"/>
      <c r="F2239" s="190"/>
      <c r="G2239" s="190"/>
      <c r="H2239" s="276"/>
      <c r="I2239" s="190"/>
      <c r="J2239" s="67"/>
      <c r="K2239" s="190"/>
      <c r="L2239" s="190"/>
      <c r="M2239" s="191"/>
      <c r="N2239" s="190"/>
      <c r="O2239" s="192"/>
      <c r="P2239" s="218"/>
      <c r="Q2239" s="218"/>
      <c r="R2239" s="218"/>
    </row>
    <row r="2240" spans="1:18" x14ac:dyDescent="0.25">
      <c r="A2240" s="191"/>
      <c r="B2240" s="190"/>
      <c r="C2240" s="190"/>
      <c r="D2240" s="190"/>
      <c r="E2240" s="190"/>
      <c r="F2240" s="190"/>
      <c r="G2240" s="190"/>
      <c r="H2240" s="276"/>
      <c r="I2240" s="190"/>
      <c r="J2240" s="67"/>
      <c r="K2240" s="190"/>
      <c r="L2240" s="190"/>
      <c r="M2240" s="191"/>
      <c r="N2240" s="190"/>
      <c r="O2240" s="192"/>
      <c r="P2240" s="218"/>
      <c r="Q2240" s="218"/>
      <c r="R2240" s="218"/>
    </row>
    <row r="2241" spans="1:18" x14ac:dyDescent="0.25">
      <c r="A2241" s="191"/>
      <c r="B2241" s="190"/>
      <c r="C2241" s="190"/>
      <c r="D2241" s="190"/>
      <c r="E2241" s="190"/>
      <c r="F2241" s="190"/>
      <c r="G2241" s="190"/>
      <c r="H2241" s="276"/>
      <c r="I2241" s="190"/>
      <c r="J2241" s="67"/>
      <c r="K2241" s="190"/>
      <c r="L2241" s="190"/>
      <c r="M2241" s="191"/>
      <c r="N2241" s="190"/>
      <c r="O2241" s="192"/>
      <c r="P2241" s="218"/>
      <c r="Q2241" s="218"/>
      <c r="R2241" s="218"/>
    </row>
    <row r="2242" spans="1:18" x14ac:dyDescent="0.25">
      <c r="A2242" s="191"/>
      <c r="B2242" s="190"/>
      <c r="C2242" s="190"/>
      <c r="D2242" s="190"/>
      <c r="E2242" s="190"/>
      <c r="F2242" s="190"/>
      <c r="G2242" s="190"/>
      <c r="H2242" s="276"/>
      <c r="I2242" s="190"/>
      <c r="J2242" s="67"/>
      <c r="K2242" s="190"/>
      <c r="L2242" s="190"/>
      <c r="M2242" s="191"/>
      <c r="N2242" s="190"/>
      <c r="O2242" s="192"/>
      <c r="P2242" s="218"/>
      <c r="Q2242" s="218"/>
      <c r="R2242" s="218"/>
    </row>
    <row r="2243" spans="1:18" x14ac:dyDescent="0.25">
      <c r="A2243" s="191"/>
      <c r="B2243" s="190"/>
      <c r="C2243" s="190"/>
      <c r="D2243" s="190"/>
      <c r="E2243" s="190"/>
      <c r="F2243" s="190"/>
      <c r="G2243" s="190"/>
      <c r="H2243" s="276"/>
      <c r="I2243" s="190"/>
      <c r="J2243" s="67"/>
      <c r="K2243" s="190"/>
      <c r="L2243" s="190"/>
      <c r="M2243" s="191"/>
      <c r="N2243" s="190"/>
      <c r="O2243" s="192"/>
      <c r="P2243" s="218"/>
      <c r="Q2243" s="218"/>
      <c r="R2243" s="218"/>
    </row>
    <row r="2244" spans="1:18" x14ac:dyDescent="0.25">
      <c r="A2244" s="191"/>
      <c r="B2244" s="190"/>
      <c r="C2244" s="190"/>
      <c r="D2244" s="190"/>
      <c r="E2244" s="190"/>
      <c r="F2244" s="190"/>
      <c r="G2244" s="190"/>
      <c r="H2244" s="276"/>
      <c r="I2244" s="190"/>
      <c r="J2244" s="67"/>
      <c r="K2244" s="190"/>
      <c r="L2244" s="190"/>
      <c r="M2244" s="191"/>
      <c r="N2244" s="190"/>
      <c r="O2244" s="192"/>
      <c r="P2244" s="218"/>
      <c r="Q2244" s="218"/>
      <c r="R2244" s="218"/>
    </row>
    <row r="2245" spans="1:18" x14ac:dyDescent="0.25">
      <c r="A2245" s="191"/>
      <c r="B2245" s="190"/>
      <c r="C2245" s="190"/>
      <c r="D2245" s="190"/>
      <c r="E2245" s="190"/>
      <c r="F2245" s="190"/>
      <c r="G2245" s="190"/>
      <c r="H2245" s="276"/>
      <c r="I2245" s="190"/>
      <c r="J2245" s="67"/>
      <c r="K2245" s="190"/>
      <c r="L2245" s="190"/>
      <c r="M2245" s="191"/>
      <c r="N2245" s="190"/>
      <c r="O2245" s="192"/>
      <c r="P2245" s="218"/>
      <c r="Q2245" s="218"/>
      <c r="R2245" s="218"/>
    </row>
    <row r="2246" spans="1:18" x14ac:dyDescent="0.25">
      <c r="A2246" s="191"/>
      <c r="B2246" s="190"/>
      <c r="C2246" s="190"/>
      <c r="D2246" s="190"/>
      <c r="E2246" s="190"/>
      <c r="F2246" s="190"/>
      <c r="G2246" s="190"/>
      <c r="H2246" s="276"/>
      <c r="I2246" s="190"/>
      <c r="J2246" s="67"/>
      <c r="K2246" s="190"/>
      <c r="L2246" s="190"/>
      <c r="M2246" s="191"/>
      <c r="N2246" s="190"/>
      <c r="O2246" s="192"/>
      <c r="P2246" s="218"/>
      <c r="Q2246" s="218"/>
      <c r="R2246" s="218"/>
    </row>
    <row r="2247" spans="1:18" x14ac:dyDescent="0.25">
      <c r="A2247" s="191"/>
      <c r="B2247" s="190"/>
      <c r="C2247" s="190"/>
      <c r="D2247" s="190"/>
      <c r="E2247" s="190"/>
      <c r="F2247" s="190"/>
      <c r="G2247" s="190"/>
      <c r="H2247" s="276"/>
      <c r="I2247" s="190"/>
      <c r="J2247" s="67"/>
      <c r="K2247" s="190"/>
      <c r="L2247" s="190"/>
      <c r="M2247" s="191"/>
      <c r="N2247" s="190"/>
      <c r="O2247" s="192"/>
      <c r="P2247" s="218"/>
      <c r="Q2247" s="218"/>
      <c r="R2247" s="218"/>
    </row>
    <row r="2248" spans="1:18" x14ac:dyDescent="0.25">
      <c r="A2248" s="191"/>
      <c r="B2248" s="190"/>
      <c r="C2248" s="190"/>
      <c r="D2248" s="190"/>
      <c r="E2248" s="190"/>
      <c r="F2248" s="190"/>
      <c r="G2248" s="190"/>
      <c r="H2248" s="276"/>
      <c r="I2248" s="190"/>
      <c r="J2248" s="67"/>
      <c r="K2248" s="190"/>
      <c r="L2248" s="190"/>
      <c r="M2248" s="191"/>
      <c r="N2248" s="190"/>
      <c r="O2248" s="192"/>
      <c r="P2248" s="218"/>
      <c r="Q2248" s="218"/>
      <c r="R2248" s="218"/>
    </row>
    <row r="2249" spans="1:18" x14ac:dyDescent="0.25">
      <c r="A2249" s="191"/>
      <c r="B2249" s="190"/>
      <c r="C2249" s="190"/>
      <c r="D2249" s="190"/>
      <c r="E2249" s="190"/>
      <c r="F2249" s="190"/>
      <c r="G2249" s="190"/>
      <c r="H2249" s="276"/>
      <c r="I2249" s="190"/>
      <c r="J2249" s="67"/>
      <c r="K2249" s="190"/>
      <c r="L2249" s="190"/>
      <c r="M2249" s="191"/>
      <c r="N2249" s="190"/>
      <c r="O2249" s="192"/>
      <c r="P2249" s="218"/>
      <c r="Q2249" s="218"/>
      <c r="R2249" s="218"/>
    </row>
    <row r="2250" spans="1:18" x14ac:dyDescent="0.25">
      <c r="A2250" s="191"/>
      <c r="B2250" s="190"/>
      <c r="C2250" s="190"/>
      <c r="D2250" s="190"/>
      <c r="E2250" s="190"/>
      <c r="F2250" s="190"/>
      <c r="G2250" s="190"/>
      <c r="H2250" s="276"/>
      <c r="I2250" s="190"/>
      <c r="J2250" s="67"/>
      <c r="K2250" s="190"/>
      <c r="L2250" s="190"/>
      <c r="M2250" s="191"/>
      <c r="N2250" s="190"/>
      <c r="O2250" s="192"/>
      <c r="P2250" s="218"/>
      <c r="Q2250" s="218"/>
      <c r="R2250" s="218"/>
    </row>
    <row r="2251" spans="1:18" x14ac:dyDescent="0.25">
      <c r="A2251" s="191"/>
      <c r="B2251" s="190"/>
      <c r="C2251" s="190"/>
      <c r="D2251" s="190"/>
      <c r="E2251" s="190"/>
      <c r="F2251" s="190"/>
      <c r="G2251" s="190"/>
      <c r="H2251" s="276"/>
      <c r="I2251" s="190"/>
      <c r="J2251" s="67"/>
      <c r="K2251" s="190"/>
      <c r="L2251" s="190"/>
      <c r="M2251" s="191"/>
      <c r="N2251" s="190"/>
      <c r="O2251" s="192"/>
      <c r="P2251" s="218"/>
      <c r="Q2251" s="218"/>
      <c r="R2251" s="218"/>
    </row>
    <row r="2252" spans="1:18" x14ac:dyDescent="0.25">
      <c r="A2252" s="191"/>
      <c r="B2252" s="190"/>
      <c r="C2252" s="190"/>
      <c r="D2252" s="190"/>
      <c r="E2252" s="190"/>
      <c r="F2252" s="190"/>
      <c r="G2252" s="190"/>
      <c r="H2252" s="276"/>
      <c r="I2252" s="190"/>
      <c r="J2252" s="67"/>
      <c r="K2252" s="190"/>
      <c r="L2252" s="190"/>
      <c r="M2252" s="191"/>
      <c r="N2252" s="190"/>
      <c r="O2252" s="192"/>
      <c r="P2252" s="218"/>
      <c r="Q2252" s="218"/>
      <c r="R2252" s="218"/>
    </row>
    <row r="2253" spans="1:18" x14ac:dyDescent="0.25">
      <c r="A2253" s="191"/>
      <c r="B2253" s="190"/>
      <c r="C2253" s="190"/>
      <c r="D2253" s="190"/>
      <c r="E2253" s="190"/>
      <c r="F2253" s="190"/>
      <c r="G2253" s="190"/>
      <c r="H2253" s="276"/>
      <c r="I2253" s="190"/>
      <c r="J2253" s="67"/>
      <c r="K2253" s="190"/>
      <c r="L2253" s="190"/>
      <c r="M2253" s="191"/>
      <c r="N2253" s="190"/>
      <c r="O2253" s="192"/>
      <c r="P2253" s="218"/>
      <c r="Q2253" s="218"/>
      <c r="R2253" s="218"/>
    </row>
    <row r="2254" spans="1:18" x14ac:dyDescent="0.25">
      <c r="A2254" s="191"/>
      <c r="B2254" s="190"/>
      <c r="C2254" s="190"/>
      <c r="D2254" s="190"/>
      <c r="E2254" s="190"/>
      <c r="F2254" s="190"/>
      <c r="G2254" s="190"/>
      <c r="H2254" s="276"/>
      <c r="I2254" s="190"/>
      <c r="J2254" s="67"/>
      <c r="K2254" s="190"/>
      <c r="L2254" s="190"/>
      <c r="M2254" s="191"/>
      <c r="N2254" s="190"/>
      <c r="O2254" s="192"/>
      <c r="P2254" s="218"/>
      <c r="Q2254" s="218"/>
      <c r="R2254" s="218"/>
    </row>
    <row r="2255" spans="1:18" x14ac:dyDescent="0.25">
      <c r="A2255" s="191"/>
      <c r="B2255" s="190"/>
      <c r="C2255" s="190"/>
      <c r="D2255" s="190"/>
      <c r="E2255" s="190"/>
      <c r="F2255" s="190"/>
      <c r="G2255" s="190"/>
      <c r="H2255" s="276"/>
      <c r="I2255" s="190"/>
      <c r="J2255" s="67"/>
      <c r="K2255" s="190"/>
      <c r="L2255" s="190"/>
      <c r="M2255" s="191"/>
      <c r="N2255" s="190"/>
      <c r="O2255" s="192"/>
      <c r="P2255" s="218"/>
      <c r="Q2255" s="218"/>
      <c r="R2255" s="218"/>
    </row>
    <row r="2256" spans="1:18" x14ac:dyDescent="0.25">
      <c r="A2256" s="191"/>
      <c r="B2256" s="190"/>
      <c r="C2256" s="190"/>
      <c r="D2256" s="190"/>
      <c r="E2256" s="190"/>
      <c r="F2256" s="190"/>
      <c r="G2256" s="190"/>
      <c r="H2256" s="276"/>
      <c r="I2256" s="190"/>
      <c r="J2256" s="67"/>
      <c r="K2256" s="190"/>
      <c r="L2256" s="190"/>
      <c r="M2256" s="191"/>
      <c r="N2256" s="190"/>
      <c r="O2256" s="192"/>
      <c r="P2256" s="218"/>
      <c r="Q2256" s="218"/>
      <c r="R2256" s="218"/>
    </row>
    <row r="2257" spans="1:18" x14ac:dyDescent="0.25">
      <c r="A2257" s="191"/>
      <c r="B2257" s="190"/>
      <c r="C2257" s="190"/>
      <c r="D2257" s="190"/>
      <c r="E2257" s="190"/>
      <c r="F2257" s="190"/>
      <c r="G2257" s="190"/>
      <c r="H2257" s="276"/>
      <c r="I2257" s="190"/>
      <c r="J2257" s="67"/>
      <c r="K2257" s="190"/>
      <c r="L2257" s="190"/>
      <c r="M2257" s="191"/>
      <c r="N2257" s="190"/>
      <c r="O2257" s="192"/>
      <c r="P2257" s="218"/>
      <c r="Q2257" s="218"/>
      <c r="R2257" s="218"/>
    </row>
    <row r="2258" spans="1:18" x14ac:dyDescent="0.25">
      <c r="A2258" s="191"/>
      <c r="B2258" s="190"/>
      <c r="C2258" s="190"/>
      <c r="D2258" s="190"/>
      <c r="E2258" s="190"/>
      <c r="F2258" s="190"/>
      <c r="G2258" s="190"/>
      <c r="H2258" s="276"/>
      <c r="I2258" s="190"/>
      <c r="J2258" s="67"/>
      <c r="K2258" s="190"/>
      <c r="L2258" s="190"/>
      <c r="M2258" s="191"/>
      <c r="N2258" s="190"/>
      <c r="O2258" s="192"/>
      <c r="P2258" s="218"/>
      <c r="Q2258" s="218"/>
      <c r="R2258" s="218"/>
    </row>
    <row r="2259" spans="1:18" x14ac:dyDescent="0.25">
      <c r="A2259" s="191"/>
      <c r="B2259" s="190"/>
      <c r="C2259" s="190"/>
      <c r="D2259" s="190"/>
      <c r="E2259" s="190"/>
      <c r="F2259" s="190"/>
      <c r="G2259" s="190"/>
      <c r="H2259" s="276"/>
      <c r="I2259" s="190"/>
      <c r="J2259" s="67"/>
      <c r="K2259" s="190"/>
      <c r="L2259" s="190"/>
      <c r="M2259" s="191"/>
      <c r="N2259" s="190"/>
      <c r="O2259" s="192"/>
      <c r="P2259" s="218"/>
      <c r="Q2259" s="218"/>
      <c r="R2259" s="218"/>
    </row>
    <row r="2260" spans="1:18" x14ac:dyDescent="0.25">
      <c r="A2260" s="191"/>
      <c r="B2260" s="190"/>
      <c r="C2260" s="190"/>
      <c r="D2260" s="190"/>
      <c r="E2260" s="190"/>
      <c r="F2260" s="190"/>
      <c r="G2260" s="190"/>
      <c r="H2260" s="276"/>
      <c r="I2260" s="190"/>
      <c r="J2260" s="67"/>
      <c r="K2260" s="190"/>
      <c r="L2260" s="190"/>
      <c r="M2260" s="191"/>
      <c r="N2260" s="190"/>
      <c r="O2260" s="192"/>
      <c r="P2260" s="218"/>
      <c r="Q2260" s="218"/>
      <c r="R2260" s="218"/>
    </row>
    <row r="2261" spans="1:18" x14ac:dyDescent="0.25">
      <c r="A2261" s="191"/>
      <c r="B2261" s="190"/>
      <c r="C2261" s="190"/>
      <c r="D2261" s="190"/>
      <c r="E2261" s="190"/>
      <c r="F2261" s="190"/>
      <c r="G2261" s="190"/>
      <c r="H2261" s="276"/>
      <c r="I2261" s="190"/>
      <c r="J2261" s="67"/>
      <c r="K2261" s="190"/>
      <c r="L2261" s="190"/>
      <c r="M2261" s="191"/>
      <c r="N2261" s="190"/>
      <c r="O2261" s="192"/>
      <c r="P2261" s="218"/>
      <c r="Q2261" s="218"/>
      <c r="R2261" s="218"/>
    </row>
    <row r="2262" spans="1:18" x14ac:dyDescent="0.25">
      <c r="A2262" s="191"/>
      <c r="B2262" s="190"/>
      <c r="C2262" s="190"/>
      <c r="D2262" s="190"/>
      <c r="E2262" s="190"/>
      <c r="F2262" s="190"/>
      <c r="G2262" s="190"/>
      <c r="H2262" s="276"/>
      <c r="I2262" s="190"/>
      <c r="J2262" s="67"/>
      <c r="K2262" s="190"/>
      <c r="L2262" s="190"/>
      <c r="M2262" s="191"/>
      <c r="N2262" s="190"/>
      <c r="O2262" s="192"/>
      <c r="P2262" s="218"/>
      <c r="Q2262" s="218"/>
      <c r="R2262" s="218"/>
    </row>
    <row r="2263" spans="1:18" x14ac:dyDescent="0.25">
      <c r="A2263" s="191"/>
      <c r="B2263" s="190"/>
      <c r="C2263" s="190"/>
      <c r="D2263" s="190"/>
      <c r="E2263" s="190"/>
      <c r="F2263" s="190"/>
      <c r="G2263" s="190"/>
      <c r="H2263" s="276"/>
      <c r="I2263" s="190"/>
      <c r="J2263" s="67"/>
      <c r="K2263" s="190"/>
      <c r="L2263" s="190"/>
      <c r="M2263" s="191"/>
      <c r="N2263" s="190"/>
      <c r="O2263" s="192"/>
      <c r="P2263" s="218"/>
      <c r="Q2263" s="218"/>
      <c r="R2263" s="218"/>
    </row>
    <row r="2264" spans="1:18" x14ac:dyDescent="0.25">
      <c r="A2264" s="191"/>
      <c r="B2264" s="190"/>
      <c r="C2264" s="190"/>
      <c r="D2264" s="190"/>
      <c r="E2264" s="190"/>
      <c r="F2264" s="190"/>
      <c r="G2264" s="190"/>
      <c r="H2264" s="276"/>
      <c r="I2264" s="190"/>
      <c r="J2264" s="67"/>
      <c r="K2264" s="190"/>
      <c r="L2264" s="190"/>
      <c r="M2264" s="191"/>
      <c r="N2264" s="190"/>
      <c r="O2264" s="192"/>
      <c r="P2264" s="218"/>
      <c r="Q2264" s="218"/>
      <c r="R2264" s="218"/>
    </row>
    <row r="2265" spans="1:18" x14ac:dyDescent="0.25">
      <c r="A2265" s="191"/>
      <c r="B2265" s="190"/>
      <c r="C2265" s="190"/>
      <c r="D2265" s="190"/>
      <c r="E2265" s="190"/>
      <c r="F2265" s="190"/>
      <c r="G2265" s="190"/>
      <c r="H2265" s="276"/>
      <c r="I2265" s="190"/>
      <c r="J2265" s="67"/>
      <c r="K2265" s="190"/>
      <c r="L2265" s="190"/>
      <c r="M2265" s="191"/>
      <c r="N2265" s="190"/>
      <c r="O2265" s="192"/>
      <c r="P2265" s="218"/>
      <c r="Q2265" s="218"/>
      <c r="R2265" s="218"/>
    </row>
    <row r="2266" spans="1:18" x14ac:dyDescent="0.25">
      <c r="A2266" s="191"/>
      <c r="B2266" s="190"/>
      <c r="C2266" s="190"/>
      <c r="D2266" s="190"/>
      <c r="E2266" s="190"/>
      <c r="F2266" s="190"/>
      <c r="G2266" s="190"/>
      <c r="H2266" s="276"/>
      <c r="I2266" s="190"/>
      <c r="J2266" s="67"/>
      <c r="K2266" s="190"/>
      <c r="L2266" s="190"/>
      <c r="M2266" s="191"/>
      <c r="N2266" s="190"/>
      <c r="O2266" s="192"/>
      <c r="P2266" s="218"/>
      <c r="Q2266" s="218"/>
      <c r="R2266" s="218"/>
    </row>
    <row r="2267" spans="1:18" x14ac:dyDescent="0.25">
      <c r="A2267" s="191"/>
      <c r="B2267" s="190"/>
      <c r="C2267" s="190"/>
      <c r="D2267" s="190"/>
      <c r="E2267" s="190"/>
      <c r="F2267" s="190"/>
      <c r="G2267" s="190"/>
      <c r="H2267" s="276"/>
      <c r="I2267" s="190"/>
      <c r="J2267" s="67"/>
      <c r="K2267" s="190"/>
      <c r="L2267" s="190"/>
      <c r="M2267" s="191"/>
      <c r="N2267" s="190"/>
      <c r="O2267" s="192"/>
      <c r="P2267" s="218"/>
      <c r="Q2267" s="218"/>
      <c r="R2267" s="218"/>
    </row>
    <row r="2268" spans="1:18" x14ac:dyDescent="0.25">
      <c r="A2268" s="191"/>
      <c r="B2268" s="190"/>
      <c r="C2268" s="190"/>
      <c r="D2268" s="190"/>
      <c r="E2268" s="190"/>
      <c r="F2268" s="190"/>
      <c r="G2268" s="190"/>
      <c r="H2268" s="276"/>
      <c r="I2268" s="190"/>
      <c r="J2268" s="67"/>
      <c r="K2268" s="190"/>
      <c r="L2268" s="190"/>
      <c r="M2268" s="191"/>
      <c r="N2268" s="190"/>
      <c r="O2268" s="192"/>
      <c r="P2268" s="218"/>
      <c r="Q2268" s="218"/>
      <c r="R2268" s="218"/>
    </row>
    <row r="2269" spans="1:18" x14ac:dyDescent="0.25">
      <c r="A2269" s="191"/>
      <c r="B2269" s="190"/>
      <c r="C2269" s="190"/>
      <c r="D2269" s="190"/>
      <c r="E2269" s="190"/>
      <c r="F2269" s="190"/>
      <c r="G2269" s="190"/>
      <c r="H2269" s="276"/>
      <c r="I2269" s="190"/>
      <c r="J2269" s="67"/>
      <c r="K2269" s="190"/>
      <c r="L2269" s="190"/>
      <c r="M2269" s="191"/>
      <c r="N2269" s="190"/>
      <c r="O2269" s="192"/>
      <c r="P2269" s="218"/>
      <c r="Q2269" s="218"/>
      <c r="R2269" s="218"/>
    </row>
    <row r="2270" spans="1:18" x14ac:dyDescent="0.25">
      <c r="A2270" s="191"/>
      <c r="B2270" s="190"/>
      <c r="C2270" s="190"/>
      <c r="D2270" s="190"/>
      <c r="E2270" s="190"/>
      <c r="F2270" s="190"/>
      <c r="G2270" s="190"/>
      <c r="H2270" s="276"/>
      <c r="I2270" s="190"/>
      <c r="J2270" s="67"/>
      <c r="K2270" s="190"/>
      <c r="L2270" s="190"/>
      <c r="M2270" s="191"/>
      <c r="N2270" s="190"/>
      <c r="O2270" s="192"/>
      <c r="P2270" s="218"/>
      <c r="Q2270" s="218"/>
      <c r="R2270" s="218"/>
    </row>
    <row r="2271" spans="1:18" x14ac:dyDescent="0.25">
      <c r="A2271" s="191"/>
      <c r="B2271" s="190"/>
      <c r="C2271" s="190"/>
      <c r="D2271" s="190"/>
      <c r="E2271" s="190"/>
      <c r="F2271" s="190"/>
      <c r="G2271" s="190"/>
      <c r="H2271" s="276"/>
      <c r="I2271" s="190"/>
      <c r="J2271" s="67"/>
      <c r="K2271" s="190"/>
      <c r="L2271" s="190"/>
      <c r="M2271" s="191"/>
      <c r="N2271" s="190"/>
      <c r="O2271" s="192"/>
      <c r="P2271" s="218"/>
      <c r="Q2271" s="218"/>
      <c r="R2271" s="218"/>
    </row>
    <row r="2272" spans="1:18" x14ac:dyDescent="0.25">
      <c r="A2272" s="191"/>
      <c r="B2272" s="190"/>
      <c r="C2272" s="190"/>
      <c r="D2272" s="190"/>
      <c r="E2272" s="190"/>
      <c r="F2272" s="190"/>
      <c r="G2272" s="190"/>
      <c r="H2272" s="276"/>
      <c r="I2272" s="190"/>
      <c r="J2272" s="67"/>
      <c r="K2272" s="190"/>
      <c r="L2272" s="190"/>
      <c r="M2272" s="191"/>
      <c r="N2272" s="190"/>
      <c r="O2272" s="192"/>
      <c r="P2272" s="218"/>
      <c r="Q2272" s="218"/>
      <c r="R2272" s="218"/>
    </row>
    <row r="2273" spans="1:18" x14ac:dyDescent="0.25">
      <c r="A2273" s="191"/>
      <c r="B2273" s="190"/>
      <c r="C2273" s="190"/>
      <c r="D2273" s="190"/>
      <c r="E2273" s="190"/>
      <c r="F2273" s="190"/>
      <c r="G2273" s="190"/>
      <c r="H2273" s="276"/>
      <c r="I2273" s="190"/>
      <c r="J2273" s="67"/>
      <c r="K2273" s="190"/>
      <c r="L2273" s="190"/>
      <c r="M2273" s="191"/>
      <c r="N2273" s="190"/>
      <c r="O2273" s="192"/>
      <c r="P2273" s="218"/>
      <c r="Q2273" s="218"/>
      <c r="R2273" s="218"/>
    </row>
    <row r="2274" spans="1:18" x14ac:dyDescent="0.25">
      <c r="A2274" s="191"/>
      <c r="B2274" s="190"/>
      <c r="C2274" s="190"/>
      <c r="D2274" s="190"/>
      <c r="E2274" s="190"/>
      <c r="F2274" s="190"/>
      <c r="G2274" s="190"/>
      <c r="H2274" s="276"/>
      <c r="I2274" s="190"/>
      <c r="J2274" s="67"/>
      <c r="K2274" s="190"/>
      <c r="L2274" s="190"/>
      <c r="M2274" s="191"/>
      <c r="N2274" s="190"/>
      <c r="O2274" s="192"/>
      <c r="P2274" s="218"/>
      <c r="Q2274" s="218"/>
      <c r="R2274" s="218"/>
    </row>
    <row r="2275" spans="1:18" x14ac:dyDescent="0.25">
      <c r="A2275" s="191"/>
      <c r="B2275" s="190"/>
      <c r="C2275" s="190"/>
      <c r="D2275" s="190"/>
      <c r="E2275" s="190"/>
      <c r="F2275" s="190"/>
      <c r="G2275" s="190"/>
      <c r="H2275" s="276"/>
      <c r="I2275" s="190"/>
      <c r="J2275" s="67"/>
      <c r="K2275" s="190"/>
      <c r="L2275" s="190"/>
      <c r="M2275" s="191"/>
      <c r="N2275" s="190"/>
      <c r="O2275" s="192"/>
      <c r="P2275" s="218"/>
      <c r="Q2275" s="218"/>
      <c r="R2275" s="218"/>
    </row>
    <row r="2276" spans="1:18" x14ac:dyDescent="0.25">
      <c r="A2276" s="191"/>
      <c r="B2276" s="190"/>
      <c r="C2276" s="190"/>
      <c r="D2276" s="190"/>
      <c r="E2276" s="190"/>
      <c r="F2276" s="190"/>
      <c r="G2276" s="190"/>
      <c r="H2276" s="276"/>
      <c r="I2276" s="190"/>
      <c r="J2276" s="67"/>
      <c r="K2276" s="190"/>
      <c r="L2276" s="190"/>
      <c r="M2276" s="191"/>
      <c r="N2276" s="190"/>
      <c r="O2276" s="192"/>
      <c r="P2276" s="218"/>
      <c r="Q2276" s="218"/>
      <c r="R2276" s="218"/>
    </row>
    <row r="2277" spans="1:18" x14ac:dyDescent="0.25">
      <c r="A2277" s="191"/>
      <c r="B2277" s="190"/>
      <c r="C2277" s="190"/>
      <c r="D2277" s="190"/>
      <c r="E2277" s="190"/>
      <c r="F2277" s="190"/>
      <c r="G2277" s="190"/>
      <c r="H2277" s="276"/>
      <c r="I2277" s="190"/>
      <c r="J2277" s="67"/>
      <c r="K2277" s="190"/>
      <c r="L2277" s="190"/>
      <c r="M2277" s="191"/>
      <c r="N2277" s="190"/>
      <c r="O2277" s="192"/>
      <c r="P2277" s="218"/>
      <c r="Q2277" s="218"/>
      <c r="R2277" s="218"/>
    </row>
    <row r="2278" spans="1:18" x14ac:dyDescent="0.25">
      <c r="A2278" s="191"/>
      <c r="B2278" s="190"/>
      <c r="C2278" s="190"/>
      <c r="D2278" s="190"/>
      <c r="E2278" s="190"/>
      <c r="F2278" s="190"/>
      <c r="G2278" s="190"/>
      <c r="H2278" s="276"/>
      <c r="I2278" s="190"/>
      <c r="J2278" s="67"/>
      <c r="K2278" s="190"/>
      <c r="L2278" s="190"/>
      <c r="M2278" s="191"/>
      <c r="N2278" s="190"/>
      <c r="O2278" s="192"/>
      <c r="P2278" s="218"/>
      <c r="Q2278" s="218"/>
      <c r="R2278" s="218"/>
    </row>
    <row r="2279" spans="1:18" x14ac:dyDescent="0.25">
      <c r="A2279" s="191"/>
      <c r="B2279" s="190"/>
      <c r="C2279" s="190"/>
      <c r="D2279" s="190"/>
      <c r="E2279" s="190"/>
      <c r="F2279" s="190"/>
      <c r="G2279" s="190"/>
      <c r="H2279" s="276"/>
      <c r="I2279" s="190"/>
      <c r="J2279" s="67"/>
      <c r="K2279" s="190"/>
      <c r="L2279" s="190"/>
      <c r="M2279" s="191"/>
      <c r="N2279" s="190"/>
      <c r="O2279" s="192"/>
      <c r="P2279" s="218"/>
      <c r="Q2279" s="218"/>
      <c r="R2279" s="218"/>
    </row>
    <row r="2280" spans="1:18" x14ac:dyDescent="0.25">
      <c r="A2280" s="191"/>
      <c r="B2280" s="190"/>
      <c r="C2280" s="190"/>
      <c r="D2280" s="190"/>
      <c r="E2280" s="190"/>
      <c r="F2280" s="190"/>
      <c r="G2280" s="190"/>
      <c r="H2280" s="276"/>
      <c r="I2280" s="190"/>
      <c r="J2280" s="67"/>
      <c r="K2280" s="190"/>
      <c r="L2280" s="190"/>
      <c r="M2280" s="191"/>
      <c r="N2280" s="190"/>
      <c r="O2280" s="192"/>
      <c r="P2280" s="218"/>
      <c r="Q2280" s="218"/>
      <c r="R2280" s="218"/>
    </row>
    <row r="2281" spans="1:18" x14ac:dyDescent="0.25">
      <c r="A2281" s="191"/>
      <c r="B2281" s="190"/>
      <c r="C2281" s="190"/>
      <c r="D2281" s="190"/>
      <c r="E2281" s="190"/>
      <c r="F2281" s="190"/>
      <c r="G2281" s="190"/>
      <c r="H2281" s="276"/>
      <c r="I2281" s="190"/>
      <c r="J2281" s="67"/>
      <c r="K2281" s="190"/>
      <c r="L2281" s="190"/>
      <c r="M2281" s="191"/>
      <c r="N2281" s="190"/>
      <c r="O2281" s="192"/>
      <c r="P2281" s="218"/>
      <c r="Q2281" s="218"/>
      <c r="R2281" s="218"/>
    </row>
    <row r="2282" spans="1:18" x14ac:dyDescent="0.25">
      <c r="A2282" s="191"/>
      <c r="B2282" s="190"/>
      <c r="C2282" s="190"/>
      <c r="D2282" s="190"/>
      <c r="E2282" s="190"/>
      <c r="F2282" s="190"/>
      <c r="G2282" s="190"/>
      <c r="H2282" s="276"/>
      <c r="I2282" s="190"/>
      <c r="J2282" s="67"/>
      <c r="K2282" s="190"/>
      <c r="L2282" s="190"/>
      <c r="M2282" s="191"/>
      <c r="N2282" s="190"/>
      <c r="O2282" s="192"/>
      <c r="P2282" s="218"/>
      <c r="Q2282" s="218"/>
      <c r="R2282" s="218"/>
    </row>
    <row r="2283" spans="1:18" x14ac:dyDescent="0.25">
      <c r="A2283" s="191"/>
      <c r="B2283" s="190"/>
      <c r="C2283" s="190"/>
      <c r="D2283" s="190"/>
      <c r="E2283" s="190"/>
      <c r="F2283" s="190"/>
      <c r="G2283" s="190"/>
      <c r="H2283" s="276"/>
      <c r="I2283" s="190"/>
      <c r="J2283" s="67"/>
      <c r="K2283" s="190"/>
      <c r="L2283" s="190"/>
      <c r="M2283" s="191"/>
      <c r="N2283" s="190"/>
      <c r="O2283" s="192"/>
      <c r="P2283" s="218"/>
      <c r="Q2283" s="218"/>
      <c r="R2283" s="218"/>
    </row>
    <row r="2284" spans="1:18" x14ac:dyDescent="0.25">
      <c r="A2284" s="191"/>
      <c r="B2284" s="190"/>
      <c r="C2284" s="190"/>
      <c r="D2284" s="190"/>
      <c r="E2284" s="190"/>
      <c r="F2284" s="190"/>
      <c r="G2284" s="190"/>
      <c r="H2284" s="276"/>
      <c r="I2284" s="190"/>
      <c r="J2284" s="67"/>
      <c r="K2284" s="190"/>
      <c r="L2284" s="190"/>
      <c r="M2284" s="191"/>
      <c r="N2284" s="190"/>
      <c r="O2284" s="192"/>
      <c r="P2284" s="218"/>
      <c r="Q2284" s="218"/>
      <c r="R2284" s="218"/>
    </row>
    <row r="2285" spans="1:18" x14ac:dyDescent="0.25">
      <c r="A2285" s="191"/>
      <c r="B2285" s="190"/>
      <c r="C2285" s="190"/>
      <c r="D2285" s="190"/>
      <c r="E2285" s="190"/>
      <c r="F2285" s="190"/>
      <c r="G2285" s="190"/>
      <c r="H2285" s="276"/>
      <c r="I2285" s="190"/>
      <c r="J2285" s="67"/>
      <c r="K2285" s="190"/>
      <c r="L2285" s="190"/>
      <c r="M2285" s="191"/>
      <c r="N2285" s="190"/>
      <c r="O2285" s="192"/>
      <c r="P2285" s="218"/>
      <c r="Q2285" s="218"/>
      <c r="R2285" s="218"/>
    </row>
    <row r="2286" spans="1:18" x14ac:dyDescent="0.25">
      <c r="A2286" s="191"/>
      <c r="B2286" s="190"/>
      <c r="C2286" s="190"/>
      <c r="D2286" s="190"/>
      <c r="E2286" s="190"/>
      <c r="F2286" s="190"/>
      <c r="G2286" s="190"/>
      <c r="H2286" s="276"/>
      <c r="I2286" s="190"/>
      <c r="J2286" s="67"/>
      <c r="K2286" s="190"/>
      <c r="L2286" s="190"/>
      <c r="M2286" s="191"/>
      <c r="N2286" s="190"/>
      <c r="O2286" s="192"/>
      <c r="P2286" s="218"/>
      <c r="Q2286" s="218"/>
      <c r="R2286" s="218"/>
    </row>
    <row r="2287" spans="1:18" x14ac:dyDescent="0.25">
      <c r="A2287" s="191"/>
      <c r="B2287" s="190"/>
      <c r="C2287" s="190"/>
      <c r="D2287" s="190"/>
      <c r="E2287" s="190"/>
      <c r="F2287" s="190"/>
      <c r="G2287" s="190"/>
      <c r="H2287" s="276"/>
      <c r="I2287" s="190"/>
      <c r="J2287" s="67"/>
      <c r="K2287" s="190"/>
      <c r="L2287" s="190"/>
      <c r="M2287" s="191"/>
      <c r="N2287" s="190"/>
      <c r="O2287" s="192"/>
      <c r="P2287" s="218"/>
      <c r="Q2287" s="218"/>
      <c r="R2287" s="218"/>
    </row>
    <row r="2288" spans="1:18" x14ac:dyDescent="0.25">
      <c r="A2288" s="191"/>
      <c r="B2288" s="190"/>
      <c r="C2288" s="190"/>
      <c r="D2288" s="190"/>
      <c r="E2288" s="190"/>
      <c r="F2288" s="190"/>
      <c r="G2288" s="190"/>
      <c r="H2288" s="276"/>
      <c r="I2288" s="190"/>
      <c r="J2288" s="67"/>
      <c r="K2288" s="190"/>
      <c r="L2288" s="190"/>
      <c r="M2288" s="191"/>
      <c r="N2288" s="190"/>
      <c r="O2288" s="192"/>
      <c r="P2288" s="218"/>
      <c r="Q2288" s="218"/>
      <c r="R2288" s="218"/>
    </row>
    <row r="2289" spans="1:18" x14ac:dyDescent="0.25">
      <c r="A2289" s="191"/>
      <c r="B2289" s="190"/>
      <c r="C2289" s="190"/>
      <c r="D2289" s="190"/>
      <c r="E2289" s="190"/>
      <c r="F2289" s="190"/>
      <c r="G2289" s="190"/>
      <c r="H2289" s="276"/>
      <c r="I2289" s="190"/>
      <c r="J2289" s="67"/>
      <c r="K2289" s="190"/>
      <c r="L2289" s="190"/>
      <c r="M2289" s="191"/>
      <c r="N2289" s="190"/>
      <c r="O2289" s="192"/>
      <c r="P2289" s="218"/>
      <c r="Q2289" s="218"/>
      <c r="R2289" s="218"/>
    </row>
    <row r="2290" spans="1:18" x14ac:dyDescent="0.25">
      <c r="A2290" s="191"/>
      <c r="B2290" s="190"/>
      <c r="C2290" s="190"/>
      <c r="D2290" s="190"/>
      <c r="E2290" s="190"/>
      <c r="F2290" s="190"/>
      <c r="G2290" s="190"/>
      <c r="H2290" s="276"/>
      <c r="I2290" s="190"/>
      <c r="J2290" s="67"/>
      <c r="K2290" s="190"/>
      <c r="L2290" s="190"/>
      <c r="M2290" s="191"/>
      <c r="N2290" s="190"/>
      <c r="O2290" s="192"/>
      <c r="P2290" s="218"/>
      <c r="Q2290" s="218"/>
      <c r="R2290" s="218"/>
    </row>
    <row r="2291" spans="1:18" x14ac:dyDescent="0.25">
      <c r="A2291" s="191"/>
      <c r="B2291" s="190"/>
      <c r="C2291" s="190"/>
      <c r="D2291" s="190"/>
      <c r="E2291" s="190"/>
      <c r="F2291" s="190"/>
      <c r="G2291" s="190"/>
      <c r="H2291" s="276"/>
      <c r="I2291" s="190"/>
      <c r="J2291" s="67"/>
      <c r="K2291" s="190"/>
      <c r="L2291" s="190"/>
      <c r="M2291" s="191"/>
      <c r="N2291" s="190"/>
      <c r="O2291" s="192"/>
      <c r="P2291" s="218"/>
      <c r="Q2291" s="218"/>
      <c r="R2291" s="218"/>
    </row>
    <row r="2292" spans="1:18" x14ac:dyDescent="0.25">
      <c r="A2292" s="191"/>
      <c r="B2292" s="190"/>
      <c r="C2292" s="190"/>
      <c r="D2292" s="190"/>
      <c r="E2292" s="190"/>
      <c r="F2292" s="190"/>
      <c r="G2292" s="190"/>
      <c r="H2292" s="276"/>
      <c r="I2292" s="190"/>
      <c r="J2292" s="67"/>
      <c r="K2292" s="190"/>
      <c r="L2292" s="190"/>
      <c r="M2292" s="191"/>
      <c r="N2292" s="190"/>
      <c r="O2292" s="192"/>
      <c r="P2292" s="218"/>
      <c r="Q2292" s="218"/>
      <c r="R2292" s="218"/>
    </row>
    <row r="2293" spans="1:18" x14ac:dyDescent="0.25">
      <c r="A2293" s="191"/>
      <c r="B2293" s="190"/>
      <c r="C2293" s="190"/>
      <c r="D2293" s="190"/>
      <c r="E2293" s="190"/>
      <c r="F2293" s="190"/>
      <c r="G2293" s="190"/>
      <c r="H2293" s="276"/>
      <c r="I2293" s="190"/>
      <c r="J2293" s="67"/>
      <c r="K2293" s="190"/>
      <c r="L2293" s="190"/>
      <c r="M2293" s="191"/>
      <c r="N2293" s="190"/>
      <c r="O2293" s="192"/>
      <c r="P2293" s="218"/>
      <c r="Q2293" s="218"/>
      <c r="R2293" s="218"/>
    </row>
    <row r="2294" spans="1:18" x14ac:dyDescent="0.25">
      <c r="A2294" s="191"/>
      <c r="B2294" s="190"/>
      <c r="C2294" s="190"/>
      <c r="D2294" s="190"/>
      <c r="E2294" s="190"/>
      <c r="F2294" s="190"/>
      <c r="G2294" s="190"/>
      <c r="H2294" s="276"/>
      <c r="I2294" s="190"/>
      <c r="J2294" s="67"/>
      <c r="K2294" s="190"/>
      <c r="L2294" s="190"/>
      <c r="M2294" s="191"/>
      <c r="N2294" s="190"/>
      <c r="O2294" s="192"/>
      <c r="P2294" s="218"/>
      <c r="Q2294" s="218"/>
      <c r="R2294" s="218"/>
    </row>
    <row r="2295" spans="1:18" x14ac:dyDescent="0.25">
      <c r="A2295" s="191"/>
      <c r="B2295" s="190"/>
      <c r="C2295" s="190"/>
      <c r="D2295" s="190"/>
      <c r="E2295" s="190"/>
      <c r="F2295" s="190"/>
      <c r="G2295" s="190"/>
      <c r="H2295" s="276"/>
      <c r="I2295" s="190"/>
      <c r="J2295" s="67"/>
      <c r="K2295" s="190"/>
      <c r="L2295" s="190"/>
      <c r="M2295" s="191"/>
      <c r="N2295" s="190"/>
      <c r="O2295" s="192"/>
      <c r="P2295" s="218"/>
      <c r="Q2295" s="218"/>
      <c r="R2295" s="218"/>
    </row>
    <row r="2296" spans="1:18" x14ac:dyDescent="0.25">
      <c r="A2296" s="191"/>
      <c r="B2296" s="190"/>
      <c r="C2296" s="190"/>
      <c r="D2296" s="190"/>
      <c r="E2296" s="190"/>
      <c r="F2296" s="190"/>
      <c r="G2296" s="190"/>
      <c r="H2296" s="276"/>
      <c r="I2296" s="190"/>
      <c r="J2296" s="67"/>
      <c r="K2296" s="190"/>
      <c r="L2296" s="190"/>
      <c r="M2296" s="191"/>
      <c r="N2296" s="190"/>
      <c r="O2296" s="192"/>
      <c r="P2296" s="218"/>
      <c r="Q2296" s="218"/>
      <c r="R2296" s="218"/>
    </row>
    <row r="2297" spans="1:18" x14ac:dyDescent="0.25">
      <c r="A2297" s="191"/>
      <c r="B2297" s="190"/>
      <c r="C2297" s="190"/>
      <c r="D2297" s="190"/>
      <c r="E2297" s="190"/>
      <c r="F2297" s="190"/>
      <c r="G2297" s="190"/>
      <c r="H2297" s="276"/>
      <c r="I2297" s="190"/>
      <c r="J2297" s="67"/>
      <c r="K2297" s="190"/>
      <c r="L2297" s="190"/>
      <c r="M2297" s="191"/>
      <c r="N2297" s="190"/>
      <c r="O2297" s="192"/>
      <c r="P2297" s="218"/>
      <c r="Q2297" s="218"/>
      <c r="R2297" s="218"/>
    </row>
    <row r="2298" spans="1:18" x14ac:dyDescent="0.25">
      <c r="A2298" s="191"/>
      <c r="B2298" s="190"/>
      <c r="C2298" s="190"/>
      <c r="D2298" s="190"/>
      <c r="E2298" s="190"/>
      <c r="F2298" s="190"/>
      <c r="G2298" s="190"/>
      <c r="H2298" s="276"/>
      <c r="I2298" s="190"/>
      <c r="J2298" s="67"/>
      <c r="K2298" s="190"/>
      <c r="L2298" s="190"/>
      <c r="M2298" s="191"/>
      <c r="N2298" s="190"/>
      <c r="O2298" s="192"/>
      <c r="P2298" s="218"/>
      <c r="Q2298" s="218"/>
      <c r="R2298" s="218"/>
    </row>
    <row r="2299" spans="1:18" x14ac:dyDescent="0.25">
      <c r="A2299" s="191"/>
      <c r="B2299" s="190"/>
      <c r="C2299" s="190"/>
      <c r="D2299" s="190"/>
      <c r="E2299" s="190"/>
      <c r="F2299" s="190"/>
      <c r="G2299" s="190"/>
      <c r="H2299" s="276"/>
      <c r="I2299" s="190"/>
      <c r="J2299" s="67"/>
      <c r="K2299" s="190"/>
      <c r="L2299" s="190"/>
      <c r="M2299" s="191"/>
      <c r="N2299" s="190"/>
      <c r="O2299" s="192"/>
      <c r="P2299" s="218"/>
      <c r="Q2299" s="218"/>
      <c r="R2299" s="218"/>
    </row>
    <row r="2300" spans="1:18" x14ac:dyDescent="0.25">
      <c r="A2300" s="191"/>
      <c r="B2300" s="190"/>
      <c r="C2300" s="190"/>
      <c r="D2300" s="190"/>
      <c r="E2300" s="190"/>
      <c r="F2300" s="190"/>
      <c r="G2300" s="190"/>
      <c r="H2300" s="276"/>
      <c r="I2300" s="190"/>
      <c r="J2300" s="67"/>
      <c r="K2300" s="190"/>
      <c r="L2300" s="190"/>
      <c r="M2300" s="191"/>
      <c r="N2300" s="190"/>
      <c r="O2300" s="192"/>
      <c r="P2300" s="218"/>
      <c r="Q2300" s="218"/>
      <c r="R2300" s="218"/>
    </row>
    <row r="2301" spans="1:18" x14ac:dyDescent="0.25">
      <c r="A2301" s="191"/>
      <c r="B2301" s="190"/>
      <c r="C2301" s="190"/>
      <c r="D2301" s="190"/>
      <c r="E2301" s="190"/>
      <c r="F2301" s="190"/>
      <c r="G2301" s="190"/>
      <c r="H2301" s="276"/>
      <c r="I2301" s="190"/>
      <c r="J2301" s="67"/>
      <c r="K2301" s="190"/>
      <c r="L2301" s="190"/>
      <c r="M2301" s="191"/>
      <c r="N2301" s="190"/>
      <c r="O2301" s="192"/>
      <c r="P2301" s="218"/>
      <c r="Q2301" s="218"/>
      <c r="R2301" s="218"/>
    </row>
    <row r="2302" spans="1:18" x14ac:dyDescent="0.25">
      <c r="A2302" s="191"/>
      <c r="B2302" s="190"/>
      <c r="C2302" s="190"/>
      <c r="D2302" s="190"/>
      <c r="E2302" s="190"/>
      <c r="F2302" s="190"/>
      <c r="G2302" s="190"/>
      <c r="H2302" s="276"/>
      <c r="I2302" s="190"/>
      <c r="J2302" s="67"/>
      <c r="K2302" s="190"/>
      <c r="L2302" s="190"/>
      <c r="M2302" s="191"/>
      <c r="N2302" s="190"/>
      <c r="O2302" s="192"/>
      <c r="P2302" s="218"/>
      <c r="Q2302" s="218"/>
      <c r="R2302" s="218"/>
    </row>
    <row r="2303" spans="1:18" x14ac:dyDescent="0.25">
      <c r="A2303" s="191"/>
      <c r="B2303" s="190"/>
      <c r="C2303" s="190"/>
      <c r="D2303" s="190"/>
      <c r="E2303" s="190"/>
      <c r="F2303" s="190"/>
      <c r="G2303" s="190"/>
      <c r="H2303" s="276"/>
      <c r="I2303" s="190"/>
      <c r="J2303" s="67"/>
      <c r="K2303" s="190"/>
      <c r="L2303" s="190"/>
      <c r="M2303" s="191"/>
      <c r="N2303" s="190"/>
      <c r="O2303" s="192"/>
      <c r="P2303" s="218"/>
      <c r="Q2303" s="218"/>
      <c r="R2303" s="218"/>
    </row>
    <row r="2304" spans="1:18" x14ac:dyDescent="0.25">
      <c r="A2304" s="191"/>
      <c r="B2304" s="190"/>
      <c r="C2304" s="190"/>
      <c r="D2304" s="190"/>
      <c r="E2304" s="190"/>
      <c r="F2304" s="190"/>
      <c r="G2304" s="190"/>
      <c r="H2304" s="276"/>
      <c r="I2304" s="190"/>
      <c r="J2304" s="67"/>
      <c r="K2304" s="190"/>
      <c r="L2304" s="190"/>
      <c r="M2304" s="191"/>
      <c r="N2304" s="190"/>
      <c r="O2304" s="192"/>
      <c r="P2304" s="218"/>
      <c r="Q2304" s="218"/>
      <c r="R2304" s="218"/>
    </row>
    <row r="2305" spans="1:18" x14ac:dyDescent="0.25">
      <c r="A2305" s="191"/>
      <c r="B2305" s="190"/>
      <c r="C2305" s="190"/>
      <c r="D2305" s="190"/>
      <c r="E2305" s="190"/>
      <c r="F2305" s="190"/>
      <c r="G2305" s="190"/>
      <c r="H2305" s="276"/>
      <c r="I2305" s="190"/>
      <c r="J2305" s="67"/>
      <c r="K2305" s="190"/>
      <c r="L2305" s="190"/>
      <c r="M2305" s="191"/>
      <c r="N2305" s="190"/>
      <c r="O2305" s="192"/>
      <c r="P2305" s="218"/>
      <c r="Q2305" s="218"/>
      <c r="R2305" s="218"/>
    </row>
    <row r="2306" spans="1:18" x14ac:dyDescent="0.25">
      <c r="A2306" s="191"/>
      <c r="B2306" s="190"/>
      <c r="C2306" s="190"/>
      <c r="D2306" s="190"/>
      <c r="E2306" s="190"/>
      <c r="F2306" s="190"/>
      <c r="G2306" s="190"/>
      <c r="H2306" s="276"/>
      <c r="I2306" s="190"/>
      <c r="J2306" s="67"/>
      <c r="K2306" s="190"/>
      <c r="L2306" s="190"/>
      <c r="M2306" s="191"/>
      <c r="N2306" s="190"/>
      <c r="O2306" s="192"/>
      <c r="P2306" s="218"/>
      <c r="Q2306" s="218"/>
      <c r="R2306" s="218"/>
    </row>
    <row r="2307" spans="1:18" x14ac:dyDescent="0.25">
      <c r="A2307" s="191"/>
      <c r="B2307" s="190"/>
      <c r="C2307" s="190"/>
      <c r="D2307" s="190"/>
      <c r="E2307" s="190"/>
      <c r="F2307" s="190"/>
      <c r="G2307" s="190"/>
      <c r="H2307" s="276"/>
      <c r="I2307" s="190"/>
      <c r="J2307" s="67"/>
      <c r="K2307" s="190"/>
      <c r="L2307" s="190"/>
      <c r="M2307" s="191"/>
      <c r="N2307" s="190"/>
      <c r="O2307" s="192"/>
      <c r="P2307" s="218"/>
      <c r="Q2307" s="218"/>
      <c r="R2307" s="218"/>
    </row>
    <row r="2308" spans="1:18" x14ac:dyDescent="0.25">
      <c r="A2308" s="191"/>
      <c r="B2308" s="190"/>
      <c r="C2308" s="190"/>
      <c r="D2308" s="190"/>
      <c r="E2308" s="190"/>
      <c r="F2308" s="190"/>
      <c r="G2308" s="190"/>
      <c r="H2308" s="276"/>
      <c r="I2308" s="190"/>
      <c r="J2308" s="67"/>
      <c r="K2308" s="190"/>
      <c r="L2308" s="190"/>
      <c r="M2308" s="191"/>
      <c r="N2308" s="190"/>
      <c r="O2308" s="192"/>
      <c r="P2308" s="218"/>
      <c r="Q2308" s="218"/>
      <c r="R2308" s="218"/>
    </row>
    <row r="2309" spans="1:18" x14ac:dyDescent="0.25">
      <c r="A2309" s="191"/>
      <c r="B2309" s="190"/>
      <c r="C2309" s="190"/>
      <c r="D2309" s="190"/>
      <c r="E2309" s="190"/>
      <c r="F2309" s="190"/>
      <c r="G2309" s="190"/>
      <c r="H2309" s="276"/>
      <c r="I2309" s="190"/>
      <c r="J2309" s="67"/>
      <c r="K2309" s="190"/>
      <c r="L2309" s="190"/>
      <c r="M2309" s="191"/>
      <c r="N2309" s="190"/>
      <c r="O2309" s="192"/>
      <c r="P2309" s="218"/>
      <c r="Q2309" s="218"/>
      <c r="R2309" s="218"/>
    </row>
    <row r="2310" spans="1:18" x14ac:dyDescent="0.25">
      <c r="A2310" s="191"/>
      <c r="B2310" s="190"/>
      <c r="C2310" s="190"/>
      <c r="D2310" s="190"/>
      <c r="E2310" s="190"/>
      <c r="F2310" s="190"/>
      <c r="G2310" s="190"/>
      <c r="H2310" s="276"/>
      <c r="I2310" s="190"/>
      <c r="J2310" s="67"/>
      <c r="K2310" s="190"/>
      <c r="L2310" s="190"/>
      <c r="M2310" s="191"/>
      <c r="N2310" s="190"/>
      <c r="O2310" s="192"/>
      <c r="P2310" s="218"/>
      <c r="Q2310" s="218"/>
      <c r="R2310" s="218"/>
    </row>
    <row r="2311" spans="1:18" x14ac:dyDescent="0.25">
      <c r="A2311" s="191"/>
      <c r="B2311" s="190"/>
      <c r="C2311" s="190"/>
      <c r="D2311" s="190"/>
      <c r="E2311" s="190"/>
      <c r="F2311" s="190"/>
      <c r="G2311" s="190"/>
      <c r="H2311" s="276"/>
      <c r="I2311" s="190"/>
      <c r="J2311" s="67"/>
      <c r="K2311" s="190"/>
      <c r="L2311" s="190"/>
      <c r="M2311" s="191"/>
      <c r="N2311" s="190"/>
      <c r="O2311" s="192"/>
      <c r="P2311" s="218"/>
      <c r="Q2311" s="218"/>
      <c r="R2311" s="218"/>
    </row>
    <row r="2312" spans="1:18" x14ac:dyDescent="0.25">
      <c r="A2312" s="191"/>
      <c r="B2312" s="190"/>
      <c r="C2312" s="190"/>
      <c r="D2312" s="190"/>
      <c r="E2312" s="190"/>
      <c r="F2312" s="190"/>
      <c r="G2312" s="190"/>
      <c r="H2312" s="276"/>
      <c r="I2312" s="190"/>
      <c r="J2312" s="67"/>
      <c r="K2312" s="190"/>
      <c r="L2312" s="190"/>
      <c r="M2312" s="191"/>
      <c r="N2312" s="190"/>
      <c r="O2312" s="192"/>
      <c r="P2312" s="218"/>
      <c r="Q2312" s="218"/>
      <c r="R2312" s="218"/>
    </row>
    <row r="2313" spans="1:18" x14ac:dyDescent="0.25">
      <c r="A2313" s="191"/>
      <c r="B2313" s="190"/>
      <c r="C2313" s="190"/>
      <c r="D2313" s="190"/>
      <c r="E2313" s="190"/>
      <c r="F2313" s="190"/>
      <c r="G2313" s="190"/>
      <c r="H2313" s="276"/>
      <c r="I2313" s="190"/>
      <c r="J2313" s="67"/>
      <c r="K2313" s="190"/>
      <c r="L2313" s="190"/>
      <c r="M2313" s="191"/>
      <c r="N2313" s="190"/>
      <c r="O2313" s="192"/>
      <c r="P2313" s="218"/>
      <c r="Q2313" s="218"/>
      <c r="R2313" s="218"/>
    </row>
    <row r="2314" spans="1:18" x14ac:dyDescent="0.25">
      <c r="A2314" s="191"/>
      <c r="B2314" s="190"/>
      <c r="C2314" s="190"/>
      <c r="D2314" s="190"/>
      <c r="E2314" s="190"/>
      <c r="F2314" s="190"/>
      <c r="G2314" s="190"/>
      <c r="H2314" s="276"/>
      <c r="I2314" s="190"/>
      <c r="J2314" s="67"/>
      <c r="K2314" s="190"/>
      <c r="L2314" s="190"/>
      <c r="M2314" s="191"/>
      <c r="N2314" s="190"/>
      <c r="O2314" s="192"/>
      <c r="P2314" s="218"/>
      <c r="Q2314" s="218"/>
      <c r="R2314" s="218"/>
    </row>
    <row r="2315" spans="1:18" x14ac:dyDescent="0.25">
      <c r="A2315" s="191"/>
      <c r="B2315" s="190"/>
      <c r="C2315" s="190"/>
      <c r="D2315" s="190"/>
      <c r="E2315" s="190"/>
      <c r="F2315" s="190"/>
      <c r="G2315" s="190"/>
      <c r="H2315" s="276"/>
      <c r="I2315" s="190"/>
      <c r="J2315" s="67"/>
      <c r="K2315" s="190"/>
      <c r="L2315" s="190"/>
      <c r="M2315" s="191"/>
      <c r="N2315" s="190"/>
      <c r="O2315" s="192"/>
      <c r="P2315" s="218"/>
      <c r="Q2315" s="218"/>
      <c r="R2315" s="218"/>
    </row>
    <row r="2316" spans="1:18" x14ac:dyDescent="0.25">
      <c r="A2316" s="191"/>
      <c r="B2316" s="190"/>
      <c r="C2316" s="190"/>
      <c r="D2316" s="190"/>
      <c r="E2316" s="190"/>
      <c r="F2316" s="190"/>
      <c r="G2316" s="190"/>
      <c r="H2316" s="276"/>
      <c r="I2316" s="190"/>
      <c r="J2316" s="67"/>
      <c r="K2316" s="190"/>
      <c r="L2316" s="190"/>
      <c r="M2316" s="191"/>
      <c r="N2316" s="190"/>
      <c r="O2316" s="192"/>
      <c r="P2316" s="218"/>
      <c r="Q2316" s="218"/>
      <c r="R2316" s="218"/>
    </row>
    <row r="2317" spans="1:18" x14ac:dyDescent="0.25">
      <c r="A2317" s="191"/>
      <c r="B2317" s="190"/>
      <c r="C2317" s="190"/>
      <c r="D2317" s="190"/>
      <c r="E2317" s="190"/>
      <c r="F2317" s="190"/>
      <c r="G2317" s="190"/>
      <c r="H2317" s="276"/>
      <c r="I2317" s="190"/>
      <c r="J2317" s="67"/>
      <c r="K2317" s="190"/>
      <c r="L2317" s="190"/>
      <c r="M2317" s="191"/>
      <c r="N2317" s="190"/>
      <c r="O2317" s="192"/>
      <c r="P2317" s="218"/>
      <c r="Q2317" s="218"/>
      <c r="R2317" s="218"/>
    </row>
    <row r="2318" spans="1:18" x14ac:dyDescent="0.25">
      <c r="A2318" s="191"/>
      <c r="B2318" s="190"/>
      <c r="C2318" s="190"/>
      <c r="D2318" s="190"/>
      <c r="E2318" s="190"/>
      <c r="F2318" s="190"/>
      <c r="G2318" s="190"/>
      <c r="H2318" s="276"/>
      <c r="I2318" s="190"/>
      <c r="J2318" s="67"/>
      <c r="K2318" s="190"/>
      <c r="L2318" s="190"/>
      <c r="M2318" s="191"/>
      <c r="N2318" s="190"/>
      <c r="O2318" s="192"/>
      <c r="P2318" s="218"/>
      <c r="Q2318" s="218"/>
      <c r="R2318" s="218"/>
    </row>
    <row r="2319" spans="1:18" x14ac:dyDescent="0.25">
      <c r="A2319" s="191"/>
      <c r="B2319" s="190"/>
      <c r="C2319" s="190"/>
      <c r="D2319" s="190"/>
      <c r="E2319" s="190"/>
      <c r="F2319" s="190"/>
      <c r="G2319" s="190"/>
      <c r="H2319" s="276"/>
      <c r="I2319" s="190"/>
      <c r="J2319" s="67"/>
      <c r="K2319" s="190"/>
      <c r="L2319" s="190"/>
      <c r="M2319" s="191"/>
      <c r="N2319" s="190"/>
      <c r="O2319" s="192"/>
      <c r="P2319" s="218"/>
      <c r="Q2319" s="218"/>
      <c r="R2319" s="218"/>
    </row>
    <row r="2320" spans="1:18" x14ac:dyDescent="0.25">
      <c r="A2320" s="191"/>
      <c r="B2320" s="190"/>
      <c r="C2320" s="190"/>
      <c r="D2320" s="190"/>
      <c r="E2320" s="190"/>
      <c r="F2320" s="190"/>
      <c r="G2320" s="190"/>
      <c r="H2320" s="276"/>
      <c r="I2320" s="190"/>
      <c r="J2320" s="67"/>
      <c r="K2320" s="190"/>
      <c r="L2320" s="190"/>
      <c r="M2320" s="191"/>
      <c r="N2320" s="190"/>
      <c r="O2320" s="192"/>
      <c r="P2320" s="218"/>
      <c r="Q2320" s="218"/>
      <c r="R2320" s="218"/>
    </row>
    <row r="2321" spans="1:18" x14ac:dyDescent="0.25">
      <c r="A2321" s="191"/>
      <c r="B2321" s="190"/>
      <c r="C2321" s="190"/>
      <c r="D2321" s="190"/>
      <c r="E2321" s="190"/>
      <c r="F2321" s="190"/>
      <c r="G2321" s="190"/>
      <c r="H2321" s="276"/>
      <c r="I2321" s="190"/>
      <c r="J2321" s="67"/>
      <c r="K2321" s="190"/>
      <c r="L2321" s="190"/>
      <c r="M2321" s="191"/>
      <c r="N2321" s="190"/>
      <c r="O2321" s="192"/>
      <c r="P2321" s="218"/>
      <c r="Q2321" s="218"/>
      <c r="R2321" s="218"/>
    </row>
    <row r="2322" spans="1:18" x14ac:dyDescent="0.25">
      <c r="A2322" s="191"/>
      <c r="B2322" s="190"/>
      <c r="C2322" s="190"/>
      <c r="D2322" s="190"/>
      <c r="E2322" s="190"/>
      <c r="F2322" s="190"/>
      <c r="G2322" s="190"/>
      <c r="H2322" s="276"/>
      <c r="I2322" s="190"/>
      <c r="J2322" s="67"/>
      <c r="K2322" s="190"/>
      <c r="L2322" s="190"/>
      <c r="M2322" s="191"/>
      <c r="N2322" s="190"/>
      <c r="O2322" s="192"/>
      <c r="P2322" s="218"/>
      <c r="Q2322" s="218"/>
      <c r="R2322" s="218"/>
    </row>
    <row r="2323" spans="1:18" x14ac:dyDescent="0.25">
      <c r="A2323" s="191"/>
      <c r="B2323" s="190"/>
      <c r="C2323" s="190"/>
      <c r="D2323" s="190"/>
      <c r="E2323" s="190"/>
      <c r="F2323" s="190"/>
      <c r="G2323" s="190"/>
      <c r="H2323" s="276"/>
      <c r="I2323" s="190"/>
      <c r="J2323" s="67"/>
      <c r="K2323" s="190"/>
      <c r="L2323" s="190"/>
      <c r="M2323" s="191"/>
      <c r="N2323" s="190"/>
      <c r="O2323" s="192"/>
      <c r="P2323" s="218"/>
      <c r="Q2323" s="218"/>
      <c r="R2323" s="218"/>
    </row>
    <row r="2324" spans="1:18" x14ac:dyDescent="0.25">
      <c r="A2324" s="191"/>
      <c r="B2324" s="190"/>
      <c r="C2324" s="190"/>
      <c r="D2324" s="190"/>
      <c r="E2324" s="190"/>
      <c r="F2324" s="190"/>
      <c r="G2324" s="190"/>
      <c r="H2324" s="276"/>
      <c r="I2324" s="190"/>
      <c r="J2324" s="67"/>
      <c r="K2324" s="190"/>
      <c r="L2324" s="190"/>
      <c r="M2324" s="191"/>
      <c r="N2324" s="190"/>
      <c r="O2324" s="192"/>
      <c r="P2324" s="218"/>
      <c r="Q2324" s="218"/>
      <c r="R2324" s="218"/>
    </row>
    <row r="2325" spans="1:18" x14ac:dyDescent="0.25">
      <c r="A2325" s="191"/>
      <c r="B2325" s="190"/>
      <c r="C2325" s="190"/>
      <c r="D2325" s="190"/>
      <c r="E2325" s="190"/>
      <c r="F2325" s="190"/>
      <c r="G2325" s="190"/>
      <c r="H2325" s="276"/>
      <c r="I2325" s="190"/>
      <c r="J2325" s="67"/>
      <c r="K2325" s="190"/>
      <c r="L2325" s="190"/>
      <c r="M2325" s="191"/>
      <c r="N2325" s="190"/>
      <c r="O2325" s="192"/>
      <c r="P2325" s="218"/>
      <c r="Q2325" s="218"/>
      <c r="R2325" s="218"/>
    </row>
    <row r="2326" spans="1:18" x14ac:dyDescent="0.25">
      <c r="A2326" s="191"/>
      <c r="B2326" s="190"/>
      <c r="C2326" s="190"/>
      <c r="D2326" s="190"/>
      <c r="E2326" s="190"/>
      <c r="F2326" s="190"/>
      <c r="G2326" s="190"/>
      <c r="H2326" s="276"/>
      <c r="I2326" s="190"/>
      <c r="J2326" s="67"/>
      <c r="K2326" s="190"/>
      <c r="L2326" s="190"/>
      <c r="M2326" s="191"/>
      <c r="N2326" s="190"/>
      <c r="O2326" s="192"/>
      <c r="P2326" s="218"/>
      <c r="Q2326" s="218"/>
      <c r="R2326" s="218"/>
    </row>
    <row r="2327" spans="1:18" x14ac:dyDescent="0.25">
      <c r="A2327" s="191"/>
      <c r="B2327" s="190"/>
      <c r="C2327" s="190"/>
      <c r="D2327" s="190"/>
      <c r="E2327" s="190"/>
      <c r="F2327" s="190"/>
      <c r="G2327" s="190"/>
      <c r="H2327" s="276"/>
      <c r="I2327" s="190"/>
      <c r="J2327" s="67"/>
      <c r="K2327" s="190"/>
      <c r="L2327" s="190"/>
      <c r="M2327" s="191"/>
      <c r="N2327" s="190"/>
      <c r="O2327" s="192"/>
      <c r="P2327" s="218"/>
      <c r="Q2327" s="218"/>
      <c r="R2327" s="218"/>
    </row>
    <row r="2328" spans="1:18" x14ac:dyDescent="0.25">
      <c r="A2328" s="191"/>
      <c r="B2328" s="190"/>
      <c r="C2328" s="190"/>
      <c r="D2328" s="190"/>
      <c r="E2328" s="190"/>
      <c r="F2328" s="190"/>
      <c r="G2328" s="190"/>
      <c r="H2328" s="276"/>
      <c r="I2328" s="190"/>
      <c r="J2328" s="67"/>
      <c r="K2328" s="190"/>
      <c r="L2328" s="190"/>
      <c r="M2328" s="191"/>
      <c r="N2328" s="190"/>
      <c r="O2328" s="192"/>
      <c r="P2328" s="218"/>
      <c r="Q2328" s="218"/>
      <c r="R2328" s="218"/>
    </row>
    <row r="2329" spans="1:18" x14ac:dyDescent="0.25">
      <c r="A2329" s="191"/>
      <c r="B2329" s="190"/>
      <c r="C2329" s="190"/>
      <c r="D2329" s="190"/>
      <c r="E2329" s="190"/>
      <c r="F2329" s="190"/>
      <c r="G2329" s="190"/>
      <c r="H2329" s="276"/>
      <c r="I2329" s="190"/>
      <c r="J2329" s="67"/>
      <c r="K2329" s="190"/>
      <c r="L2329" s="190"/>
      <c r="M2329" s="191"/>
      <c r="N2329" s="190"/>
      <c r="O2329" s="192"/>
      <c r="P2329" s="218"/>
      <c r="Q2329" s="218"/>
      <c r="R2329" s="218"/>
    </row>
    <row r="2330" spans="1:18" x14ac:dyDescent="0.25">
      <c r="A2330" s="191"/>
      <c r="B2330" s="190"/>
      <c r="C2330" s="190"/>
      <c r="D2330" s="190"/>
      <c r="E2330" s="190"/>
      <c r="F2330" s="190"/>
      <c r="G2330" s="190"/>
      <c r="H2330" s="276"/>
      <c r="I2330" s="190"/>
      <c r="J2330" s="67"/>
      <c r="K2330" s="190"/>
      <c r="L2330" s="190"/>
      <c r="M2330" s="191"/>
      <c r="N2330" s="190"/>
      <c r="O2330" s="192"/>
      <c r="P2330" s="218"/>
      <c r="Q2330" s="218"/>
      <c r="R2330" s="218"/>
    </row>
    <row r="2331" spans="1:18" x14ac:dyDescent="0.25">
      <c r="A2331" s="191"/>
      <c r="B2331" s="190"/>
      <c r="C2331" s="190"/>
      <c r="D2331" s="190"/>
      <c r="E2331" s="190"/>
      <c r="F2331" s="190"/>
      <c r="G2331" s="190"/>
      <c r="H2331" s="276"/>
      <c r="I2331" s="190"/>
      <c r="J2331" s="67"/>
      <c r="K2331" s="190"/>
      <c r="L2331" s="190"/>
      <c r="M2331" s="191"/>
      <c r="N2331" s="190"/>
      <c r="O2331" s="192"/>
      <c r="P2331" s="218"/>
      <c r="Q2331" s="218"/>
      <c r="R2331" s="218"/>
    </row>
    <row r="2332" spans="1:18" x14ac:dyDescent="0.25">
      <c r="A2332" s="191"/>
      <c r="B2332" s="190"/>
      <c r="C2332" s="190"/>
      <c r="D2332" s="190"/>
      <c r="E2332" s="190"/>
      <c r="F2332" s="190"/>
      <c r="G2332" s="190"/>
      <c r="H2332" s="276"/>
      <c r="I2332" s="190"/>
      <c r="J2332" s="67"/>
      <c r="K2332" s="190"/>
      <c r="L2332" s="190"/>
      <c r="M2332" s="191"/>
      <c r="N2332" s="190"/>
      <c r="O2332" s="192"/>
      <c r="P2332" s="218"/>
      <c r="Q2332" s="218"/>
      <c r="R2332" s="218"/>
    </row>
    <row r="2333" spans="1:18" x14ac:dyDescent="0.25">
      <c r="A2333" s="191"/>
      <c r="B2333" s="190"/>
      <c r="C2333" s="190"/>
      <c r="D2333" s="190"/>
      <c r="E2333" s="190"/>
      <c r="F2333" s="190"/>
      <c r="G2333" s="190"/>
      <c r="H2333" s="276"/>
      <c r="I2333" s="190"/>
      <c r="J2333" s="67"/>
      <c r="K2333" s="190"/>
      <c r="L2333" s="190"/>
      <c r="M2333" s="191"/>
      <c r="N2333" s="190"/>
      <c r="O2333" s="192"/>
      <c r="P2333" s="218"/>
      <c r="Q2333" s="218"/>
      <c r="R2333" s="218"/>
    </row>
    <row r="2334" spans="1:18" x14ac:dyDescent="0.25">
      <c r="A2334" s="191"/>
      <c r="B2334" s="190"/>
      <c r="C2334" s="190"/>
      <c r="D2334" s="190"/>
      <c r="E2334" s="190"/>
      <c r="F2334" s="190"/>
      <c r="G2334" s="190"/>
      <c r="H2334" s="276"/>
      <c r="I2334" s="190"/>
      <c r="J2334" s="67"/>
      <c r="K2334" s="190"/>
      <c r="L2334" s="190"/>
      <c r="M2334" s="191"/>
      <c r="N2334" s="190"/>
      <c r="O2334" s="192"/>
      <c r="P2334" s="218"/>
      <c r="Q2334" s="218"/>
      <c r="R2334" s="218"/>
    </row>
    <row r="2335" spans="1:18" x14ac:dyDescent="0.25">
      <c r="A2335" s="191"/>
      <c r="B2335" s="190"/>
      <c r="C2335" s="190"/>
      <c r="D2335" s="190"/>
      <c r="E2335" s="190"/>
      <c r="F2335" s="190"/>
      <c r="G2335" s="190"/>
      <c r="H2335" s="276"/>
      <c r="I2335" s="190"/>
      <c r="J2335" s="67"/>
      <c r="K2335" s="190"/>
      <c r="L2335" s="190"/>
      <c r="M2335" s="191"/>
      <c r="N2335" s="190"/>
      <c r="O2335" s="192"/>
      <c r="P2335" s="218"/>
      <c r="Q2335" s="218"/>
      <c r="R2335" s="218"/>
    </row>
    <row r="2336" spans="1:18" x14ac:dyDescent="0.25">
      <c r="A2336" s="191"/>
      <c r="B2336" s="190"/>
      <c r="C2336" s="190"/>
      <c r="D2336" s="190"/>
      <c r="E2336" s="190"/>
      <c r="F2336" s="190"/>
      <c r="G2336" s="190"/>
      <c r="H2336" s="276"/>
      <c r="I2336" s="190"/>
      <c r="J2336" s="67"/>
      <c r="K2336" s="190"/>
      <c r="L2336" s="190"/>
      <c r="M2336" s="191"/>
      <c r="N2336" s="190"/>
      <c r="O2336" s="192"/>
      <c r="P2336" s="218"/>
      <c r="Q2336" s="218"/>
      <c r="R2336" s="218"/>
    </row>
    <row r="2337" spans="1:18" x14ac:dyDescent="0.25">
      <c r="A2337" s="191"/>
      <c r="B2337" s="190"/>
      <c r="C2337" s="190"/>
      <c r="D2337" s="190"/>
      <c r="E2337" s="190"/>
      <c r="F2337" s="190"/>
      <c r="G2337" s="190"/>
      <c r="H2337" s="276"/>
      <c r="I2337" s="190"/>
      <c r="J2337" s="67"/>
      <c r="K2337" s="190"/>
      <c r="L2337" s="190"/>
      <c r="M2337" s="191"/>
      <c r="N2337" s="190"/>
      <c r="O2337" s="192"/>
      <c r="P2337" s="218"/>
      <c r="Q2337" s="218"/>
      <c r="R2337" s="218"/>
    </row>
    <row r="2338" spans="1:18" x14ac:dyDescent="0.25">
      <c r="A2338" s="191"/>
      <c r="B2338" s="190"/>
      <c r="C2338" s="190"/>
      <c r="D2338" s="190"/>
      <c r="E2338" s="190"/>
      <c r="F2338" s="190"/>
      <c r="G2338" s="190"/>
      <c r="H2338" s="276"/>
      <c r="I2338" s="190"/>
      <c r="J2338" s="67"/>
      <c r="K2338" s="190"/>
      <c r="L2338" s="190"/>
      <c r="M2338" s="191"/>
      <c r="N2338" s="190"/>
      <c r="O2338" s="192"/>
      <c r="P2338" s="218"/>
      <c r="Q2338" s="218"/>
      <c r="R2338" s="218"/>
    </row>
    <row r="2339" spans="1:18" x14ac:dyDescent="0.25">
      <c r="A2339" s="191"/>
      <c r="B2339" s="190"/>
      <c r="C2339" s="190"/>
      <c r="D2339" s="190"/>
      <c r="E2339" s="190"/>
      <c r="F2339" s="190"/>
      <c r="G2339" s="190"/>
      <c r="H2339" s="276"/>
      <c r="I2339" s="190"/>
      <c r="J2339" s="67"/>
      <c r="K2339" s="190"/>
      <c r="L2339" s="190"/>
      <c r="M2339" s="191"/>
      <c r="N2339" s="190"/>
      <c r="O2339" s="192"/>
      <c r="P2339" s="218"/>
      <c r="Q2339" s="218"/>
      <c r="R2339" s="218"/>
    </row>
    <row r="2340" spans="1:18" x14ac:dyDescent="0.25">
      <c r="A2340" s="191"/>
      <c r="B2340" s="190"/>
      <c r="C2340" s="190"/>
      <c r="D2340" s="190"/>
      <c r="E2340" s="190"/>
      <c r="F2340" s="190"/>
      <c r="G2340" s="190"/>
      <c r="H2340" s="276"/>
      <c r="I2340" s="190"/>
      <c r="J2340" s="67"/>
      <c r="K2340" s="190"/>
      <c r="L2340" s="190"/>
      <c r="M2340" s="191"/>
      <c r="N2340" s="190"/>
      <c r="O2340" s="192"/>
      <c r="P2340" s="218"/>
      <c r="Q2340" s="218"/>
      <c r="R2340" s="218"/>
    </row>
    <row r="2341" spans="1:18" x14ac:dyDescent="0.25">
      <c r="A2341" s="191"/>
      <c r="B2341" s="190"/>
      <c r="C2341" s="190"/>
      <c r="D2341" s="190"/>
      <c r="E2341" s="190"/>
      <c r="F2341" s="190"/>
      <c r="G2341" s="190"/>
      <c r="H2341" s="276"/>
      <c r="I2341" s="190"/>
      <c r="J2341" s="67"/>
      <c r="K2341" s="190"/>
      <c r="L2341" s="190"/>
      <c r="M2341" s="191"/>
      <c r="N2341" s="190"/>
      <c r="O2341" s="192"/>
      <c r="P2341" s="218"/>
      <c r="Q2341" s="218"/>
      <c r="R2341" s="218"/>
    </row>
    <row r="2342" spans="1:18" x14ac:dyDescent="0.25">
      <c r="A2342" s="191"/>
      <c r="B2342" s="190"/>
      <c r="C2342" s="190"/>
      <c r="D2342" s="190"/>
      <c r="E2342" s="190"/>
      <c r="F2342" s="190"/>
      <c r="G2342" s="190"/>
      <c r="H2342" s="276"/>
      <c r="I2342" s="190"/>
      <c r="J2342" s="67"/>
      <c r="K2342" s="190"/>
      <c r="L2342" s="190"/>
      <c r="M2342" s="191"/>
      <c r="N2342" s="190"/>
      <c r="O2342" s="192"/>
      <c r="P2342" s="218"/>
      <c r="Q2342" s="218"/>
      <c r="R2342" s="218"/>
    </row>
    <row r="2343" spans="1:18" x14ac:dyDescent="0.25">
      <c r="A2343" s="191"/>
      <c r="B2343" s="190"/>
      <c r="C2343" s="190"/>
      <c r="D2343" s="190"/>
      <c r="E2343" s="190"/>
      <c r="F2343" s="190"/>
      <c r="G2343" s="190"/>
      <c r="H2343" s="276"/>
      <c r="I2343" s="190"/>
      <c r="J2343" s="67"/>
      <c r="K2343" s="190"/>
      <c r="L2343" s="190"/>
      <c r="M2343" s="191"/>
      <c r="N2343" s="190"/>
      <c r="O2343" s="192"/>
      <c r="P2343" s="218"/>
      <c r="Q2343" s="218"/>
      <c r="R2343" s="218"/>
    </row>
    <row r="2344" spans="1:18" x14ac:dyDescent="0.25">
      <c r="A2344" s="191"/>
      <c r="B2344" s="190"/>
      <c r="C2344" s="190"/>
      <c r="D2344" s="190"/>
      <c r="E2344" s="190"/>
      <c r="F2344" s="190"/>
      <c r="G2344" s="190"/>
      <c r="H2344" s="276"/>
      <c r="I2344" s="190"/>
      <c r="J2344" s="67"/>
      <c r="K2344" s="190"/>
      <c r="L2344" s="190"/>
      <c r="M2344" s="191"/>
      <c r="N2344" s="190"/>
      <c r="O2344" s="192"/>
      <c r="P2344" s="218"/>
      <c r="Q2344" s="218"/>
      <c r="R2344" s="218"/>
    </row>
    <row r="2345" spans="1:18" x14ac:dyDescent="0.25">
      <c r="A2345" s="191"/>
      <c r="B2345" s="190"/>
      <c r="C2345" s="190"/>
      <c r="D2345" s="190"/>
      <c r="E2345" s="190"/>
      <c r="F2345" s="190"/>
      <c r="G2345" s="190"/>
      <c r="H2345" s="276"/>
      <c r="I2345" s="190"/>
      <c r="J2345" s="67"/>
      <c r="K2345" s="190"/>
      <c r="L2345" s="190"/>
      <c r="M2345" s="191"/>
      <c r="N2345" s="190"/>
      <c r="O2345" s="192"/>
      <c r="P2345" s="218"/>
      <c r="Q2345" s="218"/>
      <c r="R2345" s="218"/>
    </row>
    <row r="2346" spans="1:18" x14ac:dyDescent="0.25">
      <c r="A2346" s="191"/>
      <c r="B2346" s="190"/>
      <c r="C2346" s="190"/>
      <c r="D2346" s="190"/>
      <c r="E2346" s="190"/>
      <c r="F2346" s="190"/>
      <c r="G2346" s="190"/>
      <c r="H2346" s="276"/>
      <c r="I2346" s="190"/>
      <c r="J2346" s="67"/>
      <c r="K2346" s="190"/>
      <c r="L2346" s="190"/>
      <c r="M2346" s="191"/>
      <c r="N2346" s="190"/>
      <c r="O2346" s="192"/>
      <c r="P2346" s="218"/>
      <c r="Q2346" s="218"/>
      <c r="R2346" s="218"/>
    </row>
    <row r="2347" spans="1:18" x14ac:dyDescent="0.25">
      <c r="A2347" s="191"/>
      <c r="B2347" s="190"/>
      <c r="C2347" s="190"/>
      <c r="D2347" s="190"/>
      <c r="E2347" s="190"/>
      <c r="F2347" s="190"/>
      <c r="G2347" s="190"/>
      <c r="H2347" s="276"/>
      <c r="I2347" s="190"/>
      <c r="J2347" s="67"/>
      <c r="K2347" s="190"/>
      <c r="L2347" s="190"/>
      <c r="M2347" s="191"/>
      <c r="N2347" s="190"/>
      <c r="O2347" s="192"/>
      <c r="P2347" s="218"/>
      <c r="Q2347" s="218"/>
      <c r="R2347" s="218"/>
    </row>
    <row r="2348" spans="1:18" x14ac:dyDescent="0.25">
      <c r="A2348" s="191"/>
      <c r="B2348" s="190"/>
      <c r="C2348" s="190"/>
      <c r="D2348" s="190"/>
      <c r="E2348" s="190"/>
      <c r="F2348" s="190"/>
      <c r="G2348" s="190"/>
      <c r="H2348" s="276"/>
      <c r="I2348" s="190"/>
      <c r="J2348" s="67"/>
      <c r="K2348" s="190"/>
      <c r="L2348" s="190"/>
      <c r="M2348" s="191"/>
      <c r="N2348" s="190"/>
      <c r="O2348" s="192"/>
      <c r="P2348" s="218"/>
      <c r="Q2348" s="218"/>
      <c r="R2348" s="218"/>
    </row>
    <row r="2349" spans="1:18" x14ac:dyDescent="0.25">
      <c r="A2349" s="191"/>
      <c r="B2349" s="190"/>
      <c r="C2349" s="190"/>
      <c r="D2349" s="190"/>
      <c r="E2349" s="190"/>
      <c r="F2349" s="190"/>
      <c r="G2349" s="190"/>
      <c r="H2349" s="276"/>
      <c r="I2349" s="190"/>
      <c r="J2349" s="67"/>
      <c r="K2349" s="190"/>
      <c r="L2349" s="190"/>
      <c r="M2349" s="191"/>
      <c r="N2349" s="190"/>
      <c r="O2349" s="192"/>
      <c r="P2349" s="218"/>
      <c r="Q2349" s="218"/>
      <c r="R2349" s="218"/>
    </row>
    <row r="2350" spans="1:18" x14ac:dyDescent="0.25">
      <c r="A2350" s="191"/>
      <c r="B2350" s="190"/>
      <c r="C2350" s="190"/>
      <c r="D2350" s="190"/>
      <c r="E2350" s="190"/>
      <c r="F2350" s="190"/>
      <c r="G2350" s="190"/>
      <c r="H2350" s="276"/>
      <c r="I2350" s="190"/>
      <c r="J2350" s="67"/>
      <c r="K2350" s="190"/>
      <c r="L2350" s="190"/>
      <c r="M2350" s="191"/>
      <c r="N2350" s="190"/>
      <c r="O2350" s="192"/>
      <c r="P2350" s="218"/>
      <c r="Q2350" s="218"/>
      <c r="R2350" s="218"/>
    </row>
    <row r="2351" spans="1:18" x14ac:dyDescent="0.25">
      <c r="A2351" s="191"/>
      <c r="B2351" s="190"/>
      <c r="C2351" s="190"/>
      <c r="D2351" s="190"/>
      <c r="E2351" s="190"/>
      <c r="F2351" s="190"/>
      <c r="G2351" s="190"/>
      <c r="H2351" s="276"/>
      <c r="I2351" s="190"/>
      <c r="J2351" s="67"/>
      <c r="K2351" s="190"/>
      <c r="L2351" s="190"/>
      <c r="M2351" s="191"/>
      <c r="N2351" s="190"/>
      <c r="O2351" s="192"/>
      <c r="P2351" s="218"/>
      <c r="Q2351" s="218"/>
      <c r="R2351" s="218"/>
    </row>
    <row r="2352" spans="1:18" x14ac:dyDescent="0.25">
      <c r="A2352" s="191"/>
      <c r="B2352" s="190"/>
      <c r="C2352" s="190"/>
      <c r="D2352" s="190"/>
      <c r="E2352" s="190"/>
      <c r="F2352" s="190"/>
      <c r="G2352" s="190"/>
      <c r="H2352" s="276"/>
      <c r="I2352" s="190"/>
      <c r="J2352" s="67"/>
      <c r="K2352" s="190"/>
      <c r="L2352" s="190"/>
      <c r="M2352" s="191"/>
      <c r="N2352" s="190"/>
      <c r="O2352" s="192"/>
      <c r="P2352" s="218"/>
      <c r="Q2352" s="218"/>
      <c r="R2352" s="218"/>
    </row>
    <row r="2353" spans="1:18" x14ac:dyDescent="0.25">
      <c r="A2353" s="191"/>
      <c r="B2353" s="190"/>
      <c r="C2353" s="190"/>
      <c r="D2353" s="190"/>
      <c r="E2353" s="190"/>
      <c r="F2353" s="190"/>
      <c r="G2353" s="190"/>
      <c r="H2353" s="276"/>
      <c r="I2353" s="190"/>
      <c r="J2353" s="67"/>
      <c r="K2353" s="190"/>
      <c r="L2353" s="190"/>
      <c r="M2353" s="191"/>
      <c r="N2353" s="190"/>
      <c r="O2353" s="192"/>
      <c r="P2353" s="218"/>
      <c r="Q2353" s="218"/>
      <c r="R2353" s="218"/>
    </row>
    <row r="2354" spans="1:18" x14ac:dyDescent="0.25">
      <c r="A2354" s="191"/>
      <c r="B2354" s="190"/>
      <c r="C2354" s="190"/>
      <c r="D2354" s="190"/>
      <c r="E2354" s="190"/>
      <c r="F2354" s="190"/>
      <c r="G2354" s="190"/>
      <c r="H2354" s="276"/>
      <c r="I2354" s="190"/>
      <c r="J2354" s="67"/>
      <c r="K2354" s="190"/>
      <c r="L2354" s="190"/>
      <c r="M2354" s="191"/>
      <c r="N2354" s="190"/>
      <c r="O2354" s="192"/>
      <c r="P2354" s="218"/>
      <c r="Q2354" s="218"/>
      <c r="R2354" s="218"/>
    </row>
    <row r="2355" spans="1:18" x14ac:dyDescent="0.25">
      <c r="A2355" s="191"/>
      <c r="B2355" s="190"/>
      <c r="C2355" s="190"/>
      <c r="D2355" s="190"/>
      <c r="E2355" s="190"/>
      <c r="F2355" s="190"/>
      <c r="G2355" s="190"/>
      <c r="H2355" s="276"/>
      <c r="I2355" s="190"/>
      <c r="J2355" s="67"/>
      <c r="K2355" s="190"/>
      <c r="L2355" s="190"/>
      <c r="M2355" s="191"/>
      <c r="N2355" s="190"/>
      <c r="O2355" s="192"/>
      <c r="P2355" s="218"/>
      <c r="Q2355" s="218"/>
      <c r="R2355" s="218"/>
    </row>
    <row r="2356" spans="1:18" x14ac:dyDescent="0.25">
      <c r="A2356" s="191"/>
      <c r="B2356" s="190"/>
      <c r="C2356" s="190"/>
      <c r="D2356" s="190"/>
      <c r="E2356" s="190"/>
      <c r="F2356" s="190"/>
      <c r="G2356" s="190"/>
      <c r="H2356" s="276"/>
      <c r="I2356" s="190"/>
      <c r="J2356" s="67"/>
      <c r="K2356" s="190"/>
      <c r="L2356" s="190"/>
      <c r="M2356" s="191"/>
      <c r="N2356" s="190"/>
      <c r="O2356" s="192"/>
      <c r="P2356" s="218"/>
      <c r="Q2356" s="218"/>
      <c r="R2356" s="218"/>
    </row>
    <row r="2357" spans="1:18" x14ac:dyDescent="0.25">
      <c r="A2357" s="191"/>
      <c r="B2357" s="190"/>
      <c r="C2357" s="190"/>
      <c r="D2357" s="190"/>
      <c r="E2357" s="190"/>
      <c r="F2357" s="190"/>
      <c r="G2357" s="190"/>
      <c r="H2357" s="276"/>
      <c r="I2357" s="190"/>
      <c r="J2357" s="67"/>
      <c r="K2357" s="190"/>
      <c r="L2357" s="190"/>
      <c r="M2357" s="191"/>
      <c r="N2357" s="190"/>
      <c r="O2357" s="192"/>
      <c r="P2357" s="218"/>
      <c r="Q2357" s="218"/>
      <c r="R2357" s="218"/>
    </row>
    <row r="2358" spans="1:18" x14ac:dyDescent="0.25">
      <c r="A2358" s="191"/>
      <c r="B2358" s="190"/>
      <c r="C2358" s="190"/>
      <c r="D2358" s="190"/>
      <c r="E2358" s="190"/>
      <c r="F2358" s="190"/>
      <c r="G2358" s="190"/>
      <c r="H2358" s="276"/>
      <c r="I2358" s="190"/>
      <c r="J2358" s="67"/>
      <c r="K2358" s="190"/>
      <c r="L2358" s="190"/>
      <c r="M2358" s="191"/>
      <c r="N2358" s="190"/>
      <c r="O2358" s="192"/>
      <c r="P2358" s="218"/>
      <c r="Q2358" s="218"/>
      <c r="R2358" s="218"/>
    </row>
    <row r="2359" spans="1:18" x14ac:dyDescent="0.25">
      <c r="A2359" s="191"/>
      <c r="B2359" s="190"/>
      <c r="C2359" s="190"/>
      <c r="D2359" s="190"/>
      <c r="E2359" s="190"/>
      <c r="F2359" s="190"/>
      <c r="G2359" s="190"/>
      <c r="H2359" s="276"/>
      <c r="I2359" s="190"/>
      <c r="J2359" s="67"/>
      <c r="K2359" s="190"/>
      <c r="L2359" s="190"/>
      <c r="M2359" s="191"/>
      <c r="N2359" s="190"/>
      <c r="O2359" s="192"/>
      <c r="P2359" s="218"/>
      <c r="Q2359" s="218"/>
      <c r="R2359" s="218"/>
    </row>
    <row r="2360" spans="1:18" x14ac:dyDescent="0.25">
      <c r="A2360" s="191"/>
      <c r="B2360" s="190"/>
      <c r="C2360" s="190"/>
      <c r="D2360" s="190"/>
      <c r="E2360" s="190"/>
      <c r="F2360" s="190"/>
      <c r="G2360" s="190"/>
      <c r="H2360" s="276"/>
      <c r="I2360" s="190"/>
      <c r="J2360" s="67"/>
      <c r="K2360" s="190"/>
      <c r="L2360" s="190"/>
      <c r="M2360" s="191"/>
      <c r="N2360" s="190"/>
      <c r="O2360" s="192"/>
      <c r="P2360" s="218"/>
      <c r="Q2360" s="218"/>
      <c r="R2360" s="218"/>
    </row>
    <row r="2361" spans="1:18" x14ac:dyDescent="0.25">
      <c r="A2361" s="191"/>
      <c r="B2361" s="190"/>
      <c r="C2361" s="190"/>
      <c r="D2361" s="190"/>
      <c r="E2361" s="190"/>
      <c r="F2361" s="190"/>
      <c r="G2361" s="190"/>
      <c r="H2361" s="276"/>
      <c r="I2361" s="190"/>
      <c r="J2361" s="67"/>
      <c r="K2361" s="190"/>
      <c r="L2361" s="190"/>
      <c r="M2361" s="191"/>
      <c r="N2361" s="190"/>
      <c r="O2361" s="192"/>
      <c r="P2361" s="218"/>
      <c r="Q2361" s="218"/>
      <c r="R2361" s="218"/>
    </row>
    <row r="2362" spans="1:18" x14ac:dyDescent="0.25">
      <c r="A2362" s="191"/>
      <c r="B2362" s="190"/>
      <c r="C2362" s="190"/>
      <c r="D2362" s="190"/>
      <c r="E2362" s="190"/>
      <c r="F2362" s="190"/>
      <c r="G2362" s="190"/>
      <c r="H2362" s="276"/>
      <c r="I2362" s="190"/>
      <c r="J2362" s="67"/>
      <c r="K2362" s="190"/>
      <c r="L2362" s="190"/>
      <c r="M2362" s="191"/>
      <c r="N2362" s="190"/>
      <c r="O2362" s="192"/>
      <c r="P2362" s="218"/>
      <c r="Q2362" s="218"/>
      <c r="R2362" s="218"/>
    </row>
    <row r="2363" spans="1:18" x14ac:dyDescent="0.25">
      <c r="A2363" s="191"/>
      <c r="B2363" s="190"/>
      <c r="C2363" s="190"/>
      <c r="D2363" s="190"/>
      <c r="E2363" s="190"/>
      <c r="F2363" s="190"/>
      <c r="G2363" s="190"/>
      <c r="H2363" s="276"/>
      <c r="I2363" s="190"/>
      <c r="J2363" s="67"/>
      <c r="K2363" s="190"/>
      <c r="L2363" s="190"/>
      <c r="M2363" s="191"/>
      <c r="N2363" s="190"/>
      <c r="O2363" s="192"/>
      <c r="P2363" s="218"/>
      <c r="Q2363" s="218"/>
      <c r="R2363" s="218"/>
    </row>
    <row r="2364" spans="1:18" x14ac:dyDescent="0.25">
      <c r="A2364" s="191"/>
      <c r="B2364" s="190"/>
      <c r="C2364" s="190"/>
      <c r="D2364" s="190"/>
      <c r="E2364" s="190"/>
      <c r="F2364" s="190"/>
      <c r="G2364" s="190"/>
      <c r="H2364" s="276"/>
      <c r="I2364" s="190"/>
      <c r="J2364" s="67"/>
      <c r="K2364" s="190"/>
      <c r="L2364" s="190"/>
      <c r="M2364" s="191"/>
      <c r="N2364" s="190"/>
      <c r="O2364" s="192"/>
      <c r="P2364" s="218"/>
      <c r="Q2364" s="218"/>
      <c r="R2364" s="218"/>
    </row>
    <row r="2365" spans="1:18" x14ac:dyDescent="0.25">
      <c r="A2365" s="191"/>
      <c r="B2365" s="190"/>
      <c r="C2365" s="190"/>
      <c r="D2365" s="190"/>
      <c r="E2365" s="190"/>
      <c r="F2365" s="190"/>
      <c r="G2365" s="190"/>
      <c r="H2365" s="276"/>
      <c r="I2365" s="190"/>
      <c r="J2365" s="67"/>
      <c r="K2365" s="190"/>
      <c r="L2365" s="190"/>
      <c r="M2365" s="191"/>
      <c r="N2365" s="190"/>
      <c r="O2365" s="192"/>
      <c r="P2365" s="218"/>
      <c r="Q2365" s="218"/>
      <c r="R2365" s="218"/>
    </row>
    <row r="2366" spans="1:18" x14ac:dyDescent="0.25">
      <c r="A2366" s="191"/>
      <c r="B2366" s="190"/>
      <c r="C2366" s="190"/>
      <c r="D2366" s="190"/>
      <c r="E2366" s="190"/>
      <c r="F2366" s="190"/>
      <c r="G2366" s="190"/>
      <c r="H2366" s="276"/>
      <c r="I2366" s="190"/>
      <c r="J2366" s="67"/>
      <c r="K2366" s="190"/>
      <c r="L2366" s="190"/>
      <c r="M2366" s="191"/>
      <c r="N2366" s="190"/>
      <c r="O2366" s="192"/>
      <c r="P2366" s="218"/>
      <c r="Q2366" s="218"/>
      <c r="R2366" s="218"/>
    </row>
    <row r="2367" spans="1:18" x14ac:dyDescent="0.25">
      <c r="A2367" s="191"/>
      <c r="B2367" s="190"/>
      <c r="C2367" s="190"/>
      <c r="D2367" s="190"/>
      <c r="E2367" s="190"/>
      <c r="F2367" s="190"/>
      <c r="G2367" s="190"/>
      <c r="H2367" s="276"/>
      <c r="I2367" s="190"/>
      <c r="J2367" s="67"/>
      <c r="K2367" s="190"/>
      <c r="L2367" s="190"/>
      <c r="M2367" s="191"/>
      <c r="N2367" s="190"/>
      <c r="O2367" s="192"/>
      <c r="P2367" s="218"/>
      <c r="Q2367" s="218"/>
      <c r="R2367" s="218"/>
    </row>
    <row r="2368" spans="1:18" x14ac:dyDescent="0.25">
      <c r="A2368" s="191"/>
      <c r="B2368" s="190"/>
      <c r="C2368" s="190"/>
      <c r="D2368" s="190"/>
      <c r="E2368" s="190"/>
      <c r="F2368" s="190"/>
      <c r="G2368" s="190"/>
      <c r="H2368" s="276"/>
      <c r="I2368" s="190"/>
      <c r="J2368" s="67"/>
      <c r="K2368" s="190"/>
      <c r="L2368" s="190"/>
      <c r="M2368" s="191"/>
      <c r="N2368" s="190"/>
      <c r="O2368" s="192"/>
      <c r="P2368" s="218"/>
      <c r="Q2368" s="218"/>
      <c r="R2368" s="218"/>
    </row>
    <row r="2369" spans="1:18" x14ac:dyDescent="0.25">
      <c r="A2369" s="191"/>
      <c r="B2369" s="190"/>
      <c r="C2369" s="190"/>
      <c r="D2369" s="190"/>
      <c r="E2369" s="190"/>
      <c r="F2369" s="190"/>
      <c r="G2369" s="190"/>
      <c r="H2369" s="276"/>
      <c r="I2369" s="190"/>
      <c r="J2369" s="67"/>
      <c r="K2369" s="190"/>
      <c r="L2369" s="190"/>
      <c r="M2369" s="191"/>
      <c r="N2369" s="190"/>
      <c r="O2369" s="192"/>
      <c r="P2369" s="218"/>
      <c r="Q2369" s="218"/>
      <c r="R2369" s="218"/>
    </row>
    <row r="2370" spans="1:18" x14ac:dyDescent="0.25">
      <c r="A2370" s="191"/>
      <c r="B2370" s="190"/>
      <c r="C2370" s="190"/>
      <c r="D2370" s="190"/>
      <c r="E2370" s="190"/>
      <c r="F2370" s="190"/>
      <c r="G2370" s="190"/>
      <c r="H2370" s="276"/>
      <c r="I2370" s="190"/>
      <c r="J2370" s="67"/>
      <c r="K2370" s="190"/>
      <c r="L2370" s="190"/>
      <c r="M2370" s="191"/>
      <c r="N2370" s="190"/>
      <c r="O2370" s="192"/>
      <c r="P2370" s="218"/>
      <c r="Q2370" s="218"/>
      <c r="R2370" s="218"/>
    </row>
    <row r="2371" spans="1:18" x14ac:dyDescent="0.25">
      <c r="A2371" s="191"/>
      <c r="B2371" s="190"/>
      <c r="C2371" s="190"/>
      <c r="D2371" s="190"/>
      <c r="E2371" s="190"/>
      <c r="F2371" s="190"/>
      <c r="G2371" s="190"/>
      <c r="H2371" s="276"/>
      <c r="I2371" s="190"/>
      <c r="J2371" s="67"/>
      <c r="K2371" s="190"/>
      <c r="L2371" s="190"/>
      <c r="M2371" s="191"/>
      <c r="N2371" s="190"/>
      <c r="O2371" s="192"/>
      <c r="P2371" s="218"/>
      <c r="Q2371" s="218"/>
      <c r="R2371" s="218"/>
    </row>
    <row r="2372" spans="1:18" x14ac:dyDescent="0.25">
      <c r="A2372" s="191"/>
      <c r="B2372" s="190"/>
      <c r="C2372" s="190"/>
      <c r="D2372" s="190"/>
      <c r="E2372" s="190"/>
      <c r="F2372" s="190"/>
      <c r="G2372" s="190"/>
      <c r="H2372" s="276"/>
      <c r="I2372" s="190"/>
      <c r="J2372" s="67"/>
      <c r="K2372" s="190"/>
      <c r="L2372" s="190"/>
      <c r="M2372" s="191"/>
      <c r="N2372" s="190"/>
      <c r="O2372" s="192"/>
      <c r="P2372" s="218"/>
      <c r="Q2372" s="218"/>
      <c r="R2372" s="218"/>
    </row>
    <row r="2373" spans="1:18" x14ac:dyDescent="0.25">
      <c r="A2373" s="191"/>
      <c r="B2373" s="190"/>
      <c r="C2373" s="190"/>
      <c r="D2373" s="190"/>
      <c r="E2373" s="190"/>
      <c r="F2373" s="190"/>
      <c r="G2373" s="190"/>
      <c r="H2373" s="276"/>
      <c r="I2373" s="190"/>
      <c r="J2373" s="67"/>
      <c r="K2373" s="190"/>
      <c r="L2373" s="190"/>
      <c r="M2373" s="191"/>
      <c r="N2373" s="190"/>
      <c r="O2373" s="192"/>
      <c r="P2373" s="218"/>
      <c r="Q2373" s="218"/>
      <c r="R2373" s="218"/>
    </row>
    <row r="2374" spans="1:18" x14ac:dyDescent="0.25">
      <c r="A2374" s="191"/>
      <c r="B2374" s="190"/>
      <c r="C2374" s="190"/>
      <c r="D2374" s="190"/>
      <c r="E2374" s="190"/>
      <c r="F2374" s="190"/>
      <c r="G2374" s="190"/>
      <c r="H2374" s="276"/>
      <c r="I2374" s="190"/>
      <c r="J2374" s="67"/>
      <c r="K2374" s="190"/>
      <c r="L2374" s="190"/>
      <c r="M2374" s="191"/>
      <c r="N2374" s="190"/>
      <c r="O2374" s="192"/>
      <c r="P2374" s="218"/>
      <c r="Q2374" s="218"/>
      <c r="R2374" s="218"/>
    </row>
    <row r="2375" spans="1:18" x14ac:dyDescent="0.25">
      <c r="A2375" s="191"/>
      <c r="B2375" s="190"/>
      <c r="C2375" s="190"/>
      <c r="D2375" s="190"/>
      <c r="E2375" s="190"/>
      <c r="F2375" s="190"/>
      <c r="G2375" s="190"/>
      <c r="H2375" s="276"/>
      <c r="I2375" s="190"/>
      <c r="J2375" s="67"/>
      <c r="K2375" s="190"/>
      <c r="L2375" s="190"/>
      <c r="M2375" s="191"/>
      <c r="N2375" s="190"/>
      <c r="O2375" s="192"/>
      <c r="P2375" s="218"/>
      <c r="Q2375" s="218"/>
      <c r="R2375" s="218"/>
    </row>
    <row r="2376" spans="1:18" x14ac:dyDescent="0.25">
      <c r="A2376" s="191"/>
      <c r="B2376" s="190"/>
      <c r="C2376" s="190"/>
      <c r="D2376" s="190"/>
      <c r="E2376" s="190"/>
      <c r="F2376" s="190"/>
      <c r="G2376" s="190"/>
      <c r="H2376" s="276"/>
      <c r="I2376" s="190"/>
      <c r="J2376" s="67"/>
      <c r="K2376" s="190"/>
      <c r="L2376" s="190"/>
      <c r="M2376" s="191"/>
      <c r="N2376" s="190"/>
      <c r="O2376" s="192"/>
      <c r="P2376" s="218"/>
      <c r="Q2376" s="218"/>
      <c r="R2376" s="218"/>
    </row>
    <row r="2377" spans="1:18" x14ac:dyDescent="0.25">
      <c r="A2377" s="191"/>
      <c r="B2377" s="190"/>
      <c r="C2377" s="190"/>
      <c r="D2377" s="190"/>
      <c r="E2377" s="190"/>
      <c r="F2377" s="190"/>
      <c r="G2377" s="190"/>
      <c r="H2377" s="276"/>
      <c r="I2377" s="190"/>
      <c r="J2377" s="67"/>
      <c r="K2377" s="190"/>
      <c r="L2377" s="190"/>
      <c r="M2377" s="191"/>
      <c r="N2377" s="190"/>
      <c r="O2377" s="192"/>
      <c r="P2377" s="218"/>
      <c r="Q2377" s="218"/>
      <c r="R2377" s="218"/>
    </row>
    <row r="2378" spans="1:18" x14ac:dyDescent="0.25">
      <c r="A2378" s="191"/>
      <c r="B2378" s="190"/>
      <c r="C2378" s="190"/>
      <c r="D2378" s="190"/>
      <c r="E2378" s="190"/>
      <c r="F2378" s="190"/>
      <c r="G2378" s="190"/>
      <c r="H2378" s="276"/>
      <c r="I2378" s="190"/>
      <c r="J2378" s="67"/>
      <c r="K2378" s="190"/>
      <c r="L2378" s="190"/>
      <c r="M2378" s="191"/>
      <c r="N2378" s="190"/>
      <c r="O2378" s="192"/>
      <c r="P2378" s="218"/>
      <c r="Q2378" s="218"/>
      <c r="R2378" s="218"/>
    </row>
    <row r="2379" spans="1:18" x14ac:dyDescent="0.25">
      <c r="A2379" s="191"/>
      <c r="B2379" s="190"/>
      <c r="C2379" s="190"/>
      <c r="D2379" s="190"/>
      <c r="E2379" s="190"/>
      <c r="F2379" s="190"/>
      <c r="G2379" s="190"/>
      <c r="H2379" s="276"/>
      <c r="I2379" s="190"/>
      <c r="J2379" s="67"/>
      <c r="K2379" s="190"/>
      <c r="L2379" s="190"/>
      <c r="M2379" s="191"/>
      <c r="N2379" s="190"/>
      <c r="O2379" s="192"/>
      <c r="P2379" s="218"/>
      <c r="Q2379" s="218"/>
      <c r="R2379" s="218"/>
    </row>
    <row r="2380" spans="1:18" x14ac:dyDescent="0.25">
      <c r="A2380" s="191"/>
      <c r="B2380" s="190"/>
      <c r="C2380" s="190"/>
      <c r="D2380" s="190"/>
      <c r="E2380" s="190"/>
      <c r="F2380" s="190"/>
      <c r="G2380" s="190"/>
      <c r="H2380" s="276"/>
      <c r="I2380" s="190"/>
      <c r="J2380" s="67"/>
      <c r="K2380" s="190"/>
      <c r="L2380" s="190"/>
      <c r="M2380" s="191"/>
      <c r="N2380" s="190"/>
      <c r="O2380" s="192"/>
      <c r="P2380" s="218"/>
      <c r="Q2380" s="218"/>
      <c r="R2380" s="218"/>
    </row>
    <row r="2381" spans="1:18" x14ac:dyDescent="0.25">
      <c r="A2381" s="191"/>
      <c r="B2381" s="190"/>
      <c r="C2381" s="190"/>
      <c r="D2381" s="190"/>
      <c r="E2381" s="190"/>
      <c r="F2381" s="190"/>
      <c r="G2381" s="190"/>
      <c r="H2381" s="276"/>
      <c r="I2381" s="190"/>
      <c r="J2381" s="67"/>
      <c r="K2381" s="190"/>
      <c r="L2381" s="190"/>
      <c r="M2381" s="191"/>
      <c r="N2381" s="190"/>
      <c r="O2381" s="192"/>
      <c r="P2381" s="218"/>
      <c r="Q2381" s="218"/>
      <c r="R2381" s="218"/>
    </row>
    <row r="2382" spans="1:18" x14ac:dyDescent="0.25">
      <c r="A2382" s="191"/>
      <c r="B2382" s="190"/>
      <c r="C2382" s="190"/>
      <c r="D2382" s="190"/>
      <c r="E2382" s="190"/>
      <c r="F2382" s="190"/>
      <c r="G2382" s="190"/>
      <c r="H2382" s="276"/>
      <c r="I2382" s="190"/>
      <c r="J2382" s="67"/>
      <c r="K2382" s="190"/>
      <c r="L2382" s="190"/>
      <c r="M2382" s="191"/>
      <c r="N2382" s="190"/>
      <c r="O2382" s="192"/>
      <c r="P2382" s="218"/>
      <c r="Q2382" s="218"/>
      <c r="R2382" s="218"/>
    </row>
    <row r="2383" spans="1:18" x14ac:dyDescent="0.25">
      <c r="A2383" s="191"/>
      <c r="B2383" s="190"/>
      <c r="C2383" s="190"/>
      <c r="D2383" s="190"/>
      <c r="E2383" s="190"/>
      <c r="F2383" s="190"/>
      <c r="G2383" s="190"/>
      <c r="H2383" s="276"/>
      <c r="I2383" s="190"/>
      <c r="J2383" s="67"/>
      <c r="K2383" s="190"/>
      <c r="L2383" s="190"/>
      <c r="M2383" s="191"/>
      <c r="N2383" s="190"/>
      <c r="O2383" s="192"/>
      <c r="P2383" s="218"/>
      <c r="Q2383" s="218"/>
      <c r="R2383" s="218"/>
    </row>
    <row r="2384" spans="1:18" x14ac:dyDescent="0.25">
      <c r="A2384" s="191"/>
      <c r="B2384" s="190"/>
      <c r="C2384" s="190"/>
      <c r="D2384" s="190"/>
      <c r="E2384" s="190"/>
      <c r="F2384" s="190"/>
      <c r="G2384" s="190"/>
      <c r="H2384" s="276"/>
      <c r="I2384" s="190"/>
      <c r="J2384" s="67"/>
      <c r="K2384" s="190"/>
      <c r="L2384" s="190"/>
      <c r="M2384" s="191"/>
      <c r="N2384" s="190"/>
      <c r="O2384" s="192"/>
      <c r="P2384" s="218"/>
      <c r="Q2384" s="218"/>
      <c r="R2384" s="218"/>
    </row>
    <row r="2385" spans="1:18" x14ac:dyDescent="0.25">
      <c r="A2385" s="191"/>
      <c r="B2385" s="190"/>
      <c r="C2385" s="190"/>
      <c r="D2385" s="190"/>
      <c r="E2385" s="190"/>
      <c r="F2385" s="190"/>
      <c r="G2385" s="190"/>
      <c r="H2385" s="276"/>
      <c r="I2385" s="190"/>
      <c r="J2385" s="67"/>
      <c r="K2385" s="190"/>
      <c r="L2385" s="190"/>
      <c r="M2385" s="191"/>
      <c r="N2385" s="190"/>
      <c r="O2385" s="192"/>
      <c r="P2385" s="218"/>
      <c r="Q2385" s="218"/>
      <c r="R2385" s="218"/>
    </row>
    <row r="2386" spans="1:18" x14ac:dyDescent="0.25">
      <c r="A2386" s="191"/>
      <c r="B2386" s="190"/>
      <c r="C2386" s="190"/>
      <c r="D2386" s="190"/>
      <c r="E2386" s="190"/>
      <c r="F2386" s="190"/>
      <c r="G2386" s="190"/>
      <c r="H2386" s="276"/>
      <c r="I2386" s="190"/>
      <c r="J2386" s="67"/>
      <c r="K2386" s="190"/>
      <c r="L2386" s="190"/>
      <c r="M2386" s="191"/>
      <c r="N2386" s="190"/>
      <c r="O2386" s="192"/>
      <c r="P2386" s="218"/>
      <c r="Q2386" s="218"/>
      <c r="R2386" s="218"/>
    </row>
    <row r="2387" spans="1:18" x14ac:dyDescent="0.25">
      <c r="A2387" s="191"/>
      <c r="B2387" s="190"/>
      <c r="C2387" s="190"/>
      <c r="D2387" s="190"/>
      <c r="E2387" s="190"/>
      <c r="F2387" s="190"/>
      <c r="G2387" s="190"/>
      <c r="H2387" s="276"/>
      <c r="I2387" s="190"/>
      <c r="J2387" s="67"/>
      <c r="K2387" s="190"/>
      <c r="L2387" s="190"/>
      <c r="M2387" s="191"/>
      <c r="N2387" s="190"/>
      <c r="O2387" s="192"/>
      <c r="P2387" s="218"/>
      <c r="Q2387" s="218"/>
      <c r="R2387" s="218"/>
    </row>
    <row r="2388" spans="1:18" x14ac:dyDescent="0.25">
      <c r="A2388" s="191"/>
      <c r="B2388" s="190"/>
      <c r="C2388" s="190"/>
      <c r="D2388" s="190"/>
      <c r="E2388" s="190"/>
      <c r="F2388" s="190"/>
      <c r="G2388" s="190"/>
      <c r="H2388" s="276"/>
      <c r="I2388" s="190"/>
      <c r="J2388" s="67"/>
      <c r="K2388" s="190"/>
      <c r="L2388" s="190"/>
      <c r="M2388" s="191"/>
      <c r="N2388" s="190"/>
      <c r="O2388" s="192"/>
      <c r="P2388" s="218"/>
      <c r="Q2388" s="218"/>
      <c r="R2388" s="218"/>
    </row>
    <row r="2389" spans="1:18" x14ac:dyDescent="0.25">
      <c r="A2389" s="191"/>
      <c r="B2389" s="190"/>
      <c r="C2389" s="190"/>
      <c r="D2389" s="190"/>
      <c r="E2389" s="190"/>
      <c r="F2389" s="190"/>
      <c r="G2389" s="190"/>
      <c r="H2389" s="276"/>
      <c r="I2389" s="190"/>
      <c r="J2389" s="67"/>
      <c r="K2389" s="190"/>
      <c r="L2389" s="190"/>
      <c r="M2389" s="191"/>
      <c r="N2389" s="190"/>
      <c r="O2389" s="192"/>
      <c r="P2389" s="218"/>
      <c r="Q2389" s="218"/>
      <c r="R2389" s="218"/>
    </row>
    <row r="2390" spans="1:18" x14ac:dyDescent="0.25">
      <c r="A2390" s="191"/>
      <c r="B2390" s="190"/>
      <c r="C2390" s="190"/>
      <c r="D2390" s="190"/>
      <c r="E2390" s="190"/>
      <c r="F2390" s="190"/>
      <c r="G2390" s="190"/>
      <c r="H2390" s="276"/>
      <c r="I2390" s="190"/>
      <c r="J2390" s="67"/>
      <c r="K2390" s="190"/>
      <c r="L2390" s="190"/>
      <c r="M2390" s="191"/>
      <c r="N2390" s="190"/>
      <c r="O2390" s="192"/>
      <c r="P2390" s="218"/>
      <c r="Q2390" s="218"/>
      <c r="R2390" s="218"/>
    </row>
    <row r="2391" spans="1:18" x14ac:dyDescent="0.25">
      <c r="A2391" s="191"/>
      <c r="B2391" s="190"/>
      <c r="C2391" s="190"/>
      <c r="D2391" s="190"/>
      <c r="E2391" s="190"/>
      <c r="F2391" s="190"/>
      <c r="G2391" s="190"/>
      <c r="H2391" s="276"/>
      <c r="I2391" s="190"/>
      <c r="J2391" s="67"/>
      <c r="K2391" s="190"/>
      <c r="L2391" s="190"/>
      <c r="M2391" s="191"/>
      <c r="N2391" s="190"/>
      <c r="O2391" s="192"/>
      <c r="P2391" s="218"/>
      <c r="Q2391" s="218"/>
      <c r="R2391" s="218"/>
    </row>
    <row r="2392" spans="1:18" x14ac:dyDescent="0.25">
      <c r="A2392" s="191"/>
      <c r="B2392" s="190"/>
      <c r="C2392" s="190"/>
      <c r="D2392" s="190"/>
      <c r="E2392" s="190"/>
      <c r="F2392" s="190"/>
      <c r="G2392" s="190"/>
      <c r="H2392" s="276"/>
      <c r="I2392" s="190"/>
      <c r="J2392" s="67"/>
      <c r="K2392" s="190"/>
      <c r="L2392" s="190"/>
      <c r="M2392" s="191"/>
      <c r="N2392" s="190"/>
      <c r="O2392" s="192"/>
      <c r="P2392" s="218"/>
      <c r="Q2392" s="218"/>
      <c r="R2392" s="218"/>
    </row>
    <row r="2393" spans="1:18" x14ac:dyDescent="0.25">
      <c r="A2393" s="191"/>
      <c r="B2393" s="190"/>
      <c r="C2393" s="190"/>
      <c r="D2393" s="190"/>
      <c r="E2393" s="190"/>
      <c r="F2393" s="190"/>
      <c r="G2393" s="190"/>
      <c r="H2393" s="276"/>
      <c r="I2393" s="190"/>
      <c r="J2393" s="67"/>
      <c r="K2393" s="190"/>
      <c r="L2393" s="190"/>
      <c r="M2393" s="191"/>
      <c r="N2393" s="190"/>
      <c r="O2393" s="192"/>
      <c r="P2393" s="218"/>
      <c r="Q2393" s="218"/>
      <c r="R2393" s="218"/>
    </row>
    <row r="2394" spans="1:18" x14ac:dyDescent="0.25">
      <c r="A2394" s="191"/>
      <c r="B2394" s="190"/>
      <c r="C2394" s="190"/>
      <c r="D2394" s="190"/>
      <c r="E2394" s="190"/>
      <c r="F2394" s="190"/>
      <c r="G2394" s="190"/>
      <c r="H2394" s="276"/>
      <c r="I2394" s="190"/>
      <c r="J2394" s="67"/>
      <c r="K2394" s="190"/>
      <c r="L2394" s="190"/>
      <c r="M2394" s="191"/>
      <c r="N2394" s="190"/>
      <c r="O2394" s="192"/>
      <c r="P2394" s="218"/>
      <c r="Q2394" s="218"/>
      <c r="R2394" s="218"/>
    </row>
    <row r="2395" spans="1:18" x14ac:dyDescent="0.25">
      <c r="A2395" s="191"/>
      <c r="B2395" s="190"/>
      <c r="C2395" s="190"/>
      <c r="D2395" s="190"/>
      <c r="E2395" s="190"/>
      <c r="F2395" s="190"/>
      <c r="G2395" s="190"/>
      <c r="H2395" s="276"/>
      <c r="I2395" s="190"/>
      <c r="J2395" s="67"/>
      <c r="K2395" s="190"/>
      <c r="L2395" s="190"/>
      <c r="M2395" s="191"/>
      <c r="N2395" s="190"/>
      <c r="O2395" s="192"/>
      <c r="P2395" s="218"/>
      <c r="Q2395" s="218"/>
      <c r="R2395" s="218"/>
    </row>
    <row r="2396" spans="1:18" x14ac:dyDescent="0.25">
      <c r="A2396" s="191"/>
      <c r="B2396" s="190"/>
      <c r="C2396" s="190"/>
      <c r="D2396" s="190"/>
      <c r="E2396" s="190"/>
      <c r="F2396" s="190"/>
      <c r="G2396" s="190"/>
      <c r="H2396" s="276"/>
      <c r="I2396" s="190"/>
      <c r="J2396" s="67"/>
      <c r="K2396" s="190"/>
      <c r="L2396" s="190"/>
      <c r="M2396" s="191"/>
      <c r="N2396" s="190"/>
      <c r="O2396" s="192"/>
      <c r="P2396" s="218"/>
      <c r="Q2396" s="218"/>
      <c r="R2396" s="218"/>
    </row>
    <row r="2397" spans="1:18" x14ac:dyDescent="0.25">
      <c r="A2397" s="191"/>
      <c r="B2397" s="190"/>
      <c r="C2397" s="190"/>
      <c r="D2397" s="190"/>
      <c r="E2397" s="190"/>
      <c r="F2397" s="190"/>
      <c r="G2397" s="190"/>
      <c r="H2397" s="276"/>
      <c r="I2397" s="190"/>
      <c r="J2397" s="67"/>
      <c r="K2397" s="190"/>
      <c r="L2397" s="190"/>
      <c r="M2397" s="191"/>
      <c r="N2397" s="190"/>
      <c r="O2397" s="192"/>
      <c r="P2397" s="218"/>
      <c r="Q2397" s="218"/>
      <c r="R2397" s="218"/>
    </row>
    <row r="2398" spans="1:18" x14ac:dyDescent="0.25">
      <c r="A2398" s="191"/>
      <c r="B2398" s="190"/>
      <c r="C2398" s="190"/>
      <c r="D2398" s="190"/>
      <c r="E2398" s="190"/>
      <c r="F2398" s="190"/>
      <c r="G2398" s="190"/>
      <c r="H2398" s="276"/>
      <c r="I2398" s="190"/>
      <c r="J2398" s="67"/>
      <c r="K2398" s="190"/>
      <c r="L2398" s="190"/>
      <c r="M2398" s="191"/>
      <c r="N2398" s="190"/>
      <c r="O2398" s="192"/>
      <c r="P2398" s="218"/>
      <c r="Q2398" s="218"/>
      <c r="R2398" s="218"/>
    </row>
    <row r="2399" spans="1:18" x14ac:dyDescent="0.25">
      <c r="A2399" s="191"/>
      <c r="B2399" s="190"/>
      <c r="C2399" s="190"/>
      <c r="D2399" s="190"/>
      <c r="E2399" s="190"/>
      <c r="F2399" s="190"/>
      <c r="G2399" s="190"/>
      <c r="H2399" s="276"/>
      <c r="I2399" s="190"/>
      <c r="J2399" s="67"/>
      <c r="K2399" s="190"/>
      <c r="L2399" s="190"/>
      <c r="M2399" s="191"/>
      <c r="N2399" s="190"/>
      <c r="O2399" s="192"/>
      <c r="P2399" s="218"/>
      <c r="Q2399" s="218"/>
      <c r="R2399" s="218"/>
    </row>
    <row r="2400" spans="1:18" x14ac:dyDescent="0.25">
      <c r="A2400" s="191"/>
      <c r="B2400" s="190"/>
      <c r="C2400" s="190"/>
      <c r="D2400" s="190"/>
      <c r="E2400" s="190"/>
      <c r="F2400" s="190"/>
      <c r="G2400" s="190"/>
      <c r="H2400" s="276"/>
      <c r="I2400" s="190"/>
      <c r="J2400" s="67"/>
      <c r="K2400" s="190"/>
      <c r="L2400" s="190"/>
      <c r="M2400" s="191"/>
      <c r="N2400" s="190"/>
      <c r="O2400" s="192"/>
      <c r="P2400" s="218"/>
      <c r="Q2400" s="218"/>
      <c r="R2400" s="218"/>
    </row>
    <row r="2401" spans="1:18" x14ac:dyDescent="0.25">
      <c r="A2401" s="191"/>
      <c r="B2401" s="190"/>
      <c r="C2401" s="190"/>
      <c r="D2401" s="190"/>
      <c r="E2401" s="190"/>
      <c r="F2401" s="190"/>
      <c r="G2401" s="190"/>
      <c r="H2401" s="276"/>
      <c r="I2401" s="190"/>
      <c r="J2401" s="67"/>
      <c r="K2401" s="190"/>
      <c r="L2401" s="190"/>
      <c r="M2401" s="191"/>
      <c r="N2401" s="190"/>
      <c r="O2401" s="192"/>
      <c r="P2401" s="218"/>
      <c r="Q2401" s="218"/>
      <c r="R2401" s="218"/>
    </row>
    <row r="2402" spans="1:18" x14ac:dyDescent="0.25">
      <c r="A2402" s="191"/>
      <c r="B2402" s="190"/>
      <c r="C2402" s="190"/>
      <c r="D2402" s="190"/>
      <c r="E2402" s="190"/>
      <c r="F2402" s="190"/>
      <c r="G2402" s="190"/>
      <c r="H2402" s="276"/>
      <c r="I2402" s="190"/>
      <c r="J2402" s="67"/>
      <c r="K2402" s="190"/>
      <c r="L2402" s="190"/>
      <c r="M2402" s="191"/>
      <c r="N2402" s="190"/>
      <c r="O2402" s="192"/>
      <c r="P2402" s="218"/>
      <c r="Q2402" s="218"/>
      <c r="R2402" s="218"/>
    </row>
    <row r="2403" spans="1:18" x14ac:dyDescent="0.25">
      <c r="A2403" s="191"/>
      <c r="B2403" s="190"/>
      <c r="C2403" s="190"/>
      <c r="D2403" s="190"/>
      <c r="E2403" s="190"/>
      <c r="F2403" s="190"/>
      <c r="G2403" s="190"/>
      <c r="H2403" s="276"/>
      <c r="I2403" s="190"/>
      <c r="J2403" s="67"/>
      <c r="K2403" s="190"/>
      <c r="L2403" s="190"/>
      <c r="M2403" s="191"/>
      <c r="N2403" s="190"/>
      <c r="O2403" s="192"/>
      <c r="P2403" s="218"/>
      <c r="Q2403" s="218"/>
      <c r="R2403" s="218"/>
    </row>
    <row r="2404" spans="1:18" x14ac:dyDescent="0.25">
      <c r="A2404" s="191"/>
      <c r="B2404" s="190"/>
      <c r="C2404" s="190"/>
      <c r="D2404" s="190"/>
      <c r="E2404" s="190"/>
      <c r="F2404" s="190"/>
      <c r="G2404" s="190"/>
      <c r="H2404" s="276"/>
      <c r="I2404" s="190"/>
      <c r="J2404" s="67"/>
      <c r="K2404" s="190"/>
      <c r="L2404" s="190"/>
      <c r="M2404" s="191"/>
      <c r="N2404" s="190"/>
      <c r="O2404" s="192"/>
      <c r="P2404" s="218"/>
      <c r="Q2404" s="218"/>
      <c r="R2404" s="218"/>
    </row>
    <row r="2405" spans="1:18" x14ac:dyDescent="0.25">
      <c r="A2405" s="191"/>
      <c r="B2405" s="190"/>
      <c r="C2405" s="190"/>
      <c r="D2405" s="190"/>
      <c r="E2405" s="190"/>
      <c r="F2405" s="190"/>
      <c r="G2405" s="190"/>
      <c r="H2405" s="276"/>
      <c r="I2405" s="190"/>
      <c r="J2405" s="67"/>
      <c r="K2405" s="190"/>
      <c r="L2405" s="190"/>
      <c r="M2405" s="191"/>
      <c r="N2405" s="190"/>
      <c r="O2405" s="192"/>
      <c r="P2405" s="218"/>
      <c r="Q2405" s="218"/>
      <c r="R2405" s="218"/>
    </row>
    <row r="2406" spans="1:18" x14ac:dyDescent="0.25">
      <c r="A2406" s="191"/>
      <c r="B2406" s="190"/>
      <c r="C2406" s="190"/>
      <c r="D2406" s="190"/>
      <c r="E2406" s="190"/>
      <c r="F2406" s="190"/>
      <c r="G2406" s="190"/>
      <c r="H2406" s="276"/>
      <c r="I2406" s="190"/>
      <c r="J2406" s="67"/>
      <c r="K2406" s="190"/>
      <c r="L2406" s="190"/>
      <c r="M2406" s="191"/>
      <c r="N2406" s="190"/>
      <c r="O2406" s="192"/>
      <c r="P2406" s="218"/>
      <c r="Q2406" s="218"/>
      <c r="R2406" s="218"/>
    </row>
    <row r="2407" spans="1:18" x14ac:dyDescent="0.25">
      <c r="A2407" s="191"/>
      <c r="B2407" s="190"/>
      <c r="C2407" s="190"/>
      <c r="D2407" s="190"/>
      <c r="E2407" s="190"/>
      <c r="F2407" s="190"/>
      <c r="G2407" s="190"/>
      <c r="H2407" s="276"/>
      <c r="I2407" s="190"/>
      <c r="J2407" s="67"/>
      <c r="K2407" s="190"/>
      <c r="L2407" s="190"/>
      <c r="M2407" s="191"/>
      <c r="N2407" s="190"/>
      <c r="O2407" s="192"/>
      <c r="P2407" s="218"/>
      <c r="Q2407" s="218"/>
      <c r="R2407" s="218"/>
    </row>
    <row r="2408" spans="1:18" x14ac:dyDescent="0.25">
      <c r="A2408" s="191"/>
      <c r="B2408" s="190"/>
      <c r="C2408" s="190"/>
      <c r="D2408" s="190"/>
      <c r="E2408" s="190"/>
      <c r="F2408" s="190"/>
      <c r="G2408" s="190"/>
      <c r="H2408" s="276"/>
      <c r="I2408" s="190"/>
      <c r="J2408" s="67"/>
      <c r="K2408" s="190"/>
      <c r="L2408" s="190"/>
      <c r="M2408" s="191"/>
      <c r="N2408" s="190"/>
      <c r="O2408" s="192"/>
      <c r="P2408" s="218"/>
      <c r="Q2408" s="218"/>
      <c r="R2408" s="218"/>
    </row>
    <row r="2409" spans="1:18" x14ac:dyDescent="0.25">
      <c r="A2409" s="191"/>
      <c r="B2409" s="190"/>
      <c r="C2409" s="190"/>
      <c r="D2409" s="190"/>
      <c r="E2409" s="190"/>
      <c r="F2409" s="190"/>
      <c r="G2409" s="190"/>
      <c r="H2409" s="276"/>
      <c r="I2409" s="190"/>
      <c r="J2409" s="67"/>
      <c r="K2409" s="190"/>
      <c r="L2409" s="190"/>
      <c r="M2409" s="191"/>
      <c r="N2409" s="190"/>
      <c r="O2409" s="192"/>
      <c r="P2409" s="218"/>
      <c r="Q2409" s="218"/>
      <c r="R2409" s="218"/>
    </row>
    <row r="2410" spans="1:18" x14ac:dyDescent="0.25">
      <c r="A2410" s="191"/>
      <c r="B2410" s="190"/>
      <c r="C2410" s="190"/>
      <c r="D2410" s="190"/>
      <c r="E2410" s="190"/>
      <c r="F2410" s="190"/>
      <c r="G2410" s="190"/>
      <c r="H2410" s="276"/>
      <c r="I2410" s="190"/>
      <c r="J2410" s="67"/>
      <c r="K2410" s="190"/>
      <c r="L2410" s="190"/>
      <c r="M2410" s="191"/>
      <c r="N2410" s="190"/>
      <c r="O2410" s="192"/>
      <c r="P2410" s="218"/>
      <c r="Q2410" s="218"/>
      <c r="R2410" s="218"/>
    </row>
    <row r="2411" spans="1:18" x14ac:dyDescent="0.25">
      <c r="A2411" s="191"/>
      <c r="B2411" s="190"/>
      <c r="C2411" s="190"/>
      <c r="D2411" s="190"/>
      <c r="E2411" s="190"/>
      <c r="F2411" s="190"/>
      <c r="G2411" s="190"/>
      <c r="H2411" s="276"/>
      <c r="I2411" s="190"/>
      <c r="J2411" s="67"/>
      <c r="K2411" s="190"/>
      <c r="L2411" s="190"/>
      <c r="M2411" s="191"/>
      <c r="N2411" s="190"/>
      <c r="O2411" s="192"/>
      <c r="P2411" s="218"/>
      <c r="Q2411" s="218"/>
      <c r="R2411" s="218"/>
    </row>
    <row r="2412" spans="1:18" x14ac:dyDescent="0.25">
      <c r="A2412" s="191"/>
      <c r="B2412" s="190"/>
      <c r="C2412" s="190"/>
      <c r="D2412" s="190"/>
      <c r="E2412" s="190"/>
      <c r="F2412" s="190"/>
      <c r="G2412" s="190"/>
      <c r="H2412" s="276"/>
      <c r="I2412" s="190"/>
      <c r="J2412" s="67"/>
      <c r="K2412" s="190"/>
      <c r="L2412" s="190"/>
      <c r="M2412" s="191"/>
      <c r="N2412" s="190"/>
      <c r="O2412" s="192"/>
      <c r="P2412" s="218"/>
      <c r="Q2412" s="218"/>
      <c r="R2412" s="218"/>
    </row>
    <row r="2413" spans="1:18" x14ac:dyDescent="0.25">
      <c r="A2413" s="191"/>
      <c r="B2413" s="190"/>
      <c r="C2413" s="190"/>
      <c r="D2413" s="190"/>
      <c r="E2413" s="190"/>
      <c r="F2413" s="190"/>
      <c r="G2413" s="190"/>
      <c r="H2413" s="276"/>
      <c r="I2413" s="190"/>
      <c r="J2413" s="67"/>
      <c r="K2413" s="190"/>
      <c r="L2413" s="190"/>
      <c r="M2413" s="191"/>
      <c r="N2413" s="190"/>
      <c r="O2413" s="192"/>
      <c r="P2413" s="218"/>
      <c r="Q2413" s="218"/>
      <c r="R2413" s="218"/>
    </row>
    <row r="2414" spans="1:18" x14ac:dyDescent="0.25">
      <c r="A2414" s="191"/>
      <c r="B2414" s="190"/>
      <c r="C2414" s="190"/>
      <c r="D2414" s="190"/>
      <c r="E2414" s="190"/>
      <c r="F2414" s="190"/>
      <c r="G2414" s="190"/>
      <c r="H2414" s="276"/>
      <c r="I2414" s="190"/>
      <c r="J2414" s="67"/>
      <c r="K2414" s="190"/>
      <c r="L2414" s="190"/>
      <c r="M2414" s="191"/>
      <c r="N2414" s="190"/>
      <c r="O2414" s="192"/>
      <c r="P2414" s="218"/>
      <c r="Q2414" s="218"/>
      <c r="R2414" s="218"/>
    </row>
    <row r="2415" spans="1:18" x14ac:dyDescent="0.25">
      <c r="A2415" s="191"/>
      <c r="B2415" s="190"/>
      <c r="C2415" s="190"/>
      <c r="D2415" s="190"/>
      <c r="E2415" s="190"/>
      <c r="F2415" s="190"/>
      <c r="G2415" s="190"/>
      <c r="H2415" s="276"/>
      <c r="I2415" s="190"/>
      <c r="J2415" s="67"/>
      <c r="K2415" s="190"/>
      <c r="L2415" s="190"/>
      <c r="M2415" s="191"/>
      <c r="N2415" s="190"/>
      <c r="O2415" s="192"/>
      <c r="P2415" s="218"/>
      <c r="Q2415" s="218"/>
      <c r="R2415" s="218"/>
    </row>
    <row r="2416" spans="1:18" x14ac:dyDescent="0.25">
      <c r="A2416" s="191"/>
      <c r="B2416" s="190"/>
      <c r="C2416" s="190"/>
      <c r="D2416" s="190"/>
      <c r="E2416" s="190"/>
      <c r="F2416" s="190"/>
      <c r="G2416" s="190"/>
      <c r="H2416" s="276"/>
      <c r="I2416" s="190"/>
      <c r="J2416" s="67"/>
      <c r="K2416" s="190"/>
      <c r="L2416" s="190"/>
      <c r="M2416" s="191"/>
      <c r="N2416" s="190"/>
      <c r="O2416" s="192"/>
      <c r="P2416" s="218"/>
      <c r="Q2416" s="218"/>
      <c r="R2416" s="218"/>
    </row>
    <row r="2417" spans="1:18" x14ac:dyDescent="0.25">
      <c r="A2417" s="191"/>
      <c r="B2417" s="190"/>
      <c r="C2417" s="190"/>
      <c r="D2417" s="190"/>
      <c r="E2417" s="190"/>
      <c r="F2417" s="190"/>
      <c r="G2417" s="190"/>
      <c r="H2417" s="276"/>
      <c r="I2417" s="190"/>
      <c r="J2417" s="67"/>
      <c r="K2417" s="190"/>
      <c r="L2417" s="190"/>
      <c r="M2417" s="191"/>
      <c r="N2417" s="190"/>
      <c r="O2417" s="192"/>
      <c r="P2417" s="218"/>
      <c r="Q2417" s="218"/>
      <c r="R2417" s="218"/>
    </row>
    <row r="2418" spans="1:18" x14ac:dyDescent="0.25">
      <c r="A2418" s="191"/>
      <c r="B2418" s="190"/>
      <c r="C2418" s="190"/>
      <c r="D2418" s="190"/>
      <c r="E2418" s="190"/>
      <c r="F2418" s="190"/>
      <c r="G2418" s="190"/>
      <c r="H2418" s="276"/>
      <c r="I2418" s="190"/>
      <c r="J2418" s="67"/>
      <c r="K2418" s="190"/>
      <c r="L2418" s="190"/>
      <c r="M2418" s="191"/>
      <c r="N2418" s="190"/>
      <c r="O2418" s="192"/>
      <c r="P2418" s="218"/>
      <c r="Q2418" s="218"/>
      <c r="R2418" s="218"/>
    </row>
    <row r="2419" spans="1:18" x14ac:dyDescent="0.25">
      <c r="A2419" s="191"/>
      <c r="B2419" s="190"/>
      <c r="C2419" s="190"/>
      <c r="D2419" s="190"/>
      <c r="E2419" s="190"/>
      <c r="F2419" s="190"/>
      <c r="G2419" s="190"/>
      <c r="H2419" s="276"/>
      <c r="I2419" s="190"/>
      <c r="J2419" s="67"/>
      <c r="K2419" s="190"/>
      <c r="L2419" s="190"/>
      <c r="M2419" s="191"/>
      <c r="N2419" s="190"/>
      <c r="O2419" s="192"/>
      <c r="P2419" s="218"/>
      <c r="Q2419" s="218"/>
      <c r="R2419" s="218"/>
    </row>
    <row r="2420" spans="1:18" x14ac:dyDescent="0.25">
      <c r="A2420" s="191"/>
      <c r="B2420" s="190"/>
      <c r="C2420" s="190"/>
      <c r="D2420" s="190"/>
      <c r="E2420" s="190"/>
      <c r="F2420" s="190"/>
      <c r="G2420" s="190"/>
      <c r="H2420" s="276"/>
      <c r="I2420" s="190"/>
      <c r="J2420" s="67"/>
      <c r="K2420" s="190"/>
      <c r="L2420" s="190"/>
      <c r="M2420" s="191"/>
      <c r="N2420" s="190"/>
      <c r="O2420" s="192"/>
      <c r="P2420" s="218"/>
      <c r="Q2420" s="218"/>
      <c r="R2420" s="218"/>
    </row>
    <row r="2421" spans="1:18" x14ac:dyDescent="0.25">
      <c r="A2421" s="191"/>
      <c r="B2421" s="190"/>
      <c r="C2421" s="190"/>
      <c r="D2421" s="190"/>
      <c r="E2421" s="190"/>
      <c r="F2421" s="190"/>
      <c r="G2421" s="190"/>
      <c r="H2421" s="276"/>
      <c r="I2421" s="190"/>
      <c r="J2421" s="67"/>
      <c r="K2421" s="190"/>
      <c r="L2421" s="190"/>
      <c r="M2421" s="191"/>
      <c r="N2421" s="190"/>
      <c r="O2421" s="192"/>
      <c r="P2421" s="218"/>
      <c r="Q2421" s="218"/>
      <c r="R2421" s="218"/>
    </row>
    <row r="2422" spans="1:18" x14ac:dyDescent="0.25">
      <c r="A2422" s="191"/>
      <c r="B2422" s="190"/>
      <c r="C2422" s="190"/>
      <c r="D2422" s="190"/>
      <c r="E2422" s="190"/>
      <c r="F2422" s="190"/>
      <c r="G2422" s="190"/>
      <c r="H2422" s="276"/>
      <c r="I2422" s="190"/>
      <c r="J2422" s="67"/>
      <c r="K2422" s="190"/>
      <c r="L2422" s="190"/>
      <c r="M2422" s="191"/>
      <c r="N2422" s="190"/>
      <c r="O2422" s="192"/>
      <c r="P2422" s="218"/>
      <c r="Q2422" s="218"/>
      <c r="R2422" s="218"/>
    </row>
    <row r="2423" spans="1:18" x14ac:dyDescent="0.25">
      <c r="A2423" s="191"/>
      <c r="B2423" s="190"/>
      <c r="C2423" s="190"/>
      <c r="D2423" s="190"/>
      <c r="E2423" s="190"/>
      <c r="F2423" s="190"/>
      <c r="G2423" s="190"/>
      <c r="H2423" s="276"/>
      <c r="I2423" s="190"/>
      <c r="J2423" s="67"/>
      <c r="K2423" s="190"/>
      <c r="L2423" s="190"/>
      <c r="M2423" s="191"/>
      <c r="N2423" s="190"/>
      <c r="O2423" s="192"/>
      <c r="P2423" s="218"/>
      <c r="Q2423" s="218"/>
      <c r="R2423" s="218"/>
    </row>
    <row r="2424" spans="1:18" x14ac:dyDescent="0.25">
      <c r="A2424" s="191"/>
      <c r="B2424" s="190"/>
      <c r="C2424" s="190"/>
      <c r="D2424" s="190"/>
      <c r="E2424" s="190"/>
      <c r="F2424" s="190"/>
      <c r="G2424" s="190"/>
      <c r="H2424" s="276"/>
      <c r="I2424" s="190"/>
      <c r="J2424" s="67"/>
      <c r="K2424" s="190"/>
      <c r="L2424" s="190"/>
      <c r="M2424" s="191"/>
      <c r="N2424" s="190"/>
      <c r="O2424" s="192"/>
      <c r="P2424" s="218"/>
      <c r="Q2424" s="218"/>
      <c r="R2424" s="218"/>
    </row>
    <row r="2425" spans="1:18" x14ac:dyDescent="0.25">
      <c r="A2425" s="191"/>
      <c r="B2425" s="190"/>
      <c r="C2425" s="190"/>
      <c r="D2425" s="190"/>
      <c r="E2425" s="190"/>
      <c r="F2425" s="190"/>
      <c r="G2425" s="190"/>
      <c r="H2425" s="276"/>
      <c r="I2425" s="190"/>
      <c r="J2425" s="67"/>
      <c r="K2425" s="190"/>
      <c r="L2425" s="190"/>
      <c r="M2425" s="191"/>
      <c r="N2425" s="190"/>
      <c r="O2425" s="192"/>
      <c r="P2425" s="218"/>
      <c r="Q2425" s="218"/>
      <c r="R2425" s="218"/>
    </row>
    <row r="2426" spans="1:18" x14ac:dyDescent="0.25">
      <c r="A2426" s="191"/>
      <c r="B2426" s="190"/>
      <c r="C2426" s="190"/>
      <c r="D2426" s="190"/>
      <c r="E2426" s="190"/>
      <c r="F2426" s="190"/>
      <c r="G2426" s="190"/>
      <c r="H2426" s="276"/>
      <c r="I2426" s="190"/>
      <c r="J2426" s="67"/>
      <c r="K2426" s="190"/>
      <c r="L2426" s="190"/>
      <c r="M2426" s="191"/>
      <c r="N2426" s="190"/>
      <c r="O2426" s="192"/>
      <c r="P2426" s="218"/>
      <c r="Q2426" s="218"/>
      <c r="R2426" s="218"/>
    </row>
    <row r="2427" spans="1:18" x14ac:dyDescent="0.25">
      <c r="A2427" s="191"/>
      <c r="B2427" s="190"/>
      <c r="C2427" s="190"/>
      <c r="D2427" s="190"/>
      <c r="E2427" s="190"/>
      <c r="F2427" s="190"/>
      <c r="G2427" s="190"/>
      <c r="H2427" s="276"/>
      <c r="I2427" s="190"/>
      <c r="J2427" s="67"/>
      <c r="K2427" s="190"/>
      <c r="L2427" s="190"/>
      <c r="M2427" s="191"/>
      <c r="N2427" s="190"/>
      <c r="O2427" s="192"/>
      <c r="P2427" s="218"/>
      <c r="Q2427" s="218"/>
      <c r="R2427" s="218"/>
    </row>
    <row r="2428" spans="1:18" x14ac:dyDescent="0.25">
      <c r="A2428" s="191"/>
      <c r="B2428" s="190"/>
      <c r="C2428" s="190"/>
      <c r="D2428" s="190"/>
      <c r="E2428" s="190"/>
      <c r="F2428" s="190"/>
      <c r="G2428" s="190"/>
      <c r="H2428" s="276"/>
      <c r="I2428" s="190"/>
      <c r="J2428" s="67"/>
      <c r="K2428" s="190"/>
      <c r="L2428" s="190"/>
      <c r="M2428" s="191"/>
      <c r="N2428" s="190"/>
      <c r="O2428" s="192"/>
      <c r="P2428" s="218"/>
      <c r="Q2428" s="218"/>
      <c r="R2428" s="218"/>
    </row>
    <row r="2429" spans="1:18" x14ac:dyDescent="0.25">
      <c r="A2429" s="191"/>
      <c r="B2429" s="190"/>
      <c r="C2429" s="190"/>
      <c r="D2429" s="190"/>
      <c r="E2429" s="190"/>
      <c r="F2429" s="190"/>
      <c r="G2429" s="190"/>
      <c r="H2429" s="276"/>
      <c r="I2429" s="190"/>
      <c r="J2429" s="67"/>
      <c r="K2429" s="190"/>
      <c r="L2429" s="190"/>
      <c r="M2429" s="191"/>
      <c r="N2429" s="190"/>
      <c r="O2429" s="192"/>
      <c r="P2429" s="218"/>
      <c r="Q2429" s="218"/>
      <c r="R2429" s="218"/>
    </row>
    <row r="2430" spans="1:18" x14ac:dyDescent="0.25">
      <c r="A2430" s="191"/>
      <c r="B2430" s="190"/>
      <c r="C2430" s="190"/>
      <c r="D2430" s="190"/>
      <c r="E2430" s="190"/>
      <c r="F2430" s="190"/>
      <c r="G2430" s="190"/>
      <c r="H2430" s="276"/>
      <c r="I2430" s="190"/>
      <c r="J2430" s="67"/>
      <c r="K2430" s="190"/>
      <c r="L2430" s="190"/>
      <c r="M2430" s="191"/>
      <c r="N2430" s="190"/>
      <c r="O2430" s="192"/>
      <c r="P2430" s="218"/>
      <c r="Q2430" s="218"/>
      <c r="R2430" s="218"/>
    </row>
    <row r="2431" spans="1:18" x14ac:dyDescent="0.25">
      <c r="A2431" s="191"/>
      <c r="B2431" s="190"/>
      <c r="C2431" s="190"/>
      <c r="D2431" s="190"/>
      <c r="E2431" s="190"/>
      <c r="F2431" s="190"/>
      <c r="G2431" s="190"/>
      <c r="H2431" s="276"/>
      <c r="I2431" s="190"/>
      <c r="J2431" s="67"/>
      <c r="K2431" s="190"/>
      <c r="L2431" s="190"/>
      <c r="M2431" s="191"/>
      <c r="N2431" s="190"/>
      <c r="O2431" s="192"/>
      <c r="P2431" s="218"/>
      <c r="Q2431" s="218"/>
      <c r="R2431" s="218"/>
    </row>
    <row r="2432" spans="1:18" x14ac:dyDescent="0.25">
      <c r="A2432" s="191"/>
      <c r="B2432" s="190"/>
      <c r="C2432" s="190"/>
      <c r="D2432" s="190"/>
      <c r="E2432" s="190"/>
      <c r="F2432" s="190"/>
      <c r="G2432" s="190"/>
      <c r="H2432" s="276"/>
      <c r="I2432" s="190"/>
      <c r="J2432" s="67"/>
      <c r="K2432" s="190"/>
      <c r="L2432" s="190"/>
      <c r="M2432" s="191"/>
      <c r="N2432" s="190"/>
      <c r="O2432" s="192"/>
      <c r="P2432" s="218"/>
      <c r="Q2432" s="218"/>
      <c r="R2432" s="218"/>
    </row>
    <row r="2433" spans="1:18" x14ac:dyDescent="0.25">
      <c r="A2433" s="191"/>
      <c r="B2433" s="190"/>
      <c r="C2433" s="190"/>
      <c r="D2433" s="190"/>
      <c r="E2433" s="190"/>
      <c r="F2433" s="190"/>
      <c r="G2433" s="190"/>
      <c r="H2433" s="276"/>
      <c r="I2433" s="190"/>
      <c r="J2433" s="67"/>
      <c r="K2433" s="190"/>
      <c r="L2433" s="190"/>
      <c r="M2433" s="191"/>
      <c r="N2433" s="190"/>
      <c r="O2433" s="192"/>
      <c r="P2433" s="218"/>
      <c r="Q2433" s="218"/>
      <c r="R2433" s="218"/>
    </row>
    <row r="2434" spans="1:18" x14ac:dyDescent="0.25">
      <c r="A2434" s="191"/>
      <c r="B2434" s="190"/>
      <c r="C2434" s="190"/>
      <c r="D2434" s="190"/>
      <c r="E2434" s="190"/>
      <c r="F2434" s="190"/>
      <c r="G2434" s="190"/>
      <c r="H2434" s="276"/>
      <c r="I2434" s="190"/>
      <c r="J2434" s="67"/>
      <c r="K2434" s="190"/>
      <c r="L2434" s="190"/>
      <c r="M2434" s="191"/>
      <c r="N2434" s="190"/>
      <c r="O2434" s="192"/>
      <c r="P2434" s="218"/>
      <c r="Q2434" s="218"/>
      <c r="R2434" s="218"/>
    </row>
    <row r="2435" spans="1:18" x14ac:dyDescent="0.25">
      <c r="A2435" s="191"/>
      <c r="B2435" s="190"/>
      <c r="C2435" s="190"/>
      <c r="D2435" s="190"/>
      <c r="E2435" s="190"/>
      <c r="F2435" s="190"/>
      <c r="G2435" s="190"/>
      <c r="H2435" s="276"/>
      <c r="I2435" s="190"/>
      <c r="J2435" s="67"/>
      <c r="K2435" s="190"/>
      <c r="L2435" s="190"/>
      <c r="M2435" s="191"/>
      <c r="N2435" s="190"/>
      <c r="O2435" s="192"/>
      <c r="P2435" s="218"/>
      <c r="Q2435" s="218"/>
      <c r="R2435" s="218"/>
    </row>
    <row r="2436" spans="1:18" x14ac:dyDescent="0.25">
      <c r="A2436" s="191"/>
      <c r="B2436" s="190"/>
      <c r="C2436" s="190"/>
      <c r="D2436" s="190"/>
      <c r="E2436" s="190"/>
      <c r="F2436" s="190"/>
      <c r="G2436" s="190"/>
      <c r="H2436" s="276"/>
      <c r="I2436" s="190"/>
      <c r="J2436" s="67"/>
      <c r="K2436" s="190"/>
      <c r="L2436" s="190"/>
      <c r="M2436" s="191"/>
      <c r="N2436" s="190"/>
      <c r="O2436" s="192"/>
      <c r="P2436" s="218"/>
      <c r="Q2436" s="218"/>
      <c r="R2436" s="218"/>
    </row>
    <row r="2437" spans="1:18" x14ac:dyDescent="0.25">
      <c r="A2437" s="191"/>
      <c r="B2437" s="190"/>
      <c r="C2437" s="190"/>
      <c r="D2437" s="190"/>
      <c r="E2437" s="190"/>
      <c r="F2437" s="190"/>
      <c r="G2437" s="190"/>
      <c r="H2437" s="276"/>
      <c r="I2437" s="190"/>
      <c r="J2437" s="67"/>
      <c r="K2437" s="190"/>
      <c r="L2437" s="190"/>
      <c r="M2437" s="191"/>
      <c r="N2437" s="190"/>
      <c r="O2437" s="192"/>
      <c r="P2437" s="218"/>
      <c r="Q2437" s="218"/>
      <c r="R2437" s="218"/>
    </row>
    <row r="2438" spans="1:18" x14ac:dyDescent="0.25">
      <c r="A2438" s="191"/>
      <c r="B2438" s="190"/>
      <c r="C2438" s="190"/>
      <c r="D2438" s="190"/>
      <c r="E2438" s="190"/>
      <c r="F2438" s="190"/>
      <c r="G2438" s="190"/>
      <c r="H2438" s="276"/>
      <c r="I2438" s="190"/>
      <c r="J2438" s="67"/>
      <c r="K2438" s="190"/>
      <c r="L2438" s="190"/>
      <c r="M2438" s="191"/>
      <c r="N2438" s="190"/>
      <c r="O2438" s="192"/>
      <c r="P2438" s="218"/>
      <c r="Q2438" s="218"/>
      <c r="R2438" s="218"/>
    </row>
    <row r="2439" spans="1:18" x14ac:dyDescent="0.25">
      <c r="A2439" s="191"/>
      <c r="B2439" s="190"/>
      <c r="C2439" s="190"/>
      <c r="D2439" s="190"/>
      <c r="E2439" s="190"/>
      <c r="F2439" s="190"/>
      <c r="G2439" s="190"/>
      <c r="H2439" s="276"/>
      <c r="I2439" s="190"/>
      <c r="J2439" s="67"/>
      <c r="K2439" s="190"/>
      <c r="L2439" s="190"/>
      <c r="M2439" s="191"/>
      <c r="N2439" s="190"/>
      <c r="O2439" s="192"/>
      <c r="P2439" s="218"/>
      <c r="Q2439" s="218"/>
      <c r="R2439" s="218"/>
    </row>
    <row r="2440" spans="1:18" x14ac:dyDescent="0.25">
      <c r="A2440" s="191"/>
      <c r="B2440" s="190"/>
      <c r="C2440" s="190"/>
      <c r="D2440" s="190"/>
      <c r="E2440" s="190"/>
      <c r="F2440" s="190"/>
      <c r="G2440" s="190"/>
      <c r="H2440" s="276"/>
      <c r="I2440" s="190"/>
      <c r="J2440" s="67"/>
      <c r="K2440" s="190"/>
      <c r="L2440" s="190"/>
      <c r="M2440" s="191"/>
      <c r="N2440" s="190"/>
      <c r="O2440" s="192"/>
      <c r="P2440" s="218"/>
      <c r="Q2440" s="218"/>
      <c r="R2440" s="218"/>
    </row>
    <row r="2441" spans="1:18" x14ac:dyDescent="0.25">
      <c r="A2441" s="191"/>
      <c r="B2441" s="190"/>
      <c r="C2441" s="190"/>
      <c r="D2441" s="190"/>
      <c r="E2441" s="190"/>
      <c r="F2441" s="190"/>
      <c r="G2441" s="190"/>
      <c r="H2441" s="276"/>
      <c r="I2441" s="190"/>
      <c r="J2441" s="67"/>
      <c r="K2441" s="190"/>
      <c r="L2441" s="190"/>
      <c r="M2441" s="191"/>
      <c r="N2441" s="190"/>
      <c r="O2441" s="192"/>
      <c r="P2441" s="218"/>
      <c r="Q2441" s="218"/>
      <c r="R2441" s="218"/>
    </row>
    <row r="2442" spans="1:18" x14ac:dyDescent="0.25">
      <c r="A2442" s="191"/>
      <c r="B2442" s="190"/>
      <c r="C2442" s="190"/>
      <c r="D2442" s="190"/>
      <c r="E2442" s="190"/>
      <c r="F2442" s="190"/>
      <c r="G2442" s="190"/>
      <c r="H2442" s="276"/>
      <c r="I2442" s="190"/>
      <c r="J2442" s="67"/>
      <c r="K2442" s="190"/>
      <c r="L2442" s="190"/>
      <c r="M2442" s="191"/>
      <c r="N2442" s="190"/>
      <c r="O2442" s="192"/>
      <c r="P2442" s="218"/>
      <c r="Q2442" s="218"/>
      <c r="R2442" s="218"/>
    </row>
    <row r="2443" spans="1:18" x14ac:dyDescent="0.25">
      <c r="A2443" s="191"/>
      <c r="B2443" s="190"/>
      <c r="C2443" s="190"/>
      <c r="D2443" s="190"/>
      <c r="E2443" s="190"/>
      <c r="F2443" s="190"/>
      <c r="G2443" s="190"/>
      <c r="H2443" s="276"/>
      <c r="I2443" s="190"/>
      <c r="J2443" s="67"/>
      <c r="K2443" s="190"/>
      <c r="L2443" s="190"/>
      <c r="M2443" s="191"/>
      <c r="N2443" s="190"/>
      <c r="O2443" s="192"/>
      <c r="P2443" s="218"/>
      <c r="Q2443" s="218"/>
      <c r="R2443" s="218"/>
    </row>
    <row r="2444" spans="1:18" x14ac:dyDescent="0.25">
      <c r="A2444" s="191"/>
      <c r="B2444" s="190"/>
      <c r="C2444" s="190"/>
      <c r="D2444" s="190"/>
      <c r="E2444" s="190"/>
      <c r="F2444" s="190"/>
      <c r="G2444" s="190"/>
      <c r="H2444" s="276"/>
      <c r="I2444" s="190"/>
      <c r="J2444" s="67"/>
      <c r="K2444" s="190"/>
      <c r="L2444" s="190"/>
      <c r="M2444" s="191"/>
      <c r="N2444" s="190"/>
      <c r="O2444" s="192"/>
      <c r="P2444" s="218"/>
      <c r="Q2444" s="218"/>
      <c r="R2444" s="218"/>
    </row>
    <row r="2445" spans="1:18" x14ac:dyDescent="0.25">
      <c r="A2445" s="191"/>
      <c r="B2445" s="190"/>
      <c r="C2445" s="190"/>
      <c r="D2445" s="190"/>
      <c r="E2445" s="190"/>
      <c r="F2445" s="190"/>
      <c r="G2445" s="190"/>
      <c r="H2445" s="276"/>
      <c r="I2445" s="190"/>
      <c r="J2445" s="67"/>
      <c r="K2445" s="190"/>
      <c r="L2445" s="190"/>
      <c r="M2445" s="191"/>
      <c r="N2445" s="190"/>
      <c r="O2445" s="192"/>
      <c r="P2445" s="218"/>
      <c r="Q2445" s="218"/>
      <c r="R2445" s="218"/>
    </row>
    <row r="2446" spans="1:18" x14ac:dyDescent="0.25">
      <c r="A2446" s="191"/>
      <c r="B2446" s="190"/>
      <c r="C2446" s="190"/>
      <c r="D2446" s="190"/>
      <c r="E2446" s="190"/>
      <c r="F2446" s="190"/>
      <c r="G2446" s="190"/>
      <c r="H2446" s="276"/>
      <c r="I2446" s="190"/>
      <c r="J2446" s="67"/>
      <c r="K2446" s="190"/>
      <c r="L2446" s="190"/>
      <c r="M2446" s="191"/>
      <c r="N2446" s="190"/>
      <c r="O2446" s="192"/>
      <c r="P2446" s="218"/>
      <c r="Q2446" s="218"/>
      <c r="R2446" s="218"/>
    </row>
    <row r="2447" spans="1:18" x14ac:dyDescent="0.25">
      <c r="A2447" s="191"/>
      <c r="B2447" s="190"/>
      <c r="C2447" s="190"/>
      <c r="D2447" s="190"/>
      <c r="E2447" s="190"/>
      <c r="F2447" s="190"/>
      <c r="G2447" s="190"/>
      <c r="H2447" s="276"/>
      <c r="I2447" s="190"/>
      <c r="J2447" s="67"/>
      <c r="K2447" s="190"/>
      <c r="L2447" s="190"/>
      <c r="M2447" s="191"/>
      <c r="N2447" s="190"/>
      <c r="O2447" s="192"/>
      <c r="P2447" s="218"/>
      <c r="Q2447" s="218"/>
      <c r="R2447" s="218"/>
    </row>
    <row r="2448" spans="1:18" x14ac:dyDescent="0.25">
      <c r="A2448" s="191"/>
      <c r="B2448" s="190"/>
      <c r="C2448" s="190"/>
      <c r="D2448" s="190"/>
      <c r="E2448" s="190"/>
      <c r="F2448" s="190"/>
      <c r="G2448" s="190"/>
      <c r="H2448" s="276"/>
      <c r="I2448" s="190"/>
      <c r="J2448" s="67"/>
      <c r="K2448" s="190"/>
      <c r="L2448" s="190"/>
      <c r="M2448" s="191"/>
      <c r="N2448" s="190"/>
      <c r="O2448" s="192"/>
      <c r="P2448" s="218"/>
      <c r="Q2448" s="218"/>
      <c r="R2448" s="218"/>
    </row>
    <row r="2449" spans="1:18" x14ac:dyDescent="0.25">
      <c r="A2449" s="191"/>
      <c r="B2449" s="190"/>
      <c r="C2449" s="190"/>
      <c r="D2449" s="190"/>
      <c r="E2449" s="190"/>
      <c r="F2449" s="190"/>
      <c r="G2449" s="190"/>
      <c r="H2449" s="276"/>
      <c r="I2449" s="190"/>
      <c r="J2449" s="67"/>
      <c r="K2449" s="190"/>
      <c r="L2449" s="190"/>
      <c r="M2449" s="191"/>
      <c r="N2449" s="190"/>
      <c r="O2449" s="192"/>
      <c r="P2449" s="218"/>
      <c r="Q2449" s="218"/>
      <c r="R2449" s="218"/>
    </row>
    <row r="2450" spans="1:18" x14ac:dyDescent="0.25">
      <c r="A2450" s="191"/>
      <c r="B2450" s="190"/>
      <c r="C2450" s="190"/>
      <c r="D2450" s="190"/>
      <c r="E2450" s="190"/>
      <c r="F2450" s="190"/>
      <c r="G2450" s="190"/>
      <c r="H2450" s="276"/>
      <c r="I2450" s="190"/>
      <c r="J2450" s="67"/>
      <c r="K2450" s="190"/>
      <c r="L2450" s="190"/>
      <c r="M2450" s="191"/>
      <c r="N2450" s="190"/>
      <c r="O2450" s="192"/>
      <c r="P2450" s="218"/>
      <c r="Q2450" s="218"/>
      <c r="R2450" s="218"/>
    </row>
    <row r="2451" spans="1:18" x14ac:dyDescent="0.25">
      <c r="A2451" s="191"/>
      <c r="B2451" s="190"/>
      <c r="C2451" s="190"/>
      <c r="D2451" s="190"/>
      <c r="E2451" s="190"/>
      <c r="F2451" s="190"/>
      <c r="G2451" s="190"/>
      <c r="H2451" s="276"/>
      <c r="I2451" s="190"/>
      <c r="J2451" s="67"/>
      <c r="K2451" s="190"/>
      <c r="L2451" s="190"/>
      <c r="M2451" s="191"/>
      <c r="N2451" s="190"/>
      <c r="O2451" s="192"/>
      <c r="P2451" s="218"/>
      <c r="Q2451" s="218"/>
      <c r="R2451" s="218"/>
    </row>
    <row r="2452" spans="1:18" x14ac:dyDescent="0.25">
      <c r="A2452" s="191"/>
      <c r="B2452" s="190"/>
      <c r="C2452" s="190"/>
      <c r="D2452" s="190"/>
      <c r="E2452" s="190"/>
      <c r="F2452" s="190"/>
      <c r="G2452" s="190"/>
      <c r="H2452" s="276"/>
      <c r="I2452" s="190"/>
      <c r="J2452" s="67"/>
      <c r="K2452" s="190"/>
      <c r="L2452" s="190"/>
      <c r="M2452" s="191"/>
      <c r="N2452" s="190"/>
      <c r="O2452" s="192"/>
      <c r="P2452" s="218"/>
      <c r="Q2452" s="218"/>
      <c r="R2452" s="218"/>
    </row>
    <row r="2453" spans="1:18" x14ac:dyDescent="0.25">
      <c r="A2453" s="191"/>
      <c r="B2453" s="190"/>
      <c r="C2453" s="190"/>
      <c r="D2453" s="190"/>
      <c r="E2453" s="190"/>
      <c r="F2453" s="190"/>
      <c r="G2453" s="190"/>
      <c r="H2453" s="276"/>
      <c r="I2453" s="190"/>
      <c r="J2453" s="67"/>
      <c r="K2453" s="190"/>
      <c r="L2453" s="190"/>
      <c r="M2453" s="191"/>
      <c r="N2453" s="190"/>
      <c r="O2453" s="192"/>
      <c r="P2453" s="218"/>
      <c r="Q2453" s="218"/>
      <c r="R2453" s="218"/>
    </row>
    <row r="2454" spans="1:18" x14ac:dyDescent="0.25">
      <c r="A2454" s="191"/>
      <c r="B2454" s="190"/>
      <c r="C2454" s="190"/>
      <c r="D2454" s="190"/>
      <c r="E2454" s="190"/>
      <c r="F2454" s="190"/>
      <c r="G2454" s="190"/>
      <c r="H2454" s="276"/>
      <c r="I2454" s="190"/>
      <c r="J2454" s="67"/>
      <c r="K2454" s="190"/>
      <c r="L2454" s="190"/>
      <c r="M2454" s="191"/>
      <c r="N2454" s="190"/>
      <c r="O2454" s="192"/>
      <c r="P2454" s="218"/>
      <c r="Q2454" s="218"/>
      <c r="R2454" s="218"/>
    </row>
    <row r="2455" spans="1:18" x14ac:dyDescent="0.25">
      <c r="A2455" s="191"/>
      <c r="B2455" s="190"/>
      <c r="C2455" s="190"/>
      <c r="D2455" s="190"/>
      <c r="E2455" s="190"/>
      <c r="F2455" s="190"/>
      <c r="G2455" s="190"/>
      <c r="H2455" s="276"/>
      <c r="I2455" s="190"/>
      <c r="J2455" s="67"/>
      <c r="K2455" s="190"/>
      <c r="L2455" s="190"/>
      <c r="M2455" s="191"/>
      <c r="N2455" s="190"/>
      <c r="O2455" s="192"/>
      <c r="P2455" s="218"/>
      <c r="Q2455" s="218"/>
      <c r="R2455" s="218"/>
    </row>
    <row r="2456" spans="1:18" x14ac:dyDescent="0.25">
      <c r="A2456" s="191"/>
      <c r="B2456" s="190"/>
      <c r="C2456" s="190"/>
      <c r="D2456" s="190"/>
      <c r="E2456" s="190"/>
      <c r="F2456" s="190"/>
      <c r="G2456" s="190"/>
      <c r="H2456" s="276"/>
      <c r="I2456" s="190"/>
      <c r="J2456" s="67"/>
      <c r="K2456" s="190"/>
      <c r="L2456" s="190"/>
      <c r="M2456" s="191"/>
      <c r="N2456" s="190"/>
      <c r="O2456" s="192"/>
      <c r="P2456" s="218"/>
      <c r="Q2456" s="218"/>
      <c r="R2456" s="218"/>
    </row>
    <row r="2457" spans="1:18" x14ac:dyDescent="0.25">
      <c r="A2457" s="191"/>
      <c r="B2457" s="190"/>
      <c r="C2457" s="190"/>
      <c r="D2457" s="190"/>
      <c r="E2457" s="190"/>
      <c r="F2457" s="190"/>
      <c r="G2457" s="190"/>
      <c r="H2457" s="276"/>
      <c r="I2457" s="190"/>
      <c r="J2457" s="67"/>
      <c r="K2457" s="190"/>
      <c r="L2457" s="190"/>
      <c r="M2457" s="191"/>
      <c r="N2457" s="190"/>
      <c r="O2457" s="192"/>
      <c r="P2457" s="218"/>
      <c r="Q2457" s="218"/>
      <c r="R2457" s="218"/>
    </row>
    <row r="2458" spans="1:18" x14ac:dyDescent="0.25">
      <c r="A2458" s="191"/>
      <c r="B2458" s="190"/>
      <c r="C2458" s="190"/>
      <c r="D2458" s="190"/>
      <c r="E2458" s="190"/>
      <c r="F2458" s="190"/>
      <c r="G2458" s="190"/>
      <c r="H2458" s="276"/>
      <c r="I2458" s="190"/>
      <c r="J2458" s="67"/>
      <c r="K2458" s="190"/>
      <c r="L2458" s="190"/>
      <c r="M2458" s="191"/>
      <c r="N2458" s="190"/>
      <c r="O2458" s="192"/>
      <c r="P2458" s="218"/>
      <c r="Q2458" s="218"/>
      <c r="R2458" s="218"/>
    </row>
    <row r="2459" spans="1:18" x14ac:dyDescent="0.25">
      <c r="A2459" s="191"/>
      <c r="B2459" s="190"/>
      <c r="C2459" s="190"/>
      <c r="D2459" s="190"/>
      <c r="E2459" s="190"/>
      <c r="F2459" s="190"/>
      <c r="G2459" s="190"/>
      <c r="H2459" s="276"/>
      <c r="I2459" s="190"/>
      <c r="J2459" s="67"/>
      <c r="K2459" s="190"/>
      <c r="L2459" s="190"/>
      <c r="M2459" s="191"/>
      <c r="N2459" s="190"/>
      <c r="O2459" s="192"/>
      <c r="P2459" s="218"/>
      <c r="Q2459" s="218"/>
      <c r="R2459" s="218"/>
    </row>
    <row r="2460" spans="1:18" x14ac:dyDescent="0.25">
      <c r="A2460" s="191"/>
      <c r="B2460" s="190"/>
      <c r="C2460" s="190"/>
      <c r="D2460" s="190"/>
      <c r="E2460" s="190"/>
      <c r="F2460" s="190"/>
      <c r="G2460" s="190"/>
      <c r="H2460" s="276"/>
      <c r="I2460" s="190"/>
      <c r="J2460" s="67"/>
      <c r="K2460" s="190"/>
      <c r="L2460" s="190"/>
      <c r="M2460" s="191"/>
      <c r="N2460" s="190"/>
      <c r="O2460" s="192"/>
      <c r="P2460" s="218"/>
      <c r="Q2460" s="218"/>
      <c r="R2460" s="218"/>
    </row>
    <row r="2461" spans="1:18" x14ac:dyDescent="0.25">
      <c r="A2461" s="191"/>
      <c r="B2461" s="190"/>
      <c r="C2461" s="190"/>
      <c r="D2461" s="190"/>
      <c r="E2461" s="190"/>
      <c r="F2461" s="190"/>
      <c r="G2461" s="190"/>
      <c r="H2461" s="276"/>
      <c r="I2461" s="190"/>
      <c r="J2461" s="67"/>
      <c r="K2461" s="190"/>
      <c r="L2461" s="190"/>
      <c r="M2461" s="191"/>
      <c r="N2461" s="190"/>
      <c r="O2461" s="192"/>
      <c r="P2461" s="218"/>
      <c r="Q2461" s="218"/>
      <c r="R2461" s="218"/>
    </row>
    <row r="2462" spans="1:18" x14ac:dyDescent="0.25">
      <c r="A2462" s="191"/>
      <c r="B2462" s="190"/>
      <c r="C2462" s="190"/>
      <c r="D2462" s="190"/>
      <c r="E2462" s="190"/>
      <c r="F2462" s="190"/>
      <c r="G2462" s="190"/>
      <c r="H2462" s="276"/>
      <c r="I2462" s="190"/>
      <c r="J2462" s="67"/>
      <c r="K2462" s="190"/>
      <c r="L2462" s="190"/>
      <c r="M2462" s="191"/>
      <c r="N2462" s="190"/>
      <c r="O2462" s="192"/>
      <c r="P2462" s="218"/>
      <c r="Q2462" s="218"/>
      <c r="R2462" s="218"/>
    </row>
    <row r="2463" spans="1:18" x14ac:dyDescent="0.25">
      <c r="A2463" s="191"/>
      <c r="B2463" s="190"/>
      <c r="C2463" s="190"/>
      <c r="D2463" s="190"/>
      <c r="E2463" s="190"/>
      <c r="F2463" s="190"/>
      <c r="G2463" s="190"/>
      <c r="H2463" s="276"/>
      <c r="I2463" s="190"/>
      <c r="J2463" s="67"/>
      <c r="K2463" s="190"/>
      <c r="L2463" s="190"/>
      <c r="M2463" s="191"/>
      <c r="N2463" s="190"/>
      <c r="O2463" s="192"/>
      <c r="P2463" s="218"/>
      <c r="Q2463" s="218"/>
      <c r="R2463" s="218"/>
    </row>
    <row r="2464" spans="1:18" x14ac:dyDescent="0.25">
      <c r="A2464" s="191"/>
      <c r="B2464" s="190"/>
      <c r="C2464" s="190"/>
      <c r="D2464" s="190"/>
      <c r="E2464" s="190"/>
      <c r="F2464" s="190"/>
      <c r="G2464" s="190"/>
      <c r="H2464" s="276"/>
      <c r="I2464" s="190"/>
      <c r="J2464" s="67"/>
      <c r="K2464" s="190"/>
      <c r="L2464" s="190"/>
      <c r="M2464" s="191"/>
      <c r="N2464" s="190"/>
      <c r="O2464" s="192"/>
      <c r="P2464" s="218"/>
      <c r="Q2464" s="218"/>
      <c r="R2464" s="218"/>
    </row>
    <row r="2465" spans="1:18" x14ac:dyDescent="0.25">
      <c r="A2465" s="191"/>
      <c r="B2465" s="190"/>
      <c r="C2465" s="190"/>
      <c r="D2465" s="190"/>
      <c r="E2465" s="190"/>
      <c r="F2465" s="190"/>
      <c r="G2465" s="190"/>
      <c r="H2465" s="276"/>
      <c r="I2465" s="190"/>
      <c r="J2465" s="67"/>
      <c r="K2465" s="190"/>
      <c r="L2465" s="190"/>
      <c r="M2465" s="191"/>
      <c r="N2465" s="190"/>
      <c r="O2465" s="192"/>
      <c r="P2465" s="218"/>
      <c r="Q2465" s="218"/>
      <c r="R2465" s="218"/>
    </row>
    <row r="2466" spans="1:18" x14ac:dyDescent="0.25">
      <c r="A2466" s="191"/>
      <c r="B2466" s="190"/>
      <c r="C2466" s="190"/>
      <c r="D2466" s="190"/>
      <c r="E2466" s="190"/>
      <c r="F2466" s="190"/>
      <c r="G2466" s="190"/>
      <c r="H2466" s="276"/>
      <c r="I2466" s="190"/>
      <c r="J2466" s="67"/>
      <c r="K2466" s="190"/>
      <c r="L2466" s="190"/>
      <c r="M2466" s="191"/>
      <c r="N2466" s="190"/>
      <c r="O2466" s="192"/>
      <c r="P2466" s="218"/>
      <c r="Q2466" s="218"/>
      <c r="R2466" s="218"/>
    </row>
    <row r="2467" spans="1:18" x14ac:dyDescent="0.25">
      <c r="A2467" s="191"/>
      <c r="B2467" s="190"/>
      <c r="C2467" s="190"/>
      <c r="D2467" s="190"/>
      <c r="E2467" s="190"/>
      <c r="F2467" s="190"/>
      <c r="G2467" s="190"/>
      <c r="H2467" s="276"/>
      <c r="I2467" s="190"/>
      <c r="J2467" s="67"/>
      <c r="K2467" s="190"/>
      <c r="L2467" s="190"/>
      <c r="M2467" s="191"/>
      <c r="N2467" s="190"/>
      <c r="O2467" s="192"/>
      <c r="P2467" s="218"/>
      <c r="Q2467" s="218"/>
      <c r="R2467" s="218"/>
    </row>
    <row r="2468" spans="1:18" x14ac:dyDescent="0.25">
      <c r="A2468" s="191"/>
      <c r="B2468" s="190"/>
      <c r="C2468" s="190"/>
      <c r="D2468" s="190"/>
      <c r="E2468" s="190"/>
      <c r="F2468" s="190"/>
      <c r="G2468" s="190"/>
      <c r="H2468" s="276"/>
      <c r="I2468" s="190"/>
      <c r="J2468" s="67"/>
      <c r="K2468" s="190"/>
      <c r="L2468" s="190"/>
      <c r="M2468" s="191"/>
      <c r="N2468" s="190"/>
      <c r="O2468" s="192"/>
      <c r="P2468" s="218"/>
      <c r="Q2468" s="218"/>
      <c r="R2468" s="218"/>
    </row>
    <row r="2469" spans="1:18" x14ac:dyDescent="0.25">
      <c r="A2469" s="191"/>
      <c r="B2469" s="190"/>
      <c r="C2469" s="190"/>
      <c r="D2469" s="190"/>
      <c r="E2469" s="190"/>
      <c r="F2469" s="190"/>
      <c r="G2469" s="190"/>
      <c r="H2469" s="276"/>
      <c r="I2469" s="190"/>
      <c r="J2469" s="67"/>
      <c r="K2469" s="190"/>
      <c r="L2469" s="190"/>
      <c r="M2469" s="191"/>
      <c r="N2469" s="190"/>
      <c r="O2469" s="192"/>
      <c r="P2469" s="218"/>
      <c r="Q2469" s="218"/>
      <c r="R2469" s="218"/>
    </row>
    <row r="2470" spans="1:18" x14ac:dyDescent="0.25">
      <c r="A2470" s="191"/>
      <c r="B2470" s="190"/>
      <c r="C2470" s="190"/>
      <c r="D2470" s="190"/>
      <c r="E2470" s="190"/>
      <c r="F2470" s="190"/>
      <c r="G2470" s="190"/>
      <c r="H2470" s="276"/>
      <c r="I2470" s="190"/>
      <c r="J2470" s="67"/>
      <c r="K2470" s="190"/>
      <c r="L2470" s="190"/>
      <c r="M2470" s="191"/>
      <c r="N2470" s="190"/>
      <c r="O2470" s="192"/>
      <c r="P2470" s="218"/>
      <c r="Q2470" s="218"/>
      <c r="R2470" s="218"/>
    </row>
    <row r="2471" spans="1:18" x14ac:dyDescent="0.25">
      <c r="A2471" s="191"/>
      <c r="B2471" s="190"/>
      <c r="C2471" s="190"/>
      <c r="D2471" s="190"/>
      <c r="E2471" s="190"/>
      <c r="F2471" s="190"/>
      <c r="G2471" s="190"/>
      <c r="H2471" s="276"/>
      <c r="I2471" s="190"/>
      <c r="J2471" s="67"/>
      <c r="K2471" s="190"/>
      <c r="L2471" s="190"/>
      <c r="M2471" s="191"/>
      <c r="N2471" s="190"/>
      <c r="O2471" s="192"/>
      <c r="P2471" s="218"/>
      <c r="Q2471" s="218"/>
      <c r="R2471" s="218"/>
    </row>
    <row r="2472" spans="1:18" x14ac:dyDescent="0.25">
      <c r="A2472" s="191"/>
      <c r="B2472" s="190"/>
      <c r="C2472" s="190"/>
      <c r="D2472" s="190"/>
      <c r="E2472" s="190"/>
      <c r="F2472" s="190"/>
      <c r="G2472" s="190"/>
      <c r="H2472" s="276"/>
      <c r="I2472" s="190"/>
      <c r="J2472" s="67"/>
      <c r="K2472" s="190"/>
      <c r="L2472" s="190"/>
      <c r="M2472" s="191"/>
      <c r="N2472" s="190"/>
      <c r="O2472" s="192"/>
      <c r="P2472" s="218"/>
      <c r="Q2472" s="218"/>
      <c r="R2472" s="218"/>
    </row>
    <row r="2473" spans="1:18" x14ac:dyDescent="0.25">
      <c r="A2473" s="191"/>
      <c r="B2473" s="190"/>
      <c r="C2473" s="190"/>
      <c r="D2473" s="190"/>
      <c r="E2473" s="190"/>
      <c r="F2473" s="190"/>
      <c r="G2473" s="190"/>
      <c r="H2473" s="276"/>
      <c r="I2473" s="190"/>
      <c r="J2473" s="67"/>
      <c r="K2473" s="190"/>
      <c r="L2473" s="190"/>
      <c r="M2473" s="191"/>
      <c r="N2473" s="190"/>
      <c r="O2473" s="192"/>
      <c r="P2473" s="218"/>
      <c r="Q2473" s="218"/>
      <c r="R2473" s="218"/>
    </row>
    <row r="2474" spans="1:18" x14ac:dyDescent="0.25">
      <c r="A2474" s="191"/>
      <c r="B2474" s="190"/>
      <c r="C2474" s="190"/>
      <c r="D2474" s="190"/>
      <c r="E2474" s="190"/>
      <c r="F2474" s="190"/>
      <c r="G2474" s="190"/>
      <c r="H2474" s="276"/>
      <c r="I2474" s="190"/>
      <c r="J2474" s="67"/>
      <c r="K2474" s="190"/>
      <c r="L2474" s="190"/>
      <c r="M2474" s="191"/>
      <c r="N2474" s="190"/>
      <c r="O2474" s="192"/>
      <c r="P2474" s="218"/>
      <c r="Q2474" s="218"/>
      <c r="R2474" s="218"/>
    </row>
    <row r="2475" spans="1:18" x14ac:dyDescent="0.25">
      <c r="A2475" s="191"/>
      <c r="B2475" s="190"/>
      <c r="C2475" s="190"/>
      <c r="D2475" s="190"/>
      <c r="E2475" s="190"/>
      <c r="F2475" s="190"/>
      <c r="G2475" s="190"/>
      <c r="H2475" s="276"/>
      <c r="I2475" s="190"/>
      <c r="J2475" s="67"/>
      <c r="K2475" s="190"/>
      <c r="L2475" s="190"/>
      <c r="M2475" s="191"/>
      <c r="N2475" s="190"/>
      <c r="O2475" s="192"/>
      <c r="P2475" s="218"/>
      <c r="Q2475" s="218"/>
      <c r="R2475" s="218"/>
    </row>
    <row r="2476" spans="1:18" x14ac:dyDescent="0.25">
      <c r="A2476" s="191"/>
      <c r="B2476" s="190"/>
      <c r="C2476" s="190"/>
      <c r="D2476" s="190"/>
      <c r="E2476" s="190"/>
      <c r="F2476" s="190"/>
      <c r="G2476" s="190"/>
      <c r="H2476" s="276"/>
      <c r="I2476" s="190"/>
      <c r="J2476" s="67"/>
      <c r="K2476" s="190"/>
      <c r="L2476" s="190"/>
      <c r="M2476" s="191"/>
      <c r="N2476" s="190"/>
      <c r="O2476" s="192"/>
      <c r="P2476" s="218"/>
      <c r="Q2476" s="218"/>
      <c r="R2476" s="218"/>
    </row>
    <row r="2477" spans="1:18" x14ac:dyDescent="0.25">
      <c r="A2477" s="191"/>
      <c r="B2477" s="190"/>
      <c r="C2477" s="190"/>
      <c r="D2477" s="190"/>
      <c r="E2477" s="190"/>
      <c r="F2477" s="190"/>
      <c r="G2477" s="190"/>
      <c r="H2477" s="276"/>
      <c r="I2477" s="190"/>
      <c r="J2477" s="67"/>
      <c r="K2477" s="190"/>
      <c r="L2477" s="190"/>
      <c r="M2477" s="191"/>
      <c r="N2477" s="190"/>
      <c r="O2477" s="192"/>
      <c r="P2477" s="218"/>
      <c r="Q2477" s="218"/>
      <c r="R2477" s="218"/>
    </row>
    <row r="2478" spans="1:18" x14ac:dyDescent="0.25">
      <c r="A2478" s="191"/>
      <c r="B2478" s="190"/>
      <c r="C2478" s="190"/>
      <c r="D2478" s="190"/>
      <c r="E2478" s="190"/>
      <c r="F2478" s="190"/>
      <c r="G2478" s="190"/>
      <c r="H2478" s="276"/>
      <c r="I2478" s="190"/>
      <c r="J2478" s="67"/>
      <c r="K2478" s="190"/>
      <c r="L2478" s="190"/>
      <c r="M2478" s="191"/>
      <c r="N2478" s="190"/>
      <c r="O2478" s="192"/>
      <c r="P2478" s="218"/>
      <c r="Q2478" s="218"/>
      <c r="R2478" s="218"/>
    </row>
    <row r="2479" spans="1:18" x14ac:dyDescent="0.25">
      <c r="A2479" s="191"/>
      <c r="B2479" s="190"/>
      <c r="C2479" s="190"/>
      <c r="D2479" s="190"/>
      <c r="E2479" s="190"/>
      <c r="F2479" s="190"/>
      <c r="G2479" s="190"/>
      <c r="H2479" s="276"/>
      <c r="I2479" s="190"/>
      <c r="J2479" s="67"/>
      <c r="K2479" s="190"/>
      <c r="L2479" s="190"/>
      <c r="M2479" s="191"/>
      <c r="N2479" s="190"/>
      <c r="O2479" s="192"/>
      <c r="P2479" s="218"/>
      <c r="Q2479" s="218"/>
      <c r="R2479" s="218"/>
    </row>
    <row r="2480" spans="1:18" x14ac:dyDescent="0.25">
      <c r="A2480" s="191"/>
      <c r="B2480" s="190"/>
      <c r="C2480" s="190"/>
      <c r="D2480" s="190"/>
      <c r="E2480" s="190"/>
      <c r="F2480" s="190"/>
      <c r="G2480" s="190"/>
      <c r="H2480" s="276"/>
      <c r="I2480" s="190"/>
      <c r="J2480" s="67"/>
      <c r="K2480" s="190"/>
      <c r="L2480" s="190"/>
      <c r="M2480" s="191"/>
      <c r="N2480" s="190"/>
      <c r="O2480" s="192"/>
      <c r="P2480" s="218"/>
      <c r="Q2480" s="218"/>
      <c r="R2480" s="218"/>
    </row>
    <row r="2481" spans="1:18" x14ac:dyDescent="0.25">
      <c r="A2481" s="191"/>
      <c r="B2481" s="190"/>
      <c r="C2481" s="190"/>
      <c r="D2481" s="190"/>
      <c r="E2481" s="190"/>
      <c r="F2481" s="190"/>
      <c r="G2481" s="190"/>
      <c r="H2481" s="276"/>
      <c r="I2481" s="190"/>
      <c r="J2481" s="67"/>
      <c r="K2481" s="190"/>
      <c r="L2481" s="190"/>
      <c r="M2481" s="191"/>
      <c r="N2481" s="190"/>
      <c r="O2481" s="192"/>
      <c r="P2481" s="218"/>
      <c r="Q2481" s="218"/>
      <c r="R2481" s="218"/>
    </row>
    <row r="2482" spans="1:18" x14ac:dyDescent="0.25">
      <c r="A2482" s="191"/>
      <c r="B2482" s="190"/>
      <c r="C2482" s="190"/>
      <c r="D2482" s="190"/>
      <c r="E2482" s="190"/>
      <c r="F2482" s="190"/>
      <c r="G2482" s="190"/>
      <c r="H2482" s="276"/>
      <c r="I2482" s="190"/>
      <c r="J2482" s="67"/>
      <c r="K2482" s="190"/>
      <c r="L2482" s="190"/>
      <c r="M2482" s="191"/>
      <c r="N2482" s="190"/>
      <c r="O2482" s="192"/>
      <c r="P2482" s="218"/>
      <c r="Q2482" s="218"/>
      <c r="R2482" s="218"/>
    </row>
    <row r="2483" spans="1:18" x14ac:dyDescent="0.25">
      <c r="A2483" s="191"/>
      <c r="B2483" s="190"/>
      <c r="C2483" s="190"/>
      <c r="D2483" s="190"/>
      <c r="E2483" s="190"/>
      <c r="F2483" s="190"/>
      <c r="G2483" s="190"/>
      <c r="H2483" s="276"/>
      <c r="I2483" s="190"/>
      <c r="J2483" s="67"/>
      <c r="K2483" s="190"/>
      <c r="L2483" s="190"/>
      <c r="M2483" s="191"/>
      <c r="N2483" s="190"/>
      <c r="O2483" s="192"/>
      <c r="P2483" s="218"/>
      <c r="Q2483" s="218"/>
      <c r="R2483" s="218"/>
    </row>
    <row r="2484" spans="1:18" x14ac:dyDescent="0.25">
      <c r="A2484" s="191"/>
      <c r="B2484" s="190"/>
      <c r="C2484" s="190"/>
      <c r="D2484" s="190"/>
      <c r="E2484" s="190"/>
      <c r="F2484" s="190"/>
      <c r="G2484" s="190"/>
      <c r="H2484" s="276"/>
      <c r="I2484" s="190"/>
      <c r="J2484" s="67"/>
      <c r="K2484" s="190"/>
      <c r="L2484" s="190"/>
      <c r="M2484" s="191"/>
      <c r="N2484" s="190"/>
      <c r="O2484" s="192"/>
      <c r="P2484" s="218"/>
      <c r="Q2484" s="218"/>
      <c r="R2484" s="218"/>
    </row>
    <row r="2485" spans="1:18" x14ac:dyDescent="0.25">
      <c r="A2485" s="191"/>
      <c r="B2485" s="190"/>
      <c r="C2485" s="190"/>
      <c r="D2485" s="190"/>
      <c r="E2485" s="190"/>
      <c r="F2485" s="190"/>
      <c r="G2485" s="190"/>
      <c r="H2485" s="276"/>
      <c r="I2485" s="190"/>
      <c r="J2485" s="67"/>
      <c r="K2485" s="190"/>
      <c r="L2485" s="190"/>
      <c r="M2485" s="191"/>
      <c r="N2485" s="190"/>
      <c r="O2485" s="192"/>
      <c r="P2485" s="218"/>
      <c r="Q2485" s="218"/>
      <c r="R2485" s="218"/>
    </row>
    <row r="2486" spans="1:18" x14ac:dyDescent="0.25">
      <c r="A2486" s="191"/>
      <c r="B2486" s="190"/>
      <c r="C2486" s="190"/>
      <c r="D2486" s="190"/>
      <c r="E2486" s="190"/>
      <c r="F2486" s="190"/>
      <c r="G2486" s="190"/>
      <c r="H2486" s="276"/>
      <c r="I2486" s="190"/>
      <c r="J2486" s="67"/>
      <c r="K2486" s="190"/>
      <c r="L2486" s="190"/>
      <c r="M2486" s="191"/>
      <c r="N2486" s="190"/>
      <c r="O2486" s="192"/>
      <c r="P2486" s="218"/>
      <c r="Q2486" s="218"/>
      <c r="R2486" s="218"/>
    </row>
    <row r="2487" spans="1:18" x14ac:dyDescent="0.25">
      <c r="A2487" s="191"/>
      <c r="B2487" s="190"/>
      <c r="C2487" s="190"/>
      <c r="D2487" s="190"/>
      <c r="E2487" s="190"/>
      <c r="F2487" s="190"/>
      <c r="G2487" s="190"/>
      <c r="H2487" s="276"/>
      <c r="I2487" s="190"/>
      <c r="J2487" s="67"/>
      <c r="K2487" s="190"/>
      <c r="L2487" s="190"/>
      <c r="M2487" s="191"/>
      <c r="N2487" s="190"/>
      <c r="O2487" s="192"/>
      <c r="P2487" s="218"/>
      <c r="Q2487" s="218"/>
      <c r="R2487" s="218"/>
    </row>
    <row r="2488" spans="1:18" x14ac:dyDescent="0.25">
      <c r="A2488" s="191"/>
      <c r="B2488" s="190"/>
      <c r="C2488" s="190"/>
      <c r="D2488" s="190"/>
      <c r="E2488" s="190"/>
      <c r="F2488" s="190"/>
      <c r="G2488" s="190"/>
      <c r="H2488" s="276"/>
      <c r="I2488" s="190"/>
      <c r="J2488" s="67"/>
      <c r="K2488" s="190"/>
      <c r="L2488" s="190"/>
      <c r="M2488" s="191"/>
      <c r="N2488" s="190"/>
      <c r="O2488" s="192"/>
      <c r="P2488" s="218"/>
      <c r="Q2488" s="218"/>
      <c r="R2488" s="218"/>
    </row>
    <row r="2489" spans="1:18" x14ac:dyDescent="0.25">
      <c r="A2489" s="191"/>
      <c r="B2489" s="190"/>
      <c r="C2489" s="190"/>
      <c r="D2489" s="190"/>
      <c r="E2489" s="190"/>
      <c r="F2489" s="190"/>
      <c r="G2489" s="190"/>
      <c r="H2489" s="276"/>
      <c r="I2489" s="190"/>
      <c r="J2489" s="67"/>
      <c r="K2489" s="190"/>
      <c r="L2489" s="190"/>
      <c r="M2489" s="191"/>
      <c r="N2489" s="190"/>
      <c r="O2489" s="192"/>
      <c r="P2489" s="218"/>
      <c r="Q2489" s="218"/>
      <c r="R2489" s="218"/>
    </row>
    <row r="2490" spans="1:18" x14ac:dyDescent="0.25">
      <c r="A2490" s="191"/>
      <c r="B2490" s="190"/>
      <c r="C2490" s="190"/>
      <c r="D2490" s="190"/>
      <c r="E2490" s="190"/>
      <c r="F2490" s="190"/>
      <c r="G2490" s="190"/>
      <c r="H2490" s="276"/>
      <c r="I2490" s="190"/>
      <c r="J2490" s="67"/>
      <c r="K2490" s="190"/>
      <c r="L2490" s="190"/>
      <c r="M2490" s="191"/>
      <c r="N2490" s="190"/>
      <c r="O2490" s="192"/>
      <c r="P2490" s="218"/>
      <c r="Q2490" s="218"/>
      <c r="R2490" s="218"/>
    </row>
    <row r="2491" spans="1:18" x14ac:dyDescent="0.25">
      <c r="A2491" s="191"/>
      <c r="B2491" s="190"/>
      <c r="C2491" s="190"/>
      <c r="D2491" s="190"/>
      <c r="E2491" s="190"/>
      <c r="F2491" s="190"/>
      <c r="G2491" s="190"/>
      <c r="H2491" s="276"/>
      <c r="I2491" s="190"/>
      <c r="J2491" s="67"/>
      <c r="K2491" s="190"/>
      <c r="L2491" s="190"/>
      <c r="M2491" s="191"/>
      <c r="N2491" s="190"/>
      <c r="O2491" s="192"/>
      <c r="P2491" s="218"/>
      <c r="Q2491" s="218"/>
      <c r="R2491" s="218"/>
    </row>
    <row r="2492" spans="1:18" x14ac:dyDescent="0.25">
      <c r="A2492" s="191"/>
      <c r="B2492" s="190"/>
      <c r="C2492" s="190"/>
      <c r="D2492" s="190"/>
      <c r="E2492" s="190"/>
      <c r="F2492" s="190"/>
      <c r="G2492" s="190"/>
      <c r="H2492" s="276"/>
      <c r="I2492" s="190"/>
      <c r="J2492" s="67"/>
      <c r="K2492" s="190"/>
      <c r="L2492" s="190"/>
      <c r="M2492" s="191"/>
      <c r="N2492" s="190"/>
      <c r="O2492" s="192"/>
      <c r="P2492" s="218"/>
      <c r="Q2492" s="218"/>
      <c r="R2492" s="218"/>
    </row>
    <row r="2493" spans="1:18" x14ac:dyDescent="0.25">
      <c r="A2493" s="191"/>
      <c r="B2493" s="190"/>
      <c r="C2493" s="190"/>
      <c r="D2493" s="190"/>
      <c r="E2493" s="190"/>
      <c r="F2493" s="190"/>
      <c r="G2493" s="190"/>
      <c r="H2493" s="276"/>
      <c r="I2493" s="190"/>
      <c r="J2493" s="67"/>
      <c r="K2493" s="190"/>
      <c r="L2493" s="190"/>
      <c r="M2493" s="191"/>
      <c r="N2493" s="190"/>
      <c r="O2493" s="192"/>
      <c r="P2493" s="218"/>
      <c r="Q2493" s="218"/>
      <c r="R2493" s="218"/>
    </row>
    <row r="2494" spans="1:18" x14ac:dyDescent="0.25">
      <c r="A2494" s="191"/>
      <c r="B2494" s="190"/>
      <c r="C2494" s="190"/>
      <c r="D2494" s="190"/>
      <c r="E2494" s="190"/>
      <c r="F2494" s="190"/>
      <c r="G2494" s="190"/>
      <c r="H2494" s="276"/>
      <c r="I2494" s="190"/>
      <c r="J2494" s="67"/>
      <c r="K2494" s="190"/>
      <c r="L2494" s="190"/>
      <c r="M2494" s="191"/>
      <c r="N2494" s="190"/>
      <c r="O2494" s="192"/>
      <c r="P2494" s="218"/>
      <c r="Q2494" s="218"/>
      <c r="R2494" s="218"/>
    </row>
    <row r="2495" spans="1:18" x14ac:dyDescent="0.25">
      <c r="A2495" s="191"/>
      <c r="B2495" s="190"/>
      <c r="C2495" s="190"/>
      <c r="D2495" s="190"/>
      <c r="E2495" s="190"/>
      <c r="F2495" s="190"/>
      <c r="G2495" s="190"/>
      <c r="H2495" s="276"/>
      <c r="I2495" s="190"/>
      <c r="J2495" s="67"/>
      <c r="K2495" s="190"/>
      <c r="L2495" s="190"/>
      <c r="M2495" s="191"/>
      <c r="N2495" s="190"/>
      <c r="O2495" s="192"/>
      <c r="P2495" s="218"/>
      <c r="Q2495" s="218"/>
      <c r="R2495" s="218"/>
    </row>
    <row r="2496" spans="1:18" x14ac:dyDescent="0.25">
      <c r="A2496" s="191"/>
      <c r="B2496" s="190"/>
      <c r="C2496" s="190"/>
      <c r="D2496" s="190"/>
      <c r="E2496" s="190"/>
      <c r="F2496" s="190"/>
      <c r="G2496" s="190"/>
      <c r="H2496" s="276"/>
      <c r="I2496" s="190"/>
      <c r="J2496" s="67"/>
      <c r="K2496" s="190"/>
      <c r="L2496" s="190"/>
      <c r="M2496" s="191"/>
      <c r="N2496" s="190"/>
      <c r="O2496" s="192"/>
      <c r="P2496" s="218"/>
      <c r="Q2496" s="218"/>
      <c r="R2496" s="218"/>
    </row>
    <row r="2497" spans="1:18" x14ac:dyDescent="0.25">
      <c r="A2497" s="191"/>
      <c r="B2497" s="190"/>
      <c r="C2497" s="190"/>
      <c r="D2497" s="190"/>
      <c r="E2497" s="190"/>
      <c r="F2497" s="190"/>
      <c r="G2497" s="190"/>
      <c r="H2497" s="276"/>
      <c r="I2497" s="190"/>
      <c r="J2497" s="67"/>
      <c r="K2497" s="190"/>
      <c r="L2497" s="190"/>
      <c r="M2497" s="191"/>
      <c r="N2497" s="190"/>
      <c r="O2497" s="192"/>
      <c r="P2497" s="218"/>
      <c r="Q2497" s="218"/>
      <c r="R2497" s="218"/>
    </row>
    <row r="2498" spans="1:18" x14ac:dyDescent="0.25">
      <c r="A2498" s="191"/>
      <c r="B2498" s="190"/>
      <c r="C2498" s="190"/>
      <c r="D2498" s="190"/>
      <c r="E2498" s="190"/>
      <c r="F2498" s="190"/>
      <c r="G2498" s="190"/>
      <c r="H2498" s="276"/>
      <c r="I2498" s="190"/>
      <c r="J2498" s="67"/>
      <c r="K2498" s="190"/>
      <c r="L2498" s="190"/>
      <c r="M2498" s="191"/>
      <c r="N2498" s="190"/>
      <c r="O2498" s="192"/>
      <c r="P2498" s="218"/>
      <c r="Q2498" s="218"/>
      <c r="R2498" s="218"/>
    </row>
    <row r="2499" spans="1:18" x14ac:dyDescent="0.25">
      <c r="A2499" s="191"/>
      <c r="B2499" s="190"/>
      <c r="C2499" s="190"/>
      <c r="D2499" s="190"/>
      <c r="E2499" s="190"/>
      <c r="F2499" s="190"/>
      <c r="G2499" s="190"/>
      <c r="H2499" s="276"/>
      <c r="I2499" s="190"/>
      <c r="J2499" s="67"/>
      <c r="K2499" s="190"/>
      <c r="L2499" s="190"/>
      <c r="M2499" s="191"/>
      <c r="N2499" s="190"/>
      <c r="O2499" s="192"/>
      <c r="P2499" s="218"/>
      <c r="Q2499" s="218"/>
      <c r="R2499" s="218"/>
    </row>
    <row r="2500" spans="1:18" x14ac:dyDescent="0.25">
      <c r="A2500" s="191"/>
      <c r="B2500" s="190"/>
      <c r="C2500" s="190"/>
      <c r="D2500" s="190"/>
      <c r="E2500" s="190"/>
      <c r="F2500" s="190"/>
      <c r="G2500" s="190"/>
      <c r="H2500" s="276"/>
      <c r="I2500" s="190"/>
      <c r="J2500" s="67"/>
      <c r="K2500" s="190"/>
      <c r="L2500" s="190"/>
      <c r="M2500" s="191"/>
      <c r="N2500" s="190"/>
      <c r="O2500" s="192"/>
      <c r="P2500" s="218"/>
      <c r="Q2500" s="218"/>
      <c r="R2500" s="218"/>
    </row>
    <row r="2501" spans="1:18" x14ac:dyDescent="0.25">
      <c r="A2501" s="191"/>
      <c r="B2501" s="190"/>
      <c r="C2501" s="190"/>
      <c r="D2501" s="190"/>
      <c r="E2501" s="190"/>
      <c r="F2501" s="190"/>
      <c r="G2501" s="190"/>
      <c r="H2501" s="276"/>
      <c r="I2501" s="190"/>
      <c r="J2501" s="67"/>
      <c r="K2501" s="190"/>
      <c r="L2501" s="190"/>
      <c r="M2501" s="191"/>
      <c r="N2501" s="190"/>
      <c r="O2501" s="192"/>
      <c r="P2501" s="218"/>
      <c r="Q2501" s="218"/>
      <c r="R2501" s="218"/>
    </row>
    <row r="2502" spans="1:18" x14ac:dyDescent="0.25">
      <c r="A2502" s="191"/>
      <c r="B2502" s="190"/>
      <c r="C2502" s="190"/>
      <c r="D2502" s="190"/>
      <c r="E2502" s="190"/>
      <c r="F2502" s="190"/>
      <c r="G2502" s="190"/>
      <c r="H2502" s="276"/>
      <c r="I2502" s="190"/>
      <c r="J2502" s="67"/>
      <c r="K2502" s="190"/>
      <c r="L2502" s="190"/>
      <c r="M2502" s="191"/>
      <c r="N2502" s="190"/>
      <c r="O2502" s="192"/>
      <c r="P2502" s="218"/>
      <c r="Q2502" s="218"/>
      <c r="R2502" s="218"/>
    </row>
    <row r="2503" spans="1:18" x14ac:dyDescent="0.25">
      <c r="A2503" s="191"/>
      <c r="B2503" s="190"/>
      <c r="C2503" s="190"/>
      <c r="D2503" s="190"/>
      <c r="E2503" s="190"/>
      <c r="F2503" s="190"/>
      <c r="G2503" s="190"/>
      <c r="H2503" s="276"/>
      <c r="I2503" s="190"/>
      <c r="J2503" s="67"/>
      <c r="K2503" s="190"/>
      <c r="L2503" s="190"/>
      <c r="M2503" s="191"/>
      <c r="N2503" s="190"/>
      <c r="O2503" s="192"/>
      <c r="P2503" s="218"/>
      <c r="Q2503" s="218"/>
      <c r="R2503" s="218"/>
    </row>
    <row r="2504" spans="1:18" x14ac:dyDescent="0.25">
      <c r="A2504" s="191"/>
      <c r="B2504" s="190"/>
      <c r="C2504" s="190"/>
      <c r="D2504" s="190"/>
      <c r="E2504" s="190"/>
      <c r="F2504" s="190"/>
      <c r="G2504" s="190"/>
      <c r="H2504" s="276"/>
      <c r="I2504" s="190"/>
      <c r="J2504" s="67"/>
      <c r="K2504" s="190"/>
      <c r="L2504" s="190"/>
      <c r="M2504" s="191"/>
      <c r="N2504" s="190"/>
      <c r="O2504" s="192"/>
      <c r="P2504" s="218"/>
      <c r="Q2504" s="218"/>
      <c r="R2504" s="218"/>
    </row>
    <row r="2505" spans="1:18" x14ac:dyDescent="0.25">
      <c r="A2505" s="191"/>
      <c r="B2505" s="190"/>
      <c r="C2505" s="190"/>
      <c r="D2505" s="190"/>
      <c r="E2505" s="190"/>
      <c r="F2505" s="190"/>
      <c r="G2505" s="190"/>
      <c r="H2505" s="276"/>
      <c r="I2505" s="190"/>
      <c r="J2505" s="67"/>
      <c r="K2505" s="190"/>
      <c r="L2505" s="190"/>
      <c r="M2505" s="191"/>
      <c r="N2505" s="190"/>
      <c r="O2505" s="192"/>
      <c r="P2505" s="218"/>
      <c r="Q2505" s="218"/>
      <c r="R2505" s="218"/>
    </row>
    <row r="2506" spans="1:18" x14ac:dyDescent="0.25">
      <c r="A2506" s="191"/>
      <c r="B2506" s="190"/>
      <c r="C2506" s="190"/>
      <c r="D2506" s="190"/>
      <c r="E2506" s="190"/>
      <c r="F2506" s="190"/>
      <c r="G2506" s="190"/>
      <c r="H2506" s="276"/>
      <c r="I2506" s="190"/>
      <c r="J2506" s="67"/>
      <c r="K2506" s="190"/>
      <c r="L2506" s="190"/>
      <c r="M2506" s="191"/>
      <c r="N2506" s="190"/>
      <c r="O2506" s="192"/>
      <c r="P2506" s="218"/>
      <c r="Q2506" s="218"/>
      <c r="R2506" s="218"/>
    </row>
    <row r="2507" spans="1:18" x14ac:dyDescent="0.25">
      <c r="A2507" s="191"/>
      <c r="B2507" s="190"/>
      <c r="C2507" s="190"/>
      <c r="D2507" s="190"/>
      <c r="E2507" s="190"/>
      <c r="F2507" s="190"/>
      <c r="G2507" s="190"/>
      <c r="H2507" s="276"/>
      <c r="I2507" s="190"/>
      <c r="J2507" s="67"/>
      <c r="K2507" s="190"/>
      <c r="L2507" s="190"/>
      <c r="M2507" s="191"/>
      <c r="N2507" s="190"/>
      <c r="O2507" s="192"/>
      <c r="P2507" s="218"/>
      <c r="Q2507" s="218"/>
      <c r="R2507" s="218"/>
    </row>
    <row r="2508" spans="1:18" x14ac:dyDescent="0.25">
      <c r="A2508" s="191"/>
      <c r="B2508" s="190"/>
      <c r="C2508" s="190"/>
      <c r="D2508" s="190"/>
      <c r="E2508" s="190"/>
      <c r="F2508" s="190"/>
      <c r="G2508" s="190"/>
      <c r="H2508" s="276"/>
      <c r="I2508" s="190"/>
      <c r="J2508" s="67"/>
      <c r="K2508" s="190"/>
      <c r="L2508" s="190"/>
      <c r="M2508" s="191"/>
      <c r="N2508" s="190"/>
      <c r="O2508" s="192"/>
      <c r="P2508" s="218"/>
      <c r="Q2508" s="218"/>
      <c r="R2508" s="218"/>
    </row>
    <row r="2509" spans="1:18" x14ac:dyDescent="0.25">
      <c r="A2509" s="191"/>
      <c r="B2509" s="190"/>
      <c r="C2509" s="190"/>
      <c r="D2509" s="190"/>
      <c r="E2509" s="190"/>
      <c r="F2509" s="190"/>
      <c r="G2509" s="190"/>
      <c r="H2509" s="276"/>
      <c r="I2509" s="190"/>
      <c r="J2509" s="67"/>
      <c r="K2509" s="190"/>
      <c r="L2509" s="190"/>
      <c r="M2509" s="191"/>
      <c r="N2509" s="190"/>
      <c r="O2509" s="192"/>
      <c r="P2509" s="218"/>
      <c r="Q2509" s="218"/>
      <c r="R2509" s="218"/>
    </row>
    <row r="2510" spans="1:18" x14ac:dyDescent="0.25">
      <c r="A2510" s="191"/>
      <c r="B2510" s="190"/>
      <c r="C2510" s="190"/>
      <c r="D2510" s="190"/>
      <c r="E2510" s="190"/>
      <c r="F2510" s="190"/>
      <c r="G2510" s="190"/>
      <c r="H2510" s="276"/>
      <c r="I2510" s="190"/>
      <c r="J2510" s="67"/>
      <c r="K2510" s="190"/>
      <c r="L2510" s="190"/>
      <c r="M2510" s="191"/>
      <c r="N2510" s="190"/>
      <c r="O2510" s="192"/>
      <c r="P2510" s="218"/>
      <c r="Q2510" s="218"/>
      <c r="R2510" s="218"/>
    </row>
    <row r="2511" spans="1:18" x14ac:dyDescent="0.25">
      <c r="A2511" s="191"/>
      <c r="B2511" s="190"/>
      <c r="C2511" s="190"/>
      <c r="D2511" s="190"/>
      <c r="E2511" s="190"/>
      <c r="F2511" s="190"/>
      <c r="G2511" s="190"/>
      <c r="H2511" s="276"/>
      <c r="I2511" s="190"/>
      <c r="J2511" s="67"/>
      <c r="K2511" s="190"/>
      <c r="L2511" s="190"/>
      <c r="M2511" s="191"/>
      <c r="N2511" s="190"/>
      <c r="O2511" s="192"/>
      <c r="P2511" s="218"/>
      <c r="Q2511" s="218"/>
      <c r="R2511" s="218"/>
    </row>
    <row r="2512" spans="1:18" x14ac:dyDescent="0.25">
      <c r="A2512" s="191"/>
      <c r="B2512" s="190"/>
      <c r="C2512" s="190"/>
      <c r="D2512" s="190"/>
      <c r="E2512" s="190"/>
      <c r="F2512" s="190"/>
      <c r="G2512" s="190"/>
      <c r="H2512" s="276"/>
      <c r="I2512" s="190"/>
      <c r="J2512" s="67"/>
      <c r="K2512" s="190"/>
      <c r="L2512" s="190"/>
      <c r="M2512" s="191"/>
      <c r="N2512" s="190"/>
      <c r="O2512" s="192"/>
      <c r="P2512" s="218"/>
      <c r="Q2512" s="218"/>
      <c r="R2512" s="218"/>
    </row>
    <row r="2513" spans="1:18" x14ac:dyDescent="0.25">
      <c r="A2513" s="191"/>
      <c r="B2513" s="190"/>
      <c r="C2513" s="190"/>
      <c r="D2513" s="190"/>
      <c r="E2513" s="190"/>
      <c r="F2513" s="190"/>
      <c r="G2513" s="190"/>
      <c r="H2513" s="276"/>
      <c r="I2513" s="190"/>
      <c r="J2513" s="67"/>
      <c r="K2513" s="190"/>
      <c r="L2513" s="190"/>
      <c r="M2513" s="191"/>
      <c r="N2513" s="190"/>
      <c r="O2513" s="192"/>
      <c r="P2513" s="218"/>
      <c r="Q2513" s="218"/>
      <c r="R2513" s="218"/>
    </row>
    <row r="2514" spans="1:18" x14ac:dyDescent="0.25">
      <c r="A2514" s="191"/>
      <c r="B2514" s="190"/>
      <c r="C2514" s="190"/>
      <c r="D2514" s="190"/>
      <c r="E2514" s="190"/>
      <c r="F2514" s="190"/>
      <c r="G2514" s="190"/>
      <c r="H2514" s="276"/>
      <c r="I2514" s="190"/>
      <c r="J2514" s="67"/>
      <c r="K2514" s="190"/>
      <c r="L2514" s="190"/>
      <c r="M2514" s="191"/>
      <c r="N2514" s="190"/>
      <c r="O2514" s="192"/>
      <c r="P2514" s="218"/>
      <c r="Q2514" s="218"/>
      <c r="R2514" s="218"/>
    </row>
    <row r="2515" spans="1:18" x14ac:dyDescent="0.25">
      <c r="A2515" s="191"/>
      <c r="B2515" s="190"/>
      <c r="C2515" s="190"/>
      <c r="D2515" s="190"/>
      <c r="E2515" s="190"/>
      <c r="F2515" s="190"/>
      <c r="G2515" s="190"/>
      <c r="H2515" s="276"/>
      <c r="I2515" s="190"/>
      <c r="J2515" s="67"/>
      <c r="K2515" s="190"/>
      <c r="L2515" s="190"/>
      <c r="M2515" s="191"/>
      <c r="N2515" s="190"/>
      <c r="O2515" s="192"/>
      <c r="P2515" s="218"/>
      <c r="Q2515" s="218"/>
      <c r="R2515" s="218"/>
    </row>
    <row r="2516" spans="1:18" x14ac:dyDescent="0.25">
      <c r="A2516" s="191"/>
      <c r="B2516" s="190"/>
      <c r="C2516" s="190"/>
      <c r="D2516" s="190"/>
      <c r="E2516" s="190"/>
      <c r="F2516" s="190"/>
      <c r="G2516" s="190"/>
      <c r="H2516" s="276"/>
      <c r="I2516" s="190"/>
      <c r="J2516" s="67"/>
      <c r="K2516" s="190"/>
      <c r="L2516" s="190"/>
      <c r="M2516" s="191"/>
      <c r="N2516" s="190"/>
      <c r="O2516" s="192"/>
      <c r="P2516" s="218"/>
      <c r="Q2516" s="218"/>
      <c r="R2516" s="218"/>
    </row>
    <row r="2517" spans="1:18" x14ac:dyDescent="0.25">
      <c r="A2517" s="191"/>
      <c r="B2517" s="190"/>
      <c r="C2517" s="190"/>
      <c r="D2517" s="190"/>
      <c r="E2517" s="190"/>
      <c r="F2517" s="190"/>
      <c r="G2517" s="190"/>
      <c r="H2517" s="276"/>
      <c r="I2517" s="190"/>
      <c r="J2517" s="67"/>
      <c r="K2517" s="190"/>
      <c r="L2517" s="190"/>
      <c r="M2517" s="191"/>
      <c r="N2517" s="190"/>
      <c r="O2517" s="192"/>
      <c r="P2517" s="218"/>
      <c r="Q2517" s="218"/>
      <c r="R2517" s="218"/>
    </row>
    <row r="2518" spans="1:18" x14ac:dyDescent="0.25">
      <c r="A2518" s="191"/>
      <c r="B2518" s="190"/>
      <c r="C2518" s="190"/>
      <c r="D2518" s="190"/>
      <c r="E2518" s="190"/>
      <c r="F2518" s="190"/>
      <c r="G2518" s="190"/>
      <c r="H2518" s="276"/>
      <c r="I2518" s="190"/>
      <c r="J2518" s="67"/>
      <c r="K2518" s="190"/>
      <c r="L2518" s="190"/>
      <c r="M2518" s="191"/>
      <c r="N2518" s="190"/>
      <c r="O2518" s="192"/>
      <c r="P2518" s="218"/>
      <c r="Q2518" s="218"/>
      <c r="R2518" s="218"/>
    </row>
    <row r="2519" spans="1:18" x14ac:dyDescent="0.25">
      <c r="A2519" s="191"/>
      <c r="B2519" s="190"/>
      <c r="C2519" s="190"/>
      <c r="D2519" s="190"/>
      <c r="E2519" s="190"/>
      <c r="F2519" s="190"/>
      <c r="G2519" s="190"/>
      <c r="H2519" s="276"/>
      <c r="I2519" s="190"/>
      <c r="J2519" s="67"/>
      <c r="K2519" s="190"/>
      <c r="L2519" s="190"/>
      <c r="M2519" s="191"/>
      <c r="N2519" s="190"/>
      <c r="O2519" s="192"/>
      <c r="P2519" s="218"/>
      <c r="Q2519" s="218"/>
      <c r="R2519" s="218"/>
    </row>
    <row r="2520" spans="1:18" x14ac:dyDescent="0.25">
      <c r="A2520" s="191"/>
      <c r="B2520" s="190"/>
      <c r="C2520" s="190"/>
      <c r="D2520" s="190"/>
      <c r="E2520" s="190"/>
      <c r="F2520" s="190"/>
      <c r="G2520" s="190"/>
      <c r="H2520" s="276"/>
      <c r="I2520" s="190"/>
      <c r="J2520" s="67"/>
      <c r="K2520" s="190"/>
      <c r="L2520" s="190"/>
      <c r="M2520" s="191"/>
      <c r="N2520" s="190"/>
      <c r="O2520" s="192"/>
      <c r="P2520" s="218"/>
      <c r="Q2520" s="218"/>
      <c r="R2520" s="218"/>
    </row>
    <row r="2521" spans="1:18" x14ac:dyDescent="0.25">
      <c r="A2521" s="191"/>
      <c r="B2521" s="190"/>
      <c r="C2521" s="190"/>
      <c r="D2521" s="190"/>
      <c r="E2521" s="190"/>
      <c r="F2521" s="190"/>
      <c r="G2521" s="190"/>
      <c r="H2521" s="276"/>
      <c r="I2521" s="190"/>
      <c r="J2521" s="67"/>
      <c r="K2521" s="190"/>
      <c r="L2521" s="190"/>
      <c r="M2521" s="191"/>
      <c r="N2521" s="190"/>
      <c r="O2521" s="192"/>
      <c r="P2521" s="218"/>
      <c r="Q2521" s="218"/>
      <c r="R2521" s="218"/>
    </row>
    <row r="2522" spans="1:18" x14ac:dyDescent="0.25">
      <c r="A2522" s="191"/>
      <c r="B2522" s="190"/>
      <c r="C2522" s="190"/>
      <c r="D2522" s="190"/>
      <c r="E2522" s="190"/>
      <c r="F2522" s="190"/>
      <c r="G2522" s="190"/>
      <c r="H2522" s="276"/>
      <c r="I2522" s="190"/>
      <c r="J2522" s="67"/>
      <c r="K2522" s="190"/>
      <c r="L2522" s="190"/>
      <c r="M2522" s="191"/>
      <c r="N2522" s="190"/>
      <c r="O2522" s="192"/>
      <c r="P2522" s="218"/>
      <c r="Q2522" s="218"/>
      <c r="R2522" s="218"/>
    </row>
    <row r="2523" spans="1:18" x14ac:dyDescent="0.25">
      <c r="A2523" s="191"/>
      <c r="B2523" s="190"/>
      <c r="C2523" s="190"/>
      <c r="D2523" s="190"/>
      <c r="E2523" s="190"/>
      <c r="F2523" s="190"/>
      <c r="G2523" s="190"/>
      <c r="H2523" s="276"/>
      <c r="I2523" s="190"/>
      <c r="J2523" s="67"/>
      <c r="K2523" s="190"/>
      <c r="L2523" s="190"/>
      <c r="M2523" s="191"/>
      <c r="N2523" s="190"/>
      <c r="O2523" s="192"/>
      <c r="P2523" s="218"/>
      <c r="Q2523" s="218"/>
      <c r="R2523" s="218"/>
    </row>
    <row r="2524" spans="1:18" x14ac:dyDescent="0.25">
      <c r="A2524" s="191"/>
      <c r="B2524" s="190"/>
      <c r="C2524" s="190"/>
      <c r="D2524" s="190"/>
      <c r="E2524" s="190"/>
      <c r="F2524" s="190"/>
      <c r="G2524" s="190"/>
      <c r="H2524" s="276"/>
      <c r="I2524" s="190"/>
      <c r="J2524" s="67"/>
      <c r="K2524" s="190"/>
      <c r="L2524" s="190"/>
      <c r="M2524" s="191"/>
      <c r="N2524" s="190"/>
      <c r="O2524" s="192"/>
      <c r="P2524" s="218"/>
      <c r="Q2524" s="218"/>
      <c r="R2524" s="218"/>
    </row>
    <row r="2525" spans="1:18" x14ac:dyDescent="0.25">
      <c r="A2525" s="191"/>
      <c r="B2525" s="190"/>
      <c r="C2525" s="190"/>
      <c r="D2525" s="190"/>
      <c r="E2525" s="190"/>
      <c r="F2525" s="190"/>
      <c r="G2525" s="190"/>
      <c r="H2525" s="276"/>
      <c r="I2525" s="190"/>
      <c r="J2525" s="67"/>
      <c r="K2525" s="190"/>
      <c r="L2525" s="190"/>
      <c r="M2525" s="191"/>
      <c r="N2525" s="190"/>
      <c r="O2525" s="192"/>
      <c r="P2525" s="218"/>
      <c r="Q2525" s="218"/>
      <c r="R2525" s="218"/>
    </row>
    <row r="2526" spans="1:18" x14ac:dyDescent="0.25">
      <c r="A2526" s="191"/>
      <c r="B2526" s="190"/>
      <c r="C2526" s="190"/>
      <c r="D2526" s="190"/>
      <c r="E2526" s="190"/>
      <c r="F2526" s="190"/>
      <c r="G2526" s="190"/>
      <c r="H2526" s="276"/>
      <c r="I2526" s="190"/>
      <c r="J2526" s="67"/>
      <c r="K2526" s="190"/>
      <c r="L2526" s="190"/>
      <c r="M2526" s="191"/>
      <c r="N2526" s="190"/>
      <c r="O2526" s="192"/>
      <c r="P2526" s="218"/>
      <c r="Q2526" s="218"/>
      <c r="R2526" s="218"/>
    </row>
    <row r="2527" spans="1:18" x14ac:dyDescent="0.25">
      <c r="A2527" s="191"/>
      <c r="B2527" s="190"/>
      <c r="C2527" s="190"/>
      <c r="D2527" s="190"/>
      <c r="E2527" s="190"/>
      <c r="F2527" s="190"/>
      <c r="G2527" s="190"/>
      <c r="H2527" s="276"/>
      <c r="I2527" s="190"/>
      <c r="J2527" s="67"/>
      <c r="K2527" s="190"/>
      <c r="L2527" s="190"/>
      <c r="M2527" s="191"/>
      <c r="N2527" s="190"/>
      <c r="O2527" s="192"/>
      <c r="P2527" s="218"/>
      <c r="Q2527" s="218"/>
      <c r="R2527" s="218"/>
    </row>
    <row r="2528" spans="1:18" x14ac:dyDescent="0.25">
      <c r="A2528" s="191"/>
      <c r="B2528" s="190"/>
      <c r="C2528" s="190"/>
      <c r="D2528" s="190"/>
      <c r="E2528" s="190"/>
      <c r="F2528" s="190"/>
      <c r="G2528" s="190"/>
      <c r="H2528" s="276"/>
      <c r="I2528" s="190"/>
      <c r="J2528" s="67"/>
      <c r="K2528" s="190"/>
      <c r="L2528" s="190"/>
      <c r="M2528" s="191"/>
      <c r="N2528" s="190"/>
      <c r="O2528" s="192"/>
      <c r="P2528" s="218"/>
      <c r="Q2528" s="218"/>
      <c r="R2528" s="218"/>
    </row>
    <row r="2529" spans="1:18" x14ac:dyDescent="0.25">
      <c r="A2529" s="191"/>
      <c r="B2529" s="190"/>
      <c r="C2529" s="190"/>
      <c r="D2529" s="190"/>
      <c r="E2529" s="190"/>
      <c r="F2529" s="190"/>
      <c r="G2529" s="190"/>
      <c r="H2529" s="276"/>
      <c r="I2529" s="190"/>
      <c r="J2529" s="67"/>
      <c r="K2529" s="190"/>
      <c r="L2529" s="190"/>
      <c r="M2529" s="191"/>
      <c r="N2529" s="190"/>
      <c r="O2529" s="192"/>
      <c r="P2529" s="218"/>
      <c r="Q2529" s="218"/>
      <c r="R2529" s="218"/>
    </row>
    <row r="2530" spans="1:18" x14ac:dyDescent="0.25">
      <c r="A2530" s="191"/>
      <c r="B2530" s="190"/>
      <c r="C2530" s="190"/>
      <c r="D2530" s="190"/>
      <c r="E2530" s="190"/>
      <c r="F2530" s="190"/>
      <c r="G2530" s="190"/>
      <c r="H2530" s="276"/>
      <c r="I2530" s="190"/>
      <c r="J2530" s="67"/>
      <c r="K2530" s="190"/>
      <c r="L2530" s="190"/>
      <c r="M2530" s="191"/>
      <c r="N2530" s="190"/>
      <c r="O2530" s="192"/>
      <c r="P2530" s="218"/>
      <c r="Q2530" s="218"/>
      <c r="R2530" s="218"/>
    </row>
    <row r="2531" spans="1:18" x14ac:dyDescent="0.25">
      <c r="A2531" s="191"/>
      <c r="B2531" s="190"/>
      <c r="C2531" s="190"/>
      <c r="D2531" s="190"/>
      <c r="E2531" s="190"/>
      <c r="F2531" s="190"/>
      <c r="G2531" s="190"/>
      <c r="H2531" s="276"/>
      <c r="I2531" s="190"/>
      <c r="J2531" s="67"/>
      <c r="K2531" s="190"/>
      <c r="L2531" s="190"/>
      <c r="M2531" s="191"/>
      <c r="N2531" s="190"/>
      <c r="O2531" s="192"/>
      <c r="P2531" s="218"/>
      <c r="Q2531" s="218"/>
      <c r="R2531" s="218"/>
    </row>
    <row r="2532" spans="1:18" x14ac:dyDescent="0.25">
      <c r="A2532" s="191"/>
      <c r="B2532" s="190"/>
      <c r="C2532" s="190"/>
      <c r="D2532" s="190"/>
      <c r="E2532" s="190"/>
      <c r="F2532" s="190"/>
      <c r="G2532" s="190"/>
      <c r="H2532" s="276"/>
      <c r="I2532" s="190"/>
      <c r="J2532" s="67"/>
      <c r="K2532" s="190"/>
      <c r="L2532" s="190"/>
      <c r="M2532" s="191"/>
      <c r="N2532" s="190"/>
      <c r="O2532" s="192"/>
      <c r="P2532" s="218"/>
      <c r="Q2532" s="218"/>
      <c r="R2532" s="218"/>
    </row>
    <row r="2533" spans="1:18" x14ac:dyDescent="0.25">
      <c r="A2533" s="191"/>
      <c r="B2533" s="190"/>
      <c r="C2533" s="190"/>
      <c r="D2533" s="190"/>
      <c r="E2533" s="190"/>
      <c r="F2533" s="190"/>
      <c r="G2533" s="190"/>
      <c r="H2533" s="276"/>
      <c r="I2533" s="190"/>
      <c r="J2533" s="67"/>
      <c r="K2533" s="190"/>
      <c r="L2533" s="190"/>
      <c r="M2533" s="191"/>
      <c r="N2533" s="190"/>
      <c r="O2533" s="192"/>
      <c r="P2533" s="218"/>
      <c r="Q2533" s="218"/>
      <c r="R2533" s="218"/>
    </row>
    <row r="2534" spans="1:18" x14ac:dyDescent="0.25">
      <c r="A2534" s="191"/>
      <c r="B2534" s="190"/>
      <c r="C2534" s="190"/>
      <c r="D2534" s="190"/>
      <c r="E2534" s="190"/>
      <c r="F2534" s="190"/>
      <c r="G2534" s="190"/>
      <c r="H2534" s="276"/>
      <c r="I2534" s="190"/>
      <c r="J2534" s="67"/>
      <c r="K2534" s="190"/>
      <c r="L2534" s="190"/>
      <c r="M2534" s="191"/>
      <c r="N2534" s="190"/>
      <c r="O2534" s="192"/>
      <c r="P2534" s="218"/>
      <c r="Q2534" s="218"/>
      <c r="R2534" s="218"/>
    </row>
    <row r="2535" spans="1:18" x14ac:dyDescent="0.25">
      <c r="A2535" s="191"/>
      <c r="B2535" s="190"/>
      <c r="C2535" s="190"/>
      <c r="D2535" s="190"/>
      <c r="E2535" s="190"/>
      <c r="F2535" s="190"/>
      <c r="G2535" s="190"/>
      <c r="H2535" s="276"/>
      <c r="I2535" s="190"/>
      <c r="J2535" s="67"/>
      <c r="K2535" s="190"/>
      <c r="L2535" s="190"/>
      <c r="M2535" s="191"/>
      <c r="N2535" s="190"/>
      <c r="O2535" s="192"/>
      <c r="P2535" s="218"/>
      <c r="Q2535" s="218"/>
      <c r="R2535" s="218"/>
    </row>
    <row r="2536" spans="1:18" x14ac:dyDescent="0.25">
      <c r="A2536" s="191"/>
      <c r="B2536" s="190"/>
      <c r="C2536" s="190"/>
      <c r="D2536" s="190"/>
      <c r="E2536" s="190"/>
      <c r="F2536" s="190"/>
      <c r="G2536" s="190"/>
      <c r="H2536" s="276"/>
      <c r="I2536" s="190"/>
      <c r="J2536" s="67"/>
      <c r="K2536" s="190"/>
      <c r="L2536" s="190"/>
      <c r="M2536" s="191"/>
      <c r="N2536" s="190"/>
      <c r="O2536" s="192"/>
      <c r="P2536" s="218"/>
      <c r="Q2536" s="218"/>
      <c r="R2536" s="218"/>
    </row>
    <row r="2537" spans="1:18" x14ac:dyDescent="0.25">
      <c r="A2537" s="191"/>
      <c r="B2537" s="190"/>
      <c r="C2537" s="190"/>
      <c r="D2537" s="190"/>
      <c r="E2537" s="190"/>
      <c r="F2537" s="190"/>
      <c r="G2537" s="190"/>
      <c r="H2537" s="276"/>
      <c r="I2537" s="190"/>
      <c r="J2537" s="67"/>
      <c r="K2537" s="190"/>
      <c r="L2537" s="190"/>
      <c r="M2537" s="191"/>
      <c r="N2537" s="190"/>
      <c r="O2537" s="192"/>
      <c r="P2537" s="218"/>
      <c r="Q2537" s="218"/>
      <c r="R2537" s="218"/>
    </row>
    <row r="2538" spans="1:18" x14ac:dyDescent="0.25">
      <c r="A2538" s="191"/>
      <c r="B2538" s="190"/>
      <c r="C2538" s="190"/>
      <c r="D2538" s="190"/>
      <c r="E2538" s="190"/>
      <c r="F2538" s="190"/>
      <c r="G2538" s="190"/>
      <c r="H2538" s="276"/>
      <c r="I2538" s="190"/>
      <c r="J2538" s="67"/>
      <c r="K2538" s="190"/>
      <c r="L2538" s="190"/>
      <c r="M2538" s="191"/>
      <c r="N2538" s="190"/>
      <c r="O2538" s="192"/>
      <c r="P2538" s="218"/>
      <c r="Q2538" s="218"/>
      <c r="R2538" s="218"/>
    </row>
    <row r="2539" spans="1:18" x14ac:dyDescent="0.25">
      <c r="A2539" s="191"/>
      <c r="B2539" s="190"/>
      <c r="C2539" s="190"/>
      <c r="D2539" s="190"/>
      <c r="E2539" s="190"/>
      <c r="F2539" s="190"/>
      <c r="G2539" s="190"/>
      <c r="H2539" s="276"/>
      <c r="I2539" s="190"/>
      <c r="J2539" s="67"/>
      <c r="K2539" s="190"/>
      <c r="L2539" s="190"/>
      <c r="M2539" s="191"/>
      <c r="N2539" s="190"/>
      <c r="O2539" s="192"/>
      <c r="P2539" s="218"/>
      <c r="Q2539" s="218"/>
      <c r="R2539" s="218"/>
    </row>
    <row r="2540" spans="1:18" x14ac:dyDescent="0.25">
      <c r="A2540" s="191"/>
      <c r="B2540" s="190"/>
      <c r="C2540" s="190"/>
      <c r="D2540" s="190"/>
      <c r="E2540" s="190"/>
      <c r="F2540" s="190"/>
      <c r="G2540" s="190"/>
      <c r="H2540" s="276"/>
      <c r="I2540" s="190"/>
      <c r="J2540" s="67"/>
      <c r="K2540" s="190"/>
      <c r="L2540" s="190"/>
      <c r="M2540" s="191"/>
      <c r="N2540" s="190"/>
      <c r="O2540" s="192"/>
      <c r="P2540" s="218"/>
      <c r="Q2540" s="218"/>
      <c r="R2540" s="218"/>
    </row>
    <row r="2541" spans="1:18" x14ac:dyDescent="0.25">
      <c r="A2541" s="191"/>
      <c r="B2541" s="190"/>
      <c r="C2541" s="190"/>
      <c r="D2541" s="190"/>
      <c r="E2541" s="190"/>
      <c r="F2541" s="190"/>
      <c r="G2541" s="190"/>
      <c r="H2541" s="276"/>
      <c r="I2541" s="190"/>
      <c r="J2541" s="67"/>
      <c r="K2541" s="190"/>
      <c r="L2541" s="190"/>
      <c r="M2541" s="191"/>
      <c r="N2541" s="190"/>
      <c r="O2541" s="192"/>
      <c r="P2541" s="218"/>
      <c r="Q2541" s="218"/>
      <c r="R2541" s="218"/>
    </row>
    <row r="2542" spans="1:18" x14ac:dyDescent="0.25">
      <c r="A2542" s="191"/>
      <c r="B2542" s="190"/>
      <c r="C2542" s="190"/>
      <c r="D2542" s="190"/>
      <c r="E2542" s="190"/>
      <c r="F2542" s="190"/>
      <c r="G2542" s="190"/>
      <c r="H2542" s="276"/>
      <c r="I2542" s="190"/>
      <c r="J2542" s="67"/>
      <c r="K2542" s="190"/>
      <c r="L2542" s="190"/>
      <c r="M2542" s="191"/>
      <c r="N2542" s="190"/>
      <c r="O2542" s="192"/>
      <c r="P2542" s="218"/>
      <c r="Q2542" s="218"/>
      <c r="R2542" s="218"/>
    </row>
    <row r="2543" spans="1:18" x14ac:dyDescent="0.25">
      <c r="A2543" s="191"/>
      <c r="B2543" s="190"/>
      <c r="C2543" s="190"/>
      <c r="D2543" s="190"/>
      <c r="E2543" s="190"/>
      <c r="F2543" s="190"/>
      <c r="G2543" s="190"/>
      <c r="H2543" s="276"/>
      <c r="I2543" s="190"/>
      <c r="J2543" s="67"/>
      <c r="K2543" s="190"/>
      <c r="L2543" s="190"/>
      <c r="M2543" s="191"/>
      <c r="N2543" s="190"/>
      <c r="O2543" s="192"/>
      <c r="P2543" s="218"/>
      <c r="Q2543" s="218"/>
      <c r="R2543" s="218"/>
    </row>
    <row r="2544" spans="1:18" x14ac:dyDescent="0.25">
      <c r="A2544" s="191"/>
      <c r="B2544" s="190"/>
      <c r="C2544" s="190"/>
      <c r="D2544" s="190"/>
      <c r="E2544" s="190"/>
      <c r="F2544" s="190"/>
      <c r="G2544" s="190"/>
      <c r="H2544" s="276"/>
      <c r="I2544" s="190"/>
      <c r="J2544" s="67"/>
      <c r="K2544" s="190"/>
      <c r="L2544" s="190"/>
      <c r="M2544" s="191"/>
      <c r="N2544" s="190"/>
      <c r="O2544" s="192"/>
      <c r="P2544" s="218"/>
      <c r="Q2544" s="218"/>
      <c r="R2544" s="218"/>
    </row>
    <row r="2545" spans="1:18" x14ac:dyDescent="0.25">
      <c r="A2545" s="191"/>
      <c r="B2545" s="190"/>
      <c r="C2545" s="190"/>
      <c r="D2545" s="190"/>
      <c r="E2545" s="190"/>
      <c r="F2545" s="190"/>
      <c r="G2545" s="190"/>
      <c r="H2545" s="276"/>
      <c r="I2545" s="190"/>
      <c r="J2545" s="67"/>
      <c r="K2545" s="190"/>
      <c r="L2545" s="190"/>
      <c r="M2545" s="191"/>
      <c r="N2545" s="190"/>
      <c r="O2545" s="192"/>
      <c r="P2545" s="218"/>
      <c r="Q2545" s="218"/>
      <c r="R2545" s="218"/>
    </row>
    <row r="2546" spans="1:18" x14ac:dyDescent="0.25">
      <c r="A2546" s="191"/>
      <c r="B2546" s="190"/>
      <c r="C2546" s="190"/>
      <c r="D2546" s="190"/>
      <c r="E2546" s="190"/>
      <c r="F2546" s="190"/>
      <c r="G2546" s="190"/>
      <c r="H2546" s="276"/>
      <c r="I2546" s="190"/>
      <c r="J2546" s="67"/>
      <c r="K2546" s="190"/>
      <c r="L2546" s="190"/>
      <c r="M2546" s="191"/>
      <c r="N2546" s="190"/>
      <c r="O2546" s="192"/>
      <c r="P2546" s="218"/>
      <c r="Q2546" s="218"/>
      <c r="R2546" s="218"/>
    </row>
    <row r="2547" spans="1:18" x14ac:dyDescent="0.25">
      <c r="A2547" s="191"/>
      <c r="B2547" s="190"/>
      <c r="C2547" s="190"/>
      <c r="D2547" s="190"/>
      <c r="E2547" s="190"/>
      <c r="F2547" s="190"/>
      <c r="G2547" s="190"/>
      <c r="H2547" s="276"/>
      <c r="I2547" s="190"/>
      <c r="J2547" s="67"/>
      <c r="K2547" s="190"/>
      <c r="L2547" s="190"/>
      <c r="M2547" s="191"/>
      <c r="N2547" s="190"/>
      <c r="O2547" s="192"/>
      <c r="P2547" s="218"/>
      <c r="Q2547" s="218"/>
      <c r="R2547" s="218"/>
    </row>
    <row r="2548" spans="1:18" x14ac:dyDescent="0.25">
      <c r="A2548" s="191"/>
      <c r="B2548" s="190"/>
      <c r="C2548" s="190"/>
      <c r="D2548" s="190"/>
      <c r="E2548" s="190"/>
      <c r="F2548" s="190"/>
      <c r="G2548" s="190"/>
      <c r="H2548" s="276"/>
      <c r="I2548" s="190"/>
      <c r="J2548" s="67"/>
      <c r="K2548" s="190"/>
      <c r="L2548" s="190"/>
      <c r="M2548" s="191"/>
      <c r="N2548" s="190"/>
      <c r="O2548" s="192"/>
      <c r="P2548" s="218"/>
      <c r="Q2548" s="218"/>
      <c r="R2548" s="218"/>
    </row>
    <row r="2549" spans="1:18" x14ac:dyDescent="0.25">
      <c r="A2549" s="191"/>
      <c r="B2549" s="190"/>
      <c r="C2549" s="190"/>
      <c r="D2549" s="190"/>
      <c r="E2549" s="190"/>
      <c r="F2549" s="190"/>
      <c r="G2549" s="190"/>
      <c r="H2549" s="276"/>
      <c r="I2549" s="190"/>
      <c r="J2549" s="67"/>
      <c r="K2549" s="190"/>
      <c r="L2549" s="190"/>
      <c r="M2549" s="191"/>
      <c r="N2549" s="190"/>
      <c r="O2549" s="192"/>
      <c r="P2549" s="218"/>
      <c r="Q2549" s="218"/>
      <c r="R2549" s="218"/>
    </row>
    <row r="2550" spans="1:18" x14ac:dyDescent="0.25">
      <c r="A2550" s="191"/>
      <c r="B2550" s="190"/>
      <c r="C2550" s="190"/>
      <c r="D2550" s="190"/>
      <c r="E2550" s="190"/>
      <c r="F2550" s="190"/>
      <c r="G2550" s="190"/>
      <c r="H2550" s="276"/>
      <c r="I2550" s="190"/>
      <c r="J2550" s="67"/>
      <c r="K2550" s="190"/>
      <c r="L2550" s="190"/>
      <c r="M2550" s="191"/>
      <c r="N2550" s="190"/>
      <c r="O2550" s="192"/>
      <c r="P2550" s="218"/>
      <c r="Q2550" s="218"/>
      <c r="R2550" s="218"/>
    </row>
    <row r="2551" spans="1:18" x14ac:dyDescent="0.25">
      <c r="A2551" s="191"/>
      <c r="B2551" s="190"/>
      <c r="C2551" s="190"/>
      <c r="D2551" s="190"/>
      <c r="E2551" s="190"/>
      <c r="F2551" s="190"/>
      <c r="G2551" s="190"/>
      <c r="H2551" s="276"/>
      <c r="I2551" s="190"/>
      <c r="J2551" s="67"/>
      <c r="K2551" s="190"/>
      <c r="L2551" s="190"/>
      <c r="M2551" s="191"/>
      <c r="N2551" s="190"/>
      <c r="O2551" s="192"/>
      <c r="P2551" s="218"/>
      <c r="Q2551" s="218"/>
      <c r="R2551" s="218"/>
    </row>
    <row r="2552" spans="1:18" x14ac:dyDescent="0.25">
      <c r="A2552" s="191"/>
      <c r="B2552" s="190"/>
      <c r="C2552" s="190"/>
      <c r="D2552" s="190"/>
      <c r="E2552" s="190"/>
      <c r="F2552" s="190"/>
      <c r="G2552" s="190"/>
      <c r="H2552" s="276"/>
      <c r="I2552" s="190"/>
      <c r="J2552" s="67"/>
      <c r="K2552" s="190"/>
      <c r="L2552" s="190"/>
      <c r="M2552" s="191"/>
      <c r="N2552" s="190"/>
      <c r="O2552" s="192"/>
      <c r="P2552" s="218"/>
      <c r="Q2552" s="218"/>
      <c r="R2552" s="218"/>
    </row>
    <row r="2553" spans="1:18" x14ac:dyDescent="0.25">
      <c r="A2553" s="191"/>
      <c r="B2553" s="190"/>
      <c r="C2553" s="190"/>
      <c r="D2553" s="190"/>
      <c r="E2553" s="190"/>
      <c r="F2553" s="190"/>
      <c r="G2553" s="190"/>
      <c r="H2553" s="276"/>
      <c r="I2553" s="190"/>
      <c r="J2553" s="67"/>
      <c r="K2553" s="190"/>
      <c r="L2553" s="190"/>
      <c r="M2553" s="191"/>
      <c r="N2553" s="190"/>
      <c r="O2553" s="192"/>
      <c r="P2553" s="218"/>
      <c r="Q2553" s="218"/>
      <c r="R2553" s="218"/>
    </row>
    <row r="2554" spans="1:18" x14ac:dyDescent="0.25">
      <c r="A2554" s="191"/>
      <c r="B2554" s="190"/>
      <c r="C2554" s="190"/>
      <c r="D2554" s="190"/>
      <c r="E2554" s="190"/>
      <c r="F2554" s="190"/>
      <c r="G2554" s="190"/>
      <c r="H2554" s="276"/>
      <c r="I2554" s="190"/>
      <c r="J2554" s="67"/>
      <c r="K2554" s="190"/>
      <c r="L2554" s="190"/>
      <c r="M2554" s="191"/>
      <c r="N2554" s="190"/>
      <c r="O2554" s="192"/>
      <c r="P2554" s="218"/>
      <c r="Q2554" s="218"/>
      <c r="R2554" s="218"/>
    </row>
    <row r="2555" spans="1:18" x14ac:dyDescent="0.25">
      <c r="A2555" s="191"/>
      <c r="B2555" s="190"/>
      <c r="C2555" s="190"/>
      <c r="D2555" s="190"/>
      <c r="E2555" s="190"/>
      <c r="F2555" s="190"/>
      <c r="G2555" s="190"/>
      <c r="H2555" s="276"/>
      <c r="I2555" s="190"/>
      <c r="J2555" s="67"/>
      <c r="K2555" s="190"/>
      <c r="L2555" s="190"/>
      <c r="M2555" s="191"/>
      <c r="N2555" s="190"/>
      <c r="O2555" s="192"/>
      <c r="P2555" s="218"/>
      <c r="Q2555" s="218"/>
      <c r="R2555" s="218"/>
    </row>
    <row r="2556" spans="1:18" x14ac:dyDescent="0.25">
      <c r="A2556" s="191"/>
      <c r="B2556" s="190"/>
      <c r="C2556" s="190"/>
      <c r="D2556" s="190"/>
      <c r="E2556" s="190"/>
      <c r="F2556" s="190"/>
      <c r="G2556" s="190"/>
      <c r="H2556" s="276"/>
      <c r="I2556" s="190"/>
      <c r="J2556" s="67"/>
      <c r="K2556" s="190"/>
      <c r="L2556" s="190"/>
      <c r="M2556" s="191"/>
      <c r="N2556" s="190"/>
      <c r="O2556" s="192"/>
      <c r="P2556" s="218"/>
      <c r="Q2556" s="218"/>
      <c r="R2556" s="218"/>
    </row>
    <row r="2557" spans="1:18" x14ac:dyDescent="0.25">
      <c r="A2557" s="191"/>
      <c r="B2557" s="190"/>
      <c r="C2557" s="190"/>
      <c r="D2557" s="190"/>
      <c r="E2557" s="190"/>
      <c r="F2557" s="190"/>
      <c r="G2557" s="190"/>
      <c r="H2557" s="276"/>
      <c r="I2557" s="190"/>
      <c r="J2557" s="67"/>
      <c r="K2557" s="190"/>
      <c r="L2557" s="190"/>
      <c r="M2557" s="191"/>
      <c r="N2557" s="190"/>
      <c r="O2557" s="192"/>
      <c r="P2557" s="218"/>
      <c r="Q2557" s="218"/>
      <c r="R2557" s="218"/>
    </row>
    <row r="2558" spans="1:18" x14ac:dyDescent="0.25">
      <c r="A2558" s="191"/>
      <c r="B2558" s="190"/>
      <c r="C2558" s="190"/>
      <c r="D2558" s="190"/>
      <c r="E2558" s="190"/>
      <c r="F2558" s="190"/>
      <c r="G2558" s="190"/>
      <c r="H2558" s="276"/>
      <c r="I2558" s="190"/>
      <c r="J2558" s="67"/>
      <c r="K2558" s="190"/>
      <c r="L2558" s="190"/>
      <c r="M2558" s="191"/>
      <c r="N2558" s="190"/>
      <c r="O2558" s="192"/>
      <c r="P2558" s="218"/>
      <c r="Q2558" s="218"/>
      <c r="R2558" s="218"/>
    </row>
    <row r="2559" spans="1:18" x14ac:dyDescent="0.25">
      <c r="A2559" s="191"/>
      <c r="B2559" s="190"/>
      <c r="C2559" s="190"/>
      <c r="D2559" s="190"/>
      <c r="E2559" s="190"/>
      <c r="F2559" s="190"/>
      <c r="G2559" s="190"/>
      <c r="H2559" s="276"/>
      <c r="I2559" s="190"/>
      <c r="J2559" s="67"/>
      <c r="K2559" s="190"/>
      <c r="L2559" s="190"/>
      <c r="M2559" s="191"/>
      <c r="N2559" s="190"/>
      <c r="O2559" s="192"/>
      <c r="P2559" s="218"/>
      <c r="Q2559" s="218"/>
      <c r="R2559" s="218"/>
    </row>
    <row r="2560" spans="1:18" x14ac:dyDescent="0.25">
      <c r="A2560" s="191"/>
      <c r="B2560" s="190"/>
      <c r="C2560" s="190"/>
      <c r="D2560" s="190"/>
      <c r="E2560" s="190"/>
      <c r="F2560" s="190"/>
      <c r="G2560" s="190"/>
      <c r="H2560" s="276"/>
      <c r="I2560" s="190"/>
      <c r="J2560" s="67"/>
      <c r="K2560" s="190"/>
      <c r="L2560" s="190"/>
      <c r="M2560" s="191"/>
      <c r="N2560" s="190"/>
      <c r="O2560" s="192"/>
      <c r="P2560" s="218"/>
      <c r="Q2560" s="218"/>
      <c r="R2560" s="218"/>
    </row>
    <row r="2561" spans="1:18" x14ac:dyDescent="0.25">
      <c r="A2561" s="191"/>
      <c r="B2561" s="190"/>
      <c r="C2561" s="190"/>
      <c r="D2561" s="190"/>
      <c r="E2561" s="190"/>
      <c r="F2561" s="190"/>
      <c r="G2561" s="190"/>
      <c r="H2561" s="276"/>
      <c r="I2561" s="190"/>
      <c r="J2561" s="67"/>
      <c r="K2561" s="190"/>
      <c r="L2561" s="190"/>
      <c r="M2561" s="191"/>
      <c r="N2561" s="190"/>
      <c r="O2561" s="192"/>
      <c r="P2561" s="218"/>
      <c r="Q2561" s="218"/>
      <c r="R2561" s="218"/>
    </row>
    <row r="2562" spans="1:18" x14ac:dyDescent="0.25">
      <c r="A2562" s="191"/>
      <c r="B2562" s="190"/>
      <c r="C2562" s="190"/>
      <c r="D2562" s="190"/>
      <c r="E2562" s="190"/>
      <c r="F2562" s="190"/>
      <c r="G2562" s="190"/>
      <c r="H2562" s="276"/>
      <c r="I2562" s="190"/>
      <c r="J2562" s="67"/>
      <c r="K2562" s="190"/>
      <c r="L2562" s="190"/>
      <c r="M2562" s="191"/>
      <c r="N2562" s="190"/>
      <c r="O2562" s="192"/>
      <c r="P2562" s="218"/>
      <c r="Q2562" s="218"/>
      <c r="R2562" s="218"/>
    </row>
    <row r="2563" spans="1:18" x14ac:dyDescent="0.25">
      <c r="A2563" s="191"/>
      <c r="B2563" s="190"/>
      <c r="C2563" s="190"/>
      <c r="D2563" s="190"/>
      <c r="E2563" s="190"/>
      <c r="F2563" s="190"/>
      <c r="G2563" s="190"/>
      <c r="H2563" s="276"/>
      <c r="I2563" s="190"/>
      <c r="J2563" s="67"/>
      <c r="K2563" s="190"/>
      <c r="L2563" s="190"/>
      <c r="M2563" s="191"/>
      <c r="N2563" s="190"/>
      <c r="O2563" s="192"/>
      <c r="P2563" s="218"/>
      <c r="Q2563" s="218"/>
      <c r="R2563" s="218"/>
    </row>
    <row r="2564" spans="1:18" x14ac:dyDescent="0.25">
      <c r="A2564" s="191"/>
      <c r="B2564" s="190"/>
      <c r="C2564" s="190"/>
      <c r="D2564" s="190"/>
      <c r="E2564" s="190"/>
      <c r="F2564" s="190"/>
      <c r="G2564" s="190"/>
      <c r="H2564" s="276"/>
      <c r="I2564" s="190"/>
      <c r="J2564" s="67"/>
      <c r="K2564" s="190"/>
      <c r="L2564" s="190"/>
      <c r="M2564" s="191"/>
      <c r="N2564" s="190"/>
      <c r="O2564" s="192"/>
      <c r="P2564" s="218"/>
      <c r="Q2564" s="218"/>
      <c r="R2564" s="218"/>
    </row>
    <row r="2565" spans="1:18" x14ac:dyDescent="0.25">
      <c r="A2565" s="191"/>
      <c r="B2565" s="190"/>
      <c r="C2565" s="190"/>
      <c r="D2565" s="190"/>
      <c r="E2565" s="190"/>
      <c r="F2565" s="190"/>
      <c r="G2565" s="190"/>
      <c r="H2565" s="276"/>
      <c r="I2565" s="190"/>
      <c r="J2565" s="67"/>
      <c r="K2565" s="190"/>
      <c r="L2565" s="190"/>
      <c r="M2565" s="191"/>
      <c r="N2565" s="190"/>
      <c r="O2565" s="192"/>
      <c r="P2565" s="218"/>
      <c r="Q2565" s="218"/>
      <c r="R2565" s="218"/>
    </row>
    <row r="2566" spans="1:18" x14ac:dyDescent="0.25">
      <c r="A2566" s="191"/>
      <c r="B2566" s="190"/>
      <c r="C2566" s="190"/>
      <c r="D2566" s="190"/>
      <c r="E2566" s="190"/>
      <c r="F2566" s="190"/>
      <c r="G2566" s="190"/>
      <c r="H2566" s="276"/>
      <c r="I2566" s="190"/>
      <c r="J2566" s="67"/>
      <c r="K2566" s="190"/>
      <c r="L2566" s="190"/>
      <c r="M2566" s="191"/>
      <c r="N2566" s="190"/>
      <c r="O2566" s="192"/>
      <c r="P2566" s="218"/>
      <c r="Q2566" s="218"/>
      <c r="R2566" s="218"/>
    </row>
    <row r="2567" spans="1:18" x14ac:dyDescent="0.25">
      <c r="A2567" s="191"/>
      <c r="B2567" s="190"/>
      <c r="C2567" s="190"/>
      <c r="D2567" s="190"/>
      <c r="E2567" s="190"/>
      <c r="F2567" s="190"/>
      <c r="G2567" s="190"/>
      <c r="H2567" s="276"/>
      <c r="I2567" s="190"/>
      <c r="J2567" s="67"/>
      <c r="K2567" s="190"/>
      <c r="L2567" s="190"/>
      <c r="M2567" s="191"/>
      <c r="N2567" s="190"/>
      <c r="O2567" s="192"/>
      <c r="P2567" s="218"/>
      <c r="Q2567" s="218"/>
      <c r="R2567" s="218"/>
    </row>
    <row r="2568" spans="1:18" x14ac:dyDescent="0.25">
      <c r="A2568" s="191"/>
      <c r="B2568" s="190"/>
      <c r="C2568" s="190"/>
      <c r="D2568" s="190"/>
      <c r="E2568" s="190"/>
      <c r="F2568" s="190"/>
      <c r="G2568" s="190"/>
      <c r="H2568" s="276"/>
      <c r="I2568" s="190"/>
      <c r="J2568" s="67"/>
      <c r="K2568" s="190"/>
      <c r="L2568" s="190"/>
      <c r="M2568" s="191"/>
      <c r="N2568" s="190"/>
      <c r="O2568" s="192"/>
      <c r="P2568" s="218"/>
      <c r="Q2568" s="218"/>
      <c r="R2568" s="218"/>
    </row>
    <row r="2569" spans="1:18" x14ac:dyDescent="0.25">
      <c r="A2569" s="191"/>
      <c r="B2569" s="190"/>
      <c r="C2569" s="190"/>
      <c r="D2569" s="190"/>
      <c r="E2569" s="190"/>
      <c r="F2569" s="190"/>
      <c r="G2569" s="190"/>
      <c r="H2569" s="276"/>
      <c r="I2569" s="190"/>
      <c r="J2569" s="67"/>
      <c r="K2569" s="190"/>
      <c r="L2569" s="190"/>
      <c r="M2569" s="191"/>
      <c r="N2569" s="190"/>
      <c r="O2569" s="192"/>
      <c r="P2569" s="218"/>
      <c r="Q2569" s="218"/>
      <c r="R2569" s="218"/>
    </row>
    <row r="2570" spans="1:18" x14ac:dyDescent="0.25">
      <c r="A2570" s="191"/>
      <c r="B2570" s="190"/>
      <c r="C2570" s="190"/>
      <c r="D2570" s="190"/>
      <c r="E2570" s="190"/>
      <c r="F2570" s="190"/>
      <c r="G2570" s="190"/>
      <c r="H2570" s="276"/>
      <c r="I2570" s="190"/>
      <c r="J2570" s="67"/>
      <c r="K2570" s="190"/>
      <c r="L2570" s="190"/>
      <c r="M2570" s="191"/>
      <c r="N2570" s="190"/>
      <c r="O2570" s="192"/>
      <c r="P2570" s="218"/>
      <c r="Q2570" s="218"/>
      <c r="R2570" s="218"/>
    </row>
    <row r="2571" spans="1:18" x14ac:dyDescent="0.25">
      <c r="A2571" s="191"/>
      <c r="B2571" s="190"/>
      <c r="C2571" s="190"/>
      <c r="D2571" s="190"/>
      <c r="E2571" s="190"/>
      <c r="F2571" s="190"/>
      <c r="G2571" s="190"/>
      <c r="H2571" s="276"/>
      <c r="I2571" s="190"/>
      <c r="J2571" s="67"/>
      <c r="K2571" s="190"/>
      <c r="L2571" s="190"/>
      <c r="M2571" s="191"/>
      <c r="N2571" s="190"/>
      <c r="O2571" s="192"/>
      <c r="P2571" s="218"/>
      <c r="Q2571" s="218"/>
      <c r="R2571" s="218"/>
    </row>
    <row r="2572" spans="1:18" x14ac:dyDescent="0.25">
      <c r="A2572" s="191"/>
      <c r="B2572" s="190"/>
      <c r="C2572" s="190"/>
      <c r="D2572" s="190"/>
      <c r="E2572" s="190"/>
      <c r="F2572" s="190"/>
      <c r="G2572" s="190"/>
      <c r="H2572" s="276"/>
      <c r="I2572" s="190"/>
      <c r="J2572" s="67"/>
      <c r="K2572" s="190"/>
      <c r="L2572" s="190"/>
      <c r="M2572" s="191"/>
      <c r="N2572" s="190"/>
      <c r="O2572" s="192"/>
      <c r="P2572" s="218"/>
      <c r="Q2572" s="218"/>
      <c r="R2572" s="218"/>
    </row>
    <row r="2573" spans="1:18" x14ac:dyDescent="0.25">
      <c r="A2573" s="191"/>
      <c r="B2573" s="190"/>
      <c r="C2573" s="190"/>
      <c r="D2573" s="190"/>
      <c r="E2573" s="190"/>
      <c r="F2573" s="190"/>
      <c r="G2573" s="190"/>
      <c r="H2573" s="276"/>
      <c r="I2573" s="190"/>
      <c r="J2573" s="67"/>
      <c r="K2573" s="190"/>
      <c r="L2573" s="190"/>
      <c r="M2573" s="191"/>
      <c r="N2573" s="190"/>
      <c r="O2573" s="192"/>
      <c r="P2573" s="218"/>
      <c r="Q2573" s="218"/>
      <c r="R2573" s="218"/>
    </row>
    <row r="2574" spans="1:18" x14ac:dyDescent="0.25">
      <c r="A2574" s="191"/>
      <c r="B2574" s="190"/>
      <c r="C2574" s="190"/>
      <c r="D2574" s="190"/>
      <c r="E2574" s="190"/>
      <c r="F2574" s="190"/>
      <c r="G2574" s="190"/>
      <c r="H2574" s="276"/>
      <c r="I2574" s="190"/>
      <c r="J2574" s="67"/>
      <c r="K2574" s="190"/>
      <c r="L2574" s="190"/>
      <c r="M2574" s="191"/>
      <c r="N2574" s="190"/>
      <c r="O2574" s="192"/>
      <c r="P2574" s="218"/>
      <c r="Q2574" s="218"/>
      <c r="R2574" s="218"/>
    </row>
    <row r="2575" spans="1:18" x14ac:dyDescent="0.25">
      <c r="A2575" s="191"/>
      <c r="B2575" s="190"/>
      <c r="C2575" s="190"/>
      <c r="D2575" s="190"/>
      <c r="E2575" s="190"/>
      <c r="F2575" s="190"/>
      <c r="G2575" s="190"/>
      <c r="H2575" s="276"/>
      <c r="I2575" s="190"/>
      <c r="J2575" s="67"/>
      <c r="K2575" s="190"/>
      <c r="L2575" s="190"/>
      <c r="M2575" s="191"/>
      <c r="N2575" s="190"/>
      <c r="O2575" s="192"/>
      <c r="P2575" s="218"/>
      <c r="Q2575" s="218"/>
      <c r="R2575" s="218"/>
    </row>
    <row r="2576" spans="1:18" x14ac:dyDescent="0.25">
      <c r="A2576" s="191"/>
      <c r="B2576" s="190"/>
      <c r="C2576" s="190"/>
      <c r="D2576" s="190"/>
      <c r="E2576" s="190"/>
      <c r="F2576" s="190"/>
      <c r="G2576" s="190"/>
      <c r="H2576" s="276"/>
      <c r="I2576" s="190"/>
      <c r="J2576" s="67"/>
      <c r="K2576" s="190"/>
      <c r="L2576" s="190"/>
      <c r="M2576" s="191"/>
      <c r="N2576" s="190"/>
      <c r="O2576" s="192"/>
      <c r="P2576" s="218"/>
      <c r="Q2576" s="218"/>
      <c r="R2576" s="218"/>
    </row>
    <row r="2577" spans="1:18" x14ac:dyDescent="0.25">
      <c r="A2577" s="191"/>
      <c r="B2577" s="190"/>
      <c r="C2577" s="190"/>
      <c r="D2577" s="190"/>
      <c r="E2577" s="190"/>
      <c r="F2577" s="190"/>
      <c r="G2577" s="190"/>
      <c r="H2577" s="276"/>
      <c r="I2577" s="190"/>
      <c r="J2577" s="67"/>
      <c r="K2577" s="190"/>
      <c r="L2577" s="190"/>
      <c r="M2577" s="191"/>
      <c r="N2577" s="190"/>
      <c r="O2577" s="192"/>
      <c r="P2577" s="218"/>
      <c r="Q2577" s="218"/>
      <c r="R2577" s="218"/>
    </row>
    <row r="2578" spans="1:18" x14ac:dyDescent="0.25">
      <c r="A2578" s="191"/>
      <c r="B2578" s="190"/>
      <c r="C2578" s="190"/>
      <c r="D2578" s="190"/>
      <c r="E2578" s="190"/>
      <c r="F2578" s="190"/>
      <c r="G2578" s="190"/>
      <c r="H2578" s="276"/>
      <c r="I2578" s="190"/>
      <c r="J2578" s="67"/>
      <c r="K2578" s="190"/>
      <c r="L2578" s="190"/>
      <c r="M2578" s="191"/>
      <c r="N2578" s="190"/>
      <c r="O2578" s="192"/>
      <c r="P2578" s="218"/>
      <c r="Q2578" s="218"/>
      <c r="R2578" s="218"/>
    </row>
    <row r="2579" spans="1:18" x14ac:dyDescent="0.25">
      <c r="A2579" s="191"/>
      <c r="B2579" s="190"/>
      <c r="C2579" s="190"/>
      <c r="D2579" s="190"/>
      <c r="E2579" s="190"/>
      <c r="F2579" s="190"/>
      <c r="G2579" s="190"/>
      <c r="H2579" s="276"/>
      <c r="I2579" s="190"/>
      <c r="J2579" s="67"/>
      <c r="K2579" s="190"/>
      <c r="L2579" s="190"/>
      <c r="M2579" s="191"/>
      <c r="N2579" s="190"/>
      <c r="O2579" s="192"/>
      <c r="P2579" s="218"/>
      <c r="Q2579" s="218"/>
      <c r="R2579" s="218"/>
    </row>
    <row r="2580" spans="1:18" x14ac:dyDescent="0.25">
      <c r="A2580" s="191"/>
      <c r="B2580" s="190"/>
      <c r="C2580" s="190"/>
      <c r="D2580" s="190"/>
      <c r="E2580" s="190"/>
      <c r="F2580" s="190"/>
      <c r="G2580" s="190"/>
      <c r="H2580" s="276"/>
      <c r="I2580" s="190"/>
      <c r="J2580" s="67"/>
      <c r="K2580" s="190"/>
      <c r="L2580" s="190"/>
      <c r="M2580" s="191"/>
      <c r="N2580" s="190"/>
      <c r="O2580" s="192"/>
      <c r="P2580" s="218"/>
      <c r="Q2580" s="218"/>
      <c r="R2580" s="218"/>
    </row>
    <row r="2581" spans="1:18" x14ac:dyDescent="0.25">
      <c r="A2581" s="191"/>
      <c r="B2581" s="190"/>
      <c r="C2581" s="190"/>
      <c r="D2581" s="190"/>
      <c r="E2581" s="190"/>
      <c r="F2581" s="190"/>
      <c r="G2581" s="190"/>
      <c r="H2581" s="276"/>
      <c r="I2581" s="190"/>
      <c r="J2581" s="67"/>
      <c r="K2581" s="190"/>
      <c r="L2581" s="190"/>
      <c r="M2581" s="191"/>
      <c r="N2581" s="190"/>
      <c r="O2581" s="192"/>
      <c r="P2581" s="218"/>
      <c r="Q2581" s="218"/>
      <c r="R2581" s="218"/>
    </row>
    <row r="2582" spans="1:18" x14ac:dyDescent="0.25">
      <c r="A2582" s="191"/>
      <c r="B2582" s="190"/>
      <c r="C2582" s="190"/>
      <c r="D2582" s="190"/>
      <c r="E2582" s="190"/>
      <c r="F2582" s="190"/>
      <c r="G2582" s="190"/>
      <c r="H2582" s="276"/>
      <c r="I2582" s="190"/>
      <c r="J2582" s="67"/>
      <c r="K2582" s="190"/>
      <c r="L2582" s="190"/>
      <c r="M2582" s="191"/>
      <c r="N2582" s="190"/>
      <c r="O2582" s="192"/>
      <c r="P2582" s="218"/>
      <c r="Q2582" s="218"/>
      <c r="R2582" s="218"/>
    </row>
    <row r="2583" spans="1:18" x14ac:dyDescent="0.25">
      <c r="A2583" s="191"/>
      <c r="B2583" s="190"/>
      <c r="C2583" s="190"/>
      <c r="D2583" s="190"/>
      <c r="E2583" s="190"/>
      <c r="F2583" s="190"/>
      <c r="G2583" s="190"/>
      <c r="H2583" s="276"/>
      <c r="I2583" s="190"/>
      <c r="J2583" s="67"/>
      <c r="K2583" s="190"/>
      <c r="L2583" s="190"/>
      <c r="M2583" s="191"/>
      <c r="N2583" s="190"/>
      <c r="O2583" s="192"/>
      <c r="P2583" s="218"/>
      <c r="Q2583" s="218"/>
      <c r="R2583" s="218"/>
    </row>
    <row r="2584" spans="1:18" x14ac:dyDescent="0.25">
      <c r="A2584" s="191"/>
      <c r="B2584" s="190"/>
      <c r="C2584" s="190"/>
      <c r="D2584" s="190"/>
      <c r="E2584" s="190"/>
      <c r="F2584" s="190"/>
      <c r="G2584" s="190"/>
      <c r="H2584" s="276"/>
      <c r="I2584" s="190"/>
      <c r="J2584" s="67"/>
      <c r="K2584" s="190"/>
      <c r="L2584" s="190"/>
      <c r="M2584" s="191"/>
      <c r="N2584" s="190"/>
      <c r="O2584" s="192"/>
      <c r="P2584" s="218"/>
      <c r="Q2584" s="218"/>
      <c r="R2584" s="218"/>
    </row>
    <row r="2585" spans="1:18" x14ac:dyDescent="0.25">
      <c r="A2585" s="191"/>
      <c r="B2585" s="190"/>
      <c r="C2585" s="190"/>
      <c r="D2585" s="190"/>
      <c r="E2585" s="190"/>
      <c r="F2585" s="190"/>
      <c r="G2585" s="190"/>
      <c r="H2585" s="276"/>
      <c r="I2585" s="190"/>
      <c r="J2585" s="67"/>
      <c r="K2585" s="190"/>
      <c r="L2585" s="190"/>
      <c r="M2585" s="191"/>
      <c r="N2585" s="190"/>
      <c r="O2585" s="192"/>
      <c r="P2585" s="218"/>
      <c r="Q2585" s="218"/>
      <c r="R2585" s="218"/>
    </row>
    <row r="2586" spans="1:18" x14ac:dyDescent="0.25">
      <c r="A2586" s="191"/>
      <c r="B2586" s="190"/>
      <c r="C2586" s="190"/>
      <c r="D2586" s="190"/>
      <c r="E2586" s="190"/>
      <c r="F2586" s="190"/>
      <c r="G2586" s="190"/>
      <c r="H2586" s="276"/>
      <c r="I2586" s="190"/>
      <c r="J2586" s="67"/>
      <c r="K2586" s="190"/>
      <c r="L2586" s="190"/>
      <c r="M2586" s="191"/>
      <c r="N2586" s="190"/>
      <c r="O2586" s="192"/>
      <c r="P2586" s="218"/>
      <c r="Q2586" s="218"/>
      <c r="R2586" s="218"/>
    </row>
    <row r="2587" spans="1:18" x14ac:dyDescent="0.25">
      <c r="A2587" s="191"/>
      <c r="B2587" s="190"/>
      <c r="C2587" s="190"/>
      <c r="D2587" s="190"/>
      <c r="E2587" s="190"/>
      <c r="F2587" s="190"/>
      <c r="G2587" s="190"/>
      <c r="H2587" s="276"/>
      <c r="I2587" s="190"/>
      <c r="J2587" s="67"/>
      <c r="K2587" s="190"/>
      <c r="L2587" s="190"/>
      <c r="M2587" s="191"/>
      <c r="N2587" s="190"/>
      <c r="O2587" s="192"/>
      <c r="P2587" s="218"/>
      <c r="Q2587" s="218"/>
      <c r="R2587" s="218"/>
    </row>
    <row r="2588" spans="1:18" x14ac:dyDescent="0.25">
      <c r="A2588" s="191"/>
      <c r="B2588" s="190"/>
      <c r="C2588" s="190"/>
      <c r="D2588" s="190"/>
      <c r="E2588" s="190"/>
      <c r="F2588" s="190"/>
      <c r="G2588" s="190"/>
      <c r="H2588" s="276"/>
      <c r="I2588" s="190"/>
      <c r="J2588" s="67"/>
      <c r="K2588" s="190"/>
      <c r="L2588" s="190"/>
      <c r="M2588" s="191"/>
      <c r="N2588" s="190"/>
      <c r="O2588" s="192"/>
      <c r="P2588" s="218"/>
      <c r="Q2588" s="218"/>
      <c r="R2588" s="218"/>
    </row>
    <row r="2589" spans="1:18" x14ac:dyDescent="0.25">
      <c r="A2589" s="191"/>
      <c r="B2589" s="190"/>
      <c r="C2589" s="190"/>
      <c r="D2589" s="190"/>
      <c r="E2589" s="190"/>
      <c r="F2589" s="190"/>
      <c r="G2589" s="190"/>
      <c r="H2589" s="276"/>
      <c r="I2589" s="190"/>
      <c r="J2589" s="67"/>
      <c r="K2589" s="190"/>
      <c r="L2589" s="190"/>
      <c r="M2589" s="191"/>
      <c r="N2589" s="190"/>
      <c r="O2589" s="192"/>
      <c r="P2589" s="218"/>
      <c r="Q2589" s="218"/>
      <c r="R2589" s="218"/>
    </row>
    <row r="2590" spans="1:18" x14ac:dyDescent="0.25">
      <c r="A2590" s="191"/>
      <c r="B2590" s="190"/>
      <c r="C2590" s="190"/>
      <c r="D2590" s="190"/>
      <c r="E2590" s="190"/>
      <c r="F2590" s="190"/>
      <c r="G2590" s="190"/>
      <c r="H2590" s="276"/>
      <c r="I2590" s="190"/>
      <c r="J2590" s="67"/>
      <c r="K2590" s="190"/>
      <c r="L2590" s="190"/>
      <c r="M2590" s="191"/>
      <c r="N2590" s="190"/>
      <c r="O2590" s="192"/>
      <c r="P2590" s="218"/>
      <c r="Q2590" s="218"/>
      <c r="R2590" s="218"/>
    </row>
    <row r="2591" spans="1:18" x14ac:dyDescent="0.25">
      <c r="A2591" s="191"/>
      <c r="B2591" s="190"/>
      <c r="C2591" s="190"/>
      <c r="D2591" s="190"/>
      <c r="E2591" s="190"/>
      <c r="F2591" s="190"/>
      <c r="G2591" s="190"/>
      <c r="H2591" s="276"/>
      <c r="I2591" s="190"/>
      <c r="J2591" s="67"/>
      <c r="K2591" s="190"/>
      <c r="L2591" s="190"/>
      <c r="M2591" s="191"/>
      <c r="N2591" s="190"/>
      <c r="O2591" s="192"/>
      <c r="P2591" s="218"/>
      <c r="Q2591" s="218"/>
      <c r="R2591" s="218"/>
    </row>
    <row r="2592" spans="1:18" x14ac:dyDescent="0.25">
      <c r="A2592" s="191"/>
      <c r="B2592" s="190"/>
      <c r="C2592" s="190"/>
      <c r="D2592" s="190"/>
      <c r="E2592" s="190"/>
      <c r="F2592" s="190"/>
      <c r="G2592" s="190"/>
      <c r="H2592" s="276"/>
      <c r="I2592" s="190"/>
      <c r="J2592" s="67"/>
      <c r="K2592" s="190"/>
      <c r="L2592" s="190"/>
      <c r="M2592" s="191"/>
      <c r="N2592" s="190"/>
      <c r="O2592" s="192"/>
      <c r="P2592" s="218"/>
      <c r="Q2592" s="218"/>
      <c r="R2592" s="218"/>
    </row>
    <row r="2593" spans="1:18" x14ac:dyDescent="0.25">
      <c r="A2593" s="191"/>
      <c r="B2593" s="190"/>
      <c r="C2593" s="190"/>
      <c r="D2593" s="190"/>
      <c r="E2593" s="190"/>
      <c r="F2593" s="190"/>
      <c r="G2593" s="190"/>
      <c r="H2593" s="276"/>
      <c r="I2593" s="190"/>
      <c r="J2593" s="67"/>
      <c r="K2593" s="190"/>
      <c r="L2593" s="190"/>
      <c r="M2593" s="191"/>
      <c r="N2593" s="190"/>
      <c r="O2593" s="192"/>
      <c r="P2593" s="218"/>
      <c r="Q2593" s="218"/>
      <c r="R2593" s="218"/>
    </row>
    <row r="2594" spans="1:18" x14ac:dyDescent="0.25">
      <c r="A2594" s="191"/>
      <c r="B2594" s="190"/>
      <c r="C2594" s="190"/>
      <c r="D2594" s="190"/>
      <c r="E2594" s="190"/>
      <c r="F2594" s="190"/>
      <c r="G2594" s="190"/>
      <c r="H2594" s="276"/>
      <c r="I2594" s="190"/>
      <c r="J2594" s="67"/>
      <c r="K2594" s="190"/>
      <c r="L2594" s="190"/>
      <c r="M2594" s="191"/>
      <c r="N2594" s="190"/>
      <c r="O2594" s="192"/>
      <c r="P2594" s="218"/>
      <c r="Q2594" s="218"/>
      <c r="R2594" s="218"/>
    </row>
    <row r="2595" spans="1:18" x14ac:dyDescent="0.25">
      <c r="A2595" s="191"/>
      <c r="B2595" s="190"/>
      <c r="C2595" s="190"/>
      <c r="D2595" s="190"/>
      <c r="E2595" s="190"/>
      <c r="F2595" s="190"/>
      <c r="G2595" s="190"/>
      <c r="H2595" s="276"/>
      <c r="I2595" s="190"/>
      <c r="J2595" s="67"/>
      <c r="K2595" s="190"/>
      <c r="L2595" s="190"/>
      <c r="M2595" s="191"/>
      <c r="N2595" s="190"/>
      <c r="O2595" s="192"/>
      <c r="P2595" s="218"/>
      <c r="Q2595" s="218"/>
      <c r="R2595" s="218"/>
    </row>
    <row r="2596" spans="1:18" x14ac:dyDescent="0.25">
      <c r="A2596" s="191"/>
      <c r="B2596" s="190"/>
      <c r="C2596" s="190"/>
      <c r="D2596" s="190"/>
      <c r="E2596" s="190"/>
      <c r="F2596" s="190"/>
      <c r="G2596" s="190"/>
      <c r="H2596" s="276"/>
      <c r="I2596" s="190"/>
      <c r="J2596" s="67"/>
      <c r="K2596" s="190"/>
      <c r="L2596" s="190"/>
      <c r="M2596" s="191"/>
      <c r="N2596" s="190"/>
      <c r="O2596" s="192"/>
      <c r="P2596" s="218"/>
      <c r="Q2596" s="218"/>
      <c r="R2596" s="218"/>
    </row>
    <row r="2597" spans="1:18" x14ac:dyDescent="0.25">
      <c r="A2597" s="191"/>
      <c r="B2597" s="190"/>
      <c r="C2597" s="190"/>
      <c r="D2597" s="190"/>
      <c r="E2597" s="190"/>
      <c r="F2597" s="190"/>
      <c r="G2597" s="190"/>
      <c r="H2597" s="276"/>
      <c r="I2597" s="190"/>
      <c r="J2597" s="67"/>
      <c r="K2597" s="190"/>
      <c r="L2597" s="190"/>
      <c r="M2597" s="191"/>
      <c r="N2597" s="190"/>
      <c r="O2597" s="192"/>
      <c r="P2597" s="218"/>
      <c r="Q2597" s="218"/>
      <c r="R2597" s="218"/>
    </row>
    <row r="2598" spans="1:18" x14ac:dyDescent="0.25">
      <c r="A2598" s="191"/>
      <c r="B2598" s="190"/>
      <c r="C2598" s="190"/>
      <c r="D2598" s="190"/>
      <c r="E2598" s="190"/>
      <c r="F2598" s="190"/>
      <c r="G2598" s="190"/>
      <c r="H2598" s="276"/>
      <c r="I2598" s="190"/>
      <c r="J2598" s="67"/>
      <c r="K2598" s="190"/>
      <c r="L2598" s="190"/>
      <c r="M2598" s="191"/>
      <c r="N2598" s="190"/>
      <c r="O2598" s="192"/>
      <c r="P2598" s="218"/>
      <c r="Q2598" s="218"/>
      <c r="R2598" s="218"/>
    </row>
    <row r="2599" spans="1:18" x14ac:dyDescent="0.25">
      <c r="A2599" s="191"/>
      <c r="B2599" s="190"/>
      <c r="C2599" s="190"/>
      <c r="D2599" s="190"/>
      <c r="E2599" s="190"/>
      <c r="F2599" s="190"/>
      <c r="G2599" s="190"/>
      <c r="H2599" s="276"/>
      <c r="I2599" s="190"/>
      <c r="J2599" s="67"/>
      <c r="K2599" s="190"/>
      <c r="L2599" s="190"/>
      <c r="M2599" s="191"/>
      <c r="N2599" s="190"/>
      <c r="O2599" s="192"/>
      <c r="P2599" s="218"/>
      <c r="Q2599" s="218"/>
      <c r="R2599" s="218"/>
    </row>
    <row r="2600" spans="1:18" x14ac:dyDescent="0.25">
      <c r="A2600" s="191"/>
      <c r="B2600" s="190"/>
      <c r="C2600" s="190"/>
      <c r="D2600" s="190"/>
      <c r="E2600" s="190"/>
      <c r="F2600" s="190"/>
      <c r="G2600" s="190"/>
      <c r="H2600" s="276"/>
      <c r="I2600" s="190"/>
      <c r="J2600" s="67"/>
      <c r="K2600" s="190"/>
      <c r="L2600" s="190"/>
      <c r="M2600" s="191"/>
      <c r="N2600" s="190"/>
      <c r="O2600" s="192"/>
      <c r="P2600" s="218"/>
      <c r="Q2600" s="218"/>
      <c r="R2600" s="218"/>
    </row>
    <row r="2601" spans="1:18" x14ac:dyDescent="0.25">
      <c r="A2601" s="191"/>
      <c r="B2601" s="190"/>
      <c r="C2601" s="190"/>
      <c r="D2601" s="190"/>
      <c r="E2601" s="190"/>
      <c r="F2601" s="190"/>
      <c r="G2601" s="190"/>
      <c r="H2601" s="276"/>
      <c r="I2601" s="190"/>
      <c r="J2601" s="67"/>
      <c r="K2601" s="190"/>
      <c r="L2601" s="190"/>
      <c r="M2601" s="191"/>
      <c r="N2601" s="190"/>
      <c r="O2601" s="192"/>
      <c r="P2601" s="218"/>
      <c r="Q2601" s="218"/>
      <c r="R2601" s="218"/>
    </row>
    <row r="2602" spans="1:18" x14ac:dyDescent="0.25">
      <c r="A2602" s="191"/>
      <c r="B2602" s="190"/>
      <c r="C2602" s="190"/>
      <c r="D2602" s="190"/>
      <c r="E2602" s="190"/>
      <c r="F2602" s="190"/>
      <c r="G2602" s="190"/>
      <c r="H2602" s="276"/>
      <c r="I2602" s="190"/>
      <c r="J2602" s="67"/>
      <c r="K2602" s="190"/>
      <c r="L2602" s="190"/>
      <c r="M2602" s="191"/>
      <c r="N2602" s="190"/>
      <c r="O2602" s="192"/>
      <c r="P2602" s="218"/>
      <c r="Q2602" s="218"/>
      <c r="R2602" s="218"/>
    </row>
    <row r="2603" spans="1:18" x14ac:dyDescent="0.25">
      <c r="A2603" s="191"/>
      <c r="B2603" s="190"/>
      <c r="C2603" s="190"/>
      <c r="D2603" s="190"/>
      <c r="E2603" s="190"/>
      <c r="F2603" s="190"/>
      <c r="G2603" s="190"/>
      <c r="H2603" s="276"/>
      <c r="I2603" s="190"/>
      <c r="J2603" s="67"/>
      <c r="K2603" s="190"/>
      <c r="L2603" s="190"/>
      <c r="M2603" s="191"/>
      <c r="N2603" s="190"/>
      <c r="O2603" s="192"/>
      <c r="P2603" s="218"/>
      <c r="Q2603" s="218"/>
      <c r="R2603" s="218"/>
    </row>
    <row r="2604" spans="1:18" x14ac:dyDescent="0.25">
      <c r="A2604" s="191"/>
      <c r="B2604" s="190"/>
      <c r="C2604" s="190"/>
      <c r="D2604" s="190"/>
      <c r="E2604" s="190"/>
      <c r="F2604" s="190"/>
      <c r="G2604" s="190"/>
      <c r="H2604" s="276"/>
      <c r="I2604" s="190"/>
      <c r="J2604" s="67"/>
      <c r="K2604" s="190"/>
      <c r="L2604" s="190"/>
      <c r="M2604" s="191"/>
      <c r="N2604" s="190"/>
      <c r="O2604" s="192"/>
      <c r="P2604" s="218"/>
      <c r="Q2604" s="218"/>
      <c r="R2604" s="218"/>
    </row>
    <row r="2605" spans="1:18" x14ac:dyDescent="0.25">
      <c r="A2605" s="191"/>
      <c r="B2605" s="190"/>
      <c r="C2605" s="190"/>
      <c r="D2605" s="190"/>
      <c r="E2605" s="190"/>
      <c r="F2605" s="190"/>
      <c r="G2605" s="190"/>
      <c r="H2605" s="276"/>
      <c r="I2605" s="190"/>
      <c r="J2605" s="67"/>
      <c r="K2605" s="190"/>
      <c r="L2605" s="190"/>
      <c r="M2605" s="191"/>
      <c r="N2605" s="190"/>
      <c r="O2605" s="192"/>
      <c r="P2605" s="218"/>
      <c r="Q2605" s="218"/>
      <c r="R2605" s="218"/>
    </row>
    <row r="2606" spans="1:18" x14ac:dyDescent="0.25">
      <c r="A2606" s="191"/>
      <c r="B2606" s="190"/>
      <c r="C2606" s="190"/>
      <c r="D2606" s="190"/>
      <c r="E2606" s="190"/>
      <c r="F2606" s="190"/>
      <c r="G2606" s="190"/>
      <c r="H2606" s="276"/>
      <c r="I2606" s="190"/>
      <c r="J2606" s="67"/>
      <c r="K2606" s="190"/>
      <c r="L2606" s="190"/>
      <c r="M2606" s="191"/>
      <c r="N2606" s="190"/>
      <c r="O2606" s="192"/>
      <c r="P2606" s="218"/>
      <c r="Q2606" s="218"/>
      <c r="R2606" s="218"/>
    </row>
    <row r="2607" spans="1:18" x14ac:dyDescent="0.25">
      <c r="A2607" s="191"/>
      <c r="B2607" s="190"/>
      <c r="C2607" s="190"/>
      <c r="D2607" s="190"/>
      <c r="E2607" s="190"/>
      <c r="F2607" s="190"/>
      <c r="G2607" s="190"/>
      <c r="H2607" s="276"/>
      <c r="I2607" s="190"/>
      <c r="J2607" s="67"/>
      <c r="K2607" s="190"/>
      <c r="L2607" s="190"/>
      <c r="M2607" s="191"/>
      <c r="N2607" s="190"/>
      <c r="O2607" s="192"/>
      <c r="P2607" s="218"/>
      <c r="Q2607" s="218"/>
      <c r="R2607" s="218"/>
    </row>
    <row r="2608" spans="1:18" x14ac:dyDescent="0.25">
      <c r="A2608" s="191"/>
      <c r="B2608" s="190"/>
      <c r="C2608" s="190"/>
      <c r="D2608" s="190"/>
      <c r="E2608" s="190"/>
      <c r="F2608" s="190"/>
      <c r="G2608" s="190"/>
      <c r="H2608" s="276"/>
      <c r="I2608" s="190"/>
      <c r="J2608" s="67"/>
      <c r="K2608" s="190"/>
      <c r="L2608" s="190"/>
      <c r="M2608" s="191"/>
      <c r="N2608" s="190"/>
      <c r="O2608" s="192"/>
      <c r="P2608" s="218"/>
      <c r="Q2608" s="218"/>
      <c r="R2608" s="218"/>
    </row>
    <row r="2609" spans="1:18" x14ac:dyDescent="0.25">
      <c r="A2609" s="191"/>
      <c r="B2609" s="190"/>
      <c r="C2609" s="190"/>
      <c r="D2609" s="190"/>
      <c r="E2609" s="190"/>
      <c r="F2609" s="190"/>
      <c r="G2609" s="190"/>
      <c r="H2609" s="276"/>
      <c r="I2609" s="190"/>
      <c r="J2609" s="67"/>
      <c r="K2609" s="190"/>
      <c r="L2609" s="190"/>
      <c r="M2609" s="191"/>
      <c r="N2609" s="190"/>
      <c r="O2609" s="192"/>
      <c r="P2609" s="218"/>
      <c r="Q2609" s="218"/>
      <c r="R2609" s="218"/>
    </row>
    <row r="2610" spans="1:18" x14ac:dyDescent="0.25">
      <c r="A2610" s="191"/>
      <c r="B2610" s="190"/>
      <c r="C2610" s="190"/>
      <c r="D2610" s="190"/>
      <c r="E2610" s="190"/>
      <c r="F2610" s="190"/>
      <c r="G2610" s="190"/>
      <c r="H2610" s="276"/>
      <c r="I2610" s="190"/>
      <c r="J2610" s="67"/>
      <c r="K2610" s="190"/>
      <c r="L2610" s="190"/>
      <c r="M2610" s="191"/>
      <c r="N2610" s="190"/>
      <c r="O2610" s="192"/>
      <c r="P2610" s="218"/>
      <c r="Q2610" s="218"/>
      <c r="R2610" s="218"/>
    </row>
    <row r="2611" spans="1:18" x14ac:dyDescent="0.25">
      <c r="A2611" s="191"/>
      <c r="B2611" s="190"/>
      <c r="C2611" s="190"/>
      <c r="D2611" s="190"/>
      <c r="E2611" s="190"/>
      <c r="F2611" s="190"/>
      <c r="G2611" s="190"/>
      <c r="H2611" s="276"/>
      <c r="I2611" s="190"/>
      <c r="J2611" s="67"/>
      <c r="K2611" s="190"/>
      <c r="L2611" s="190"/>
      <c r="M2611" s="191"/>
      <c r="N2611" s="190"/>
      <c r="O2611" s="192"/>
      <c r="P2611" s="218"/>
      <c r="Q2611" s="218"/>
      <c r="R2611" s="218"/>
    </row>
    <row r="2612" spans="1:18" x14ac:dyDescent="0.25">
      <c r="A2612" s="191"/>
      <c r="B2612" s="190"/>
      <c r="C2612" s="190"/>
      <c r="D2612" s="190"/>
      <c r="E2612" s="190"/>
      <c r="F2612" s="190"/>
      <c r="G2612" s="190"/>
      <c r="H2612" s="276"/>
      <c r="I2612" s="190"/>
      <c r="J2612" s="67"/>
      <c r="K2612" s="190"/>
      <c r="L2612" s="190"/>
      <c r="M2612" s="191"/>
      <c r="N2612" s="190"/>
      <c r="O2612" s="192"/>
      <c r="P2612" s="218"/>
      <c r="Q2612" s="218"/>
      <c r="R2612" s="218"/>
    </row>
    <row r="2613" spans="1:18" x14ac:dyDescent="0.25">
      <c r="A2613" s="191"/>
      <c r="B2613" s="190"/>
      <c r="C2613" s="190"/>
      <c r="D2613" s="190"/>
      <c r="E2613" s="190"/>
      <c r="F2613" s="190"/>
      <c r="G2613" s="190"/>
      <c r="H2613" s="276"/>
      <c r="I2613" s="190"/>
      <c r="J2613" s="67"/>
      <c r="K2613" s="190"/>
      <c r="L2613" s="190"/>
      <c r="M2613" s="191"/>
      <c r="N2613" s="190"/>
      <c r="O2613" s="192"/>
      <c r="P2613" s="218"/>
      <c r="Q2613" s="218"/>
      <c r="R2613" s="218"/>
    </row>
    <row r="2614" spans="1:18" x14ac:dyDescent="0.25">
      <c r="A2614" s="191"/>
      <c r="B2614" s="190"/>
      <c r="C2614" s="190"/>
      <c r="D2614" s="190"/>
      <c r="E2614" s="190"/>
      <c r="F2614" s="190"/>
      <c r="G2614" s="190"/>
      <c r="H2614" s="276"/>
      <c r="I2614" s="190"/>
      <c r="J2614" s="67"/>
      <c r="K2614" s="190"/>
      <c r="L2614" s="190"/>
      <c r="M2614" s="191"/>
      <c r="N2614" s="190"/>
      <c r="O2614" s="192"/>
      <c r="P2614" s="218"/>
      <c r="Q2614" s="218"/>
      <c r="R2614" s="218"/>
    </row>
    <row r="2615" spans="1:18" x14ac:dyDescent="0.25">
      <c r="A2615" s="191"/>
      <c r="B2615" s="190"/>
      <c r="C2615" s="190"/>
      <c r="D2615" s="190"/>
      <c r="E2615" s="190"/>
      <c r="F2615" s="190"/>
      <c r="G2615" s="190"/>
      <c r="H2615" s="276"/>
      <c r="I2615" s="190"/>
      <c r="J2615" s="67"/>
      <c r="K2615" s="190"/>
      <c r="L2615" s="190"/>
      <c r="M2615" s="191"/>
      <c r="N2615" s="190"/>
      <c r="O2615" s="192"/>
      <c r="P2615" s="218"/>
      <c r="Q2615" s="218"/>
      <c r="R2615" s="218"/>
    </row>
    <row r="2616" spans="1:18" x14ac:dyDescent="0.25">
      <c r="A2616" s="191"/>
      <c r="B2616" s="190"/>
      <c r="C2616" s="190"/>
      <c r="D2616" s="190"/>
      <c r="E2616" s="190"/>
      <c r="F2616" s="190"/>
      <c r="G2616" s="190"/>
      <c r="H2616" s="276"/>
      <c r="I2616" s="190"/>
      <c r="J2616" s="67"/>
      <c r="K2616" s="190"/>
      <c r="L2616" s="190"/>
      <c r="M2616" s="191"/>
      <c r="N2616" s="190"/>
      <c r="O2616" s="192"/>
      <c r="P2616" s="218"/>
      <c r="Q2616" s="218"/>
      <c r="R2616" s="218"/>
    </row>
    <row r="2617" spans="1:18" x14ac:dyDescent="0.25">
      <c r="A2617" s="191"/>
      <c r="B2617" s="190"/>
      <c r="C2617" s="190"/>
      <c r="D2617" s="190"/>
      <c r="E2617" s="190"/>
      <c r="F2617" s="190"/>
      <c r="G2617" s="190"/>
      <c r="H2617" s="276"/>
      <c r="I2617" s="190"/>
      <c r="J2617" s="67"/>
      <c r="K2617" s="190"/>
      <c r="L2617" s="190"/>
      <c r="M2617" s="191"/>
      <c r="N2617" s="190"/>
      <c r="O2617" s="192"/>
      <c r="P2617" s="218"/>
      <c r="Q2617" s="218"/>
      <c r="R2617" s="218"/>
    </row>
    <row r="2618" spans="1:18" x14ac:dyDescent="0.25">
      <c r="A2618" s="191"/>
      <c r="B2618" s="190"/>
      <c r="C2618" s="190"/>
      <c r="D2618" s="190"/>
      <c r="E2618" s="190"/>
      <c r="F2618" s="190"/>
      <c r="G2618" s="190"/>
      <c r="H2618" s="276"/>
      <c r="I2618" s="190"/>
      <c r="J2618" s="67"/>
      <c r="K2618" s="190"/>
      <c r="L2618" s="190"/>
      <c r="M2618" s="191"/>
      <c r="N2618" s="190"/>
      <c r="O2618" s="192"/>
      <c r="P2618" s="218"/>
      <c r="Q2618" s="218"/>
      <c r="R2618" s="218"/>
    </row>
    <row r="2619" spans="1:18" x14ac:dyDescent="0.25">
      <c r="A2619" s="191"/>
      <c r="B2619" s="190"/>
      <c r="C2619" s="190"/>
      <c r="D2619" s="190"/>
      <c r="E2619" s="190"/>
      <c r="F2619" s="190"/>
      <c r="G2619" s="190"/>
      <c r="H2619" s="276"/>
      <c r="I2619" s="190"/>
      <c r="J2619" s="67"/>
      <c r="K2619" s="190"/>
      <c r="L2619" s="190"/>
      <c r="M2619" s="191"/>
      <c r="N2619" s="190"/>
      <c r="O2619" s="192"/>
      <c r="P2619" s="218"/>
      <c r="Q2619" s="218"/>
      <c r="R2619" s="218"/>
    </row>
    <row r="2620" spans="1:18" x14ac:dyDescent="0.25">
      <c r="A2620" s="191"/>
      <c r="B2620" s="190"/>
      <c r="C2620" s="190"/>
      <c r="D2620" s="190"/>
      <c r="E2620" s="190"/>
      <c r="F2620" s="190"/>
      <c r="G2620" s="190"/>
      <c r="H2620" s="276"/>
      <c r="I2620" s="190"/>
      <c r="J2620" s="67"/>
      <c r="K2620" s="190"/>
      <c r="L2620" s="190"/>
      <c r="M2620" s="191"/>
      <c r="N2620" s="190"/>
      <c r="O2620" s="192"/>
      <c r="P2620" s="218"/>
      <c r="Q2620" s="218"/>
      <c r="R2620" s="218"/>
    </row>
    <row r="2621" spans="1:18" x14ac:dyDescent="0.25">
      <c r="A2621" s="191"/>
      <c r="B2621" s="190"/>
      <c r="C2621" s="190"/>
      <c r="D2621" s="190"/>
      <c r="E2621" s="190"/>
      <c r="F2621" s="190"/>
      <c r="G2621" s="190"/>
      <c r="H2621" s="276"/>
      <c r="I2621" s="190"/>
      <c r="J2621" s="67"/>
      <c r="K2621" s="190"/>
      <c r="L2621" s="190"/>
      <c r="M2621" s="191"/>
      <c r="N2621" s="190"/>
      <c r="O2621" s="192"/>
      <c r="P2621" s="218"/>
      <c r="Q2621" s="218"/>
      <c r="R2621" s="218"/>
    </row>
    <row r="2622" spans="1:18" x14ac:dyDescent="0.25">
      <c r="A2622" s="191"/>
      <c r="B2622" s="190"/>
      <c r="C2622" s="190"/>
      <c r="D2622" s="190"/>
      <c r="E2622" s="190"/>
      <c r="F2622" s="190"/>
      <c r="G2622" s="190"/>
      <c r="H2622" s="276"/>
      <c r="I2622" s="190"/>
      <c r="J2622" s="67"/>
      <c r="K2622" s="190"/>
      <c r="L2622" s="190"/>
      <c r="M2622" s="191"/>
      <c r="N2622" s="190"/>
      <c r="O2622" s="192"/>
      <c r="P2622" s="218"/>
      <c r="Q2622" s="218"/>
      <c r="R2622" s="218"/>
    </row>
    <row r="2623" spans="1:18" x14ac:dyDescent="0.25">
      <c r="A2623" s="191"/>
      <c r="B2623" s="190"/>
      <c r="C2623" s="190"/>
      <c r="D2623" s="190"/>
      <c r="E2623" s="190"/>
      <c r="F2623" s="190"/>
      <c r="G2623" s="190"/>
      <c r="H2623" s="276"/>
      <c r="I2623" s="190"/>
      <c r="J2623" s="67"/>
      <c r="K2623" s="190"/>
      <c r="L2623" s="190"/>
      <c r="M2623" s="191"/>
      <c r="N2623" s="190"/>
      <c r="O2623" s="192"/>
      <c r="P2623" s="218"/>
      <c r="Q2623" s="218"/>
      <c r="R2623" s="218"/>
    </row>
    <row r="2624" spans="1:18" x14ac:dyDescent="0.25">
      <c r="A2624" s="191"/>
      <c r="B2624" s="190"/>
      <c r="C2624" s="190"/>
      <c r="D2624" s="190"/>
      <c r="E2624" s="190"/>
      <c r="F2624" s="190"/>
      <c r="G2624" s="190"/>
      <c r="H2624" s="276"/>
      <c r="I2624" s="190"/>
      <c r="J2624" s="67"/>
      <c r="K2624" s="190"/>
      <c r="L2624" s="190"/>
      <c r="M2624" s="191"/>
      <c r="N2624" s="190"/>
      <c r="O2624" s="192"/>
      <c r="P2624" s="218"/>
      <c r="Q2624" s="218"/>
      <c r="R2624" s="218"/>
    </row>
    <row r="2625" spans="1:18" x14ac:dyDescent="0.25">
      <c r="A2625" s="191"/>
      <c r="B2625" s="190"/>
      <c r="C2625" s="190"/>
      <c r="D2625" s="190"/>
      <c r="E2625" s="190"/>
      <c r="F2625" s="190"/>
      <c r="G2625" s="190"/>
      <c r="H2625" s="276"/>
      <c r="I2625" s="190"/>
      <c r="J2625" s="67"/>
      <c r="K2625" s="190"/>
      <c r="L2625" s="190"/>
      <c r="M2625" s="191"/>
      <c r="N2625" s="190"/>
      <c r="O2625" s="192"/>
      <c r="P2625" s="218"/>
      <c r="Q2625" s="218"/>
      <c r="R2625" s="218"/>
    </row>
    <row r="2626" spans="1:18" x14ac:dyDescent="0.25">
      <c r="A2626" s="191"/>
      <c r="B2626" s="190"/>
      <c r="C2626" s="190"/>
      <c r="D2626" s="190"/>
      <c r="E2626" s="190"/>
      <c r="F2626" s="190"/>
      <c r="G2626" s="190"/>
      <c r="H2626" s="276"/>
      <c r="I2626" s="190"/>
      <c r="J2626" s="67"/>
      <c r="K2626" s="190"/>
      <c r="L2626" s="190"/>
      <c r="M2626" s="191"/>
      <c r="N2626" s="190"/>
      <c r="O2626" s="192"/>
      <c r="P2626" s="218"/>
      <c r="Q2626" s="218"/>
      <c r="R2626" s="218"/>
    </row>
    <row r="2627" spans="1:18" x14ac:dyDescent="0.25">
      <c r="A2627" s="191"/>
      <c r="B2627" s="190"/>
      <c r="C2627" s="190"/>
      <c r="D2627" s="190"/>
      <c r="E2627" s="190"/>
      <c r="F2627" s="190"/>
      <c r="G2627" s="190"/>
      <c r="H2627" s="276"/>
      <c r="I2627" s="190"/>
      <c r="J2627" s="67"/>
      <c r="K2627" s="190"/>
      <c r="L2627" s="190"/>
      <c r="M2627" s="191"/>
      <c r="N2627" s="190"/>
      <c r="O2627" s="192"/>
      <c r="P2627" s="218"/>
      <c r="Q2627" s="218"/>
      <c r="R2627" s="218"/>
    </row>
    <row r="2628" spans="1:18" x14ac:dyDescent="0.25">
      <c r="A2628" s="191"/>
      <c r="B2628" s="190"/>
      <c r="C2628" s="190"/>
      <c r="D2628" s="190"/>
      <c r="E2628" s="190"/>
      <c r="F2628" s="190"/>
      <c r="G2628" s="190"/>
      <c r="H2628" s="276"/>
      <c r="I2628" s="190"/>
      <c r="J2628" s="67"/>
      <c r="K2628" s="190"/>
      <c r="L2628" s="190"/>
      <c r="M2628" s="191"/>
      <c r="N2628" s="190"/>
      <c r="O2628" s="192"/>
      <c r="P2628" s="218"/>
      <c r="Q2628" s="218"/>
      <c r="R2628" s="218"/>
    </row>
    <row r="2629" spans="1:18" x14ac:dyDescent="0.25">
      <c r="A2629" s="191"/>
      <c r="B2629" s="190"/>
      <c r="C2629" s="190"/>
      <c r="D2629" s="190"/>
      <c r="E2629" s="190"/>
      <c r="F2629" s="190"/>
      <c r="G2629" s="190"/>
      <c r="H2629" s="276"/>
      <c r="I2629" s="190"/>
      <c r="J2629" s="67"/>
      <c r="K2629" s="190"/>
      <c r="L2629" s="190"/>
      <c r="M2629" s="191"/>
      <c r="N2629" s="190"/>
      <c r="O2629" s="192"/>
      <c r="P2629" s="218"/>
      <c r="Q2629" s="218"/>
      <c r="R2629" s="218"/>
    </row>
    <row r="2630" spans="1:18" x14ac:dyDescent="0.25">
      <c r="A2630" s="191"/>
      <c r="B2630" s="190"/>
      <c r="C2630" s="190"/>
      <c r="D2630" s="190"/>
      <c r="E2630" s="190"/>
      <c r="F2630" s="190"/>
      <c r="G2630" s="190"/>
      <c r="H2630" s="276"/>
      <c r="I2630" s="190"/>
      <c r="J2630" s="67"/>
      <c r="K2630" s="190"/>
      <c r="L2630" s="190"/>
      <c r="M2630" s="191"/>
      <c r="N2630" s="190"/>
      <c r="O2630" s="192"/>
      <c r="P2630" s="218"/>
      <c r="Q2630" s="218"/>
      <c r="R2630" s="218"/>
    </row>
    <row r="2631" spans="1:18" x14ac:dyDescent="0.25">
      <c r="A2631" s="191"/>
      <c r="B2631" s="190"/>
      <c r="C2631" s="190"/>
      <c r="D2631" s="190"/>
      <c r="E2631" s="190"/>
      <c r="F2631" s="190"/>
      <c r="G2631" s="190"/>
      <c r="H2631" s="276"/>
      <c r="I2631" s="190"/>
      <c r="J2631" s="67"/>
      <c r="K2631" s="190"/>
      <c r="L2631" s="190"/>
      <c r="M2631" s="191"/>
      <c r="N2631" s="190"/>
      <c r="O2631" s="192"/>
      <c r="P2631" s="218"/>
      <c r="Q2631" s="218"/>
      <c r="R2631" s="218"/>
    </row>
    <row r="2632" spans="1:18" x14ac:dyDescent="0.25">
      <c r="A2632" s="191"/>
      <c r="B2632" s="190"/>
      <c r="C2632" s="190"/>
      <c r="D2632" s="190"/>
      <c r="E2632" s="190"/>
      <c r="F2632" s="190"/>
      <c r="G2632" s="190"/>
      <c r="H2632" s="276"/>
      <c r="I2632" s="190"/>
      <c r="J2632" s="67"/>
      <c r="K2632" s="190"/>
      <c r="L2632" s="190"/>
      <c r="M2632" s="191"/>
      <c r="N2632" s="190"/>
      <c r="O2632" s="192"/>
      <c r="P2632" s="218"/>
      <c r="Q2632" s="218"/>
      <c r="R2632" s="218"/>
    </row>
    <row r="2633" spans="1:18" x14ac:dyDescent="0.25">
      <c r="A2633" s="191"/>
      <c r="B2633" s="190"/>
      <c r="C2633" s="190"/>
      <c r="D2633" s="190"/>
      <c r="E2633" s="190"/>
      <c r="F2633" s="190"/>
      <c r="G2633" s="190"/>
      <c r="H2633" s="276"/>
      <c r="I2633" s="190"/>
      <c r="J2633" s="67"/>
      <c r="K2633" s="190"/>
      <c r="L2633" s="190"/>
      <c r="M2633" s="191"/>
      <c r="N2633" s="190"/>
      <c r="O2633" s="192"/>
      <c r="P2633" s="218"/>
      <c r="Q2633" s="218"/>
      <c r="R2633" s="218"/>
    </row>
    <row r="2634" spans="1:18" x14ac:dyDescent="0.25">
      <c r="A2634" s="191"/>
      <c r="B2634" s="190"/>
      <c r="C2634" s="190"/>
      <c r="D2634" s="190"/>
      <c r="E2634" s="190"/>
      <c r="F2634" s="190"/>
      <c r="G2634" s="190"/>
      <c r="H2634" s="276"/>
      <c r="I2634" s="190"/>
      <c r="J2634" s="67"/>
      <c r="K2634" s="190"/>
      <c r="L2634" s="190"/>
      <c r="M2634" s="191"/>
      <c r="N2634" s="190"/>
      <c r="O2634" s="192"/>
      <c r="P2634" s="218"/>
      <c r="Q2634" s="218"/>
      <c r="R2634" s="218"/>
    </row>
    <row r="2635" spans="1:18" x14ac:dyDescent="0.25">
      <c r="A2635" s="191"/>
      <c r="B2635" s="190"/>
      <c r="C2635" s="190"/>
      <c r="D2635" s="190"/>
      <c r="E2635" s="190"/>
      <c r="F2635" s="190"/>
      <c r="G2635" s="190"/>
      <c r="H2635" s="276"/>
      <c r="I2635" s="190"/>
      <c r="J2635" s="67"/>
      <c r="K2635" s="190"/>
      <c r="L2635" s="190"/>
      <c r="M2635" s="191"/>
      <c r="N2635" s="190"/>
      <c r="O2635" s="192"/>
      <c r="P2635" s="218"/>
      <c r="Q2635" s="218"/>
      <c r="R2635" s="218"/>
    </row>
    <row r="2636" spans="1:18" x14ac:dyDescent="0.25">
      <c r="A2636" s="191"/>
      <c r="B2636" s="190"/>
      <c r="C2636" s="190"/>
      <c r="D2636" s="190"/>
      <c r="E2636" s="190"/>
      <c r="F2636" s="190"/>
      <c r="G2636" s="190"/>
      <c r="H2636" s="276"/>
      <c r="I2636" s="190"/>
      <c r="J2636" s="67"/>
      <c r="K2636" s="190"/>
      <c r="L2636" s="190"/>
      <c r="M2636" s="191"/>
      <c r="N2636" s="190"/>
      <c r="O2636" s="192"/>
      <c r="P2636" s="218"/>
      <c r="Q2636" s="218"/>
      <c r="R2636" s="218"/>
    </row>
    <row r="2637" spans="1:18" x14ac:dyDescent="0.25">
      <c r="A2637" s="191"/>
      <c r="B2637" s="190"/>
      <c r="C2637" s="190"/>
      <c r="D2637" s="190"/>
      <c r="E2637" s="190"/>
      <c r="F2637" s="190"/>
      <c r="G2637" s="190"/>
      <c r="H2637" s="276"/>
      <c r="I2637" s="190"/>
      <c r="J2637" s="67"/>
      <c r="K2637" s="190"/>
      <c r="L2637" s="190"/>
      <c r="M2637" s="191"/>
      <c r="N2637" s="190"/>
      <c r="O2637" s="192"/>
      <c r="P2637" s="218"/>
      <c r="Q2637" s="218"/>
      <c r="R2637" s="218"/>
    </row>
    <row r="2638" spans="1:18" x14ac:dyDescent="0.25">
      <c r="A2638" s="191"/>
      <c r="B2638" s="190"/>
      <c r="C2638" s="190"/>
      <c r="D2638" s="190"/>
      <c r="E2638" s="190"/>
      <c r="F2638" s="190"/>
      <c r="G2638" s="190"/>
      <c r="H2638" s="276"/>
      <c r="I2638" s="190"/>
      <c r="J2638" s="67"/>
      <c r="K2638" s="190"/>
      <c r="L2638" s="190"/>
      <c r="M2638" s="191"/>
      <c r="N2638" s="190"/>
      <c r="O2638" s="192"/>
      <c r="P2638" s="218"/>
      <c r="Q2638" s="218"/>
      <c r="R2638" s="218"/>
    </row>
    <row r="2639" spans="1:18" x14ac:dyDescent="0.25">
      <c r="A2639" s="191"/>
      <c r="B2639" s="190"/>
      <c r="C2639" s="190"/>
      <c r="D2639" s="190"/>
      <c r="E2639" s="190"/>
      <c r="F2639" s="190"/>
      <c r="G2639" s="190"/>
      <c r="H2639" s="276"/>
      <c r="I2639" s="190"/>
      <c r="J2639" s="67"/>
      <c r="K2639" s="190"/>
      <c r="L2639" s="190"/>
      <c r="M2639" s="191"/>
      <c r="N2639" s="190"/>
      <c r="O2639" s="192"/>
      <c r="P2639" s="218"/>
      <c r="Q2639" s="218"/>
      <c r="R2639" s="218"/>
    </row>
    <row r="2640" spans="1:18" x14ac:dyDescent="0.25">
      <c r="A2640" s="191"/>
      <c r="B2640" s="190"/>
      <c r="C2640" s="190"/>
      <c r="D2640" s="190"/>
      <c r="E2640" s="190"/>
      <c r="F2640" s="190"/>
      <c r="G2640" s="190"/>
      <c r="H2640" s="276"/>
      <c r="I2640" s="190"/>
      <c r="J2640" s="67"/>
      <c r="K2640" s="190"/>
      <c r="L2640" s="190"/>
      <c r="M2640" s="191"/>
      <c r="N2640" s="190"/>
      <c r="O2640" s="192"/>
      <c r="P2640" s="218"/>
      <c r="Q2640" s="218"/>
      <c r="R2640" s="218"/>
    </row>
    <row r="2641" spans="1:18" x14ac:dyDescent="0.25">
      <c r="A2641" s="191"/>
      <c r="B2641" s="190"/>
      <c r="C2641" s="190"/>
      <c r="D2641" s="190"/>
      <c r="E2641" s="190"/>
      <c r="F2641" s="190"/>
      <c r="G2641" s="190"/>
      <c r="H2641" s="276"/>
      <c r="I2641" s="190"/>
      <c r="J2641" s="67"/>
      <c r="K2641" s="190"/>
      <c r="L2641" s="190"/>
      <c r="M2641" s="191"/>
      <c r="N2641" s="190"/>
      <c r="O2641" s="192"/>
      <c r="P2641" s="218"/>
      <c r="Q2641" s="218"/>
      <c r="R2641" s="218"/>
    </row>
    <row r="2642" spans="1:18" x14ac:dyDescent="0.25">
      <c r="A2642" s="191"/>
      <c r="B2642" s="190"/>
      <c r="C2642" s="190"/>
      <c r="D2642" s="190"/>
      <c r="E2642" s="190"/>
      <c r="F2642" s="190"/>
      <c r="G2642" s="190"/>
      <c r="H2642" s="276"/>
      <c r="I2642" s="190"/>
      <c r="J2642" s="67"/>
      <c r="K2642" s="190"/>
      <c r="L2642" s="190"/>
      <c r="M2642" s="191"/>
      <c r="N2642" s="190"/>
      <c r="O2642" s="192"/>
      <c r="P2642" s="218"/>
      <c r="Q2642" s="218"/>
      <c r="R2642" s="218"/>
    </row>
    <row r="2643" spans="1:18" x14ac:dyDescent="0.25">
      <c r="A2643" s="191"/>
      <c r="B2643" s="190"/>
      <c r="C2643" s="190"/>
      <c r="D2643" s="190"/>
      <c r="E2643" s="190"/>
      <c r="F2643" s="190"/>
      <c r="G2643" s="190"/>
      <c r="H2643" s="276"/>
      <c r="I2643" s="190"/>
      <c r="J2643" s="67"/>
      <c r="K2643" s="190"/>
      <c r="L2643" s="190"/>
      <c r="M2643" s="191"/>
      <c r="N2643" s="190"/>
      <c r="O2643" s="192"/>
      <c r="P2643" s="218"/>
      <c r="Q2643" s="218"/>
      <c r="R2643" s="218"/>
    </row>
    <row r="2644" spans="1:18" x14ac:dyDescent="0.25">
      <c r="A2644" s="191"/>
      <c r="B2644" s="190"/>
      <c r="C2644" s="190"/>
      <c r="D2644" s="190"/>
      <c r="E2644" s="190"/>
      <c r="F2644" s="190"/>
      <c r="G2644" s="190"/>
      <c r="H2644" s="276"/>
      <c r="I2644" s="190"/>
      <c r="J2644" s="67"/>
      <c r="K2644" s="190"/>
      <c r="L2644" s="190"/>
      <c r="M2644" s="191"/>
      <c r="N2644" s="190"/>
      <c r="O2644" s="192"/>
      <c r="P2644" s="218"/>
      <c r="Q2644" s="218"/>
      <c r="R2644" s="218"/>
    </row>
    <row r="2645" spans="1:18" x14ac:dyDescent="0.25">
      <c r="A2645" s="191"/>
      <c r="B2645" s="190"/>
      <c r="C2645" s="190"/>
      <c r="D2645" s="190"/>
      <c r="E2645" s="190"/>
      <c r="F2645" s="190"/>
      <c r="G2645" s="190"/>
      <c r="H2645" s="276"/>
      <c r="I2645" s="190"/>
      <c r="J2645" s="67"/>
      <c r="K2645" s="190"/>
      <c r="L2645" s="190"/>
      <c r="M2645" s="191"/>
      <c r="N2645" s="190"/>
      <c r="O2645" s="192"/>
      <c r="P2645" s="218"/>
      <c r="Q2645" s="218"/>
      <c r="R2645" s="218"/>
    </row>
    <row r="2646" spans="1:18" x14ac:dyDescent="0.25">
      <c r="A2646" s="191"/>
      <c r="B2646" s="190"/>
      <c r="C2646" s="190"/>
      <c r="D2646" s="190"/>
      <c r="E2646" s="190"/>
      <c r="F2646" s="190"/>
      <c r="G2646" s="190"/>
      <c r="H2646" s="276"/>
      <c r="I2646" s="190"/>
      <c r="J2646" s="67"/>
      <c r="K2646" s="190"/>
      <c r="L2646" s="190"/>
      <c r="M2646" s="191"/>
      <c r="N2646" s="190"/>
      <c r="O2646" s="192"/>
      <c r="P2646" s="218"/>
      <c r="Q2646" s="218"/>
      <c r="R2646" s="218"/>
    </row>
    <row r="2647" spans="1:18" x14ac:dyDescent="0.25">
      <c r="A2647" s="191"/>
      <c r="B2647" s="190"/>
      <c r="C2647" s="190"/>
      <c r="D2647" s="190"/>
      <c r="E2647" s="190"/>
      <c r="F2647" s="190"/>
      <c r="G2647" s="190"/>
      <c r="H2647" s="276"/>
      <c r="I2647" s="190"/>
      <c r="J2647" s="67"/>
      <c r="K2647" s="190"/>
      <c r="L2647" s="190"/>
      <c r="M2647" s="191"/>
      <c r="N2647" s="190"/>
      <c r="O2647" s="192"/>
      <c r="P2647" s="218"/>
      <c r="Q2647" s="218"/>
      <c r="R2647" s="218"/>
    </row>
    <row r="2648" spans="1:18" x14ac:dyDescent="0.25">
      <c r="A2648" s="191"/>
      <c r="B2648" s="190"/>
      <c r="C2648" s="190"/>
      <c r="D2648" s="190"/>
      <c r="E2648" s="190"/>
      <c r="F2648" s="190"/>
      <c r="G2648" s="190"/>
      <c r="H2648" s="276"/>
      <c r="I2648" s="190"/>
      <c r="J2648" s="67"/>
      <c r="K2648" s="190"/>
      <c r="L2648" s="190"/>
      <c r="M2648" s="191"/>
      <c r="N2648" s="190"/>
      <c r="O2648" s="192"/>
      <c r="P2648" s="218"/>
      <c r="Q2648" s="218"/>
      <c r="R2648" s="218"/>
    </row>
    <row r="2649" spans="1:18" x14ac:dyDescent="0.25">
      <c r="A2649" s="191"/>
      <c r="B2649" s="190"/>
      <c r="C2649" s="190"/>
      <c r="D2649" s="190"/>
      <c r="E2649" s="190"/>
      <c r="F2649" s="190"/>
      <c r="G2649" s="190"/>
      <c r="H2649" s="276"/>
      <c r="I2649" s="190"/>
      <c r="J2649" s="67"/>
      <c r="K2649" s="190"/>
      <c r="L2649" s="190"/>
      <c r="M2649" s="191"/>
      <c r="N2649" s="190"/>
      <c r="O2649" s="192"/>
      <c r="P2649" s="218"/>
      <c r="Q2649" s="218"/>
      <c r="R2649" s="218"/>
    </row>
    <row r="2650" spans="1:18" x14ac:dyDescent="0.25">
      <c r="A2650" s="191"/>
      <c r="B2650" s="190"/>
      <c r="C2650" s="190"/>
      <c r="D2650" s="190"/>
      <c r="E2650" s="190"/>
      <c r="F2650" s="190"/>
      <c r="G2650" s="190"/>
      <c r="H2650" s="276"/>
      <c r="I2650" s="190"/>
      <c r="J2650" s="67"/>
      <c r="K2650" s="190"/>
      <c r="L2650" s="190"/>
      <c r="M2650" s="191"/>
      <c r="N2650" s="190"/>
      <c r="O2650" s="192"/>
      <c r="P2650" s="218"/>
      <c r="Q2650" s="218"/>
      <c r="R2650" s="218"/>
    </row>
    <row r="2651" spans="1:18" x14ac:dyDescent="0.25">
      <c r="A2651" s="191"/>
      <c r="B2651" s="190"/>
      <c r="C2651" s="190"/>
      <c r="D2651" s="190"/>
      <c r="E2651" s="190"/>
      <c r="F2651" s="190"/>
      <c r="G2651" s="190"/>
      <c r="H2651" s="276"/>
      <c r="I2651" s="190"/>
      <c r="J2651" s="67"/>
      <c r="K2651" s="190"/>
      <c r="L2651" s="190"/>
      <c r="M2651" s="191"/>
      <c r="N2651" s="190"/>
      <c r="O2651" s="192"/>
      <c r="P2651" s="218"/>
      <c r="Q2651" s="218"/>
      <c r="R2651" s="218"/>
    </row>
    <row r="2652" spans="1:18" x14ac:dyDescent="0.25">
      <c r="A2652" s="191"/>
      <c r="B2652" s="190"/>
      <c r="C2652" s="190"/>
      <c r="D2652" s="190"/>
      <c r="E2652" s="190"/>
      <c r="F2652" s="190"/>
      <c r="G2652" s="190"/>
      <c r="H2652" s="276"/>
      <c r="I2652" s="190"/>
      <c r="J2652" s="67"/>
      <c r="K2652" s="190"/>
      <c r="L2652" s="190"/>
      <c r="M2652" s="191"/>
      <c r="N2652" s="190"/>
      <c r="O2652" s="192"/>
      <c r="P2652" s="218"/>
      <c r="Q2652" s="218"/>
      <c r="R2652" s="218"/>
    </row>
    <row r="2653" spans="1:18" x14ac:dyDescent="0.25">
      <c r="A2653" s="191"/>
      <c r="B2653" s="190"/>
      <c r="C2653" s="190"/>
      <c r="D2653" s="190"/>
      <c r="E2653" s="190"/>
      <c r="F2653" s="190"/>
      <c r="G2653" s="190"/>
      <c r="H2653" s="276"/>
      <c r="I2653" s="190"/>
      <c r="J2653" s="67"/>
      <c r="K2653" s="190"/>
      <c r="L2653" s="190"/>
      <c r="M2653" s="191"/>
      <c r="N2653" s="190"/>
      <c r="O2653" s="192"/>
      <c r="P2653" s="218"/>
      <c r="Q2653" s="218"/>
      <c r="R2653" s="218"/>
    </row>
    <row r="2654" spans="1:18" x14ac:dyDescent="0.25">
      <c r="A2654" s="191"/>
      <c r="B2654" s="190"/>
      <c r="C2654" s="190"/>
      <c r="D2654" s="190"/>
      <c r="E2654" s="190"/>
      <c r="F2654" s="190"/>
      <c r="G2654" s="190"/>
      <c r="H2654" s="276"/>
      <c r="I2654" s="190"/>
      <c r="J2654" s="67"/>
      <c r="K2654" s="190"/>
      <c r="L2654" s="190"/>
      <c r="M2654" s="191"/>
      <c r="N2654" s="190"/>
      <c r="O2654" s="192"/>
      <c r="P2654" s="218"/>
      <c r="Q2654" s="218"/>
      <c r="R2654" s="218"/>
    </row>
    <row r="2655" spans="1:18" x14ac:dyDescent="0.25">
      <c r="A2655" s="191"/>
      <c r="B2655" s="190"/>
      <c r="C2655" s="190"/>
      <c r="D2655" s="190"/>
      <c r="E2655" s="190"/>
      <c r="F2655" s="190"/>
      <c r="G2655" s="190"/>
      <c r="H2655" s="276"/>
      <c r="I2655" s="190"/>
      <c r="J2655" s="67"/>
      <c r="K2655" s="190"/>
      <c r="L2655" s="190"/>
      <c r="M2655" s="191"/>
      <c r="N2655" s="190"/>
      <c r="O2655" s="192"/>
      <c r="P2655" s="218"/>
      <c r="Q2655" s="218"/>
      <c r="R2655" s="218"/>
    </row>
    <row r="2656" spans="1:18" x14ac:dyDescent="0.25">
      <c r="A2656" s="191"/>
      <c r="B2656" s="190"/>
      <c r="C2656" s="190"/>
      <c r="D2656" s="190"/>
      <c r="E2656" s="190"/>
      <c r="F2656" s="190"/>
      <c r="G2656" s="190"/>
      <c r="H2656" s="276"/>
      <c r="I2656" s="190"/>
      <c r="J2656" s="67"/>
      <c r="K2656" s="190"/>
      <c r="L2656" s="190"/>
      <c r="M2656" s="191"/>
      <c r="N2656" s="190"/>
      <c r="O2656" s="192"/>
      <c r="P2656" s="218"/>
      <c r="Q2656" s="218"/>
      <c r="R2656" s="218"/>
    </row>
    <row r="2657" spans="1:18" x14ac:dyDescent="0.25">
      <c r="A2657" s="191"/>
      <c r="B2657" s="190"/>
      <c r="C2657" s="190"/>
      <c r="D2657" s="190"/>
      <c r="E2657" s="190"/>
      <c r="F2657" s="190"/>
      <c r="G2657" s="190"/>
      <c r="H2657" s="276"/>
      <c r="I2657" s="190"/>
      <c r="J2657" s="67"/>
      <c r="K2657" s="190"/>
      <c r="L2657" s="190"/>
      <c r="M2657" s="191"/>
      <c r="N2657" s="190"/>
      <c r="O2657" s="192"/>
      <c r="P2657" s="218"/>
      <c r="Q2657" s="218"/>
      <c r="R2657" s="218"/>
    </row>
    <row r="2658" spans="1:18" x14ac:dyDescent="0.25">
      <c r="A2658" s="191"/>
      <c r="B2658" s="190"/>
      <c r="C2658" s="190"/>
      <c r="D2658" s="190"/>
      <c r="E2658" s="190"/>
      <c r="F2658" s="190"/>
      <c r="G2658" s="190"/>
      <c r="H2658" s="276"/>
      <c r="I2658" s="190"/>
      <c r="J2658" s="67"/>
      <c r="K2658" s="190"/>
      <c r="L2658" s="190"/>
      <c r="M2658" s="191"/>
      <c r="N2658" s="190"/>
      <c r="O2658" s="192"/>
      <c r="P2658" s="218"/>
      <c r="Q2658" s="218"/>
      <c r="R2658" s="218"/>
    </row>
    <row r="2659" spans="1:18" x14ac:dyDescent="0.25">
      <c r="A2659" s="191"/>
      <c r="B2659" s="190"/>
      <c r="C2659" s="190"/>
      <c r="D2659" s="190"/>
      <c r="E2659" s="190"/>
      <c r="F2659" s="190"/>
      <c r="G2659" s="190"/>
      <c r="H2659" s="276"/>
      <c r="I2659" s="190"/>
      <c r="J2659" s="67"/>
      <c r="K2659" s="190"/>
      <c r="L2659" s="190"/>
      <c r="M2659" s="191"/>
      <c r="N2659" s="190"/>
      <c r="O2659" s="192"/>
      <c r="P2659" s="218"/>
      <c r="Q2659" s="218"/>
      <c r="R2659" s="218"/>
    </row>
    <row r="2660" spans="1:18" x14ac:dyDescent="0.25">
      <c r="A2660" s="191"/>
      <c r="B2660" s="190"/>
      <c r="C2660" s="190"/>
      <c r="D2660" s="190"/>
      <c r="E2660" s="190"/>
      <c r="F2660" s="190"/>
      <c r="G2660" s="190"/>
      <c r="H2660" s="276"/>
      <c r="I2660" s="190"/>
      <c r="J2660" s="67"/>
      <c r="K2660" s="190"/>
      <c r="L2660" s="190"/>
      <c r="M2660" s="191"/>
      <c r="N2660" s="190"/>
      <c r="O2660" s="192"/>
      <c r="P2660" s="218"/>
      <c r="Q2660" s="218"/>
      <c r="R2660" s="218"/>
    </row>
    <row r="2661" spans="1:18" x14ac:dyDescent="0.25">
      <c r="A2661" s="191"/>
      <c r="B2661" s="190"/>
      <c r="C2661" s="190"/>
      <c r="D2661" s="190"/>
      <c r="E2661" s="190"/>
      <c r="F2661" s="190"/>
      <c r="G2661" s="190"/>
      <c r="H2661" s="276"/>
      <c r="I2661" s="190"/>
      <c r="J2661" s="67"/>
      <c r="K2661" s="190"/>
      <c r="L2661" s="190"/>
      <c r="M2661" s="191"/>
      <c r="N2661" s="190"/>
      <c r="O2661" s="192"/>
      <c r="P2661" s="218"/>
      <c r="Q2661" s="218"/>
      <c r="R2661" s="218"/>
    </row>
    <row r="2662" spans="1:18" x14ac:dyDescent="0.25">
      <c r="A2662" s="191"/>
      <c r="B2662" s="190"/>
      <c r="C2662" s="190"/>
      <c r="D2662" s="190"/>
      <c r="E2662" s="190"/>
      <c r="F2662" s="190"/>
      <c r="G2662" s="190"/>
      <c r="H2662" s="276"/>
      <c r="I2662" s="190"/>
      <c r="J2662" s="67"/>
      <c r="K2662" s="190"/>
      <c r="L2662" s="190"/>
      <c r="M2662" s="191"/>
      <c r="N2662" s="190"/>
      <c r="O2662" s="192"/>
      <c r="P2662" s="218"/>
      <c r="Q2662" s="218"/>
      <c r="R2662" s="218"/>
    </row>
    <row r="2663" spans="1:18" x14ac:dyDescent="0.25">
      <c r="A2663" s="191"/>
      <c r="B2663" s="190"/>
      <c r="C2663" s="190"/>
      <c r="D2663" s="190"/>
      <c r="E2663" s="190"/>
      <c r="F2663" s="190"/>
      <c r="G2663" s="190"/>
      <c r="H2663" s="276"/>
      <c r="I2663" s="190"/>
      <c r="J2663" s="67"/>
      <c r="K2663" s="190"/>
      <c r="L2663" s="190"/>
      <c r="M2663" s="191"/>
      <c r="N2663" s="190"/>
      <c r="O2663" s="192"/>
      <c r="P2663" s="218"/>
      <c r="Q2663" s="218"/>
      <c r="R2663" s="218"/>
    </row>
    <row r="2664" spans="1:18" x14ac:dyDescent="0.25">
      <c r="A2664" s="191"/>
      <c r="B2664" s="190"/>
      <c r="C2664" s="190"/>
      <c r="D2664" s="190"/>
      <c r="E2664" s="190"/>
      <c r="F2664" s="190"/>
      <c r="G2664" s="190"/>
      <c r="H2664" s="276"/>
      <c r="I2664" s="190"/>
      <c r="J2664" s="67"/>
      <c r="K2664" s="190"/>
      <c r="L2664" s="190"/>
      <c r="M2664" s="191"/>
      <c r="N2664" s="190"/>
      <c r="O2664" s="192"/>
      <c r="P2664" s="218"/>
      <c r="Q2664" s="218"/>
      <c r="R2664" s="218"/>
    </row>
    <row r="2665" spans="1:18" x14ac:dyDescent="0.25">
      <c r="A2665" s="191"/>
      <c r="B2665" s="190"/>
      <c r="C2665" s="190"/>
      <c r="D2665" s="190"/>
      <c r="E2665" s="190"/>
      <c r="F2665" s="190"/>
      <c r="G2665" s="190"/>
      <c r="H2665" s="276"/>
      <c r="I2665" s="190"/>
      <c r="J2665" s="67"/>
      <c r="K2665" s="190"/>
      <c r="L2665" s="190"/>
      <c r="M2665" s="191"/>
      <c r="N2665" s="190"/>
      <c r="O2665" s="192"/>
      <c r="P2665" s="218"/>
      <c r="Q2665" s="218"/>
      <c r="R2665" s="218"/>
    </row>
    <row r="2666" spans="1:18" x14ac:dyDescent="0.25">
      <c r="A2666" s="191"/>
      <c r="B2666" s="190"/>
      <c r="C2666" s="190"/>
      <c r="D2666" s="190"/>
      <c r="E2666" s="190"/>
      <c r="F2666" s="190"/>
      <c r="G2666" s="190"/>
      <c r="H2666" s="276"/>
      <c r="I2666" s="190"/>
      <c r="J2666" s="67"/>
      <c r="K2666" s="190"/>
      <c r="L2666" s="190"/>
      <c r="M2666" s="191"/>
      <c r="N2666" s="190"/>
      <c r="O2666" s="192"/>
      <c r="P2666" s="218"/>
      <c r="Q2666" s="218"/>
      <c r="R2666" s="218"/>
    </row>
    <row r="2667" spans="1:18" x14ac:dyDescent="0.25">
      <c r="A2667" s="191"/>
      <c r="B2667" s="190"/>
      <c r="C2667" s="190"/>
      <c r="D2667" s="190"/>
      <c r="E2667" s="190"/>
      <c r="F2667" s="190"/>
      <c r="G2667" s="190"/>
      <c r="H2667" s="276"/>
      <c r="I2667" s="190"/>
      <c r="J2667" s="67"/>
      <c r="K2667" s="190"/>
      <c r="L2667" s="190"/>
      <c r="M2667" s="191"/>
      <c r="N2667" s="190"/>
      <c r="O2667" s="192"/>
      <c r="P2667" s="218"/>
      <c r="Q2667" s="218"/>
      <c r="R2667" s="218"/>
    </row>
    <row r="2668" spans="1:18" x14ac:dyDescent="0.25">
      <c r="A2668" s="191"/>
      <c r="B2668" s="190"/>
      <c r="C2668" s="190"/>
      <c r="D2668" s="190"/>
      <c r="E2668" s="190"/>
      <c r="F2668" s="190"/>
      <c r="G2668" s="190"/>
      <c r="H2668" s="276"/>
      <c r="I2668" s="190"/>
      <c r="J2668" s="67"/>
      <c r="K2668" s="190"/>
      <c r="L2668" s="190"/>
      <c r="M2668" s="191"/>
      <c r="N2668" s="190"/>
      <c r="O2668" s="192"/>
      <c r="P2668" s="218"/>
      <c r="Q2668" s="218"/>
      <c r="R2668" s="218"/>
    </row>
    <row r="2669" spans="1:18" x14ac:dyDescent="0.25">
      <c r="A2669" s="191"/>
      <c r="B2669" s="190"/>
      <c r="C2669" s="190"/>
      <c r="D2669" s="190"/>
      <c r="E2669" s="190"/>
      <c r="F2669" s="190"/>
      <c r="G2669" s="190"/>
      <c r="H2669" s="276"/>
      <c r="I2669" s="190"/>
      <c r="J2669" s="67"/>
      <c r="K2669" s="190"/>
      <c r="L2669" s="190"/>
      <c r="M2669" s="191"/>
      <c r="N2669" s="190"/>
      <c r="O2669" s="192"/>
      <c r="P2669" s="218"/>
      <c r="Q2669" s="218"/>
      <c r="R2669" s="218"/>
    </row>
    <row r="2670" spans="1:18" x14ac:dyDescent="0.25">
      <c r="A2670" s="191"/>
      <c r="B2670" s="190"/>
      <c r="C2670" s="190"/>
      <c r="D2670" s="190"/>
      <c r="E2670" s="190"/>
      <c r="F2670" s="190"/>
      <c r="G2670" s="190"/>
      <c r="H2670" s="276"/>
      <c r="I2670" s="190"/>
      <c r="J2670" s="67"/>
      <c r="K2670" s="190"/>
      <c r="L2670" s="190"/>
      <c r="M2670" s="191"/>
      <c r="N2670" s="190"/>
      <c r="O2670" s="192"/>
      <c r="P2670" s="218"/>
      <c r="Q2670" s="218"/>
      <c r="R2670" s="218"/>
    </row>
    <row r="2671" spans="1:18" x14ac:dyDescent="0.25">
      <c r="A2671" s="191"/>
      <c r="B2671" s="190"/>
      <c r="C2671" s="190"/>
      <c r="D2671" s="190"/>
      <c r="E2671" s="190"/>
      <c r="F2671" s="190"/>
      <c r="G2671" s="190"/>
      <c r="H2671" s="276"/>
      <c r="I2671" s="190"/>
      <c r="J2671" s="67"/>
      <c r="K2671" s="190"/>
      <c r="L2671" s="190"/>
      <c r="M2671" s="191"/>
      <c r="N2671" s="190"/>
      <c r="O2671" s="192"/>
      <c r="P2671" s="218"/>
      <c r="Q2671" s="218"/>
      <c r="R2671" s="218"/>
    </row>
    <row r="2672" spans="1:18" x14ac:dyDescent="0.25">
      <c r="A2672" s="191"/>
      <c r="B2672" s="190"/>
      <c r="C2672" s="190"/>
      <c r="D2672" s="190"/>
      <c r="E2672" s="190"/>
      <c r="F2672" s="190"/>
      <c r="G2672" s="190"/>
      <c r="H2672" s="276"/>
      <c r="I2672" s="190"/>
      <c r="J2672" s="67"/>
      <c r="K2672" s="190"/>
      <c r="L2672" s="190"/>
      <c r="M2672" s="191"/>
      <c r="N2672" s="190"/>
      <c r="O2672" s="192"/>
      <c r="P2672" s="218"/>
      <c r="Q2672" s="218"/>
      <c r="R2672" s="218"/>
    </row>
    <row r="2673" spans="1:18" x14ac:dyDescent="0.25">
      <c r="A2673" s="191"/>
      <c r="B2673" s="190"/>
      <c r="C2673" s="190"/>
      <c r="D2673" s="190"/>
      <c r="E2673" s="190"/>
      <c r="F2673" s="190"/>
      <c r="G2673" s="190"/>
      <c r="H2673" s="276"/>
      <c r="I2673" s="190"/>
      <c r="J2673" s="67"/>
      <c r="K2673" s="190"/>
      <c r="L2673" s="190"/>
      <c r="M2673" s="191"/>
      <c r="N2673" s="190"/>
      <c r="O2673" s="192"/>
      <c r="P2673" s="218"/>
      <c r="Q2673" s="218"/>
      <c r="R2673" s="218"/>
    </row>
    <row r="2674" spans="1:18" x14ac:dyDescent="0.25">
      <c r="A2674" s="191"/>
      <c r="B2674" s="190"/>
      <c r="C2674" s="190"/>
      <c r="D2674" s="190"/>
      <c r="E2674" s="190"/>
      <c r="F2674" s="190"/>
      <c r="G2674" s="190"/>
      <c r="H2674" s="276"/>
      <c r="I2674" s="190"/>
      <c r="J2674" s="67"/>
      <c r="K2674" s="190"/>
      <c r="L2674" s="190"/>
      <c r="M2674" s="191"/>
      <c r="N2674" s="190"/>
      <c r="O2674" s="192"/>
      <c r="P2674" s="218"/>
      <c r="Q2674" s="218"/>
      <c r="R2674" s="218"/>
    </row>
    <row r="2675" spans="1:18" x14ac:dyDescent="0.25">
      <c r="A2675" s="191"/>
      <c r="B2675" s="190"/>
      <c r="C2675" s="190"/>
      <c r="D2675" s="190"/>
      <c r="E2675" s="190"/>
      <c r="F2675" s="190"/>
      <c r="G2675" s="190"/>
      <c r="H2675" s="276"/>
      <c r="I2675" s="190"/>
      <c r="J2675" s="67"/>
      <c r="K2675" s="190"/>
      <c r="L2675" s="190"/>
      <c r="M2675" s="191"/>
      <c r="N2675" s="190"/>
      <c r="O2675" s="192"/>
      <c r="P2675" s="218"/>
      <c r="Q2675" s="218"/>
      <c r="R2675" s="218"/>
    </row>
    <row r="2676" spans="1:18" x14ac:dyDescent="0.25">
      <c r="A2676" s="191"/>
      <c r="B2676" s="190"/>
      <c r="C2676" s="190"/>
      <c r="D2676" s="190"/>
      <c r="E2676" s="190"/>
      <c r="F2676" s="190"/>
      <c r="G2676" s="190"/>
      <c r="H2676" s="276"/>
      <c r="I2676" s="190"/>
      <c r="J2676" s="67"/>
      <c r="K2676" s="190"/>
      <c r="L2676" s="190"/>
      <c r="M2676" s="191"/>
      <c r="N2676" s="190"/>
      <c r="O2676" s="192"/>
      <c r="P2676" s="218"/>
      <c r="Q2676" s="218"/>
      <c r="R2676" s="218"/>
    </row>
    <row r="2677" spans="1:18" x14ac:dyDescent="0.25">
      <c r="A2677" s="191"/>
      <c r="B2677" s="190"/>
      <c r="C2677" s="190"/>
      <c r="D2677" s="190"/>
      <c r="E2677" s="190"/>
      <c r="F2677" s="190"/>
      <c r="G2677" s="190"/>
      <c r="H2677" s="276"/>
      <c r="I2677" s="190"/>
      <c r="J2677" s="67"/>
      <c r="K2677" s="190"/>
      <c r="L2677" s="190"/>
      <c r="M2677" s="191"/>
      <c r="N2677" s="190"/>
      <c r="O2677" s="192"/>
      <c r="P2677" s="218"/>
      <c r="Q2677" s="218"/>
      <c r="R2677" s="218"/>
    </row>
    <row r="2678" spans="1:18" x14ac:dyDescent="0.25">
      <c r="A2678" s="191"/>
      <c r="B2678" s="190"/>
      <c r="C2678" s="190"/>
      <c r="D2678" s="190"/>
      <c r="E2678" s="190"/>
      <c r="F2678" s="190"/>
      <c r="G2678" s="190"/>
      <c r="H2678" s="276"/>
      <c r="I2678" s="190"/>
      <c r="J2678" s="67"/>
      <c r="K2678" s="190"/>
      <c r="L2678" s="190"/>
      <c r="M2678" s="191"/>
      <c r="N2678" s="190"/>
      <c r="O2678" s="192"/>
      <c r="P2678" s="218"/>
      <c r="Q2678" s="218"/>
      <c r="R2678" s="218"/>
    </row>
    <row r="2679" spans="1:18" x14ac:dyDescent="0.25">
      <c r="A2679" s="191"/>
      <c r="B2679" s="190"/>
      <c r="C2679" s="190"/>
      <c r="D2679" s="190"/>
      <c r="E2679" s="190"/>
      <c r="F2679" s="190"/>
      <c r="G2679" s="190"/>
      <c r="H2679" s="276"/>
      <c r="I2679" s="190"/>
      <c r="J2679" s="67"/>
      <c r="K2679" s="190"/>
      <c r="L2679" s="190"/>
      <c r="M2679" s="191"/>
      <c r="N2679" s="190"/>
      <c r="O2679" s="192"/>
      <c r="P2679" s="218"/>
      <c r="Q2679" s="218"/>
      <c r="R2679" s="218"/>
    </row>
    <row r="2680" spans="1:18" x14ac:dyDescent="0.25">
      <c r="A2680" s="191"/>
      <c r="B2680" s="190"/>
      <c r="C2680" s="190"/>
      <c r="D2680" s="190"/>
      <c r="E2680" s="190"/>
      <c r="F2680" s="190"/>
      <c r="G2680" s="190"/>
      <c r="H2680" s="276"/>
      <c r="I2680" s="190"/>
      <c r="J2680" s="67"/>
      <c r="K2680" s="190"/>
      <c r="L2680" s="190"/>
      <c r="M2680" s="191"/>
      <c r="N2680" s="190"/>
      <c r="O2680" s="192"/>
      <c r="P2680" s="218"/>
      <c r="Q2680" s="218"/>
      <c r="R2680" s="218"/>
    </row>
    <row r="2681" spans="1:18" x14ac:dyDescent="0.25">
      <c r="A2681" s="191"/>
      <c r="B2681" s="190"/>
      <c r="C2681" s="190"/>
      <c r="D2681" s="190"/>
      <c r="E2681" s="190"/>
      <c r="F2681" s="190"/>
      <c r="G2681" s="190"/>
      <c r="H2681" s="276"/>
      <c r="I2681" s="190"/>
      <c r="J2681" s="67"/>
      <c r="K2681" s="190"/>
      <c r="L2681" s="190"/>
      <c r="M2681" s="191"/>
      <c r="N2681" s="190"/>
      <c r="O2681" s="192"/>
      <c r="P2681" s="218"/>
      <c r="Q2681" s="218"/>
      <c r="R2681" s="218"/>
    </row>
    <row r="2682" spans="1:18" x14ac:dyDescent="0.25">
      <c r="A2682" s="191"/>
      <c r="B2682" s="190"/>
      <c r="C2682" s="190"/>
      <c r="D2682" s="190"/>
      <c r="E2682" s="190"/>
      <c r="F2682" s="190"/>
      <c r="G2682" s="190"/>
      <c r="H2682" s="276"/>
      <c r="I2682" s="190"/>
      <c r="J2682" s="67"/>
      <c r="K2682" s="190"/>
      <c r="L2682" s="190"/>
      <c r="M2682" s="191"/>
      <c r="N2682" s="190"/>
      <c r="O2682" s="192"/>
      <c r="P2682" s="218"/>
      <c r="Q2682" s="218"/>
      <c r="R2682" s="218"/>
    </row>
    <row r="2683" spans="1:18" x14ac:dyDescent="0.25">
      <c r="A2683" s="191"/>
      <c r="B2683" s="190"/>
      <c r="C2683" s="190"/>
      <c r="D2683" s="190"/>
      <c r="E2683" s="190"/>
      <c r="F2683" s="190"/>
      <c r="G2683" s="190"/>
      <c r="H2683" s="276"/>
      <c r="I2683" s="190"/>
      <c r="J2683" s="67"/>
      <c r="K2683" s="190"/>
      <c r="L2683" s="190"/>
      <c r="M2683" s="191"/>
      <c r="N2683" s="190"/>
      <c r="O2683" s="192"/>
      <c r="P2683" s="218"/>
      <c r="Q2683" s="218"/>
      <c r="R2683" s="218"/>
    </row>
    <row r="2684" spans="1:18" x14ac:dyDescent="0.25">
      <c r="A2684" s="191"/>
      <c r="B2684" s="190"/>
      <c r="C2684" s="190"/>
      <c r="D2684" s="190"/>
      <c r="E2684" s="190"/>
      <c r="F2684" s="190"/>
      <c r="G2684" s="190"/>
      <c r="H2684" s="276"/>
      <c r="I2684" s="190"/>
      <c r="J2684" s="67"/>
      <c r="K2684" s="190"/>
      <c r="L2684" s="190"/>
      <c r="M2684" s="191"/>
      <c r="N2684" s="190"/>
      <c r="O2684" s="192"/>
      <c r="P2684" s="218"/>
      <c r="Q2684" s="218"/>
      <c r="R2684" s="218"/>
    </row>
    <row r="2685" spans="1:18" x14ac:dyDescent="0.25">
      <c r="A2685" s="191"/>
      <c r="B2685" s="190"/>
      <c r="C2685" s="190"/>
      <c r="D2685" s="190"/>
      <c r="E2685" s="190"/>
      <c r="F2685" s="190"/>
      <c r="G2685" s="190"/>
      <c r="H2685" s="276"/>
      <c r="I2685" s="190"/>
      <c r="J2685" s="67"/>
      <c r="K2685" s="190"/>
      <c r="L2685" s="190"/>
      <c r="M2685" s="191"/>
      <c r="N2685" s="190"/>
      <c r="O2685" s="192"/>
      <c r="P2685" s="218"/>
      <c r="Q2685" s="218"/>
      <c r="R2685" s="218"/>
    </row>
    <row r="2686" spans="1:18" x14ac:dyDescent="0.25">
      <c r="A2686" s="191"/>
      <c r="B2686" s="190"/>
      <c r="C2686" s="190"/>
      <c r="D2686" s="190"/>
      <c r="E2686" s="190"/>
      <c r="F2686" s="190"/>
      <c r="G2686" s="190"/>
      <c r="H2686" s="276"/>
      <c r="I2686" s="190"/>
      <c r="J2686" s="67"/>
      <c r="K2686" s="190"/>
      <c r="L2686" s="190"/>
      <c r="M2686" s="191"/>
      <c r="N2686" s="190"/>
      <c r="O2686" s="192"/>
      <c r="P2686" s="218"/>
      <c r="Q2686" s="218"/>
      <c r="R2686" s="218"/>
    </row>
    <row r="2687" spans="1:18" x14ac:dyDescent="0.25">
      <c r="A2687" s="191"/>
      <c r="B2687" s="190"/>
      <c r="C2687" s="190"/>
      <c r="D2687" s="190"/>
      <c r="E2687" s="190"/>
      <c r="F2687" s="190"/>
      <c r="G2687" s="190"/>
      <c r="H2687" s="276"/>
      <c r="I2687" s="190"/>
      <c r="J2687" s="67"/>
      <c r="K2687" s="190"/>
      <c r="L2687" s="190"/>
      <c r="M2687" s="191"/>
      <c r="N2687" s="190"/>
      <c r="O2687" s="192"/>
      <c r="P2687" s="218"/>
      <c r="Q2687" s="218"/>
      <c r="R2687" s="218"/>
    </row>
    <row r="2688" spans="1:18" x14ac:dyDescent="0.25">
      <c r="A2688" s="191"/>
      <c r="B2688" s="190"/>
      <c r="C2688" s="190"/>
      <c r="D2688" s="190"/>
      <c r="E2688" s="190"/>
      <c r="F2688" s="190"/>
      <c r="G2688" s="190"/>
      <c r="H2688" s="276"/>
      <c r="I2688" s="190"/>
      <c r="J2688" s="67"/>
      <c r="K2688" s="190"/>
      <c r="L2688" s="190"/>
      <c r="M2688" s="191"/>
      <c r="N2688" s="190"/>
      <c r="O2688" s="192"/>
      <c r="P2688" s="218"/>
      <c r="Q2688" s="218"/>
      <c r="R2688" s="218"/>
    </row>
    <row r="2689" spans="1:18" x14ac:dyDescent="0.25">
      <c r="A2689" s="191"/>
      <c r="B2689" s="190"/>
      <c r="C2689" s="190"/>
      <c r="D2689" s="190"/>
      <c r="E2689" s="190"/>
      <c r="F2689" s="190"/>
      <c r="G2689" s="190"/>
      <c r="H2689" s="276"/>
      <c r="I2689" s="190"/>
      <c r="J2689" s="67"/>
      <c r="K2689" s="190"/>
      <c r="L2689" s="190"/>
      <c r="M2689" s="191"/>
      <c r="N2689" s="190"/>
      <c r="O2689" s="192"/>
      <c r="P2689" s="218"/>
      <c r="Q2689" s="218"/>
      <c r="R2689" s="218"/>
    </row>
    <row r="2690" spans="1:18" x14ac:dyDescent="0.25">
      <c r="A2690" s="191"/>
      <c r="B2690" s="190"/>
      <c r="C2690" s="190"/>
      <c r="D2690" s="190"/>
      <c r="E2690" s="190"/>
      <c r="F2690" s="190"/>
      <c r="G2690" s="190"/>
      <c r="H2690" s="276"/>
      <c r="I2690" s="190"/>
      <c r="J2690" s="67"/>
      <c r="K2690" s="190"/>
      <c r="L2690" s="190"/>
      <c r="M2690" s="191"/>
      <c r="N2690" s="190"/>
      <c r="O2690" s="192"/>
      <c r="P2690" s="218"/>
      <c r="Q2690" s="218"/>
      <c r="R2690" s="218"/>
    </row>
    <row r="2691" spans="1:18" x14ac:dyDescent="0.25">
      <c r="A2691" s="191"/>
      <c r="B2691" s="190"/>
      <c r="C2691" s="190"/>
      <c r="D2691" s="190"/>
      <c r="E2691" s="190"/>
      <c r="F2691" s="190"/>
      <c r="G2691" s="190"/>
      <c r="H2691" s="276"/>
      <c r="I2691" s="190"/>
      <c r="J2691" s="67"/>
      <c r="K2691" s="190"/>
      <c r="L2691" s="190"/>
      <c r="M2691" s="191"/>
      <c r="N2691" s="190"/>
      <c r="O2691" s="192"/>
      <c r="P2691" s="218"/>
      <c r="Q2691" s="218"/>
      <c r="R2691" s="218"/>
    </row>
    <row r="2692" spans="1:18" x14ac:dyDescent="0.25">
      <c r="A2692" s="191"/>
      <c r="B2692" s="190"/>
      <c r="C2692" s="190"/>
      <c r="D2692" s="190"/>
      <c r="E2692" s="190"/>
      <c r="F2692" s="190"/>
      <c r="G2692" s="190"/>
      <c r="H2692" s="276"/>
      <c r="I2692" s="190"/>
      <c r="J2692" s="67"/>
      <c r="K2692" s="190"/>
      <c r="L2692" s="190"/>
      <c r="M2692" s="191"/>
      <c r="N2692" s="190"/>
      <c r="O2692" s="192"/>
      <c r="P2692" s="218"/>
      <c r="Q2692" s="218"/>
      <c r="R2692" s="218"/>
    </row>
    <row r="2693" spans="1:18" x14ac:dyDescent="0.25">
      <c r="A2693" s="191"/>
      <c r="B2693" s="190"/>
      <c r="C2693" s="190"/>
      <c r="D2693" s="190"/>
      <c r="E2693" s="190"/>
      <c r="F2693" s="190"/>
      <c r="G2693" s="190"/>
      <c r="H2693" s="276"/>
      <c r="I2693" s="190"/>
      <c r="J2693" s="67"/>
      <c r="K2693" s="190"/>
      <c r="L2693" s="190"/>
      <c r="M2693" s="191"/>
      <c r="N2693" s="190"/>
      <c r="O2693" s="192"/>
      <c r="P2693" s="218"/>
      <c r="Q2693" s="218"/>
      <c r="R2693" s="218"/>
    </row>
    <row r="2694" spans="1:18" x14ac:dyDescent="0.25">
      <c r="A2694" s="191"/>
      <c r="B2694" s="190"/>
      <c r="C2694" s="190"/>
      <c r="D2694" s="190"/>
      <c r="E2694" s="190"/>
      <c r="F2694" s="190"/>
      <c r="G2694" s="190"/>
      <c r="H2694" s="276"/>
      <c r="I2694" s="190"/>
      <c r="J2694" s="67"/>
      <c r="K2694" s="190"/>
      <c r="L2694" s="190"/>
      <c r="M2694" s="191"/>
      <c r="N2694" s="190"/>
      <c r="O2694" s="192"/>
      <c r="P2694" s="218"/>
      <c r="Q2694" s="218"/>
      <c r="R2694" s="218"/>
    </row>
    <row r="2695" spans="1:18" x14ac:dyDescent="0.25">
      <c r="A2695" s="191"/>
      <c r="B2695" s="190"/>
      <c r="C2695" s="190"/>
      <c r="D2695" s="190"/>
      <c r="E2695" s="190"/>
      <c r="F2695" s="190"/>
      <c r="G2695" s="190"/>
      <c r="H2695" s="276"/>
      <c r="I2695" s="190"/>
      <c r="J2695" s="67"/>
      <c r="K2695" s="190"/>
      <c r="L2695" s="190"/>
      <c r="M2695" s="191"/>
      <c r="N2695" s="190"/>
      <c r="O2695" s="192"/>
      <c r="P2695" s="218"/>
      <c r="Q2695" s="218"/>
      <c r="R2695" s="218"/>
    </row>
    <row r="2696" spans="1:18" x14ac:dyDescent="0.25">
      <c r="A2696" s="191"/>
      <c r="B2696" s="190"/>
      <c r="C2696" s="190"/>
      <c r="D2696" s="190"/>
      <c r="E2696" s="190"/>
      <c r="F2696" s="190"/>
      <c r="G2696" s="190"/>
      <c r="H2696" s="276"/>
      <c r="I2696" s="190"/>
      <c r="J2696" s="67"/>
      <c r="K2696" s="190"/>
      <c r="L2696" s="190"/>
      <c r="M2696" s="191"/>
      <c r="N2696" s="190"/>
      <c r="O2696" s="192"/>
      <c r="P2696" s="218"/>
      <c r="Q2696" s="218"/>
      <c r="R2696" s="218"/>
    </row>
    <row r="2697" spans="1:18" x14ac:dyDescent="0.25">
      <c r="A2697" s="191"/>
      <c r="B2697" s="190"/>
      <c r="C2697" s="190"/>
      <c r="D2697" s="190"/>
      <c r="E2697" s="190"/>
      <c r="F2697" s="190"/>
      <c r="G2697" s="190"/>
      <c r="H2697" s="276"/>
      <c r="I2697" s="190"/>
      <c r="J2697" s="67"/>
      <c r="K2697" s="190"/>
      <c r="L2697" s="190"/>
      <c r="M2697" s="191"/>
      <c r="N2697" s="190"/>
      <c r="O2697" s="192"/>
      <c r="P2697" s="218"/>
      <c r="Q2697" s="218"/>
      <c r="R2697" s="218"/>
    </row>
    <row r="2698" spans="1:18" x14ac:dyDescent="0.25">
      <c r="A2698" s="191"/>
      <c r="B2698" s="190"/>
      <c r="C2698" s="190"/>
      <c r="D2698" s="190"/>
      <c r="E2698" s="190"/>
      <c r="F2698" s="190"/>
      <c r="G2698" s="190"/>
      <c r="H2698" s="276"/>
      <c r="I2698" s="190"/>
      <c r="J2698" s="67"/>
      <c r="K2698" s="190"/>
      <c r="L2698" s="190"/>
      <c r="M2698" s="191"/>
      <c r="N2698" s="190"/>
      <c r="O2698" s="192"/>
      <c r="P2698" s="218"/>
      <c r="Q2698" s="218"/>
      <c r="R2698" s="218"/>
    </row>
    <row r="2699" spans="1:18" x14ac:dyDescent="0.25">
      <c r="A2699" s="191"/>
      <c r="B2699" s="190"/>
      <c r="C2699" s="190"/>
      <c r="D2699" s="190"/>
      <c r="E2699" s="190"/>
      <c r="F2699" s="190"/>
      <c r="G2699" s="190"/>
      <c r="H2699" s="276"/>
      <c r="I2699" s="190"/>
      <c r="J2699" s="67"/>
      <c r="K2699" s="190"/>
      <c r="L2699" s="190"/>
      <c r="M2699" s="191"/>
      <c r="N2699" s="190"/>
      <c r="O2699" s="192"/>
      <c r="P2699" s="218"/>
      <c r="Q2699" s="218"/>
      <c r="R2699" s="218"/>
    </row>
    <row r="2700" spans="1:18" x14ac:dyDescent="0.25">
      <c r="A2700" s="191"/>
      <c r="B2700" s="190"/>
      <c r="C2700" s="190"/>
      <c r="D2700" s="190"/>
      <c r="E2700" s="190"/>
      <c r="F2700" s="190"/>
      <c r="G2700" s="190"/>
      <c r="H2700" s="276"/>
      <c r="I2700" s="190"/>
      <c r="J2700" s="67"/>
      <c r="K2700" s="190"/>
      <c r="L2700" s="190"/>
      <c r="M2700" s="191"/>
      <c r="N2700" s="190"/>
      <c r="O2700" s="192"/>
      <c r="P2700" s="218"/>
      <c r="Q2700" s="218"/>
      <c r="R2700" s="218"/>
    </row>
    <row r="2701" spans="1:18" x14ac:dyDescent="0.25">
      <c r="A2701" s="191"/>
      <c r="B2701" s="190"/>
      <c r="C2701" s="190"/>
      <c r="D2701" s="190"/>
      <c r="E2701" s="190"/>
      <c r="F2701" s="190"/>
      <c r="G2701" s="190"/>
      <c r="H2701" s="276"/>
      <c r="I2701" s="190"/>
      <c r="J2701" s="67"/>
      <c r="K2701" s="190"/>
      <c r="L2701" s="190"/>
      <c r="M2701" s="191"/>
      <c r="N2701" s="190"/>
      <c r="O2701" s="192"/>
      <c r="P2701" s="218"/>
      <c r="Q2701" s="218"/>
      <c r="R2701" s="218"/>
    </row>
    <row r="2702" spans="1:18" x14ac:dyDescent="0.25">
      <c r="A2702" s="191"/>
      <c r="B2702" s="190"/>
      <c r="C2702" s="190"/>
      <c r="D2702" s="190"/>
      <c r="E2702" s="190"/>
      <c r="F2702" s="190"/>
      <c r="G2702" s="190"/>
      <c r="H2702" s="276"/>
      <c r="I2702" s="190"/>
      <c r="J2702" s="67"/>
      <c r="K2702" s="190"/>
      <c r="L2702" s="190"/>
      <c r="M2702" s="191"/>
      <c r="N2702" s="190"/>
      <c r="O2702" s="192"/>
      <c r="P2702" s="218"/>
      <c r="Q2702" s="218"/>
      <c r="R2702" s="218"/>
    </row>
    <row r="2703" spans="1:18" x14ac:dyDescent="0.25">
      <c r="A2703" s="191"/>
      <c r="B2703" s="190"/>
      <c r="C2703" s="190"/>
      <c r="D2703" s="190"/>
      <c r="E2703" s="190"/>
      <c r="F2703" s="190"/>
      <c r="G2703" s="190"/>
      <c r="H2703" s="276"/>
      <c r="I2703" s="190"/>
      <c r="J2703" s="67"/>
      <c r="K2703" s="190"/>
      <c r="L2703" s="190"/>
      <c r="M2703" s="191"/>
      <c r="N2703" s="190"/>
      <c r="O2703" s="192"/>
      <c r="P2703" s="218"/>
      <c r="Q2703" s="218"/>
      <c r="R2703" s="218"/>
    </row>
    <row r="2704" spans="1:18" x14ac:dyDescent="0.25">
      <c r="A2704" s="191"/>
      <c r="B2704" s="190"/>
      <c r="C2704" s="190"/>
      <c r="D2704" s="190"/>
      <c r="E2704" s="190"/>
      <c r="F2704" s="190"/>
      <c r="G2704" s="190"/>
      <c r="H2704" s="276"/>
      <c r="I2704" s="190"/>
      <c r="J2704" s="67"/>
      <c r="K2704" s="190"/>
      <c r="L2704" s="190"/>
      <c r="M2704" s="191"/>
      <c r="N2704" s="190"/>
      <c r="O2704" s="192"/>
      <c r="P2704" s="218"/>
      <c r="Q2704" s="218"/>
      <c r="R2704" s="218"/>
    </row>
    <row r="2705" spans="1:18" x14ac:dyDescent="0.25">
      <c r="A2705" s="191"/>
      <c r="B2705" s="190"/>
      <c r="C2705" s="190"/>
      <c r="D2705" s="190"/>
      <c r="E2705" s="190"/>
      <c r="F2705" s="190"/>
      <c r="G2705" s="190"/>
      <c r="H2705" s="276"/>
      <c r="I2705" s="190"/>
      <c r="J2705" s="67"/>
      <c r="K2705" s="190"/>
      <c r="L2705" s="190"/>
      <c r="M2705" s="191"/>
      <c r="N2705" s="190"/>
      <c r="O2705" s="192"/>
      <c r="P2705" s="218"/>
      <c r="Q2705" s="218"/>
      <c r="R2705" s="218"/>
    </row>
    <row r="2706" spans="1:18" x14ac:dyDescent="0.25">
      <c r="A2706" s="191"/>
      <c r="B2706" s="190"/>
      <c r="C2706" s="190"/>
      <c r="D2706" s="190"/>
      <c r="E2706" s="190"/>
      <c r="F2706" s="190"/>
      <c r="G2706" s="190"/>
      <c r="H2706" s="276"/>
      <c r="I2706" s="190"/>
      <c r="J2706" s="67"/>
      <c r="K2706" s="190"/>
      <c r="L2706" s="190"/>
      <c r="M2706" s="191"/>
      <c r="N2706" s="190"/>
      <c r="O2706" s="192"/>
      <c r="P2706" s="218"/>
      <c r="Q2706" s="218"/>
      <c r="R2706" s="218"/>
    </row>
    <row r="2707" spans="1:18" x14ac:dyDescent="0.25">
      <c r="A2707" s="191"/>
      <c r="B2707" s="190"/>
      <c r="C2707" s="190"/>
      <c r="D2707" s="190"/>
      <c r="E2707" s="190"/>
      <c r="F2707" s="190"/>
      <c r="G2707" s="190"/>
      <c r="H2707" s="276"/>
      <c r="I2707" s="190"/>
      <c r="J2707" s="67"/>
      <c r="K2707" s="190"/>
      <c r="L2707" s="190"/>
      <c r="M2707" s="191"/>
      <c r="N2707" s="190"/>
      <c r="O2707" s="192"/>
      <c r="P2707" s="218"/>
      <c r="Q2707" s="218"/>
      <c r="R2707" s="218"/>
    </row>
    <row r="2708" spans="1:18" x14ac:dyDescent="0.25">
      <c r="A2708" s="191"/>
      <c r="B2708" s="190"/>
      <c r="C2708" s="190"/>
      <c r="D2708" s="190"/>
      <c r="E2708" s="190"/>
      <c r="F2708" s="190"/>
      <c r="G2708" s="190"/>
      <c r="H2708" s="276"/>
      <c r="I2708" s="190"/>
      <c r="J2708" s="67"/>
      <c r="K2708" s="190"/>
      <c r="L2708" s="190"/>
      <c r="M2708" s="191"/>
      <c r="N2708" s="190"/>
      <c r="O2708" s="192"/>
      <c r="P2708" s="218"/>
      <c r="Q2708" s="218"/>
      <c r="R2708" s="218"/>
    </row>
    <row r="2709" spans="1:18" x14ac:dyDescent="0.25">
      <c r="A2709" s="191"/>
      <c r="B2709" s="190"/>
      <c r="C2709" s="190"/>
      <c r="D2709" s="190"/>
      <c r="E2709" s="190"/>
      <c r="F2709" s="190"/>
      <c r="G2709" s="190"/>
      <c r="H2709" s="276"/>
      <c r="I2709" s="190"/>
      <c r="J2709" s="67"/>
      <c r="K2709" s="190"/>
      <c r="L2709" s="190"/>
      <c r="M2709" s="191"/>
      <c r="N2709" s="190"/>
      <c r="O2709" s="192"/>
      <c r="P2709" s="218"/>
      <c r="Q2709" s="218"/>
      <c r="R2709" s="218"/>
    </row>
    <row r="2710" spans="1:18" x14ac:dyDescent="0.25">
      <c r="A2710" s="191"/>
      <c r="B2710" s="190"/>
      <c r="C2710" s="190"/>
      <c r="D2710" s="190"/>
      <c r="E2710" s="190"/>
      <c r="F2710" s="190"/>
      <c r="G2710" s="190"/>
      <c r="H2710" s="276"/>
      <c r="I2710" s="190"/>
      <c r="J2710" s="67"/>
      <c r="K2710" s="190"/>
      <c r="L2710" s="190"/>
      <c r="M2710" s="191"/>
      <c r="N2710" s="190"/>
      <c r="O2710" s="192"/>
      <c r="P2710" s="218"/>
      <c r="Q2710" s="218"/>
      <c r="R2710" s="218"/>
    </row>
    <row r="2711" spans="1:18" x14ac:dyDescent="0.25">
      <c r="A2711" s="191"/>
      <c r="B2711" s="190"/>
      <c r="C2711" s="190"/>
      <c r="D2711" s="190"/>
      <c r="E2711" s="190"/>
      <c r="F2711" s="190"/>
      <c r="G2711" s="190"/>
      <c r="H2711" s="276"/>
      <c r="I2711" s="190"/>
      <c r="J2711" s="67"/>
      <c r="K2711" s="190"/>
      <c r="L2711" s="190"/>
      <c r="M2711" s="191"/>
      <c r="N2711" s="190"/>
      <c r="O2711" s="192"/>
      <c r="P2711" s="218"/>
      <c r="Q2711" s="218"/>
      <c r="R2711" s="218"/>
    </row>
    <row r="2712" spans="1:18" x14ac:dyDescent="0.25">
      <c r="A2712" s="191"/>
      <c r="B2712" s="190"/>
      <c r="C2712" s="190"/>
      <c r="D2712" s="190"/>
      <c r="E2712" s="190"/>
      <c r="F2712" s="190"/>
      <c r="G2712" s="190"/>
      <c r="H2712" s="276"/>
      <c r="I2712" s="190"/>
      <c r="J2712" s="67"/>
      <c r="K2712" s="190"/>
      <c r="L2712" s="190"/>
      <c r="M2712" s="191"/>
      <c r="N2712" s="190"/>
      <c r="O2712" s="192"/>
      <c r="P2712" s="218"/>
      <c r="Q2712" s="218"/>
      <c r="R2712" s="218"/>
    </row>
    <row r="2713" spans="1:18" x14ac:dyDescent="0.25">
      <c r="A2713" s="191"/>
      <c r="B2713" s="190"/>
      <c r="C2713" s="190"/>
      <c r="D2713" s="190"/>
      <c r="E2713" s="190"/>
      <c r="F2713" s="190"/>
      <c r="G2713" s="190"/>
      <c r="H2713" s="276"/>
      <c r="I2713" s="190"/>
      <c r="J2713" s="67"/>
      <c r="K2713" s="190"/>
      <c r="L2713" s="190"/>
      <c r="M2713" s="191"/>
      <c r="N2713" s="190"/>
      <c r="O2713" s="192"/>
      <c r="P2713" s="218"/>
      <c r="Q2713" s="218"/>
      <c r="R2713" s="218"/>
    </row>
    <row r="2714" spans="1:18" x14ac:dyDescent="0.25">
      <c r="A2714" s="191"/>
      <c r="B2714" s="190"/>
      <c r="C2714" s="190"/>
      <c r="D2714" s="190"/>
      <c r="E2714" s="190"/>
      <c r="F2714" s="190"/>
      <c r="G2714" s="190"/>
      <c r="H2714" s="276"/>
      <c r="I2714" s="190"/>
      <c r="J2714" s="67"/>
      <c r="K2714" s="190"/>
      <c r="L2714" s="190"/>
      <c r="M2714" s="191"/>
      <c r="N2714" s="190"/>
      <c r="O2714" s="192"/>
      <c r="P2714" s="218"/>
      <c r="Q2714" s="218"/>
      <c r="R2714" s="218"/>
    </row>
    <row r="2715" spans="1:18" x14ac:dyDescent="0.25">
      <c r="A2715" s="191"/>
      <c r="B2715" s="190"/>
      <c r="C2715" s="190"/>
      <c r="D2715" s="190"/>
      <c r="E2715" s="190"/>
      <c r="F2715" s="190"/>
      <c r="G2715" s="190"/>
      <c r="H2715" s="276"/>
      <c r="I2715" s="190"/>
      <c r="J2715" s="67"/>
      <c r="K2715" s="190"/>
      <c r="L2715" s="190"/>
      <c r="M2715" s="191"/>
      <c r="N2715" s="190"/>
      <c r="O2715" s="192"/>
      <c r="P2715" s="218"/>
      <c r="Q2715" s="218"/>
      <c r="R2715" s="218"/>
    </row>
    <row r="2716" spans="1:18" x14ac:dyDescent="0.25">
      <c r="A2716" s="191"/>
      <c r="B2716" s="190"/>
      <c r="C2716" s="190"/>
      <c r="D2716" s="190"/>
      <c r="E2716" s="190"/>
      <c r="F2716" s="190"/>
      <c r="G2716" s="190"/>
      <c r="H2716" s="276"/>
      <c r="I2716" s="190"/>
      <c r="J2716" s="67"/>
      <c r="K2716" s="190"/>
      <c r="L2716" s="190"/>
      <c r="M2716" s="191"/>
      <c r="N2716" s="190"/>
      <c r="O2716" s="192"/>
      <c r="P2716" s="218"/>
      <c r="Q2716" s="218"/>
      <c r="R2716" s="218"/>
    </row>
    <row r="2717" spans="1:18" x14ac:dyDescent="0.25">
      <c r="A2717" s="191"/>
      <c r="B2717" s="190"/>
      <c r="C2717" s="190"/>
      <c r="D2717" s="190"/>
      <c r="E2717" s="190"/>
      <c r="F2717" s="190"/>
      <c r="G2717" s="190"/>
      <c r="H2717" s="276"/>
      <c r="I2717" s="190"/>
      <c r="J2717" s="67"/>
      <c r="K2717" s="190"/>
      <c r="L2717" s="190"/>
      <c r="M2717" s="191"/>
      <c r="N2717" s="190"/>
      <c r="O2717" s="192"/>
      <c r="P2717" s="218"/>
      <c r="Q2717" s="218"/>
      <c r="R2717" s="218"/>
    </row>
    <row r="2718" spans="1:18" x14ac:dyDescent="0.25">
      <c r="A2718" s="191"/>
      <c r="B2718" s="190"/>
      <c r="C2718" s="190"/>
      <c r="D2718" s="190"/>
      <c r="E2718" s="190"/>
      <c r="F2718" s="190"/>
      <c r="G2718" s="190"/>
      <c r="H2718" s="276"/>
      <c r="I2718" s="190"/>
      <c r="J2718" s="67"/>
      <c r="K2718" s="190"/>
      <c r="L2718" s="190"/>
      <c r="M2718" s="191"/>
      <c r="N2718" s="190"/>
      <c r="O2718" s="192"/>
      <c r="P2718" s="218"/>
      <c r="Q2718" s="218"/>
      <c r="R2718" s="218"/>
    </row>
    <row r="2719" spans="1:18" x14ac:dyDescent="0.25">
      <c r="A2719" s="191"/>
      <c r="B2719" s="190"/>
      <c r="C2719" s="190"/>
      <c r="D2719" s="190"/>
      <c r="E2719" s="190"/>
      <c r="F2719" s="190"/>
      <c r="G2719" s="190"/>
      <c r="H2719" s="276"/>
      <c r="I2719" s="190"/>
      <c r="J2719" s="67"/>
      <c r="K2719" s="190"/>
      <c r="L2719" s="190"/>
      <c r="M2719" s="191"/>
      <c r="N2719" s="190"/>
      <c r="O2719" s="192"/>
      <c r="P2719" s="218"/>
      <c r="Q2719" s="218"/>
      <c r="R2719" s="218"/>
    </row>
    <row r="2720" spans="1:18" x14ac:dyDescent="0.25">
      <c r="A2720" s="191"/>
      <c r="B2720" s="190"/>
      <c r="C2720" s="190"/>
      <c r="D2720" s="190"/>
      <c r="E2720" s="190"/>
      <c r="F2720" s="190"/>
      <c r="G2720" s="190"/>
      <c r="H2720" s="276"/>
      <c r="I2720" s="190"/>
      <c r="J2720" s="67"/>
      <c r="K2720" s="190"/>
      <c r="L2720" s="190"/>
      <c r="M2720" s="191"/>
      <c r="N2720" s="190"/>
      <c r="O2720" s="192"/>
      <c r="P2720" s="218"/>
      <c r="Q2720" s="218"/>
      <c r="R2720" s="218"/>
    </row>
    <row r="2721" spans="1:18" x14ac:dyDescent="0.25">
      <c r="A2721" s="191"/>
      <c r="B2721" s="190"/>
      <c r="C2721" s="190"/>
      <c r="D2721" s="190"/>
      <c r="E2721" s="190"/>
      <c r="F2721" s="190"/>
      <c r="G2721" s="190"/>
      <c r="H2721" s="276"/>
      <c r="I2721" s="190"/>
      <c r="J2721" s="67"/>
      <c r="K2721" s="190"/>
      <c r="L2721" s="190"/>
      <c r="M2721" s="191"/>
      <c r="N2721" s="190"/>
      <c r="O2721" s="192"/>
      <c r="P2721" s="218"/>
      <c r="Q2721" s="218"/>
      <c r="R2721" s="218"/>
    </row>
    <row r="2722" spans="1:18" x14ac:dyDescent="0.25">
      <c r="A2722" s="191"/>
      <c r="B2722" s="190"/>
      <c r="C2722" s="190"/>
      <c r="D2722" s="190"/>
      <c r="E2722" s="190"/>
      <c r="F2722" s="190"/>
      <c r="G2722" s="190"/>
      <c r="H2722" s="276"/>
      <c r="I2722" s="190"/>
      <c r="J2722" s="67"/>
      <c r="K2722" s="190"/>
      <c r="L2722" s="190"/>
      <c r="M2722" s="191"/>
      <c r="N2722" s="190"/>
      <c r="O2722" s="192"/>
      <c r="P2722" s="218"/>
      <c r="Q2722" s="218"/>
      <c r="R2722" s="218"/>
    </row>
    <row r="2723" spans="1:18" x14ac:dyDescent="0.25">
      <c r="A2723" s="191"/>
      <c r="B2723" s="190"/>
      <c r="C2723" s="190"/>
      <c r="D2723" s="190"/>
      <c r="E2723" s="190"/>
      <c r="F2723" s="190"/>
      <c r="G2723" s="190"/>
      <c r="H2723" s="276"/>
      <c r="I2723" s="190"/>
      <c r="J2723" s="67"/>
      <c r="K2723" s="190"/>
      <c r="L2723" s="190"/>
      <c r="M2723" s="191"/>
      <c r="N2723" s="190"/>
      <c r="O2723" s="192"/>
      <c r="P2723" s="218"/>
      <c r="Q2723" s="218"/>
      <c r="R2723" s="218"/>
    </row>
    <row r="2724" spans="1:18" x14ac:dyDescent="0.25">
      <c r="A2724" s="191"/>
      <c r="B2724" s="190"/>
      <c r="C2724" s="190"/>
      <c r="D2724" s="190"/>
      <c r="E2724" s="190"/>
      <c r="F2724" s="190"/>
      <c r="G2724" s="190"/>
      <c r="H2724" s="276"/>
      <c r="I2724" s="190"/>
      <c r="J2724" s="67"/>
      <c r="K2724" s="190"/>
      <c r="L2724" s="190"/>
      <c r="M2724" s="191"/>
      <c r="N2724" s="190"/>
      <c r="O2724" s="192"/>
      <c r="P2724" s="218"/>
      <c r="Q2724" s="218"/>
      <c r="R2724" s="218"/>
    </row>
    <row r="2725" spans="1:18" x14ac:dyDescent="0.25">
      <c r="A2725" s="191"/>
      <c r="B2725" s="190"/>
      <c r="C2725" s="190"/>
      <c r="D2725" s="190"/>
      <c r="E2725" s="190"/>
      <c r="F2725" s="190"/>
      <c r="G2725" s="190"/>
      <c r="H2725" s="276"/>
      <c r="I2725" s="190"/>
      <c r="J2725" s="67"/>
      <c r="K2725" s="190"/>
      <c r="L2725" s="190"/>
      <c r="M2725" s="191"/>
      <c r="N2725" s="190"/>
      <c r="O2725" s="192"/>
      <c r="P2725" s="218"/>
      <c r="Q2725" s="218"/>
      <c r="R2725" s="218"/>
    </row>
    <row r="2726" spans="1:18" x14ac:dyDescent="0.25">
      <c r="A2726" s="191"/>
      <c r="B2726" s="190"/>
      <c r="C2726" s="190"/>
      <c r="D2726" s="190"/>
      <c r="E2726" s="190"/>
      <c r="F2726" s="190"/>
      <c r="G2726" s="190"/>
      <c r="H2726" s="276"/>
      <c r="I2726" s="190"/>
      <c r="J2726" s="67"/>
      <c r="K2726" s="190"/>
      <c r="L2726" s="190"/>
      <c r="M2726" s="191"/>
      <c r="N2726" s="190"/>
      <c r="O2726" s="192"/>
      <c r="P2726" s="218"/>
      <c r="Q2726" s="218"/>
      <c r="R2726" s="218"/>
    </row>
    <row r="2727" spans="1:18" x14ac:dyDescent="0.25">
      <c r="A2727" s="191"/>
      <c r="B2727" s="190"/>
      <c r="C2727" s="190"/>
      <c r="D2727" s="190"/>
      <c r="E2727" s="190"/>
      <c r="F2727" s="190"/>
      <c r="G2727" s="190"/>
      <c r="H2727" s="276"/>
      <c r="I2727" s="190"/>
      <c r="J2727" s="67"/>
      <c r="K2727" s="190"/>
      <c r="L2727" s="190"/>
      <c r="M2727" s="191"/>
      <c r="N2727" s="190"/>
      <c r="O2727" s="192"/>
      <c r="P2727" s="218"/>
      <c r="Q2727" s="218"/>
      <c r="R2727" s="218"/>
    </row>
    <row r="2728" spans="1:18" x14ac:dyDescent="0.25">
      <c r="A2728" s="191"/>
      <c r="B2728" s="190"/>
      <c r="C2728" s="190"/>
      <c r="D2728" s="190"/>
      <c r="E2728" s="190"/>
      <c r="F2728" s="190"/>
      <c r="G2728" s="190"/>
      <c r="H2728" s="276"/>
      <c r="I2728" s="190"/>
      <c r="J2728" s="67"/>
      <c r="K2728" s="190"/>
      <c r="L2728" s="190"/>
      <c r="M2728" s="191"/>
      <c r="N2728" s="190"/>
      <c r="O2728" s="192"/>
      <c r="P2728" s="218"/>
      <c r="Q2728" s="218"/>
      <c r="R2728" s="218"/>
    </row>
    <row r="2729" spans="1:18" x14ac:dyDescent="0.25">
      <c r="A2729" s="191"/>
      <c r="B2729" s="190"/>
      <c r="C2729" s="190"/>
      <c r="D2729" s="190"/>
      <c r="E2729" s="190"/>
      <c r="F2729" s="190"/>
      <c r="G2729" s="190"/>
      <c r="H2729" s="276"/>
      <c r="I2729" s="190"/>
      <c r="J2729" s="67"/>
      <c r="K2729" s="190"/>
      <c r="L2729" s="190"/>
      <c r="M2729" s="191"/>
      <c r="N2729" s="190"/>
      <c r="O2729" s="192"/>
      <c r="P2729" s="218"/>
      <c r="Q2729" s="218"/>
      <c r="R2729" s="218"/>
    </row>
    <row r="2730" spans="1:18" x14ac:dyDescent="0.25">
      <c r="A2730" s="191"/>
      <c r="B2730" s="190"/>
      <c r="C2730" s="190"/>
      <c r="D2730" s="190"/>
      <c r="E2730" s="190"/>
      <c r="F2730" s="190"/>
      <c r="G2730" s="190"/>
      <c r="H2730" s="276"/>
      <c r="I2730" s="190"/>
      <c r="J2730" s="67"/>
      <c r="K2730" s="190"/>
      <c r="L2730" s="190"/>
      <c r="M2730" s="191"/>
      <c r="N2730" s="190"/>
      <c r="O2730" s="192"/>
      <c r="P2730" s="218"/>
      <c r="Q2730" s="218"/>
      <c r="R2730" s="218"/>
    </row>
    <row r="2731" spans="1:18" x14ac:dyDescent="0.25">
      <c r="A2731" s="191"/>
      <c r="B2731" s="190"/>
      <c r="C2731" s="190"/>
      <c r="D2731" s="190"/>
      <c r="E2731" s="190"/>
      <c r="F2731" s="190"/>
      <c r="G2731" s="190"/>
      <c r="H2731" s="276"/>
      <c r="I2731" s="190"/>
      <c r="J2731" s="67"/>
      <c r="K2731" s="190"/>
      <c r="L2731" s="190"/>
      <c r="M2731" s="191"/>
      <c r="N2731" s="190"/>
      <c r="O2731" s="192"/>
      <c r="P2731" s="218"/>
      <c r="Q2731" s="218"/>
      <c r="R2731" s="218"/>
    </row>
    <row r="2732" spans="1:18" x14ac:dyDescent="0.25">
      <c r="A2732" s="191"/>
      <c r="B2732" s="190"/>
      <c r="C2732" s="190"/>
      <c r="D2732" s="190"/>
      <c r="E2732" s="190"/>
      <c r="F2732" s="190"/>
      <c r="G2732" s="190"/>
      <c r="H2732" s="276"/>
      <c r="I2732" s="190"/>
      <c r="J2732" s="67"/>
      <c r="K2732" s="190"/>
      <c r="L2732" s="190"/>
      <c r="M2732" s="191"/>
      <c r="N2732" s="190"/>
      <c r="O2732" s="192"/>
      <c r="P2732" s="218"/>
      <c r="Q2732" s="218"/>
      <c r="R2732" s="218"/>
    </row>
    <row r="2733" spans="1:18" x14ac:dyDescent="0.25">
      <c r="A2733" s="191"/>
      <c r="B2733" s="190"/>
      <c r="C2733" s="190"/>
      <c r="D2733" s="190"/>
      <c r="E2733" s="190"/>
      <c r="F2733" s="190"/>
      <c r="G2733" s="190"/>
      <c r="H2733" s="276"/>
      <c r="I2733" s="190"/>
      <c r="J2733" s="67"/>
      <c r="K2733" s="190"/>
      <c r="L2733" s="190"/>
      <c r="M2733" s="191"/>
      <c r="N2733" s="190"/>
      <c r="O2733" s="192"/>
      <c r="P2733" s="218"/>
      <c r="Q2733" s="218"/>
      <c r="R2733" s="218"/>
    </row>
    <row r="2734" spans="1:18" x14ac:dyDescent="0.25">
      <c r="A2734" s="191"/>
      <c r="B2734" s="190"/>
      <c r="C2734" s="190"/>
      <c r="D2734" s="190"/>
      <c r="E2734" s="190"/>
      <c r="F2734" s="190"/>
      <c r="G2734" s="190"/>
      <c r="H2734" s="276"/>
      <c r="I2734" s="190"/>
      <c r="J2734" s="67"/>
      <c r="K2734" s="190"/>
      <c r="L2734" s="190"/>
      <c r="M2734" s="191"/>
      <c r="N2734" s="190"/>
      <c r="O2734" s="192"/>
      <c r="P2734" s="218"/>
      <c r="Q2734" s="218"/>
      <c r="R2734" s="218"/>
    </row>
    <row r="2735" spans="1:18" x14ac:dyDescent="0.25">
      <c r="A2735" s="191"/>
      <c r="B2735" s="190"/>
      <c r="C2735" s="190"/>
      <c r="D2735" s="190"/>
      <c r="E2735" s="190"/>
      <c r="F2735" s="190"/>
      <c r="G2735" s="190"/>
      <c r="H2735" s="276"/>
      <c r="I2735" s="190"/>
      <c r="J2735" s="67"/>
      <c r="K2735" s="190"/>
      <c r="L2735" s="190"/>
      <c r="M2735" s="191"/>
      <c r="N2735" s="190"/>
      <c r="O2735" s="192"/>
      <c r="P2735" s="218"/>
      <c r="Q2735" s="218"/>
      <c r="R2735" s="218"/>
    </row>
    <row r="2736" spans="1:18" x14ac:dyDescent="0.25">
      <c r="A2736" s="191"/>
      <c r="B2736" s="190"/>
      <c r="C2736" s="190"/>
      <c r="D2736" s="190"/>
      <c r="E2736" s="190"/>
      <c r="F2736" s="190"/>
      <c r="G2736" s="190"/>
      <c r="H2736" s="276"/>
      <c r="I2736" s="190"/>
      <c r="J2736" s="67"/>
      <c r="K2736" s="190"/>
      <c r="L2736" s="190"/>
      <c r="M2736" s="191"/>
      <c r="N2736" s="190"/>
      <c r="O2736" s="192"/>
      <c r="P2736" s="218"/>
      <c r="Q2736" s="218"/>
      <c r="R2736" s="218"/>
    </row>
    <row r="2737" spans="1:18" x14ac:dyDescent="0.25">
      <c r="A2737" s="191"/>
      <c r="B2737" s="190"/>
      <c r="C2737" s="190"/>
      <c r="D2737" s="190"/>
      <c r="E2737" s="190"/>
      <c r="F2737" s="190"/>
      <c r="G2737" s="190"/>
      <c r="H2737" s="276"/>
      <c r="I2737" s="190"/>
      <c r="J2737" s="67"/>
      <c r="K2737" s="190"/>
      <c r="L2737" s="190"/>
      <c r="M2737" s="191"/>
      <c r="N2737" s="190"/>
      <c r="O2737" s="192"/>
      <c r="P2737" s="218"/>
      <c r="Q2737" s="218"/>
      <c r="R2737" s="218"/>
    </row>
    <row r="2738" spans="1:18" x14ac:dyDescent="0.25">
      <c r="A2738" s="191"/>
      <c r="B2738" s="190"/>
      <c r="C2738" s="190"/>
      <c r="D2738" s="190"/>
      <c r="E2738" s="190"/>
      <c r="F2738" s="190"/>
      <c r="G2738" s="190"/>
      <c r="H2738" s="276"/>
      <c r="I2738" s="190"/>
      <c r="J2738" s="67"/>
      <c r="K2738" s="190"/>
      <c r="L2738" s="190"/>
      <c r="M2738" s="191"/>
      <c r="N2738" s="190"/>
      <c r="O2738" s="192"/>
      <c r="P2738" s="218"/>
      <c r="Q2738" s="218"/>
      <c r="R2738" s="218"/>
    </row>
    <row r="2739" spans="1:18" x14ac:dyDescent="0.25">
      <c r="A2739" s="191"/>
      <c r="B2739" s="190"/>
      <c r="C2739" s="190"/>
      <c r="D2739" s="190"/>
      <c r="E2739" s="190"/>
      <c r="F2739" s="190"/>
      <c r="G2739" s="190"/>
      <c r="H2739" s="276"/>
      <c r="I2739" s="190"/>
      <c r="J2739" s="67"/>
      <c r="K2739" s="190"/>
      <c r="L2739" s="190"/>
      <c r="M2739" s="191"/>
      <c r="N2739" s="190"/>
      <c r="O2739" s="192"/>
      <c r="P2739" s="218"/>
      <c r="Q2739" s="218"/>
      <c r="R2739" s="218"/>
    </row>
    <row r="2740" spans="1:18" x14ac:dyDescent="0.25">
      <c r="A2740" s="191"/>
      <c r="B2740" s="190"/>
      <c r="C2740" s="190"/>
      <c r="D2740" s="190"/>
      <c r="E2740" s="190"/>
      <c r="F2740" s="190"/>
      <c r="G2740" s="190"/>
      <c r="H2740" s="276"/>
      <c r="I2740" s="190"/>
      <c r="J2740" s="67"/>
      <c r="K2740" s="190"/>
      <c r="L2740" s="190"/>
      <c r="M2740" s="191"/>
      <c r="N2740" s="190"/>
      <c r="O2740" s="192"/>
      <c r="P2740" s="218"/>
      <c r="Q2740" s="218"/>
      <c r="R2740" s="218"/>
    </row>
    <row r="2741" spans="1:18" x14ac:dyDescent="0.25">
      <c r="A2741" s="191"/>
      <c r="B2741" s="190"/>
      <c r="C2741" s="190"/>
      <c r="D2741" s="190"/>
      <c r="E2741" s="190"/>
      <c r="F2741" s="190"/>
      <c r="G2741" s="190"/>
      <c r="H2741" s="276"/>
      <c r="I2741" s="190"/>
      <c r="J2741" s="67"/>
      <c r="K2741" s="190"/>
      <c r="L2741" s="190"/>
      <c r="M2741" s="191"/>
      <c r="N2741" s="190"/>
      <c r="O2741" s="192"/>
      <c r="P2741" s="218"/>
      <c r="Q2741" s="218"/>
      <c r="R2741" s="218"/>
    </row>
    <row r="2742" spans="1:18" x14ac:dyDescent="0.25">
      <c r="A2742" s="191"/>
      <c r="B2742" s="190"/>
      <c r="C2742" s="190"/>
      <c r="D2742" s="190"/>
      <c r="E2742" s="190"/>
      <c r="F2742" s="190"/>
      <c r="G2742" s="190"/>
      <c r="H2742" s="276"/>
      <c r="I2742" s="190"/>
      <c r="J2742" s="67"/>
      <c r="K2742" s="190"/>
      <c r="L2742" s="190"/>
      <c r="M2742" s="191"/>
      <c r="N2742" s="190"/>
      <c r="O2742" s="192"/>
      <c r="P2742" s="218"/>
      <c r="Q2742" s="218"/>
      <c r="R2742" s="218"/>
    </row>
    <row r="2743" spans="1:18" x14ac:dyDescent="0.25">
      <c r="A2743" s="191"/>
      <c r="B2743" s="190"/>
      <c r="C2743" s="190"/>
      <c r="D2743" s="190"/>
      <c r="E2743" s="190"/>
      <c r="F2743" s="190"/>
      <c r="G2743" s="190"/>
      <c r="H2743" s="276"/>
      <c r="I2743" s="190"/>
      <c r="J2743" s="67"/>
      <c r="K2743" s="190"/>
      <c r="L2743" s="190"/>
      <c r="M2743" s="191"/>
      <c r="N2743" s="190"/>
      <c r="O2743" s="192"/>
      <c r="P2743" s="218"/>
      <c r="Q2743" s="218"/>
      <c r="R2743" s="218"/>
    </row>
    <row r="2744" spans="1:18" x14ac:dyDescent="0.25">
      <c r="A2744" s="191"/>
      <c r="B2744" s="190"/>
      <c r="C2744" s="190"/>
      <c r="D2744" s="190"/>
      <c r="E2744" s="190"/>
      <c r="F2744" s="190"/>
      <c r="G2744" s="190"/>
      <c r="H2744" s="276"/>
      <c r="I2744" s="190"/>
      <c r="J2744" s="67"/>
      <c r="K2744" s="190"/>
      <c r="L2744" s="190"/>
      <c r="M2744" s="191"/>
      <c r="N2744" s="190"/>
      <c r="O2744" s="192"/>
      <c r="P2744" s="218"/>
      <c r="Q2744" s="218"/>
      <c r="R2744" s="218"/>
    </row>
    <row r="2745" spans="1:18" x14ac:dyDescent="0.25">
      <c r="A2745" s="191"/>
      <c r="B2745" s="190"/>
      <c r="C2745" s="190"/>
      <c r="D2745" s="190"/>
      <c r="E2745" s="190"/>
      <c r="F2745" s="190"/>
      <c r="G2745" s="190"/>
      <c r="H2745" s="276"/>
      <c r="I2745" s="190"/>
      <c r="J2745" s="67"/>
      <c r="K2745" s="190"/>
      <c r="L2745" s="190"/>
      <c r="M2745" s="191"/>
      <c r="N2745" s="190"/>
      <c r="O2745" s="192"/>
      <c r="P2745" s="218"/>
      <c r="Q2745" s="218"/>
      <c r="R2745" s="218"/>
    </row>
    <row r="2746" spans="1:18" x14ac:dyDescent="0.25">
      <c r="A2746" s="191"/>
      <c r="B2746" s="190"/>
      <c r="C2746" s="190"/>
      <c r="D2746" s="190"/>
      <c r="E2746" s="190"/>
      <c r="F2746" s="190"/>
      <c r="G2746" s="190"/>
      <c r="H2746" s="276"/>
      <c r="I2746" s="190"/>
      <c r="J2746" s="67"/>
      <c r="K2746" s="190"/>
      <c r="L2746" s="190"/>
      <c r="M2746" s="191"/>
      <c r="N2746" s="190"/>
      <c r="O2746" s="192"/>
      <c r="P2746" s="218"/>
      <c r="Q2746" s="218"/>
      <c r="R2746" s="218"/>
    </row>
    <row r="2747" spans="1:18" x14ac:dyDescent="0.25">
      <c r="A2747" s="191"/>
      <c r="B2747" s="190"/>
      <c r="C2747" s="190"/>
      <c r="D2747" s="190"/>
      <c r="E2747" s="190"/>
      <c r="F2747" s="190"/>
      <c r="G2747" s="190"/>
      <c r="H2747" s="276"/>
      <c r="I2747" s="190"/>
      <c r="J2747" s="67"/>
      <c r="K2747" s="190"/>
      <c r="L2747" s="190"/>
      <c r="M2747" s="191"/>
      <c r="N2747" s="190"/>
      <c r="O2747" s="192"/>
      <c r="P2747" s="218"/>
      <c r="Q2747" s="218"/>
      <c r="R2747" s="218"/>
    </row>
    <row r="2748" spans="1:18" x14ac:dyDescent="0.25">
      <c r="A2748" s="191"/>
      <c r="B2748" s="190"/>
      <c r="C2748" s="190"/>
      <c r="D2748" s="190"/>
      <c r="E2748" s="190"/>
      <c r="F2748" s="190"/>
      <c r="G2748" s="190"/>
      <c r="H2748" s="276"/>
      <c r="I2748" s="190"/>
      <c r="J2748" s="67"/>
      <c r="K2748" s="190"/>
      <c r="L2748" s="190"/>
      <c r="M2748" s="191"/>
      <c r="N2748" s="190"/>
      <c r="O2748" s="192"/>
      <c r="P2748" s="218"/>
      <c r="Q2748" s="218"/>
      <c r="R2748" s="218"/>
    </row>
    <row r="2749" spans="1:18" x14ac:dyDescent="0.25">
      <c r="A2749" s="191"/>
      <c r="B2749" s="190"/>
      <c r="C2749" s="190"/>
      <c r="D2749" s="190"/>
      <c r="E2749" s="190"/>
      <c r="F2749" s="190"/>
      <c r="G2749" s="190"/>
      <c r="H2749" s="276"/>
      <c r="I2749" s="190"/>
      <c r="J2749" s="67"/>
      <c r="K2749" s="190"/>
      <c r="L2749" s="190"/>
      <c r="M2749" s="191"/>
      <c r="N2749" s="190"/>
      <c r="O2749" s="192"/>
      <c r="P2749" s="218"/>
      <c r="Q2749" s="218"/>
      <c r="R2749" s="218"/>
    </row>
    <row r="2750" spans="1:18" x14ac:dyDescent="0.25">
      <c r="A2750" s="191"/>
      <c r="B2750" s="190"/>
      <c r="C2750" s="190"/>
      <c r="D2750" s="190"/>
      <c r="E2750" s="190"/>
      <c r="F2750" s="190"/>
      <c r="G2750" s="190"/>
      <c r="H2750" s="276"/>
      <c r="I2750" s="190"/>
      <c r="J2750" s="67"/>
      <c r="K2750" s="190"/>
      <c r="L2750" s="190"/>
      <c r="M2750" s="191"/>
      <c r="N2750" s="190"/>
      <c r="O2750" s="192"/>
      <c r="P2750" s="218"/>
      <c r="Q2750" s="218"/>
      <c r="R2750" s="218"/>
    </row>
    <row r="2751" spans="1:18" x14ac:dyDescent="0.25">
      <c r="A2751" s="191"/>
      <c r="B2751" s="190"/>
      <c r="C2751" s="190"/>
      <c r="D2751" s="190"/>
      <c r="E2751" s="190"/>
      <c r="F2751" s="190"/>
      <c r="G2751" s="190"/>
      <c r="H2751" s="276"/>
      <c r="I2751" s="190"/>
      <c r="J2751" s="67"/>
      <c r="K2751" s="190"/>
      <c r="L2751" s="190"/>
      <c r="M2751" s="191"/>
      <c r="N2751" s="190"/>
      <c r="O2751" s="192"/>
      <c r="P2751" s="218"/>
      <c r="Q2751" s="218"/>
      <c r="R2751" s="218"/>
    </row>
    <row r="2752" spans="1:18" x14ac:dyDescent="0.25">
      <c r="A2752" s="191"/>
      <c r="B2752" s="190"/>
      <c r="C2752" s="190"/>
      <c r="D2752" s="190"/>
      <c r="E2752" s="190"/>
      <c r="F2752" s="190"/>
      <c r="G2752" s="190"/>
      <c r="H2752" s="276"/>
      <c r="I2752" s="190"/>
      <c r="J2752" s="67"/>
      <c r="K2752" s="190"/>
      <c r="L2752" s="190"/>
      <c r="M2752" s="191"/>
      <c r="N2752" s="190"/>
      <c r="O2752" s="192"/>
      <c r="P2752" s="218"/>
      <c r="Q2752" s="218"/>
      <c r="R2752" s="218"/>
    </row>
    <row r="2753" spans="1:18" x14ac:dyDescent="0.25">
      <c r="A2753" s="191"/>
      <c r="B2753" s="190"/>
      <c r="C2753" s="190"/>
      <c r="D2753" s="190"/>
      <c r="E2753" s="190"/>
      <c r="F2753" s="190"/>
      <c r="G2753" s="190"/>
      <c r="H2753" s="276"/>
      <c r="I2753" s="190"/>
      <c r="J2753" s="67"/>
      <c r="K2753" s="190"/>
      <c r="L2753" s="190"/>
      <c r="M2753" s="191"/>
      <c r="N2753" s="190"/>
      <c r="O2753" s="192"/>
      <c r="P2753" s="218"/>
      <c r="Q2753" s="218"/>
      <c r="R2753" s="218"/>
    </row>
    <row r="2754" spans="1:18" x14ac:dyDescent="0.25">
      <c r="A2754" s="191"/>
      <c r="B2754" s="190"/>
      <c r="C2754" s="190"/>
      <c r="D2754" s="190"/>
      <c r="E2754" s="190"/>
      <c r="F2754" s="190"/>
      <c r="G2754" s="190"/>
      <c r="H2754" s="276"/>
      <c r="I2754" s="190"/>
      <c r="J2754" s="67"/>
      <c r="K2754" s="190"/>
      <c r="L2754" s="190"/>
      <c r="M2754" s="191"/>
      <c r="N2754" s="190"/>
      <c r="O2754" s="192"/>
      <c r="P2754" s="218"/>
      <c r="Q2754" s="218"/>
      <c r="R2754" s="218"/>
    </row>
    <row r="2755" spans="1:18" x14ac:dyDescent="0.25">
      <c r="A2755" s="191"/>
      <c r="B2755" s="190"/>
      <c r="C2755" s="190"/>
      <c r="D2755" s="190"/>
      <c r="E2755" s="190"/>
      <c r="F2755" s="190"/>
      <c r="G2755" s="190"/>
      <c r="H2755" s="276"/>
      <c r="I2755" s="190"/>
      <c r="J2755" s="67"/>
      <c r="K2755" s="190"/>
      <c r="L2755" s="190"/>
      <c r="M2755" s="191"/>
      <c r="N2755" s="190"/>
      <c r="O2755" s="192"/>
      <c r="P2755" s="218"/>
      <c r="Q2755" s="218"/>
      <c r="R2755" s="218"/>
    </row>
    <row r="2756" spans="1:18" x14ac:dyDescent="0.25">
      <c r="A2756" s="191"/>
      <c r="B2756" s="190"/>
      <c r="C2756" s="190"/>
      <c r="D2756" s="190"/>
      <c r="E2756" s="190"/>
      <c r="F2756" s="190"/>
      <c r="G2756" s="190"/>
      <c r="H2756" s="276"/>
      <c r="I2756" s="190"/>
      <c r="J2756" s="67"/>
      <c r="K2756" s="190"/>
      <c r="L2756" s="190"/>
      <c r="M2756" s="191"/>
      <c r="N2756" s="190"/>
      <c r="O2756" s="192"/>
      <c r="P2756" s="218"/>
      <c r="Q2756" s="218"/>
      <c r="R2756" s="218"/>
    </row>
    <row r="2757" spans="1:18" x14ac:dyDescent="0.25">
      <c r="A2757" s="191"/>
      <c r="B2757" s="190"/>
      <c r="C2757" s="190"/>
      <c r="D2757" s="190"/>
      <c r="E2757" s="190"/>
      <c r="F2757" s="190"/>
      <c r="G2757" s="190"/>
      <c r="H2757" s="276"/>
      <c r="I2757" s="190"/>
      <c r="J2757" s="67"/>
      <c r="K2757" s="190"/>
      <c r="L2757" s="190"/>
      <c r="M2757" s="191"/>
      <c r="N2757" s="190"/>
      <c r="O2757" s="192"/>
      <c r="P2757" s="218"/>
      <c r="Q2757" s="218"/>
      <c r="R2757" s="218"/>
    </row>
    <row r="2758" spans="1:18" x14ac:dyDescent="0.25">
      <c r="A2758" s="191"/>
      <c r="B2758" s="190"/>
      <c r="C2758" s="190"/>
      <c r="D2758" s="190"/>
      <c r="E2758" s="190"/>
      <c r="F2758" s="190"/>
      <c r="G2758" s="190"/>
      <c r="H2758" s="276"/>
      <c r="I2758" s="190"/>
      <c r="J2758" s="67"/>
      <c r="K2758" s="190"/>
      <c r="L2758" s="190"/>
      <c r="M2758" s="191"/>
      <c r="N2758" s="190"/>
      <c r="O2758" s="192"/>
      <c r="P2758" s="218"/>
      <c r="Q2758" s="218"/>
      <c r="R2758" s="218"/>
    </row>
    <row r="2759" spans="1:18" x14ac:dyDescent="0.25">
      <c r="A2759" s="191"/>
      <c r="B2759" s="190"/>
      <c r="C2759" s="190"/>
      <c r="D2759" s="190"/>
      <c r="E2759" s="190"/>
      <c r="F2759" s="190"/>
      <c r="G2759" s="190"/>
      <c r="H2759" s="276"/>
      <c r="I2759" s="190"/>
      <c r="J2759" s="67"/>
      <c r="K2759" s="190"/>
      <c r="L2759" s="190"/>
      <c r="M2759" s="191"/>
      <c r="N2759" s="190"/>
      <c r="O2759" s="192"/>
      <c r="P2759" s="218"/>
      <c r="Q2759" s="218"/>
      <c r="R2759" s="218"/>
    </row>
    <row r="2760" spans="1:18" x14ac:dyDescent="0.25">
      <c r="A2760" s="191"/>
      <c r="B2760" s="190"/>
      <c r="C2760" s="190"/>
      <c r="D2760" s="190"/>
      <c r="E2760" s="190"/>
      <c r="F2760" s="190"/>
      <c r="G2760" s="190"/>
      <c r="H2760" s="276"/>
      <c r="I2760" s="190"/>
      <c r="J2760" s="67"/>
      <c r="K2760" s="190"/>
      <c r="L2760" s="190"/>
      <c r="M2760" s="191"/>
      <c r="N2760" s="190"/>
      <c r="O2760" s="192"/>
      <c r="P2760" s="218"/>
      <c r="Q2760" s="218"/>
      <c r="R2760" s="218"/>
    </row>
    <row r="2761" spans="1:18" x14ac:dyDescent="0.25">
      <c r="A2761" s="191"/>
      <c r="B2761" s="190"/>
      <c r="C2761" s="190"/>
      <c r="D2761" s="190"/>
      <c r="E2761" s="190"/>
      <c r="F2761" s="190"/>
      <c r="G2761" s="190"/>
      <c r="H2761" s="276"/>
      <c r="I2761" s="190"/>
      <c r="J2761" s="67"/>
      <c r="K2761" s="190"/>
      <c r="L2761" s="190"/>
      <c r="M2761" s="191"/>
      <c r="N2761" s="190"/>
      <c r="O2761" s="192"/>
      <c r="P2761" s="218"/>
      <c r="Q2761" s="218"/>
      <c r="R2761" s="218"/>
    </row>
    <row r="2762" spans="1:18" x14ac:dyDescent="0.25">
      <c r="A2762" s="191"/>
      <c r="B2762" s="190"/>
      <c r="C2762" s="190"/>
      <c r="D2762" s="190"/>
      <c r="E2762" s="190"/>
      <c r="F2762" s="190"/>
      <c r="G2762" s="190"/>
      <c r="H2762" s="276"/>
      <c r="I2762" s="190"/>
      <c r="J2762" s="67"/>
      <c r="K2762" s="190"/>
      <c r="L2762" s="190"/>
      <c r="M2762" s="191"/>
      <c r="N2762" s="190"/>
      <c r="O2762" s="192"/>
      <c r="P2762" s="218"/>
      <c r="Q2762" s="218"/>
      <c r="R2762" s="218"/>
    </row>
    <row r="2763" spans="1:18" x14ac:dyDescent="0.25">
      <c r="A2763" s="191"/>
      <c r="B2763" s="190"/>
      <c r="C2763" s="190"/>
      <c r="D2763" s="190"/>
      <c r="E2763" s="190"/>
      <c r="F2763" s="190"/>
      <c r="G2763" s="190"/>
      <c r="H2763" s="276"/>
      <c r="I2763" s="190"/>
      <c r="J2763" s="67"/>
      <c r="K2763" s="190"/>
      <c r="L2763" s="190"/>
      <c r="M2763" s="191"/>
      <c r="N2763" s="190"/>
      <c r="O2763" s="192"/>
      <c r="P2763" s="218"/>
      <c r="Q2763" s="218"/>
      <c r="R2763" s="218"/>
    </row>
    <row r="2764" spans="1:18" x14ac:dyDescent="0.25">
      <c r="A2764" s="191"/>
      <c r="B2764" s="190"/>
      <c r="C2764" s="190"/>
      <c r="D2764" s="190"/>
      <c r="E2764" s="190"/>
      <c r="F2764" s="190"/>
      <c r="G2764" s="190"/>
      <c r="H2764" s="276"/>
      <c r="I2764" s="190"/>
      <c r="J2764" s="67"/>
      <c r="K2764" s="190"/>
      <c r="L2764" s="190"/>
      <c r="M2764" s="191"/>
      <c r="N2764" s="190"/>
      <c r="O2764" s="192"/>
      <c r="P2764" s="218"/>
      <c r="Q2764" s="218"/>
      <c r="R2764" s="218"/>
    </row>
    <row r="2765" spans="1:18" x14ac:dyDescent="0.25">
      <c r="A2765" s="191"/>
      <c r="B2765" s="190"/>
      <c r="C2765" s="190"/>
      <c r="D2765" s="190"/>
      <c r="E2765" s="190"/>
      <c r="F2765" s="190"/>
      <c r="G2765" s="190"/>
      <c r="H2765" s="276"/>
      <c r="I2765" s="190"/>
      <c r="J2765" s="67"/>
      <c r="K2765" s="190"/>
      <c r="L2765" s="190"/>
      <c r="M2765" s="191"/>
      <c r="N2765" s="190"/>
      <c r="O2765" s="192"/>
      <c r="P2765" s="218"/>
      <c r="Q2765" s="218"/>
      <c r="R2765" s="218"/>
    </row>
    <row r="2766" spans="1:18" x14ac:dyDescent="0.25">
      <c r="A2766" s="191"/>
      <c r="B2766" s="190"/>
      <c r="C2766" s="190"/>
      <c r="D2766" s="190"/>
      <c r="E2766" s="190"/>
      <c r="F2766" s="190"/>
      <c r="G2766" s="190"/>
      <c r="H2766" s="276"/>
      <c r="I2766" s="190"/>
      <c r="J2766" s="67"/>
      <c r="K2766" s="190"/>
      <c r="L2766" s="190"/>
      <c r="M2766" s="191"/>
      <c r="N2766" s="190"/>
      <c r="O2766" s="192"/>
      <c r="P2766" s="218"/>
      <c r="Q2766" s="218"/>
      <c r="R2766" s="218"/>
    </row>
    <row r="2767" spans="1:18" x14ac:dyDescent="0.25">
      <c r="A2767" s="191"/>
      <c r="B2767" s="190"/>
      <c r="C2767" s="190"/>
      <c r="D2767" s="190"/>
      <c r="E2767" s="190"/>
      <c r="F2767" s="190"/>
      <c r="G2767" s="190"/>
      <c r="H2767" s="276"/>
      <c r="I2767" s="190"/>
      <c r="J2767" s="67"/>
      <c r="K2767" s="190"/>
      <c r="L2767" s="190"/>
      <c r="M2767" s="191"/>
      <c r="N2767" s="190"/>
      <c r="O2767" s="192"/>
      <c r="P2767" s="218"/>
      <c r="Q2767" s="218"/>
      <c r="R2767" s="218"/>
    </row>
    <row r="2768" spans="1:18" x14ac:dyDescent="0.25">
      <c r="A2768" s="191"/>
      <c r="B2768" s="190"/>
      <c r="C2768" s="190"/>
      <c r="D2768" s="190"/>
      <c r="E2768" s="190"/>
      <c r="F2768" s="190"/>
      <c r="G2768" s="190"/>
      <c r="H2768" s="276"/>
      <c r="I2768" s="190"/>
      <c r="J2768" s="67"/>
      <c r="K2768" s="190"/>
      <c r="L2768" s="190"/>
      <c r="M2768" s="191"/>
      <c r="N2768" s="190"/>
      <c r="O2768" s="192"/>
      <c r="P2768" s="218"/>
      <c r="Q2768" s="218"/>
      <c r="R2768" s="218"/>
    </row>
    <row r="2769" spans="1:18" x14ac:dyDescent="0.25">
      <c r="A2769" s="191"/>
      <c r="B2769" s="190"/>
      <c r="C2769" s="190"/>
      <c r="D2769" s="190"/>
      <c r="E2769" s="190"/>
      <c r="F2769" s="190"/>
      <c r="G2769" s="190"/>
      <c r="H2769" s="276"/>
      <c r="I2769" s="190"/>
      <c r="J2769" s="67"/>
      <c r="K2769" s="190"/>
      <c r="L2769" s="190"/>
      <c r="M2769" s="191"/>
      <c r="N2769" s="190"/>
      <c r="O2769" s="192"/>
      <c r="P2769" s="218"/>
      <c r="Q2769" s="218"/>
      <c r="R2769" s="218"/>
    </row>
    <row r="2770" spans="1:18" x14ac:dyDescent="0.25">
      <c r="A2770" s="191"/>
      <c r="B2770" s="190"/>
      <c r="C2770" s="190"/>
      <c r="D2770" s="190"/>
      <c r="E2770" s="190"/>
      <c r="F2770" s="190"/>
      <c r="G2770" s="190"/>
      <c r="H2770" s="276"/>
      <c r="I2770" s="190"/>
      <c r="J2770" s="67"/>
      <c r="K2770" s="190"/>
      <c r="L2770" s="190"/>
      <c r="M2770" s="191"/>
      <c r="N2770" s="190"/>
      <c r="O2770" s="192"/>
      <c r="P2770" s="218"/>
      <c r="Q2770" s="218"/>
      <c r="R2770" s="218"/>
    </row>
    <row r="2771" spans="1:18" x14ac:dyDescent="0.25">
      <c r="A2771" s="191"/>
      <c r="B2771" s="190"/>
      <c r="C2771" s="190"/>
      <c r="D2771" s="190"/>
      <c r="E2771" s="190"/>
      <c r="F2771" s="190"/>
      <c r="G2771" s="190"/>
      <c r="H2771" s="276"/>
      <c r="I2771" s="190"/>
      <c r="J2771" s="67"/>
      <c r="K2771" s="190"/>
      <c r="L2771" s="190"/>
      <c r="M2771" s="191"/>
      <c r="N2771" s="190"/>
      <c r="O2771" s="192"/>
      <c r="P2771" s="218"/>
      <c r="Q2771" s="218"/>
      <c r="R2771" s="218"/>
    </row>
    <row r="2772" spans="1:18" x14ac:dyDescent="0.25">
      <c r="A2772" s="191"/>
      <c r="B2772" s="190"/>
      <c r="C2772" s="190"/>
      <c r="D2772" s="190"/>
      <c r="E2772" s="190"/>
      <c r="F2772" s="190"/>
      <c r="G2772" s="190"/>
      <c r="H2772" s="276"/>
      <c r="I2772" s="190"/>
      <c r="J2772" s="67"/>
      <c r="K2772" s="190"/>
      <c r="L2772" s="190"/>
      <c r="M2772" s="191"/>
      <c r="N2772" s="190"/>
      <c r="O2772" s="192"/>
      <c r="P2772" s="218"/>
      <c r="Q2772" s="218"/>
      <c r="R2772" s="218"/>
    </row>
    <row r="2773" spans="1:18" x14ac:dyDescent="0.25">
      <c r="A2773" s="191"/>
      <c r="B2773" s="190"/>
      <c r="C2773" s="190"/>
      <c r="D2773" s="190"/>
      <c r="E2773" s="190"/>
      <c r="F2773" s="190"/>
      <c r="G2773" s="190"/>
      <c r="H2773" s="276"/>
      <c r="I2773" s="190"/>
      <c r="J2773" s="67"/>
      <c r="K2773" s="190"/>
      <c r="L2773" s="190"/>
      <c r="M2773" s="191"/>
      <c r="N2773" s="190"/>
      <c r="O2773" s="192"/>
      <c r="P2773" s="218"/>
      <c r="Q2773" s="218"/>
      <c r="R2773" s="218"/>
    </row>
    <row r="2774" spans="1:18" x14ac:dyDescent="0.25">
      <c r="A2774" s="191"/>
      <c r="B2774" s="190"/>
      <c r="C2774" s="190"/>
      <c r="D2774" s="190"/>
      <c r="E2774" s="190"/>
      <c r="F2774" s="190"/>
      <c r="G2774" s="190"/>
      <c r="H2774" s="276"/>
      <c r="I2774" s="190"/>
      <c r="J2774" s="67"/>
      <c r="K2774" s="190"/>
      <c r="L2774" s="190"/>
      <c r="M2774" s="191"/>
      <c r="N2774" s="190"/>
      <c r="O2774" s="192"/>
      <c r="P2774" s="218"/>
      <c r="Q2774" s="218"/>
      <c r="R2774" s="218"/>
    </row>
    <row r="2775" spans="1:18" x14ac:dyDescent="0.25">
      <c r="A2775" s="191"/>
      <c r="B2775" s="190"/>
      <c r="C2775" s="190"/>
      <c r="D2775" s="190"/>
      <c r="E2775" s="190"/>
      <c r="F2775" s="190"/>
      <c r="G2775" s="190"/>
      <c r="H2775" s="276"/>
      <c r="I2775" s="190"/>
      <c r="J2775" s="67"/>
      <c r="K2775" s="190"/>
      <c r="L2775" s="190"/>
      <c r="M2775" s="191"/>
      <c r="N2775" s="190"/>
      <c r="O2775" s="192"/>
      <c r="P2775" s="218"/>
      <c r="Q2775" s="218"/>
      <c r="R2775" s="218"/>
    </row>
    <row r="2776" spans="1:18" x14ac:dyDescent="0.25">
      <c r="A2776" s="191"/>
      <c r="B2776" s="190"/>
      <c r="C2776" s="190"/>
      <c r="D2776" s="190"/>
      <c r="E2776" s="190"/>
      <c r="F2776" s="190"/>
      <c r="G2776" s="190"/>
      <c r="H2776" s="276"/>
      <c r="I2776" s="190"/>
      <c r="J2776" s="67"/>
      <c r="K2776" s="190"/>
      <c r="L2776" s="190"/>
      <c r="M2776" s="191"/>
      <c r="N2776" s="190"/>
      <c r="O2776" s="192"/>
      <c r="P2776" s="218"/>
      <c r="Q2776" s="218"/>
      <c r="R2776" s="218"/>
    </row>
    <row r="2777" spans="1:18" x14ac:dyDescent="0.25">
      <c r="A2777" s="191"/>
      <c r="B2777" s="190"/>
      <c r="C2777" s="190"/>
      <c r="D2777" s="190"/>
      <c r="E2777" s="190"/>
      <c r="F2777" s="190"/>
      <c r="G2777" s="190"/>
      <c r="H2777" s="276"/>
      <c r="I2777" s="190"/>
      <c r="J2777" s="67"/>
      <c r="K2777" s="190"/>
      <c r="L2777" s="190"/>
      <c r="M2777" s="191"/>
      <c r="N2777" s="190"/>
      <c r="O2777" s="192"/>
      <c r="P2777" s="218"/>
      <c r="Q2777" s="218"/>
      <c r="R2777" s="218"/>
    </row>
    <row r="2778" spans="1:18" x14ac:dyDescent="0.25">
      <c r="A2778" s="191"/>
      <c r="B2778" s="190"/>
      <c r="C2778" s="190"/>
      <c r="D2778" s="190"/>
      <c r="E2778" s="190"/>
      <c r="F2778" s="190"/>
      <c r="G2778" s="190"/>
      <c r="H2778" s="276"/>
      <c r="I2778" s="190"/>
      <c r="J2778" s="67"/>
      <c r="K2778" s="190"/>
      <c r="L2778" s="190"/>
      <c r="M2778" s="191"/>
      <c r="N2778" s="190"/>
      <c r="O2778" s="192"/>
      <c r="P2778" s="218"/>
      <c r="Q2778" s="218"/>
      <c r="R2778" s="218"/>
    </row>
    <row r="2779" spans="1:18" x14ac:dyDescent="0.25">
      <c r="A2779" s="191"/>
      <c r="B2779" s="190"/>
      <c r="C2779" s="190"/>
      <c r="D2779" s="190"/>
      <c r="E2779" s="190"/>
      <c r="F2779" s="190"/>
      <c r="G2779" s="190"/>
      <c r="H2779" s="276"/>
      <c r="I2779" s="190"/>
      <c r="J2779" s="67"/>
      <c r="K2779" s="190"/>
      <c r="L2779" s="190"/>
      <c r="M2779" s="191"/>
      <c r="N2779" s="190"/>
      <c r="O2779" s="192"/>
      <c r="P2779" s="218"/>
      <c r="Q2779" s="218"/>
      <c r="R2779" s="218"/>
    </row>
    <row r="2780" spans="1:18" x14ac:dyDescent="0.25">
      <c r="A2780" s="191"/>
      <c r="B2780" s="190"/>
      <c r="C2780" s="190"/>
      <c r="D2780" s="190"/>
      <c r="E2780" s="190"/>
      <c r="F2780" s="190"/>
      <c r="G2780" s="190"/>
      <c r="H2780" s="276"/>
      <c r="I2780" s="190"/>
      <c r="J2780" s="67"/>
      <c r="K2780" s="190"/>
      <c r="L2780" s="190"/>
      <c r="M2780" s="191"/>
      <c r="N2780" s="190"/>
      <c r="O2780" s="192"/>
      <c r="P2780" s="218"/>
      <c r="Q2780" s="218"/>
      <c r="R2780" s="218"/>
    </row>
    <row r="2781" spans="1:18" x14ac:dyDescent="0.25">
      <c r="A2781" s="191"/>
      <c r="B2781" s="190"/>
      <c r="C2781" s="190"/>
      <c r="D2781" s="190"/>
      <c r="E2781" s="190"/>
      <c r="F2781" s="190"/>
      <c r="G2781" s="190"/>
      <c r="H2781" s="276"/>
      <c r="I2781" s="190"/>
      <c r="J2781" s="67"/>
      <c r="K2781" s="190"/>
      <c r="L2781" s="190"/>
      <c r="M2781" s="191"/>
      <c r="N2781" s="190"/>
      <c r="O2781" s="192"/>
      <c r="P2781" s="218"/>
      <c r="Q2781" s="218"/>
      <c r="R2781" s="218"/>
    </row>
    <row r="2782" spans="1:18" x14ac:dyDescent="0.25">
      <c r="A2782" s="191"/>
      <c r="B2782" s="190"/>
      <c r="C2782" s="190"/>
      <c r="D2782" s="190"/>
      <c r="E2782" s="190"/>
      <c r="F2782" s="190"/>
      <c r="G2782" s="190"/>
      <c r="H2782" s="276"/>
      <c r="I2782" s="190"/>
      <c r="J2782" s="67"/>
      <c r="K2782" s="190"/>
      <c r="L2782" s="190"/>
      <c r="M2782" s="191"/>
      <c r="N2782" s="190"/>
      <c r="O2782" s="192"/>
      <c r="P2782" s="218"/>
      <c r="Q2782" s="218"/>
      <c r="R2782" s="218"/>
    </row>
    <row r="2783" spans="1:18" x14ac:dyDescent="0.25">
      <c r="A2783" s="191"/>
      <c r="B2783" s="190"/>
      <c r="C2783" s="190"/>
      <c r="D2783" s="190"/>
      <c r="E2783" s="190"/>
      <c r="F2783" s="190"/>
      <c r="G2783" s="190"/>
      <c r="H2783" s="276"/>
      <c r="I2783" s="190"/>
      <c r="J2783" s="67"/>
      <c r="K2783" s="190"/>
      <c r="L2783" s="190"/>
      <c r="M2783" s="191"/>
      <c r="N2783" s="190"/>
      <c r="O2783" s="192"/>
      <c r="P2783" s="218"/>
      <c r="Q2783" s="218"/>
      <c r="R2783" s="218"/>
    </row>
    <row r="2784" spans="1:18" x14ac:dyDescent="0.25">
      <c r="A2784" s="191"/>
      <c r="B2784" s="190"/>
      <c r="C2784" s="190"/>
      <c r="D2784" s="190"/>
      <c r="E2784" s="190"/>
      <c r="F2784" s="190"/>
      <c r="G2784" s="190"/>
      <c r="H2784" s="276"/>
      <c r="I2784" s="190"/>
      <c r="J2784" s="67"/>
      <c r="K2784" s="190"/>
      <c r="L2784" s="190"/>
      <c r="M2784" s="191"/>
      <c r="N2784" s="190"/>
      <c r="O2784" s="192"/>
      <c r="P2784" s="218"/>
      <c r="Q2784" s="218"/>
      <c r="R2784" s="218"/>
    </row>
    <row r="2785" spans="1:18" x14ac:dyDescent="0.25">
      <c r="A2785" s="191"/>
      <c r="B2785" s="190"/>
      <c r="C2785" s="190"/>
      <c r="D2785" s="190"/>
      <c r="E2785" s="190"/>
      <c r="F2785" s="190"/>
      <c r="G2785" s="190"/>
      <c r="H2785" s="276"/>
      <c r="I2785" s="190"/>
      <c r="J2785" s="67"/>
      <c r="K2785" s="190"/>
      <c r="L2785" s="190"/>
      <c r="M2785" s="191"/>
      <c r="N2785" s="190"/>
      <c r="O2785" s="192"/>
      <c r="P2785" s="218"/>
      <c r="Q2785" s="218"/>
      <c r="R2785" s="218"/>
    </row>
    <row r="2786" spans="1:18" x14ac:dyDescent="0.25">
      <c r="A2786" s="191"/>
      <c r="B2786" s="190"/>
      <c r="C2786" s="190"/>
      <c r="D2786" s="190"/>
      <c r="E2786" s="190"/>
      <c r="F2786" s="190"/>
      <c r="G2786" s="190"/>
      <c r="H2786" s="276"/>
      <c r="I2786" s="190"/>
      <c r="J2786" s="67"/>
      <c r="K2786" s="190"/>
      <c r="L2786" s="190"/>
      <c r="M2786" s="191"/>
      <c r="N2786" s="190"/>
      <c r="O2786" s="192"/>
      <c r="P2786" s="218"/>
      <c r="Q2786" s="218"/>
      <c r="R2786" s="218"/>
    </row>
    <row r="2787" spans="1:18" x14ac:dyDescent="0.25">
      <c r="A2787" s="191"/>
      <c r="B2787" s="190"/>
      <c r="C2787" s="190"/>
      <c r="D2787" s="190"/>
      <c r="E2787" s="190"/>
      <c r="F2787" s="190"/>
      <c r="G2787" s="190"/>
      <c r="H2787" s="276"/>
      <c r="I2787" s="190"/>
      <c r="J2787" s="67"/>
      <c r="K2787" s="190"/>
      <c r="L2787" s="190"/>
      <c r="M2787" s="191"/>
      <c r="N2787" s="190"/>
      <c r="O2787" s="192"/>
      <c r="P2787" s="218"/>
      <c r="Q2787" s="218"/>
      <c r="R2787" s="218"/>
    </row>
    <row r="2788" spans="1:18" x14ac:dyDescent="0.25">
      <c r="A2788" s="191"/>
      <c r="B2788" s="190"/>
      <c r="C2788" s="190"/>
      <c r="D2788" s="190"/>
      <c r="E2788" s="190"/>
      <c r="F2788" s="190"/>
      <c r="G2788" s="190"/>
      <c r="H2788" s="276"/>
      <c r="I2788" s="190"/>
      <c r="J2788" s="67"/>
      <c r="K2788" s="190"/>
      <c r="L2788" s="190"/>
      <c r="M2788" s="191"/>
      <c r="N2788" s="190"/>
      <c r="O2788" s="192"/>
      <c r="P2788" s="218"/>
      <c r="Q2788" s="218"/>
      <c r="R2788" s="218"/>
    </row>
    <row r="2789" spans="1:18" x14ac:dyDescent="0.25">
      <c r="A2789" s="191"/>
      <c r="B2789" s="190"/>
      <c r="C2789" s="190"/>
      <c r="D2789" s="190"/>
      <c r="E2789" s="190"/>
      <c r="F2789" s="190"/>
      <c r="G2789" s="190"/>
      <c r="H2789" s="276"/>
      <c r="I2789" s="190"/>
      <c r="J2789" s="67"/>
      <c r="K2789" s="190"/>
      <c r="L2789" s="190"/>
      <c r="M2789" s="191"/>
      <c r="N2789" s="190"/>
      <c r="O2789" s="192"/>
      <c r="P2789" s="218"/>
      <c r="Q2789" s="218"/>
      <c r="R2789" s="218"/>
    </row>
    <row r="2790" spans="1:18" x14ac:dyDescent="0.25">
      <c r="A2790" s="191"/>
      <c r="B2790" s="190"/>
      <c r="C2790" s="190"/>
      <c r="D2790" s="190"/>
      <c r="E2790" s="190"/>
      <c r="F2790" s="190"/>
      <c r="G2790" s="190"/>
      <c r="H2790" s="276"/>
      <c r="I2790" s="190"/>
      <c r="J2790" s="67"/>
      <c r="K2790" s="190"/>
      <c r="L2790" s="190"/>
      <c r="M2790" s="191"/>
      <c r="N2790" s="190"/>
      <c r="O2790" s="192"/>
      <c r="P2790" s="218"/>
      <c r="Q2790" s="218"/>
      <c r="R2790" s="218"/>
    </row>
    <row r="2791" spans="1:18" x14ac:dyDescent="0.25">
      <c r="A2791" s="191"/>
      <c r="B2791" s="190"/>
      <c r="C2791" s="190"/>
      <c r="D2791" s="190"/>
      <c r="E2791" s="190"/>
      <c r="F2791" s="190"/>
      <c r="G2791" s="190"/>
      <c r="H2791" s="276"/>
      <c r="I2791" s="190"/>
      <c r="J2791" s="67"/>
      <c r="K2791" s="190"/>
      <c r="L2791" s="190"/>
      <c r="M2791" s="191"/>
      <c r="N2791" s="190"/>
      <c r="O2791" s="192"/>
      <c r="P2791" s="218"/>
      <c r="Q2791" s="218"/>
      <c r="R2791" s="218"/>
    </row>
    <row r="2792" spans="1:18" x14ac:dyDescent="0.25">
      <c r="A2792" s="191"/>
      <c r="B2792" s="190"/>
      <c r="C2792" s="190"/>
      <c r="D2792" s="190"/>
      <c r="E2792" s="190"/>
      <c r="F2792" s="190"/>
      <c r="G2792" s="190"/>
      <c r="H2792" s="276"/>
      <c r="I2792" s="190"/>
      <c r="J2792" s="67"/>
      <c r="K2792" s="190"/>
      <c r="L2792" s="190"/>
      <c r="M2792" s="191"/>
      <c r="N2792" s="190"/>
      <c r="O2792" s="192"/>
      <c r="P2792" s="218"/>
      <c r="Q2792" s="218"/>
      <c r="R2792" s="218"/>
    </row>
    <row r="2793" spans="1:18" x14ac:dyDescent="0.25">
      <c r="A2793" s="191"/>
      <c r="B2793" s="190"/>
      <c r="C2793" s="190"/>
      <c r="D2793" s="190"/>
      <c r="E2793" s="190"/>
      <c r="F2793" s="190"/>
      <c r="G2793" s="190"/>
      <c r="H2793" s="276"/>
      <c r="I2793" s="190"/>
      <c r="J2793" s="67"/>
      <c r="K2793" s="190"/>
      <c r="L2793" s="190"/>
      <c r="M2793" s="191"/>
      <c r="N2793" s="190"/>
      <c r="O2793" s="192"/>
      <c r="P2793" s="218"/>
      <c r="Q2793" s="218"/>
      <c r="R2793" s="218"/>
    </row>
    <row r="2794" spans="1:18" x14ac:dyDescent="0.25">
      <c r="A2794" s="191"/>
      <c r="B2794" s="190"/>
      <c r="C2794" s="190"/>
      <c r="D2794" s="190"/>
      <c r="E2794" s="190"/>
      <c r="F2794" s="190"/>
      <c r="G2794" s="190"/>
      <c r="H2794" s="276"/>
      <c r="I2794" s="190"/>
      <c r="J2794" s="67"/>
      <c r="K2794" s="190"/>
      <c r="L2794" s="190"/>
      <c r="M2794" s="191"/>
      <c r="N2794" s="190"/>
      <c r="O2794" s="192"/>
      <c r="P2794" s="218"/>
      <c r="Q2794" s="218"/>
      <c r="R2794" s="218"/>
    </row>
    <row r="2795" spans="1:18" x14ac:dyDescent="0.25">
      <c r="A2795" s="191"/>
      <c r="B2795" s="190"/>
      <c r="C2795" s="190"/>
      <c r="D2795" s="190"/>
      <c r="E2795" s="190"/>
      <c r="F2795" s="190"/>
      <c r="G2795" s="190"/>
      <c r="H2795" s="276"/>
      <c r="I2795" s="190"/>
      <c r="J2795" s="67"/>
      <c r="K2795" s="190"/>
      <c r="L2795" s="190"/>
      <c r="M2795" s="191"/>
      <c r="N2795" s="190"/>
      <c r="O2795" s="192"/>
      <c r="P2795" s="218"/>
      <c r="Q2795" s="218"/>
      <c r="R2795" s="218"/>
    </row>
    <row r="2796" spans="1:18" x14ac:dyDescent="0.25">
      <c r="A2796" s="191"/>
      <c r="B2796" s="190"/>
      <c r="C2796" s="190"/>
      <c r="D2796" s="190"/>
      <c r="E2796" s="190"/>
      <c r="F2796" s="190"/>
      <c r="G2796" s="190"/>
      <c r="H2796" s="276"/>
      <c r="I2796" s="190"/>
      <c r="J2796" s="67"/>
      <c r="K2796" s="190"/>
      <c r="L2796" s="190"/>
      <c r="M2796" s="191"/>
      <c r="N2796" s="190"/>
      <c r="O2796" s="192"/>
      <c r="P2796" s="218"/>
      <c r="Q2796" s="218"/>
      <c r="R2796" s="218"/>
    </row>
    <row r="2797" spans="1:18" x14ac:dyDescent="0.25">
      <c r="A2797" s="191"/>
      <c r="B2797" s="190"/>
      <c r="C2797" s="190"/>
      <c r="D2797" s="190"/>
      <c r="E2797" s="190"/>
      <c r="F2797" s="190"/>
      <c r="G2797" s="190"/>
      <c r="H2797" s="276"/>
      <c r="I2797" s="190"/>
      <c r="J2797" s="67"/>
      <c r="K2797" s="190"/>
      <c r="L2797" s="190"/>
      <c r="M2797" s="191"/>
      <c r="N2797" s="190"/>
      <c r="O2797" s="192"/>
      <c r="P2797" s="218"/>
      <c r="Q2797" s="218"/>
      <c r="R2797" s="218"/>
    </row>
    <row r="2798" spans="1:18" x14ac:dyDescent="0.25">
      <c r="A2798" s="191"/>
      <c r="B2798" s="190"/>
      <c r="C2798" s="190"/>
      <c r="D2798" s="190"/>
      <c r="E2798" s="190"/>
      <c r="F2798" s="190"/>
      <c r="G2798" s="190"/>
      <c r="H2798" s="276"/>
      <c r="I2798" s="190"/>
      <c r="J2798" s="67"/>
      <c r="K2798" s="190"/>
      <c r="L2798" s="190"/>
      <c r="M2798" s="191"/>
      <c r="N2798" s="190"/>
      <c r="O2798" s="192"/>
      <c r="P2798" s="218"/>
      <c r="Q2798" s="218"/>
      <c r="R2798" s="218"/>
    </row>
    <row r="2799" spans="1:18" x14ac:dyDescent="0.25">
      <c r="A2799" s="191"/>
      <c r="B2799" s="190"/>
      <c r="C2799" s="190"/>
      <c r="D2799" s="190"/>
      <c r="E2799" s="190"/>
      <c r="F2799" s="190"/>
      <c r="G2799" s="190"/>
      <c r="H2799" s="276"/>
      <c r="I2799" s="190"/>
      <c r="J2799" s="67"/>
      <c r="K2799" s="190"/>
      <c r="L2799" s="190"/>
      <c r="M2799" s="191"/>
      <c r="N2799" s="190"/>
      <c r="O2799" s="192"/>
      <c r="P2799" s="218"/>
      <c r="Q2799" s="218"/>
      <c r="R2799" s="218"/>
    </row>
    <row r="2800" spans="1:18" x14ac:dyDescent="0.25">
      <c r="A2800" s="191"/>
      <c r="B2800" s="190"/>
      <c r="C2800" s="190"/>
      <c r="D2800" s="190"/>
      <c r="E2800" s="190"/>
      <c r="F2800" s="190"/>
      <c r="G2800" s="190"/>
      <c r="H2800" s="276"/>
      <c r="I2800" s="190"/>
      <c r="J2800" s="67"/>
      <c r="K2800" s="190"/>
      <c r="L2800" s="190"/>
      <c r="M2800" s="191"/>
      <c r="N2800" s="190"/>
      <c r="O2800" s="192"/>
      <c r="P2800" s="218"/>
      <c r="Q2800" s="218"/>
      <c r="R2800" s="218"/>
    </row>
    <row r="2801" spans="1:18" x14ac:dyDescent="0.25">
      <c r="A2801" s="191"/>
      <c r="B2801" s="190"/>
      <c r="C2801" s="190"/>
      <c r="D2801" s="190"/>
      <c r="E2801" s="190"/>
      <c r="F2801" s="190"/>
      <c r="G2801" s="190"/>
      <c r="H2801" s="276"/>
      <c r="I2801" s="190"/>
      <c r="J2801" s="67"/>
      <c r="K2801" s="190"/>
      <c r="L2801" s="190"/>
      <c r="M2801" s="191"/>
      <c r="N2801" s="190"/>
      <c r="O2801" s="192"/>
      <c r="P2801" s="218"/>
      <c r="Q2801" s="218"/>
      <c r="R2801" s="218"/>
    </row>
    <row r="2802" spans="1:18" x14ac:dyDescent="0.25">
      <c r="A2802" s="191"/>
      <c r="B2802" s="190"/>
      <c r="C2802" s="190"/>
      <c r="D2802" s="190"/>
      <c r="E2802" s="190"/>
      <c r="F2802" s="190"/>
      <c r="G2802" s="190"/>
      <c r="H2802" s="276"/>
      <c r="I2802" s="190"/>
      <c r="J2802" s="67"/>
      <c r="K2802" s="190"/>
      <c r="L2802" s="190"/>
      <c r="M2802" s="191"/>
      <c r="N2802" s="190"/>
      <c r="O2802" s="192"/>
      <c r="P2802" s="218"/>
      <c r="Q2802" s="218"/>
      <c r="R2802" s="218"/>
    </row>
    <row r="2803" spans="1:18" x14ac:dyDescent="0.25">
      <c r="A2803" s="191"/>
      <c r="B2803" s="190"/>
      <c r="C2803" s="190"/>
      <c r="D2803" s="190"/>
      <c r="E2803" s="190"/>
      <c r="F2803" s="190"/>
      <c r="G2803" s="190"/>
      <c r="H2803" s="276"/>
      <c r="I2803" s="190"/>
      <c r="J2803" s="67"/>
      <c r="K2803" s="190"/>
      <c r="L2803" s="190"/>
      <c r="M2803" s="191"/>
      <c r="N2803" s="190"/>
      <c r="O2803" s="192"/>
      <c r="P2803" s="218"/>
      <c r="Q2803" s="218"/>
      <c r="R2803" s="218"/>
    </row>
    <row r="2804" spans="1:18" x14ac:dyDescent="0.25">
      <c r="A2804" s="191"/>
      <c r="B2804" s="190"/>
      <c r="C2804" s="190"/>
      <c r="D2804" s="190"/>
      <c r="E2804" s="190"/>
      <c r="F2804" s="190"/>
      <c r="G2804" s="190"/>
      <c r="H2804" s="276"/>
      <c r="I2804" s="190"/>
      <c r="J2804" s="67"/>
      <c r="K2804" s="190"/>
      <c r="L2804" s="190"/>
      <c r="M2804" s="191"/>
      <c r="N2804" s="190"/>
      <c r="O2804" s="192"/>
      <c r="P2804" s="218"/>
      <c r="Q2804" s="218"/>
      <c r="R2804" s="218"/>
    </row>
    <row r="2805" spans="1:18" x14ac:dyDescent="0.25">
      <c r="A2805" s="191"/>
      <c r="B2805" s="190"/>
      <c r="C2805" s="190"/>
      <c r="D2805" s="190"/>
      <c r="E2805" s="190"/>
      <c r="F2805" s="190"/>
      <c r="G2805" s="190"/>
      <c r="H2805" s="276"/>
      <c r="I2805" s="190"/>
      <c r="J2805" s="67"/>
      <c r="K2805" s="190"/>
      <c r="L2805" s="190"/>
      <c r="M2805" s="191"/>
      <c r="N2805" s="190"/>
      <c r="O2805" s="192"/>
      <c r="P2805" s="218"/>
      <c r="Q2805" s="218"/>
      <c r="R2805" s="218"/>
    </row>
    <row r="2806" spans="1:18" x14ac:dyDescent="0.25">
      <c r="A2806" s="191"/>
      <c r="B2806" s="190"/>
      <c r="C2806" s="190"/>
      <c r="D2806" s="190"/>
      <c r="E2806" s="190"/>
      <c r="F2806" s="190"/>
      <c r="G2806" s="190"/>
      <c r="H2806" s="276"/>
      <c r="I2806" s="190"/>
      <c r="J2806" s="67"/>
      <c r="K2806" s="190"/>
      <c r="L2806" s="190"/>
      <c r="M2806" s="191"/>
      <c r="N2806" s="190"/>
      <c r="O2806" s="192"/>
      <c r="P2806" s="218"/>
      <c r="Q2806" s="218"/>
      <c r="R2806" s="218"/>
    </row>
    <row r="2807" spans="1:18" x14ac:dyDescent="0.25">
      <c r="A2807" s="191"/>
      <c r="B2807" s="190"/>
      <c r="C2807" s="190"/>
      <c r="D2807" s="190"/>
      <c r="E2807" s="190"/>
      <c r="F2807" s="190"/>
      <c r="G2807" s="190"/>
      <c r="H2807" s="276"/>
      <c r="I2807" s="190"/>
      <c r="J2807" s="67"/>
      <c r="K2807" s="190"/>
      <c r="L2807" s="190"/>
      <c r="M2807" s="191"/>
      <c r="N2807" s="190"/>
      <c r="O2807" s="192"/>
      <c r="P2807" s="218"/>
      <c r="Q2807" s="218"/>
      <c r="R2807" s="218"/>
    </row>
    <row r="2808" spans="1:18" x14ac:dyDescent="0.25">
      <c r="A2808" s="191"/>
      <c r="B2808" s="190"/>
      <c r="C2808" s="190"/>
      <c r="D2808" s="190"/>
      <c r="E2808" s="190"/>
      <c r="F2808" s="190"/>
      <c r="G2808" s="190"/>
      <c r="H2808" s="276"/>
      <c r="I2808" s="190"/>
      <c r="J2808" s="67"/>
      <c r="K2808" s="190"/>
      <c r="L2808" s="190"/>
      <c r="M2808" s="191"/>
      <c r="N2808" s="190"/>
      <c r="O2808" s="192"/>
      <c r="P2808" s="218"/>
      <c r="Q2808" s="218"/>
      <c r="R2808" s="218"/>
    </row>
    <row r="2809" spans="1:18" x14ac:dyDescent="0.25">
      <c r="A2809" s="191"/>
      <c r="B2809" s="190"/>
      <c r="C2809" s="190"/>
      <c r="D2809" s="190"/>
      <c r="E2809" s="190"/>
      <c r="F2809" s="190"/>
      <c r="G2809" s="190"/>
      <c r="H2809" s="276"/>
      <c r="I2809" s="190"/>
      <c r="J2809" s="67"/>
      <c r="K2809" s="190"/>
      <c r="L2809" s="190"/>
      <c r="M2809" s="191"/>
      <c r="N2809" s="190"/>
      <c r="O2809" s="192"/>
      <c r="P2809" s="218"/>
      <c r="Q2809" s="218"/>
      <c r="R2809" s="218"/>
    </row>
    <row r="2810" spans="1:18" x14ac:dyDescent="0.25">
      <c r="A2810" s="191"/>
      <c r="B2810" s="190"/>
      <c r="C2810" s="190"/>
      <c r="D2810" s="190"/>
      <c r="E2810" s="190"/>
      <c r="F2810" s="190"/>
      <c r="G2810" s="190"/>
      <c r="H2810" s="276"/>
      <c r="I2810" s="190"/>
      <c r="J2810" s="67"/>
      <c r="K2810" s="190"/>
      <c r="L2810" s="190"/>
      <c r="M2810" s="191"/>
      <c r="N2810" s="190"/>
      <c r="O2810" s="192"/>
      <c r="P2810" s="218"/>
      <c r="Q2810" s="218"/>
      <c r="R2810" s="218"/>
    </row>
    <row r="2811" spans="1:18" x14ac:dyDescent="0.25">
      <c r="A2811" s="191"/>
      <c r="B2811" s="190"/>
      <c r="C2811" s="190"/>
      <c r="D2811" s="190"/>
      <c r="E2811" s="190"/>
      <c r="F2811" s="190"/>
      <c r="G2811" s="190"/>
      <c r="H2811" s="276"/>
      <c r="I2811" s="190"/>
      <c r="J2811" s="67"/>
      <c r="K2811" s="190"/>
      <c r="L2811" s="190"/>
      <c r="M2811" s="191"/>
      <c r="N2811" s="190"/>
      <c r="O2811" s="192"/>
      <c r="P2811" s="218"/>
      <c r="Q2811" s="218"/>
      <c r="R2811" s="218"/>
    </row>
    <row r="2812" spans="1:18" x14ac:dyDescent="0.25">
      <c r="A2812" s="191"/>
      <c r="B2812" s="190"/>
      <c r="C2812" s="190"/>
      <c r="D2812" s="190"/>
      <c r="E2812" s="190"/>
      <c r="F2812" s="190"/>
      <c r="G2812" s="190"/>
      <c r="H2812" s="276"/>
      <c r="I2812" s="190"/>
      <c r="J2812" s="67"/>
      <c r="K2812" s="190"/>
      <c r="L2812" s="190"/>
      <c r="M2812" s="191"/>
      <c r="N2812" s="190"/>
      <c r="O2812" s="192"/>
      <c r="P2812" s="218"/>
      <c r="Q2812" s="218"/>
      <c r="R2812" s="218"/>
    </row>
    <row r="2813" spans="1:18" x14ac:dyDescent="0.25">
      <c r="A2813" s="191"/>
      <c r="B2813" s="190"/>
      <c r="C2813" s="190"/>
      <c r="D2813" s="190"/>
      <c r="E2813" s="190"/>
      <c r="F2813" s="190"/>
      <c r="G2813" s="190"/>
      <c r="H2813" s="276"/>
      <c r="I2813" s="190"/>
      <c r="J2813" s="67"/>
      <c r="K2813" s="190"/>
      <c r="L2813" s="190"/>
      <c r="M2813" s="191"/>
      <c r="N2813" s="190"/>
      <c r="O2813" s="192"/>
      <c r="P2813" s="218"/>
      <c r="Q2813" s="218"/>
      <c r="R2813" s="218"/>
    </row>
    <row r="2814" spans="1:18" x14ac:dyDescent="0.25">
      <c r="A2814" s="191"/>
      <c r="B2814" s="190"/>
      <c r="C2814" s="190"/>
      <c r="D2814" s="190"/>
      <c r="E2814" s="190"/>
      <c r="F2814" s="190"/>
      <c r="G2814" s="190"/>
      <c r="H2814" s="276"/>
      <c r="I2814" s="190"/>
      <c r="J2814" s="67"/>
      <c r="K2814" s="190"/>
      <c r="L2814" s="190"/>
      <c r="M2814" s="191"/>
      <c r="N2814" s="190"/>
      <c r="O2814" s="192"/>
      <c r="P2814" s="218"/>
      <c r="Q2814" s="218"/>
      <c r="R2814" s="218"/>
    </row>
    <row r="2815" spans="1:18" x14ac:dyDescent="0.25">
      <c r="A2815" s="191"/>
      <c r="B2815" s="190"/>
      <c r="C2815" s="190"/>
      <c r="D2815" s="190"/>
      <c r="E2815" s="190"/>
      <c r="F2815" s="190"/>
      <c r="G2815" s="190"/>
      <c r="H2815" s="276"/>
      <c r="I2815" s="190"/>
      <c r="J2815" s="67"/>
      <c r="K2815" s="190"/>
      <c r="L2815" s="190"/>
      <c r="M2815" s="191"/>
      <c r="N2815" s="190"/>
      <c r="O2815" s="192"/>
      <c r="P2815" s="218"/>
      <c r="Q2815" s="218"/>
      <c r="R2815" s="218"/>
    </row>
    <row r="2816" spans="1:18" x14ac:dyDescent="0.25">
      <c r="A2816" s="191"/>
      <c r="B2816" s="190"/>
      <c r="C2816" s="190"/>
      <c r="D2816" s="190"/>
      <c r="E2816" s="190"/>
      <c r="F2816" s="190"/>
      <c r="G2816" s="190"/>
      <c r="H2816" s="276"/>
      <c r="I2816" s="190"/>
      <c r="J2816" s="67"/>
      <c r="K2816" s="190"/>
      <c r="L2816" s="190"/>
      <c r="M2816" s="191"/>
      <c r="N2816" s="190"/>
      <c r="O2816" s="192"/>
      <c r="P2816" s="218"/>
      <c r="Q2816" s="218"/>
      <c r="R2816" s="218"/>
    </row>
    <row r="2817" spans="1:18" x14ac:dyDescent="0.25">
      <c r="A2817" s="191"/>
      <c r="B2817" s="190"/>
      <c r="C2817" s="190"/>
      <c r="D2817" s="190"/>
      <c r="E2817" s="190"/>
      <c r="F2817" s="190"/>
      <c r="G2817" s="190"/>
      <c r="H2817" s="276"/>
      <c r="I2817" s="190"/>
      <c r="J2817" s="67"/>
      <c r="K2817" s="190"/>
      <c r="L2817" s="190"/>
      <c r="M2817" s="191"/>
      <c r="N2817" s="190"/>
      <c r="O2817" s="192"/>
      <c r="P2817" s="218"/>
      <c r="Q2817" s="218"/>
      <c r="R2817" s="218"/>
    </row>
    <row r="2818" spans="1:18" x14ac:dyDescent="0.25">
      <c r="A2818" s="191"/>
      <c r="B2818" s="190"/>
      <c r="C2818" s="190"/>
      <c r="D2818" s="190"/>
      <c r="E2818" s="190"/>
      <c r="F2818" s="190"/>
      <c r="G2818" s="190"/>
      <c r="H2818" s="276"/>
      <c r="I2818" s="190"/>
      <c r="J2818" s="67"/>
      <c r="K2818" s="190"/>
      <c r="L2818" s="190"/>
      <c r="M2818" s="191"/>
      <c r="N2818" s="190"/>
      <c r="O2818" s="192"/>
      <c r="P2818" s="218"/>
      <c r="Q2818" s="218"/>
      <c r="R2818" s="218"/>
    </row>
    <row r="2819" spans="1:18" x14ac:dyDescent="0.25">
      <c r="A2819" s="191"/>
      <c r="B2819" s="190"/>
      <c r="C2819" s="190"/>
      <c r="D2819" s="190"/>
      <c r="E2819" s="190"/>
      <c r="F2819" s="190"/>
      <c r="G2819" s="190"/>
      <c r="H2819" s="276"/>
      <c r="I2819" s="190"/>
      <c r="J2819" s="67"/>
      <c r="K2819" s="190"/>
      <c r="L2819" s="190"/>
      <c r="M2819" s="191"/>
      <c r="N2819" s="190"/>
      <c r="O2819" s="192"/>
      <c r="P2819" s="218"/>
      <c r="Q2819" s="218"/>
      <c r="R2819" s="218"/>
    </row>
    <row r="2820" spans="1:18" x14ac:dyDescent="0.25">
      <c r="A2820" s="191"/>
      <c r="B2820" s="190"/>
      <c r="C2820" s="190"/>
      <c r="D2820" s="190"/>
      <c r="E2820" s="190"/>
      <c r="F2820" s="190"/>
      <c r="G2820" s="190"/>
      <c r="H2820" s="276"/>
      <c r="I2820" s="190"/>
      <c r="J2820" s="67"/>
      <c r="K2820" s="190"/>
      <c r="L2820" s="190"/>
      <c r="M2820" s="191"/>
      <c r="N2820" s="190"/>
      <c r="O2820" s="192"/>
      <c r="P2820" s="218"/>
      <c r="Q2820" s="218"/>
      <c r="R2820" s="218"/>
    </row>
    <row r="2821" spans="1:18" x14ac:dyDescent="0.25">
      <c r="A2821" s="191"/>
      <c r="B2821" s="190"/>
      <c r="C2821" s="190"/>
      <c r="D2821" s="190"/>
      <c r="E2821" s="190"/>
      <c r="F2821" s="190"/>
      <c r="G2821" s="190"/>
      <c r="H2821" s="276"/>
      <c r="I2821" s="190"/>
      <c r="J2821" s="67"/>
      <c r="K2821" s="190"/>
      <c r="L2821" s="190"/>
      <c r="M2821" s="191"/>
      <c r="N2821" s="190"/>
      <c r="O2821" s="192"/>
      <c r="P2821" s="218"/>
      <c r="Q2821" s="218"/>
      <c r="R2821" s="218"/>
    </row>
    <row r="2822" spans="1:18" x14ac:dyDescent="0.25">
      <c r="A2822" s="191"/>
      <c r="B2822" s="190"/>
      <c r="C2822" s="190"/>
      <c r="D2822" s="190"/>
      <c r="E2822" s="190"/>
      <c r="F2822" s="190"/>
      <c r="G2822" s="190"/>
      <c r="H2822" s="276"/>
      <c r="I2822" s="190"/>
      <c r="J2822" s="67"/>
      <c r="K2822" s="190"/>
      <c r="L2822" s="190"/>
      <c r="M2822" s="191"/>
      <c r="N2822" s="190"/>
      <c r="O2822" s="192"/>
      <c r="P2822" s="218"/>
      <c r="Q2822" s="218"/>
      <c r="R2822" s="218"/>
    </row>
    <row r="2823" spans="1:18" x14ac:dyDescent="0.25">
      <c r="A2823" s="191"/>
      <c r="B2823" s="190"/>
      <c r="C2823" s="190"/>
      <c r="D2823" s="190"/>
      <c r="E2823" s="190"/>
      <c r="F2823" s="190"/>
      <c r="G2823" s="190"/>
      <c r="H2823" s="276"/>
      <c r="I2823" s="190"/>
      <c r="J2823" s="67"/>
      <c r="K2823" s="190"/>
      <c r="L2823" s="190"/>
      <c r="M2823" s="191"/>
      <c r="N2823" s="190"/>
      <c r="O2823" s="192"/>
      <c r="P2823" s="218"/>
      <c r="Q2823" s="218"/>
      <c r="R2823" s="218"/>
    </row>
    <row r="2824" spans="1:18" x14ac:dyDescent="0.25">
      <c r="A2824" s="191"/>
      <c r="B2824" s="190"/>
      <c r="C2824" s="190"/>
      <c r="D2824" s="190"/>
      <c r="E2824" s="190"/>
      <c r="F2824" s="190"/>
      <c r="G2824" s="190"/>
      <c r="H2824" s="276"/>
      <c r="I2824" s="190"/>
      <c r="J2824" s="67"/>
      <c r="K2824" s="190"/>
      <c r="L2824" s="190"/>
      <c r="M2824" s="191"/>
      <c r="N2824" s="190"/>
      <c r="O2824" s="192"/>
      <c r="P2824" s="218"/>
      <c r="Q2824" s="218"/>
      <c r="R2824" s="218"/>
    </row>
    <row r="2825" spans="1:18" x14ac:dyDescent="0.25">
      <c r="A2825" s="191"/>
      <c r="B2825" s="190"/>
      <c r="C2825" s="190"/>
      <c r="D2825" s="190"/>
      <c r="E2825" s="190"/>
      <c r="F2825" s="190"/>
      <c r="G2825" s="190"/>
      <c r="H2825" s="276"/>
      <c r="I2825" s="190"/>
      <c r="J2825" s="67"/>
      <c r="K2825" s="190"/>
      <c r="L2825" s="190"/>
      <c r="M2825" s="191"/>
      <c r="N2825" s="190"/>
      <c r="O2825" s="192"/>
      <c r="P2825" s="218"/>
      <c r="Q2825" s="218"/>
      <c r="R2825" s="218"/>
    </row>
    <row r="2826" spans="1:18" x14ac:dyDescent="0.25">
      <c r="A2826" s="191"/>
      <c r="B2826" s="190"/>
      <c r="C2826" s="190"/>
      <c r="D2826" s="190"/>
      <c r="E2826" s="190"/>
      <c r="F2826" s="190"/>
      <c r="G2826" s="190"/>
      <c r="H2826" s="276"/>
      <c r="I2826" s="190"/>
      <c r="J2826" s="67"/>
      <c r="K2826" s="190"/>
      <c r="L2826" s="190"/>
      <c r="M2826" s="191"/>
      <c r="N2826" s="190"/>
      <c r="O2826" s="192"/>
      <c r="P2826" s="218"/>
      <c r="Q2826" s="218"/>
      <c r="R2826" s="218"/>
    </row>
    <row r="2827" spans="1:18" x14ac:dyDescent="0.25">
      <c r="A2827" s="191"/>
      <c r="B2827" s="190"/>
      <c r="C2827" s="190"/>
      <c r="D2827" s="190"/>
      <c r="E2827" s="190"/>
      <c r="F2827" s="190"/>
      <c r="G2827" s="190"/>
      <c r="H2827" s="276"/>
      <c r="I2827" s="190"/>
      <c r="J2827" s="67"/>
      <c r="K2827" s="190"/>
      <c r="L2827" s="190"/>
      <c r="M2827" s="191"/>
      <c r="N2827" s="190"/>
      <c r="O2827" s="192"/>
      <c r="P2827" s="218"/>
      <c r="Q2827" s="218"/>
      <c r="R2827" s="218"/>
    </row>
    <row r="2828" spans="1:18" x14ac:dyDescent="0.25">
      <c r="A2828" s="191"/>
      <c r="B2828" s="190"/>
      <c r="C2828" s="190"/>
      <c r="D2828" s="190"/>
      <c r="E2828" s="190"/>
      <c r="F2828" s="190"/>
      <c r="G2828" s="190"/>
      <c r="H2828" s="276"/>
      <c r="I2828" s="190"/>
      <c r="J2828" s="67"/>
      <c r="K2828" s="190"/>
      <c r="L2828" s="190"/>
      <c r="M2828" s="191"/>
      <c r="N2828" s="190"/>
      <c r="O2828" s="192"/>
      <c r="P2828" s="218"/>
      <c r="Q2828" s="218"/>
      <c r="R2828" s="218"/>
    </row>
    <row r="2829" spans="1:18" x14ac:dyDescent="0.25">
      <c r="A2829" s="191"/>
      <c r="B2829" s="190"/>
      <c r="C2829" s="190"/>
      <c r="D2829" s="190"/>
      <c r="E2829" s="190"/>
      <c r="F2829" s="190"/>
      <c r="G2829" s="190"/>
      <c r="H2829" s="276"/>
      <c r="I2829" s="190"/>
      <c r="J2829" s="67"/>
      <c r="K2829" s="190"/>
      <c r="L2829" s="190"/>
      <c r="M2829" s="191"/>
      <c r="N2829" s="190"/>
      <c r="O2829" s="192"/>
      <c r="P2829" s="218"/>
      <c r="Q2829" s="218"/>
      <c r="R2829" s="218"/>
    </row>
    <row r="2830" spans="1:18" x14ac:dyDescent="0.25">
      <c r="A2830" s="191"/>
      <c r="B2830" s="190"/>
      <c r="C2830" s="190"/>
      <c r="D2830" s="190"/>
      <c r="E2830" s="190"/>
      <c r="F2830" s="190"/>
      <c r="G2830" s="190"/>
      <c r="H2830" s="276"/>
      <c r="I2830" s="190"/>
      <c r="J2830" s="67"/>
      <c r="K2830" s="190"/>
      <c r="L2830" s="190"/>
      <c r="M2830" s="191"/>
      <c r="N2830" s="190"/>
      <c r="O2830" s="192"/>
      <c r="P2830" s="218"/>
      <c r="Q2830" s="218"/>
      <c r="R2830" s="218"/>
    </row>
    <row r="2831" spans="1:18" x14ac:dyDescent="0.25">
      <c r="A2831" s="191"/>
      <c r="B2831" s="190"/>
      <c r="C2831" s="190"/>
      <c r="D2831" s="190"/>
      <c r="E2831" s="190"/>
      <c r="F2831" s="190"/>
      <c r="G2831" s="190"/>
      <c r="H2831" s="276"/>
      <c r="I2831" s="190"/>
      <c r="J2831" s="67"/>
      <c r="K2831" s="190"/>
      <c r="L2831" s="190"/>
      <c r="M2831" s="191"/>
      <c r="N2831" s="190"/>
      <c r="O2831" s="192"/>
      <c r="P2831" s="218"/>
      <c r="Q2831" s="218"/>
      <c r="R2831" s="218"/>
    </row>
    <row r="2832" spans="1:18" x14ac:dyDescent="0.25">
      <c r="A2832" s="191"/>
      <c r="B2832" s="190"/>
      <c r="C2832" s="190"/>
      <c r="D2832" s="190"/>
      <c r="E2832" s="190"/>
      <c r="F2832" s="190"/>
      <c r="G2832" s="190"/>
      <c r="H2832" s="276"/>
      <c r="I2832" s="190"/>
      <c r="J2832" s="67"/>
      <c r="K2832" s="190"/>
      <c r="L2832" s="190"/>
      <c r="M2832" s="191"/>
      <c r="N2832" s="190"/>
      <c r="O2832" s="192"/>
      <c r="P2832" s="218"/>
      <c r="Q2832" s="218"/>
      <c r="R2832" s="218"/>
    </row>
    <row r="2833" spans="1:18" x14ac:dyDescent="0.25">
      <c r="A2833" s="191"/>
      <c r="B2833" s="190"/>
      <c r="C2833" s="190"/>
      <c r="D2833" s="190"/>
      <c r="E2833" s="190"/>
      <c r="F2833" s="190"/>
      <c r="G2833" s="190"/>
      <c r="H2833" s="276"/>
      <c r="I2833" s="190"/>
      <c r="J2833" s="67"/>
      <c r="K2833" s="190"/>
      <c r="L2833" s="190"/>
      <c r="M2833" s="191"/>
      <c r="N2833" s="190"/>
      <c r="O2833" s="192"/>
      <c r="P2833" s="218"/>
      <c r="Q2833" s="218"/>
      <c r="R2833" s="218"/>
    </row>
    <row r="2834" spans="1:18" x14ac:dyDescent="0.25">
      <c r="A2834" s="191"/>
      <c r="B2834" s="190"/>
      <c r="C2834" s="190"/>
      <c r="D2834" s="190"/>
      <c r="E2834" s="190"/>
      <c r="F2834" s="190"/>
      <c r="G2834" s="190"/>
      <c r="H2834" s="276"/>
      <c r="I2834" s="190"/>
      <c r="J2834" s="67"/>
      <c r="K2834" s="190"/>
      <c r="L2834" s="190"/>
      <c r="M2834" s="191"/>
      <c r="N2834" s="190"/>
      <c r="O2834" s="192"/>
      <c r="P2834" s="218"/>
      <c r="Q2834" s="218"/>
      <c r="R2834" s="218"/>
    </row>
    <row r="2835" spans="1:18" x14ac:dyDescent="0.25">
      <c r="A2835" s="191"/>
      <c r="B2835" s="190"/>
      <c r="C2835" s="190"/>
      <c r="D2835" s="190"/>
      <c r="E2835" s="190"/>
      <c r="F2835" s="190"/>
      <c r="G2835" s="190"/>
      <c r="H2835" s="276"/>
      <c r="I2835" s="190"/>
      <c r="J2835" s="67"/>
      <c r="K2835" s="190"/>
      <c r="L2835" s="190"/>
      <c r="M2835" s="191"/>
      <c r="N2835" s="190"/>
      <c r="O2835" s="192"/>
      <c r="P2835" s="218"/>
      <c r="Q2835" s="218"/>
      <c r="R2835" s="218"/>
    </row>
    <row r="2836" spans="1:18" x14ac:dyDescent="0.25">
      <c r="A2836" s="191"/>
      <c r="B2836" s="190"/>
      <c r="C2836" s="190"/>
      <c r="D2836" s="190"/>
      <c r="E2836" s="190"/>
      <c r="F2836" s="190"/>
      <c r="G2836" s="190"/>
      <c r="H2836" s="276"/>
      <c r="I2836" s="190"/>
      <c r="J2836" s="67"/>
      <c r="K2836" s="190"/>
      <c r="L2836" s="190"/>
      <c r="M2836" s="191"/>
      <c r="N2836" s="190"/>
      <c r="O2836" s="192"/>
      <c r="P2836" s="218"/>
      <c r="Q2836" s="218"/>
      <c r="R2836" s="218"/>
    </row>
    <row r="2837" spans="1:18" x14ac:dyDescent="0.25">
      <c r="A2837" s="191"/>
      <c r="B2837" s="190"/>
      <c r="C2837" s="190"/>
      <c r="D2837" s="190"/>
      <c r="E2837" s="190"/>
      <c r="F2837" s="190"/>
      <c r="G2837" s="190"/>
      <c r="H2837" s="276"/>
      <c r="I2837" s="190"/>
      <c r="J2837" s="67"/>
      <c r="K2837" s="190"/>
      <c r="L2837" s="190"/>
      <c r="M2837" s="191"/>
      <c r="N2837" s="190"/>
      <c r="O2837" s="192"/>
      <c r="P2837" s="218"/>
      <c r="Q2837" s="218"/>
      <c r="R2837" s="218"/>
    </row>
    <row r="2838" spans="1:18" x14ac:dyDescent="0.25">
      <c r="A2838" s="191"/>
      <c r="B2838" s="190"/>
      <c r="C2838" s="190"/>
      <c r="D2838" s="190"/>
      <c r="E2838" s="190"/>
      <c r="F2838" s="190"/>
      <c r="G2838" s="190"/>
      <c r="H2838" s="276"/>
      <c r="I2838" s="190"/>
      <c r="J2838" s="67"/>
      <c r="K2838" s="190"/>
      <c r="L2838" s="190"/>
      <c r="M2838" s="191"/>
      <c r="N2838" s="190"/>
      <c r="O2838" s="192"/>
      <c r="P2838" s="218"/>
      <c r="Q2838" s="218"/>
      <c r="R2838" s="218"/>
    </row>
    <row r="2839" spans="1:18" x14ac:dyDescent="0.25">
      <c r="A2839" s="191"/>
      <c r="B2839" s="190"/>
      <c r="C2839" s="190"/>
      <c r="D2839" s="190"/>
      <c r="E2839" s="190"/>
      <c r="F2839" s="190"/>
      <c r="G2839" s="190"/>
      <c r="H2839" s="276"/>
      <c r="I2839" s="190"/>
      <c r="J2839" s="67"/>
      <c r="K2839" s="190"/>
      <c r="L2839" s="190"/>
      <c r="M2839" s="191"/>
      <c r="N2839" s="190"/>
      <c r="O2839" s="192"/>
      <c r="P2839" s="218"/>
      <c r="Q2839" s="218"/>
      <c r="R2839" s="218"/>
    </row>
    <row r="2840" spans="1:18" x14ac:dyDescent="0.25">
      <c r="A2840" s="191"/>
      <c r="B2840" s="190"/>
      <c r="C2840" s="190"/>
      <c r="D2840" s="190"/>
      <c r="E2840" s="190"/>
      <c r="F2840" s="190"/>
      <c r="G2840" s="190"/>
      <c r="H2840" s="276"/>
      <c r="I2840" s="190"/>
      <c r="J2840" s="67"/>
      <c r="K2840" s="190"/>
      <c r="L2840" s="190"/>
      <c r="M2840" s="191"/>
      <c r="N2840" s="190"/>
      <c r="O2840" s="192"/>
      <c r="P2840" s="218"/>
      <c r="Q2840" s="218"/>
      <c r="R2840" s="218"/>
    </row>
    <row r="2841" spans="1:18" x14ac:dyDescent="0.25">
      <c r="A2841" s="191"/>
      <c r="B2841" s="190"/>
      <c r="C2841" s="190"/>
      <c r="D2841" s="190"/>
      <c r="E2841" s="190"/>
      <c r="F2841" s="190"/>
      <c r="G2841" s="190"/>
      <c r="H2841" s="276"/>
      <c r="I2841" s="190"/>
      <c r="J2841" s="67"/>
      <c r="K2841" s="190"/>
      <c r="L2841" s="190"/>
      <c r="M2841" s="191"/>
      <c r="N2841" s="190"/>
      <c r="O2841" s="192"/>
      <c r="P2841" s="218"/>
      <c r="Q2841" s="218"/>
      <c r="R2841" s="218"/>
    </row>
    <row r="2842" spans="1:18" x14ac:dyDescent="0.25">
      <c r="A2842" s="191"/>
      <c r="B2842" s="190"/>
      <c r="C2842" s="190"/>
      <c r="D2842" s="190"/>
      <c r="E2842" s="190"/>
      <c r="F2842" s="190"/>
      <c r="G2842" s="190"/>
      <c r="H2842" s="276"/>
      <c r="I2842" s="190"/>
      <c r="J2842" s="67"/>
      <c r="K2842" s="190"/>
      <c r="L2842" s="190"/>
      <c r="M2842" s="191"/>
      <c r="N2842" s="190"/>
      <c r="O2842" s="192"/>
      <c r="P2842" s="218"/>
      <c r="Q2842" s="218"/>
      <c r="R2842" s="218"/>
    </row>
    <row r="2843" spans="1:18" x14ac:dyDescent="0.25">
      <c r="A2843" s="191"/>
      <c r="B2843" s="190"/>
      <c r="C2843" s="190"/>
      <c r="D2843" s="190"/>
      <c r="E2843" s="190"/>
      <c r="F2843" s="190"/>
      <c r="G2843" s="190"/>
      <c r="H2843" s="276"/>
      <c r="I2843" s="190"/>
      <c r="J2843" s="67"/>
      <c r="K2843" s="190"/>
      <c r="L2843" s="190"/>
      <c r="M2843" s="191"/>
      <c r="N2843" s="190"/>
      <c r="O2843" s="192"/>
      <c r="P2843" s="218"/>
      <c r="Q2843" s="218"/>
      <c r="R2843" s="218"/>
    </row>
    <row r="2844" spans="1:18" x14ac:dyDescent="0.25">
      <c r="A2844" s="191"/>
      <c r="B2844" s="190"/>
      <c r="C2844" s="190"/>
      <c r="D2844" s="190"/>
      <c r="E2844" s="190"/>
      <c r="F2844" s="190"/>
      <c r="G2844" s="190"/>
      <c r="H2844" s="276"/>
      <c r="I2844" s="190"/>
      <c r="J2844" s="67"/>
      <c r="K2844" s="190"/>
      <c r="L2844" s="190"/>
      <c r="M2844" s="191"/>
      <c r="N2844" s="190"/>
      <c r="O2844" s="192"/>
      <c r="P2844" s="218"/>
      <c r="Q2844" s="218"/>
      <c r="R2844" s="218"/>
    </row>
    <row r="2845" spans="1:18" x14ac:dyDescent="0.25">
      <c r="A2845" s="191"/>
      <c r="B2845" s="190"/>
      <c r="C2845" s="190"/>
      <c r="D2845" s="190"/>
      <c r="E2845" s="190"/>
      <c r="F2845" s="190"/>
      <c r="G2845" s="190"/>
      <c r="H2845" s="276"/>
      <c r="I2845" s="190"/>
      <c r="J2845" s="67"/>
      <c r="K2845" s="190"/>
      <c r="L2845" s="190"/>
      <c r="M2845" s="191"/>
      <c r="N2845" s="190"/>
      <c r="O2845" s="192"/>
      <c r="P2845" s="218"/>
      <c r="Q2845" s="218"/>
      <c r="R2845" s="218"/>
    </row>
    <row r="2846" spans="1:18" x14ac:dyDescent="0.25">
      <c r="A2846" s="191"/>
      <c r="B2846" s="190"/>
      <c r="C2846" s="190"/>
      <c r="D2846" s="190"/>
      <c r="E2846" s="190"/>
      <c r="F2846" s="190"/>
      <c r="G2846" s="190"/>
      <c r="H2846" s="276"/>
      <c r="I2846" s="190"/>
      <c r="J2846" s="67"/>
      <c r="K2846" s="190"/>
      <c r="L2846" s="190"/>
      <c r="M2846" s="191"/>
      <c r="N2846" s="190"/>
      <c r="O2846" s="192"/>
      <c r="P2846" s="218"/>
      <c r="Q2846" s="218"/>
      <c r="R2846" s="218"/>
    </row>
    <row r="2847" spans="1:18" x14ac:dyDescent="0.25">
      <c r="A2847" s="191"/>
      <c r="B2847" s="190"/>
      <c r="C2847" s="190"/>
      <c r="D2847" s="190"/>
      <c r="E2847" s="190"/>
      <c r="F2847" s="190"/>
      <c r="G2847" s="190"/>
      <c r="H2847" s="276"/>
      <c r="I2847" s="190"/>
      <c r="J2847" s="67"/>
      <c r="K2847" s="190"/>
      <c r="L2847" s="190"/>
      <c r="M2847" s="191"/>
      <c r="N2847" s="190"/>
      <c r="O2847" s="192"/>
      <c r="P2847" s="218"/>
      <c r="Q2847" s="218"/>
      <c r="R2847" s="218"/>
    </row>
    <row r="2848" spans="1:18" x14ac:dyDescent="0.25">
      <c r="A2848" s="191"/>
      <c r="B2848" s="190"/>
      <c r="C2848" s="190"/>
      <c r="D2848" s="190"/>
      <c r="E2848" s="190"/>
      <c r="F2848" s="190"/>
      <c r="G2848" s="190"/>
      <c r="H2848" s="276"/>
      <c r="I2848" s="190"/>
      <c r="J2848" s="67"/>
      <c r="K2848" s="190"/>
      <c r="L2848" s="190"/>
      <c r="M2848" s="191"/>
      <c r="N2848" s="190"/>
      <c r="O2848" s="192"/>
      <c r="P2848" s="218"/>
      <c r="Q2848" s="218"/>
      <c r="R2848" s="218"/>
    </row>
    <row r="2849" spans="1:18" x14ac:dyDescent="0.25">
      <c r="A2849" s="191"/>
      <c r="B2849" s="190"/>
      <c r="C2849" s="190"/>
      <c r="D2849" s="190"/>
      <c r="E2849" s="190"/>
      <c r="F2849" s="190"/>
      <c r="G2849" s="190"/>
      <c r="H2849" s="276"/>
      <c r="I2849" s="190"/>
      <c r="J2849" s="67"/>
      <c r="K2849" s="190"/>
      <c r="L2849" s="190"/>
      <c r="M2849" s="191"/>
      <c r="N2849" s="190"/>
      <c r="O2849" s="192"/>
      <c r="P2849" s="218"/>
      <c r="Q2849" s="218"/>
      <c r="R2849" s="218"/>
    </row>
    <row r="2850" spans="1:18" x14ac:dyDescent="0.25">
      <c r="A2850" s="191"/>
      <c r="B2850" s="190"/>
      <c r="C2850" s="190"/>
      <c r="D2850" s="190"/>
      <c r="E2850" s="190"/>
      <c r="F2850" s="190"/>
      <c r="G2850" s="190"/>
      <c r="H2850" s="276"/>
      <c r="I2850" s="190"/>
      <c r="J2850" s="67"/>
      <c r="K2850" s="190"/>
      <c r="L2850" s="190"/>
      <c r="M2850" s="191"/>
      <c r="N2850" s="190"/>
      <c r="O2850" s="192"/>
      <c r="P2850" s="218"/>
      <c r="Q2850" s="218"/>
      <c r="R2850" s="218"/>
    </row>
    <row r="2851" spans="1:18" x14ac:dyDescent="0.25">
      <c r="A2851" s="191"/>
      <c r="B2851" s="190"/>
      <c r="C2851" s="190"/>
      <c r="D2851" s="190"/>
      <c r="E2851" s="190"/>
      <c r="F2851" s="190"/>
      <c r="G2851" s="190"/>
      <c r="H2851" s="276"/>
      <c r="I2851" s="190"/>
      <c r="J2851" s="67"/>
      <c r="K2851" s="190"/>
      <c r="L2851" s="190"/>
      <c r="M2851" s="191"/>
      <c r="N2851" s="190"/>
      <c r="O2851" s="192"/>
      <c r="P2851" s="218"/>
      <c r="Q2851" s="218"/>
      <c r="R2851" s="218"/>
    </row>
    <row r="2852" spans="1:18" x14ac:dyDescent="0.25">
      <c r="A2852" s="191"/>
      <c r="B2852" s="190"/>
      <c r="C2852" s="190"/>
      <c r="D2852" s="190"/>
      <c r="E2852" s="190"/>
      <c r="F2852" s="190"/>
      <c r="G2852" s="190"/>
      <c r="H2852" s="276"/>
      <c r="I2852" s="190"/>
      <c r="J2852" s="67"/>
      <c r="K2852" s="190"/>
      <c r="L2852" s="190"/>
      <c r="M2852" s="191"/>
      <c r="N2852" s="190"/>
      <c r="O2852" s="192"/>
      <c r="P2852" s="218"/>
      <c r="Q2852" s="218"/>
      <c r="R2852" s="218"/>
    </row>
    <row r="2853" spans="1:18" x14ac:dyDescent="0.25">
      <c r="A2853" s="191"/>
      <c r="B2853" s="190"/>
      <c r="C2853" s="190"/>
      <c r="D2853" s="190"/>
      <c r="E2853" s="190"/>
      <c r="F2853" s="190"/>
      <c r="G2853" s="190"/>
      <c r="H2853" s="276"/>
      <c r="I2853" s="190"/>
      <c r="J2853" s="67"/>
      <c r="K2853" s="190"/>
      <c r="L2853" s="190"/>
      <c r="M2853" s="191"/>
      <c r="N2853" s="190"/>
      <c r="O2853" s="192"/>
      <c r="P2853" s="218"/>
      <c r="Q2853" s="218"/>
      <c r="R2853" s="218"/>
    </row>
    <row r="2854" spans="1:18" x14ac:dyDescent="0.25">
      <c r="A2854" s="191"/>
      <c r="B2854" s="190"/>
      <c r="C2854" s="190"/>
      <c r="D2854" s="190"/>
      <c r="E2854" s="190"/>
      <c r="F2854" s="190"/>
      <c r="G2854" s="190"/>
      <c r="H2854" s="276"/>
      <c r="I2854" s="190"/>
      <c r="J2854" s="67"/>
      <c r="K2854" s="190"/>
      <c r="L2854" s="190"/>
      <c r="M2854" s="191"/>
      <c r="N2854" s="190"/>
      <c r="O2854" s="192"/>
      <c r="P2854" s="218"/>
      <c r="Q2854" s="218"/>
      <c r="R2854" s="218"/>
    </row>
    <row r="2855" spans="1:18" x14ac:dyDescent="0.25">
      <c r="A2855" s="191"/>
      <c r="B2855" s="190"/>
      <c r="C2855" s="190"/>
      <c r="D2855" s="190"/>
      <c r="E2855" s="190"/>
      <c r="F2855" s="190"/>
      <c r="G2855" s="190"/>
      <c r="H2855" s="276"/>
      <c r="I2855" s="190"/>
      <c r="J2855" s="67"/>
      <c r="K2855" s="190"/>
      <c r="L2855" s="190"/>
      <c r="M2855" s="191"/>
      <c r="N2855" s="190"/>
      <c r="O2855" s="192"/>
      <c r="P2855" s="218"/>
      <c r="Q2855" s="218"/>
      <c r="R2855" s="218"/>
    </row>
    <row r="2856" spans="1:18" x14ac:dyDescent="0.25">
      <c r="A2856" s="191"/>
      <c r="B2856" s="190"/>
      <c r="C2856" s="190"/>
      <c r="D2856" s="190"/>
      <c r="E2856" s="190"/>
      <c r="F2856" s="190"/>
      <c r="G2856" s="190"/>
      <c r="H2856" s="276"/>
      <c r="I2856" s="190"/>
      <c r="J2856" s="67"/>
      <c r="K2856" s="190"/>
      <c r="L2856" s="190"/>
      <c r="M2856" s="191"/>
      <c r="N2856" s="190"/>
      <c r="O2856" s="192"/>
      <c r="P2856" s="218"/>
      <c r="Q2856" s="218"/>
      <c r="R2856" s="218"/>
    </row>
    <row r="2857" spans="1:18" x14ac:dyDescent="0.25">
      <c r="A2857" s="191"/>
      <c r="B2857" s="190"/>
      <c r="C2857" s="190"/>
      <c r="D2857" s="190"/>
      <c r="E2857" s="190"/>
      <c r="F2857" s="190"/>
      <c r="G2857" s="190"/>
      <c r="H2857" s="276"/>
      <c r="I2857" s="190"/>
      <c r="J2857" s="67"/>
      <c r="K2857" s="190"/>
      <c r="L2857" s="190"/>
      <c r="M2857" s="191"/>
      <c r="N2857" s="190"/>
      <c r="O2857" s="192"/>
      <c r="P2857" s="218"/>
      <c r="Q2857" s="218"/>
      <c r="R2857" s="218"/>
    </row>
    <row r="2858" spans="1:18" x14ac:dyDescent="0.25">
      <c r="A2858" s="191"/>
      <c r="B2858" s="190"/>
      <c r="C2858" s="190"/>
      <c r="D2858" s="190"/>
      <c r="E2858" s="190"/>
      <c r="F2858" s="190"/>
      <c r="G2858" s="190"/>
      <c r="H2858" s="276"/>
      <c r="I2858" s="190"/>
      <c r="J2858" s="67"/>
      <c r="K2858" s="190"/>
      <c r="L2858" s="190"/>
      <c r="M2858" s="191"/>
      <c r="N2858" s="190"/>
      <c r="O2858" s="192"/>
      <c r="P2858" s="218"/>
      <c r="Q2858" s="218"/>
      <c r="R2858" s="218"/>
    </row>
    <row r="2859" spans="1:18" x14ac:dyDescent="0.25">
      <c r="A2859" s="191"/>
      <c r="B2859" s="190"/>
      <c r="C2859" s="190"/>
      <c r="D2859" s="190"/>
      <c r="E2859" s="190"/>
      <c r="F2859" s="190"/>
      <c r="G2859" s="190"/>
      <c r="H2859" s="276"/>
      <c r="I2859" s="190"/>
      <c r="J2859" s="67"/>
      <c r="K2859" s="190"/>
      <c r="L2859" s="190"/>
      <c r="M2859" s="191"/>
      <c r="N2859" s="190"/>
      <c r="O2859" s="192"/>
      <c r="P2859" s="218"/>
      <c r="Q2859" s="218"/>
      <c r="R2859" s="218"/>
    </row>
    <row r="2860" spans="1:18" x14ac:dyDescent="0.25">
      <c r="A2860" s="191"/>
      <c r="B2860" s="190"/>
      <c r="C2860" s="190"/>
      <c r="D2860" s="190"/>
      <c r="E2860" s="190"/>
      <c r="F2860" s="190"/>
      <c r="G2860" s="190"/>
      <c r="H2860" s="276"/>
      <c r="I2860" s="190"/>
      <c r="J2860" s="67"/>
      <c r="K2860" s="190"/>
      <c r="L2860" s="190"/>
      <c r="M2860" s="191"/>
      <c r="N2860" s="190"/>
      <c r="O2860" s="192"/>
      <c r="P2860" s="218"/>
      <c r="Q2860" s="218"/>
      <c r="R2860" s="218"/>
    </row>
    <row r="2861" spans="1:18" x14ac:dyDescent="0.25">
      <c r="A2861" s="191"/>
      <c r="B2861" s="190"/>
      <c r="C2861" s="190"/>
      <c r="D2861" s="190"/>
      <c r="E2861" s="190"/>
      <c r="F2861" s="190"/>
      <c r="G2861" s="190"/>
      <c r="H2861" s="276"/>
      <c r="I2861" s="190"/>
      <c r="J2861" s="67"/>
      <c r="K2861" s="190"/>
      <c r="L2861" s="190"/>
      <c r="M2861" s="191"/>
      <c r="N2861" s="190"/>
      <c r="O2861" s="192"/>
      <c r="P2861" s="218"/>
      <c r="Q2861" s="218"/>
      <c r="R2861" s="218"/>
    </row>
    <row r="2862" spans="1:18" x14ac:dyDescent="0.25">
      <c r="A2862" s="191"/>
      <c r="B2862" s="190"/>
      <c r="C2862" s="190"/>
      <c r="D2862" s="190"/>
      <c r="E2862" s="190"/>
      <c r="F2862" s="190"/>
      <c r="G2862" s="190"/>
      <c r="H2862" s="276"/>
      <c r="I2862" s="190"/>
      <c r="J2862" s="67"/>
      <c r="K2862" s="190"/>
      <c r="L2862" s="190"/>
      <c r="M2862" s="191"/>
      <c r="N2862" s="190"/>
      <c r="O2862" s="192"/>
      <c r="P2862" s="218"/>
      <c r="Q2862" s="218"/>
      <c r="R2862" s="218"/>
    </row>
    <row r="2863" spans="1:18" x14ac:dyDescent="0.25">
      <c r="A2863" s="191"/>
      <c r="B2863" s="190"/>
      <c r="C2863" s="190"/>
      <c r="D2863" s="190"/>
      <c r="E2863" s="190"/>
      <c r="F2863" s="190"/>
      <c r="G2863" s="190"/>
      <c r="H2863" s="276"/>
      <c r="I2863" s="190"/>
      <c r="J2863" s="67"/>
      <c r="K2863" s="190"/>
      <c r="L2863" s="190"/>
      <c r="M2863" s="191"/>
      <c r="N2863" s="190"/>
      <c r="O2863" s="192"/>
      <c r="P2863" s="218"/>
      <c r="Q2863" s="218"/>
      <c r="R2863" s="218"/>
    </row>
    <row r="2864" spans="1:18" x14ac:dyDescent="0.25">
      <c r="A2864" s="191"/>
      <c r="B2864" s="190"/>
      <c r="C2864" s="190"/>
      <c r="D2864" s="190"/>
      <c r="E2864" s="190"/>
      <c r="F2864" s="190"/>
      <c r="G2864" s="190"/>
      <c r="H2864" s="276"/>
      <c r="I2864" s="190"/>
      <c r="J2864" s="67"/>
      <c r="K2864" s="190"/>
      <c r="L2864" s="190"/>
      <c r="M2864" s="191"/>
      <c r="N2864" s="190"/>
      <c r="O2864" s="192"/>
      <c r="P2864" s="218"/>
      <c r="Q2864" s="218"/>
      <c r="R2864" s="218"/>
    </row>
    <row r="2865" spans="1:18" x14ac:dyDescent="0.25">
      <c r="A2865" s="191"/>
      <c r="B2865" s="190"/>
      <c r="C2865" s="190"/>
      <c r="D2865" s="190"/>
      <c r="E2865" s="190"/>
      <c r="F2865" s="190"/>
      <c r="G2865" s="190"/>
      <c r="H2865" s="276"/>
      <c r="I2865" s="190"/>
      <c r="J2865" s="67"/>
      <c r="K2865" s="190"/>
      <c r="L2865" s="190"/>
      <c r="M2865" s="191"/>
      <c r="N2865" s="190"/>
      <c r="O2865" s="192"/>
      <c r="P2865" s="218"/>
      <c r="Q2865" s="218"/>
      <c r="R2865" s="218"/>
    </row>
    <row r="2866" spans="1:18" x14ac:dyDescent="0.25">
      <c r="A2866" s="191"/>
      <c r="B2866" s="190"/>
      <c r="C2866" s="190"/>
      <c r="D2866" s="190"/>
      <c r="E2866" s="190"/>
      <c r="F2866" s="190"/>
      <c r="G2866" s="190"/>
      <c r="H2866" s="276"/>
      <c r="I2866" s="190"/>
      <c r="J2866" s="67"/>
      <c r="K2866" s="190"/>
      <c r="L2866" s="190"/>
      <c r="M2866" s="191"/>
      <c r="N2866" s="190"/>
      <c r="O2866" s="192"/>
      <c r="P2866" s="218"/>
      <c r="Q2866" s="218"/>
      <c r="R2866" s="218"/>
    </row>
    <row r="2867" spans="1:18" x14ac:dyDescent="0.25">
      <c r="A2867" s="191"/>
      <c r="B2867" s="190"/>
      <c r="C2867" s="190"/>
      <c r="D2867" s="190"/>
      <c r="E2867" s="190"/>
      <c r="F2867" s="190"/>
      <c r="G2867" s="190"/>
      <c r="H2867" s="276"/>
      <c r="I2867" s="190"/>
      <c r="J2867" s="67"/>
      <c r="K2867" s="190"/>
      <c r="L2867" s="190"/>
      <c r="M2867" s="191"/>
      <c r="N2867" s="190"/>
      <c r="O2867" s="192"/>
      <c r="P2867" s="218"/>
      <c r="Q2867" s="218"/>
      <c r="R2867" s="218"/>
    </row>
    <row r="2868" spans="1:18" x14ac:dyDescent="0.25">
      <c r="A2868" s="191"/>
      <c r="B2868" s="190"/>
      <c r="C2868" s="190"/>
      <c r="D2868" s="190"/>
      <c r="E2868" s="190"/>
      <c r="F2868" s="190"/>
      <c r="G2868" s="190"/>
      <c r="H2868" s="276"/>
      <c r="I2868" s="190"/>
      <c r="J2868" s="67"/>
      <c r="K2868" s="190"/>
      <c r="L2868" s="190"/>
      <c r="M2868" s="191"/>
      <c r="N2868" s="190"/>
      <c r="O2868" s="192"/>
      <c r="P2868" s="218"/>
      <c r="Q2868" s="218"/>
      <c r="R2868" s="218"/>
    </row>
    <row r="2869" spans="1:18" x14ac:dyDescent="0.25">
      <c r="A2869" s="191"/>
      <c r="B2869" s="190"/>
      <c r="C2869" s="190"/>
      <c r="D2869" s="190"/>
      <c r="E2869" s="190"/>
      <c r="F2869" s="190"/>
      <c r="G2869" s="190"/>
      <c r="H2869" s="276"/>
      <c r="I2869" s="190"/>
      <c r="J2869" s="67"/>
      <c r="K2869" s="190"/>
      <c r="L2869" s="190"/>
      <c r="M2869" s="191"/>
      <c r="N2869" s="190"/>
      <c r="O2869" s="192"/>
      <c r="P2869" s="218"/>
      <c r="Q2869" s="218"/>
      <c r="R2869" s="218"/>
    </row>
    <row r="2870" spans="1:18" x14ac:dyDescent="0.25">
      <c r="A2870" s="191"/>
      <c r="B2870" s="190"/>
      <c r="C2870" s="190"/>
      <c r="D2870" s="190"/>
      <c r="E2870" s="190"/>
      <c r="F2870" s="190"/>
      <c r="G2870" s="190"/>
      <c r="H2870" s="276"/>
      <c r="I2870" s="190"/>
      <c r="J2870" s="67"/>
      <c r="K2870" s="190"/>
      <c r="L2870" s="190"/>
      <c r="M2870" s="191"/>
      <c r="N2870" s="190"/>
      <c r="O2870" s="192"/>
      <c r="P2870" s="218"/>
      <c r="Q2870" s="218"/>
      <c r="R2870" s="218"/>
    </row>
    <row r="2871" spans="1:18" x14ac:dyDescent="0.25">
      <c r="A2871" s="191"/>
      <c r="B2871" s="190"/>
      <c r="C2871" s="190"/>
      <c r="D2871" s="190"/>
      <c r="E2871" s="190"/>
      <c r="F2871" s="190"/>
      <c r="G2871" s="190"/>
      <c r="H2871" s="276"/>
      <c r="I2871" s="190"/>
      <c r="J2871" s="67"/>
      <c r="K2871" s="190"/>
      <c r="L2871" s="190"/>
      <c r="M2871" s="191"/>
      <c r="N2871" s="190"/>
      <c r="O2871" s="192"/>
      <c r="P2871" s="218"/>
      <c r="Q2871" s="218"/>
      <c r="R2871" s="218"/>
    </row>
    <row r="2872" spans="1:18" x14ac:dyDescent="0.25">
      <c r="A2872" s="191"/>
      <c r="B2872" s="190"/>
      <c r="C2872" s="190"/>
      <c r="D2872" s="190"/>
      <c r="E2872" s="190"/>
      <c r="F2872" s="190"/>
      <c r="G2872" s="190"/>
      <c r="H2872" s="276"/>
      <c r="I2872" s="190"/>
      <c r="J2872" s="67"/>
      <c r="K2872" s="190"/>
      <c r="L2872" s="190"/>
      <c r="M2872" s="191"/>
      <c r="N2872" s="190"/>
      <c r="O2872" s="192"/>
      <c r="P2872" s="218"/>
      <c r="Q2872" s="218"/>
      <c r="R2872" s="218"/>
    </row>
    <row r="2873" spans="1:18" x14ac:dyDescent="0.25">
      <c r="A2873" s="191"/>
      <c r="B2873" s="190"/>
      <c r="C2873" s="190"/>
      <c r="D2873" s="190"/>
      <c r="E2873" s="190"/>
      <c r="F2873" s="190"/>
      <c r="G2873" s="190"/>
      <c r="H2873" s="276"/>
      <c r="I2873" s="190"/>
      <c r="J2873" s="67"/>
      <c r="K2873" s="190"/>
      <c r="L2873" s="190"/>
      <c r="M2873" s="191"/>
      <c r="N2873" s="190"/>
      <c r="O2873" s="192"/>
      <c r="P2873" s="218"/>
      <c r="Q2873" s="218"/>
      <c r="R2873" s="218"/>
    </row>
    <row r="2874" spans="1:18" x14ac:dyDescent="0.25">
      <c r="A2874" s="191"/>
      <c r="B2874" s="190"/>
      <c r="C2874" s="190"/>
      <c r="D2874" s="190"/>
      <c r="E2874" s="190"/>
      <c r="F2874" s="190"/>
      <c r="G2874" s="190"/>
      <c r="H2874" s="276"/>
      <c r="I2874" s="190"/>
      <c r="J2874" s="67"/>
      <c r="K2874" s="190"/>
      <c r="L2874" s="190"/>
      <c r="M2874" s="191"/>
      <c r="N2874" s="190"/>
      <c r="O2874" s="192"/>
      <c r="P2874" s="218"/>
      <c r="Q2874" s="218"/>
      <c r="R2874" s="218"/>
    </row>
    <row r="2875" spans="1:18" x14ac:dyDescent="0.25">
      <c r="A2875" s="191"/>
      <c r="B2875" s="190"/>
      <c r="C2875" s="190"/>
      <c r="D2875" s="190"/>
      <c r="E2875" s="190"/>
      <c r="F2875" s="190"/>
      <c r="G2875" s="190"/>
      <c r="H2875" s="276"/>
      <c r="I2875" s="190"/>
      <c r="J2875" s="67"/>
      <c r="K2875" s="190"/>
      <c r="L2875" s="190"/>
      <c r="M2875" s="191"/>
      <c r="N2875" s="190"/>
      <c r="O2875" s="192"/>
      <c r="P2875" s="218"/>
      <c r="Q2875" s="218"/>
      <c r="R2875" s="218"/>
    </row>
    <row r="2876" spans="1:18" x14ac:dyDescent="0.25">
      <c r="A2876" s="191"/>
      <c r="B2876" s="190"/>
      <c r="C2876" s="190"/>
      <c r="D2876" s="190"/>
      <c r="E2876" s="190"/>
      <c r="F2876" s="190"/>
      <c r="G2876" s="190"/>
      <c r="H2876" s="276"/>
      <c r="I2876" s="190"/>
      <c r="J2876" s="67"/>
      <c r="K2876" s="190"/>
      <c r="L2876" s="190"/>
      <c r="M2876" s="191"/>
      <c r="N2876" s="190"/>
      <c r="O2876" s="192"/>
      <c r="P2876" s="218"/>
      <c r="Q2876" s="218"/>
      <c r="R2876" s="218"/>
    </row>
    <row r="2877" spans="1:18" x14ac:dyDescent="0.25">
      <c r="A2877" s="191"/>
      <c r="B2877" s="190"/>
      <c r="C2877" s="190"/>
      <c r="D2877" s="190"/>
      <c r="E2877" s="190"/>
      <c r="F2877" s="190"/>
      <c r="G2877" s="190"/>
      <c r="H2877" s="276"/>
      <c r="I2877" s="190"/>
      <c r="J2877" s="67"/>
      <c r="K2877" s="190"/>
      <c r="L2877" s="190"/>
      <c r="M2877" s="191"/>
      <c r="N2877" s="190"/>
      <c r="O2877" s="192"/>
      <c r="P2877" s="218"/>
      <c r="Q2877" s="218"/>
      <c r="R2877" s="218"/>
    </row>
    <row r="2878" spans="1:18" x14ac:dyDescent="0.25">
      <c r="A2878" s="191"/>
      <c r="B2878" s="190"/>
      <c r="C2878" s="190"/>
      <c r="D2878" s="190"/>
      <c r="E2878" s="190"/>
      <c r="F2878" s="190"/>
      <c r="G2878" s="190"/>
      <c r="H2878" s="276"/>
      <c r="I2878" s="190"/>
      <c r="J2878" s="67"/>
      <c r="K2878" s="190"/>
      <c r="L2878" s="190"/>
      <c r="M2878" s="191"/>
      <c r="N2878" s="190"/>
      <c r="O2878" s="192"/>
      <c r="P2878" s="218"/>
      <c r="Q2878" s="218"/>
      <c r="R2878" s="218"/>
    </row>
    <row r="2879" spans="1:18" x14ac:dyDescent="0.25">
      <c r="A2879" s="191"/>
      <c r="B2879" s="190"/>
      <c r="C2879" s="190"/>
      <c r="D2879" s="190"/>
      <c r="E2879" s="190"/>
      <c r="F2879" s="190"/>
      <c r="G2879" s="190"/>
      <c r="H2879" s="276"/>
      <c r="I2879" s="190"/>
      <c r="J2879" s="67"/>
      <c r="K2879" s="190"/>
      <c r="L2879" s="190"/>
      <c r="M2879" s="191"/>
      <c r="N2879" s="190"/>
      <c r="O2879" s="192"/>
      <c r="P2879" s="218"/>
      <c r="Q2879" s="218"/>
      <c r="R2879" s="218"/>
    </row>
    <row r="2880" spans="1:18" x14ac:dyDescent="0.25">
      <c r="A2880" s="191"/>
      <c r="B2880" s="190"/>
      <c r="C2880" s="190"/>
      <c r="D2880" s="190"/>
      <c r="E2880" s="190"/>
      <c r="F2880" s="190"/>
      <c r="G2880" s="190"/>
      <c r="H2880" s="276"/>
      <c r="I2880" s="190"/>
      <c r="J2880" s="67"/>
      <c r="K2880" s="190"/>
      <c r="L2880" s="190"/>
      <c r="M2880" s="191"/>
      <c r="N2880" s="190"/>
      <c r="O2880" s="192"/>
      <c r="P2880" s="218"/>
      <c r="Q2880" s="218"/>
      <c r="R2880" s="218"/>
    </row>
    <row r="2881" spans="1:18" x14ac:dyDescent="0.25">
      <c r="A2881" s="191"/>
      <c r="B2881" s="190"/>
      <c r="C2881" s="190"/>
      <c r="D2881" s="190"/>
      <c r="E2881" s="190"/>
      <c r="F2881" s="190"/>
      <c r="G2881" s="190"/>
      <c r="H2881" s="276"/>
      <c r="I2881" s="190"/>
      <c r="J2881" s="67"/>
      <c r="K2881" s="190"/>
      <c r="L2881" s="190"/>
      <c r="M2881" s="191"/>
      <c r="N2881" s="190"/>
      <c r="O2881" s="192"/>
      <c r="P2881" s="218"/>
      <c r="Q2881" s="218"/>
      <c r="R2881" s="218"/>
    </row>
    <row r="2882" spans="1:18" x14ac:dyDescent="0.25">
      <c r="A2882" s="191"/>
      <c r="B2882" s="190"/>
      <c r="C2882" s="190"/>
      <c r="D2882" s="190"/>
      <c r="E2882" s="190"/>
      <c r="F2882" s="190"/>
      <c r="G2882" s="190"/>
      <c r="H2882" s="276"/>
      <c r="I2882" s="190"/>
      <c r="J2882" s="67"/>
      <c r="K2882" s="190"/>
      <c r="L2882" s="190"/>
      <c r="M2882" s="191"/>
      <c r="N2882" s="190"/>
      <c r="O2882" s="192"/>
      <c r="P2882" s="218"/>
      <c r="Q2882" s="218"/>
      <c r="R2882" s="218"/>
    </row>
    <row r="2883" spans="1:18" x14ac:dyDescent="0.25">
      <c r="A2883" s="191"/>
      <c r="B2883" s="190"/>
      <c r="C2883" s="190"/>
      <c r="D2883" s="190"/>
      <c r="E2883" s="190"/>
      <c r="F2883" s="190"/>
      <c r="G2883" s="190"/>
      <c r="H2883" s="276"/>
      <c r="I2883" s="190"/>
      <c r="J2883" s="67"/>
      <c r="K2883" s="190"/>
      <c r="L2883" s="190"/>
      <c r="M2883" s="191"/>
      <c r="N2883" s="190"/>
      <c r="O2883" s="192"/>
      <c r="P2883" s="218"/>
      <c r="Q2883" s="218"/>
      <c r="R2883" s="218"/>
    </row>
    <row r="2884" spans="1:18" x14ac:dyDescent="0.25">
      <c r="A2884" s="191"/>
      <c r="B2884" s="190"/>
      <c r="C2884" s="190"/>
      <c r="D2884" s="190"/>
      <c r="E2884" s="190"/>
      <c r="F2884" s="190"/>
      <c r="G2884" s="190"/>
      <c r="H2884" s="276"/>
      <c r="I2884" s="190"/>
      <c r="J2884" s="67"/>
      <c r="K2884" s="190"/>
      <c r="L2884" s="190"/>
      <c r="M2884" s="191"/>
      <c r="N2884" s="190"/>
      <c r="O2884" s="192"/>
      <c r="P2884" s="218"/>
      <c r="Q2884" s="218"/>
      <c r="R2884" s="218"/>
    </row>
    <row r="2885" spans="1:18" x14ac:dyDescent="0.25">
      <c r="A2885" s="191"/>
      <c r="B2885" s="190"/>
      <c r="C2885" s="190"/>
      <c r="D2885" s="190"/>
      <c r="E2885" s="190"/>
      <c r="F2885" s="190"/>
      <c r="G2885" s="190"/>
      <c r="H2885" s="276"/>
      <c r="I2885" s="190"/>
      <c r="J2885" s="67"/>
      <c r="K2885" s="190"/>
      <c r="L2885" s="190"/>
      <c r="M2885" s="191"/>
      <c r="N2885" s="190"/>
      <c r="O2885" s="192"/>
      <c r="P2885" s="218"/>
      <c r="Q2885" s="218"/>
      <c r="R2885" s="218"/>
    </row>
    <row r="2886" spans="1:18" x14ac:dyDescent="0.25">
      <c r="A2886" s="191"/>
      <c r="B2886" s="190"/>
      <c r="C2886" s="190"/>
      <c r="D2886" s="190"/>
      <c r="E2886" s="190"/>
      <c r="F2886" s="190"/>
      <c r="G2886" s="190"/>
      <c r="H2886" s="276"/>
      <c r="I2886" s="190"/>
      <c r="J2886" s="67"/>
      <c r="K2886" s="190"/>
      <c r="L2886" s="190"/>
      <c r="M2886" s="191"/>
      <c r="N2886" s="190"/>
      <c r="O2886" s="192"/>
      <c r="P2886" s="218"/>
      <c r="Q2886" s="218"/>
      <c r="R2886" s="218"/>
    </row>
    <row r="2887" spans="1:18" x14ac:dyDescent="0.25">
      <c r="A2887" s="191"/>
      <c r="B2887" s="190"/>
      <c r="C2887" s="190"/>
      <c r="D2887" s="190"/>
      <c r="E2887" s="190"/>
      <c r="F2887" s="190"/>
      <c r="G2887" s="190"/>
      <c r="H2887" s="276"/>
      <c r="I2887" s="190"/>
      <c r="J2887" s="67"/>
      <c r="K2887" s="190"/>
      <c r="L2887" s="190"/>
      <c r="M2887" s="191"/>
      <c r="N2887" s="190"/>
      <c r="O2887" s="192"/>
      <c r="P2887" s="218"/>
      <c r="Q2887" s="218"/>
      <c r="R2887" s="218"/>
    </row>
    <row r="2888" spans="1:18" x14ac:dyDescent="0.25">
      <c r="A2888" s="191"/>
      <c r="B2888" s="190"/>
      <c r="C2888" s="190"/>
      <c r="D2888" s="190"/>
      <c r="E2888" s="190"/>
      <c r="F2888" s="190"/>
      <c r="G2888" s="190"/>
      <c r="H2888" s="276"/>
      <c r="I2888" s="190"/>
      <c r="J2888" s="67"/>
      <c r="K2888" s="190"/>
      <c r="L2888" s="190"/>
      <c r="M2888" s="191"/>
      <c r="N2888" s="190"/>
      <c r="O2888" s="192"/>
      <c r="P2888" s="218"/>
      <c r="Q2888" s="218"/>
      <c r="R2888" s="218"/>
    </row>
    <row r="2889" spans="1:18" x14ac:dyDescent="0.25">
      <c r="A2889" s="191"/>
      <c r="B2889" s="190"/>
      <c r="C2889" s="190"/>
      <c r="D2889" s="190"/>
      <c r="E2889" s="190"/>
      <c r="F2889" s="190"/>
      <c r="G2889" s="190"/>
      <c r="H2889" s="276"/>
      <c r="I2889" s="190"/>
      <c r="J2889" s="67"/>
      <c r="K2889" s="190"/>
      <c r="L2889" s="190"/>
      <c r="M2889" s="191"/>
      <c r="N2889" s="190"/>
      <c r="O2889" s="192"/>
      <c r="P2889" s="218"/>
      <c r="Q2889" s="218"/>
      <c r="R2889" s="218"/>
    </row>
    <row r="2890" spans="1:18" x14ac:dyDescent="0.25">
      <c r="A2890" s="191"/>
      <c r="B2890" s="190"/>
      <c r="C2890" s="190"/>
      <c r="D2890" s="190"/>
      <c r="E2890" s="190"/>
      <c r="F2890" s="190"/>
      <c r="G2890" s="190"/>
      <c r="H2890" s="276"/>
      <c r="I2890" s="190"/>
      <c r="J2890" s="67"/>
      <c r="K2890" s="190"/>
      <c r="L2890" s="190"/>
      <c r="M2890" s="191"/>
      <c r="N2890" s="190"/>
      <c r="O2890" s="192"/>
      <c r="P2890" s="218"/>
      <c r="Q2890" s="218"/>
      <c r="R2890" s="218"/>
    </row>
    <row r="2891" spans="1:18" x14ac:dyDescent="0.25">
      <c r="A2891" s="191"/>
      <c r="B2891" s="190"/>
      <c r="C2891" s="190"/>
      <c r="D2891" s="190"/>
      <c r="E2891" s="190"/>
      <c r="F2891" s="190"/>
      <c r="G2891" s="190"/>
      <c r="H2891" s="276"/>
      <c r="I2891" s="190"/>
      <c r="J2891" s="67"/>
      <c r="K2891" s="190"/>
      <c r="L2891" s="190"/>
      <c r="M2891" s="191"/>
      <c r="N2891" s="190"/>
      <c r="O2891" s="192"/>
      <c r="P2891" s="218"/>
      <c r="Q2891" s="218"/>
      <c r="R2891" s="218"/>
    </row>
    <row r="2892" spans="1:18" x14ac:dyDescent="0.25">
      <c r="A2892" s="191"/>
      <c r="B2892" s="190"/>
      <c r="C2892" s="190"/>
      <c r="D2892" s="190"/>
      <c r="E2892" s="190"/>
      <c r="F2892" s="190"/>
      <c r="G2892" s="190"/>
      <c r="H2892" s="276"/>
      <c r="I2892" s="190"/>
      <c r="J2892" s="67"/>
      <c r="K2892" s="190"/>
      <c r="L2892" s="190"/>
      <c r="M2892" s="191"/>
      <c r="N2892" s="190"/>
      <c r="O2892" s="192"/>
      <c r="P2892" s="218"/>
      <c r="Q2892" s="218"/>
      <c r="R2892" s="218"/>
    </row>
    <row r="2893" spans="1:18" x14ac:dyDescent="0.25">
      <c r="A2893" s="191"/>
      <c r="B2893" s="190"/>
      <c r="C2893" s="190"/>
      <c r="D2893" s="190"/>
      <c r="E2893" s="190"/>
      <c r="F2893" s="190"/>
      <c r="G2893" s="190"/>
      <c r="H2893" s="276"/>
      <c r="I2893" s="190"/>
      <c r="J2893" s="67"/>
      <c r="K2893" s="190"/>
      <c r="L2893" s="190"/>
      <c r="M2893" s="191"/>
      <c r="N2893" s="190"/>
      <c r="O2893" s="192"/>
      <c r="P2893" s="218"/>
      <c r="Q2893" s="218"/>
      <c r="R2893" s="218"/>
    </row>
    <row r="2894" spans="1:18" x14ac:dyDescent="0.25">
      <c r="A2894" s="191"/>
      <c r="B2894" s="190"/>
      <c r="C2894" s="190"/>
      <c r="D2894" s="190"/>
      <c r="E2894" s="190"/>
      <c r="F2894" s="190"/>
      <c r="G2894" s="190"/>
      <c r="H2894" s="276"/>
      <c r="I2894" s="190"/>
      <c r="J2894" s="67"/>
      <c r="K2894" s="190"/>
      <c r="L2894" s="190"/>
      <c r="M2894" s="191"/>
      <c r="N2894" s="190"/>
      <c r="O2894" s="192"/>
      <c r="P2894" s="218"/>
      <c r="Q2894" s="218"/>
      <c r="R2894" s="218"/>
    </row>
    <row r="2895" spans="1:18" x14ac:dyDescent="0.25">
      <c r="A2895" s="191"/>
      <c r="B2895" s="190"/>
      <c r="C2895" s="190"/>
      <c r="D2895" s="190"/>
      <c r="E2895" s="190"/>
      <c r="F2895" s="190"/>
      <c r="G2895" s="190"/>
      <c r="H2895" s="276"/>
      <c r="I2895" s="190"/>
      <c r="J2895" s="67"/>
      <c r="K2895" s="190"/>
      <c r="L2895" s="190"/>
      <c r="M2895" s="191"/>
      <c r="N2895" s="190"/>
      <c r="O2895" s="192"/>
      <c r="P2895" s="218"/>
      <c r="Q2895" s="218"/>
      <c r="R2895" s="218"/>
    </row>
    <row r="2896" spans="1:18" x14ac:dyDescent="0.25">
      <c r="A2896" s="191"/>
      <c r="B2896" s="190"/>
      <c r="C2896" s="190"/>
      <c r="D2896" s="190"/>
      <c r="E2896" s="190"/>
      <c r="F2896" s="190"/>
      <c r="G2896" s="190"/>
      <c r="H2896" s="276"/>
      <c r="I2896" s="190"/>
      <c r="J2896" s="67"/>
      <c r="K2896" s="190"/>
      <c r="L2896" s="190"/>
      <c r="M2896" s="191"/>
      <c r="N2896" s="190"/>
      <c r="O2896" s="192"/>
      <c r="P2896" s="218"/>
      <c r="Q2896" s="218"/>
      <c r="R2896" s="218"/>
    </row>
    <row r="2897" spans="1:18" x14ac:dyDescent="0.25">
      <c r="A2897" s="191"/>
      <c r="B2897" s="190"/>
      <c r="C2897" s="190"/>
      <c r="D2897" s="190"/>
      <c r="E2897" s="190"/>
      <c r="F2897" s="190"/>
      <c r="G2897" s="190"/>
      <c r="H2897" s="276"/>
      <c r="I2897" s="190"/>
      <c r="J2897" s="67"/>
      <c r="K2897" s="190"/>
      <c r="L2897" s="190"/>
      <c r="M2897" s="191"/>
      <c r="N2897" s="190"/>
      <c r="O2897" s="192"/>
      <c r="P2897" s="218"/>
      <c r="Q2897" s="218"/>
      <c r="R2897" s="218"/>
    </row>
    <row r="2898" spans="1:18" x14ac:dyDescent="0.25">
      <c r="A2898" s="191"/>
      <c r="B2898" s="190"/>
      <c r="C2898" s="190"/>
      <c r="D2898" s="190"/>
      <c r="E2898" s="190"/>
      <c r="F2898" s="190"/>
      <c r="G2898" s="190"/>
      <c r="H2898" s="276"/>
      <c r="I2898" s="190"/>
      <c r="J2898" s="67"/>
      <c r="K2898" s="190"/>
      <c r="L2898" s="190"/>
      <c r="M2898" s="191"/>
      <c r="N2898" s="190"/>
      <c r="O2898" s="192"/>
      <c r="P2898" s="218"/>
      <c r="Q2898" s="218"/>
      <c r="R2898" s="218"/>
    </row>
    <row r="2899" spans="1:18" x14ac:dyDescent="0.25">
      <c r="A2899" s="191"/>
      <c r="B2899" s="190"/>
      <c r="C2899" s="190"/>
      <c r="D2899" s="190"/>
      <c r="E2899" s="190"/>
      <c r="F2899" s="190"/>
      <c r="G2899" s="190"/>
      <c r="H2899" s="276"/>
      <c r="I2899" s="190"/>
      <c r="J2899" s="67"/>
      <c r="K2899" s="190"/>
      <c r="L2899" s="190"/>
      <c r="M2899" s="191"/>
      <c r="N2899" s="190"/>
      <c r="O2899" s="192"/>
      <c r="P2899" s="218"/>
      <c r="Q2899" s="218"/>
      <c r="R2899" s="218"/>
    </row>
    <row r="2900" spans="1:18" x14ac:dyDescent="0.25">
      <c r="A2900" s="191"/>
      <c r="B2900" s="190"/>
      <c r="C2900" s="190"/>
      <c r="D2900" s="190"/>
      <c r="E2900" s="190"/>
      <c r="F2900" s="190"/>
      <c r="G2900" s="190"/>
      <c r="H2900" s="276"/>
      <c r="I2900" s="190"/>
      <c r="J2900" s="67"/>
      <c r="K2900" s="190"/>
      <c r="L2900" s="190"/>
      <c r="M2900" s="191"/>
      <c r="N2900" s="190"/>
      <c r="O2900" s="192"/>
      <c r="P2900" s="218"/>
      <c r="Q2900" s="218"/>
      <c r="R2900" s="218"/>
    </row>
    <row r="2901" spans="1:18" x14ac:dyDescent="0.25">
      <c r="A2901" s="191"/>
      <c r="B2901" s="190"/>
      <c r="C2901" s="190"/>
      <c r="D2901" s="190"/>
      <c r="E2901" s="190"/>
      <c r="F2901" s="190"/>
      <c r="G2901" s="190"/>
      <c r="H2901" s="276"/>
      <c r="I2901" s="190"/>
      <c r="J2901" s="67"/>
      <c r="K2901" s="190"/>
      <c r="L2901" s="190"/>
      <c r="M2901" s="191"/>
      <c r="N2901" s="190"/>
      <c r="O2901" s="192"/>
      <c r="P2901" s="218"/>
      <c r="Q2901" s="218"/>
      <c r="R2901" s="218"/>
    </row>
    <row r="2902" spans="1:18" x14ac:dyDescent="0.25">
      <c r="A2902" s="191"/>
      <c r="B2902" s="190"/>
      <c r="C2902" s="190"/>
      <c r="D2902" s="190"/>
      <c r="E2902" s="190"/>
      <c r="F2902" s="190"/>
      <c r="G2902" s="190"/>
      <c r="H2902" s="276"/>
      <c r="I2902" s="190"/>
      <c r="J2902" s="67"/>
      <c r="K2902" s="190"/>
      <c r="L2902" s="190"/>
      <c r="M2902" s="191"/>
      <c r="N2902" s="190"/>
      <c r="O2902" s="192"/>
      <c r="P2902" s="218"/>
      <c r="Q2902" s="218"/>
      <c r="R2902" s="218"/>
    </row>
    <row r="2903" spans="1:18" x14ac:dyDescent="0.25">
      <c r="A2903" s="191"/>
      <c r="B2903" s="190"/>
      <c r="C2903" s="190"/>
      <c r="D2903" s="190"/>
      <c r="E2903" s="190"/>
      <c r="F2903" s="190"/>
      <c r="G2903" s="190"/>
      <c r="H2903" s="276"/>
      <c r="I2903" s="190"/>
      <c r="J2903" s="67"/>
      <c r="K2903" s="190"/>
      <c r="L2903" s="190"/>
      <c r="M2903" s="191"/>
      <c r="N2903" s="190"/>
      <c r="O2903" s="192"/>
      <c r="P2903" s="218"/>
      <c r="Q2903" s="218"/>
      <c r="R2903" s="218"/>
    </row>
    <row r="2904" spans="1:18" x14ac:dyDescent="0.25">
      <c r="A2904" s="191"/>
      <c r="B2904" s="190"/>
      <c r="C2904" s="190"/>
      <c r="D2904" s="190"/>
      <c r="E2904" s="190"/>
      <c r="F2904" s="190"/>
      <c r="G2904" s="190"/>
      <c r="H2904" s="276"/>
      <c r="I2904" s="190"/>
      <c r="J2904" s="67"/>
      <c r="K2904" s="190"/>
      <c r="L2904" s="190"/>
      <c r="M2904" s="191"/>
      <c r="N2904" s="190"/>
      <c r="O2904" s="192"/>
      <c r="P2904" s="218"/>
      <c r="Q2904" s="218"/>
      <c r="R2904" s="218"/>
    </row>
    <row r="2905" spans="1:18" x14ac:dyDescent="0.25">
      <c r="A2905" s="191"/>
      <c r="B2905" s="190"/>
      <c r="C2905" s="190"/>
      <c r="D2905" s="190"/>
      <c r="E2905" s="190"/>
      <c r="F2905" s="190"/>
      <c r="G2905" s="190"/>
      <c r="H2905" s="276"/>
      <c r="I2905" s="190"/>
      <c r="J2905" s="67"/>
      <c r="K2905" s="190"/>
      <c r="L2905" s="190"/>
      <c r="M2905" s="191"/>
      <c r="N2905" s="190"/>
      <c r="O2905" s="192"/>
      <c r="P2905" s="218"/>
      <c r="Q2905" s="218"/>
      <c r="R2905" s="218"/>
    </row>
    <row r="2906" spans="1:18" x14ac:dyDescent="0.25">
      <c r="A2906" s="191"/>
      <c r="B2906" s="190"/>
      <c r="C2906" s="190"/>
      <c r="D2906" s="190"/>
      <c r="E2906" s="190"/>
      <c r="F2906" s="190"/>
      <c r="G2906" s="190"/>
      <c r="H2906" s="276"/>
      <c r="I2906" s="190"/>
      <c r="J2906" s="67"/>
      <c r="K2906" s="190"/>
      <c r="L2906" s="190"/>
      <c r="M2906" s="191"/>
      <c r="N2906" s="190"/>
      <c r="O2906" s="192"/>
      <c r="P2906" s="218"/>
      <c r="Q2906" s="218"/>
      <c r="R2906" s="218"/>
    </row>
    <row r="2907" spans="1:18" x14ac:dyDescent="0.25">
      <c r="A2907" s="191"/>
      <c r="B2907" s="190"/>
      <c r="C2907" s="190"/>
      <c r="D2907" s="190"/>
      <c r="E2907" s="190"/>
      <c r="F2907" s="190"/>
      <c r="G2907" s="190"/>
      <c r="H2907" s="276"/>
      <c r="I2907" s="190"/>
      <c r="J2907" s="67"/>
      <c r="K2907" s="190"/>
      <c r="L2907" s="190"/>
      <c r="M2907" s="191"/>
      <c r="N2907" s="190"/>
      <c r="O2907" s="192"/>
      <c r="P2907" s="218"/>
      <c r="Q2907" s="218"/>
      <c r="R2907" s="218"/>
    </row>
    <row r="2908" spans="1:18" x14ac:dyDescent="0.25">
      <c r="A2908" s="191"/>
      <c r="B2908" s="190"/>
      <c r="C2908" s="190"/>
      <c r="D2908" s="190"/>
      <c r="E2908" s="190"/>
      <c r="F2908" s="190"/>
      <c r="G2908" s="190"/>
      <c r="H2908" s="276"/>
      <c r="I2908" s="190"/>
      <c r="J2908" s="67"/>
      <c r="K2908" s="190"/>
      <c r="L2908" s="190"/>
      <c r="M2908" s="191"/>
      <c r="N2908" s="190"/>
      <c r="O2908" s="192"/>
      <c r="P2908" s="218"/>
      <c r="Q2908" s="218"/>
      <c r="R2908" s="218"/>
    </row>
    <row r="2909" spans="1:18" x14ac:dyDescent="0.25">
      <c r="A2909" s="191"/>
      <c r="B2909" s="190"/>
      <c r="C2909" s="190"/>
      <c r="D2909" s="190"/>
      <c r="E2909" s="190"/>
      <c r="F2909" s="190"/>
      <c r="G2909" s="190"/>
      <c r="H2909" s="276"/>
      <c r="I2909" s="190"/>
      <c r="J2909" s="67"/>
      <c r="K2909" s="190"/>
      <c r="L2909" s="190"/>
      <c r="M2909" s="191"/>
      <c r="N2909" s="190"/>
      <c r="O2909" s="192"/>
      <c r="P2909" s="218"/>
      <c r="Q2909" s="218"/>
      <c r="R2909" s="218"/>
    </row>
    <row r="2910" spans="1:18" x14ac:dyDescent="0.25">
      <c r="A2910" s="191"/>
      <c r="B2910" s="190"/>
      <c r="C2910" s="190"/>
      <c r="D2910" s="190"/>
      <c r="E2910" s="190"/>
      <c r="F2910" s="190"/>
      <c r="G2910" s="190"/>
      <c r="H2910" s="276"/>
      <c r="I2910" s="190"/>
      <c r="J2910" s="67"/>
      <c r="K2910" s="190"/>
      <c r="L2910" s="190"/>
      <c r="M2910" s="191"/>
      <c r="N2910" s="190"/>
      <c r="O2910" s="192"/>
      <c r="P2910" s="218"/>
      <c r="Q2910" s="218"/>
      <c r="R2910" s="218"/>
    </row>
    <row r="2911" spans="1:18" x14ac:dyDescent="0.25">
      <c r="A2911" s="191"/>
      <c r="B2911" s="190"/>
      <c r="C2911" s="190"/>
      <c r="D2911" s="190"/>
      <c r="E2911" s="190"/>
      <c r="F2911" s="190"/>
      <c r="G2911" s="190"/>
      <c r="H2911" s="276"/>
      <c r="I2911" s="190"/>
      <c r="J2911" s="67"/>
      <c r="K2911" s="190"/>
      <c r="L2911" s="190"/>
      <c r="M2911" s="191"/>
      <c r="N2911" s="190"/>
      <c r="O2911" s="192"/>
      <c r="P2911" s="218"/>
      <c r="Q2911" s="218"/>
      <c r="R2911" s="218"/>
    </row>
    <row r="2912" spans="1:18" x14ac:dyDescent="0.25">
      <c r="A2912" s="191"/>
      <c r="B2912" s="190"/>
      <c r="C2912" s="190"/>
      <c r="D2912" s="190"/>
      <c r="E2912" s="190"/>
      <c r="F2912" s="190"/>
      <c r="G2912" s="190"/>
      <c r="H2912" s="276"/>
      <c r="I2912" s="190"/>
      <c r="J2912" s="67"/>
      <c r="K2912" s="190"/>
      <c r="L2912" s="190"/>
      <c r="M2912" s="191"/>
      <c r="N2912" s="190"/>
      <c r="O2912" s="192"/>
      <c r="P2912" s="218"/>
      <c r="Q2912" s="218"/>
      <c r="R2912" s="218"/>
    </row>
    <row r="2913" spans="1:18" x14ac:dyDescent="0.25">
      <c r="A2913" s="191"/>
      <c r="B2913" s="190"/>
      <c r="C2913" s="190"/>
      <c r="D2913" s="190"/>
      <c r="E2913" s="190"/>
      <c r="F2913" s="190"/>
      <c r="G2913" s="190"/>
      <c r="H2913" s="276"/>
      <c r="I2913" s="190"/>
      <c r="J2913" s="67"/>
      <c r="K2913" s="190"/>
      <c r="L2913" s="190"/>
      <c r="M2913" s="191"/>
      <c r="N2913" s="190"/>
      <c r="O2913" s="192"/>
      <c r="P2913" s="218"/>
      <c r="Q2913" s="218"/>
      <c r="R2913" s="218"/>
    </row>
    <row r="2914" spans="1:18" x14ac:dyDescent="0.25">
      <c r="A2914" s="191"/>
      <c r="B2914" s="190"/>
      <c r="C2914" s="190"/>
      <c r="D2914" s="190"/>
      <c r="E2914" s="190"/>
      <c r="F2914" s="190"/>
      <c r="G2914" s="190"/>
      <c r="H2914" s="276"/>
      <c r="I2914" s="190"/>
      <c r="J2914" s="67"/>
      <c r="K2914" s="190"/>
      <c r="L2914" s="190"/>
      <c r="M2914" s="191"/>
      <c r="N2914" s="190"/>
      <c r="O2914" s="192"/>
      <c r="P2914" s="218"/>
      <c r="Q2914" s="218"/>
      <c r="R2914" s="218"/>
    </row>
    <row r="2915" spans="1:18" x14ac:dyDescent="0.25">
      <c r="A2915" s="191"/>
      <c r="B2915" s="190"/>
      <c r="C2915" s="190"/>
      <c r="D2915" s="190"/>
      <c r="E2915" s="190"/>
      <c r="F2915" s="190"/>
      <c r="G2915" s="190"/>
      <c r="H2915" s="276"/>
      <c r="I2915" s="190"/>
      <c r="J2915" s="67"/>
      <c r="K2915" s="190"/>
      <c r="L2915" s="190"/>
      <c r="M2915" s="191"/>
      <c r="N2915" s="190"/>
      <c r="O2915" s="192"/>
      <c r="P2915" s="218"/>
      <c r="Q2915" s="218"/>
      <c r="R2915" s="218"/>
    </row>
    <row r="2916" spans="1:18" x14ac:dyDescent="0.25">
      <c r="A2916" s="191"/>
      <c r="B2916" s="190"/>
      <c r="C2916" s="190"/>
      <c r="D2916" s="190"/>
      <c r="E2916" s="190"/>
      <c r="F2916" s="190"/>
      <c r="G2916" s="190"/>
      <c r="H2916" s="276"/>
      <c r="I2916" s="190"/>
      <c r="J2916" s="67"/>
      <c r="K2916" s="190"/>
      <c r="L2916" s="190"/>
      <c r="M2916" s="191"/>
      <c r="N2916" s="190"/>
      <c r="O2916" s="192"/>
      <c r="P2916" s="218"/>
      <c r="Q2916" s="218"/>
      <c r="R2916" s="218"/>
    </row>
    <row r="2917" spans="1:18" x14ac:dyDescent="0.25">
      <c r="A2917" s="191"/>
      <c r="B2917" s="190"/>
      <c r="C2917" s="190"/>
      <c r="D2917" s="190"/>
      <c r="E2917" s="190"/>
      <c r="F2917" s="190"/>
      <c r="G2917" s="190"/>
      <c r="H2917" s="276"/>
      <c r="I2917" s="190"/>
      <c r="J2917" s="67"/>
      <c r="K2917" s="190"/>
      <c r="L2917" s="190"/>
      <c r="M2917" s="191"/>
      <c r="N2917" s="190"/>
      <c r="O2917" s="192"/>
      <c r="P2917" s="218"/>
      <c r="Q2917" s="218"/>
      <c r="R2917" s="218"/>
    </row>
    <row r="2918" spans="1:18" x14ac:dyDescent="0.25">
      <c r="A2918" s="191"/>
      <c r="B2918" s="190"/>
      <c r="C2918" s="190"/>
      <c r="D2918" s="190"/>
      <c r="E2918" s="190"/>
      <c r="F2918" s="190"/>
      <c r="G2918" s="190"/>
      <c r="H2918" s="276"/>
      <c r="I2918" s="190"/>
      <c r="J2918" s="67"/>
      <c r="K2918" s="190"/>
      <c r="L2918" s="190"/>
      <c r="M2918" s="191"/>
      <c r="N2918" s="190"/>
      <c r="O2918" s="192"/>
      <c r="P2918" s="218"/>
      <c r="Q2918" s="218"/>
      <c r="R2918" s="218"/>
    </row>
    <row r="2919" spans="1:18" x14ac:dyDescent="0.25">
      <c r="A2919" s="191"/>
      <c r="B2919" s="190"/>
      <c r="C2919" s="190"/>
      <c r="D2919" s="190"/>
      <c r="E2919" s="190"/>
      <c r="F2919" s="190"/>
      <c r="G2919" s="190"/>
      <c r="H2919" s="276"/>
      <c r="I2919" s="190"/>
      <c r="J2919" s="67"/>
      <c r="K2919" s="190"/>
      <c r="L2919" s="190"/>
      <c r="M2919" s="191"/>
      <c r="N2919" s="190"/>
      <c r="O2919" s="192"/>
      <c r="P2919" s="218"/>
      <c r="Q2919" s="218"/>
      <c r="R2919" s="218"/>
    </row>
    <row r="2920" spans="1:18" x14ac:dyDescent="0.25">
      <c r="A2920" s="191"/>
      <c r="B2920" s="190"/>
      <c r="C2920" s="190"/>
      <c r="D2920" s="190"/>
      <c r="E2920" s="190"/>
      <c r="F2920" s="190"/>
      <c r="G2920" s="190"/>
      <c r="H2920" s="276"/>
      <c r="I2920" s="190"/>
      <c r="J2920" s="67"/>
      <c r="K2920" s="190"/>
      <c r="L2920" s="190"/>
      <c r="M2920" s="191"/>
      <c r="N2920" s="190"/>
      <c r="O2920" s="192"/>
      <c r="P2920" s="218"/>
      <c r="Q2920" s="218"/>
      <c r="R2920" s="218"/>
    </row>
    <row r="2921" spans="1:18" x14ac:dyDescent="0.25">
      <c r="A2921" s="191"/>
      <c r="B2921" s="190"/>
      <c r="C2921" s="190"/>
      <c r="D2921" s="190"/>
      <c r="E2921" s="190"/>
      <c r="F2921" s="190"/>
      <c r="G2921" s="190"/>
      <c r="H2921" s="276"/>
      <c r="I2921" s="190"/>
      <c r="J2921" s="67"/>
      <c r="K2921" s="190"/>
      <c r="L2921" s="190"/>
      <c r="M2921" s="191"/>
      <c r="N2921" s="190"/>
      <c r="O2921" s="192"/>
      <c r="P2921" s="218"/>
      <c r="Q2921" s="218"/>
      <c r="R2921" s="218"/>
    </row>
    <row r="2922" spans="1:18" x14ac:dyDescent="0.25">
      <c r="A2922" s="191"/>
      <c r="B2922" s="190"/>
      <c r="C2922" s="190"/>
      <c r="D2922" s="190"/>
      <c r="E2922" s="190"/>
      <c r="F2922" s="190"/>
      <c r="G2922" s="190"/>
      <c r="H2922" s="276"/>
      <c r="I2922" s="190"/>
      <c r="J2922" s="67"/>
      <c r="K2922" s="190"/>
      <c r="L2922" s="190"/>
      <c r="M2922" s="191"/>
      <c r="N2922" s="190"/>
      <c r="O2922" s="192"/>
      <c r="P2922" s="218"/>
      <c r="Q2922" s="218"/>
      <c r="R2922" s="218"/>
    </row>
    <row r="2923" spans="1:18" x14ac:dyDescent="0.25">
      <c r="A2923" s="191"/>
      <c r="B2923" s="190"/>
      <c r="C2923" s="190"/>
      <c r="D2923" s="190"/>
      <c r="E2923" s="190"/>
      <c r="F2923" s="190"/>
      <c r="G2923" s="190"/>
      <c r="H2923" s="276"/>
      <c r="I2923" s="190"/>
      <c r="J2923" s="67"/>
      <c r="K2923" s="190"/>
      <c r="L2923" s="190"/>
      <c r="M2923" s="191"/>
      <c r="N2923" s="190"/>
      <c r="O2923" s="192"/>
      <c r="P2923" s="218"/>
      <c r="Q2923" s="218"/>
      <c r="R2923" s="218"/>
    </row>
    <row r="2924" spans="1:18" x14ac:dyDescent="0.25">
      <c r="A2924" s="191"/>
      <c r="B2924" s="190"/>
      <c r="C2924" s="190"/>
      <c r="D2924" s="190"/>
      <c r="E2924" s="190"/>
      <c r="F2924" s="190"/>
      <c r="G2924" s="190"/>
      <c r="H2924" s="276"/>
      <c r="I2924" s="190"/>
      <c r="J2924" s="67"/>
      <c r="K2924" s="190"/>
      <c r="L2924" s="190"/>
      <c r="M2924" s="191"/>
      <c r="N2924" s="190"/>
      <c r="O2924" s="192"/>
      <c r="P2924" s="218"/>
      <c r="Q2924" s="218"/>
      <c r="R2924" s="218"/>
    </row>
    <row r="2925" spans="1:18" x14ac:dyDescent="0.25">
      <c r="A2925" s="191"/>
      <c r="B2925" s="190"/>
      <c r="C2925" s="190"/>
      <c r="D2925" s="190"/>
      <c r="E2925" s="190"/>
      <c r="F2925" s="190"/>
      <c r="G2925" s="190"/>
      <c r="H2925" s="276"/>
      <c r="I2925" s="190"/>
      <c r="J2925" s="67"/>
      <c r="K2925" s="190"/>
      <c r="L2925" s="190"/>
      <c r="M2925" s="191"/>
      <c r="N2925" s="190"/>
      <c r="O2925" s="192"/>
      <c r="P2925" s="218"/>
      <c r="Q2925" s="218"/>
      <c r="R2925" s="218"/>
    </row>
    <row r="2926" spans="1:18" x14ac:dyDescent="0.25">
      <c r="A2926" s="191"/>
      <c r="B2926" s="190"/>
      <c r="C2926" s="190"/>
      <c r="D2926" s="190"/>
      <c r="E2926" s="190"/>
      <c r="F2926" s="190"/>
      <c r="G2926" s="190"/>
      <c r="H2926" s="276"/>
      <c r="I2926" s="190"/>
      <c r="J2926" s="67"/>
      <c r="K2926" s="190"/>
      <c r="L2926" s="190"/>
      <c r="M2926" s="191"/>
      <c r="N2926" s="190"/>
      <c r="O2926" s="192"/>
      <c r="P2926" s="218"/>
      <c r="Q2926" s="218"/>
      <c r="R2926" s="218"/>
    </row>
    <row r="2927" spans="1:18" x14ac:dyDescent="0.25">
      <c r="A2927" s="191"/>
      <c r="B2927" s="190"/>
      <c r="C2927" s="190"/>
      <c r="D2927" s="190"/>
      <c r="E2927" s="190"/>
      <c r="F2927" s="190"/>
      <c r="G2927" s="190"/>
      <c r="H2927" s="276"/>
      <c r="I2927" s="190"/>
      <c r="J2927" s="67"/>
      <c r="K2927" s="190"/>
      <c r="L2927" s="190"/>
      <c r="M2927" s="191"/>
      <c r="N2927" s="190"/>
      <c r="O2927" s="192"/>
      <c r="P2927" s="218"/>
      <c r="Q2927" s="218"/>
      <c r="R2927" s="218"/>
    </row>
    <row r="2928" spans="1:18" x14ac:dyDescent="0.25">
      <c r="A2928" s="191"/>
      <c r="B2928" s="190"/>
      <c r="C2928" s="190"/>
      <c r="D2928" s="190"/>
      <c r="E2928" s="190"/>
      <c r="F2928" s="190"/>
      <c r="G2928" s="190"/>
      <c r="H2928" s="276"/>
      <c r="I2928" s="190"/>
      <c r="J2928" s="67"/>
      <c r="K2928" s="190"/>
      <c r="L2928" s="190"/>
      <c r="M2928" s="191"/>
      <c r="N2928" s="190"/>
      <c r="O2928" s="192"/>
      <c r="P2928" s="218"/>
      <c r="Q2928" s="218"/>
      <c r="R2928" s="218"/>
    </row>
    <row r="2929" spans="1:18" x14ac:dyDescent="0.25">
      <c r="A2929" s="191"/>
      <c r="B2929" s="190"/>
      <c r="C2929" s="190"/>
      <c r="D2929" s="190"/>
      <c r="E2929" s="190"/>
      <c r="F2929" s="190"/>
      <c r="G2929" s="190"/>
      <c r="H2929" s="276"/>
      <c r="I2929" s="190"/>
      <c r="J2929" s="67"/>
      <c r="K2929" s="190"/>
      <c r="L2929" s="190"/>
      <c r="M2929" s="191"/>
      <c r="N2929" s="190"/>
      <c r="O2929" s="192"/>
      <c r="P2929" s="218"/>
      <c r="Q2929" s="218"/>
      <c r="R2929" s="218"/>
    </row>
    <row r="2930" spans="1:18" x14ac:dyDescent="0.25">
      <c r="A2930" s="191"/>
      <c r="B2930" s="190"/>
      <c r="C2930" s="190"/>
      <c r="D2930" s="190"/>
      <c r="E2930" s="190"/>
      <c r="F2930" s="190"/>
      <c r="G2930" s="190"/>
      <c r="H2930" s="276"/>
      <c r="I2930" s="190"/>
      <c r="J2930" s="67"/>
      <c r="K2930" s="190"/>
      <c r="L2930" s="190"/>
      <c r="M2930" s="191"/>
      <c r="N2930" s="190"/>
      <c r="O2930" s="192"/>
      <c r="P2930" s="218"/>
      <c r="Q2930" s="218"/>
      <c r="R2930" s="218"/>
    </row>
    <row r="2931" spans="1:18" x14ac:dyDescent="0.25">
      <c r="A2931" s="191"/>
      <c r="B2931" s="190"/>
      <c r="C2931" s="190"/>
      <c r="D2931" s="190"/>
      <c r="E2931" s="190"/>
      <c r="F2931" s="190"/>
      <c r="G2931" s="190"/>
      <c r="H2931" s="276"/>
      <c r="I2931" s="190"/>
      <c r="J2931" s="67"/>
      <c r="K2931" s="190"/>
      <c r="L2931" s="190"/>
      <c r="M2931" s="191"/>
      <c r="N2931" s="190"/>
      <c r="O2931" s="192"/>
      <c r="P2931" s="218"/>
      <c r="Q2931" s="218"/>
      <c r="R2931" s="218"/>
    </row>
    <row r="2932" spans="1:18" x14ac:dyDescent="0.25">
      <c r="A2932" s="191"/>
      <c r="B2932" s="190"/>
      <c r="C2932" s="190"/>
      <c r="D2932" s="190"/>
      <c r="E2932" s="190"/>
      <c r="F2932" s="190"/>
      <c r="G2932" s="190"/>
      <c r="H2932" s="276"/>
      <c r="I2932" s="190"/>
      <c r="J2932" s="67"/>
      <c r="K2932" s="190"/>
      <c r="L2932" s="190"/>
      <c r="M2932" s="191"/>
      <c r="N2932" s="190"/>
      <c r="O2932" s="192"/>
      <c r="P2932" s="218"/>
      <c r="Q2932" s="218"/>
      <c r="R2932" s="218"/>
    </row>
    <row r="2933" spans="1:18" x14ac:dyDescent="0.25">
      <c r="A2933" s="191"/>
      <c r="B2933" s="190"/>
      <c r="C2933" s="190"/>
      <c r="D2933" s="190"/>
      <c r="E2933" s="190"/>
      <c r="F2933" s="190"/>
      <c r="G2933" s="190"/>
      <c r="H2933" s="276"/>
      <c r="I2933" s="190"/>
      <c r="J2933" s="67"/>
      <c r="K2933" s="190"/>
      <c r="L2933" s="190"/>
      <c r="M2933" s="191"/>
      <c r="N2933" s="190"/>
      <c r="O2933" s="192"/>
      <c r="P2933" s="218"/>
      <c r="Q2933" s="218"/>
      <c r="R2933" s="218"/>
    </row>
    <row r="2934" spans="1:18" x14ac:dyDescent="0.25">
      <c r="A2934" s="191"/>
      <c r="B2934" s="190"/>
      <c r="C2934" s="190"/>
      <c r="D2934" s="190"/>
      <c r="E2934" s="190"/>
      <c r="F2934" s="190"/>
      <c r="G2934" s="190"/>
      <c r="H2934" s="276"/>
      <c r="I2934" s="190"/>
      <c r="J2934" s="67"/>
      <c r="K2934" s="190"/>
      <c r="L2934" s="190"/>
      <c r="M2934" s="191"/>
      <c r="N2934" s="190"/>
      <c r="O2934" s="192"/>
      <c r="P2934" s="218"/>
      <c r="Q2934" s="218"/>
      <c r="R2934" s="218"/>
    </row>
    <row r="2935" spans="1:18" x14ac:dyDescent="0.25">
      <c r="A2935" s="191"/>
      <c r="B2935" s="190"/>
      <c r="C2935" s="190"/>
      <c r="D2935" s="190"/>
      <c r="E2935" s="190"/>
      <c r="F2935" s="190"/>
      <c r="G2935" s="190"/>
      <c r="H2935" s="276"/>
      <c r="I2935" s="190"/>
      <c r="J2935" s="67"/>
      <c r="K2935" s="190"/>
      <c r="L2935" s="190"/>
      <c r="M2935" s="191"/>
      <c r="N2935" s="190"/>
      <c r="O2935" s="192"/>
      <c r="P2935" s="218"/>
      <c r="Q2935" s="218"/>
      <c r="R2935" s="218"/>
    </row>
    <row r="2936" spans="1:18" x14ac:dyDescent="0.25">
      <c r="A2936" s="191"/>
      <c r="B2936" s="190"/>
      <c r="C2936" s="190"/>
      <c r="D2936" s="190"/>
      <c r="E2936" s="190"/>
      <c r="F2936" s="190"/>
      <c r="G2936" s="190"/>
      <c r="H2936" s="276"/>
      <c r="I2936" s="190"/>
      <c r="J2936" s="67"/>
      <c r="K2936" s="190"/>
      <c r="L2936" s="190"/>
      <c r="M2936" s="191"/>
      <c r="N2936" s="190"/>
      <c r="O2936" s="192"/>
      <c r="P2936" s="218"/>
      <c r="Q2936" s="218"/>
      <c r="R2936" s="218"/>
    </row>
    <row r="2937" spans="1:18" x14ac:dyDescent="0.25">
      <c r="A2937" s="191"/>
      <c r="B2937" s="190"/>
      <c r="C2937" s="190"/>
      <c r="D2937" s="190"/>
      <c r="E2937" s="190"/>
      <c r="F2937" s="190"/>
      <c r="G2937" s="190"/>
      <c r="H2937" s="276"/>
      <c r="I2937" s="190"/>
      <c r="J2937" s="67"/>
      <c r="K2937" s="190"/>
      <c r="L2937" s="190"/>
      <c r="M2937" s="191"/>
      <c r="N2937" s="190"/>
      <c r="O2937" s="192"/>
      <c r="P2937" s="218"/>
      <c r="Q2937" s="218"/>
      <c r="R2937" s="218"/>
    </row>
    <row r="2938" spans="1:18" x14ac:dyDescent="0.25">
      <c r="A2938" s="191"/>
      <c r="B2938" s="190"/>
      <c r="C2938" s="190"/>
      <c r="D2938" s="190"/>
      <c r="E2938" s="190"/>
      <c r="F2938" s="190"/>
      <c r="G2938" s="190"/>
      <c r="H2938" s="276"/>
      <c r="I2938" s="190"/>
      <c r="J2938" s="67"/>
      <c r="K2938" s="190"/>
      <c r="L2938" s="190"/>
      <c r="M2938" s="191"/>
      <c r="N2938" s="190"/>
      <c r="O2938" s="192"/>
      <c r="P2938" s="218"/>
      <c r="Q2938" s="218"/>
      <c r="R2938" s="218"/>
    </row>
    <row r="2939" spans="1:18" x14ac:dyDescent="0.25">
      <c r="A2939" s="191"/>
      <c r="B2939" s="190"/>
      <c r="C2939" s="190"/>
      <c r="D2939" s="190"/>
      <c r="E2939" s="190"/>
      <c r="F2939" s="190"/>
      <c r="G2939" s="190"/>
      <c r="H2939" s="276"/>
      <c r="I2939" s="190"/>
      <c r="J2939" s="67"/>
      <c r="K2939" s="190"/>
      <c r="L2939" s="190"/>
      <c r="M2939" s="191"/>
      <c r="N2939" s="190"/>
      <c r="O2939" s="192"/>
      <c r="P2939" s="218"/>
      <c r="Q2939" s="218"/>
      <c r="R2939" s="218"/>
    </row>
    <row r="2940" spans="1:18" x14ac:dyDescent="0.25">
      <c r="A2940" s="191"/>
      <c r="B2940" s="190"/>
      <c r="C2940" s="190"/>
      <c r="D2940" s="190"/>
      <c r="E2940" s="190"/>
      <c r="F2940" s="190"/>
      <c r="G2940" s="190"/>
      <c r="H2940" s="276"/>
      <c r="I2940" s="190"/>
      <c r="J2940" s="67"/>
      <c r="K2940" s="190"/>
      <c r="L2940" s="190"/>
      <c r="M2940" s="191"/>
      <c r="N2940" s="190"/>
      <c r="O2940" s="192"/>
      <c r="P2940" s="218"/>
      <c r="Q2940" s="218"/>
      <c r="R2940" s="218"/>
    </row>
    <row r="2941" spans="1:18" x14ac:dyDescent="0.25">
      <c r="A2941" s="191"/>
      <c r="B2941" s="190"/>
      <c r="C2941" s="190"/>
      <c r="D2941" s="190"/>
      <c r="E2941" s="190"/>
      <c r="F2941" s="190"/>
      <c r="G2941" s="190"/>
      <c r="H2941" s="276"/>
      <c r="I2941" s="190"/>
      <c r="J2941" s="67"/>
      <c r="K2941" s="190"/>
      <c r="L2941" s="190"/>
      <c r="M2941" s="191"/>
      <c r="N2941" s="190"/>
      <c r="O2941" s="192"/>
      <c r="P2941" s="218"/>
      <c r="Q2941" s="218"/>
      <c r="R2941" s="218"/>
    </row>
    <row r="2942" spans="1:18" x14ac:dyDescent="0.25">
      <c r="A2942" s="191"/>
      <c r="B2942" s="190"/>
      <c r="C2942" s="190"/>
      <c r="D2942" s="190"/>
      <c r="E2942" s="190"/>
      <c r="F2942" s="190"/>
      <c r="G2942" s="190"/>
      <c r="H2942" s="276"/>
      <c r="I2942" s="190"/>
      <c r="J2942" s="67"/>
      <c r="K2942" s="190"/>
      <c r="L2942" s="190"/>
      <c r="M2942" s="191"/>
      <c r="N2942" s="190"/>
      <c r="O2942" s="192"/>
      <c r="P2942" s="218"/>
      <c r="Q2942" s="218"/>
      <c r="R2942" s="218"/>
    </row>
    <row r="2943" spans="1:18" x14ac:dyDescent="0.25">
      <c r="A2943" s="191"/>
      <c r="B2943" s="190"/>
      <c r="C2943" s="190"/>
      <c r="D2943" s="190"/>
      <c r="E2943" s="190"/>
      <c r="F2943" s="190"/>
      <c r="G2943" s="190"/>
      <c r="H2943" s="276"/>
      <c r="I2943" s="190"/>
      <c r="J2943" s="67"/>
      <c r="K2943" s="190"/>
      <c r="L2943" s="190"/>
      <c r="M2943" s="191"/>
      <c r="N2943" s="190"/>
      <c r="O2943" s="192"/>
      <c r="P2943" s="218"/>
      <c r="Q2943" s="218"/>
      <c r="R2943" s="218"/>
    </row>
    <row r="2944" spans="1:18" x14ac:dyDescent="0.25">
      <c r="A2944" s="191"/>
      <c r="B2944" s="190"/>
      <c r="C2944" s="190"/>
      <c r="D2944" s="190"/>
      <c r="E2944" s="190"/>
      <c r="F2944" s="190"/>
      <c r="G2944" s="190"/>
      <c r="H2944" s="276"/>
      <c r="I2944" s="190"/>
      <c r="J2944" s="67"/>
      <c r="K2944" s="190"/>
      <c r="L2944" s="190"/>
      <c r="M2944" s="191"/>
      <c r="N2944" s="190"/>
      <c r="O2944" s="192"/>
      <c r="P2944" s="218"/>
      <c r="Q2944" s="218"/>
      <c r="R2944" s="218"/>
    </row>
    <row r="2945" spans="1:18" x14ac:dyDescent="0.25">
      <c r="A2945" s="191"/>
      <c r="B2945" s="190"/>
      <c r="C2945" s="190"/>
      <c r="D2945" s="190"/>
      <c r="E2945" s="190"/>
      <c r="F2945" s="190"/>
      <c r="G2945" s="190"/>
      <c r="H2945" s="276"/>
      <c r="I2945" s="190"/>
      <c r="J2945" s="67"/>
      <c r="K2945" s="190"/>
      <c r="L2945" s="190"/>
      <c r="M2945" s="191"/>
      <c r="N2945" s="190"/>
      <c r="O2945" s="192"/>
      <c r="P2945" s="218"/>
      <c r="Q2945" s="218"/>
      <c r="R2945" s="218"/>
    </row>
    <row r="2946" spans="1:18" x14ac:dyDescent="0.25">
      <c r="A2946" s="191"/>
      <c r="B2946" s="190"/>
      <c r="C2946" s="190"/>
      <c r="D2946" s="190"/>
      <c r="E2946" s="190"/>
      <c r="F2946" s="190"/>
      <c r="G2946" s="190"/>
      <c r="H2946" s="276"/>
      <c r="I2946" s="190"/>
      <c r="J2946" s="67"/>
      <c r="K2946" s="190"/>
      <c r="L2946" s="190"/>
      <c r="M2946" s="191"/>
      <c r="N2946" s="190"/>
      <c r="O2946" s="192"/>
      <c r="P2946" s="218"/>
      <c r="Q2946" s="218"/>
      <c r="R2946" s="218"/>
    </row>
    <row r="2947" spans="1:18" x14ac:dyDescent="0.25">
      <c r="A2947" s="191"/>
      <c r="B2947" s="190"/>
      <c r="C2947" s="190"/>
      <c r="D2947" s="190"/>
      <c r="E2947" s="190"/>
      <c r="F2947" s="190"/>
      <c r="G2947" s="190"/>
      <c r="H2947" s="276"/>
      <c r="I2947" s="190"/>
      <c r="J2947" s="67"/>
      <c r="K2947" s="190"/>
      <c r="L2947" s="190"/>
      <c r="M2947" s="191"/>
      <c r="N2947" s="190"/>
      <c r="O2947" s="192"/>
      <c r="P2947" s="218"/>
      <c r="Q2947" s="218"/>
      <c r="R2947" s="218"/>
    </row>
    <row r="2948" spans="1:18" x14ac:dyDescent="0.25">
      <c r="A2948" s="191"/>
      <c r="B2948" s="190"/>
      <c r="C2948" s="190"/>
      <c r="D2948" s="190"/>
      <c r="E2948" s="190"/>
      <c r="F2948" s="190"/>
      <c r="G2948" s="190"/>
      <c r="H2948" s="276"/>
      <c r="I2948" s="190"/>
      <c r="J2948" s="67"/>
      <c r="K2948" s="190"/>
      <c r="L2948" s="190"/>
      <c r="M2948" s="191"/>
      <c r="N2948" s="190"/>
      <c r="O2948" s="192"/>
      <c r="P2948" s="218"/>
      <c r="Q2948" s="218"/>
      <c r="R2948" s="218"/>
    </row>
    <row r="2949" spans="1:18" x14ac:dyDescent="0.25">
      <c r="A2949" s="191"/>
      <c r="B2949" s="190"/>
      <c r="C2949" s="190"/>
      <c r="D2949" s="190"/>
      <c r="E2949" s="190"/>
      <c r="F2949" s="190"/>
      <c r="G2949" s="190"/>
      <c r="H2949" s="276"/>
      <c r="I2949" s="190"/>
      <c r="J2949" s="67"/>
      <c r="K2949" s="190"/>
      <c r="L2949" s="190"/>
      <c r="M2949" s="191"/>
      <c r="N2949" s="190"/>
      <c r="O2949" s="192"/>
      <c r="P2949" s="218"/>
      <c r="Q2949" s="218"/>
      <c r="R2949" s="218"/>
    </row>
    <row r="2950" spans="1:18" x14ac:dyDescent="0.25">
      <c r="A2950" s="191"/>
      <c r="B2950" s="190"/>
      <c r="C2950" s="190"/>
      <c r="D2950" s="190"/>
      <c r="E2950" s="190"/>
      <c r="F2950" s="190"/>
      <c r="G2950" s="190"/>
      <c r="H2950" s="276"/>
      <c r="I2950" s="190"/>
      <c r="J2950" s="67"/>
      <c r="K2950" s="190"/>
      <c r="L2950" s="190"/>
      <c r="M2950" s="191"/>
      <c r="N2950" s="190"/>
      <c r="O2950" s="192"/>
      <c r="P2950" s="218"/>
      <c r="Q2950" s="218"/>
      <c r="R2950" s="218"/>
    </row>
    <row r="2951" spans="1:18" x14ac:dyDescent="0.25">
      <c r="A2951" s="191"/>
      <c r="B2951" s="190"/>
      <c r="C2951" s="190"/>
      <c r="D2951" s="190"/>
      <c r="E2951" s="190"/>
      <c r="F2951" s="190"/>
      <c r="G2951" s="190"/>
      <c r="H2951" s="276"/>
      <c r="I2951" s="190"/>
      <c r="J2951" s="67"/>
      <c r="K2951" s="190"/>
      <c r="L2951" s="190"/>
      <c r="M2951" s="191"/>
      <c r="N2951" s="190"/>
      <c r="O2951" s="192"/>
      <c r="P2951" s="218"/>
      <c r="Q2951" s="218"/>
      <c r="R2951" s="218"/>
    </row>
    <row r="2952" spans="1:18" x14ac:dyDescent="0.25">
      <c r="A2952" s="191"/>
      <c r="B2952" s="190"/>
      <c r="C2952" s="190"/>
      <c r="D2952" s="190"/>
      <c r="E2952" s="190"/>
      <c r="F2952" s="190"/>
      <c r="G2952" s="190"/>
      <c r="H2952" s="276"/>
      <c r="I2952" s="190"/>
      <c r="J2952" s="67"/>
      <c r="K2952" s="190"/>
      <c r="L2952" s="190"/>
      <c r="M2952" s="191"/>
      <c r="N2952" s="190"/>
      <c r="O2952" s="192"/>
      <c r="P2952" s="218"/>
      <c r="Q2952" s="218"/>
      <c r="R2952" s="218"/>
    </row>
    <row r="2953" spans="1:18" x14ac:dyDescent="0.25">
      <c r="A2953" s="191"/>
      <c r="B2953" s="190"/>
      <c r="C2953" s="190"/>
      <c r="D2953" s="190"/>
      <c r="E2953" s="190"/>
      <c r="F2953" s="190"/>
      <c r="G2953" s="190"/>
      <c r="H2953" s="276"/>
      <c r="I2953" s="190"/>
      <c r="J2953" s="67"/>
      <c r="K2953" s="190"/>
      <c r="L2953" s="190"/>
      <c r="M2953" s="191"/>
      <c r="N2953" s="190"/>
      <c r="O2953" s="192"/>
      <c r="P2953" s="218"/>
      <c r="Q2953" s="218"/>
      <c r="R2953" s="218"/>
    </row>
    <row r="2954" spans="1:18" x14ac:dyDescent="0.25">
      <c r="A2954" s="191"/>
      <c r="B2954" s="190"/>
      <c r="C2954" s="190"/>
      <c r="D2954" s="190"/>
      <c r="E2954" s="190"/>
      <c r="F2954" s="190"/>
      <c r="G2954" s="190"/>
      <c r="H2954" s="276"/>
      <c r="I2954" s="190"/>
      <c r="J2954" s="67"/>
      <c r="K2954" s="190"/>
      <c r="L2954" s="190"/>
      <c r="M2954" s="191"/>
      <c r="N2954" s="190"/>
      <c r="O2954" s="192"/>
      <c r="P2954" s="218"/>
      <c r="Q2954" s="218"/>
      <c r="R2954" s="218"/>
    </row>
    <row r="2955" spans="1:18" x14ac:dyDescent="0.25">
      <c r="A2955" s="191"/>
      <c r="B2955" s="190"/>
      <c r="C2955" s="190"/>
      <c r="D2955" s="190"/>
      <c r="E2955" s="190"/>
      <c r="F2955" s="190"/>
      <c r="G2955" s="190"/>
      <c r="H2955" s="276"/>
      <c r="I2955" s="190"/>
      <c r="J2955" s="67"/>
      <c r="K2955" s="190"/>
      <c r="L2955" s="190"/>
      <c r="M2955" s="191"/>
      <c r="N2955" s="190"/>
      <c r="O2955" s="192"/>
      <c r="P2955" s="218"/>
      <c r="Q2955" s="218"/>
      <c r="R2955" s="218"/>
    </row>
    <row r="2956" spans="1:18" x14ac:dyDescent="0.25">
      <c r="A2956" s="191"/>
      <c r="B2956" s="190"/>
      <c r="C2956" s="190"/>
      <c r="D2956" s="190"/>
      <c r="E2956" s="190"/>
      <c r="F2956" s="190"/>
      <c r="G2956" s="190"/>
      <c r="H2956" s="276"/>
      <c r="I2956" s="190"/>
      <c r="J2956" s="67"/>
      <c r="K2956" s="190"/>
      <c r="L2956" s="190"/>
      <c r="M2956" s="191"/>
      <c r="N2956" s="190"/>
      <c r="O2956" s="192"/>
      <c r="P2956" s="218"/>
      <c r="Q2956" s="218"/>
      <c r="R2956" s="218"/>
    </row>
    <row r="2957" spans="1:18" x14ac:dyDescent="0.25">
      <c r="A2957" s="191"/>
      <c r="B2957" s="190"/>
      <c r="C2957" s="190"/>
      <c r="D2957" s="190"/>
      <c r="E2957" s="190"/>
      <c r="F2957" s="190"/>
      <c r="G2957" s="190"/>
      <c r="H2957" s="276"/>
      <c r="I2957" s="190"/>
      <c r="J2957" s="67"/>
      <c r="K2957" s="190"/>
      <c r="L2957" s="190"/>
      <c r="M2957" s="191"/>
      <c r="N2957" s="190"/>
      <c r="O2957" s="192"/>
      <c r="P2957" s="218"/>
      <c r="Q2957" s="218"/>
      <c r="R2957" s="218"/>
    </row>
    <row r="2958" spans="1:18" x14ac:dyDescent="0.25">
      <c r="A2958" s="191"/>
      <c r="B2958" s="190"/>
      <c r="C2958" s="190"/>
      <c r="D2958" s="190"/>
      <c r="E2958" s="190"/>
      <c r="F2958" s="190"/>
      <c r="G2958" s="190"/>
      <c r="H2958" s="276"/>
      <c r="I2958" s="190"/>
      <c r="J2958" s="67"/>
      <c r="K2958" s="190"/>
      <c r="L2958" s="190"/>
      <c r="M2958" s="191"/>
      <c r="N2958" s="190"/>
      <c r="O2958" s="192"/>
      <c r="P2958" s="218"/>
      <c r="Q2958" s="218"/>
      <c r="R2958" s="218"/>
    </row>
    <row r="2959" spans="1:18" x14ac:dyDescent="0.25">
      <c r="A2959" s="191"/>
      <c r="B2959" s="190"/>
      <c r="C2959" s="190"/>
      <c r="D2959" s="190"/>
      <c r="E2959" s="190"/>
      <c r="F2959" s="190"/>
      <c r="G2959" s="190"/>
      <c r="H2959" s="276"/>
      <c r="I2959" s="190"/>
      <c r="J2959" s="67"/>
      <c r="K2959" s="190"/>
      <c r="L2959" s="190"/>
      <c r="M2959" s="191"/>
      <c r="N2959" s="190"/>
      <c r="O2959" s="192"/>
      <c r="P2959" s="218"/>
      <c r="Q2959" s="218"/>
      <c r="R2959" s="218"/>
    </row>
    <row r="2960" spans="1:18" x14ac:dyDescent="0.25">
      <c r="A2960" s="191"/>
      <c r="B2960" s="190"/>
      <c r="C2960" s="190"/>
      <c r="D2960" s="190"/>
      <c r="E2960" s="190"/>
      <c r="F2960" s="190"/>
      <c r="G2960" s="190"/>
      <c r="H2960" s="276"/>
      <c r="I2960" s="190"/>
      <c r="J2960" s="67"/>
      <c r="K2960" s="190"/>
      <c r="L2960" s="190"/>
      <c r="M2960" s="191"/>
      <c r="N2960" s="190"/>
      <c r="O2960" s="192"/>
      <c r="P2960" s="218"/>
      <c r="Q2960" s="218"/>
      <c r="R2960" s="218"/>
    </row>
    <row r="2961" spans="1:18" x14ac:dyDescent="0.25">
      <c r="A2961" s="191"/>
      <c r="B2961" s="190"/>
      <c r="C2961" s="190"/>
      <c r="D2961" s="190"/>
      <c r="E2961" s="190"/>
      <c r="F2961" s="190"/>
      <c r="G2961" s="190"/>
      <c r="H2961" s="276"/>
      <c r="I2961" s="190"/>
      <c r="J2961" s="67"/>
      <c r="K2961" s="190"/>
      <c r="L2961" s="190"/>
      <c r="M2961" s="191"/>
      <c r="N2961" s="190"/>
      <c r="O2961" s="192"/>
      <c r="P2961" s="218"/>
      <c r="Q2961" s="218"/>
      <c r="R2961" s="218"/>
    </row>
    <row r="2962" spans="1:18" x14ac:dyDescent="0.25">
      <c r="A2962" s="191"/>
      <c r="B2962" s="190"/>
      <c r="C2962" s="190"/>
      <c r="D2962" s="190"/>
      <c r="E2962" s="190"/>
      <c r="F2962" s="190"/>
      <c r="G2962" s="190"/>
      <c r="H2962" s="276"/>
      <c r="I2962" s="190"/>
      <c r="J2962" s="67"/>
      <c r="K2962" s="190"/>
      <c r="L2962" s="190"/>
      <c r="M2962" s="191"/>
      <c r="N2962" s="190"/>
      <c r="O2962" s="192"/>
      <c r="P2962" s="218"/>
      <c r="Q2962" s="218"/>
      <c r="R2962" s="218"/>
    </row>
    <row r="2963" spans="1:18" x14ac:dyDescent="0.25">
      <c r="A2963" s="191"/>
      <c r="B2963" s="190"/>
      <c r="C2963" s="190"/>
      <c r="D2963" s="190"/>
      <c r="E2963" s="190"/>
      <c r="F2963" s="190"/>
      <c r="G2963" s="190"/>
      <c r="H2963" s="276"/>
      <c r="I2963" s="190"/>
      <c r="J2963" s="67"/>
      <c r="K2963" s="190"/>
      <c r="L2963" s="190"/>
      <c r="M2963" s="191"/>
      <c r="N2963" s="190"/>
      <c r="O2963" s="192"/>
      <c r="P2963" s="218"/>
      <c r="Q2963" s="218"/>
      <c r="R2963" s="218"/>
    </row>
    <row r="2964" spans="1:18" x14ac:dyDescent="0.25">
      <c r="A2964" s="191"/>
      <c r="B2964" s="190"/>
      <c r="C2964" s="190"/>
      <c r="D2964" s="190"/>
      <c r="E2964" s="190"/>
      <c r="F2964" s="190"/>
      <c r="G2964" s="190"/>
      <c r="H2964" s="276"/>
      <c r="I2964" s="190"/>
      <c r="J2964" s="67"/>
      <c r="K2964" s="190"/>
      <c r="L2964" s="190"/>
      <c r="M2964" s="191"/>
      <c r="N2964" s="190"/>
      <c r="O2964" s="192"/>
      <c r="P2964" s="218"/>
      <c r="Q2964" s="218"/>
      <c r="R2964" s="218"/>
    </row>
    <row r="2965" spans="1:18" x14ac:dyDescent="0.25">
      <c r="A2965" s="191"/>
      <c r="B2965" s="190"/>
      <c r="C2965" s="190"/>
      <c r="D2965" s="190"/>
      <c r="E2965" s="190"/>
      <c r="F2965" s="190"/>
      <c r="G2965" s="190"/>
      <c r="H2965" s="276"/>
      <c r="I2965" s="190"/>
      <c r="J2965" s="67"/>
      <c r="K2965" s="190"/>
      <c r="L2965" s="190"/>
      <c r="M2965" s="191"/>
      <c r="N2965" s="190"/>
      <c r="O2965" s="192"/>
      <c r="P2965" s="218"/>
      <c r="Q2965" s="218"/>
      <c r="R2965" s="218"/>
    </row>
    <row r="2966" spans="1:18" x14ac:dyDescent="0.25">
      <c r="A2966" s="191"/>
      <c r="B2966" s="190"/>
      <c r="C2966" s="190"/>
      <c r="D2966" s="190"/>
      <c r="E2966" s="190"/>
      <c r="F2966" s="190"/>
      <c r="G2966" s="190"/>
      <c r="H2966" s="276"/>
      <c r="I2966" s="190"/>
      <c r="J2966" s="67"/>
      <c r="K2966" s="190"/>
      <c r="L2966" s="190"/>
      <c r="M2966" s="191"/>
      <c r="N2966" s="190"/>
      <c r="O2966" s="192"/>
      <c r="P2966" s="218"/>
      <c r="Q2966" s="218"/>
      <c r="R2966" s="218"/>
    </row>
    <row r="2967" spans="1:18" x14ac:dyDescent="0.25">
      <c r="A2967" s="191"/>
      <c r="B2967" s="190"/>
      <c r="C2967" s="190"/>
      <c r="D2967" s="190"/>
      <c r="E2967" s="190"/>
      <c r="F2967" s="190"/>
      <c r="G2967" s="190"/>
      <c r="H2967" s="276"/>
      <c r="I2967" s="190"/>
      <c r="J2967" s="67"/>
      <c r="K2967" s="190"/>
      <c r="L2967" s="190"/>
      <c r="M2967" s="191"/>
      <c r="N2967" s="190"/>
      <c r="O2967" s="192"/>
      <c r="P2967" s="218"/>
      <c r="Q2967" s="218"/>
      <c r="R2967" s="218"/>
    </row>
    <row r="2968" spans="1:18" x14ac:dyDescent="0.25">
      <c r="A2968" s="191"/>
      <c r="B2968" s="190"/>
      <c r="C2968" s="190"/>
      <c r="D2968" s="190"/>
      <c r="E2968" s="190"/>
      <c r="F2968" s="190"/>
      <c r="G2968" s="190"/>
      <c r="H2968" s="276"/>
      <c r="I2968" s="190"/>
      <c r="J2968" s="67"/>
      <c r="K2968" s="190"/>
      <c r="L2968" s="190"/>
      <c r="M2968" s="191"/>
      <c r="N2968" s="190"/>
      <c r="O2968" s="192"/>
      <c r="P2968" s="218"/>
      <c r="Q2968" s="218"/>
      <c r="R2968" s="218"/>
    </row>
    <row r="2969" spans="1:18" x14ac:dyDescent="0.25">
      <c r="A2969" s="191"/>
      <c r="B2969" s="190"/>
      <c r="C2969" s="190"/>
      <c r="D2969" s="190"/>
      <c r="E2969" s="190"/>
      <c r="F2969" s="190"/>
      <c r="G2969" s="190"/>
      <c r="H2969" s="276"/>
      <c r="I2969" s="190"/>
      <c r="J2969" s="67"/>
      <c r="K2969" s="190"/>
      <c r="L2969" s="190"/>
      <c r="M2969" s="191"/>
      <c r="N2969" s="190"/>
      <c r="O2969" s="192"/>
      <c r="P2969" s="218"/>
      <c r="Q2969" s="218"/>
      <c r="R2969" s="218"/>
    </row>
    <row r="2970" spans="1:18" x14ac:dyDescent="0.25">
      <c r="A2970" s="191"/>
      <c r="B2970" s="190"/>
      <c r="C2970" s="190"/>
      <c r="D2970" s="190"/>
      <c r="E2970" s="190"/>
      <c r="F2970" s="190"/>
      <c r="G2970" s="190"/>
      <c r="H2970" s="276"/>
      <c r="I2970" s="190"/>
      <c r="J2970" s="67"/>
      <c r="K2970" s="190"/>
      <c r="L2970" s="190"/>
      <c r="M2970" s="191"/>
      <c r="N2970" s="190"/>
      <c r="O2970" s="192"/>
      <c r="P2970" s="218"/>
      <c r="Q2970" s="218"/>
      <c r="R2970" s="218"/>
    </row>
    <row r="2971" spans="1:18" x14ac:dyDescent="0.25">
      <c r="A2971" s="191"/>
      <c r="B2971" s="190"/>
      <c r="C2971" s="190"/>
      <c r="D2971" s="190"/>
      <c r="E2971" s="190"/>
      <c r="F2971" s="190"/>
      <c r="G2971" s="190"/>
      <c r="H2971" s="276"/>
      <c r="I2971" s="190"/>
      <c r="J2971" s="67"/>
      <c r="K2971" s="190"/>
      <c r="L2971" s="190"/>
      <c r="M2971" s="191"/>
      <c r="N2971" s="190"/>
      <c r="O2971" s="192"/>
      <c r="P2971" s="218"/>
      <c r="Q2971" s="218"/>
      <c r="R2971" s="218"/>
    </row>
    <row r="2972" spans="1:18" x14ac:dyDescent="0.25">
      <c r="A2972" s="191"/>
      <c r="B2972" s="190"/>
      <c r="C2972" s="190"/>
      <c r="D2972" s="190"/>
      <c r="E2972" s="190"/>
      <c r="F2972" s="190"/>
      <c r="G2972" s="190"/>
      <c r="H2972" s="276"/>
      <c r="I2972" s="190"/>
      <c r="J2972" s="67"/>
      <c r="K2972" s="190"/>
      <c r="L2972" s="190"/>
      <c r="M2972" s="191"/>
      <c r="N2972" s="190"/>
      <c r="O2972" s="192"/>
      <c r="P2972" s="218"/>
      <c r="Q2972" s="218"/>
      <c r="R2972" s="218"/>
    </row>
    <row r="2973" spans="1:18" x14ac:dyDescent="0.25">
      <c r="A2973" s="191"/>
      <c r="B2973" s="190"/>
      <c r="C2973" s="190"/>
      <c r="D2973" s="190"/>
      <c r="E2973" s="190"/>
      <c r="F2973" s="190"/>
      <c r="G2973" s="190"/>
      <c r="H2973" s="276"/>
      <c r="I2973" s="190"/>
      <c r="J2973" s="67"/>
      <c r="K2973" s="190"/>
      <c r="L2973" s="190"/>
      <c r="M2973" s="191"/>
      <c r="N2973" s="190"/>
      <c r="O2973" s="192"/>
      <c r="P2973" s="218"/>
      <c r="Q2973" s="218"/>
      <c r="R2973" s="218"/>
    </row>
    <row r="2974" spans="1:18" x14ac:dyDescent="0.25">
      <c r="A2974" s="191"/>
      <c r="B2974" s="190"/>
      <c r="C2974" s="190"/>
      <c r="D2974" s="190"/>
      <c r="E2974" s="190"/>
      <c r="F2974" s="190"/>
      <c r="G2974" s="190"/>
      <c r="H2974" s="276"/>
      <c r="I2974" s="190"/>
      <c r="J2974" s="67"/>
      <c r="K2974" s="190"/>
      <c r="L2974" s="190"/>
      <c r="M2974" s="191"/>
      <c r="N2974" s="190"/>
      <c r="O2974" s="192"/>
      <c r="P2974" s="218"/>
      <c r="Q2974" s="218"/>
      <c r="R2974" s="218"/>
    </row>
    <row r="2975" spans="1:18" x14ac:dyDescent="0.25">
      <c r="A2975" s="191"/>
      <c r="B2975" s="190"/>
      <c r="C2975" s="190"/>
      <c r="D2975" s="190"/>
      <c r="E2975" s="190"/>
      <c r="F2975" s="190"/>
      <c r="G2975" s="190"/>
      <c r="H2975" s="276"/>
      <c r="I2975" s="190"/>
      <c r="J2975" s="67"/>
      <c r="K2975" s="190"/>
      <c r="L2975" s="190"/>
      <c r="M2975" s="191"/>
      <c r="N2975" s="190"/>
      <c r="O2975" s="192"/>
      <c r="P2975" s="218"/>
      <c r="Q2975" s="218"/>
      <c r="R2975" s="218"/>
    </row>
    <row r="2976" spans="1:18" x14ac:dyDescent="0.25">
      <c r="A2976" s="191"/>
      <c r="B2976" s="190"/>
      <c r="C2976" s="190"/>
      <c r="D2976" s="190"/>
      <c r="E2976" s="190"/>
      <c r="F2976" s="190"/>
      <c r="G2976" s="190"/>
      <c r="H2976" s="276"/>
      <c r="I2976" s="190"/>
      <c r="J2976" s="67"/>
      <c r="K2976" s="190"/>
      <c r="L2976" s="190"/>
      <c r="M2976" s="191"/>
      <c r="N2976" s="190"/>
      <c r="O2976" s="192"/>
      <c r="P2976" s="218"/>
      <c r="Q2976" s="218"/>
      <c r="R2976" s="218"/>
    </row>
    <row r="2977" spans="1:18" x14ac:dyDescent="0.25">
      <c r="A2977" s="191"/>
      <c r="B2977" s="190"/>
      <c r="C2977" s="190"/>
      <c r="D2977" s="190"/>
      <c r="E2977" s="190"/>
      <c r="F2977" s="190"/>
      <c r="G2977" s="190"/>
      <c r="H2977" s="276"/>
      <c r="I2977" s="190"/>
      <c r="J2977" s="67"/>
      <c r="K2977" s="190"/>
      <c r="L2977" s="190"/>
      <c r="M2977" s="191"/>
      <c r="N2977" s="190"/>
      <c r="O2977" s="192"/>
      <c r="P2977" s="218"/>
      <c r="Q2977" s="218"/>
      <c r="R2977" s="218"/>
    </row>
    <row r="2978" spans="1:18" x14ac:dyDescent="0.25">
      <c r="A2978" s="191"/>
      <c r="B2978" s="190"/>
      <c r="C2978" s="190"/>
      <c r="D2978" s="190"/>
      <c r="E2978" s="190"/>
      <c r="F2978" s="190"/>
      <c r="G2978" s="190"/>
      <c r="H2978" s="276"/>
      <c r="I2978" s="190"/>
      <c r="J2978" s="67"/>
      <c r="K2978" s="190"/>
      <c r="L2978" s="190"/>
      <c r="M2978" s="191"/>
      <c r="N2978" s="190"/>
      <c r="O2978" s="192"/>
      <c r="P2978" s="218"/>
      <c r="Q2978" s="218"/>
      <c r="R2978" s="218"/>
    </row>
    <row r="2979" spans="1:18" x14ac:dyDescent="0.25">
      <c r="A2979" s="191"/>
      <c r="B2979" s="190"/>
      <c r="C2979" s="190"/>
      <c r="D2979" s="190"/>
      <c r="E2979" s="190"/>
      <c r="F2979" s="190"/>
      <c r="G2979" s="190"/>
      <c r="H2979" s="276"/>
      <c r="I2979" s="190"/>
      <c r="J2979" s="67"/>
      <c r="K2979" s="190"/>
      <c r="L2979" s="190"/>
      <c r="M2979" s="191"/>
      <c r="N2979" s="190"/>
      <c r="O2979" s="192"/>
      <c r="P2979" s="218"/>
      <c r="Q2979" s="218"/>
      <c r="R2979" s="218"/>
    </row>
    <row r="2980" spans="1:18" x14ac:dyDescent="0.25">
      <c r="A2980" s="191"/>
      <c r="B2980" s="190"/>
      <c r="C2980" s="190"/>
      <c r="D2980" s="190"/>
      <c r="E2980" s="190"/>
      <c r="F2980" s="190"/>
      <c r="G2980" s="190"/>
      <c r="H2980" s="276"/>
      <c r="I2980" s="190"/>
      <c r="J2980" s="67"/>
      <c r="K2980" s="190"/>
      <c r="L2980" s="190"/>
      <c r="M2980" s="191"/>
      <c r="N2980" s="190"/>
      <c r="O2980" s="192"/>
      <c r="P2980" s="218"/>
      <c r="Q2980" s="218"/>
      <c r="R2980" s="218"/>
    </row>
    <row r="2981" spans="1:18" x14ac:dyDescent="0.25">
      <c r="A2981" s="191"/>
      <c r="B2981" s="190"/>
      <c r="C2981" s="190"/>
      <c r="D2981" s="190"/>
      <c r="E2981" s="190"/>
      <c r="F2981" s="190"/>
      <c r="G2981" s="190"/>
      <c r="H2981" s="276"/>
      <c r="I2981" s="190"/>
      <c r="J2981" s="67"/>
      <c r="K2981" s="190"/>
      <c r="L2981" s="190"/>
      <c r="M2981" s="191"/>
      <c r="N2981" s="190"/>
      <c r="O2981" s="192"/>
      <c r="P2981" s="218"/>
      <c r="Q2981" s="218"/>
      <c r="R2981" s="218"/>
    </row>
    <row r="2982" spans="1:18" x14ac:dyDescent="0.25">
      <c r="A2982" s="191"/>
      <c r="B2982" s="190"/>
      <c r="C2982" s="190"/>
      <c r="D2982" s="190"/>
      <c r="E2982" s="190"/>
      <c r="F2982" s="190"/>
      <c r="G2982" s="190"/>
      <c r="H2982" s="276"/>
      <c r="I2982" s="190"/>
      <c r="J2982" s="67"/>
      <c r="K2982" s="190"/>
      <c r="L2982" s="190"/>
      <c r="M2982" s="191"/>
      <c r="N2982" s="190"/>
      <c r="O2982" s="192"/>
      <c r="P2982" s="218"/>
      <c r="Q2982" s="218"/>
      <c r="R2982" s="218"/>
    </row>
    <row r="2983" spans="1:18" x14ac:dyDescent="0.25">
      <c r="A2983" s="191"/>
      <c r="B2983" s="190"/>
      <c r="C2983" s="190"/>
      <c r="D2983" s="190"/>
      <c r="E2983" s="190"/>
      <c r="F2983" s="190"/>
      <c r="G2983" s="190"/>
      <c r="H2983" s="276"/>
      <c r="I2983" s="190"/>
      <c r="J2983" s="67"/>
      <c r="K2983" s="190"/>
      <c r="L2983" s="190"/>
      <c r="M2983" s="191"/>
      <c r="N2983" s="190"/>
      <c r="O2983" s="192"/>
      <c r="P2983" s="218"/>
      <c r="Q2983" s="218"/>
      <c r="R2983" s="218"/>
    </row>
    <row r="2984" spans="1:18" x14ac:dyDescent="0.25">
      <c r="A2984" s="191"/>
      <c r="B2984" s="190"/>
      <c r="C2984" s="190"/>
      <c r="D2984" s="190"/>
      <c r="E2984" s="190"/>
      <c r="F2984" s="190"/>
      <c r="G2984" s="190"/>
      <c r="H2984" s="276"/>
      <c r="I2984" s="190"/>
      <c r="J2984" s="67"/>
      <c r="K2984" s="190"/>
      <c r="L2984" s="190"/>
      <c r="M2984" s="191"/>
      <c r="N2984" s="190"/>
      <c r="O2984" s="192"/>
      <c r="P2984" s="218"/>
      <c r="Q2984" s="218"/>
      <c r="R2984" s="218"/>
    </row>
    <row r="2985" spans="1:18" x14ac:dyDescent="0.25">
      <c r="A2985" s="191"/>
      <c r="B2985" s="190"/>
      <c r="C2985" s="190"/>
      <c r="D2985" s="190"/>
      <c r="E2985" s="190"/>
      <c r="F2985" s="190"/>
      <c r="G2985" s="190"/>
      <c r="H2985" s="276"/>
      <c r="I2985" s="190"/>
      <c r="J2985" s="67"/>
      <c r="K2985" s="190"/>
      <c r="L2985" s="190"/>
      <c r="M2985" s="191"/>
      <c r="N2985" s="190"/>
      <c r="O2985" s="192"/>
      <c r="P2985" s="218"/>
      <c r="Q2985" s="218"/>
      <c r="R2985" s="218"/>
    </row>
    <row r="2986" spans="1:18" x14ac:dyDescent="0.25">
      <c r="A2986" s="191"/>
      <c r="B2986" s="190"/>
      <c r="C2986" s="190"/>
      <c r="D2986" s="190"/>
      <c r="E2986" s="190"/>
      <c r="F2986" s="190"/>
      <c r="G2986" s="190"/>
      <c r="H2986" s="276"/>
      <c r="I2986" s="190"/>
      <c r="J2986" s="67"/>
      <c r="K2986" s="190"/>
      <c r="L2986" s="190"/>
      <c r="M2986" s="191"/>
      <c r="N2986" s="190"/>
      <c r="O2986" s="192"/>
      <c r="P2986" s="218"/>
      <c r="Q2986" s="218"/>
      <c r="R2986" s="218"/>
    </row>
    <row r="2987" spans="1:18" x14ac:dyDescent="0.25">
      <c r="A2987" s="191"/>
      <c r="B2987" s="190"/>
      <c r="C2987" s="190"/>
      <c r="D2987" s="190"/>
      <c r="E2987" s="190"/>
      <c r="F2987" s="190"/>
      <c r="G2987" s="190"/>
      <c r="H2987" s="276"/>
      <c r="I2987" s="190"/>
      <c r="J2987" s="67"/>
      <c r="K2987" s="190"/>
      <c r="L2987" s="190"/>
      <c r="M2987" s="191"/>
      <c r="N2987" s="190"/>
      <c r="O2987" s="192"/>
      <c r="P2987" s="218"/>
      <c r="Q2987" s="218"/>
      <c r="R2987" s="218"/>
    </row>
    <row r="2988" spans="1:18" x14ac:dyDescent="0.25">
      <c r="A2988" s="191"/>
      <c r="B2988" s="190"/>
      <c r="C2988" s="190"/>
      <c r="D2988" s="190"/>
      <c r="E2988" s="190"/>
      <c r="F2988" s="190"/>
      <c r="G2988" s="190"/>
      <c r="H2988" s="276"/>
      <c r="I2988" s="190"/>
      <c r="J2988" s="67"/>
      <c r="K2988" s="190"/>
      <c r="L2988" s="190"/>
      <c r="M2988" s="191"/>
      <c r="N2988" s="190"/>
      <c r="O2988" s="192"/>
      <c r="P2988" s="218"/>
      <c r="Q2988" s="218"/>
      <c r="R2988" s="218"/>
    </row>
    <row r="2989" spans="1:18" x14ac:dyDescent="0.25">
      <c r="A2989" s="191"/>
      <c r="B2989" s="190"/>
      <c r="C2989" s="190"/>
      <c r="D2989" s="190"/>
      <c r="E2989" s="190"/>
      <c r="F2989" s="190"/>
      <c r="G2989" s="190"/>
      <c r="H2989" s="276"/>
      <c r="I2989" s="190"/>
      <c r="J2989" s="67"/>
      <c r="K2989" s="190"/>
      <c r="L2989" s="190"/>
      <c r="M2989" s="191"/>
      <c r="N2989" s="190"/>
      <c r="O2989" s="192"/>
      <c r="P2989" s="218"/>
      <c r="Q2989" s="218"/>
      <c r="R2989" s="218"/>
    </row>
    <row r="2990" spans="1:18" x14ac:dyDescent="0.25">
      <c r="A2990" s="191"/>
      <c r="B2990" s="190"/>
      <c r="C2990" s="190"/>
      <c r="D2990" s="190"/>
      <c r="E2990" s="190"/>
      <c r="F2990" s="190"/>
      <c r="G2990" s="190"/>
      <c r="H2990" s="276"/>
      <c r="I2990" s="190"/>
      <c r="J2990" s="67"/>
      <c r="K2990" s="190"/>
      <c r="L2990" s="190"/>
      <c r="M2990" s="191"/>
      <c r="N2990" s="190"/>
      <c r="O2990" s="192"/>
      <c r="P2990" s="218"/>
      <c r="Q2990" s="218"/>
      <c r="R2990" s="218"/>
    </row>
    <row r="2991" spans="1:18" x14ac:dyDescent="0.25">
      <c r="A2991" s="191"/>
      <c r="B2991" s="190"/>
      <c r="C2991" s="190"/>
      <c r="D2991" s="190"/>
      <c r="E2991" s="190"/>
      <c r="F2991" s="190"/>
      <c r="G2991" s="190"/>
      <c r="H2991" s="276"/>
      <c r="I2991" s="190"/>
      <c r="J2991" s="67"/>
      <c r="K2991" s="190"/>
      <c r="L2991" s="190"/>
      <c r="M2991" s="191"/>
      <c r="N2991" s="190"/>
      <c r="O2991" s="192"/>
      <c r="P2991" s="218"/>
      <c r="Q2991" s="218"/>
      <c r="R2991" s="218"/>
    </row>
    <row r="2992" spans="1:18" x14ac:dyDescent="0.25">
      <c r="A2992" s="191"/>
      <c r="B2992" s="190"/>
      <c r="C2992" s="190"/>
      <c r="D2992" s="190"/>
      <c r="E2992" s="190"/>
      <c r="F2992" s="190"/>
      <c r="G2992" s="190"/>
      <c r="H2992" s="276"/>
      <c r="I2992" s="190"/>
      <c r="J2992" s="67"/>
      <c r="K2992" s="190"/>
      <c r="L2992" s="190"/>
      <c r="M2992" s="191"/>
      <c r="N2992" s="190"/>
      <c r="O2992" s="192"/>
      <c r="P2992" s="218"/>
      <c r="Q2992" s="218"/>
      <c r="R2992" s="218"/>
    </row>
    <row r="2993" spans="1:18" x14ac:dyDescent="0.25">
      <c r="A2993" s="191"/>
      <c r="B2993" s="190"/>
      <c r="C2993" s="190"/>
      <c r="D2993" s="190"/>
      <c r="E2993" s="190"/>
      <c r="F2993" s="190"/>
      <c r="G2993" s="190"/>
      <c r="H2993" s="276"/>
      <c r="I2993" s="190"/>
      <c r="J2993" s="67"/>
      <c r="K2993" s="190"/>
      <c r="L2993" s="190"/>
      <c r="M2993" s="191"/>
      <c r="N2993" s="190"/>
      <c r="O2993" s="192"/>
      <c r="P2993" s="218"/>
      <c r="Q2993" s="218"/>
      <c r="R2993" s="218"/>
    </row>
    <row r="2994" spans="1:18" x14ac:dyDescent="0.25">
      <c r="A2994" s="191"/>
      <c r="B2994" s="190"/>
      <c r="C2994" s="190"/>
      <c r="D2994" s="190"/>
      <c r="E2994" s="190"/>
      <c r="F2994" s="190"/>
      <c r="G2994" s="190"/>
      <c r="H2994" s="276"/>
      <c r="I2994" s="190"/>
      <c r="J2994" s="67"/>
      <c r="K2994" s="190"/>
      <c r="L2994" s="190"/>
      <c r="M2994" s="191"/>
      <c r="N2994" s="190"/>
      <c r="O2994" s="192"/>
      <c r="P2994" s="218"/>
      <c r="Q2994" s="218"/>
      <c r="R2994" s="218"/>
    </row>
    <row r="2995" spans="1:18" x14ac:dyDescent="0.25">
      <c r="A2995" s="191"/>
      <c r="B2995" s="190"/>
      <c r="C2995" s="190"/>
      <c r="D2995" s="190"/>
      <c r="E2995" s="190"/>
      <c r="F2995" s="190"/>
      <c r="G2995" s="190"/>
      <c r="H2995" s="276"/>
      <c r="I2995" s="190"/>
      <c r="J2995" s="67"/>
      <c r="K2995" s="190"/>
      <c r="L2995" s="190"/>
      <c r="M2995" s="191"/>
      <c r="N2995" s="190"/>
      <c r="O2995" s="192"/>
      <c r="P2995" s="218"/>
      <c r="Q2995" s="218"/>
      <c r="R2995" s="218"/>
    </row>
    <row r="2996" spans="1:18" x14ac:dyDescent="0.25">
      <c r="A2996" s="191"/>
      <c r="B2996" s="190"/>
      <c r="C2996" s="190"/>
      <c r="D2996" s="190"/>
      <c r="E2996" s="190"/>
      <c r="F2996" s="190"/>
      <c r="G2996" s="190"/>
      <c r="H2996" s="276"/>
      <c r="I2996" s="190"/>
      <c r="J2996" s="67"/>
      <c r="K2996" s="190"/>
      <c r="L2996" s="190"/>
      <c r="M2996" s="191"/>
      <c r="N2996" s="190"/>
      <c r="O2996" s="192"/>
      <c r="P2996" s="218"/>
      <c r="Q2996" s="218"/>
      <c r="R2996" s="218"/>
    </row>
    <row r="2997" spans="1:18" x14ac:dyDescent="0.25">
      <c r="A2997" s="191"/>
      <c r="B2997" s="190"/>
      <c r="C2997" s="190"/>
      <c r="D2997" s="190"/>
      <c r="E2997" s="190"/>
      <c r="F2997" s="190"/>
      <c r="G2997" s="190"/>
      <c r="H2997" s="276"/>
      <c r="I2997" s="190"/>
      <c r="J2997" s="67"/>
      <c r="K2997" s="190"/>
      <c r="L2997" s="190"/>
      <c r="M2997" s="191"/>
      <c r="N2997" s="190"/>
      <c r="O2997" s="192"/>
      <c r="P2997" s="218"/>
      <c r="Q2997" s="218"/>
      <c r="R2997" s="218"/>
    </row>
    <row r="2998" spans="1:18" x14ac:dyDescent="0.25">
      <c r="A2998" s="191"/>
      <c r="B2998" s="190"/>
      <c r="C2998" s="190"/>
      <c r="D2998" s="190"/>
      <c r="E2998" s="190"/>
      <c r="F2998" s="190"/>
      <c r="G2998" s="190"/>
      <c r="H2998" s="276"/>
      <c r="I2998" s="190"/>
      <c r="J2998" s="67"/>
      <c r="K2998" s="190"/>
      <c r="L2998" s="190"/>
      <c r="M2998" s="191"/>
      <c r="N2998" s="190"/>
      <c r="O2998" s="192"/>
      <c r="P2998" s="218"/>
      <c r="Q2998" s="218"/>
      <c r="R2998" s="218"/>
    </row>
    <row r="2999" spans="1:18" x14ac:dyDescent="0.25">
      <c r="A2999" s="191"/>
      <c r="B2999" s="190"/>
      <c r="C2999" s="190"/>
      <c r="D2999" s="190"/>
      <c r="E2999" s="190"/>
      <c r="F2999" s="190"/>
      <c r="G2999" s="190"/>
      <c r="H2999" s="276"/>
      <c r="I2999" s="190"/>
      <c r="J2999" s="67"/>
      <c r="K2999" s="190"/>
      <c r="L2999" s="190"/>
      <c r="M2999" s="191"/>
      <c r="N2999" s="190"/>
      <c r="O2999" s="192"/>
      <c r="P2999" s="218"/>
      <c r="Q2999" s="218"/>
      <c r="R2999" s="218"/>
    </row>
    <row r="3000" spans="1:18" x14ac:dyDescent="0.25">
      <c r="A3000" s="191"/>
      <c r="B3000" s="190"/>
      <c r="C3000" s="190"/>
      <c r="D3000" s="190"/>
      <c r="E3000" s="190"/>
      <c r="F3000" s="190"/>
      <c r="G3000" s="190"/>
      <c r="H3000" s="276"/>
      <c r="I3000" s="190"/>
      <c r="J3000" s="67"/>
      <c r="K3000" s="190"/>
      <c r="L3000" s="190"/>
      <c r="M3000" s="191"/>
      <c r="N3000" s="190"/>
      <c r="O3000" s="192"/>
      <c r="P3000" s="218"/>
      <c r="Q3000" s="218"/>
      <c r="R3000" s="218"/>
    </row>
    <row r="3001" spans="1:18" x14ac:dyDescent="0.25">
      <c r="A3001" s="191"/>
      <c r="B3001" s="190"/>
      <c r="C3001" s="190"/>
      <c r="D3001" s="190"/>
      <c r="E3001" s="190"/>
      <c r="F3001" s="190"/>
      <c r="G3001" s="190"/>
      <c r="H3001" s="276"/>
      <c r="I3001" s="190"/>
      <c r="J3001" s="67"/>
      <c r="K3001" s="190"/>
      <c r="L3001" s="190"/>
      <c r="M3001" s="191"/>
      <c r="N3001" s="190"/>
      <c r="O3001" s="192"/>
      <c r="P3001" s="218"/>
      <c r="Q3001" s="218"/>
      <c r="R3001" s="218"/>
    </row>
    <row r="3002" spans="1:18" x14ac:dyDescent="0.25">
      <c r="A3002" s="191"/>
      <c r="B3002" s="190"/>
      <c r="C3002" s="190"/>
      <c r="D3002" s="190"/>
      <c r="E3002" s="190"/>
      <c r="F3002" s="190"/>
      <c r="G3002" s="190"/>
      <c r="H3002" s="276"/>
      <c r="I3002" s="190"/>
      <c r="J3002" s="67"/>
      <c r="K3002" s="190"/>
      <c r="L3002" s="190"/>
      <c r="M3002" s="191"/>
      <c r="N3002" s="190"/>
      <c r="O3002" s="192"/>
      <c r="P3002" s="218"/>
      <c r="Q3002" s="218"/>
      <c r="R3002" s="218"/>
    </row>
    <row r="3003" spans="1:18" x14ac:dyDescent="0.25">
      <c r="A3003" s="191"/>
      <c r="B3003" s="190"/>
      <c r="C3003" s="190"/>
      <c r="D3003" s="190"/>
      <c r="E3003" s="190"/>
      <c r="F3003" s="190"/>
      <c r="G3003" s="190"/>
      <c r="H3003" s="276"/>
      <c r="I3003" s="190"/>
      <c r="J3003" s="67"/>
      <c r="K3003" s="190"/>
      <c r="L3003" s="190"/>
      <c r="M3003" s="191"/>
      <c r="N3003" s="190"/>
      <c r="O3003" s="192"/>
      <c r="P3003" s="218"/>
      <c r="Q3003" s="218"/>
      <c r="R3003" s="218"/>
    </row>
    <row r="3004" spans="1:18" x14ac:dyDescent="0.25">
      <c r="A3004" s="191"/>
      <c r="B3004" s="190"/>
      <c r="C3004" s="190"/>
      <c r="D3004" s="190"/>
      <c r="E3004" s="190"/>
      <c r="F3004" s="190"/>
      <c r="G3004" s="190"/>
      <c r="H3004" s="276"/>
      <c r="I3004" s="190"/>
      <c r="J3004" s="67"/>
      <c r="K3004" s="190"/>
      <c r="L3004" s="190"/>
      <c r="M3004" s="191"/>
      <c r="N3004" s="190"/>
      <c r="O3004" s="192"/>
      <c r="P3004" s="218"/>
      <c r="Q3004" s="218"/>
      <c r="R3004" s="218"/>
    </row>
    <row r="3005" spans="1:18" x14ac:dyDescent="0.25">
      <c r="A3005" s="191"/>
      <c r="B3005" s="190"/>
      <c r="C3005" s="190"/>
      <c r="D3005" s="190"/>
      <c r="E3005" s="190"/>
      <c r="F3005" s="190"/>
      <c r="G3005" s="190"/>
      <c r="H3005" s="276"/>
      <c r="I3005" s="190"/>
      <c r="J3005" s="67"/>
      <c r="K3005" s="190"/>
      <c r="L3005" s="190"/>
      <c r="M3005" s="191"/>
      <c r="N3005" s="190"/>
      <c r="O3005" s="192"/>
      <c r="P3005" s="218"/>
      <c r="Q3005" s="218"/>
      <c r="R3005" s="218"/>
    </row>
    <row r="3006" spans="1:18" x14ac:dyDescent="0.25">
      <c r="A3006" s="191"/>
      <c r="B3006" s="190"/>
      <c r="C3006" s="190"/>
      <c r="D3006" s="190"/>
      <c r="E3006" s="190"/>
      <c r="F3006" s="190"/>
      <c r="G3006" s="190"/>
      <c r="H3006" s="276"/>
      <c r="I3006" s="190"/>
      <c r="J3006" s="67"/>
      <c r="K3006" s="190"/>
      <c r="L3006" s="190"/>
      <c r="M3006" s="191"/>
      <c r="N3006" s="190"/>
      <c r="O3006" s="192"/>
      <c r="P3006" s="218"/>
      <c r="Q3006" s="218"/>
      <c r="R3006" s="218"/>
    </row>
    <row r="3007" spans="1:18" x14ac:dyDescent="0.25">
      <c r="A3007" s="191"/>
      <c r="B3007" s="190"/>
      <c r="C3007" s="190"/>
      <c r="D3007" s="190"/>
      <c r="E3007" s="190"/>
      <c r="F3007" s="190"/>
      <c r="G3007" s="190"/>
      <c r="H3007" s="276"/>
      <c r="I3007" s="190"/>
      <c r="J3007" s="67"/>
      <c r="K3007" s="190"/>
      <c r="L3007" s="190"/>
      <c r="M3007" s="191"/>
      <c r="N3007" s="190"/>
      <c r="O3007" s="192"/>
      <c r="P3007" s="218"/>
      <c r="Q3007" s="218"/>
      <c r="R3007" s="218"/>
    </row>
    <row r="3008" spans="1:18" x14ac:dyDescent="0.25">
      <c r="A3008" s="191"/>
      <c r="B3008" s="190"/>
      <c r="C3008" s="190"/>
      <c r="D3008" s="190"/>
      <c r="E3008" s="190"/>
      <c r="F3008" s="190"/>
      <c r="G3008" s="190"/>
      <c r="H3008" s="276"/>
      <c r="I3008" s="190"/>
      <c r="J3008" s="67"/>
      <c r="K3008" s="190"/>
      <c r="L3008" s="190"/>
      <c r="M3008" s="191"/>
      <c r="N3008" s="190"/>
      <c r="O3008" s="192"/>
      <c r="P3008" s="218"/>
      <c r="Q3008" s="218"/>
      <c r="R3008" s="218"/>
    </row>
    <row r="3009" spans="1:18" x14ac:dyDescent="0.25">
      <c r="A3009" s="191"/>
      <c r="B3009" s="190"/>
      <c r="C3009" s="190"/>
      <c r="D3009" s="190"/>
      <c r="E3009" s="190"/>
      <c r="F3009" s="190"/>
      <c r="G3009" s="190"/>
      <c r="H3009" s="276"/>
      <c r="I3009" s="190"/>
      <c r="J3009" s="67"/>
      <c r="K3009" s="190"/>
      <c r="L3009" s="190"/>
      <c r="M3009" s="191"/>
      <c r="N3009" s="190"/>
      <c r="O3009" s="192"/>
      <c r="P3009" s="218"/>
      <c r="Q3009" s="218"/>
      <c r="R3009" s="218"/>
    </row>
    <row r="3010" spans="1:18" x14ac:dyDescent="0.25">
      <c r="A3010" s="191"/>
      <c r="B3010" s="190"/>
      <c r="C3010" s="190"/>
      <c r="D3010" s="190"/>
      <c r="E3010" s="190"/>
      <c r="F3010" s="190"/>
      <c r="G3010" s="190"/>
      <c r="H3010" s="276"/>
      <c r="I3010" s="190"/>
      <c r="J3010" s="67"/>
      <c r="K3010" s="190"/>
      <c r="L3010" s="190"/>
      <c r="M3010" s="191"/>
      <c r="N3010" s="190"/>
      <c r="O3010" s="192"/>
      <c r="P3010" s="218"/>
      <c r="Q3010" s="218"/>
      <c r="R3010" s="218"/>
    </row>
    <row r="3011" spans="1:18" x14ac:dyDescent="0.25">
      <c r="A3011" s="191"/>
      <c r="B3011" s="190"/>
      <c r="C3011" s="190"/>
      <c r="D3011" s="190"/>
      <c r="E3011" s="190"/>
      <c r="F3011" s="190"/>
      <c r="G3011" s="190"/>
      <c r="H3011" s="276"/>
      <c r="I3011" s="190"/>
      <c r="J3011" s="67"/>
      <c r="K3011" s="190"/>
      <c r="L3011" s="190"/>
      <c r="M3011" s="191"/>
      <c r="N3011" s="190"/>
      <c r="O3011" s="192"/>
      <c r="P3011" s="218"/>
      <c r="Q3011" s="218"/>
      <c r="R3011" s="218"/>
    </row>
    <row r="3012" spans="1:18" x14ac:dyDescent="0.25">
      <c r="A3012" s="191"/>
      <c r="B3012" s="190"/>
      <c r="C3012" s="190"/>
      <c r="D3012" s="190"/>
      <c r="E3012" s="190"/>
      <c r="F3012" s="190"/>
      <c r="G3012" s="190"/>
      <c r="H3012" s="276"/>
      <c r="I3012" s="190"/>
      <c r="J3012" s="67"/>
      <c r="K3012" s="190"/>
      <c r="L3012" s="190"/>
      <c r="M3012" s="191"/>
      <c r="N3012" s="190"/>
      <c r="O3012" s="192"/>
      <c r="P3012" s="218"/>
      <c r="Q3012" s="218"/>
      <c r="R3012" s="218"/>
    </row>
    <row r="3013" spans="1:18" x14ac:dyDescent="0.25">
      <c r="A3013" s="191"/>
      <c r="B3013" s="190"/>
      <c r="C3013" s="190"/>
      <c r="D3013" s="190"/>
      <c r="E3013" s="190"/>
      <c r="F3013" s="190"/>
      <c r="G3013" s="190"/>
      <c r="H3013" s="276"/>
      <c r="I3013" s="190"/>
      <c r="J3013" s="67"/>
      <c r="K3013" s="190"/>
      <c r="L3013" s="190"/>
      <c r="M3013" s="191"/>
      <c r="N3013" s="190"/>
      <c r="O3013" s="192"/>
      <c r="P3013" s="218"/>
      <c r="Q3013" s="218"/>
      <c r="R3013" s="218"/>
    </row>
    <row r="3014" spans="1:18" x14ac:dyDescent="0.25">
      <c r="A3014" s="191"/>
      <c r="B3014" s="190"/>
      <c r="C3014" s="190"/>
      <c r="D3014" s="190"/>
      <c r="E3014" s="190"/>
      <c r="F3014" s="190"/>
      <c r="G3014" s="190"/>
      <c r="H3014" s="276"/>
      <c r="I3014" s="190"/>
      <c r="J3014" s="67"/>
      <c r="K3014" s="190"/>
      <c r="L3014" s="190"/>
      <c r="M3014" s="191"/>
      <c r="N3014" s="190"/>
      <c r="O3014" s="192"/>
      <c r="P3014" s="218"/>
      <c r="Q3014" s="218"/>
      <c r="R3014" s="218"/>
    </row>
    <row r="3015" spans="1:18" x14ac:dyDescent="0.25">
      <c r="A3015" s="191"/>
      <c r="B3015" s="190"/>
      <c r="C3015" s="190"/>
      <c r="D3015" s="190"/>
      <c r="E3015" s="190"/>
      <c r="F3015" s="190"/>
      <c r="G3015" s="190"/>
      <c r="H3015" s="276"/>
      <c r="I3015" s="190"/>
      <c r="J3015" s="67"/>
      <c r="K3015" s="190"/>
      <c r="L3015" s="190"/>
      <c r="M3015" s="191"/>
      <c r="N3015" s="190"/>
      <c r="O3015" s="192"/>
      <c r="P3015" s="218"/>
      <c r="Q3015" s="218"/>
      <c r="R3015" s="218"/>
    </row>
    <row r="3016" spans="1:18" x14ac:dyDescent="0.25">
      <c r="A3016" s="191"/>
      <c r="B3016" s="190"/>
      <c r="C3016" s="190"/>
      <c r="D3016" s="190"/>
      <c r="E3016" s="190"/>
      <c r="F3016" s="190"/>
      <c r="G3016" s="190"/>
      <c r="H3016" s="276"/>
      <c r="I3016" s="190"/>
      <c r="J3016" s="67"/>
      <c r="K3016" s="190"/>
      <c r="L3016" s="190"/>
      <c r="M3016" s="191"/>
      <c r="N3016" s="190"/>
      <c r="O3016" s="192"/>
      <c r="P3016" s="218"/>
      <c r="Q3016" s="218"/>
      <c r="R3016" s="218"/>
    </row>
    <row r="3017" spans="1:18" x14ac:dyDescent="0.25">
      <c r="A3017" s="191"/>
      <c r="B3017" s="190"/>
      <c r="C3017" s="190"/>
      <c r="D3017" s="190"/>
      <c r="E3017" s="190"/>
      <c r="F3017" s="190"/>
      <c r="G3017" s="190"/>
      <c r="H3017" s="276"/>
      <c r="I3017" s="190"/>
      <c r="J3017" s="67"/>
      <c r="K3017" s="190"/>
      <c r="L3017" s="190"/>
      <c r="M3017" s="191"/>
      <c r="N3017" s="190"/>
      <c r="O3017" s="192"/>
      <c r="P3017" s="218"/>
      <c r="Q3017" s="218"/>
      <c r="R3017" s="218"/>
    </row>
    <row r="3018" spans="1:18" x14ac:dyDescent="0.25">
      <c r="A3018" s="191"/>
      <c r="B3018" s="190"/>
      <c r="C3018" s="190"/>
      <c r="D3018" s="190"/>
      <c r="E3018" s="190"/>
      <c r="F3018" s="190"/>
      <c r="G3018" s="190"/>
      <c r="H3018" s="276"/>
      <c r="I3018" s="190"/>
      <c r="J3018" s="67"/>
      <c r="K3018" s="190"/>
      <c r="L3018" s="190"/>
      <c r="M3018" s="191"/>
      <c r="N3018" s="190"/>
      <c r="O3018" s="192"/>
      <c r="P3018" s="218"/>
      <c r="Q3018" s="218"/>
      <c r="R3018" s="218"/>
    </row>
    <row r="3019" spans="1:18" x14ac:dyDescent="0.25">
      <c r="A3019" s="191"/>
      <c r="B3019" s="190"/>
      <c r="C3019" s="190"/>
      <c r="D3019" s="190"/>
      <c r="E3019" s="190"/>
      <c r="F3019" s="190"/>
      <c r="G3019" s="190"/>
      <c r="H3019" s="276"/>
      <c r="I3019" s="190"/>
      <c r="J3019" s="67"/>
      <c r="K3019" s="190"/>
      <c r="L3019" s="190"/>
      <c r="M3019" s="191"/>
      <c r="N3019" s="190"/>
      <c r="O3019" s="192"/>
      <c r="P3019" s="218"/>
      <c r="Q3019" s="218"/>
      <c r="R3019" s="218"/>
    </row>
    <row r="3020" spans="1:18" x14ac:dyDescent="0.25">
      <c r="A3020" s="191"/>
      <c r="B3020" s="190"/>
      <c r="C3020" s="190"/>
      <c r="D3020" s="190"/>
      <c r="E3020" s="190"/>
      <c r="F3020" s="190"/>
      <c r="G3020" s="190"/>
      <c r="H3020" s="276"/>
      <c r="I3020" s="190"/>
      <c r="J3020" s="67"/>
      <c r="K3020" s="190"/>
      <c r="L3020" s="190"/>
      <c r="M3020" s="191"/>
      <c r="N3020" s="190"/>
      <c r="O3020" s="192"/>
      <c r="P3020" s="218"/>
      <c r="Q3020" s="218"/>
      <c r="R3020" s="218"/>
    </row>
    <row r="3021" spans="1:18" x14ac:dyDescent="0.25">
      <c r="A3021" s="191"/>
      <c r="B3021" s="190"/>
      <c r="C3021" s="190"/>
      <c r="D3021" s="190"/>
      <c r="E3021" s="190"/>
      <c r="F3021" s="190"/>
      <c r="G3021" s="190"/>
      <c r="H3021" s="276"/>
      <c r="I3021" s="190"/>
      <c r="J3021" s="67"/>
      <c r="K3021" s="190"/>
      <c r="L3021" s="190"/>
      <c r="M3021" s="191"/>
      <c r="N3021" s="190"/>
      <c r="O3021" s="192"/>
      <c r="P3021" s="218"/>
      <c r="Q3021" s="218"/>
      <c r="R3021" s="218"/>
    </row>
    <row r="3022" spans="1:18" x14ac:dyDescent="0.25">
      <c r="A3022" s="191"/>
      <c r="B3022" s="190"/>
      <c r="C3022" s="190"/>
      <c r="D3022" s="190"/>
      <c r="E3022" s="190"/>
      <c r="F3022" s="190"/>
      <c r="G3022" s="190"/>
      <c r="H3022" s="276"/>
      <c r="I3022" s="190"/>
      <c r="J3022" s="67"/>
      <c r="K3022" s="190"/>
      <c r="L3022" s="190"/>
      <c r="M3022" s="191"/>
      <c r="N3022" s="190"/>
      <c r="O3022" s="192"/>
      <c r="P3022" s="218"/>
      <c r="Q3022" s="218"/>
      <c r="R3022" s="218"/>
    </row>
    <row r="3023" spans="1:18" x14ac:dyDescent="0.25">
      <c r="A3023" s="191"/>
      <c r="B3023" s="190"/>
      <c r="C3023" s="190"/>
      <c r="D3023" s="190"/>
      <c r="E3023" s="190"/>
      <c r="F3023" s="190"/>
      <c r="G3023" s="190"/>
      <c r="H3023" s="276"/>
      <c r="I3023" s="190"/>
      <c r="J3023" s="67"/>
      <c r="K3023" s="190"/>
      <c r="L3023" s="190"/>
      <c r="M3023" s="191"/>
      <c r="N3023" s="190"/>
      <c r="O3023" s="192"/>
      <c r="P3023" s="218"/>
      <c r="Q3023" s="218"/>
      <c r="R3023" s="218"/>
    </row>
    <row r="3024" spans="1:18" x14ac:dyDescent="0.25">
      <c r="A3024" s="191"/>
      <c r="B3024" s="190"/>
      <c r="C3024" s="190"/>
      <c r="D3024" s="190"/>
      <c r="E3024" s="190"/>
      <c r="F3024" s="190"/>
      <c r="G3024" s="190"/>
      <c r="H3024" s="276"/>
      <c r="I3024" s="190"/>
      <c r="J3024" s="67"/>
      <c r="K3024" s="190"/>
      <c r="L3024" s="190"/>
      <c r="M3024" s="191"/>
      <c r="N3024" s="190"/>
      <c r="O3024" s="192"/>
      <c r="P3024" s="218"/>
      <c r="Q3024" s="218"/>
      <c r="R3024" s="218"/>
    </row>
    <row r="3025" spans="1:18" x14ac:dyDescent="0.25">
      <c r="A3025" s="191"/>
      <c r="B3025" s="190"/>
      <c r="C3025" s="190"/>
      <c r="D3025" s="190"/>
      <c r="E3025" s="190"/>
      <c r="F3025" s="190"/>
      <c r="G3025" s="190"/>
      <c r="H3025" s="276"/>
      <c r="I3025" s="190"/>
      <c r="J3025" s="67"/>
      <c r="K3025" s="190"/>
      <c r="L3025" s="190"/>
      <c r="M3025" s="191"/>
      <c r="N3025" s="190"/>
      <c r="O3025" s="192"/>
      <c r="P3025" s="218"/>
      <c r="Q3025" s="218"/>
      <c r="R3025" s="218"/>
    </row>
    <row r="3026" spans="1:18" x14ac:dyDescent="0.25">
      <c r="A3026" s="191"/>
      <c r="B3026" s="190"/>
      <c r="C3026" s="190"/>
      <c r="D3026" s="190"/>
      <c r="E3026" s="190"/>
      <c r="F3026" s="190"/>
      <c r="G3026" s="190"/>
      <c r="H3026" s="276"/>
      <c r="I3026" s="190"/>
      <c r="J3026" s="67"/>
      <c r="K3026" s="190"/>
      <c r="L3026" s="190"/>
      <c r="M3026" s="191"/>
      <c r="N3026" s="190"/>
      <c r="O3026" s="192"/>
      <c r="P3026" s="218"/>
      <c r="Q3026" s="218"/>
      <c r="R3026" s="218"/>
    </row>
    <row r="3027" spans="1:18" x14ac:dyDescent="0.25">
      <c r="A3027" s="191"/>
      <c r="B3027" s="190"/>
      <c r="C3027" s="190"/>
      <c r="D3027" s="190"/>
      <c r="E3027" s="190"/>
      <c r="F3027" s="190"/>
      <c r="G3027" s="190"/>
      <c r="H3027" s="276"/>
      <c r="I3027" s="190"/>
      <c r="J3027" s="67"/>
      <c r="K3027" s="190"/>
      <c r="L3027" s="190"/>
      <c r="M3027" s="191"/>
      <c r="N3027" s="190"/>
      <c r="O3027" s="192"/>
      <c r="P3027" s="218"/>
      <c r="Q3027" s="218"/>
      <c r="R3027" s="218"/>
    </row>
    <row r="3028" spans="1:18" x14ac:dyDescent="0.25">
      <c r="A3028" s="191"/>
      <c r="B3028" s="190"/>
      <c r="C3028" s="190"/>
      <c r="D3028" s="190"/>
      <c r="E3028" s="190"/>
      <c r="F3028" s="190"/>
      <c r="G3028" s="190"/>
      <c r="H3028" s="276"/>
      <c r="I3028" s="190"/>
      <c r="J3028" s="67"/>
      <c r="K3028" s="190"/>
      <c r="L3028" s="190"/>
      <c r="M3028" s="191"/>
      <c r="N3028" s="190"/>
      <c r="O3028" s="192"/>
      <c r="P3028" s="218"/>
      <c r="Q3028" s="218"/>
      <c r="R3028" s="218"/>
    </row>
    <row r="3029" spans="1:18" x14ac:dyDescent="0.25">
      <c r="A3029" s="191"/>
      <c r="B3029" s="190"/>
      <c r="C3029" s="190"/>
      <c r="D3029" s="190"/>
      <c r="E3029" s="190"/>
      <c r="F3029" s="190"/>
      <c r="G3029" s="190"/>
      <c r="H3029" s="276"/>
      <c r="I3029" s="190"/>
      <c r="J3029" s="67"/>
      <c r="K3029" s="190"/>
      <c r="L3029" s="190"/>
      <c r="M3029" s="191"/>
      <c r="N3029" s="190"/>
      <c r="O3029" s="192"/>
      <c r="P3029" s="218"/>
      <c r="Q3029" s="218"/>
      <c r="R3029" s="218"/>
    </row>
    <row r="3030" spans="1:18" x14ac:dyDescent="0.25">
      <c r="A3030" s="191"/>
      <c r="B3030" s="190"/>
      <c r="C3030" s="190"/>
      <c r="D3030" s="190"/>
      <c r="E3030" s="190"/>
      <c r="F3030" s="190"/>
      <c r="G3030" s="190"/>
      <c r="H3030" s="276"/>
      <c r="I3030" s="190"/>
      <c r="J3030" s="67"/>
      <c r="K3030" s="190"/>
      <c r="L3030" s="190"/>
      <c r="M3030" s="191"/>
      <c r="N3030" s="190"/>
      <c r="O3030" s="192"/>
      <c r="P3030" s="218"/>
      <c r="Q3030" s="218"/>
      <c r="R3030" s="218"/>
    </row>
    <row r="3031" spans="1:18" x14ac:dyDescent="0.25">
      <c r="A3031" s="191"/>
      <c r="B3031" s="190"/>
      <c r="C3031" s="190"/>
      <c r="D3031" s="190"/>
      <c r="E3031" s="190"/>
      <c r="F3031" s="190"/>
      <c r="G3031" s="190"/>
      <c r="H3031" s="276"/>
      <c r="I3031" s="190"/>
      <c r="J3031" s="67"/>
      <c r="K3031" s="190"/>
      <c r="L3031" s="190"/>
      <c r="M3031" s="191"/>
      <c r="N3031" s="190"/>
      <c r="O3031" s="192"/>
      <c r="P3031" s="218"/>
      <c r="Q3031" s="218"/>
      <c r="R3031" s="218"/>
    </row>
    <row r="3032" spans="1:18" x14ac:dyDescent="0.25">
      <c r="A3032" s="191"/>
      <c r="B3032" s="190"/>
      <c r="C3032" s="190"/>
      <c r="D3032" s="190"/>
      <c r="E3032" s="190"/>
      <c r="F3032" s="190"/>
      <c r="G3032" s="190"/>
      <c r="H3032" s="276"/>
      <c r="I3032" s="190"/>
      <c r="J3032" s="67"/>
      <c r="K3032" s="190"/>
      <c r="L3032" s="190"/>
      <c r="M3032" s="191"/>
      <c r="N3032" s="190"/>
      <c r="O3032" s="192"/>
      <c r="P3032" s="218"/>
      <c r="Q3032" s="218"/>
      <c r="R3032" s="218"/>
    </row>
    <row r="3033" spans="1:18" x14ac:dyDescent="0.25">
      <c r="A3033" s="191"/>
      <c r="B3033" s="190"/>
      <c r="C3033" s="190"/>
      <c r="D3033" s="190"/>
      <c r="E3033" s="190"/>
      <c r="F3033" s="190"/>
      <c r="G3033" s="190"/>
      <c r="H3033" s="276"/>
      <c r="I3033" s="190"/>
      <c r="J3033" s="67"/>
      <c r="K3033" s="190"/>
      <c r="L3033" s="190"/>
      <c r="M3033" s="191"/>
      <c r="N3033" s="190"/>
      <c r="O3033" s="192"/>
      <c r="P3033" s="218"/>
      <c r="Q3033" s="218"/>
      <c r="R3033" s="218"/>
    </row>
    <row r="3034" spans="1:18" x14ac:dyDescent="0.25">
      <c r="A3034" s="191"/>
      <c r="B3034" s="190"/>
      <c r="C3034" s="190"/>
      <c r="D3034" s="190"/>
      <c r="E3034" s="190"/>
      <c r="F3034" s="190"/>
      <c r="G3034" s="190"/>
      <c r="H3034" s="276"/>
      <c r="I3034" s="190"/>
      <c r="J3034" s="67"/>
      <c r="K3034" s="190"/>
      <c r="L3034" s="190"/>
      <c r="M3034" s="191"/>
      <c r="N3034" s="190"/>
      <c r="O3034" s="192"/>
      <c r="P3034" s="218"/>
      <c r="Q3034" s="218"/>
      <c r="R3034" s="218"/>
    </row>
    <row r="3035" spans="1:18" x14ac:dyDescent="0.25">
      <c r="A3035" s="191"/>
      <c r="B3035" s="190"/>
      <c r="C3035" s="190"/>
      <c r="D3035" s="190"/>
      <c r="E3035" s="190"/>
      <c r="F3035" s="190"/>
      <c r="G3035" s="190"/>
      <c r="H3035" s="276"/>
      <c r="I3035" s="190"/>
      <c r="J3035" s="67"/>
      <c r="K3035" s="190"/>
      <c r="L3035" s="190"/>
      <c r="M3035" s="191"/>
      <c r="N3035" s="190"/>
      <c r="O3035" s="192"/>
      <c r="P3035" s="218"/>
      <c r="Q3035" s="218"/>
      <c r="R3035" s="218"/>
    </row>
    <row r="3036" spans="1:18" x14ac:dyDescent="0.25">
      <c r="A3036" s="191"/>
      <c r="B3036" s="190"/>
      <c r="C3036" s="190"/>
      <c r="D3036" s="190"/>
      <c r="E3036" s="190"/>
      <c r="F3036" s="190"/>
      <c r="G3036" s="190"/>
      <c r="H3036" s="276"/>
      <c r="I3036" s="190"/>
      <c r="J3036" s="67"/>
      <c r="K3036" s="190"/>
      <c r="L3036" s="190"/>
      <c r="M3036" s="191"/>
      <c r="N3036" s="190"/>
      <c r="O3036" s="192"/>
      <c r="P3036" s="218"/>
      <c r="Q3036" s="218"/>
      <c r="R3036" s="218"/>
    </row>
    <row r="3037" spans="1:18" x14ac:dyDescent="0.25">
      <c r="A3037" s="191"/>
      <c r="B3037" s="190"/>
      <c r="C3037" s="190"/>
      <c r="D3037" s="190"/>
      <c r="E3037" s="190"/>
      <c r="F3037" s="190"/>
      <c r="G3037" s="190"/>
      <c r="H3037" s="276"/>
      <c r="I3037" s="190"/>
      <c r="J3037" s="67"/>
      <c r="K3037" s="190"/>
      <c r="L3037" s="190"/>
      <c r="M3037" s="191"/>
      <c r="N3037" s="190"/>
      <c r="O3037" s="192"/>
      <c r="P3037" s="218"/>
      <c r="Q3037" s="218"/>
      <c r="R3037" s="218"/>
    </row>
    <row r="3038" spans="1:18" x14ac:dyDescent="0.25">
      <c r="A3038" s="191"/>
      <c r="B3038" s="190"/>
      <c r="C3038" s="190"/>
      <c r="D3038" s="190"/>
      <c r="E3038" s="190"/>
      <c r="F3038" s="190"/>
      <c r="G3038" s="190"/>
      <c r="H3038" s="276"/>
      <c r="I3038" s="190"/>
      <c r="J3038" s="67"/>
      <c r="K3038" s="190"/>
      <c r="L3038" s="190"/>
      <c r="M3038" s="191"/>
      <c r="N3038" s="190"/>
      <c r="O3038" s="192"/>
      <c r="P3038" s="218"/>
      <c r="Q3038" s="218"/>
      <c r="R3038" s="218"/>
    </row>
    <row r="3039" spans="1:18" x14ac:dyDescent="0.25">
      <c r="A3039" s="191"/>
      <c r="B3039" s="190"/>
      <c r="C3039" s="190"/>
      <c r="D3039" s="190"/>
      <c r="E3039" s="190"/>
      <c r="F3039" s="190"/>
      <c r="G3039" s="190"/>
      <c r="H3039" s="276"/>
      <c r="I3039" s="190"/>
      <c r="J3039" s="67"/>
      <c r="K3039" s="190"/>
      <c r="L3039" s="190"/>
      <c r="M3039" s="191"/>
      <c r="N3039" s="190"/>
      <c r="O3039" s="192"/>
      <c r="P3039" s="218"/>
      <c r="Q3039" s="218"/>
      <c r="R3039" s="218"/>
    </row>
    <row r="3040" spans="1:18" x14ac:dyDescent="0.25">
      <c r="A3040" s="191"/>
      <c r="B3040" s="190"/>
      <c r="C3040" s="190"/>
      <c r="D3040" s="190"/>
      <c r="E3040" s="190"/>
      <c r="F3040" s="190"/>
      <c r="G3040" s="190"/>
      <c r="H3040" s="276"/>
      <c r="I3040" s="190"/>
      <c r="J3040" s="67"/>
      <c r="K3040" s="190"/>
      <c r="L3040" s="190"/>
      <c r="M3040" s="191"/>
      <c r="N3040" s="190"/>
      <c r="O3040" s="192"/>
      <c r="P3040" s="218"/>
      <c r="Q3040" s="218"/>
      <c r="R3040" s="218"/>
    </row>
    <row r="3041" spans="1:18" x14ac:dyDescent="0.25">
      <c r="A3041" s="191"/>
      <c r="B3041" s="190"/>
      <c r="C3041" s="190"/>
      <c r="D3041" s="190"/>
      <c r="E3041" s="190"/>
      <c r="F3041" s="190"/>
      <c r="G3041" s="190"/>
      <c r="H3041" s="276"/>
      <c r="I3041" s="190"/>
      <c r="J3041" s="67"/>
      <c r="K3041" s="190"/>
      <c r="L3041" s="190"/>
      <c r="M3041" s="191"/>
      <c r="N3041" s="190"/>
      <c r="O3041" s="192"/>
      <c r="P3041" s="218"/>
      <c r="Q3041" s="218"/>
      <c r="R3041" s="218"/>
    </row>
    <row r="3042" spans="1:18" x14ac:dyDescent="0.25">
      <c r="A3042" s="191"/>
      <c r="B3042" s="190"/>
      <c r="C3042" s="190"/>
      <c r="D3042" s="190"/>
      <c r="E3042" s="190"/>
      <c r="F3042" s="190"/>
      <c r="G3042" s="190"/>
      <c r="H3042" s="276"/>
      <c r="I3042" s="190"/>
      <c r="J3042" s="67"/>
      <c r="K3042" s="190"/>
      <c r="L3042" s="190"/>
      <c r="M3042" s="191"/>
      <c r="N3042" s="190"/>
      <c r="O3042" s="192"/>
      <c r="P3042" s="218"/>
      <c r="Q3042" s="218"/>
      <c r="R3042" s="218"/>
    </row>
    <row r="3043" spans="1:18" x14ac:dyDescent="0.25">
      <c r="A3043" s="191"/>
      <c r="B3043" s="190"/>
      <c r="C3043" s="190"/>
      <c r="D3043" s="190"/>
      <c r="E3043" s="190"/>
      <c r="F3043" s="190"/>
      <c r="G3043" s="190"/>
      <c r="H3043" s="276"/>
      <c r="I3043" s="190"/>
      <c r="J3043" s="67"/>
      <c r="K3043" s="190"/>
      <c r="L3043" s="190"/>
      <c r="M3043" s="191"/>
      <c r="N3043" s="190"/>
      <c r="O3043" s="192"/>
      <c r="P3043" s="218"/>
      <c r="Q3043" s="218"/>
      <c r="R3043" s="218"/>
    </row>
    <row r="3044" spans="1:18" x14ac:dyDescent="0.25">
      <c r="A3044" s="191"/>
      <c r="B3044" s="190"/>
      <c r="C3044" s="190"/>
      <c r="D3044" s="190"/>
      <c r="E3044" s="190"/>
      <c r="F3044" s="190"/>
      <c r="G3044" s="190"/>
      <c r="H3044" s="276"/>
      <c r="I3044" s="190"/>
      <c r="J3044" s="67"/>
      <c r="K3044" s="190"/>
      <c r="L3044" s="190"/>
      <c r="M3044" s="191"/>
      <c r="N3044" s="190"/>
      <c r="O3044" s="192"/>
      <c r="P3044" s="218"/>
      <c r="Q3044" s="218"/>
      <c r="R3044" s="218"/>
    </row>
    <row r="3045" spans="1:18" x14ac:dyDescent="0.25">
      <c r="A3045" s="191"/>
      <c r="B3045" s="190"/>
      <c r="C3045" s="190"/>
      <c r="D3045" s="190"/>
      <c r="E3045" s="190"/>
      <c r="F3045" s="190"/>
      <c r="G3045" s="190"/>
      <c r="H3045" s="276"/>
      <c r="I3045" s="190"/>
      <c r="J3045" s="67"/>
      <c r="K3045" s="190"/>
      <c r="L3045" s="190"/>
      <c r="M3045" s="191"/>
      <c r="N3045" s="190"/>
      <c r="O3045" s="192"/>
      <c r="P3045" s="218"/>
      <c r="Q3045" s="218"/>
      <c r="R3045" s="218"/>
    </row>
    <row r="3046" spans="1:18" x14ac:dyDescent="0.25">
      <c r="A3046" s="191"/>
      <c r="B3046" s="190"/>
      <c r="C3046" s="190"/>
      <c r="D3046" s="190"/>
      <c r="E3046" s="190"/>
      <c r="F3046" s="190"/>
      <c r="G3046" s="190"/>
      <c r="H3046" s="276"/>
      <c r="I3046" s="190"/>
      <c r="J3046" s="67"/>
      <c r="K3046" s="190"/>
      <c r="L3046" s="190"/>
      <c r="M3046" s="191"/>
      <c r="N3046" s="190"/>
      <c r="O3046" s="192"/>
      <c r="P3046" s="218"/>
      <c r="Q3046" s="218"/>
      <c r="R3046" s="218"/>
    </row>
    <row r="3047" spans="1:18" x14ac:dyDescent="0.25">
      <c r="A3047" s="191"/>
      <c r="B3047" s="190"/>
      <c r="C3047" s="190"/>
      <c r="D3047" s="190"/>
      <c r="E3047" s="190"/>
      <c r="F3047" s="190"/>
      <c r="G3047" s="190"/>
      <c r="H3047" s="276"/>
      <c r="I3047" s="190"/>
      <c r="J3047" s="67"/>
      <c r="K3047" s="190"/>
      <c r="L3047" s="190"/>
      <c r="M3047" s="191"/>
      <c r="N3047" s="190"/>
      <c r="O3047" s="192"/>
      <c r="P3047" s="218"/>
      <c r="Q3047" s="218"/>
      <c r="R3047" s="218"/>
    </row>
    <row r="3048" spans="1:18" x14ac:dyDescent="0.25">
      <c r="A3048" s="191"/>
      <c r="B3048" s="190"/>
      <c r="C3048" s="190"/>
      <c r="D3048" s="190"/>
      <c r="E3048" s="190"/>
      <c r="F3048" s="190"/>
      <c r="G3048" s="190"/>
      <c r="H3048" s="276"/>
      <c r="I3048" s="190"/>
      <c r="J3048" s="67"/>
      <c r="K3048" s="190"/>
      <c r="L3048" s="190"/>
      <c r="M3048" s="191"/>
      <c r="N3048" s="190"/>
      <c r="O3048" s="192"/>
      <c r="P3048" s="218"/>
      <c r="Q3048" s="218"/>
      <c r="R3048" s="218"/>
    </row>
    <row r="3049" spans="1:18" x14ac:dyDescent="0.25">
      <c r="A3049" s="191"/>
      <c r="B3049" s="190"/>
      <c r="C3049" s="190"/>
      <c r="D3049" s="190"/>
      <c r="E3049" s="190"/>
      <c r="F3049" s="190"/>
      <c r="G3049" s="190"/>
      <c r="H3049" s="276"/>
      <c r="I3049" s="190"/>
      <c r="J3049" s="67"/>
      <c r="K3049" s="190"/>
      <c r="L3049" s="190"/>
      <c r="M3049" s="191"/>
      <c r="N3049" s="190"/>
      <c r="O3049" s="192"/>
      <c r="P3049" s="218"/>
      <c r="Q3049" s="218"/>
      <c r="R3049" s="218"/>
    </row>
    <row r="3050" spans="1:18" x14ac:dyDescent="0.25">
      <c r="A3050" s="191"/>
      <c r="B3050" s="190"/>
      <c r="C3050" s="190"/>
      <c r="D3050" s="190"/>
      <c r="E3050" s="190"/>
      <c r="F3050" s="190"/>
      <c r="G3050" s="190"/>
      <c r="H3050" s="276"/>
      <c r="I3050" s="190"/>
      <c r="J3050" s="67"/>
      <c r="K3050" s="190"/>
      <c r="L3050" s="190"/>
      <c r="M3050" s="191"/>
      <c r="N3050" s="190"/>
      <c r="O3050" s="192"/>
      <c r="P3050" s="218"/>
      <c r="Q3050" s="218"/>
      <c r="R3050" s="218"/>
    </row>
    <row r="3051" spans="1:18" x14ac:dyDescent="0.25">
      <c r="A3051" s="191"/>
      <c r="B3051" s="190"/>
      <c r="C3051" s="190"/>
      <c r="D3051" s="190"/>
      <c r="E3051" s="190"/>
      <c r="F3051" s="190"/>
      <c r="G3051" s="190"/>
      <c r="H3051" s="276"/>
      <c r="I3051" s="190"/>
      <c r="J3051" s="67"/>
      <c r="K3051" s="190"/>
      <c r="L3051" s="190"/>
      <c r="M3051" s="191"/>
      <c r="N3051" s="190"/>
      <c r="O3051" s="192"/>
      <c r="P3051" s="218"/>
      <c r="Q3051" s="218"/>
      <c r="R3051" s="218"/>
    </row>
    <row r="3052" spans="1:18" x14ac:dyDescent="0.25">
      <c r="A3052" s="191"/>
      <c r="B3052" s="190"/>
      <c r="C3052" s="190"/>
      <c r="D3052" s="190"/>
      <c r="E3052" s="190"/>
      <c r="F3052" s="190"/>
      <c r="G3052" s="190"/>
      <c r="H3052" s="276"/>
      <c r="I3052" s="190"/>
      <c r="J3052" s="67"/>
      <c r="K3052" s="190"/>
      <c r="L3052" s="190"/>
      <c r="M3052" s="191"/>
      <c r="N3052" s="190"/>
      <c r="O3052" s="192"/>
      <c r="P3052" s="218"/>
      <c r="Q3052" s="218"/>
      <c r="R3052" s="218"/>
    </row>
    <row r="3053" spans="1:18" x14ac:dyDescent="0.25">
      <c r="A3053" s="191"/>
      <c r="B3053" s="190"/>
      <c r="C3053" s="190"/>
      <c r="D3053" s="190"/>
      <c r="E3053" s="190"/>
      <c r="F3053" s="190"/>
      <c r="G3053" s="190"/>
      <c r="H3053" s="276"/>
      <c r="I3053" s="190"/>
      <c r="J3053" s="67"/>
      <c r="K3053" s="190"/>
      <c r="L3053" s="190"/>
      <c r="M3053" s="191"/>
      <c r="N3053" s="190"/>
      <c r="O3053" s="192"/>
      <c r="P3053" s="218"/>
      <c r="Q3053" s="218"/>
      <c r="R3053" s="218"/>
    </row>
    <row r="3054" spans="1:18" x14ac:dyDescent="0.25">
      <c r="A3054" s="191"/>
      <c r="B3054" s="190"/>
      <c r="C3054" s="190"/>
      <c r="D3054" s="190"/>
      <c r="E3054" s="190"/>
      <c r="F3054" s="190"/>
      <c r="G3054" s="190"/>
      <c r="H3054" s="276"/>
      <c r="I3054" s="190"/>
      <c r="J3054" s="67"/>
      <c r="K3054" s="190"/>
      <c r="L3054" s="190"/>
      <c r="M3054" s="191"/>
      <c r="N3054" s="190"/>
      <c r="O3054" s="192"/>
      <c r="P3054" s="218"/>
      <c r="Q3054" s="218"/>
      <c r="R3054" s="218"/>
    </row>
    <row r="3055" spans="1:18" x14ac:dyDescent="0.25">
      <c r="A3055" s="191"/>
      <c r="B3055" s="190"/>
      <c r="C3055" s="190"/>
      <c r="D3055" s="190"/>
      <c r="E3055" s="190"/>
      <c r="F3055" s="190"/>
      <c r="G3055" s="190"/>
      <c r="H3055" s="276"/>
      <c r="I3055" s="190"/>
      <c r="J3055" s="67"/>
      <c r="K3055" s="190"/>
      <c r="L3055" s="190"/>
      <c r="M3055" s="191"/>
      <c r="N3055" s="190"/>
      <c r="O3055" s="192"/>
      <c r="P3055" s="218"/>
      <c r="Q3055" s="218"/>
      <c r="R3055" s="218"/>
    </row>
    <row r="3056" spans="1:18" x14ac:dyDescent="0.25">
      <c r="A3056" s="191"/>
      <c r="B3056" s="190"/>
      <c r="C3056" s="190"/>
      <c r="D3056" s="190"/>
      <c r="E3056" s="190"/>
      <c r="F3056" s="190"/>
      <c r="G3056" s="190"/>
      <c r="H3056" s="276"/>
      <c r="I3056" s="190"/>
      <c r="J3056" s="67"/>
      <c r="K3056" s="190"/>
      <c r="L3056" s="190"/>
      <c r="M3056" s="191"/>
      <c r="N3056" s="190"/>
      <c r="O3056" s="192"/>
      <c r="P3056" s="218"/>
      <c r="Q3056" s="218"/>
      <c r="R3056" s="218"/>
    </row>
    <row r="3057" spans="1:18" x14ac:dyDescent="0.25">
      <c r="A3057" s="191"/>
      <c r="B3057" s="190"/>
      <c r="C3057" s="190"/>
      <c r="D3057" s="190"/>
      <c r="E3057" s="190"/>
      <c r="F3057" s="190"/>
      <c r="G3057" s="190"/>
      <c r="H3057" s="276"/>
      <c r="I3057" s="190"/>
      <c r="J3057" s="67"/>
      <c r="K3057" s="190"/>
      <c r="L3057" s="190"/>
      <c r="M3057" s="191"/>
      <c r="N3057" s="190"/>
      <c r="O3057" s="192"/>
      <c r="P3057" s="218"/>
      <c r="Q3057" s="218"/>
      <c r="R3057" s="218"/>
    </row>
    <row r="3058" spans="1:18" x14ac:dyDescent="0.25">
      <c r="A3058" s="191"/>
      <c r="B3058" s="190"/>
      <c r="C3058" s="190"/>
      <c r="D3058" s="190"/>
      <c r="E3058" s="190"/>
      <c r="F3058" s="190"/>
      <c r="G3058" s="190"/>
      <c r="H3058" s="276"/>
      <c r="I3058" s="190"/>
      <c r="J3058" s="67"/>
      <c r="K3058" s="190"/>
      <c r="L3058" s="190"/>
      <c r="M3058" s="191"/>
      <c r="N3058" s="190"/>
      <c r="O3058" s="192"/>
      <c r="P3058" s="218"/>
      <c r="Q3058" s="218"/>
      <c r="R3058" s="218"/>
    </row>
    <row r="3059" spans="1:18" x14ac:dyDescent="0.25">
      <c r="A3059" s="191"/>
      <c r="B3059" s="190"/>
      <c r="C3059" s="190"/>
      <c r="D3059" s="190"/>
      <c r="E3059" s="190"/>
      <c r="F3059" s="190"/>
      <c r="G3059" s="190"/>
      <c r="H3059" s="276"/>
      <c r="I3059" s="190"/>
      <c r="J3059" s="67"/>
      <c r="K3059" s="190"/>
      <c r="L3059" s="190"/>
      <c r="M3059" s="191"/>
      <c r="N3059" s="190"/>
      <c r="O3059" s="192"/>
      <c r="P3059" s="218"/>
      <c r="Q3059" s="218"/>
      <c r="R3059" s="218"/>
    </row>
    <row r="3060" spans="1:18" x14ac:dyDescent="0.25">
      <c r="A3060" s="191"/>
      <c r="B3060" s="190"/>
      <c r="C3060" s="190"/>
      <c r="D3060" s="190"/>
      <c r="E3060" s="190"/>
      <c r="F3060" s="190"/>
      <c r="G3060" s="190"/>
      <c r="H3060" s="276"/>
      <c r="I3060" s="190"/>
      <c r="J3060" s="67"/>
      <c r="K3060" s="190"/>
      <c r="L3060" s="190"/>
      <c r="M3060" s="191"/>
      <c r="N3060" s="190"/>
      <c r="O3060" s="192"/>
      <c r="P3060" s="218"/>
      <c r="Q3060" s="218"/>
      <c r="R3060" s="218"/>
    </row>
    <row r="3061" spans="1:18" x14ac:dyDescent="0.25">
      <c r="A3061" s="191"/>
      <c r="B3061" s="190"/>
      <c r="C3061" s="190"/>
      <c r="D3061" s="190"/>
      <c r="E3061" s="190"/>
      <c r="F3061" s="190"/>
      <c r="G3061" s="190"/>
      <c r="H3061" s="276"/>
      <c r="I3061" s="190"/>
      <c r="J3061" s="67"/>
      <c r="K3061" s="190"/>
      <c r="L3061" s="190"/>
      <c r="M3061" s="191"/>
      <c r="N3061" s="190"/>
      <c r="O3061" s="192"/>
      <c r="P3061" s="218"/>
      <c r="Q3061" s="218"/>
      <c r="R3061" s="218"/>
    </row>
    <row r="3062" spans="1:18" x14ac:dyDescent="0.25">
      <c r="A3062" s="191"/>
      <c r="B3062" s="190"/>
      <c r="C3062" s="190"/>
      <c r="D3062" s="190"/>
      <c r="E3062" s="190"/>
      <c r="F3062" s="190"/>
      <c r="G3062" s="190"/>
      <c r="H3062" s="276"/>
      <c r="I3062" s="190"/>
      <c r="J3062" s="67"/>
      <c r="K3062" s="190"/>
      <c r="L3062" s="190"/>
      <c r="M3062" s="191"/>
      <c r="N3062" s="190"/>
      <c r="O3062" s="192"/>
      <c r="P3062" s="218"/>
      <c r="Q3062" s="218"/>
      <c r="R3062" s="218"/>
    </row>
    <row r="3063" spans="1:18" x14ac:dyDescent="0.25">
      <c r="A3063" s="191"/>
      <c r="B3063" s="190"/>
      <c r="C3063" s="190"/>
      <c r="D3063" s="190"/>
      <c r="E3063" s="190"/>
      <c r="F3063" s="190"/>
      <c r="G3063" s="190"/>
      <c r="H3063" s="276"/>
      <c r="I3063" s="190"/>
      <c r="J3063" s="67"/>
      <c r="K3063" s="190"/>
      <c r="L3063" s="190"/>
      <c r="M3063" s="191"/>
      <c r="N3063" s="190"/>
      <c r="O3063" s="192"/>
      <c r="P3063" s="218"/>
      <c r="Q3063" s="218"/>
      <c r="R3063" s="218"/>
    </row>
    <row r="3064" spans="1:18" x14ac:dyDescent="0.25">
      <c r="A3064" s="191"/>
      <c r="B3064" s="190"/>
      <c r="C3064" s="190"/>
      <c r="D3064" s="190"/>
      <c r="E3064" s="190"/>
      <c r="F3064" s="190"/>
      <c r="G3064" s="190"/>
      <c r="H3064" s="276"/>
      <c r="I3064" s="190"/>
      <c r="J3064" s="67"/>
      <c r="K3064" s="190"/>
      <c r="L3064" s="190"/>
      <c r="M3064" s="191"/>
      <c r="N3064" s="190"/>
      <c r="O3064" s="192"/>
      <c r="P3064" s="218"/>
      <c r="Q3064" s="218"/>
      <c r="R3064" s="218"/>
    </row>
    <row r="3065" spans="1:18" x14ac:dyDescent="0.25">
      <c r="A3065" s="191"/>
      <c r="B3065" s="190"/>
      <c r="C3065" s="190"/>
      <c r="D3065" s="190"/>
      <c r="E3065" s="190"/>
      <c r="F3065" s="190"/>
      <c r="G3065" s="190"/>
      <c r="H3065" s="276"/>
      <c r="I3065" s="190"/>
      <c r="J3065" s="67"/>
      <c r="K3065" s="190"/>
      <c r="L3065" s="190"/>
      <c r="M3065" s="191"/>
      <c r="N3065" s="190"/>
      <c r="O3065" s="192"/>
      <c r="P3065" s="218"/>
      <c r="Q3065" s="218"/>
      <c r="R3065" s="218"/>
    </row>
    <row r="3066" spans="1:18" x14ac:dyDescent="0.25">
      <c r="A3066" s="191"/>
      <c r="B3066" s="190"/>
      <c r="C3066" s="190"/>
      <c r="D3066" s="190"/>
      <c r="E3066" s="190"/>
      <c r="F3066" s="190"/>
      <c r="G3066" s="190"/>
      <c r="H3066" s="276"/>
      <c r="I3066" s="190"/>
      <c r="J3066" s="67"/>
      <c r="K3066" s="190"/>
      <c r="L3066" s="190"/>
      <c r="M3066" s="191"/>
      <c r="N3066" s="190"/>
      <c r="O3066" s="192"/>
      <c r="P3066" s="218"/>
      <c r="Q3066" s="218"/>
      <c r="R3066" s="218"/>
    </row>
    <row r="3067" spans="1:18" x14ac:dyDescent="0.25">
      <c r="A3067" s="191"/>
      <c r="B3067" s="190"/>
      <c r="C3067" s="190"/>
      <c r="D3067" s="190"/>
      <c r="E3067" s="190"/>
      <c r="F3067" s="190"/>
      <c r="G3067" s="190"/>
      <c r="H3067" s="276"/>
      <c r="I3067" s="190"/>
      <c r="J3067" s="67"/>
      <c r="K3067" s="190"/>
      <c r="L3067" s="190"/>
      <c r="M3067" s="191"/>
      <c r="N3067" s="190"/>
      <c r="O3067" s="192"/>
      <c r="P3067" s="218"/>
      <c r="Q3067" s="218"/>
      <c r="R3067" s="218"/>
    </row>
    <row r="3068" spans="1:18" x14ac:dyDescent="0.25">
      <c r="A3068" s="191"/>
      <c r="B3068" s="190"/>
      <c r="C3068" s="190"/>
      <c r="D3068" s="190"/>
      <c r="E3068" s="190"/>
      <c r="F3068" s="190"/>
      <c r="G3068" s="190"/>
      <c r="H3068" s="276"/>
      <c r="I3068" s="190"/>
      <c r="J3068" s="67"/>
      <c r="K3068" s="190"/>
      <c r="L3068" s="190"/>
      <c r="M3068" s="191"/>
      <c r="N3068" s="190"/>
      <c r="O3068" s="192"/>
      <c r="P3068" s="218"/>
      <c r="Q3068" s="218"/>
      <c r="R3068" s="218"/>
    </row>
    <row r="3069" spans="1:18" x14ac:dyDescent="0.25">
      <c r="A3069" s="191"/>
      <c r="B3069" s="190"/>
      <c r="C3069" s="190"/>
      <c r="D3069" s="190"/>
      <c r="E3069" s="190"/>
      <c r="F3069" s="190"/>
      <c r="G3069" s="190"/>
      <c r="H3069" s="276"/>
      <c r="I3069" s="190"/>
      <c r="J3069" s="67"/>
      <c r="K3069" s="190"/>
      <c r="L3069" s="190"/>
      <c r="M3069" s="191"/>
      <c r="N3069" s="190"/>
      <c r="O3069" s="192"/>
      <c r="P3069" s="218"/>
      <c r="Q3069" s="218"/>
      <c r="R3069" s="218"/>
    </row>
    <row r="3070" spans="1:18" x14ac:dyDescent="0.25">
      <c r="A3070" s="191"/>
      <c r="B3070" s="190"/>
      <c r="C3070" s="190"/>
      <c r="D3070" s="190"/>
      <c r="E3070" s="190"/>
      <c r="F3070" s="190"/>
      <c r="G3070" s="190"/>
      <c r="H3070" s="276"/>
      <c r="I3070" s="190"/>
      <c r="J3070" s="67"/>
      <c r="K3070" s="190"/>
      <c r="L3070" s="190"/>
      <c r="M3070" s="191"/>
      <c r="N3070" s="190"/>
      <c r="O3070" s="192"/>
      <c r="P3070" s="218"/>
      <c r="Q3070" s="218"/>
      <c r="R3070" s="218"/>
    </row>
    <row r="3071" spans="1:18" x14ac:dyDescent="0.25">
      <c r="A3071" s="191"/>
      <c r="B3071" s="190"/>
      <c r="C3071" s="190"/>
      <c r="D3071" s="190"/>
      <c r="E3071" s="190"/>
      <c r="F3071" s="190"/>
      <c r="G3071" s="190"/>
      <c r="H3071" s="276"/>
      <c r="I3071" s="190"/>
      <c r="J3071" s="67"/>
      <c r="K3071" s="190"/>
      <c r="L3071" s="190"/>
      <c r="M3071" s="191"/>
      <c r="N3071" s="190"/>
      <c r="O3071" s="192"/>
      <c r="P3071" s="218"/>
      <c r="Q3071" s="218"/>
      <c r="R3071" s="218"/>
    </row>
    <row r="3072" spans="1:18" x14ac:dyDescent="0.25">
      <c r="A3072" s="191"/>
      <c r="B3072" s="190"/>
      <c r="C3072" s="190"/>
      <c r="D3072" s="190"/>
      <c r="E3072" s="190"/>
      <c r="F3072" s="190"/>
      <c r="G3072" s="190"/>
      <c r="H3072" s="276"/>
      <c r="I3072" s="190"/>
      <c r="J3072" s="67"/>
      <c r="K3072" s="190"/>
      <c r="L3072" s="190"/>
      <c r="M3072" s="191"/>
      <c r="N3072" s="190"/>
      <c r="O3072" s="192"/>
      <c r="P3072" s="218"/>
      <c r="Q3072" s="218"/>
      <c r="R3072" s="218"/>
    </row>
    <row r="3073" spans="1:18" x14ac:dyDescent="0.25">
      <c r="A3073" s="191"/>
      <c r="B3073" s="190"/>
      <c r="C3073" s="190"/>
      <c r="D3073" s="190"/>
      <c r="E3073" s="190"/>
      <c r="F3073" s="190"/>
      <c r="G3073" s="190"/>
      <c r="H3073" s="276"/>
      <c r="I3073" s="190"/>
      <c r="J3073" s="67"/>
      <c r="K3073" s="190"/>
      <c r="L3073" s="190"/>
      <c r="M3073" s="191"/>
      <c r="N3073" s="190"/>
      <c r="O3073" s="192"/>
      <c r="P3073" s="218"/>
      <c r="Q3073" s="218"/>
      <c r="R3073" s="218"/>
    </row>
    <row r="3074" spans="1:18" x14ac:dyDescent="0.25">
      <c r="A3074" s="191"/>
      <c r="B3074" s="190"/>
      <c r="C3074" s="190"/>
      <c r="D3074" s="190"/>
      <c r="E3074" s="190"/>
      <c r="F3074" s="190"/>
      <c r="G3074" s="190"/>
      <c r="H3074" s="276"/>
      <c r="I3074" s="190"/>
      <c r="J3074" s="67"/>
      <c r="K3074" s="190"/>
      <c r="L3074" s="190"/>
      <c r="M3074" s="191"/>
      <c r="N3074" s="190"/>
      <c r="O3074" s="192"/>
      <c r="P3074" s="218"/>
      <c r="Q3074" s="218"/>
      <c r="R3074" s="218"/>
    </row>
    <row r="3075" spans="1:18" x14ac:dyDescent="0.25">
      <c r="A3075" s="191"/>
      <c r="B3075" s="190"/>
      <c r="C3075" s="190"/>
      <c r="D3075" s="190"/>
      <c r="E3075" s="190"/>
      <c r="F3075" s="190"/>
      <c r="G3075" s="190"/>
      <c r="H3075" s="276"/>
      <c r="I3075" s="190"/>
      <c r="J3075" s="67"/>
      <c r="K3075" s="190"/>
      <c r="L3075" s="190"/>
      <c r="M3075" s="191"/>
      <c r="N3075" s="190"/>
      <c r="O3075" s="192"/>
      <c r="P3075" s="218"/>
      <c r="Q3075" s="218"/>
      <c r="R3075" s="218"/>
    </row>
    <row r="3076" spans="1:18" x14ac:dyDescent="0.25">
      <c r="A3076" s="191"/>
      <c r="B3076" s="190"/>
      <c r="C3076" s="190"/>
      <c r="D3076" s="190"/>
      <c r="E3076" s="190"/>
      <c r="F3076" s="190"/>
      <c r="G3076" s="190"/>
      <c r="H3076" s="276"/>
      <c r="I3076" s="190"/>
      <c r="J3076" s="67"/>
      <c r="K3076" s="190"/>
      <c r="L3076" s="190"/>
      <c r="M3076" s="191"/>
      <c r="N3076" s="190"/>
      <c r="O3076" s="192"/>
      <c r="P3076" s="218"/>
      <c r="Q3076" s="218"/>
      <c r="R3076" s="218"/>
    </row>
    <row r="3077" spans="1:18" x14ac:dyDescent="0.25">
      <c r="A3077" s="191"/>
      <c r="B3077" s="190"/>
      <c r="C3077" s="190"/>
      <c r="D3077" s="190"/>
      <c r="E3077" s="190"/>
      <c r="F3077" s="190"/>
      <c r="G3077" s="190"/>
      <c r="H3077" s="276"/>
      <c r="I3077" s="190"/>
      <c r="J3077" s="67"/>
      <c r="K3077" s="190"/>
      <c r="L3077" s="190"/>
      <c r="M3077" s="191"/>
      <c r="N3077" s="190"/>
      <c r="O3077" s="192"/>
      <c r="P3077" s="218"/>
      <c r="Q3077" s="218"/>
      <c r="R3077" s="218"/>
    </row>
    <row r="3078" spans="1:18" x14ac:dyDescent="0.25">
      <c r="A3078" s="191"/>
      <c r="B3078" s="190"/>
      <c r="C3078" s="190"/>
      <c r="D3078" s="190"/>
      <c r="E3078" s="190"/>
      <c r="F3078" s="190"/>
      <c r="G3078" s="190"/>
      <c r="H3078" s="276"/>
      <c r="I3078" s="190"/>
      <c r="J3078" s="67"/>
      <c r="K3078" s="190"/>
      <c r="L3078" s="190"/>
      <c r="M3078" s="191"/>
      <c r="N3078" s="190"/>
      <c r="O3078" s="192"/>
      <c r="P3078" s="218"/>
      <c r="Q3078" s="218"/>
      <c r="R3078" s="218"/>
    </row>
    <row r="3079" spans="1:18" x14ac:dyDescent="0.25">
      <c r="A3079" s="191"/>
      <c r="B3079" s="190"/>
      <c r="C3079" s="190"/>
      <c r="D3079" s="190"/>
      <c r="E3079" s="190"/>
      <c r="F3079" s="190"/>
      <c r="G3079" s="190"/>
      <c r="H3079" s="276"/>
      <c r="I3079" s="190"/>
      <c r="J3079" s="67"/>
      <c r="K3079" s="190"/>
      <c r="L3079" s="190"/>
      <c r="M3079" s="191"/>
      <c r="N3079" s="190"/>
      <c r="O3079" s="192"/>
      <c r="P3079" s="218"/>
      <c r="Q3079" s="218"/>
      <c r="R3079" s="218"/>
    </row>
    <row r="3080" spans="1:18" x14ac:dyDescent="0.25">
      <c r="A3080" s="191"/>
      <c r="B3080" s="190"/>
      <c r="C3080" s="190"/>
      <c r="D3080" s="190"/>
      <c r="E3080" s="190"/>
      <c r="F3080" s="190"/>
      <c r="G3080" s="190"/>
      <c r="H3080" s="276"/>
      <c r="I3080" s="190"/>
      <c r="J3080" s="67"/>
      <c r="K3080" s="190"/>
      <c r="L3080" s="190"/>
      <c r="M3080" s="191"/>
      <c r="N3080" s="190"/>
      <c r="O3080" s="192"/>
      <c r="P3080" s="218"/>
      <c r="Q3080" s="218"/>
      <c r="R3080" s="218"/>
    </row>
    <row r="3081" spans="1:18" x14ac:dyDescent="0.25">
      <c r="A3081" s="191"/>
      <c r="B3081" s="190"/>
      <c r="C3081" s="190"/>
      <c r="D3081" s="190"/>
      <c r="E3081" s="190"/>
      <c r="F3081" s="190"/>
      <c r="G3081" s="190"/>
      <c r="H3081" s="276"/>
      <c r="I3081" s="190"/>
      <c r="J3081" s="67"/>
      <c r="K3081" s="190"/>
      <c r="L3081" s="190"/>
      <c r="M3081" s="191"/>
      <c r="N3081" s="190"/>
      <c r="O3081" s="192"/>
      <c r="P3081" s="218"/>
      <c r="Q3081" s="218"/>
      <c r="R3081" s="218"/>
    </row>
    <row r="3082" spans="1:18" x14ac:dyDescent="0.25">
      <c r="A3082" s="191"/>
      <c r="B3082" s="190"/>
      <c r="C3082" s="190"/>
      <c r="D3082" s="190"/>
      <c r="E3082" s="190"/>
      <c r="F3082" s="190"/>
      <c r="G3082" s="190"/>
      <c r="H3082" s="276"/>
      <c r="I3082" s="190"/>
      <c r="J3082" s="67"/>
      <c r="K3082" s="190"/>
      <c r="L3082" s="190"/>
      <c r="M3082" s="191"/>
      <c r="N3082" s="190"/>
      <c r="O3082" s="192"/>
      <c r="P3082" s="218"/>
      <c r="Q3082" s="218"/>
      <c r="R3082" s="218"/>
    </row>
    <row r="3083" spans="1:18" x14ac:dyDescent="0.25">
      <c r="A3083" s="191"/>
      <c r="B3083" s="190"/>
      <c r="C3083" s="190"/>
      <c r="D3083" s="190"/>
      <c r="E3083" s="190"/>
      <c r="F3083" s="190"/>
      <c r="G3083" s="190"/>
      <c r="H3083" s="276"/>
      <c r="I3083" s="190"/>
      <c r="J3083" s="67"/>
      <c r="K3083" s="190"/>
      <c r="L3083" s="190"/>
      <c r="M3083" s="191"/>
      <c r="N3083" s="190"/>
      <c r="O3083" s="192"/>
      <c r="P3083" s="218"/>
      <c r="Q3083" s="218"/>
      <c r="R3083" s="218"/>
    </row>
    <row r="3084" spans="1:18" x14ac:dyDescent="0.25">
      <c r="A3084" s="191"/>
      <c r="B3084" s="190"/>
      <c r="C3084" s="190"/>
      <c r="D3084" s="190"/>
      <c r="E3084" s="190"/>
      <c r="F3084" s="190"/>
      <c r="G3084" s="190"/>
      <c r="H3084" s="276"/>
      <c r="I3084" s="190"/>
      <c r="J3084" s="67"/>
      <c r="K3084" s="190"/>
      <c r="L3084" s="190"/>
      <c r="M3084" s="191"/>
      <c r="N3084" s="190"/>
      <c r="O3084" s="192"/>
      <c r="P3084" s="218"/>
      <c r="Q3084" s="218"/>
      <c r="R3084" s="218"/>
    </row>
    <row r="3085" spans="1:18" x14ac:dyDescent="0.25">
      <c r="A3085" s="191"/>
      <c r="B3085" s="190"/>
      <c r="C3085" s="190"/>
      <c r="D3085" s="190"/>
      <c r="E3085" s="190"/>
      <c r="F3085" s="190"/>
      <c r="G3085" s="190"/>
      <c r="H3085" s="276"/>
      <c r="I3085" s="190"/>
      <c r="J3085" s="67"/>
      <c r="K3085" s="190"/>
      <c r="L3085" s="190"/>
      <c r="M3085" s="191"/>
      <c r="N3085" s="190"/>
      <c r="O3085" s="192"/>
      <c r="P3085" s="218"/>
      <c r="Q3085" s="218"/>
      <c r="R3085" s="218"/>
    </row>
    <row r="3086" spans="1:18" x14ac:dyDescent="0.25">
      <c r="A3086" s="191"/>
      <c r="B3086" s="190"/>
      <c r="C3086" s="190"/>
      <c r="D3086" s="190"/>
      <c r="E3086" s="190"/>
      <c r="F3086" s="190"/>
      <c r="G3086" s="190"/>
      <c r="H3086" s="276"/>
      <c r="I3086" s="190"/>
      <c r="J3086" s="67"/>
      <c r="K3086" s="190"/>
      <c r="L3086" s="190"/>
      <c r="M3086" s="191"/>
      <c r="N3086" s="190"/>
      <c r="O3086" s="192"/>
      <c r="P3086" s="218"/>
      <c r="Q3086" s="218"/>
      <c r="R3086" s="218"/>
    </row>
    <row r="3087" spans="1:18" x14ac:dyDescent="0.25">
      <c r="A3087" s="191"/>
      <c r="B3087" s="190"/>
      <c r="C3087" s="190"/>
      <c r="D3087" s="190"/>
      <c r="E3087" s="190"/>
      <c r="F3087" s="190"/>
      <c r="G3087" s="190"/>
      <c r="H3087" s="276"/>
      <c r="I3087" s="190"/>
      <c r="J3087" s="67"/>
      <c r="K3087" s="190"/>
      <c r="L3087" s="190"/>
      <c r="M3087" s="191"/>
      <c r="N3087" s="190"/>
      <c r="O3087" s="192"/>
      <c r="P3087" s="218"/>
      <c r="Q3087" s="218"/>
      <c r="R3087" s="218"/>
    </row>
    <row r="3088" spans="1:18" x14ac:dyDescent="0.25">
      <c r="A3088" s="191"/>
      <c r="B3088" s="190"/>
      <c r="C3088" s="190"/>
      <c r="D3088" s="190"/>
      <c r="E3088" s="190"/>
      <c r="F3088" s="190"/>
      <c r="G3088" s="190"/>
      <c r="H3088" s="276"/>
      <c r="I3088" s="190"/>
      <c r="J3088" s="67"/>
      <c r="K3088" s="190"/>
      <c r="L3088" s="190"/>
      <c r="M3088" s="191"/>
      <c r="N3088" s="190"/>
      <c r="O3088" s="192"/>
      <c r="P3088" s="218"/>
      <c r="Q3088" s="218"/>
      <c r="R3088" s="218"/>
    </row>
    <row r="3089" spans="1:18" x14ac:dyDescent="0.25">
      <c r="A3089" s="191"/>
      <c r="B3089" s="190"/>
      <c r="C3089" s="190"/>
      <c r="D3089" s="190"/>
      <c r="E3089" s="190"/>
      <c r="F3089" s="190"/>
      <c r="G3089" s="190"/>
      <c r="H3089" s="276"/>
      <c r="I3089" s="190"/>
      <c r="J3089" s="67"/>
      <c r="K3089" s="190"/>
      <c r="L3089" s="190"/>
      <c r="M3089" s="191"/>
      <c r="N3089" s="190"/>
      <c r="O3089" s="192"/>
      <c r="P3089" s="218"/>
      <c r="Q3089" s="218"/>
      <c r="R3089" s="218"/>
    </row>
    <row r="3090" spans="1:18" x14ac:dyDescent="0.25">
      <c r="A3090" s="191"/>
      <c r="B3090" s="190"/>
      <c r="C3090" s="190"/>
      <c r="D3090" s="190"/>
      <c r="E3090" s="190"/>
      <c r="F3090" s="190"/>
      <c r="G3090" s="190"/>
      <c r="H3090" s="276"/>
      <c r="I3090" s="190"/>
      <c r="J3090" s="67"/>
      <c r="K3090" s="190"/>
      <c r="L3090" s="190"/>
      <c r="M3090" s="191"/>
      <c r="N3090" s="190"/>
      <c r="O3090" s="192"/>
      <c r="P3090" s="218"/>
      <c r="Q3090" s="218"/>
      <c r="R3090" s="218"/>
    </row>
    <row r="3091" spans="1:18" x14ac:dyDescent="0.25">
      <c r="A3091" s="191"/>
      <c r="B3091" s="190"/>
      <c r="C3091" s="190"/>
      <c r="D3091" s="190"/>
      <c r="E3091" s="190"/>
      <c r="F3091" s="190"/>
      <c r="G3091" s="190"/>
      <c r="H3091" s="276"/>
      <c r="I3091" s="190"/>
      <c r="J3091" s="67"/>
      <c r="K3091" s="190"/>
      <c r="L3091" s="190"/>
      <c r="M3091" s="191"/>
      <c r="N3091" s="190"/>
      <c r="O3091" s="192"/>
      <c r="P3091" s="218"/>
      <c r="Q3091" s="218"/>
      <c r="R3091" s="218"/>
    </row>
    <row r="3092" spans="1:18" x14ac:dyDescent="0.25">
      <c r="A3092" s="191"/>
      <c r="B3092" s="190"/>
      <c r="C3092" s="190"/>
      <c r="D3092" s="190"/>
      <c r="E3092" s="190"/>
      <c r="F3092" s="190"/>
      <c r="G3092" s="190"/>
      <c r="H3092" s="276"/>
      <c r="I3092" s="190"/>
      <c r="J3092" s="67"/>
      <c r="K3092" s="190"/>
      <c r="L3092" s="190"/>
      <c r="M3092" s="191"/>
      <c r="N3092" s="190"/>
      <c r="O3092" s="192"/>
      <c r="P3092" s="218"/>
      <c r="Q3092" s="218"/>
      <c r="R3092" s="218"/>
    </row>
    <row r="3093" spans="1:18" x14ac:dyDescent="0.25">
      <c r="A3093" s="191"/>
      <c r="B3093" s="190"/>
      <c r="C3093" s="190"/>
      <c r="D3093" s="190"/>
      <c r="E3093" s="190"/>
      <c r="F3093" s="190"/>
      <c r="G3093" s="190"/>
      <c r="H3093" s="276"/>
      <c r="I3093" s="190"/>
      <c r="J3093" s="67"/>
      <c r="K3093" s="190"/>
      <c r="L3093" s="190"/>
      <c r="M3093" s="191"/>
      <c r="N3093" s="190"/>
      <c r="O3093" s="192"/>
      <c r="P3093" s="218"/>
      <c r="Q3093" s="218"/>
      <c r="R3093" s="218"/>
    </row>
    <row r="3094" spans="1:18" x14ac:dyDescent="0.25">
      <c r="A3094" s="191"/>
      <c r="B3094" s="190"/>
      <c r="C3094" s="190"/>
      <c r="D3094" s="190"/>
      <c r="E3094" s="190"/>
      <c r="F3094" s="190"/>
      <c r="G3094" s="190"/>
      <c r="H3094" s="276"/>
      <c r="I3094" s="190"/>
      <c r="J3094" s="67"/>
      <c r="K3094" s="190"/>
      <c r="L3094" s="190"/>
      <c r="M3094" s="191"/>
      <c r="N3094" s="190"/>
      <c r="O3094" s="192"/>
      <c r="P3094" s="218"/>
      <c r="Q3094" s="218"/>
      <c r="R3094" s="218"/>
    </row>
    <row r="3095" spans="1:18" x14ac:dyDescent="0.25">
      <c r="A3095" s="191"/>
      <c r="B3095" s="190"/>
      <c r="C3095" s="190"/>
      <c r="D3095" s="190"/>
      <c r="E3095" s="190"/>
      <c r="F3095" s="190"/>
      <c r="G3095" s="190"/>
      <c r="H3095" s="276"/>
      <c r="I3095" s="190"/>
      <c r="J3095" s="67"/>
      <c r="K3095" s="190"/>
      <c r="L3095" s="190"/>
      <c r="M3095" s="191"/>
      <c r="N3095" s="190"/>
      <c r="O3095" s="192"/>
      <c r="P3095" s="218"/>
      <c r="Q3095" s="218"/>
      <c r="R3095" s="218"/>
    </row>
    <row r="3096" spans="1:18" x14ac:dyDescent="0.25">
      <c r="A3096" s="191"/>
      <c r="B3096" s="190"/>
      <c r="C3096" s="190"/>
      <c r="D3096" s="190"/>
      <c r="E3096" s="190"/>
      <c r="F3096" s="190"/>
      <c r="G3096" s="190"/>
      <c r="H3096" s="276"/>
      <c r="I3096" s="190"/>
      <c r="J3096" s="67"/>
      <c r="K3096" s="190"/>
      <c r="L3096" s="190"/>
      <c r="M3096" s="191"/>
      <c r="N3096" s="190"/>
      <c r="O3096" s="192"/>
      <c r="P3096" s="218"/>
      <c r="Q3096" s="218"/>
      <c r="R3096" s="218"/>
    </row>
    <row r="3097" spans="1:18" x14ac:dyDescent="0.25">
      <c r="A3097" s="191"/>
      <c r="B3097" s="190"/>
      <c r="C3097" s="190"/>
      <c r="D3097" s="190"/>
      <c r="E3097" s="190"/>
      <c r="F3097" s="190"/>
      <c r="G3097" s="190"/>
      <c r="H3097" s="276"/>
      <c r="I3097" s="190"/>
      <c r="J3097" s="67"/>
      <c r="K3097" s="190"/>
      <c r="L3097" s="190"/>
      <c r="M3097" s="191"/>
      <c r="N3097" s="190"/>
      <c r="O3097" s="192"/>
      <c r="P3097" s="218"/>
      <c r="Q3097" s="218"/>
      <c r="R3097" s="218"/>
    </row>
    <row r="3098" spans="1:18" x14ac:dyDescent="0.25">
      <c r="A3098" s="191"/>
      <c r="B3098" s="190"/>
      <c r="C3098" s="190"/>
      <c r="D3098" s="190"/>
      <c r="E3098" s="190"/>
      <c r="F3098" s="190"/>
      <c r="G3098" s="190"/>
      <c r="H3098" s="276"/>
      <c r="I3098" s="190"/>
      <c r="J3098" s="67"/>
      <c r="K3098" s="190"/>
      <c r="L3098" s="190"/>
      <c r="M3098" s="191"/>
      <c r="N3098" s="190"/>
      <c r="O3098" s="192"/>
      <c r="P3098" s="218"/>
      <c r="Q3098" s="218"/>
      <c r="R3098" s="218"/>
    </row>
    <row r="3099" spans="1:18" x14ac:dyDescent="0.25">
      <c r="A3099" s="191"/>
      <c r="B3099" s="190"/>
      <c r="C3099" s="190"/>
      <c r="D3099" s="190"/>
      <c r="E3099" s="190"/>
      <c r="F3099" s="190"/>
      <c r="G3099" s="190"/>
      <c r="H3099" s="276"/>
      <c r="I3099" s="190"/>
      <c r="J3099" s="67"/>
      <c r="K3099" s="190"/>
      <c r="L3099" s="190"/>
      <c r="M3099" s="191"/>
      <c r="N3099" s="190"/>
      <c r="O3099" s="192"/>
      <c r="P3099" s="218"/>
      <c r="Q3099" s="218"/>
      <c r="R3099" s="218"/>
    </row>
    <row r="3100" spans="1:18" x14ac:dyDescent="0.25">
      <c r="A3100" s="191"/>
      <c r="B3100" s="190"/>
      <c r="C3100" s="190"/>
      <c r="D3100" s="190"/>
      <c r="E3100" s="190"/>
      <c r="F3100" s="190"/>
      <c r="G3100" s="190"/>
      <c r="H3100" s="276"/>
      <c r="I3100" s="190"/>
      <c r="J3100" s="67"/>
      <c r="K3100" s="190"/>
      <c r="L3100" s="190"/>
      <c r="M3100" s="191"/>
      <c r="N3100" s="190"/>
      <c r="O3100" s="192"/>
      <c r="P3100" s="218"/>
      <c r="Q3100" s="218"/>
      <c r="R3100" s="218"/>
    </row>
    <row r="3101" spans="1:18" x14ac:dyDescent="0.25">
      <c r="A3101" s="191"/>
      <c r="B3101" s="190"/>
      <c r="C3101" s="190"/>
      <c r="D3101" s="190"/>
      <c r="E3101" s="190"/>
      <c r="F3101" s="190"/>
      <c r="G3101" s="190"/>
      <c r="H3101" s="276"/>
      <c r="I3101" s="190"/>
      <c r="J3101" s="67"/>
      <c r="K3101" s="190"/>
      <c r="L3101" s="190"/>
      <c r="M3101" s="191"/>
      <c r="N3101" s="190"/>
      <c r="O3101" s="192"/>
      <c r="P3101" s="218"/>
      <c r="Q3101" s="218"/>
      <c r="R3101" s="218"/>
    </row>
    <row r="3102" spans="1:18" x14ac:dyDescent="0.25">
      <c r="A3102" s="191"/>
      <c r="B3102" s="190"/>
      <c r="C3102" s="190"/>
      <c r="D3102" s="190"/>
      <c r="E3102" s="190"/>
      <c r="F3102" s="190"/>
      <c r="G3102" s="190"/>
      <c r="H3102" s="276"/>
      <c r="I3102" s="190"/>
      <c r="J3102" s="67"/>
      <c r="K3102" s="190"/>
      <c r="L3102" s="190"/>
      <c r="M3102" s="191"/>
      <c r="N3102" s="190"/>
      <c r="O3102" s="192"/>
      <c r="P3102" s="218"/>
      <c r="Q3102" s="218"/>
      <c r="R3102" s="218"/>
    </row>
    <row r="3103" spans="1:18" x14ac:dyDescent="0.25">
      <c r="A3103" s="191"/>
      <c r="B3103" s="190"/>
      <c r="C3103" s="190"/>
      <c r="D3103" s="190"/>
      <c r="E3103" s="190"/>
      <c r="F3103" s="190"/>
      <c r="G3103" s="190"/>
      <c r="H3103" s="276"/>
      <c r="I3103" s="190"/>
      <c r="J3103" s="67"/>
      <c r="K3103" s="190"/>
      <c r="L3103" s="190"/>
      <c r="M3103" s="191"/>
      <c r="N3103" s="190"/>
      <c r="O3103" s="192"/>
      <c r="P3103" s="218"/>
      <c r="Q3103" s="218"/>
      <c r="R3103" s="218"/>
    </row>
    <row r="3104" spans="1:18" x14ac:dyDescent="0.25">
      <c r="A3104" s="191"/>
      <c r="B3104" s="190"/>
      <c r="C3104" s="190"/>
      <c r="D3104" s="190"/>
      <c r="E3104" s="190"/>
      <c r="F3104" s="190"/>
      <c r="G3104" s="190"/>
      <c r="H3104" s="276"/>
      <c r="I3104" s="190"/>
      <c r="J3104" s="67"/>
      <c r="K3104" s="190"/>
      <c r="L3104" s="190"/>
      <c r="M3104" s="191"/>
      <c r="N3104" s="190"/>
      <c r="O3104" s="192"/>
      <c r="P3104" s="218"/>
      <c r="Q3104" s="218"/>
      <c r="R3104" s="218"/>
    </row>
    <row r="3105" spans="1:18" x14ac:dyDescent="0.25">
      <c r="A3105" s="191"/>
      <c r="B3105" s="190"/>
      <c r="C3105" s="190"/>
      <c r="D3105" s="190"/>
      <c r="E3105" s="190"/>
      <c r="F3105" s="190"/>
      <c r="G3105" s="190"/>
      <c r="H3105" s="276"/>
      <c r="I3105" s="190"/>
      <c r="J3105" s="67"/>
      <c r="K3105" s="190"/>
      <c r="L3105" s="190"/>
      <c r="M3105" s="191"/>
      <c r="N3105" s="190"/>
      <c r="O3105" s="192"/>
      <c r="P3105" s="218"/>
      <c r="Q3105" s="218"/>
      <c r="R3105" s="218"/>
    </row>
    <row r="3106" spans="1:18" x14ac:dyDescent="0.25">
      <c r="A3106" s="191"/>
      <c r="B3106" s="190"/>
      <c r="C3106" s="190"/>
      <c r="D3106" s="190"/>
      <c r="E3106" s="190"/>
      <c r="F3106" s="190"/>
      <c r="G3106" s="190"/>
      <c r="H3106" s="276"/>
      <c r="I3106" s="190"/>
      <c r="J3106" s="67"/>
      <c r="K3106" s="190"/>
      <c r="L3106" s="190"/>
      <c r="M3106" s="191"/>
      <c r="N3106" s="190"/>
      <c r="O3106" s="192"/>
      <c r="P3106" s="218"/>
      <c r="Q3106" s="218"/>
      <c r="R3106" s="218"/>
    </row>
    <row r="3107" spans="1:18" x14ac:dyDescent="0.25">
      <c r="A3107" s="191"/>
      <c r="B3107" s="190"/>
      <c r="C3107" s="190"/>
      <c r="D3107" s="190"/>
      <c r="E3107" s="190"/>
      <c r="F3107" s="190"/>
      <c r="G3107" s="190"/>
      <c r="H3107" s="276"/>
      <c r="I3107" s="190"/>
      <c r="J3107" s="67"/>
      <c r="K3107" s="190"/>
      <c r="L3107" s="190"/>
      <c r="M3107" s="191"/>
      <c r="N3107" s="190"/>
      <c r="O3107" s="192"/>
      <c r="P3107" s="218"/>
      <c r="Q3107" s="218"/>
      <c r="R3107" s="218"/>
    </row>
    <row r="3108" spans="1:18" x14ac:dyDescent="0.25">
      <c r="A3108" s="191"/>
      <c r="B3108" s="190"/>
      <c r="C3108" s="190"/>
      <c r="D3108" s="190"/>
      <c r="E3108" s="190"/>
      <c r="F3108" s="190"/>
      <c r="G3108" s="190"/>
      <c r="H3108" s="276"/>
      <c r="I3108" s="190"/>
      <c r="J3108" s="67"/>
      <c r="K3108" s="190"/>
      <c r="L3108" s="190"/>
      <c r="M3108" s="191"/>
      <c r="N3108" s="190"/>
      <c r="O3108" s="192"/>
      <c r="P3108" s="218"/>
      <c r="Q3108" s="218"/>
      <c r="R3108" s="218"/>
    </row>
    <row r="3109" spans="1:18" x14ac:dyDescent="0.25">
      <c r="A3109" s="191"/>
      <c r="B3109" s="190"/>
      <c r="C3109" s="190"/>
      <c r="D3109" s="190"/>
      <c r="E3109" s="190"/>
      <c r="F3109" s="190"/>
      <c r="G3109" s="190"/>
      <c r="H3109" s="276"/>
      <c r="I3109" s="190"/>
      <c r="J3109" s="67"/>
      <c r="K3109" s="190"/>
      <c r="L3109" s="190"/>
      <c r="M3109" s="191"/>
      <c r="N3109" s="190"/>
      <c r="O3109" s="192"/>
      <c r="P3109" s="218"/>
      <c r="Q3109" s="218"/>
      <c r="R3109" s="218"/>
    </row>
    <row r="3110" spans="1:18" x14ac:dyDescent="0.25">
      <c r="A3110" s="191"/>
      <c r="B3110" s="190"/>
      <c r="C3110" s="190"/>
      <c r="D3110" s="190"/>
      <c r="E3110" s="190"/>
      <c r="F3110" s="190"/>
      <c r="G3110" s="190"/>
      <c r="H3110" s="276"/>
      <c r="I3110" s="190"/>
      <c r="J3110" s="67"/>
      <c r="K3110" s="190"/>
      <c r="L3110" s="190"/>
      <c r="M3110" s="191"/>
      <c r="N3110" s="190"/>
      <c r="O3110" s="192"/>
      <c r="P3110" s="218"/>
      <c r="Q3110" s="218"/>
      <c r="R3110" s="218"/>
    </row>
    <row r="3111" spans="1:18" x14ac:dyDescent="0.25">
      <c r="A3111" s="191"/>
      <c r="B3111" s="190"/>
      <c r="C3111" s="190"/>
      <c r="D3111" s="190"/>
      <c r="E3111" s="190"/>
      <c r="F3111" s="190"/>
      <c r="G3111" s="190"/>
      <c r="H3111" s="276"/>
      <c r="I3111" s="190"/>
      <c r="J3111" s="67"/>
      <c r="K3111" s="190"/>
      <c r="L3111" s="190"/>
      <c r="M3111" s="191"/>
      <c r="N3111" s="190"/>
      <c r="O3111" s="192"/>
      <c r="P3111" s="218"/>
      <c r="Q3111" s="218"/>
      <c r="R3111" s="218"/>
    </row>
    <row r="3112" spans="1:18" x14ac:dyDescent="0.25">
      <c r="A3112" s="191"/>
      <c r="B3112" s="190"/>
      <c r="C3112" s="190"/>
      <c r="D3112" s="190"/>
      <c r="E3112" s="190"/>
      <c r="F3112" s="190"/>
      <c r="G3112" s="190"/>
      <c r="H3112" s="276"/>
      <c r="I3112" s="190"/>
      <c r="J3112" s="67"/>
      <c r="K3112" s="190"/>
      <c r="L3112" s="190"/>
      <c r="M3112" s="191"/>
      <c r="N3112" s="190"/>
      <c r="O3112" s="192"/>
      <c r="P3112" s="218"/>
      <c r="Q3112" s="218"/>
      <c r="R3112" s="218"/>
    </row>
    <row r="3113" spans="1:18" x14ac:dyDescent="0.25">
      <c r="A3113" s="191"/>
      <c r="B3113" s="190"/>
      <c r="C3113" s="190"/>
      <c r="D3113" s="190"/>
      <c r="E3113" s="190"/>
      <c r="F3113" s="190"/>
      <c r="G3113" s="190"/>
      <c r="H3113" s="276"/>
      <c r="I3113" s="190"/>
      <c r="J3113" s="67"/>
      <c r="K3113" s="190"/>
      <c r="L3113" s="190"/>
      <c r="M3113" s="191"/>
      <c r="N3113" s="190"/>
      <c r="O3113" s="192"/>
      <c r="P3113" s="218"/>
      <c r="Q3113" s="218"/>
      <c r="R3113" s="218"/>
    </row>
    <row r="3114" spans="1:18" x14ac:dyDescent="0.25">
      <c r="A3114" s="191"/>
      <c r="B3114" s="190"/>
      <c r="C3114" s="190"/>
      <c r="D3114" s="190"/>
      <c r="E3114" s="190"/>
      <c r="F3114" s="190"/>
      <c r="G3114" s="190"/>
      <c r="H3114" s="276"/>
      <c r="I3114" s="190"/>
      <c r="J3114" s="67"/>
      <c r="K3114" s="190"/>
      <c r="L3114" s="190"/>
      <c r="M3114" s="191"/>
      <c r="N3114" s="190"/>
      <c r="O3114" s="192"/>
      <c r="P3114" s="218"/>
      <c r="Q3114" s="218"/>
      <c r="R3114" s="218"/>
    </row>
    <row r="3115" spans="1:18" x14ac:dyDescent="0.25">
      <c r="A3115" s="191"/>
      <c r="B3115" s="190"/>
      <c r="C3115" s="190"/>
      <c r="D3115" s="190"/>
      <c r="E3115" s="190"/>
      <c r="F3115" s="190"/>
      <c r="G3115" s="190"/>
      <c r="H3115" s="276"/>
      <c r="I3115" s="190"/>
      <c r="J3115" s="67"/>
      <c r="K3115" s="190"/>
      <c r="L3115" s="190"/>
      <c r="M3115" s="191"/>
      <c r="N3115" s="190"/>
      <c r="O3115" s="192"/>
      <c r="P3115" s="218"/>
      <c r="Q3115" s="218"/>
      <c r="R3115" s="218"/>
    </row>
    <row r="3116" spans="1:18" x14ac:dyDescent="0.25">
      <c r="A3116" s="191"/>
      <c r="B3116" s="190"/>
      <c r="C3116" s="190"/>
      <c r="D3116" s="190"/>
      <c r="E3116" s="190"/>
      <c r="F3116" s="190"/>
      <c r="G3116" s="190"/>
      <c r="H3116" s="276"/>
      <c r="I3116" s="190"/>
      <c r="J3116" s="67"/>
      <c r="K3116" s="190"/>
      <c r="L3116" s="190"/>
      <c r="M3116" s="191"/>
      <c r="N3116" s="190"/>
      <c r="O3116" s="192"/>
      <c r="P3116" s="218"/>
      <c r="Q3116" s="218"/>
      <c r="R3116" s="218"/>
    </row>
    <row r="3117" spans="1:18" x14ac:dyDescent="0.25">
      <c r="A3117" s="191"/>
      <c r="B3117" s="190"/>
      <c r="C3117" s="190"/>
      <c r="D3117" s="190"/>
      <c r="E3117" s="190"/>
      <c r="F3117" s="190"/>
      <c r="G3117" s="190"/>
      <c r="H3117" s="276"/>
      <c r="I3117" s="190"/>
      <c r="J3117" s="67"/>
      <c r="K3117" s="190"/>
      <c r="L3117" s="190"/>
      <c r="M3117" s="191"/>
      <c r="N3117" s="190"/>
      <c r="O3117" s="192"/>
      <c r="P3117" s="218"/>
      <c r="Q3117" s="218"/>
      <c r="R3117" s="218"/>
    </row>
    <row r="3118" spans="1:18" x14ac:dyDescent="0.25">
      <c r="A3118" s="191"/>
      <c r="B3118" s="190"/>
      <c r="C3118" s="190"/>
      <c r="D3118" s="190"/>
      <c r="E3118" s="190"/>
      <c r="F3118" s="190"/>
      <c r="G3118" s="190"/>
      <c r="H3118" s="276"/>
      <c r="I3118" s="190"/>
      <c r="J3118" s="67"/>
      <c r="K3118" s="190"/>
      <c r="L3118" s="190"/>
      <c r="M3118" s="191"/>
      <c r="N3118" s="190"/>
      <c r="O3118" s="192"/>
      <c r="P3118" s="218"/>
      <c r="Q3118" s="218"/>
      <c r="R3118" s="218"/>
    </row>
    <row r="3119" spans="1:18" x14ac:dyDescent="0.25">
      <c r="A3119" s="191"/>
      <c r="B3119" s="190"/>
      <c r="C3119" s="190"/>
      <c r="D3119" s="190"/>
      <c r="E3119" s="190"/>
      <c r="F3119" s="190"/>
      <c r="G3119" s="190"/>
      <c r="H3119" s="276"/>
      <c r="I3119" s="190"/>
      <c r="J3119" s="67"/>
      <c r="K3119" s="190"/>
      <c r="L3119" s="190"/>
      <c r="M3119" s="191"/>
      <c r="N3119" s="190"/>
      <c r="O3119" s="192"/>
      <c r="P3119" s="218"/>
      <c r="Q3119" s="218"/>
      <c r="R3119" s="218"/>
    </row>
    <row r="3120" spans="1:18" x14ac:dyDescent="0.25">
      <c r="A3120" s="191"/>
      <c r="B3120" s="190"/>
      <c r="C3120" s="190"/>
      <c r="D3120" s="190"/>
      <c r="E3120" s="190"/>
      <c r="F3120" s="190"/>
      <c r="G3120" s="190"/>
      <c r="H3120" s="276"/>
      <c r="I3120" s="190"/>
      <c r="J3120" s="67"/>
      <c r="K3120" s="190"/>
      <c r="L3120" s="190"/>
      <c r="M3120" s="191"/>
      <c r="N3120" s="190"/>
      <c r="O3120" s="192"/>
      <c r="P3120" s="218"/>
      <c r="Q3120" s="218"/>
      <c r="R3120" s="218"/>
    </row>
    <row r="3121" spans="1:18" x14ac:dyDescent="0.25">
      <c r="A3121" s="191"/>
      <c r="B3121" s="190"/>
      <c r="C3121" s="190"/>
      <c r="D3121" s="190"/>
      <c r="E3121" s="190"/>
      <c r="F3121" s="190"/>
      <c r="G3121" s="190"/>
      <c r="H3121" s="276"/>
      <c r="I3121" s="190"/>
      <c r="J3121" s="67"/>
      <c r="K3121" s="190"/>
      <c r="L3121" s="190"/>
      <c r="M3121" s="191"/>
      <c r="N3121" s="190"/>
      <c r="O3121" s="192"/>
      <c r="P3121" s="218"/>
      <c r="Q3121" s="218"/>
      <c r="R3121" s="218"/>
    </row>
    <row r="3122" spans="1:18" x14ac:dyDescent="0.25">
      <c r="A3122" s="191"/>
      <c r="B3122" s="190"/>
      <c r="C3122" s="190"/>
      <c r="D3122" s="190"/>
      <c r="E3122" s="190"/>
      <c r="F3122" s="190"/>
      <c r="G3122" s="190"/>
      <c r="H3122" s="276"/>
      <c r="I3122" s="190"/>
      <c r="J3122" s="67"/>
      <c r="K3122" s="190"/>
      <c r="L3122" s="190"/>
      <c r="M3122" s="191"/>
      <c r="N3122" s="190"/>
      <c r="O3122" s="192"/>
      <c r="P3122" s="218"/>
      <c r="Q3122" s="218"/>
      <c r="R3122" s="218"/>
    </row>
    <row r="3123" spans="1:18" x14ac:dyDescent="0.25">
      <c r="A3123" s="191"/>
      <c r="B3123" s="190"/>
      <c r="C3123" s="190"/>
      <c r="D3123" s="190"/>
      <c r="E3123" s="190"/>
      <c r="F3123" s="190"/>
      <c r="G3123" s="190"/>
      <c r="H3123" s="276"/>
      <c r="I3123" s="190"/>
      <c r="J3123" s="67"/>
      <c r="K3123" s="190"/>
      <c r="L3123" s="190"/>
      <c r="M3123" s="191"/>
      <c r="N3123" s="190"/>
      <c r="O3123" s="192"/>
      <c r="P3123" s="218"/>
      <c r="Q3123" s="218"/>
      <c r="R3123" s="218"/>
    </row>
    <row r="3124" spans="1:18" x14ac:dyDescent="0.25">
      <c r="A3124" s="191"/>
      <c r="B3124" s="190"/>
      <c r="C3124" s="190"/>
      <c r="D3124" s="190"/>
      <c r="E3124" s="190"/>
      <c r="F3124" s="190"/>
      <c r="G3124" s="190"/>
      <c r="H3124" s="276"/>
      <c r="I3124" s="190"/>
      <c r="J3124" s="67"/>
      <c r="K3124" s="190"/>
      <c r="L3124" s="190"/>
      <c r="M3124" s="191"/>
      <c r="N3124" s="190"/>
      <c r="O3124" s="192"/>
      <c r="P3124" s="218"/>
      <c r="Q3124" s="218"/>
      <c r="R3124" s="218"/>
    </row>
    <row r="3125" spans="1:18" x14ac:dyDescent="0.25">
      <c r="A3125" s="191"/>
      <c r="B3125" s="190"/>
      <c r="C3125" s="190"/>
      <c r="D3125" s="190"/>
      <c r="E3125" s="190"/>
      <c r="F3125" s="190"/>
      <c r="G3125" s="190"/>
      <c r="H3125" s="276"/>
      <c r="I3125" s="190"/>
      <c r="J3125" s="67"/>
      <c r="K3125" s="190"/>
      <c r="L3125" s="190"/>
      <c r="M3125" s="191"/>
      <c r="N3125" s="190"/>
      <c r="O3125" s="192"/>
      <c r="P3125" s="218"/>
      <c r="Q3125" s="218"/>
      <c r="R3125" s="218"/>
    </row>
    <row r="3126" spans="1:18" x14ac:dyDescent="0.25">
      <c r="A3126" s="191"/>
      <c r="B3126" s="190"/>
      <c r="C3126" s="190"/>
      <c r="D3126" s="190"/>
      <c r="E3126" s="190"/>
      <c r="F3126" s="190"/>
      <c r="G3126" s="190"/>
      <c r="H3126" s="276"/>
      <c r="I3126" s="190"/>
      <c r="J3126" s="67"/>
      <c r="K3126" s="190"/>
      <c r="L3126" s="190"/>
      <c r="M3126" s="191"/>
      <c r="N3126" s="190"/>
      <c r="O3126" s="192"/>
      <c r="P3126" s="218"/>
      <c r="Q3126" s="218"/>
      <c r="R3126" s="218"/>
    </row>
    <row r="3127" spans="1:18" x14ac:dyDescent="0.25">
      <c r="A3127" s="191"/>
      <c r="B3127" s="190"/>
      <c r="C3127" s="190"/>
      <c r="D3127" s="190"/>
      <c r="E3127" s="190"/>
      <c r="F3127" s="190"/>
      <c r="G3127" s="190"/>
      <c r="H3127" s="276"/>
      <c r="I3127" s="190"/>
      <c r="J3127" s="67"/>
      <c r="K3127" s="190"/>
      <c r="L3127" s="190"/>
      <c r="M3127" s="191"/>
      <c r="N3127" s="190"/>
      <c r="O3127" s="192"/>
      <c r="P3127" s="218"/>
      <c r="Q3127" s="218"/>
      <c r="R3127" s="218"/>
    </row>
    <row r="3128" spans="1:18" x14ac:dyDescent="0.25">
      <c r="A3128" s="191"/>
      <c r="B3128" s="190"/>
      <c r="C3128" s="190"/>
      <c r="D3128" s="190"/>
      <c r="E3128" s="190"/>
      <c r="F3128" s="190"/>
      <c r="G3128" s="190"/>
      <c r="H3128" s="276"/>
      <c r="I3128" s="190"/>
      <c r="J3128" s="67"/>
      <c r="K3128" s="190"/>
      <c r="L3128" s="190"/>
      <c r="M3128" s="191"/>
      <c r="N3128" s="190"/>
      <c r="O3128" s="192"/>
      <c r="P3128" s="218"/>
      <c r="Q3128" s="218"/>
      <c r="R3128" s="218"/>
    </row>
    <row r="3129" spans="1:18" x14ac:dyDescent="0.25">
      <c r="A3129" s="191"/>
      <c r="B3129" s="190"/>
      <c r="C3129" s="190"/>
      <c r="D3129" s="190"/>
      <c r="E3129" s="190"/>
      <c r="F3129" s="190"/>
      <c r="G3129" s="190"/>
      <c r="H3129" s="276"/>
      <c r="I3129" s="190"/>
      <c r="J3129" s="67"/>
      <c r="K3129" s="190"/>
      <c r="L3129" s="190"/>
      <c r="M3129" s="191"/>
      <c r="N3129" s="190"/>
      <c r="O3129" s="192"/>
      <c r="P3129" s="218"/>
      <c r="Q3129" s="218"/>
      <c r="R3129" s="218"/>
    </row>
    <row r="3130" spans="1:18" x14ac:dyDescent="0.25">
      <c r="A3130" s="191"/>
      <c r="B3130" s="190"/>
      <c r="C3130" s="190"/>
      <c r="D3130" s="190"/>
      <c r="E3130" s="190"/>
      <c r="F3130" s="190"/>
      <c r="G3130" s="190"/>
      <c r="H3130" s="276"/>
      <c r="I3130" s="190"/>
      <c r="J3130" s="67"/>
      <c r="K3130" s="190"/>
      <c r="L3130" s="190"/>
      <c r="M3130" s="191"/>
      <c r="N3130" s="190"/>
      <c r="O3130" s="192"/>
      <c r="P3130" s="218"/>
      <c r="Q3130" s="218"/>
      <c r="R3130" s="218"/>
    </row>
    <row r="3131" spans="1:18" x14ac:dyDescent="0.25">
      <c r="A3131" s="191"/>
      <c r="B3131" s="190"/>
      <c r="C3131" s="190"/>
      <c r="D3131" s="190"/>
      <c r="E3131" s="190"/>
      <c r="F3131" s="190"/>
      <c r="G3131" s="190"/>
      <c r="H3131" s="276"/>
      <c r="I3131" s="190"/>
      <c r="J3131" s="67"/>
      <c r="K3131" s="190"/>
      <c r="L3131" s="190"/>
      <c r="M3131" s="191"/>
      <c r="N3131" s="190"/>
      <c r="O3131" s="192"/>
      <c r="P3131" s="218"/>
      <c r="Q3131" s="218"/>
      <c r="R3131" s="218"/>
    </row>
    <row r="3132" spans="1:18" x14ac:dyDescent="0.25">
      <c r="A3132" s="191"/>
      <c r="B3132" s="190"/>
      <c r="C3132" s="190"/>
      <c r="D3132" s="190"/>
      <c r="E3132" s="190"/>
      <c r="F3132" s="190"/>
      <c r="G3132" s="190"/>
      <c r="H3132" s="276"/>
      <c r="I3132" s="190"/>
      <c r="J3132" s="67"/>
      <c r="K3132" s="190"/>
      <c r="L3132" s="190"/>
      <c r="M3132" s="191"/>
      <c r="N3132" s="190"/>
      <c r="O3132" s="192"/>
      <c r="P3132" s="218"/>
      <c r="Q3132" s="218"/>
      <c r="R3132" s="218"/>
    </row>
    <row r="3133" spans="1:18" x14ac:dyDescent="0.25">
      <c r="A3133" s="191"/>
      <c r="B3133" s="190"/>
      <c r="C3133" s="190"/>
      <c r="D3133" s="190"/>
      <c r="E3133" s="190"/>
      <c r="F3133" s="190"/>
      <c r="G3133" s="190"/>
      <c r="H3133" s="276"/>
      <c r="I3133" s="190"/>
      <c r="J3133" s="67"/>
      <c r="K3133" s="190"/>
      <c r="L3133" s="190"/>
      <c r="M3133" s="191"/>
      <c r="N3133" s="190"/>
      <c r="O3133" s="192"/>
      <c r="P3133" s="218"/>
      <c r="Q3133" s="218"/>
      <c r="R3133" s="218"/>
    </row>
    <row r="3134" spans="1:18" x14ac:dyDescent="0.25">
      <c r="A3134" s="191"/>
      <c r="B3134" s="190"/>
      <c r="C3134" s="190"/>
      <c r="D3134" s="190"/>
      <c r="E3134" s="190"/>
      <c r="F3134" s="190"/>
      <c r="G3134" s="190"/>
      <c r="H3134" s="276"/>
      <c r="I3134" s="190"/>
      <c r="J3134" s="67"/>
      <c r="K3134" s="190"/>
      <c r="L3134" s="190"/>
      <c r="M3134" s="191"/>
      <c r="N3134" s="190"/>
      <c r="O3134" s="192"/>
      <c r="P3134" s="218"/>
      <c r="Q3134" s="218"/>
      <c r="R3134" s="218"/>
    </row>
    <row r="3135" spans="1:18" x14ac:dyDescent="0.25">
      <c r="A3135" s="191"/>
      <c r="B3135" s="190"/>
      <c r="C3135" s="190"/>
      <c r="D3135" s="190"/>
      <c r="E3135" s="190"/>
      <c r="F3135" s="190"/>
      <c r="G3135" s="190"/>
      <c r="H3135" s="276"/>
      <c r="I3135" s="190"/>
      <c r="J3135" s="67"/>
      <c r="K3135" s="190"/>
      <c r="L3135" s="190"/>
      <c r="M3135" s="191"/>
      <c r="N3135" s="190"/>
      <c r="O3135" s="192"/>
      <c r="P3135" s="218"/>
      <c r="Q3135" s="218"/>
      <c r="R3135" s="218"/>
    </row>
    <row r="3136" spans="1:18" x14ac:dyDescent="0.25">
      <c r="A3136" s="191"/>
      <c r="B3136" s="190"/>
      <c r="C3136" s="190"/>
      <c r="D3136" s="190"/>
      <c r="E3136" s="190"/>
      <c r="F3136" s="190"/>
      <c r="G3136" s="190"/>
      <c r="H3136" s="276"/>
      <c r="I3136" s="190"/>
      <c r="J3136" s="67"/>
      <c r="K3136" s="190"/>
      <c r="L3136" s="190"/>
      <c r="M3136" s="191"/>
      <c r="N3136" s="190"/>
      <c r="O3136" s="192"/>
      <c r="P3136" s="218"/>
      <c r="Q3136" s="218"/>
      <c r="R3136" s="218"/>
    </row>
    <row r="3137" spans="1:18" x14ac:dyDescent="0.25">
      <c r="A3137" s="191"/>
      <c r="B3137" s="190"/>
      <c r="C3137" s="190"/>
      <c r="D3137" s="190"/>
      <c r="E3137" s="190"/>
      <c r="F3137" s="190"/>
      <c r="G3137" s="190"/>
      <c r="H3137" s="276"/>
      <c r="I3137" s="190"/>
      <c r="J3137" s="67"/>
      <c r="K3137" s="190"/>
      <c r="L3137" s="190"/>
      <c r="M3137" s="191"/>
      <c r="N3137" s="190"/>
      <c r="O3137" s="192"/>
      <c r="P3137" s="218"/>
      <c r="Q3137" s="218"/>
      <c r="R3137" s="218"/>
    </row>
    <row r="3138" spans="1:18" x14ac:dyDescent="0.25">
      <c r="A3138" s="191"/>
      <c r="B3138" s="190"/>
      <c r="C3138" s="190"/>
      <c r="D3138" s="190"/>
      <c r="E3138" s="190"/>
      <c r="F3138" s="190"/>
      <c r="G3138" s="190"/>
      <c r="H3138" s="276"/>
      <c r="I3138" s="190"/>
      <c r="J3138" s="67"/>
      <c r="K3138" s="190"/>
      <c r="L3138" s="190"/>
      <c r="M3138" s="191"/>
      <c r="N3138" s="190"/>
      <c r="O3138" s="192"/>
      <c r="P3138" s="218"/>
      <c r="Q3138" s="218"/>
      <c r="R3138" s="218"/>
    </row>
    <row r="3139" spans="1:18" x14ac:dyDescent="0.25">
      <c r="A3139" s="191"/>
      <c r="B3139" s="190"/>
      <c r="C3139" s="190"/>
      <c r="D3139" s="190"/>
      <c r="E3139" s="190"/>
      <c r="F3139" s="190"/>
      <c r="G3139" s="190"/>
      <c r="H3139" s="276"/>
      <c r="I3139" s="190"/>
      <c r="J3139" s="67"/>
      <c r="K3139" s="190"/>
      <c r="L3139" s="190"/>
      <c r="M3139" s="191"/>
      <c r="N3139" s="190"/>
      <c r="O3139" s="192"/>
      <c r="P3139" s="218"/>
      <c r="Q3139" s="218"/>
      <c r="R3139" s="218"/>
    </row>
    <row r="3140" spans="1:18" x14ac:dyDescent="0.25">
      <c r="A3140" s="191"/>
      <c r="B3140" s="190"/>
      <c r="C3140" s="190"/>
      <c r="D3140" s="190"/>
      <c r="E3140" s="190"/>
      <c r="F3140" s="190"/>
      <c r="G3140" s="190"/>
      <c r="H3140" s="276"/>
      <c r="I3140" s="190"/>
      <c r="J3140" s="67"/>
      <c r="K3140" s="190"/>
      <c r="L3140" s="190"/>
      <c r="M3140" s="191"/>
      <c r="N3140" s="190"/>
      <c r="O3140" s="192"/>
      <c r="P3140" s="218"/>
      <c r="Q3140" s="218"/>
      <c r="R3140" s="218"/>
    </row>
    <row r="3141" spans="1:18" x14ac:dyDescent="0.25">
      <c r="A3141" s="191"/>
      <c r="B3141" s="190"/>
      <c r="C3141" s="190"/>
      <c r="D3141" s="190"/>
      <c r="E3141" s="190"/>
      <c r="F3141" s="190"/>
      <c r="G3141" s="190"/>
      <c r="H3141" s="276"/>
      <c r="I3141" s="190"/>
      <c r="J3141" s="67"/>
      <c r="K3141" s="190"/>
      <c r="L3141" s="190"/>
      <c r="M3141" s="191"/>
      <c r="N3141" s="190"/>
      <c r="O3141" s="192"/>
      <c r="P3141" s="218"/>
      <c r="Q3141" s="218"/>
      <c r="R3141" s="218"/>
    </row>
    <row r="3142" spans="1:18" x14ac:dyDescent="0.25">
      <c r="A3142" s="191"/>
      <c r="B3142" s="190"/>
      <c r="C3142" s="190"/>
      <c r="D3142" s="190"/>
      <c r="E3142" s="190"/>
      <c r="F3142" s="190"/>
      <c r="G3142" s="190"/>
      <c r="H3142" s="276"/>
      <c r="I3142" s="190"/>
      <c r="J3142" s="67"/>
      <c r="K3142" s="190"/>
      <c r="L3142" s="190"/>
      <c r="M3142" s="191"/>
      <c r="N3142" s="190"/>
      <c r="O3142" s="192"/>
      <c r="P3142" s="218"/>
      <c r="Q3142" s="218"/>
      <c r="R3142" s="218"/>
    </row>
    <row r="3143" spans="1:18" x14ac:dyDescent="0.25">
      <c r="A3143" s="191"/>
      <c r="B3143" s="190"/>
      <c r="C3143" s="190"/>
      <c r="D3143" s="190"/>
      <c r="E3143" s="190"/>
      <c r="F3143" s="190"/>
      <c r="G3143" s="190"/>
      <c r="H3143" s="276"/>
      <c r="I3143" s="190"/>
      <c r="J3143" s="67"/>
      <c r="K3143" s="190"/>
      <c r="L3143" s="190"/>
      <c r="M3143" s="191"/>
      <c r="N3143" s="190"/>
      <c r="O3143" s="192"/>
      <c r="P3143" s="218"/>
      <c r="Q3143" s="218"/>
      <c r="R3143" s="218"/>
    </row>
    <row r="3144" spans="1:18" x14ac:dyDescent="0.25">
      <c r="A3144" s="191"/>
      <c r="B3144" s="190"/>
      <c r="C3144" s="190"/>
      <c r="D3144" s="190"/>
      <c r="E3144" s="190"/>
      <c r="F3144" s="190"/>
      <c r="G3144" s="190"/>
      <c r="H3144" s="276"/>
      <c r="I3144" s="190"/>
      <c r="J3144" s="67"/>
      <c r="K3144" s="190"/>
      <c r="L3144" s="190"/>
      <c r="M3144" s="191"/>
      <c r="N3144" s="190"/>
      <c r="O3144" s="192"/>
      <c r="P3144" s="218"/>
      <c r="Q3144" s="218"/>
      <c r="R3144" s="218"/>
    </row>
    <row r="3145" spans="1:18" x14ac:dyDescent="0.25">
      <c r="A3145" s="191"/>
      <c r="B3145" s="190"/>
      <c r="C3145" s="190"/>
      <c r="D3145" s="190"/>
      <c r="E3145" s="190"/>
      <c r="F3145" s="190"/>
      <c r="G3145" s="190"/>
      <c r="H3145" s="276"/>
      <c r="I3145" s="190"/>
      <c r="J3145" s="67"/>
      <c r="K3145" s="190"/>
      <c r="L3145" s="190"/>
      <c r="M3145" s="191"/>
      <c r="N3145" s="190"/>
      <c r="O3145" s="192"/>
      <c r="P3145" s="218"/>
      <c r="Q3145" s="218"/>
      <c r="R3145" s="218"/>
    </row>
    <row r="3146" spans="1:18" x14ac:dyDescent="0.25">
      <c r="A3146" s="191"/>
      <c r="B3146" s="190"/>
      <c r="C3146" s="190"/>
      <c r="D3146" s="190"/>
      <c r="E3146" s="190"/>
      <c r="F3146" s="190"/>
      <c r="G3146" s="190"/>
      <c r="H3146" s="276"/>
      <c r="I3146" s="190"/>
      <c r="J3146" s="67"/>
      <c r="K3146" s="190"/>
      <c r="L3146" s="190"/>
      <c r="M3146" s="191"/>
      <c r="N3146" s="190"/>
      <c r="O3146" s="192"/>
      <c r="P3146" s="218"/>
      <c r="Q3146" s="218"/>
      <c r="R3146" s="218"/>
    </row>
    <row r="3147" spans="1:18" x14ac:dyDescent="0.25">
      <c r="A3147" s="191"/>
      <c r="B3147" s="190"/>
      <c r="C3147" s="190"/>
      <c r="D3147" s="190"/>
      <c r="E3147" s="190"/>
      <c r="F3147" s="190"/>
      <c r="G3147" s="190"/>
      <c r="H3147" s="276"/>
      <c r="I3147" s="190"/>
      <c r="J3147" s="67"/>
      <c r="K3147" s="190"/>
      <c r="L3147" s="190"/>
      <c r="M3147" s="191"/>
      <c r="N3147" s="190"/>
      <c r="O3147" s="192"/>
      <c r="P3147" s="218"/>
      <c r="Q3147" s="218"/>
      <c r="R3147" s="218"/>
    </row>
    <row r="3148" spans="1:18" x14ac:dyDescent="0.25">
      <c r="A3148" s="191"/>
      <c r="B3148" s="190"/>
      <c r="C3148" s="190"/>
      <c r="D3148" s="190"/>
      <c r="E3148" s="190"/>
      <c r="F3148" s="190"/>
      <c r="G3148" s="190"/>
      <c r="H3148" s="276"/>
      <c r="I3148" s="190"/>
      <c r="J3148" s="67"/>
      <c r="K3148" s="190"/>
      <c r="L3148" s="190"/>
      <c r="M3148" s="191"/>
      <c r="N3148" s="190"/>
      <c r="O3148" s="192"/>
      <c r="P3148" s="218"/>
      <c r="Q3148" s="218"/>
      <c r="R3148" s="218"/>
    </row>
    <row r="3149" spans="1:18" x14ac:dyDescent="0.25">
      <c r="A3149" s="191"/>
      <c r="B3149" s="190"/>
      <c r="C3149" s="190"/>
      <c r="D3149" s="190"/>
      <c r="E3149" s="190"/>
      <c r="F3149" s="190"/>
      <c r="G3149" s="190"/>
      <c r="H3149" s="276"/>
      <c r="I3149" s="190"/>
      <c r="J3149" s="67"/>
      <c r="K3149" s="190"/>
      <c r="L3149" s="190"/>
      <c r="M3149" s="191"/>
      <c r="N3149" s="190"/>
      <c r="O3149" s="192"/>
      <c r="P3149" s="218"/>
      <c r="Q3149" s="218"/>
      <c r="R3149" s="218"/>
    </row>
    <row r="3150" spans="1:18" x14ac:dyDescent="0.25">
      <c r="A3150" s="191"/>
      <c r="B3150" s="190"/>
      <c r="C3150" s="190"/>
      <c r="D3150" s="190"/>
      <c r="E3150" s="190"/>
      <c r="F3150" s="190"/>
      <c r="G3150" s="190"/>
      <c r="H3150" s="276"/>
      <c r="I3150" s="190"/>
      <c r="J3150" s="67"/>
      <c r="K3150" s="190"/>
      <c r="L3150" s="190"/>
      <c r="M3150" s="191"/>
      <c r="N3150" s="190"/>
      <c r="O3150" s="192"/>
      <c r="P3150" s="218"/>
      <c r="Q3150" s="218"/>
      <c r="R3150" s="218"/>
    </row>
    <row r="3151" spans="1:18" x14ac:dyDescent="0.25">
      <c r="A3151" s="191"/>
      <c r="B3151" s="190"/>
      <c r="C3151" s="190"/>
      <c r="D3151" s="190"/>
      <c r="E3151" s="190"/>
      <c r="F3151" s="190"/>
      <c r="G3151" s="190"/>
      <c r="H3151" s="276"/>
      <c r="I3151" s="190"/>
      <c r="J3151" s="67"/>
      <c r="K3151" s="190"/>
      <c r="L3151" s="190"/>
      <c r="M3151" s="191"/>
      <c r="N3151" s="190"/>
      <c r="O3151" s="192"/>
      <c r="P3151" s="218"/>
      <c r="Q3151" s="218"/>
      <c r="R3151" s="218"/>
    </row>
    <row r="3152" spans="1:18" x14ac:dyDescent="0.25">
      <c r="A3152" s="191"/>
      <c r="B3152" s="190"/>
      <c r="C3152" s="190"/>
      <c r="D3152" s="190"/>
      <c r="E3152" s="190"/>
      <c r="F3152" s="190"/>
      <c r="G3152" s="190"/>
      <c r="H3152" s="276"/>
      <c r="I3152" s="190"/>
      <c r="J3152" s="67"/>
      <c r="K3152" s="190"/>
      <c r="L3152" s="190"/>
      <c r="M3152" s="191"/>
      <c r="N3152" s="190"/>
      <c r="O3152" s="192"/>
      <c r="P3152" s="218"/>
      <c r="Q3152" s="218"/>
      <c r="R3152" s="218"/>
    </row>
    <row r="3153" spans="1:18" x14ac:dyDescent="0.25">
      <c r="A3153" s="191"/>
      <c r="B3153" s="190"/>
      <c r="C3153" s="190"/>
      <c r="D3153" s="190"/>
      <c r="E3153" s="190"/>
      <c r="F3153" s="190"/>
      <c r="G3153" s="190"/>
      <c r="H3153" s="276"/>
      <c r="I3153" s="190"/>
      <c r="J3153" s="67"/>
      <c r="K3153" s="190"/>
      <c r="L3153" s="190"/>
      <c r="M3153" s="191"/>
      <c r="N3153" s="190"/>
      <c r="O3153" s="192"/>
      <c r="P3153" s="218"/>
      <c r="Q3153" s="218"/>
      <c r="R3153" s="218"/>
    </row>
    <row r="3154" spans="1:18" x14ac:dyDescent="0.25">
      <c r="A3154" s="191"/>
      <c r="B3154" s="190"/>
      <c r="C3154" s="190"/>
      <c r="D3154" s="190"/>
      <c r="E3154" s="190"/>
      <c r="F3154" s="190"/>
      <c r="G3154" s="190"/>
      <c r="H3154" s="276"/>
      <c r="I3154" s="190"/>
      <c r="J3154" s="67"/>
      <c r="K3154" s="190"/>
      <c r="L3154" s="190"/>
      <c r="M3154" s="191"/>
      <c r="N3154" s="190"/>
      <c r="O3154" s="192"/>
      <c r="P3154" s="218"/>
      <c r="Q3154" s="218"/>
      <c r="R3154" s="218"/>
    </row>
    <row r="3155" spans="1:18" x14ac:dyDescent="0.25">
      <c r="A3155" s="191"/>
      <c r="B3155" s="190"/>
      <c r="C3155" s="190"/>
      <c r="D3155" s="190"/>
      <c r="E3155" s="190"/>
      <c r="F3155" s="190"/>
      <c r="G3155" s="190"/>
      <c r="H3155" s="276"/>
      <c r="I3155" s="190"/>
      <c r="J3155" s="67"/>
      <c r="K3155" s="190"/>
      <c r="L3155" s="190"/>
      <c r="M3155" s="191"/>
      <c r="N3155" s="190"/>
      <c r="O3155" s="192"/>
      <c r="P3155" s="218"/>
      <c r="Q3155" s="218"/>
      <c r="R3155" s="218"/>
    </row>
    <row r="3156" spans="1:18" x14ac:dyDescent="0.25">
      <c r="A3156" s="191"/>
      <c r="B3156" s="190"/>
      <c r="C3156" s="190"/>
      <c r="D3156" s="190"/>
      <c r="E3156" s="190"/>
      <c r="F3156" s="190"/>
      <c r="G3156" s="190"/>
      <c r="H3156" s="276"/>
      <c r="I3156" s="190"/>
      <c r="J3156" s="67"/>
      <c r="K3156" s="190"/>
      <c r="L3156" s="190"/>
      <c r="M3156" s="191"/>
      <c r="N3156" s="190"/>
      <c r="O3156" s="192"/>
      <c r="P3156" s="218"/>
      <c r="Q3156" s="218"/>
      <c r="R3156" s="218"/>
    </row>
    <row r="3157" spans="1:18" x14ac:dyDescent="0.25">
      <c r="A3157" s="191"/>
      <c r="B3157" s="190"/>
      <c r="C3157" s="190"/>
      <c r="D3157" s="190"/>
      <c r="E3157" s="190"/>
      <c r="F3157" s="190"/>
      <c r="G3157" s="190"/>
      <c r="H3157" s="276"/>
      <c r="I3157" s="190"/>
      <c r="J3157" s="67"/>
      <c r="K3157" s="190"/>
      <c r="L3157" s="190"/>
      <c r="M3157" s="191"/>
      <c r="N3157" s="190"/>
      <c r="O3157" s="192"/>
      <c r="P3157" s="218"/>
      <c r="Q3157" s="218"/>
      <c r="R3157" s="218"/>
    </row>
    <row r="3158" spans="1:18" x14ac:dyDescent="0.25">
      <c r="A3158" s="191"/>
      <c r="B3158" s="190"/>
      <c r="C3158" s="190"/>
      <c r="D3158" s="190"/>
      <c r="E3158" s="190"/>
      <c r="F3158" s="190"/>
      <c r="G3158" s="190"/>
      <c r="H3158" s="276"/>
      <c r="I3158" s="190"/>
      <c r="J3158" s="67"/>
      <c r="K3158" s="190"/>
      <c r="L3158" s="190"/>
      <c r="M3158" s="191"/>
      <c r="N3158" s="190"/>
      <c r="O3158" s="192"/>
      <c r="P3158" s="218"/>
      <c r="Q3158" s="218"/>
      <c r="R3158" s="218"/>
    </row>
    <row r="3159" spans="1:18" x14ac:dyDescent="0.25">
      <c r="A3159" s="191"/>
      <c r="B3159" s="190"/>
      <c r="C3159" s="190"/>
      <c r="D3159" s="190"/>
      <c r="E3159" s="190"/>
      <c r="F3159" s="190"/>
      <c r="G3159" s="190"/>
      <c r="H3159" s="276"/>
      <c r="I3159" s="190"/>
      <c r="J3159" s="67"/>
      <c r="K3159" s="190"/>
      <c r="L3159" s="190"/>
      <c r="M3159" s="191"/>
      <c r="N3159" s="190"/>
      <c r="O3159" s="192"/>
      <c r="P3159" s="218"/>
      <c r="Q3159" s="218"/>
      <c r="R3159" s="218"/>
    </row>
    <row r="3160" spans="1:18" x14ac:dyDescent="0.25">
      <c r="A3160" s="191"/>
      <c r="B3160" s="190"/>
      <c r="C3160" s="190"/>
      <c r="D3160" s="190"/>
      <c r="E3160" s="190"/>
      <c r="F3160" s="190"/>
      <c r="G3160" s="190"/>
      <c r="H3160" s="276"/>
      <c r="I3160" s="190"/>
      <c r="J3160" s="67"/>
      <c r="K3160" s="190"/>
      <c r="L3160" s="190"/>
      <c r="M3160" s="191"/>
      <c r="N3160" s="190"/>
      <c r="O3160" s="192"/>
      <c r="P3160" s="218"/>
      <c r="Q3160" s="218"/>
      <c r="R3160" s="218"/>
    </row>
    <row r="3161" spans="1:18" x14ac:dyDescent="0.25">
      <c r="A3161" s="191"/>
      <c r="B3161" s="190"/>
      <c r="C3161" s="190"/>
      <c r="D3161" s="190"/>
      <c r="E3161" s="190"/>
      <c r="F3161" s="190"/>
      <c r="G3161" s="190"/>
      <c r="H3161" s="276"/>
      <c r="I3161" s="190"/>
      <c r="J3161" s="67"/>
      <c r="K3161" s="190"/>
      <c r="L3161" s="190"/>
      <c r="M3161" s="191"/>
      <c r="N3161" s="190"/>
      <c r="O3161" s="192"/>
      <c r="P3161" s="218"/>
      <c r="Q3161" s="218"/>
      <c r="R3161" s="218"/>
    </row>
    <row r="3162" spans="1:18" x14ac:dyDescent="0.25">
      <c r="A3162" s="191"/>
      <c r="B3162" s="190"/>
      <c r="C3162" s="190"/>
      <c r="D3162" s="190"/>
      <c r="E3162" s="190"/>
      <c r="F3162" s="190"/>
      <c r="G3162" s="190"/>
      <c r="H3162" s="276"/>
      <c r="I3162" s="190"/>
      <c r="J3162" s="67"/>
      <c r="K3162" s="190"/>
      <c r="L3162" s="190"/>
      <c r="M3162" s="191"/>
      <c r="N3162" s="190"/>
      <c r="O3162" s="192"/>
      <c r="P3162" s="218"/>
      <c r="Q3162" s="218"/>
      <c r="R3162" s="218"/>
    </row>
    <row r="3163" spans="1:18" x14ac:dyDescent="0.25">
      <c r="A3163" s="191"/>
      <c r="B3163" s="190"/>
      <c r="C3163" s="190"/>
      <c r="D3163" s="190"/>
      <c r="E3163" s="190"/>
      <c r="F3163" s="190"/>
      <c r="G3163" s="190"/>
      <c r="H3163" s="276"/>
      <c r="I3163" s="190"/>
      <c r="J3163" s="67"/>
      <c r="K3163" s="190"/>
      <c r="L3163" s="190"/>
      <c r="M3163" s="191"/>
      <c r="N3163" s="190"/>
      <c r="O3163" s="192"/>
      <c r="P3163" s="218"/>
      <c r="Q3163" s="218"/>
      <c r="R3163" s="218"/>
    </row>
    <row r="3164" spans="1:18" x14ac:dyDescent="0.25">
      <c r="A3164" s="191"/>
      <c r="B3164" s="190"/>
      <c r="C3164" s="190"/>
      <c r="D3164" s="190"/>
      <c r="E3164" s="190"/>
      <c r="F3164" s="190"/>
      <c r="G3164" s="190"/>
      <c r="H3164" s="276"/>
      <c r="I3164" s="190"/>
      <c r="J3164" s="67"/>
      <c r="K3164" s="190"/>
      <c r="L3164" s="190"/>
      <c r="M3164" s="191"/>
      <c r="N3164" s="190"/>
      <c r="O3164" s="192"/>
      <c r="P3164" s="218"/>
      <c r="Q3164" s="218"/>
      <c r="R3164" s="218"/>
    </row>
    <row r="3165" spans="1:18" x14ac:dyDescent="0.25">
      <c r="A3165" s="191"/>
      <c r="B3165" s="190"/>
      <c r="C3165" s="190"/>
      <c r="D3165" s="190"/>
      <c r="E3165" s="190"/>
      <c r="F3165" s="190"/>
      <c r="G3165" s="190"/>
      <c r="H3165" s="276"/>
      <c r="I3165" s="190"/>
      <c r="J3165" s="67"/>
      <c r="K3165" s="190"/>
      <c r="L3165" s="190"/>
      <c r="M3165" s="191"/>
      <c r="N3165" s="190"/>
      <c r="O3165" s="192"/>
      <c r="P3165" s="218"/>
      <c r="Q3165" s="218"/>
      <c r="R3165" s="218"/>
    </row>
    <row r="3166" spans="1:18" x14ac:dyDescent="0.25">
      <c r="A3166" s="191"/>
      <c r="B3166" s="190"/>
      <c r="C3166" s="190"/>
      <c r="D3166" s="190"/>
      <c r="E3166" s="190"/>
      <c r="F3166" s="190"/>
      <c r="G3166" s="190"/>
      <c r="H3166" s="276"/>
      <c r="I3166" s="190"/>
      <c r="J3166" s="67"/>
      <c r="K3166" s="190"/>
      <c r="L3166" s="190"/>
      <c r="M3166" s="191"/>
      <c r="N3166" s="190"/>
      <c r="O3166" s="192"/>
      <c r="P3166" s="218"/>
      <c r="Q3166" s="218"/>
      <c r="R3166" s="218"/>
    </row>
    <row r="3167" spans="1:18" x14ac:dyDescent="0.25">
      <c r="A3167" s="191"/>
      <c r="B3167" s="190"/>
      <c r="C3167" s="190"/>
      <c r="D3167" s="190"/>
      <c r="E3167" s="190"/>
      <c r="F3167" s="190"/>
      <c r="G3167" s="190"/>
      <c r="H3167" s="276"/>
      <c r="I3167" s="190"/>
      <c r="J3167" s="67"/>
      <c r="K3167" s="190"/>
      <c r="L3167" s="190"/>
      <c r="M3167" s="191"/>
      <c r="N3167" s="190"/>
      <c r="O3167" s="192"/>
      <c r="P3167" s="218"/>
      <c r="Q3167" s="218"/>
      <c r="R3167" s="218"/>
    </row>
    <row r="3168" spans="1:18" x14ac:dyDescent="0.25">
      <c r="A3168" s="191"/>
      <c r="B3168" s="190"/>
      <c r="C3168" s="190"/>
      <c r="D3168" s="190"/>
      <c r="E3168" s="190"/>
      <c r="F3168" s="190"/>
      <c r="G3168" s="190"/>
      <c r="H3168" s="276"/>
      <c r="I3168" s="190"/>
      <c r="J3168" s="67"/>
      <c r="K3168" s="190"/>
      <c r="L3168" s="190"/>
      <c r="M3168" s="191"/>
      <c r="N3168" s="190"/>
      <c r="O3168" s="192"/>
      <c r="P3168" s="218"/>
      <c r="Q3168" s="218"/>
      <c r="R3168" s="218"/>
    </row>
    <row r="3169" spans="1:18" x14ac:dyDescent="0.25">
      <c r="A3169" s="191"/>
      <c r="B3169" s="190"/>
      <c r="C3169" s="190"/>
      <c r="D3169" s="190"/>
      <c r="E3169" s="190"/>
      <c r="F3169" s="190"/>
      <c r="G3169" s="190"/>
      <c r="H3169" s="276"/>
      <c r="I3169" s="190"/>
      <c r="J3169" s="67"/>
      <c r="K3169" s="190"/>
      <c r="L3169" s="190"/>
      <c r="M3169" s="191"/>
      <c r="N3169" s="190"/>
      <c r="O3169" s="192"/>
      <c r="P3169" s="218"/>
      <c r="Q3169" s="218"/>
      <c r="R3169" s="218"/>
    </row>
    <row r="3170" spans="1:18" x14ac:dyDescent="0.25">
      <c r="A3170" s="191"/>
      <c r="B3170" s="190"/>
      <c r="C3170" s="190"/>
      <c r="D3170" s="190"/>
      <c r="E3170" s="190"/>
      <c r="F3170" s="190"/>
      <c r="G3170" s="190"/>
      <c r="H3170" s="276"/>
      <c r="I3170" s="190"/>
      <c r="J3170" s="67"/>
      <c r="K3170" s="190"/>
      <c r="L3170" s="190"/>
      <c r="M3170" s="191"/>
      <c r="N3170" s="190"/>
      <c r="O3170" s="192"/>
      <c r="P3170" s="218"/>
      <c r="Q3170" s="218"/>
      <c r="R3170" s="218"/>
    </row>
    <row r="3171" spans="1:18" x14ac:dyDescent="0.25">
      <c r="A3171" s="191"/>
      <c r="B3171" s="190"/>
      <c r="C3171" s="190"/>
      <c r="D3171" s="190"/>
      <c r="E3171" s="190"/>
      <c r="F3171" s="190"/>
      <c r="G3171" s="190"/>
      <c r="H3171" s="276"/>
      <c r="I3171" s="190"/>
      <c r="J3171" s="67"/>
      <c r="K3171" s="190"/>
      <c r="L3171" s="190"/>
      <c r="M3171" s="191"/>
      <c r="N3171" s="190"/>
      <c r="O3171" s="192"/>
      <c r="P3171" s="218"/>
      <c r="Q3171" s="218"/>
      <c r="R3171" s="218"/>
    </row>
    <row r="3172" spans="1:18" x14ac:dyDescent="0.25">
      <c r="A3172" s="191"/>
      <c r="B3172" s="190"/>
      <c r="C3172" s="190"/>
      <c r="D3172" s="190"/>
      <c r="E3172" s="190"/>
      <c r="F3172" s="190"/>
      <c r="G3172" s="190"/>
      <c r="H3172" s="276"/>
      <c r="I3172" s="190"/>
      <c r="J3172" s="67"/>
      <c r="K3172" s="190"/>
      <c r="L3172" s="190"/>
      <c r="M3172" s="191"/>
      <c r="N3172" s="190"/>
      <c r="O3172" s="192"/>
      <c r="P3172" s="218"/>
      <c r="Q3172" s="218"/>
      <c r="R3172" s="218"/>
    </row>
    <row r="3173" spans="1:18" x14ac:dyDescent="0.25">
      <c r="A3173" s="191"/>
      <c r="B3173" s="190"/>
      <c r="C3173" s="190"/>
      <c r="D3173" s="190"/>
      <c r="E3173" s="190"/>
      <c r="F3173" s="190"/>
      <c r="G3173" s="190"/>
      <c r="H3173" s="276"/>
      <c r="I3173" s="190"/>
      <c r="J3173" s="67"/>
      <c r="K3173" s="190"/>
      <c r="L3173" s="190"/>
      <c r="M3173" s="191"/>
      <c r="N3173" s="190"/>
      <c r="O3173" s="192"/>
      <c r="P3173" s="218"/>
      <c r="Q3173" s="218"/>
      <c r="R3173" s="218"/>
    </row>
    <row r="3174" spans="1:18" x14ac:dyDescent="0.25">
      <c r="A3174" s="191"/>
      <c r="B3174" s="190"/>
      <c r="C3174" s="190"/>
      <c r="D3174" s="190"/>
      <c r="E3174" s="190"/>
      <c r="F3174" s="190"/>
      <c r="G3174" s="190"/>
      <c r="H3174" s="276"/>
      <c r="I3174" s="190"/>
      <c r="J3174" s="67"/>
      <c r="K3174" s="190"/>
      <c r="L3174" s="190"/>
      <c r="M3174" s="191"/>
      <c r="N3174" s="190"/>
      <c r="O3174" s="192"/>
      <c r="P3174" s="218"/>
      <c r="Q3174" s="218"/>
      <c r="R3174" s="218"/>
    </row>
    <row r="3175" spans="1:18" x14ac:dyDescent="0.25">
      <c r="A3175" s="191"/>
      <c r="B3175" s="190"/>
      <c r="C3175" s="190"/>
      <c r="D3175" s="190"/>
      <c r="E3175" s="190"/>
      <c r="F3175" s="190"/>
      <c r="G3175" s="190"/>
      <c r="H3175" s="276"/>
      <c r="I3175" s="190"/>
      <c r="J3175" s="67"/>
      <c r="K3175" s="190"/>
      <c r="L3175" s="190"/>
      <c r="M3175" s="191"/>
      <c r="N3175" s="190"/>
      <c r="O3175" s="192"/>
      <c r="P3175" s="218"/>
      <c r="Q3175" s="218"/>
      <c r="R3175" s="218"/>
    </row>
    <row r="3176" spans="1:18" x14ac:dyDescent="0.25">
      <c r="A3176" s="191"/>
      <c r="B3176" s="190"/>
      <c r="C3176" s="190"/>
      <c r="D3176" s="190"/>
      <c r="E3176" s="190"/>
      <c r="F3176" s="190"/>
      <c r="G3176" s="190"/>
      <c r="H3176" s="276"/>
      <c r="I3176" s="190"/>
      <c r="J3176" s="67"/>
      <c r="K3176" s="190"/>
      <c r="L3176" s="190"/>
      <c r="M3176" s="191"/>
      <c r="N3176" s="190"/>
      <c r="O3176" s="192"/>
      <c r="P3176" s="218"/>
      <c r="Q3176" s="218"/>
      <c r="R3176" s="218"/>
    </row>
    <row r="3177" spans="1:18" x14ac:dyDescent="0.25">
      <c r="A3177" s="191"/>
      <c r="B3177" s="190"/>
      <c r="C3177" s="190"/>
      <c r="D3177" s="190"/>
      <c r="E3177" s="190"/>
      <c r="F3177" s="190"/>
      <c r="G3177" s="190"/>
      <c r="H3177" s="276"/>
      <c r="I3177" s="190"/>
      <c r="J3177" s="67"/>
      <c r="K3177" s="190"/>
      <c r="L3177" s="190"/>
      <c r="M3177" s="191"/>
      <c r="N3177" s="190"/>
      <c r="O3177" s="192"/>
      <c r="P3177" s="218"/>
      <c r="Q3177" s="218"/>
      <c r="R3177" s="218"/>
    </row>
    <row r="3178" spans="1:18" x14ac:dyDescent="0.25">
      <c r="A3178" s="191"/>
      <c r="B3178" s="190"/>
      <c r="C3178" s="190"/>
      <c r="D3178" s="190"/>
      <c r="E3178" s="190"/>
      <c r="F3178" s="190"/>
      <c r="G3178" s="190"/>
      <c r="H3178" s="276"/>
      <c r="I3178" s="190"/>
      <c r="J3178" s="67"/>
      <c r="K3178" s="190"/>
      <c r="L3178" s="190"/>
      <c r="M3178" s="191"/>
      <c r="N3178" s="190"/>
      <c r="O3178" s="192"/>
      <c r="P3178" s="218"/>
      <c r="Q3178" s="218"/>
      <c r="R3178" s="218"/>
    </row>
    <row r="3179" spans="1:18" x14ac:dyDescent="0.25">
      <c r="A3179" s="191"/>
      <c r="B3179" s="190"/>
      <c r="C3179" s="190"/>
      <c r="D3179" s="190"/>
      <c r="E3179" s="190"/>
      <c r="F3179" s="190"/>
      <c r="G3179" s="190"/>
      <c r="H3179" s="276"/>
      <c r="I3179" s="190"/>
      <c r="J3179" s="67"/>
      <c r="K3179" s="190"/>
      <c r="L3179" s="190"/>
      <c r="M3179" s="191"/>
      <c r="N3179" s="190"/>
      <c r="O3179" s="192"/>
      <c r="P3179" s="218"/>
      <c r="Q3179" s="218"/>
      <c r="R3179" s="218"/>
    </row>
    <row r="3180" spans="1:18" x14ac:dyDescent="0.25">
      <c r="A3180" s="191"/>
      <c r="B3180" s="190"/>
      <c r="C3180" s="190"/>
      <c r="D3180" s="190"/>
      <c r="E3180" s="190"/>
      <c r="F3180" s="190"/>
      <c r="G3180" s="190"/>
      <c r="H3180" s="276"/>
      <c r="I3180" s="190"/>
      <c r="J3180" s="67"/>
      <c r="K3180" s="190"/>
      <c r="L3180" s="190"/>
      <c r="M3180" s="191"/>
      <c r="N3180" s="190"/>
      <c r="O3180" s="192"/>
      <c r="P3180" s="218"/>
      <c r="Q3180" s="218"/>
      <c r="R3180" s="218"/>
    </row>
    <row r="3181" spans="1:18" x14ac:dyDescent="0.25">
      <c r="A3181" s="191"/>
      <c r="B3181" s="190"/>
      <c r="C3181" s="190"/>
      <c r="D3181" s="190"/>
      <c r="E3181" s="190"/>
      <c r="F3181" s="190"/>
      <c r="G3181" s="190"/>
      <c r="H3181" s="276"/>
      <c r="I3181" s="190"/>
      <c r="J3181" s="67"/>
      <c r="K3181" s="190"/>
      <c r="L3181" s="190"/>
      <c r="M3181" s="191"/>
      <c r="N3181" s="190"/>
      <c r="O3181" s="192"/>
      <c r="P3181" s="218"/>
      <c r="Q3181" s="218"/>
      <c r="R3181" s="218"/>
    </row>
    <row r="3182" spans="1:18" x14ac:dyDescent="0.25">
      <c r="A3182" s="191"/>
      <c r="B3182" s="190"/>
      <c r="C3182" s="190"/>
      <c r="D3182" s="190"/>
      <c r="E3182" s="190"/>
      <c r="F3182" s="190"/>
      <c r="G3182" s="190"/>
      <c r="H3182" s="276"/>
      <c r="I3182" s="190"/>
      <c r="J3182" s="67"/>
      <c r="K3182" s="190"/>
      <c r="L3182" s="190"/>
      <c r="M3182" s="191"/>
      <c r="N3182" s="190"/>
      <c r="O3182" s="192"/>
      <c r="P3182" s="218"/>
      <c r="Q3182" s="218"/>
      <c r="R3182" s="218"/>
    </row>
    <row r="3183" spans="1:18" x14ac:dyDescent="0.25">
      <c r="A3183" s="191"/>
      <c r="B3183" s="190"/>
      <c r="C3183" s="190"/>
      <c r="D3183" s="190"/>
      <c r="E3183" s="190"/>
      <c r="F3183" s="190"/>
      <c r="G3183" s="190"/>
      <c r="H3183" s="276"/>
      <c r="I3183" s="190"/>
      <c r="J3183" s="67"/>
      <c r="K3183" s="190"/>
      <c r="L3183" s="190"/>
      <c r="M3183" s="191"/>
      <c r="N3183" s="190"/>
      <c r="O3183" s="192"/>
      <c r="P3183" s="218"/>
      <c r="Q3183" s="218"/>
      <c r="R3183" s="218"/>
    </row>
    <row r="3184" spans="1:18" x14ac:dyDescent="0.25">
      <c r="A3184" s="191"/>
      <c r="B3184" s="190"/>
      <c r="C3184" s="190"/>
      <c r="D3184" s="190"/>
      <c r="E3184" s="190"/>
      <c r="F3184" s="190"/>
      <c r="G3184" s="190"/>
      <c r="H3184" s="276"/>
      <c r="I3184" s="190"/>
      <c r="J3184" s="67"/>
      <c r="K3184" s="190"/>
      <c r="L3184" s="190"/>
      <c r="M3184" s="191"/>
      <c r="N3184" s="190"/>
      <c r="O3184" s="192"/>
      <c r="P3184" s="218"/>
      <c r="Q3184" s="218"/>
      <c r="R3184" s="218"/>
    </row>
    <row r="3185" spans="1:18" x14ac:dyDescent="0.25">
      <c r="A3185" s="191"/>
      <c r="B3185" s="190"/>
      <c r="C3185" s="190"/>
      <c r="D3185" s="190"/>
      <c r="E3185" s="190"/>
      <c r="F3185" s="190"/>
      <c r="G3185" s="190"/>
      <c r="H3185" s="276"/>
      <c r="I3185" s="190"/>
      <c r="J3185" s="67"/>
      <c r="K3185" s="190"/>
      <c r="L3185" s="190"/>
      <c r="M3185" s="191"/>
      <c r="N3185" s="190"/>
      <c r="O3185" s="192"/>
      <c r="P3185" s="218"/>
      <c r="Q3185" s="218"/>
      <c r="R3185" s="218"/>
    </row>
    <row r="3186" spans="1:18" x14ac:dyDescent="0.25">
      <c r="A3186" s="191"/>
      <c r="B3186" s="190"/>
      <c r="C3186" s="190"/>
      <c r="D3186" s="190"/>
      <c r="E3186" s="190"/>
      <c r="F3186" s="190"/>
      <c r="G3186" s="190"/>
      <c r="H3186" s="276"/>
      <c r="I3186" s="190"/>
      <c r="J3186" s="67"/>
      <c r="K3186" s="190"/>
      <c r="L3186" s="190"/>
      <c r="M3186" s="191"/>
      <c r="N3186" s="190"/>
      <c r="O3186" s="192"/>
      <c r="P3186" s="218"/>
      <c r="Q3186" s="218"/>
      <c r="R3186" s="218"/>
    </row>
    <row r="3187" spans="1:18" x14ac:dyDescent="0.25">
      <c r="A3187" s="191"/>
      <c r="B3187" s="190"/>
      <c r="C3187" s="190"/>
      <c r="D3187" s="190"/>
      <c r="E3187" s="190"/>
      <c r="F3187" s="190"/>
      <c r="G3187" s="190"/>
      <c r="H3187" s="276"/>
      <c r="I3187" s="190"/>
      <c r="J3187" s="67"/>
      <c r="K3187" s="190"/>
      <c r="L3187" s="190"/>
      <c r="M3187" s="191"/>
      <c r="N3187" s="190"/>
      <c r="O3187" s="192"/>
      <c r="P3187" s="218"/>
      <c r="Q3187" s="218"/>
      <c r="R3187" s="218"/>
    </row>
    <row r="3188" spans="1:18" x14ac:dyDescent="0.25">
      <c r="A3188" s="191"/>
      <c r="B3188" s="190"/>
      <c r="C3188" s="190"/>
      <c r="D3188" s="190"/>
      <c r="E3188" s="190"/>
      <c r="F3188" s="190"/>
      <c r="G3188" s="190"/>
      <c r="H3188" s="276"/>
      <c r="I3188" s="190"/>
      <c r="J3188" s="67"/>
      <c r="K3188" s="190"/>
      <c r="L3188" s="190"/>
      <c r="M3188" s="191"/>
      <c r="N3188" s="190"/>
      <c r="O3188" s="192"/>
      <c r="P3188" s="218"/>
      <c r="Q3188" s="218"/>
      <c r="R3188" s="218"/>
    </row>
    <row r="3189" spans="1:18" x14ac:dyDescent="0.25">
      <c r="A3189" s="191"/>
      <c r="B3189" s="190"/>
      <c r="C3189" s="190"/>
      <c r="D3189" s="190"/>
      <c r="E3189" s="190"/>
      <c r="F3189" s="190"/>
      <c r="G3189" s="190"/>
      <c r="H3189" s="276"/>
      <c r="I3189" s="190"/>
      <c r="J3189" s="67"/>
      <c r="K3189" s="190"/>
      <c r="L3189" s="190"/>
      <c r="M3189" s="191"/>
      <c r="N3189" s="190"/>
      <c r="O3189" s="192"/>
      <c r="P3189" s="218"/>
      <c r="Q3189" s="218"/>
      <c r="R3189" s="218"/>
    </row>
    <row r="3190" spans="1:18" x14ac:dyDescent="0.25">
      <c r="A3190" s="191"/>
      <c r="B3190" s="190"/>
      <c r="C3190" s="190"/>
      <c r="D3190" s="190"/>
      <c r="E3190" s="190"/>
      <c r="F3190" s="190"/>
      <c r="G3190" s="190"/>
      <c r="H3190" s="276"/>
      <c r="I3190" s="190"/>
      <c r="J3190" s="67"/>
      <c r="K3190" s="190"/>
      <c r="L3190" s="190"/>
      <c r="M3190" s="191"/>
      <c r="N3190" s="190"/>
      <c r="O3190" s="192"/>
      <c r="P3190" s="218"/>
      <c r="Q3190" s="218"/>
      <c r="R3190" s="218"/>
    </row>
    <row r="3191" spans="1:18" x14ac:dyDescent="0.25">
      <c r="A3191" s="191"/>
      <c r="B3191" s="190"/>
      <c r="C3191" s="190"/>
      <c r="D3191" s="190"/>
      <c r="E3191" s="190"/>
      <c r="F3191" s="190"/>
      <c r="G3191" s="190"/>
      <c r="H3191" s="276"/>
      <c r="I3191" s="190"/>
      <c r="J3191" s="67"/>
      <c r="K3191" s="190"/>
      <c r="L3191" s="190"/>
      <c r="M3191" s="191"/>
      <c r="N3191" s="190"/>
      <c r="O3191" s="192"/>
      <c r="P3191" s="218"/>
      <c r="Q3191" s="218"/>
      <c r="R3191" s="218"/>
    </row>
    <row r="3192" spans="1:18" x14ac:dyDescent="0.25">
      <c r="A3192" s="191"/>
      <c r="B3192" s="190"/>
      <c r="C3192" s="190"/>
      <c r="D3192" s="190"/>
      <c r="E3192" s="190"/>
      <c r="F3192" s="190"/>
      <c r="G3192" s="190"/>
      <c r="H3192" s="276"/>
      <c r="I3192" s="190"/>
      <c r="J3192" s="67"/>
      <c r="K3192" s="190"/>
      <c r="L3192" s="190"/>
      <c r="M3192" s="191"/>
      <c r="N3192" s="190"/>
      <c r="O3192" s="192"/>
      <c r="P3192" s="218"/>
      <c r="Q3192" s="218"/>
      <c r="R3192" s="218"/>
    </row>
    <row r="3193" spans="1:18" x14ac:dyDescent="0.25">
      <c r="A3193" s="191"/>
      <c r="B3193" s="190"/>
      <c r="C3193" s="190"/>
      <c r="D3193" s="190"/>
      <c r="E3193" s="190"/>
      <c r="F3193" s="190"/>
      <c r="G3193" s="190"/>
      <c r="H3193" s="276"/>
      <c r="I3193" s="190"/>
      <c r="J3193" s="67"/>
      <c r="K3193" s="190"/>
      <c r="L3193" s="190"/>
      <c r="M3193" s="191"/>
      <c r="N3193" s="190"/>
      <c r="O3193" s="192"/>
      <c r="P3193" s="218"/>
      <c r="Q3193" s="218"/>
      <c r="R3193" s="218"/>
    </row>
    <row r="3194" spans="1:18" x14ac:dyDescent="0.25">
      <c r="A3194" s="191"/>
      <c r="B3194" s="190"/>
      <c r="C3194" s="190"/>
      <c r="D3194" s="190"/>
      <c r="E3194" s="190"/>
      <c r="F3194" s="190"/>
      <c r="G3194" s="190"/>
      <c r="H3194" s="276"/>
      <c r="I3194" s="190"/>
      <c r="J3194" s="67"/>
      <c r="K3194" s="190"/>
      <c r="L3194" s="190"/>
      <c r="M3194" s="191"/>
      <c r="N3194" s="190"/>
      <c r="O3194" s="192"/>
      <c r="P3194" s="218"/>
      <c r="Q3194" s="218"/>
      <c r="R3194" s="218"/>
    </row>
    <row r="3195" spans="1:18" x14ac:dyDescent="0.25">
      <c r="A3195" s="191"/>
      <c r="B3195" s="190"/>
      <c r="C3195" s="190"/>
      <c r="D3195" s="190"/>
      <c r="E3195" s="190"/>
      <c r="F3195" s="190"/>
      <c r="G3195" s="190"/>
      <c r="H3195" s="276"/>
      <c r="I3195" s="190"/>
      <c r="J3195" s="67"/>
      <c r="K3195" s="190"/>
      <c r="L3195" s="190"/>
      <c r="M3195" s="191"/>
      <c r="N3195" s="190"/>
      <c r="O3195" s="192"/>
      <c r="P3195" s="218"/>
      <c r="Q3195" s="218"/>
      <c r="R3195" s="218"/>
    </row>
    <row r="3196" spans="1:18" x14ac:dyDescent="0.25">
      <c r="A3196" s="191"/>
      <c r="B3196" s="190"/>
      <c r="C3196" s="190"/>
      <c r="D3196" s="190"/>
      <c r="E3196" s="190"/>
      <c r="F3196" s="190"/>
      <c r="G3196" s="190"/>
      <c r="H3196" s="276"/>
      <c r="I3196" s="190"/>
      <c r="J3196" s="67"/>
      <c r="K3196" s="190"/>
      <c r="L3196" s="190"/>
      <c r="M3196" s="191"/>
      <c r="N3196" s="190"/>
      <c r="O3196" s="192"/>
      <c r="P3196" s="218"/>
      <c r="Q3196" s="218"/>
      <c r="R3196" s="218"/>
    </row>
    <row r="3197" spans="1:18" x14ac:dyDescent="0.25">
      <c r="A3197" s="191"/>
      <c r="B3197" s="190"/>
      <c r="C3197" s="190"/>
      <c r="D3197" s="190"/>
      <c r="E3197" s="190"/>
      <c r="F3197" s="190"/>
      <c r="G3197" s="190"/>
      <c r="H3197" s="276"/>
      <c r="I3197" s="190"/>
      <c r="J3197" s="67"/>
      <c r="K3197" s="190"/>
      <c r="L3197" s="190"/>
      <c r="M3197" s="191"/>
      <c r="N3197" s="190"/>
      <c r="O3197" s="192"/>
      <c r="P3197" s="218"/>
      <c r="Q3197" s="218"/>
      <c r="R3197" s="218"/>
    </row>
    <row r="3198" spans="1:18" x14ac:dyDescent="0.25">
      <c r="A3198" s="191"/>
      <c r="B3198" s="190"/>
      <c r="C3198" s="190"/>
      <c r="D3198" s="190"/>
      <c r="E3198" s="190"/>
      <c r="F3198" s="190"/>
      <c r="G3198" s="190"/>
      <c r="H3198" s="276"/>
      <c r="I3198" s="190"/>
      <c r="J3198" s="67"/>
      <c r="K3198" s="190"/>
      <c r="L3198" s="190"/>
      <c r="M3198" s="191"/>
      <c r="N3198" s="190"/>
      <c r="O3198" s="192"/>
      <c r="P3198" s="218"/>
      <c r="Q3198" s="218"/>
      <c r="R3198" s="218"/>
    </row>
    <row r="3199" spans="1:18" x14ac:dyDescent="0.25">
      <c r="A3199" s="191"/>
      <c r="B3199" s="190"/>
      <c r="C3199" s="190"/>
      <c r="D3199" s="190"/>
      <c r="E3199" s="190"/>
      <c r="F3199" s="190"/>
      <c r="G3199" s="190"/>
      <c r="H3199" s="276"/>
      <c r="I3199" s="190"/>
      <c r="J3199" s="67"/>
      <c r="K3199" s="190"/>
      <c r="L3199" s="190"/>
      <c r="M3199" s="191"/>
      <c r="N3199" s="190"/>
      <c r="O3199" s="192"/>
      <c r="P3199" s="218"/>
      <c r="Q3199" s="218"/>
      <c r="R3199" s="218"/>
    </row>
    <row r="3200" spans="1:18" x14ac:dyDescent="0.25">
      <c r="A3200" s="191"/>
      <c r="B3200" s="190"/>
      <c r="C3200" s="190"/>
      <c r="D3200" s="190"/>
      <c r="E3200" s="190"/>
      <c r="F3200" s="190"/>
      <c r="G3200" s="190"/>
      <c r="H3200" s="276"/>
      <c r="I3200" s="190"/>
      <c r="J3200" s="67"/>
      <c r="K3200" s="190"/>
      <c r="L3200" s="190"/>
      <c r="M3200" s="191"/>
      <c r="N3200" s="190"/>
      <c r="O3200" s="192"/>
      <c r="P3200" s="218"/>
      <c r="Q3200" s="218"/>
      <c r="R3200" s="218"/>
    </row>
    <row r="3201" spans="1:18" x14ac:dyDescent="0.25">
      <c r="A3201" s="191"/>
      <c r="B3201" s="190"/>
      <c r="C3201" s="190"/>
      <c r="D3201" s="190"/>
      <c r="E3201" s="190"/>
      <c r="F3201" s="190"/>
      <c r="G3201" s="190"/>
      <c r="H3201" s="276"/>
      <c r="I3201" s="190"/>
      <c r="J3201" s="67"/>
      <c r="K3201" s="190"/>
      <c r="L3201" s="190"/>
      <c r="M3201" s="191"/>
      <c r="N3201" s="190"/>
      <c r="O3201" s="192"/>
      <c r="P3201" s="218"/>
      <c r="Q3201" s="218"/>
      <c r="R3201" s="218"/>
    </row>
    <row r="3202" spans="1:18" x14ac:dyDescent="0.25">
      <c r="A3202" s="191"/>
      <c r="B3202" s="190"/>
      <c r="C3202" s="190"/>
      <c r="D3202" s="190"/>
      <c r="E3202" s="190"/>
      <c r="F3202" s="190"/>
      <c r="G3202" s="190"/>
      <c r="H3202" s="276"/>
      <c r="I3202" s="190"/>
      <c r="J3202" s="67"/>
      <c r="K3202" s="190"/>
      <c r="L3202" s="190"/>
      <c r="M3202" s="191"/>
      <c r="N3202" s="190"/>
      <c r="O3202" s="192"/>
      <c r="P3202" s="218"/>
      <c r="Q3202" s="218"/>
      <c r="R3202" s="218"/>
    </row>
    <row r="3203" spans="1:18" x14ac:dyDescent="0.25">
      <c r="A3203" s="191"/>
      <c r="B3203" s="190"/>
      <c r="C3203" s="190"/>
      <c r="D3203" s="190"/>
      <c r="E3203" s="190"/>
      <c r="F3203" s="190"/>
      <c r="G3203" s="190"/>
      <c r="H3203" s="276"/>
      <c r="I3203" s="190"/>
      <c r="J3203" s="67"/>
      <c r="K3203" s="190"/>
      <c r="L3203" s="190"/>
      <c r="M3203" s="191"/>
      <c r="N3203" s="190"/>
      <c r="O3203" s="192"/>
      <c r="P3203" s="218"/>
      <c r="Q3203" s="218"/>
      <c r="R3203" s="218"/>
    </row>
    <row r="3204" spans="1:18" x14ac:dyDescent="0.25">
      <c r="A3204" s="191"/>
      <c r="B3204" s="190"/>
      <c r="C3204" s="190"/>
      <c r="D3204" s="190"/>
      <c r="E3204" s="190"/>
      <c r="F3204" s="190"/>
      <c r="G3204" s="190"/>
      <c r="H3204" s="276"/>
      <c r="I3204" s="190"/>
      <c r="J3204" s="67"/>
      <c r="K3204" s="190"/>
      <c r="L3204" s="190"/>
      <c r="M3204" s="191"/>
      <c r="N3204" s="190"/>
      <c r="O3204" s="192"/>
      <c r="P3204" s="218"/>
      <c r="Q3204" s="218"/>
      <c r="R3204" s="218"/>
    </row>
    <row r="3205" spans="1:18" x14ac:dyDescent="0.25">
      <c r="A3205" s="191"/>
      <c r="B3205" s="190"/>
      <c r="C3205" s="190"/>
      <c r="D3205" s="190"/>
      <c r="E3205" s="190"/>
      <c r="F3205" s="190"/>
      <c r="G3205" s="190"/>
      <c r="H3205" s="276"/>
      <c r="I3205" s="190"/>
      <c r="J3205" s="67"/>
      <c r="K3205" s="190"/>
      <c r="L3205" s="190"/>
      <c r="M3205" s="191"/>
      <c r="N3205" s="190"/>
      <c r="O3205" s="192"/>
      <c r="P3205" s="218"/>
      <c r="Q3205" s="218"/>
      <c r="R3205" s="218"/>
    </row>
    <row r="3206" spans="1:18" x14ac:dyDescent="0.25">
      <c r="A3206" s="191"/>
      <c r="B3206" s="190"/>
      <c r="C3206" s="190"/>
      <c r="D3206" s="190"/>
      <c r="E3206" s="190"/>
      <c r="F3206" s="190"/>
      <c r="G3206" s="190"/>
      <c r="H3206" s="276"/>
      <c r="I3206" s="190"/>
      <c r="J3206" s="67"/>
      <c r="K3206" s="190"/>
      <c r="L3206" s="190"/>
      <c r="M3206" s="191"/>
      <c r="N3206" s="190"/>
      <c r="O3206" s="192"/>
      <c r="P3206" s="218"/>
      <c r="Q3206" s="218"/>
      <c r="R3206" s="218"/>
    </row>
    <row r="3207" spans="1:18" x14ac:dyDescent="0.25">
      <c r="A3207" s="191"/>
      <c r="B3207" s="190"/>
      <c r="C3207" s="190"/>
      <c r="D3207" s="190"/>
      <c r="E3207" s="190"/>
      <c r="F3207" s="190"/>
      <c r="G3207" s="190"/>
      <c r="H3207" s="276"/>
      <c r="I3207" s="190"/>
      <c r="J3207" s="67"/>
      <c r="K3207" s="190"/>
      <c r="L3207" s="190"/>
      <c r="M3207" s="191"/>
      <c r="N3207" s="190"/>
      <c r="O3207" s="192"/>
      <c r="P3207" s="218"/>
      <c r="Q3207" s="218"/>
      <c r="R3207" s="218"/>
    </row>
    <row r="3208" spans="1:18" x14ac:dyDescent="0.25">
      <c r="A3208" s="191"/>
      <c r="B3208" s="190"/>
      <c r="C3208" s="190"/>
      <c r="D3208" s="190"/>
      <c r="E3208" s="190"/>
      <c r="F3208" s="190"/>
      <c r="G3208" s="190"/>
      <c r="H3208" s="276"/>
      <c r="I3208" s="190"/>
      <c r="J3208" s="67"/>
      <c r="K3208" s="190"/>
      <c r="L3208" s="190"/>
      <c r="M3208" s="191"/>
      <c r="N3208" s="190"/>
      <c r="O3208" s="192"/>
      <c r="P3208" s="218"/>
      <c r="Q3208" s="218"/>
      <c r="R3208" s="218"/>
    </row>
    <row r="3209" spans="1:18" x14ac:dyDescent="0.25">
      <c r="A3209" s="191"/>
      <c r="B3209" s="190"/>
      <c r="C3209" s="190"/>
      <c r="D3209" s="190"/>
      <c r="E3209" s="190"/>
      <c r="F3209" s="190"/>
      <c r="G3209" s="190"/>
      <c r="H3209" s="276"/>
      <c r="I3209" s="190"/>
      <c r="J3209" s="67"/>
      <c r="K3209" s="190"/>
      <c r="L3209" s="190"/>
      <c r="M3209" s="191"/>
      <c r="N3209" s="190"/>
      <c r="O3209" s="192"/>
      <c r="P3209" s="218"/>
      <c r="Q3209" s="218"/>
      <c r="R3209" s="218"/>
    </row>
    <row r="3210" spans="1:18" x14ac:dyDescent="0.25">
      <c r="A3210" s="191"/>
      <c r="B3210" s="190"/>
      <c r="C3210" s="190"/>
      <c r="D3210" s="190"/>
      <c r="E3210" s="190"/>
      <c r="F3210" s="190"/>
      <c r="G3210" s="190"/>
      <c r="H3210" s="276"/>
      <c r="I3210" s="190"/>
      <c r="J3210" s="67"/>
      <c r="K3210" s="190"/>
      <c r="L3210" s="190"/>
      <c r="M3210" s="191"/>
      <c r="N3210" s="190"/>
      <c r="O3210" s="192"/>
      <c r="P3210" s="218"/>
      <c r="Q3210" s="218"/>
      <c r="R3210" s="218"/>
    </row>
    <row r="3211" spans="1:18" x14ac:dyDescent="0.25">
      <c r="A3211" s="191"/>
      <c r="B3211" s="190"/>
      <c r="C3211" s="190"/>
      <c r="D3211" s="190"/>
      <c r="E3211" s="190"/>
      <c r="F3211" s="190"/>
      <c r="G3211" s="190"/>
      <c r="H3211" s="276"/>
      <c r="I3211" s="190"/>
      <c r="J3211" s="67"/>
      <c r="K3211" s="190"/>
      <c r="L3211" s="190"/>
      <c r="M3211" s="191"/>
      <c r="N3211" s="190"/>
      <c r="O3211" s="192"/>
      <c r="P3211" s="218"/>
      <c r="Q3211" s="218"/>
      <c r="R3211" s="218"/>
    </row>
    <row r="3212" spans="1:18" x14ac:dyDescent="0.25">
      <c r="A3212" s="191"/>
      <c r="B3212" s="190"/>
      <c r="C3212" s="190"/>
      <c r="D3212" s="190"/>
      <c r="E3212" s="190"/>
      <c r="F3212" s="190"/>
      <c r="G3212" s="190"/>
      <c r="H3212" s="276"/>
      <c r="I3212" s="190"/>
      <c r="J3212" s="67"/>
      <c r="K3212" s="190"/>
      <c r="L3212" s="190"/>
      <c r="M3212" s="191"/>
      <c r="N3212" s="190"/>
      <c r="O3212" s="192"/>
      <c r="P3212" s="218"/>
      <c r="Q3212" s="218"/>
      <c r="R3212" s="218"/>
    </row>
    <row r="3213" spans="1:18" x14ac:dyDescent="0.25">
      <c r="A3213" s="191"/>
      <c r="B3213" s="190"/>
      <c r="C3213" s="190"/>
      <c r="D3213" s="190"/>
      <c r="E3213" s="190"/>
      <c r="F3213" s="190"/>
      <c r="G3213" s="190"/>
      <c r="H3213" s="276"/>
      <c r="I3213" s="190"/>
      <c r="J3213" s="67"/>
      <c r="K3213" s="190"/>
      <c r="L3213" s="190"/>
      <c r="M3213" s="191"/>
      <c r="N3213" s="190"/>
      <c r="O3213" s="192"/>
      <c r="P3213" s="218"/>
      <c r="Q3213" s="218"/>
      <c r="R3213" s="218"/>
    </row>
    <row r="3214" spans="1:18" x14ac:dyDescent="0.25">
      <c r="A3214" s="191"/>
      <c r="B3214" s="190"/>
      <c r="C3214" s="190"/>
      <c r="D3214" s="190"/>
      <c r="E3214" s="190"/>
      <c r="F3214" s="190"/>
      <c r="G3214" s="190"/>
      <c r="H3214" s="276"/>
      <c r="I3214" s="190"/>
      <c r="J3214" s="67"/>
      <c r="K3214" s="190"/>
      <c r="L3214" s="190"/>
      <c r="M3214" s="191"/>
      <c r="N3214" s="190"/>
      <c r="O3214" s="192"/>
      <c r="P3214" s="218"/>
      <c r="Q3214" s="218"/>
      <c r="R3214" s="218"/>
    </row>
    <row r="3215" spans="1:18" x14ac:dyDescent="0.25">
      <c r="A3215" s="191"/>
      <c r="B3215" s="190"/>
      <c r="C3215" s="190"/>
      <c r="D3215" s="190"/>
      <c r="E3215" s="190"/>
      <c r="F3215" s="190"/>
      <c r="G3215" s="190"/>
      <c r="H3215" s="276"/>
      <c r="I3215" s="190"/>
      <c r="J3215" s="67"/>
      <c r="K3215" s="190"/>
      <c r="L3215" s="190"/>
      <c r="M3215" s="191"/>
      <c r="N3215" s="190"/>
      <c r="O3215" s="192"/>
      <c r="P3215" s="218"/>
      <c r="Q3215" s="218"/>
      <c r="R3215" s="218"/>
    </row>
    <row r="3216" spans="1:18" x14ac:dyDescent="0.25">
      <c r="A3216" s="191"/>
      <c r="B3216" s="190"/>
      <c r="C3216" s="190"/>
      <c r="D3216" s="190"/>
      <c r="E3216" s="190"/>
      <c r="F3216" s="190"/>
      <c r="G3216" s="190"/>
      <c r="H3216" s="276"/>
      <c r="I3216" s="190"/>
      <c r="J3216" s="67"/>
      <c r="K3216" s="190"/>
      <c r="L3216" s="190"/>
      <c r="M3216" s="191"/>
      <c r="N3216" s="190"/>
      <c r="O3216" s="192"/>
      <c r="P3216" s="218"/>
      <c r="Q3216" s="218"/>
      <c r="R3216" s="218"/>
    </row>
    <row r="3217" spans="1:18" x14ac:dyDescent="0.25">
      <c r="A3217" s="191"/>
      <c r="B3217" s="190"/>
      <c r="C3217" s="190"/>
      <c r="D3217" s="190"/>
      <c r="E3217" s="190"/>
      <c r="F3217" s="190"/>
      <c r="G3217" s="190"/>
      <c r="H3217" s="276"/>
      <c r="I3217" s="190"/>
      <c r="J3217" s="67"/>
      <c r="K3217" s="190"/>
      <c r="L3217" s="190"/>
      <c r="M3217" s="191"/>
      <c r="N3217" s="190"/>
      <c r="O3217" s="192"/>
      <c r="P3217" s="218"/>
      <c r="Q3217" s="218"/>
      <c r="R3217" s="218"/>
    </row>
    <row r="3218" spans="1:18" x14ac:dyDescent="0.25">
      <c r="A3218" s="191"/>
      <c r="B3218" s="190"/>
      <c r="C3218" s="190"/>
      <c r="D3218" s="190"/>
      <c r="E3218" s="190"/>
      <c r="F3218" s="190"/>
      <c r="G3218" s="190"/>
      <c r="H3218" s="276"/>
      <c r="I3218" s="190"/>
      <c r="J3218" s="67"/>
      <c r="K3218" s="190"/>
      <c r="L3218" s="190"/>
      <c r="M3218" s="191"/>
      <c r="N3218" s="190"/>
      <c r="O3218" s="192"/>
      <c r="P3218" s="218"/>
      <c r="Q3218" s="218"/>
      <c r="R3218" s="218"/>
    </row>
    <row r="3219" spans="1:18" x14ac:dyDescent="0.25">
      <c r="A3219" s="191"/>
      <c r="B3219" s="190"/>
      <c r="C3219" s="190"/>
      <c r="D3219" s="190"/>
      <c r="E3219" s="190"/>
      <c r="F3219" s="190"/>
      <c r="G3219" s="190"/>
      <c r="H3219" s="276"/>
      <c r="I3219" s="190"/>
      <c r="J3219" s="67"/>
      <c r="K3219" s="190"/>
      <c r="L3219" s="190"/>
      <c r="M3219" s="191"/>
      <c r="N3219" s="190"/>
      <c r="O3219" s="192"/>
      <c r="P3219" s="218"/>
      <c r="Q3219" s="218"/>
      <c r="R3219" s="218"/>
    </row>
    <row r="3220" spans="1:18" x14ac:dyDescent="0.25">
      <c r="A3220" s="191"/>
      <c r="B3220" s="190"/>
      <c r="C3220" s="190"/>
      <c r="D3220" s="190"/>
      <c r="E3220" s="190"/>
      <c r="F3220" s="190"/>
      <c r="G3220" s="190"/>
      <c r="H3220" s="276"/>
      <c r="I3220" s="190"/>
      <c r="J3220" s="67"/>
      <c r="K3220" s="190"/>
      <c r="L3220" s="190"/>
      <c r="M3220" s="191"/>
      <c r="N3220" s="190"/>
      <c r="O3220" s="192"/>
      <c r="P3220" s="218"/>
      <c r="Q3220" s="218"/>
      <c r="R3220" s="218"/>
    </row>
    <row r="3221" spans="1:18" x14ac:dyDescent="0.25">
      <c r="A3221" s="191"/>
      <c r="B3221" s="190"/>
      <c r="C3221" s="190"/>
      <c r="D3221" s="190"/>
      <c r="E3221" s="190"/>
      <c r="F3221" s="190"/>
      <c r="G3221" s="190"/>
      <c r="H3221" s="276"/>
      <c r="I3221" s="190"/>
      <c r="J3221" s="67"/>
      <c r="K3221" s="190"/>
      <c r="L3221" s="190"/>
      <c r="M3221" s="191"/>
      <c r="N3221" s="190"/>
      <c r="O3221" s="192"/>
      <c r="P3221" s="218"/>
      <c r="Q3221" s="218"/>
      <c r="R3221" s="218"/>
    </row>
    <row r="3222" spans="1:18" x14ac:dyDescent="0.25">
      <c r="A3222" s="191"/>
      <c r="B3222" s="190"/>
      <c r="C3222" s="190"/>
      <c r="D3222" s="190"/>
      <c r="E3222" s="190"/>
      <c r="F3222" s="190"/>
      <c r="G3222" s="190"/>
      <c r="H3222" s="276"/>
      <c r="I3222" s="190"/>
      <c r="J3222" s="67"/>
      <c r="K3222" s="190"/>
      <c r="L3222" s="190"/>
      <c r="M3222" s="191"/>
      <c r="N3222" s="190"/>
      <c r="O3222" s="192"/>
      <c r="P3222" s="218"/>
      <c r="Q3222" s="218"/>
      <c r="R3222" s="218"/>
    </row>
    <row r="3223" spans="1:18" x14ac:dyDescent="0.25">
      <c r="A3223" s="191"/>
      <c r="B3223" s="190"/>
      <c r="C3223" s="190"/>
      <c r="D3223" s="190"/>
      <c r="E3223" s="190"/>
      <c r="F3223" s="190"/>
      <c r="G3223" s="190"/>
      <c r="H3223" s="276"/>
      <c r="I3223" s="190"/>
      <c r="J3223" s="67"/>
      <c r="K3223" s="190"/>
      <c r="L3223" s="190"/>
      <c r="M3223" s="191"/>
      <c r="N3223" s="190"/>
      <c r="O3223" s="192"/>
      <c r="P3223" s="218"/>
      <c r="Q3223" s="218"/>
      <c r="R3223" s="218"/>
    </row>
    <row r="3224" spans="1:18" x14ac:dyDescent="0.25">
      <c r="A3224" s="191"/>
      <c r="B3224" s="190"/>
      <c r="C3224" s="190"/>
      <c r="D3224" s="190"/>
      <c r="E3224" s="190"/>
      <c r="F3224" s="190"/>
      <c r="G3224" s="190"/>
      <c r="H3224" s="276"/>
      <c r="I3224" s="190"/>
      <c r="J3224" s="67"/>
      <c r="K3224" s="190"/>
      <c r="L3224" s="190"/>
      <c r="M3224" s="191"/>
      <c r="N3224" s="190"/>
      <c r="O3224" s="192"/>
      <c r="P3224" s="218"/>
      <c r="Q3224" s="218"/>
      <c r="R3224" s="218"/>
    </row>
    <row r="3225" spans="1:18" x14ac:dyDescent="0.25">
      <c r="A3225" s="191"/>
      <c r="B3225" s="190"/>
      <c r="C3225" s="190"/>
      <c r="D3225" s="190"/>
      <c r="E3225" s="190"/>
      <c r="F3225" s="190"/>
      <c r="G3225" s="190"/>
      <c r="H3225" s="276"/>
      <c r="I3225" s="190"/>
      <c r="J3225" s="67"/>
      <c r="K3225" s="190"/>
      <c r="L3225" s="190"/>
      <c r="M3225" s="191"/>
      <c r="N3225" s="190"/>
      <c r="O3225" s="192"/>
      <c r="P3225" s="218"/>
      <c r="Q3225" s="218"/>
      <c r="R3225" s="218"/>
    </row>
    <row r="3226" spans="1:18" x14ac:dyDescent="0.25">
      <c r="A3226" s="191"/>
      <c r="B3226" s="190"/>
      <c r="C3226" s="190"/>
      <c r="D3226" s="190"/>
      <c r="E3226" s="190"/>
      <c r="F3226" s="190"/>
      <c r="G3226" s="190"/>
      <c r="H3226" s="276"/>
      <c r="I3226" s="190"/>
      <c r="J3226" s="67"/>
      <c r="K3226" s="190"/>
      <c r="L3226" s="190"/>
      <c r="M3226" s="191"/>
      <c r="N3226" s="190"/>
      <c r="O3226" s="192"/>
      <c r="P3226" s="218"/>
      <c r="Q3226" s="218"/>
      <c r="R3226" s="218"/>
    </row>
    <row r="3227" spans="1:18" x14ac:dyDescent="0.25">
      <c r="A3227" s="191"/>
      <c r="B3227" s="190"/>
      <c r="C3227" s="190"/>
      <c r="D3227" s="190"/>
      <c r="E3227" s="190"/>
      <c r="F3227" s="190"/>
      <c r="G3227" s="190"/>
      <c r="H3227" s="276"/>
      <c r="I3227" s="190"/>
      <c r="J3227" s="67"/>
      <c r="K3227" s="190"/>
      <c r="L3227" s="190"/>
      <c r="M3227" s="191"/>
      <c r="N3227" s="190"/>
      <c r="O3227" s="192"/>
      <c r="P3227" s="218"/>
      <c r="Q3227" s="218"/>
      <c r="R3227" s="218"/>
    </row>
    <row r="3228" spans="1:18" x14ac:dyDescent="0.25">
      <c r="A3228" s="191"/>
      <c r="B3228" s="190"/>
      <c r="C3228" s="190"/>
      <c r="D3228" s="190"/>
      <c r="E3228" s="190"/>
      <c r="F3228" s="190"/>
      <c r="G3228" s="190"/>
      <c r="H3228" s="276"/>
      <c r="I3228" s="190"/>
      <c r="J3228" s="67"/>
      <c r="K3228" s="190"/>
      <c r="L3228" s="190"/>
      <c r="M3228" s="191"/>
      <c r="N3228" s="190"/>
      <c r="O3228" s="192"/>
      <c r="P3228" s="218"/>
      <c r="Q3228" s="218"/>
      <c r="R3228" s="218"/>
    </row>
    <row r="3229" spans="1:18" x14ac:dyDescent="0.25">
      <c r="A3229" s="191"/>
      <c r="B3229" s="190"/>
      <c r="C3229" s="190"/>
      <c r="D3229" s="190"/>
      <c r="E3229" s="190"/>
      <c r="F3229" s="190"/>
      <c r="G3229" s="190"/>
      <c r="H3229" s="276"/>
      <c r="I3229" s="190"/>
      <c r="J3229" s="67"/>
      <c r="K3229" s="190"/>
      <c r="L3229" s="190"/>
      <c r="M3229" s="191"/>
      <c r="N3229" s="190"/>
      <c r="O3229" s="192"/>
      <c r="P3229" s="218"/>
      <c r="Q3229" s="218"/>
      <c r="R3229" s="218"/>
    </row>
    <row r="3230" spans="1:18" x14ac:dyDescent="0.25">
      <c r="A3230" s="191"/>
      <c r="B3230" s="190"/>
      <c r="C3230" s="190"/>
      <c r="D3230" s="190"/>
      <c r="E3230" s="190"/>
      <c r="F3230" s="190"/>
      <c r="G3230" s="190"/>
      <c r="H3230" s="276"/>
      <c r="I3230" s="190"/>
      <c r="J3230" s="67"/>
      <c r="K3230" s="190"/>
      <c r="L3230" s="190"/>
      <c r="M3230" s="191"/>
      <c r="N3230" s="190"/>
      <c r="O3230" s="192"/>
      <c r="P3230" s="218"/>
      <c r="Q3230" s="218"/>
      <c r="R3230" s="218"/>
    </row>
    <row r="3231" spans="1:18" x14ac:dyDescent="0.25">
      <c r="A3231" s="191"/>
      <c r="B3231" s="190"/>
      <c r="C3231" s="190"/>
      <c r="D3231" s="190"/>
      <c r="E3231" s="190"/>
      <c r="F3231" s="190"/>
      <c r="G3231" s="190"/>
      <c r="H3231" s="276"/>
      <c r="I3231" s="190"/>
      <c r="J3231" s="67"/>
      <c r="K3231" s="190"/>
      <c r="L3231" s="190"/>
      <c r="M3231" s="191"/>
      <c r="N3231" s="190"/>
      <c r="O3231" s="192"/>
      <c r="P3231" s="218"/>
      <c r="Q3231" s="218"/>
      <c r="R3231" s="218"/>
    </row>
    <row r="3232" spans="1:18" x14ac:dyDescent="0.25">
      <c r="A3232" s="191"/>
      <c r="B3232" s="190"/>
      <c r="C3232" s="190"/>
      <c r="D3232" s="190"/>
      <c r="E3232" s="190"/>
      <c r="F3232" s="190"/>
      <c r="G3232" s="190"/>
      <c r="H3232" s="276"/>
      <c r="I3232" s="190"/>
      <c r="J3232" s="67"/>
      <c r="K3232" s="190"/>
      <c r="L3232" s="190"/>
      <c r="M3232" s="191"/>
      <c r="N3232" s="190"/>
      <c r="O3232" s="192"/>
      <c r="P3232" s="218"/>
      <c r="Q3232" s="218"/>
      <c r="R3232" s="218"/>
    </row>
    <row r="3233" spans="1:18" x14ac:dyDescent="0.25">
      <c r="A3233" s="191"/>
      <c r="B3233" s="190"/>
      <c r="C3233" s="190"/>
      <c r="D3233" s="190"/>
      <c r="E3233" s="190"/>
      <c r="F3233" s="190"/>
      <c r="G3233" s="190"/>
      <c r="H3233" s="276"/>
      <c r="I3233" s="190"/>
      <c r="J3233" s="67"/>
      <c r="K3233" s="190"/>
      <c r="L3233" s="190"/>
      <c r="M3233" s="191"/>
      <c r="N3233" s="190"/>
      <c r="O3233" s="192"/>
      <c r="P3233" s="218"/>
      <c r="Q3233" s="218"/>
      <c r="R3233" s="218"/>
    </row>
    <row r="3234" spans="1:18" x14ac:dyDescent="0.25">
      <c r="A3234" s="191"/>
      <c r="B3234" s="190"/>
      <c r="C3234" s="190"/>
      <c r="D3234" s="190"/>
      <c r="E3234" s="190"/>
      <c r="F3234" s="190"/>
      <c r="G3234" s="190"/>
      <c r="H3234" s="276"/>
      <c r="I3234" s="190"/>
      <c r="J3234" s="67"/>
      <c r="K3234" s="190"/>
      <c r="L3234" s="190"/>
      <c r="M3234" s="191"/>
      <c r="N3234" s="190"/>
      <c r="O3234" s="192"/>
      <c r="P3234" s="218"/>
      <c r="Q3234" s="218"/>
      <c r="R3234" s="218"/>
    </row>
    <row r="3235" spans="1:18" x14ac:dyDescent="0.25">
      <c r="A3235" s="191"/>
      <c r="B3235" s="190"/>
      <c r="C3235" s="190"/>
      <c r="D3235" s="190"/>
      <c r="E3235" s="190"/>
      <c r="F3235" s="190"/>
      <c r="G3235" s="190"/>
      <c r="H3235" s="276"/>
      <c r="I3235" s="190"/>
      <c r="J3235" s="67"/>
      <c r="K3235" s="190"/>
      <c r="L3235" s="190"/>
      <c r="M3235" s="191"/>
      <c r="N3235" s="190"/>
      <c r="O3235" s="192"/>
      <c r="P3235" s="218"/>
      <c r="Q3235" s="218"/>
      <c r="R3235" s="218"/>
    </row>
    <row r="3236" spans="1:18" x14ac:dyDescent="0.25">
      <c r="A3236" s="191"/>
      <c r="B3236" s="190"/>
      <c r="C3236" s="190"/>
      <c r="D3236" s="190"/>
      <c r="E3236" s="190"/>
      <c r="F3236" s="190"/>
      <c r="G3236" s="190"/>
      <c r="H3236" s="276"/>
      <c r="I3236" s="190"/>
      <c r="J3236" s="67"/>
      <c r="K3236" s="190"/>
      <c r="L3236" s="190"/>
      <c r="M3236" s="191"/>
      <c r="N3236" s="190"/>
      <c r="O3236" s="192"/>
      <c r="P3236" s="218"/>
      <c r="Q3236" s="218"/>
      <c r="R3236" s="218"/>
    </row>
    <row r="3237" spans="1:18" x14ac:dyDescent="0.25">
      <c r="A3237" s="191"/>
      <c r="B3237" s="190"/>
      <c r="C3237" s="190"/>
      <c r="D3237" s="190"/>
      <c r="E3237" s="190"/>
      <c r="F3237" s="190"/>
      <c r="G3237" s="190"/>
      <c r="H3237" s="276"/>
      <c r="I3237" s="190"/>
      <c r="J3237" s="67"/>
      <c r="K3237" s="190"/>
      <c r="L3237" s="190"/>
      <c r="M3237" s="191"/>
      <c r="N3237" s="190"/>
      <c r="O3237" s="192"/>
      <c r="P3237" s="218"/>
      <c r="Q3237" s="218"/>
      <c r="R3237" s="218"/>
    </row>
    <row r="3238" spans="1:18" x14ac:dyDescent="0.25">
      <c r="A3238" s="191"/>
      <c r="B3238" s="190"/>
      <c r="C3238" s="190"/>
      <c r="D3238" s="190"/>
      <c r="E3238" s="190"/>
      <c r="F3238" s="190"/>
      <c r="G3238" s="190"/>
      <c r="H3238" s="276"/>
      <c r="I3238" s="190"/>
      <c r="J3238" s="67"/>
      <c r="K3238" s="190"/>
      <c r="L3238" s="190"/>
      <c r="M3238" s="191"/>
      <c r="N3238" s="190"/>
      <c r="O3238" s="192"/>
      <c r="P3238" s="218"/>
      <c r="Q3238" s="218"/>
      <c r="R3238" s="218"/>
    </row>
    <row r="3239" spans="1:18" x14ac:dyDescent="0.25">
      <c r="A3239" s="191"/>
      <c r="B3239" s="190"/>
      <c r="C3239" s="190"/>
      <c r="D3239" s="190"/>
      <c r="E3239" s="190"/>
      <c r="F3239" s="190"/>
      <c r="G3239" s="190"/>
      <c r="H3239" s="276"/>
      <c r="I3239" s="190"/>
      <c r="J3239" s="67"/>
      <c r="K3239" s="190"/>
      <c r="L3239" s="190"/>
      <c r="M3239" s="191"/>
      <c r="N3239" s="190"/>
      <c r="O3239" s="192"/>
      <c r="P3239" s="218"/>
      <c r="Q3239" s="218"/>
      <c r="R3239" s="218"/>
    </row>
    <row r="3240" spans="1:18" x14ac:dyDescent="0.25">
      <c r="A3240" s="191"/>
      <c r="B3240" s="190"/>
      <c r="C3240" s="190"/>
      <c r="D3240" s="190"/>
      <c r="E3240" s="190"/>
      <c r="F3240" s="190"/>
      <c r="G3240" s="190"/>
      <c r="H3240" s="276"/>
      <c r="I3240" s="190"/>
      <c r="J3240" s="67"/>
      <c r="K3240" s="190"/>
      <c r="L3240" s="190"/>
      <c r="M3240" s="191"/>
      <c r="N3240" s="190"/>
      <c r="O3240" s="192"/>
      <c r="P3240" s="218"/>
      <c r="Q3240" s="218"/>
      <c r="R3240" s="218"/>
    </row>
    <row r="3241" spans="1:18" x14ac:dyDescent="0.25">
      <c r="A3241" s="191"/>
      <c r="B3241" s="190"/>
      <c r="C3241" s="190"/>
      <c r="D3241" s="190"/>
      <c r="E3241" s="190"/>
      <c r="F3241" s="190"/>
      <c r="G3241" s="190"/>
      <c r="H3241" s="276"/>
      <c r="I3241" s="190"/>
      <c r="J3241" s="67"/>
      <c r="K3241" s="190"/>
      <c r="L3241" s="190"/>
      <c r="M3241" s="191"/>
      <c r="N3241" s="190"/>
      <c r="O3241" s="192"/>
      <c r="P3241" s="218"/>
      <c r="Q3241" s="218"/>
      <c r="R3241" s="218"/>
    </row>
    <row r="3242" spans="1:18" x14ac:dyDescent="0.25">
      <c r="A3242" s="191"/>
      <c r="B3242" s="190"/>
      <c r="C3242" s="190"/>
      <c r="D3242" s="190"/>
      <c r="E3242" s="190"/>
      <c r="F3242" s="190"/>
      <c r="G3242" s="190"/>
      <c r="H3242" s="276"/>
      <c r="I3242" s="190"/>
      <c r="J3242" s="67"/>
      <c r="K3242" s="190"/>
      <c r="L3242" s="190"/>
      <c r="M3242" s="191"/>
      <c r="N3242" s="190"/>
      <c r="O3242" s="192"/>
      <c r="P3242" s="218"/>
      <c r="Q3242" s="218"/>
      <c r="R3242" s="218"/>
    </row>
    <row r="3243" spans="1:18" x14ac:dyDescent="0.25">
      <c r="A3243" s="191"/>
      <c r="B3243" s="190"/>
      <c r="C3243" s="190"/>
      <c r="D3243" s="190"/>
      <c r="E3243" s="190"/>
      <c r="F3243" s="190"/>
      <c r="G3243" s="190"/>
      <c r="H3243" s="276"/>
      <c r="I3243" s="190"/>
      <c r="J3243" s="67"/>
      <c r="K3243" s="190"/>
      <c r="L3243" s="190"/>
      <c r="M3243" s="191"/>
      <c r="N3243" s="190"/>
      <c r="O3243" s="192"/>
      <c r="P3243" s="218"/>
      <c r="Q3243" s="218"/>
      <c r="R3243" s="218"/>
    </row>
    <row r="3244" spans="1:18" x14ac:dyDescent="0.25">
      <c r="A3244" s="191"/>
      <c r="B3244" s="190"/>
      <c r="C3244" s="190"/>
      <c r="D3244" s="190"/>
      <c r="E3244" s="190"/>
      <c r="F3244" s="190"/>
      <c r="G3244" s="190"/>
      <c r="H3244" s="276"/>
      <c r="I3244" s="190"/>
      <c r="J3244" s="67"/>
      <c r="K3244" s="190"/>
      <c r="L3244" s="190"/>
      <c r="M3244" s="191"/>
      <c r="N3244" s="190"/>
      <c r="O3244" s="192"/>
      <c r="P3244" s="218"/>
      <c r="Q3244" s="218"/>
      <c r="R3244" s="218"/>
    </row>
    <row r="3245" spans="1:18" x14ac:dyDescent="0.25">
      <c r="A3245" s="191"/>
      <c r="B3245" s="190"/>
      <c r="C3245" s="190"/>
      <c r="D3245" s="190"/>
      <c r="E3245" s="190"/>
      <c r="F3245" s="190"/>
      <c r="G3245" s="190"/>
      <c r="H3245" s="276"/>
      <c r="I3245" s="190"/>
      <c r="J3245" s="67"/>
      <c r="K3245" s="190"/>
      <c r="L3245" s="190"/>
      <c r="M3245" s="191"/>
      <c r="N3245" s="190"/>
      <c r="O3245" s="192"/>
      <c r="P3245" s="218"/>
      <c r="Q3245" s="218"/>
      <c r="R3245" s="218"/>
    </row>
    <row r="3246" spans="1:18" x14ac:dyDescent="0.25">
      <c r="A3246" s="191"/>
      <c r="B3246" s="190"/>
      <c r="C3246" s="190"/>
      <c r="D3246" s="190"/>
      <c r="E3246" s="190"/>
      <c r="F3246" s="190"/>
      <c r="G3246" s="190"/>
      <c r="H3246" s="276"/>
      <c r="I3246" s="190"/>
      <c r="J3246" s="67"/>
      <c r="K3246" s="190"/>
      <c r="L3246" s="190"/>
      <c r="M3246" s="191"/>
      <c r="N3246" s="190"/>
      <c r="O3246" s="192"/>
      <c r="P3246" s="218"/>
      <c r="Q3246" s="218"/>
      <c r="R3246" s="218"/>
    </row>
    <row r="3247" spans="1:18" x14ac:dyDescent="0.25">
      <c r="A3247" s="191"/>
      <c r="B3247" s="190"/>
      <c r="C3247" s="190"/>
      <c r="D3247" s="190"/>
      <c r="E3247" s="190"/>
      <c r="F3247" s="190"/>
      <c r="G3247" s="190"/>
      <c r="H3247" s="276"/>
      <c r="I3247" s="190"/>
      <c r="J3247" s="67"/>
      <c r="K3247" s="190"/>
      <c r="L3247" s="190"/>
      <c r="M3247" s="191"/>
      <c r="N3247" s="190"/>
      <c r="O3247" s="192"/>
      <c r="P3247" s="218"/>
      <c r="Q3247" s="218"/>
      <c r="R3247" s="218"/>
    </row>
    <row r="3248" spans="1:18" x14ac:dyDescent="0.25">
      <c r="A3248" s="191"/>
      <c r="B3248" s="190"/>
      <c r="C3248" s="190"/>
      <c r="D3248" s="190"/>
      <c r="E3248" s="190"/>
      <c r="F3248" s="190"/>
      <c r="G3248" s="190"/>
      <c r="H3248" s="276"/>
      <c r="I3248" s="190"/>
      <c r="J3248" s="67"/>
      <c r="K3248" s="190"/>
      <c r="L3248" s="190"/>
      <c r="M3248" s="191"/>
      <c r="N3248" s="190"/>
      <c r="O3248" s="192"/>
      <c r="P3248" s="218"/>
      <c r="Q3248" s="218"/>
      <c r="R3248" s="218"/>
    </row>
    <row r="3249" spans="1:18" x14ac:dyDescent="0.25">
      <c r="A3249" s="191"/>
      <c r="B3249" s="190"/>
      <c r="C3249" s="190"/>
      <c r="D3249" s="190"/>
      <c r="E3249" s="190"/>
      <c r="F3249" s="190"/>
      <c r="G3249" s="190"/>
      <c r="H3249" s="276"/>
      <c r="I3249" s="190"/>
      <c r="J3249" s="67"/>
      <c r="K3249" s="190"/>
      <c r="L3249" s="190"/>
      <c r="M3249" s="191"/>
      <c r="N3249" s="190"/>
      <c r="O3249" s="192"/>
      <c r="P3249" s="218"/>
      <c r="Q3249" s="218"/>
      <c r="R3249" s="218"/>
    </row>
    <row r="3250" spans="1:18" x14ac:dyDescent="0.25">
      <c r="A3250" s="191"/>
      <c r="B3250" s="190"/>
      <c r="C3250" s="190"/>
      <c r="D3250" s="190"/>
      <c r="E3250" s="190"/>
      <c r="F3250" s="190"/>
      <c r="G3250" s="190"/>
      <c r="H3250" s="276"/>
      <c r="I3250" s="190"/>
      <c r="J3250" s="67"/>
      <c r="K3250" s="190"/>
      <c r="L3250" s="190"/>
      <c r="M3250" s="191"/>
      <c r="N3250" s="190"/>
      <c r="O3250" s="192"/>
      <c r="P3250" s="218"/>
      <c r="Q3250" s="218"/>
      <c r="R3250" s="218"/>
    </row>
    <row r="3251" spans="1:18" x14ac:dyDescent="0.25">
      <c r="A3251" s="191"/>
      <c r="B3251" s="190"/>
      <c r="C3251" s="190"/>
      <c r="D3251" s="190"/>
      <c r="E3251" s="190"/>
      <c r="F3251" s="190"/>
      <c r="G3251" s="190"/>
      <c r="H3251" s="276"/>
      <c r="I3251" s="190"/>
      <c r="J3251" s="67"/>
      <c r="K3251" s="190"/>
      <c r="L3251" s="190"/>
      <c r="M3251" s="191"/>
      <c r="N3251" s="190"/>
      <c r="O3251" s="192"/>
      <c r="P3251" s="218"/>
      <c r="Q3251" s="218"/>
      <c r="R3251" s="218"/>
    </row>
    <row r="3252" spans="1:18" x14ac:dyDescent="0.25">
      <c r="A3252" s="191"/>
      <c r="B3252" s="190"/>
      <c r="C3252" s="190"/>
      <c r="D3252" s="190"/>
      <c r="E3252" s="190"/>
      <c r="F3252" s="190"/>
      <c r="G3252" s="190"/>
      <c r="H3252" s="276"/>
      <c r="I3252" s="190"/>
      <c r="J3252" s="67"/>
      <c r="K3252" s="190"/>
      <c r="L3252" s="190"/>
      <c r="M3252" s="191"/>
      <c r="N3252" s="190"/>
      <c r="O3252" s="192"/>
      <c r="P3252" s="218"/>
      <c r="Q3252" s="218"/>
      <c r="R3252" s="218"/>
    </row>
    <row r="3253" spans="1:18" x14ac:dyDescent="0.25">
      <c r="A3253" s="191"/>
      <c r="B3253" s="190"/>
      <c r="C3253" s="190"/>
      <c r="D3253" s="190"/>
      <c r="E3253" s="190"/>
      <c r="F3253" s="190"/>
      <c r="G3253" s="190"/>
      <c r="H3253" s="276"/>
      <c r="I3253" s="190"/>
      <c r="J3253" s="67"/>
      <c r="K3253" s="190"/>
      <c r="L3253" s="190"/>
      <c r="M3253" s="191"/>
      <c r="N3253" s="190"/>
      <c r="O3253" s="192"/>
      <c r="P3253" s="218"/>
      <c r="Q3253" s="218"/>
      <c r="R3253" s="218"/>
    </row>
    <row r="3254" spans="1:18" x14ac:dyDescent="0.25">
      <c r="A3254" s="191"/>
      <c r="B3254" s="190"/>
      <c r="C3254" s="190"/>
      <c r="D3254" s="190"/>
      <c r="E3254" s="190"/>
      <c r="F3254" s="190"/>
      <c r="G3254" s="190"/>
      <c r="H3254" s="276"/>
      <c r="I3254" s="190"/>
      <c r="J3254" s="67"/>
      <c r="K3254" s="190"/>
      <c r="L3254" s="190"/>
      <c r="M3254" s="191"/>
      <c r="N3254" s="190"/>
      <c r="O3254" s="192"/>
      <c r="P3254" s="218"/>
      <c r="Q3254" s="218"/>
      <c r="R3254" s="218"/>
    </row>
    <row r="3255" spans="1:18" x14ac:dyDescent="0.25">
      <c r="A3255" s="191"/>
      <c r="B3255" s="190"/>
      <c r="C3255" s="190"/>
      <c r="D3255" s="190"/>
      <c r="E3255" s="190"/>
      <c r="F3255" s="190"/>
      <c r="G3255" s="190"/>
      <c r="H3255" s="276"/>
      <c r="I3255" s="190"/>
      <c r="J3255" s="67"/>
      <c r="K3255" s="190"/>
      <c r="L3255" s="190"/>
      <c r="M3255" s="191"/>
      <c r="N3255" s="190"/>
      <c r="O3255" s="192"/>
      <c r="P3255" s="218"/>
      <c r="Q3255" s="218"/>
      <c r="R3255" s="218"/>
    </row>
    <row r="3256" spans="1:18" x14ac:dyDescent="0.25">
      <c r="A3256" s="191"/>
      <c r="B3256" s="190"/>
      <c r="C3256" s="190"/>
      <c r="D3256" s="190"/>
      <c r="E3256" s="190"/>
      <c r="F3256" s="190"/>
      <c r="G3256" s="190"/>
      <c r="H3256" s="276"/>
      <c r="I3256" s="190"/>
      <c r="J3256" s="67"/>
      <c r="K3256" s="190"/>
      <c r="L3256" s="190"/>
      <c r="M3256" s="191"/>
      <c r="N3256" s="190"/>
      <c r="O3256" s="192"/>
      <c r="P3256" s="218"/>
      <c r="Q3256" s="218"/>
      <c r="R3256" s="218"/>
    </row>
    <row r="3257" spans="1:18" x14ac:dyDescent="0.25">
      <c r="A3257" s="191"/>
      <c r="B3257" s="190"/>
      <c r="C3257" s="190"/>
      <c r="D3257" s="190"/>
      <c r="E3257" s="190"/>
      <c r="F3257" s="190"/>
      <c r="G3257" s="190"/>
      <c r="H3257" s="276"/>
      <c r="I3257" s="190"/>
      <c r="J3257" s="67"/>
      <c r="K3257" s="190"/>
      <c r="L3257" s="190"/>
      <c r="M3257" s="191"/>
      <c r="N3257" s="190"/>
      <c r="O3257" s="192"/>
      <c r="P3257" s="218"/>
      <c r="Q3257" s="218"/>
      <c r="R3257" s="218"/>
    </row>
    <row r="3258" spans="1:18" x14ac:dyDescent="0.25">
      <c r="A3258" s="191"/>
      <c r="B3258" s="190"/>
      <c r="C3258" s="190"/>
      <c r="D3258" s="190"/>
      <c r="E3258" s="190"/>
      <c r="F3258" s="190"/>
      <c r="G3258" s="190"/>
      <c r="H3258" s="276"/>
      <c r="I3258" s="190"/>
      <c r="J3258" s="67"/>
      <c r="K3258" s="190"/>
      <c r="L3258" s="190"/>
      <c r="M3258" s="191"/>
      <c r="N3258" s="190"/>
      <c r="O3258" s="192"/>
      <c r="P3258" s="218"/>
      <c r="Q3258" s="218"/>
      <c r="R3258" s="218"/>
    </row>
    <row r="3259" spans="1:18" x14ac:dyDescent="0.25">
      <c r="A3259" s="191"/>
      <c r="B3259" s="190"/>
      <c r="C3259" s="190"/>
      <c r="D3259" s="190"/>
      <c r="E3259" s="190"/>
      <c r="F3259" s="190"/>
      <c r="G3259" s="190"/>
      <c r="H3259" s="276"/>
      <c r="I3259" s="190"/>
      <c r="J3259" s="67"/>
      <c r="K3259" s="190"/>
      <c r="L3259" s="190"/>
      <c r="M3259" s="191"/>
      <c r="N3259" s="190"/>
      <c r="O3259" s="192"/>
      <c r="P3259" s="218"/>
      <c r="Q3259" s="218"/>
      <c r="R3259" s="218"/>
    </row>
    <row r="3260" spans="1:18" x14ac:dyDescent="0.25">
      <c r="A3260" s="191"/>
      <c r="B3260" s="190"/>
      <c r="C3260" s="190"/>
      <c r="D3260" s="190"/>
      <c r="E3260" s="190"/>
      <c r="F3260" s="190"/>
      <c r="G3260" s="190"/>
      <c r="H3260" s="276"/>
      <c r="I3260" s="190"/>
      <c r="J3260" s="67"/>
      <c r="K3260" s="190"/>
      <c r="L3260" s="190"/>
      <c r="M3260" s="191"/>
      <c r="N3260" s="190"/>
      <c r="O3260" s="192"/>
      <c r="P3260" s="218"/>
      <c r="Q3260" s="218"/>
      <c r="R3260" s="218"/>
    </row>
    <row r="3261" spans="1:18" x14ac:dyDescent="0.25">
      <c r="A3261" s="191"/>
      <c r="B3261" s="190"/>
      <c r="C3261" s="190"/>
      <c r="D3261" s="190"/>
      <c r="E3261" s="190"/>
      <c r="F3261" s="190"/>
      <c r="G3261" s="190"/>
      <c r="H3261" s="276"/>
      <c r="I3261" s="190"/>
      <c r="J3261" s="67"/>
      <c r="K3261" s="190"/>
      <c r="L3261" s="190"/>
      <c r="M3261" s="191"/>
      <c r="N3261" s="190"/>
      <c r="O3261" s="192"/>
      <c r="P3261" s="218"/>
      <c r="Q3261" s="218"/>
      <c r="R3261" s="218"/>
    </row>
    <row r="3262" spans="1:18" x14ac:dyDescent="0.25">
      <c r="A3262" s="191"/>
      <c r="B3262" s="190"/>
      <c r="C3262" s="190"/>
      <c r="D3262" s="190"/>
      <c r="E3262" s="190"/>
      <c r="F3262" s="190"/>
      <c r="G3262" s="190"/>
      <c r="H3262" s="276"/>
      <c r="I3262" s="190"/>
      <c r="J3262" s="67"/>
      <c r="K3262" s="190"/>
      <c r="L3262" s="190"/>
      <c r="M3262" s="191"/>
      <c r="N3262" s="190"/>
      <c r="O3262" s="192"/>
      <c r="P3262" s="218"/>
      <c r="Q3262" s="218"/>
      <c r="R3262" s="218"/>
    </row>
    <row r="3263" spans="1:18" x14ac:dyDescent="0.25">
      <c r="A3263" s="191"/>
      <c r="B3263" s="190"/>
      <c r="C3263" s="190"/>
      <c r="D3263" s="190"/>
      <c r="E3263" s="190"/>
      <c r="F3263" s="190"/>
      <c r="G3263" s="190"/>
      <c r="H3263" s="276"/>
      <c r="I3263" s="190"/>
      <c r="J3263" s="67"/>
      <c r="K3263" s="190"/>
      <c r="L3263" s="190"/>
      <c r="M3263" s="191"/>
      <c r="N3263" s="190"/>
      <c r="O3263" s="192"/>
      <c r="P3263" s="218"/>
      <c r="Q3263" s="218"/>
      <c r="R3263" s="218"/>
    </row>
    <row r="3264" spans="1:18" x14ac:dyDescent="0.25">
      <c r="A3264" s="191"/>
      <c r="B3264" s="190"/>
      <c r="C3264" s="190"/>
      <c r="D3264" s="190"/>
      <c r="E3264" s="190"/>
      <c r="F3264" s="190"/>
      <c r="G3264" s="190"/>
      <c r="H3264" s="276"/>
      <c r="I3264" s="190"/>
      <c r="J3264" s="67"/>
      <c r="K3264" s="190"/>
      <c r="L3264" s="190"/>
      <c r="M3264" s="191"/>
      <c r="N3264" s="190"/>
      <c r="O3264" s="192"/>
      <c r="P3264" s="218"/>
      <c r="Q3264" s="218"/>
      <c r="R3264" s="218"/>
    </row>
    <row r="3265" spans="1:18" x14ac:dyDescent="0.25">
      <c r="A3265" s="191"/>
      <c r="B3265" s="190"/>
      <c r="C3265" s="190"/>
      <c r="D3265" s="190"/>
      <c r="E3265" s="190"/>
      <c r="F3265" s="190"/>
      <c r="G3265" s="190"/>
      <c r="H3265" s="276"/>
      <c r="I3265" s="190"/>
      <c r="J3265" s="67"/>
      <c r="K3265" s="190"/>
      <c r="L3265" s="190"/>
      <c r="M3265" s="191"/>
      <c r="N3265" s="190"/>
      <c r="O3265" s="192"/>
      <c r="P3265" s="218"/>
      <c r="Q3265" s="218"/>
      <c r="R3265" s="218"/>
    </row>
    <row r="3266" spans="1:18" x14ac:dyDescent="0.25">
      <c r="A3266" s="191"/>
      <c r="B3266" s="190"/>
      <c r="C3266" s="190"/>
      <c r="D3266" s="190"/>
      <c r="E3266" s="190"/>
      <c r="F3266" s="190"/>
      <c r="G3266" s="190"/>
      <c r="H3266" s="276"/>
      <c r="I3266" s="190"/>
      <c r="J3266" s="67"/>
      <c r="K3266" s="190"/>
      <c r="L3266" s="190"/>
      <c r="M3266" s="191"/>
      <c r="N3266" s="190"/>
      <c r="O3266" s="192"/>
      <c r="P3266" s="218"/>
      <c r="Q3266" s="218"/>
      <c r="R3266" s="218"/>
    </row>
    <row r="3267" spans="1:18" x14ac:dyDescent="0.25">
      <c r="A3267" s="191"/>
      <c r="B3267" s="190"/>
      <c r="C3267" s="190"/>
      <c r="D3267" s="190"/>
      <c r="E3267" s="190"/>
      <c r="F3267" s="190"/>
      <c r="G3267" s="190"/>
      <c r="H3267" s="276"/>
      <c r="I3267" s="190"/>
      <c r="J3267" s="67"/>
      <c r="K3267" s="190"/>
      <c r="L3267" s="190"/>
      <c r="M3267" s="191"/>
      <c r="N3267" s="190"/>
      <c r="O3267" s="192"/>
      <c r="P3267" s="218"/>
      <c r="Q3267" s="218"/>
      <c r="R3267" s="218"/>
    </row>
    <row r="3268" spans="1:18" x14ac:dyDescent="0.25">
      <c r="A3268" s="191"/>
      <c r="B3268" s="190"/>
      <c r="C3268" s="190"/>
      <c r="D3268" s="190"/>
      <c r="E3268" s="190"/>
      <c r="F3268" s="190"/>
      <c r="G3268" s="190"/>
      <c r="H3268" s="276"/>
      <c r="I3268" s="190"/>
      <c r="J3268" s="67"/>
      <c r="K3268" s="190"/>
      <c r="L3268" s="190"/>
      <c r="M3268" s="191"/>
      <c r="N3268" s="190"/>
      <c r="O3268" s="192"/>
      <c r="P3268" s="218"/>
      <c r="Q3268" s="218"/>
      <c r="R3268" s="218"/>
    </row>
    <row r="3269" spans="1:18" x14ac:dyDescent="0.25">
      <c r="A3269" s="191"/>
      <c r="B3269" s="190"/>
      <c r="C3269" s="190"/>
      <c r="D3269" s="190"/>
      <c r="E3269" s="190"/>
      <c r="F3269" s="190"/>
      <c r="G3269" s="190"/>
      <c r="H3269" s="276"/>
      <c r="I3269" s="190"/>
      <c r="J3269" s="67"/>
      <c r="K3269" s="190"/>
      <c r="L3269" s="190"/>
      <c r="M3269" s="191"/>
      <c r="N3269" s="190"/>
      <c r="O3269" s="192"/>
      <c r="P3269" s="218"/>
      <c r="Q3269" s="218"/>
      <c r="R3269" s="218"/>
    </row>
    <row r="3270" spans="1:18" x14ac:dyDescent="0.25">
      <c r="A3270" s="191"/>
      <c r="B3270" s="190"/>
      <c r="C3270" s="190"/>
      <c r="D3270" s="190"/>
      <c r="E3270" s="190"/>
      <c r="F3270" s="190"/>
      <c r="G3270" s="190"/>
      <c r="H3270" s="276"/>
      <c r="I3270" s="190"/>
      <c r="J3270" s="67"/>
      <c r="K3270" s="190"/>
      <c r="L3270" s="190"/>
      <c r="M3270" s="191"/>
      <c r="N3270" s="190"/>
      <c r="O3270" s="192"/>
      <c r="P3270" s="218"/>
      <c r="Q3270" s="218"/>
      <c r="R3270" s="218"/>
    </row>
    <row r="3271" spans="1:18" x14ac:dyDescent="0.25">
      <c r="A3271" s="191"/>
      <c r="B3271" s="190"/>
      <c r="C3271" s="190"/>
      <c r="D3271" s="190"/>
      <c r="E3271" s="190"/>
      <c r="F3271" s="190"/>
      <c r="G3271" s="190"/>
      <c r="H3271" s="276"/>
      <c r="I3271" s="190"/>
      <c r="J3271" s="67"/>
      <c r="K3271" s="190"/>
      <c r="L3271" s="190"/>
      <c r="M3271" s="191"/>
      <c r="N3271" s="190"/>
      <c r="O3271" s="192"/>
      <c r="P3271" s="218"/>
      <c r="Q3271" s="218"/>
      <c r="R3271" s="218"/>
    </row>
    <row r="3272" spans="1:18" x14ac:dyDescent="0.25">
      <c r="A3272" s="191"/>
      <c r="B3272" s="190"/>
      <c r="C3272" s="190"/>
      <c r="D3272" s="190"/>
      <c r="E3272" s="190"/>
      <c r="F3272" s="190"/>
      <c r="G3272" s="190"/>
      <c r="H3272" s="276"/>
      <c r="I3272" s="190"/>
      <c r="J3272" s="67"/>
      <c r="K3272" s="190"/>
      <c r="L3272" s="190"/>
      <c r="M3272" s="191"/>
      <c r="N3272" s="190"/>
      <c r="O3272" s="192"/>
      <c r="P3272" s="218"/>
      <c r="Q3272" s="218"/>
      <c r="R3272" s="218"/>
    </row>
    <row r="3273" spans="1:18" x14ac:dyDescent="0.25">
      <c r="A3273" s="191"/>
      <c r="B3273" s="190"/>
      <c r="C3273" s="190"/>
      <c r="D3273" s="190"/>
      <c r="E3273" s="190"/>
      <c r="F3273" s="190"/>
      <c r="G3273" s="190"/>
      <c r="H3273" s="276"/>
      <c r="I3273" s="190"/>
      <c r="J3273" s="67"/>
      <c r="K3273" s="190"/>
      <c r="L3273" s="190"/>
      <c r="M3273" s="191"/>
      <c r="N3273" s="190"/>
      <c r="O3273" s="192"/>
      <c r="P3273" s="218"/>
      <c r="Q3273" s="218"/>
      <c r="R3273" s="218"/>
    </row>
    <row r="3274" spans="1:18" x14ac:dyDescent="0.25">
      <c r="A3274" s="191"/>
      <c r="B3274" s="190"/>
      <c r="C3274" s="190"/>
      <c r="D3274" s="190"/>
      <c r="E3274" s="190"/>
      <c r="F3274" s="190"/>
      <c r="G3274" s="190"/>
      <c r="H3274" s="276"/>
      <c r="I3274" s="190"/>
      <c r="J3274" s="67"/>
      <c r="K3274" s="190"/>
      <c r="L3274" s="190"/>
      <c r="M3274" s="191"/>
      <c r="N3274" s="190"/>
      <c r="O3274" s="192"/>
      <c r="P3274" s="218"/>
      <c r="Q3274" s="218"/>
      <c r="R3274" s="218"/>
    </row>
    <row r="3275" spans="1:18" x14ac:dyDescent="0.25">
      <c r="A3275" s="191"/>
      <c r="B3275" s="190"/>
      <c r="C3275" s="190"/>
      <c r="D3275" s="190"/>
      <c r="E3275" s="190"/>
      <c r="F3275" s="190"/>
      <c r="G3275" s="190"/>
      <c r="H3275" s="276"/>
      <c r="I3275" s="190"/>
      <c r="J3275" s="67"/>
      <c r="K3275" s="190"/>
      <c r="L3275" s="190"/>
      <c r="M3275" s="191"/>
      <c r="N3275" s="190"/>
      <c r="O3275" s="192"/>
      <c r="P3275" s="218"/>
      <c r="Q3275" s="218"/>
      <c r="R3275" s="218"/>
    </row>
    <row r="3276" spans="1:18" x14ac:dyDescent="0.25">
      <c r="A3276" s="191"/>
      <c r="B3276" s="190"/>
      <c r="C3276" s="190"/>
      <c r="D3276" s="190"/>
      <c r="E3276" s="190"/>
      <c r="F3276" s="190"/>
      <c r="G3276" s="190"/>
      <c r="H3276" s="276"/>
      <c r="I3276" s="190"/>
      <c r="J3276" s="67"/>
      <c r="K3276" s="190"/>
      <c r="L3276" s="190"/>
      <c r="M3276" s="191"/>
      <c r="N3276" s="190"/>
      <c r="O3276" s="192"/>
      <c r="P3276" s="218"/>
      <c r="Q3276" s="218"/>
      <c r="R3276" s="218"/>
    </row>
    <row r="3277" spans="1:18" x14ac:dyDescent="0.25">
      <c r="A3277" s="191"/>
      <c r="B3277" s="190"/>
      <c r="C3277" s="190"/>
      <c r="D3277" s="190"/>
      <c r="E3277" s="190"/>
      <c r="F3277" s="190"/>
      <c r="G3277" s="190"/>
      <c r="H3277" s="276"/>
      <c r="I3277" s="190"/>
      <c r="J3277" s="67"/>
      <c r="K3277" s="190"/>
      <c r="L3277" s="190"/>
      <c r="M3277" s="191"/>
      <c r="N3277" s="190"/>
      <c r="O3277" s="192"/>
      <c r="P3277" s="218"/>
      <c r="Q3277" s="218"/>
      <c r="R3277" s="218"/>
    </row>
    <row r="3278" spans="1:18" x14ac:dyDescent="0.25">
      <c r="A3278" s="191"/>
      <c r="B3278" s="190"/>
      <c r="C3278" s="190"/>
      <c r="D3278" s="190"/>
      <c r="E3278" s="190"/>
      <c r="F3278" s="190"/>
      <c r="G3278" s="190"/>
      <c r="H3278" s="276"/>
      <c r="I3278" s="190"/>
      <c r="J3278" s="67"/>
      <c r="K3278" s="190"/>
      <c r="L3278" s="190"/>
      <c r="M3278" s="191"/>
      <c r="N3278" s="190"/>
      <c r="O3278" s="192"/>
      <c r="P3278" s="218"/>
      <c r="Q3278" s="218"/>
      <c r="R3278" s="218"/>
    </row>
    <row r="3279" spans="1:18" x14ac:dyDescent="0.25">
      <c r="A3279" s="191"/>
      <c r="B3279" s="190"/>
      <c r="C3279" s="190"/>
      <c r="D3279" s="190"/>
      <c r="E3279" s="190"/>
      <c r="F3279" s="190"/>
      <c r="G3279" s="190"/>
      <c r="H3279" s="276"/>
      <c r="I3279" s="190"/>
      <c r="J3279" s="67"/>
      <c r="K3279" s="190"/>
      <c r="L3279" s="190"/>
      <c r="M3279" s="191"/>
      <c r="N3279" s="190"/>
      <c r="O3279" s="192"/>
      <c r="P3279" s="218"/>
      <c r="Q3279" s="218"/>
      <c r="R3279" s="218"/>
    </row>
    <row r="3280" spans="1:18" x14ac:dyDescent="0.25">
      <c r="A3280" s="191"/>
      <c r="B3280" s="190"/>
      <c r="C3280" s="190"/>
      <c r="D3280" s="190"/>
      <c r="E3280" s="190"/>
      <c r="F3280" s="190"/>
      <c r="G3280" s="190"/>
      <c r="H3280" s="276"/>
      <c r="I3280" s="190"/>
      <c r="J3280" s="67"/>
      <c r="K3280" s="190"/>
      <c r="L3280" s="190"/>
      <c r="M3280" s="191"/>
      <c r="N3280" s="190"/>
      <c r="O3280" s="192"/>
      <c r="P3280" s="218"/>
      <c r="Q3280" s="218"/>
      <c r="R3280" s="218"/>
    </row>
    <row r="3281" spans="1:18" x14ac:dyDescent="0.25">
      <c r="A3281" s="191"/>
      <c r="B3281" s="190"/>
      <c r="C3281" s="190"/>
      <c r="D3281" s="190"/>
      <c r="E3281" s="190"/>
      <c r="F3281" s="190"/>
      <c r="G3281" s="190"/>
      <c r="H3281" s="276"/>
      <c r="I3281" s="190"/>
      <c r="J3281" s="67"/>
      <c r="K3281" s="190"/>
      <c r="L3281" s="190"/>
      <c r="M3281" s="191"/>
      <c r="N3281" s="190"/>
      <c r="O3281" s="192"/>
      <c r="P3281" s="218"/>
      <c r="Q3281" s="218"/>
      <c r="R3281" s="218"/>
    </row>
    <row r="3282" spans="1:18" x14ac:dyDescent="0.25">
      <c r="A3282" s="191"/>
      <c r="B3282" s="190"/>
      <c r="C3282" s="190"/>
      <c r="D3282" s="190"/>
      <c r="E3282" s="190"/>
      <c r="F3282" s="190"/>
      <c r="G3282" s="190"/>
      <c r="H3282" s="276"/>
      <c r="I3282" s="190"/>
      <c r="J3282" s="67"/>
      <c r="K3282" s="190"/>
      <c r="L3282" s="190"/>
      <c r="M3282" s="191"/>
      <c r="N3282" s="190"/>
      <c r="O3282" s="192"/>
      <c r="P3282" s="218"/>
      <c r="Q3282" s="218"/>
      <c r="R3282" s="218"/>
    </row>
    <row r="3283" spans="1:18" x14ac:dyDescent="0.25">
      <c r="A3283" s="191"/>
      <c r="B3283" s="190"/>
      <c r="C3283" s="190"/>
      <c r="D3283" s="190"/>
      <c r="E3283" s="190"/>
      <c r="F3283" s="190"/>
      <c r="G3283" s="190"/>
      <c r="H3283" s="276"/>
      <c r="I3283" s="190"/>
      <c r="J3283" s="67"/>
      <c r="K3283" s="190"/>
      <c r="L3283" s="190"/>
      <c r="M3283" s="191"/>
      <c r="N3283" s="190"/>
      <c r="O3283" s="192"/>
      <c r="P3283" s="218"/>
      <c r="Q3283" s="218"/>
      <c r="R3283" s="218"/>
    </row>
    <row r="3284" spans="1:18" x14ac:dyDescent="0.25">
      <c r="A3284" s="191"/>
      <c r="B3284" s="190"/>
      <c r="C3284" s="190"/>
      <c r="D3284" s="190"/>
      <c r="E3284" s="190"/>
      <c r="F3284" s="190"/>
      <c r="G3284" s="190"/>
      <c r="H3284" s="276"/>
      <c r="I3284" s="190"/>
      <c r="J3284" s="67"/>
      <c r="K3284" s="190"/>
      <c r="L3284" s="190"/>
      <c r="M3284" s="191"/>
      <c r="N3284" s="190"/>
      <c r="O3284" s="192"/>
      <c r="P3284" s="218"/>
      <c r="Q3284" s="218"/>
      <c r="R3284" s="218"/>
    </row>
    <row r="3285" spans="1:18" x14ac:dyDescent="0.25">
      <c r="A3285" s="191"/>
      <c r="B3285" s="190"/>
      <c r="C3285" s="190"/>
      <c r="D3285" s="190"/>
      <c r="E3285" s="190"/>
      <c r="F3285" s="190"/>
      <c r="G3285" s="190"/>
      <c r="H3285" s="276"/>
      <c r="I3285" s="190"/>
      <c r="J3285" s="67"/>
      <c r="K3285" s="190"/>
      <c r="L3285" s="190"/>
      <c r="M3285" s="191"/>
      <c r="N3285" s="190"/>
      <c r="O3285" s="192"/>
      <c r="P3285" s="218"/>
      <c r="Q3285" s="218"/>
      <c r="R3285" s="218"/>
    </row>
    <row r="3286" spans="1:18" x14ac:dyDescent="0.25">
      <c r="A3286" s="191"/>
      <c r="B3286" s="190"/>
      <c r="C3286" s="190"/>
      <c r="D3286" s="190"/>
      <c r="E3286" s="190"/>
      <c r="F3286" s="190"/>
      <c r="G3286" s="190"/>
      <c r="H3286" s="276"/>
      <c r="I3286" s="190"/>
      <c r="J3286" s="67"/>
      <c r="K3286" s="190"/>
      <c r="L3286" s="190"/>
      <c r="M3286" s="191"/>
      <c r="N3286" s="190"/>
      <c r="O3286" s="192"/>
      <c r="P3286" s="218"/>
      <c r="Q3286" s="218"/>
      <c r="R3286" s="218"/>
    </row>
    <row r="3287" spans="1:18" x14ac:dyDescent="0.25">
      <c r="A3287" s="191"/>
      <c r="B3287" s="190"/>
      <c r="C3287" s="190"/>
      <c r="D3287" s="190"/>
      <c r="E3287" s="190"/>
      <c r="F3287" s="190"/>
      <c r="G3287" s="190"/>
      <c r="H3287" s="276"/>
      <c r="I3287" s="190"/>
      <c r="J3287" s="67"/>
      <c r="K3287" s="190"/>
      <c r="L3287" s="190"/>
      <c r="M3287" s="191"/>
      <c r="N3287" s="190"/>
      <c r="O3287" s="192"/>
      <c r="P3287" s="218"/>
      <c r="Q3287" s="218"/>
      <c r="R3287" s="218"/>
    </row>
    <row r="3288" spans="1:18" x14ac:dyDescent="0.25">
      <c r="A3288" s="191"/>
      <c r="B3288" s="190"/>
      <c r="C3288" s="190"/>
      <c r="D3288" s="190"/>
      <c r="E3288" s="190"/>
      <c r="F3288" s="190"/>
      <c r="G3288" s="190"/>
      <c r="H3288" s="276"/>
      <c r="I3288" s="190"/>
      <c r="J3288" s="67"/>
      <c r="K3288" s="190"/>
      <c r="L3288" s="190"/>
      <c r="M3288" s="191"/>
      <c r="N3288" s="190"/>
      <c r="O3288" s="192"/>
      <c r="P3288" s="218"/>
      <c r="Q3288" s="218"/>
      <c r="R3288" s="218"/>
    </row>
    <row r="3289" spans="1:18" x14ac:dyDescent="0.25">
      <c r="A3289" s="191"/>
      <c r="B3289" s="190"/>
      <c r="C3289" s="190"/>
      <c r="D3289" s="190"/>
      <c r="E3289" s="190"/>
      <c r="F3289" s="190"/>
      <c r="G3289" s="190"/>
      <c r="H3289" s="276"/>
      <c r="I3289" s="190"/>
      <c r="J3289" s="67"/>
      <c r="K3289" s="190"/>
      <c r="L3289" s="190"/>
      <c r="M3289" s="191"/>
      <c r="N3289" s="190"/>
      <c r="O3289" s="192"/>
      <c r="P3289" s="218"/>
      <c r="Q3289" s="218"/>
      <c r="R3289" s="218"/>
    </row>
    <row r="3290" spans="1:18" x14ac:dyDescent="0.25">
      <c r="A3290" s="191"/>
      <c r="B3290" s="190"/>
      <c r="C3290" s="190"/>
      <c r="D3290" s="190"/>
      <c r="E3290" s="190"/>
      <c r="F3290" s="190"/>
      <c r="G3290" s="190"/>
      <c r="H3290" s="276"/>
      <c r="I3290" s="190"/>
      <c r="J3290" s="67"/>
      <c r="K3290" s="190"/>
      <c r="L3290" s="190"/>
      <c r="M3290" s="191"/>
      <c r="N3290" s="190"/>
      <c r="O3290" s="192"/>
      <c r="P3290" s="218"/>
      <c r="Q3290" s="218"/>
      <c r="R3290" s="218"/>
    </row>
    <row r="3291" spans="1:18" x14ac:dyDescent="0.25">
      <c r="A3291" s="191"/>
      <c r="B3291" s="190"/>
      <c r="C3291" s="190"/>
      <c r="D3291" s="190"/>
      <c r="E3291" s="190"/>
      <c r="F3291" s="190"/>
      <c r="G3291" s="190"/>
      <c r="H3291" s="276"/>
      <c r="I3291" s="190"/>
      <c r="J3291" s="67"/>
      <c r="K3291" s="190"/>
      <c r="L3291" s="190"/>
      <c r="M3291" s="191"/>
      <c r="N3291" s="190"/>
      <c r="O3291" s="192"/>
      <c r="P3291" s="218"/>
      <c r="Q3291" s="218"/>
      <c r="R3291" s="218"/>
    </row>
    <row r="3292" spans="1:18" x14ac:dyDescent="0.25">
      <c r="A3292" s="191"/>
      <c r="B3292" s="190"/>
      <c r="C3292" s="190"/>
      <c r="D3292" s="190"/>
      <c r="E3292" s="190"/>
      <c r="F3292" s="190"/>
      <c r="G3292" s="190"/>
      <c r="H3292" s="276"/>
      <c r="I3292" s="190"/>
      <c r="J3292" s="67"/>
      <c r="K3292" s="190"/>
      <c r="L3292" s="190"/>
      <c r="M3292" s="191"/>
      <c r="N3292" s="190"/>
      <c r="O3292" s="192"/>
      <c r="P3292" s="218"/>
      <c r="Q3292" s="218"/>
      <c r="R3292" s="218"/>
    </row>
    <row r="3293" spans="1:18" x14ac:dyDescent="0.25">
      <c r="A3293" s="191"/>
      <c r="B3293" s="190"/>
      <c r="C3293" s="190"/>
      <c r="D3293" s="190"/>
      <c r="E3293" s="190"/>
      <c r="F3293" s="190"/>
      <c r="G3293" s="190"/>
      <c r="H3293" s="276"/>
      <c r="I3293" s="190"/>
      <c r="J3293" s="67"/>
      <c r="K3293" s="190"/>
      <c r="L3293" s="190"/>
      <c r="M3293" s="191"/>
      <c r="N3293" s="190"/>
      <c r="O3293" s="192"/>
      <c r="P3293" s="218"/>
      <c r="Q3293" s="218"/>
      <c r="R3293" s="218"/>
    </row>
    <row r="3294" spans="1:18" x14ac:dyDescent="0.25">
      <c r="A3294" s="191"/>
      <c r="B3294" s="190"/>
      <c r="C3294" s="190"/>
      <c r="D3294" s="190"/>
      <c r="E3294" s="190"/>
      <c r="F3294" s="190"/>
      <c r="G3294" s="190"/>
      <c r="H3294" s="276"/>
      <c r="I3294" s="190"/>
      <c r="J3294" s="67"/>
      <c r="K3294" s="190"/>
      <c r="L3294" s="190"/>
      <c r="M3294" s="191"/>
      <c r="N3294" s="190"/>
      <c r="O3294" s="192"/>
      <c r="P3294" s="218"/>
      <c r="Q3294" s="218"/>
      <c r="R3294" s="218"/>
    </row>
    <row r="3295" spans="1:18" x14ac:dyDescent="0.25">
      <c r="A3295" s="191"/>
      <c r="B3295" s="190"/>
      <c r="C3295" s="190"/>
      <c r="D3295" s="190"/>
      <c r="E3295" s="190"/>
      <c r="F3295" s="190"/>
      <c r="G3295" s="190"/>
      <c r="H3295" s="276"/>
      <c r="I3295" s="190"/>
      <c r="J3295" s="67"/>
      <c r="K3295" s="190"/>
      <c r="L3295" s="190"/>
      <c r="M3295" s="191"/>
      <c r="N3295" s="190"/>
      <c r="O3295" s="192"/>
      <c r="P3295" s="218"/>
      <c r="Q3295" s="218"/>
      <c r="R3295" s="218"/>
    </row>
    <row r="3296" spans="1:18" x14ac:dyDescent="0.25">
      <c r="A3296" s="191"/>
      <c r="B3296" s="190"/>
      <c r="C3296" s="190"/>
      <c r="D3296" s="190"/>
      <c r="E3296" s="190"/>
      <c r="F3296" s="190"/>
      <c r="G3296" s="190"/>
      <c r="H3296" s="276"/>
      <c r="I3296" s="190"/>
      <c r="J3296" s="67"/>
      <c r="K3296" s="190"/>
      <c r="L3296" s="190"/>
      <c r="M3296" s="191"/>
      <c r="N3296" s="190"/>
      <c r="O3296" s="192"/>
      <c r="P3296" s="218"/>
      <c r="Q3296" s="218"/>
      <c r="R3296" s="218"/>
    </row>
    <row r="3297" spans="1:18" x14ac:dyDescent="0.25">
      <c r="A3297" s="191"/>
      <c r="B3297" s="190"/>
      <c r="C3297" s="190"/>
      <c r="D3297" s="190"/>
      <c r="E3297" s="190"/>
      <c r="F3297" s="190"/>
      <c r="G3297" s="190"/>
      <c r="H3297" s="276"/>
      <c r="I3297" s="190"/>
      <c r="J3297" s="67"/>
      <c r="K3297" s="190"/>
      <c r="L3297" s="190"/>
      <c r="M3297" s="191"/>
      <c r="N3297" s="190"/>
      <c r="O3297" s="192"/>
      <c r="P3297" s="218"/>
      <c r="Q3297" s="218"/>
      <c r="R3297" s="218"/>
    </row>
    <row r="3298" spans="1:18" x14ac:dyDescent="0.25">
      <c r="A3298" s="191"/>
      <c r="B3298" s="190"/>
      <c r="C3298" s="190"/>
      <c r="D3298" s="190"/>
      <c r="E3298" s="190"/>
      <c r="F3298" s="190"/>
      <c r="G3298" s="190"/>
      <c r="H3298" s="276"/>
      <c r="I3298" s="190"/>
      <c r="J3298" s="67"/>
      <c r="K3298" s="190"/>
      <c r="L3298" s="190"/>
      <c r="M3298" s="191"/>
      <c r="N3298" s="190"/>
      <c r="O3298" s="192"/>
      <c r="P3298" s="218"/>
      <c r="Q3298" s="218"/>
      <c r="R3298" s="218"/>
    </row>
    <row r="3299" spans="1:18" x14ac:dyDescent="0.25">
      <c r="A3299" s="191"/>
      <c r="B3299" s="190"/>
      <c r="C3299" s="190"/>
      <c r="D3299" s="190"/>
      <c r="E3299" s="190"/>
      <c r="F3299" s="190"/>
      <c r="G3299" s="190"/>
      <c r="H3299" s="276"/>
      <c r="I3299" s="190"/>
      <c r="J3299" s="67"/>
      <c r="K3299" s="190"/>
      <c r="L3299" s="190"/>
      <c r="M3299" s="191"/>
      <c r="N3299" s="190"/>
      <c r="O3299" s="192"/>
      <c r="P3299" s="218"/>
      <c r="Q3299" s="218"/>
      <c r="R3299" s="218"/>
    </row>
    <row r="3300" spans="1:18" x14ac:dyDescent="0.25">
      <c r="A3300" s="191"/>
      <c r="B3300" s="190"/>
      <c r="C3300" s="190"/>
      <c r="D3300" s="190"/>
      <c r="E3300" s="190"/>
      <c r="F3300" s="190"/>
      <c r="G3300" s="190"/>
      <c r="H3300" s="276"/>
      <c r="I3300" s="190"/>
      <c r="J3300" s="67"/>
      <c r="K3300" s="190"/>
      <c r="L3300" s="190"/>
      <c r="M3300" s="191"/>
      <c r="N3300" s="190"/>
      <c r="O3300" s="192"/>
      <c r="P3300" s="218"/>
      <c r="Q3300" s="218"/>
      <c r="R3300" s="218"/>
    </row>
    <row r="3301" spans="1:18" x14ac:dyDescent="0.25">
      <c r="A3301" s="191"/>
      <c r="B3301" s="190"/>
      <c r="C3301" s="190"/>
      <c r="D3301" s="190"/>
      <c r="E3301" s="190"/>
      <c r="F3301" s="190"/>
      <c r="G3301" s="190"/>
      <c r="H3301" s="276"/>
      <c r="I3301" s="190"/>
      <c r="J3301" s="67"/>
      <c r="K3301" s="190"/>
      <c r="L3301" s="190"/>
      <c r="M3301" s="191"/>
      <c r="N3301" s="190"/>
      <c r="O3301" s="192"/>
      <c r="P3301" s="218"/>
      <c r="Q3301" s="218"/>
      <c r="R3301" s="218"/>
    </row>
    <row r="3302" spans="1:18" x14ac:dyDescent="0.25">
      <c r="A3302" s="191"/>
      <c r="B3302" s="190"/>
      <c r="C3302" s="190"/>
      <c r="D3302" s="190"/>
      <c r="E3302" s="190"/>
      <c r="F3302" s="190"/>
      <c r="G3302" s="190"/>
      <c r="H3302" s="276"/>
      <c r="I3302" s="190"/>
      <c r="J3302" s="67"/>
      <c r="K3302" s="190"/>
      <c r="L3302" s="190"/>
      <c r="M3302" s="191"/>
      <c r="N3302" s="190"/>
      <c r="O3302" s="192"/>
      <c r="P3302" s="218"/>
      <c r="Q3302" s="218"/>
      <c r="R3302" s="218"/>
    </row>
    <row r="3303" spans="1:18" x14ac:dyDescent="0.25">
      <c r="A3303" s="191"/>
      <c r="B3303" s="190"/>
      <c r="C3303" s="190"/>
      <c r="D3303" s="190"/>
      <c r="E3303" s="190"/>
      <c r="F3303" s="190"/>
      <c r="G3303" s="190"/>
      <c r="H3303" s="276"/>
      <c r="I3303" s="190"/>
      <c r="J3303" s="67"/>
      <c r="K3303" s="190"/>
      <c r="L3303" s="190"/>
      <c r="M3303" s="191"/>
      <c r="N3303" s="190"/>
      <c r="O3303" s="192"/>
      <c r="P3303" s="218"/>
      <c r="Q3303" s="218"/>
      <c r="R3303" s="218"/>
    </row>
    <row r="3304" spans="1:18" x14ac:dyDescent="0.25">
      <c r="A3304" s="191"/>
      <c r="B3304" s="190"/>
      <c r="C3304" s="190"/>
      <c r="D3304" s="190"/>
      <c r="E3304" s="190"/>
      <c r="F3304" s="190"/>
      <c r="G3304" s="190"/>
      <c r="H3304" s="276"/>
      <c r="I3304" s="190"/>
      <c r="J3304" s="67"/>
      <c r="K3304" s="190"/>
      <c r="L3304" s="190"/>
      <c r="M3304" s="191"/>
      <c r="N3304" s="190"/>
      <c r="O3304" s="192"/>
      <c r="P3304" s="218"/>
      <c r="Q3304" s="218"/>
      <c r="R3304" s="218"/>
    </row>
    <row r="3305" spans="1:18" x14ac:dyDescent="0.25">
      <c r="A3305" s="191"/>
      <c r="B3305" s="190"/>
      <c r="C3305" s="190"/>
      <c r="D3305" s="190"/>
      <c r="E3305" s="190"/>
      <c r="F3305" s="190"/>
      <c r="G3305" s="190"/>
      <c r="H3305" s="276"/>
      <c r="I3305" s="190"/>
      <c r="J3305" s="67"/>
      <c r="K3305" s="190"/>
      <c r="L3305" s="190"/>
      <c r="M3305" s="191"/>
      <c r="N3305" s="190"/>
      <c r="O3305" s="192"/>
      <c r="P3305" s="218"/>
      <c r="Q3305" s="218"/>
      <c r="R3305" s="218"/>
    </row>
    <row r="3306" spans="1:18" x14ac:dyDescent="0.25">
      <c r="A3306" s="191"/>
      <c r="B3306" s="190"/>
      <c r="C3306" s="190"/>
      <c r="D3306" s="190"/>
      <c r="E3306" s="190"/>
      <c r="F3306" s="190"/>
      <c r="G3306" s="190"/>
      <c r="H3306" s="276"/>
      <c r="I3306" s="190"/>
      <c r="J3306" s="67"/>
      <c r="K3306" s="190"/>
      <c r="L3306" s="190"/>
      <c r="M3306" s="191"/>
      <c r="N3306" s="190"/>
      <c r="O3306" s="192"/>
      <c r="P3306" s="218"/>
      <c r="Q3306" s="218"/>
      <c r="R3306" s="218"/>
    </row>
    <row r="3307" spans="1:18" x14ac:dyDescent="0.25">
      <c r="A3307" s="191"/>
      <c r="B3307" s="190"/>
      <c r="C3307" s="190"/>
      <c r="D3307" s="190"/>
      <c r="E3307" s="190"/>
      <c r="F3307" s="190"/>
      <c r="G3307" s="190"/>
      <c r="H3307" s="276"/>
      <c r="I3307" s="190"/>
      <c r="J3307" s="67"/>
      <c r="K3307" s="190"/>
      <c r="L3307" s="190"/>
      <c r="M3307" s="191"/>
      <c r="N3307" s="190"/>
      <c r="O3307" s="192"/>
      <c r="P3307" s="218"/>
      <c r="Q3307" s="218"/>
      <c r="R3307" s="218"/>
    </row>
    <row r="3308" spans="1:18" x14ac:dyDescent="0.25">
      <c r="A3308" s="191"/>
      <c r="B3308" s="190"/>
      <c r="C3308" s="190"/>
      <c r="D3308" s="190"/>
      <c r="E3308" s="190"/>
      <c r="F3308" s="190"/>
      <c r="G3308" s="190"/>
      <c r="H3308" s="276"/>
      <c r="I3308" s="190"/>
      <c r="J3308" s="67"/>
      <c r="K3308" s="190"/>
      <c r="L3308" s="190"/>
      <c r="M3308" s="191"/>
      <c r="N3308" s="190"/>
      <c r="O3308" s="192"/>
      <c r="P3308" s="218"/>
      <c r="Q3308" s="218"/>
      <c r="R3308" s="218"/>
    </row>
    <row r="3309" spans="1:18" x14ac:dyDescent="0.25">
      <c r="A3309" s="191"/>
      <c r="B3309" s="190"/>
      <c r="C3309" s="190"/>
      <c r="D3309" s="190"/>
      <c r="E3309" s="190"/>
      <c r="F3309" s="190"/>
      <c r="G3309" s="190"/>
      <c r="H3309" s="276"/>
      <c r="I3309" s="190"/>
      <c r="J3309" s="67"/>
      <c r="K3309" s="190"/>
      <c r="L3309" s="190"/>
      <c r="M3309" s="191"/>
      <c r="N3309" s="190"/>
      <c r="O3309" s="192"/>
      <c r="P3309" s="218"/>
      <c r="Q3309" s="218"/>
      <c r="R3309" s="218"/>
    </row>
    <row r="3310" spans="1:18" x14ac:dyDescent="0.25">
      <c r="A3310" s="191"/>
      <c r="B3310" s="190"/>
      <c r="C3310" s="190"/>
      <c r="D3310" s="190"/>
      <c r="E3310" s="190"/>
      <c r="F3310" s="190"/>
      <c r="G3310" s="190"/>
      <c r="H3310" s="276"/>
      <c r="I3310" s="190"/>
      <c r="J3310" s="67"/>
      <c r="K3310" s="190"/>
      <c r="L3310" s="190"/>
      <c r="M3310" s="191"/>
      <c r="N3310" s="190"/>
      <c r="O3310" s="192"/>
      <c r="P3310" s="218"/>
      <c r="Q3310" s="218"/>
      <c r="R3310" s="218"/>
    </row>
    <row r="3311" spans="1:18" x14ac:dyDescent="0.25">
      <c r="A3311" s="191"/>
      <c r="B3311" s="190"/>
      <c r="C3311" s="190"/>
      <c r="D3311" s="190"/>
      <c r="E3311" s="190"/>
      <c r="F3311" s="190"/>
      <c r="G3311" s="190"/>
      <c r="H3311" s="276"/>
      <c r="I3311" s="190"/>
      <c r="J3311" s="67"/>
      <c r="K3311" s="190"/>
      <c r="L3311" s="190"/>
      <c r="M3311" s="191"/>
      <c r="N3311" s="190"/>
      <c r="O3311" s="192"/>
      <c r="P3311" s="218"/>
      <c r="Q3311" s="218"/>
      <c r="R3311" s="218"/>
    </row>
    <row r="3312" spans="1:18" x14ac:dyDescent="0.25">
      <c r="A3312" s="191"/>
      <c r="B3312" s="190"/>
      <c r="C3312" s="190"/>
      <c r="D3312" s="190"/>
      <c r="E3312" s="190"/>
      <c r="F3312" s="190"/>
      <c r="G3312" s="190"/>
      <c r="H3312" s="276"/>
      <c r="I3312" s="190"/>
      <c r="J3312" s="67"/>
      <c r="K3312" s="190"/>
      <c r="L3312" s="190"/>
      <c r="M3312" s="191"/>
      <c r="N3312" s="190"/>
      <c r="O3312" s="192"/>
      <c r="P3312" s="218"/>
      <c r="Q3312" s="218"/>
      <c r="R3312" s="218"/>
    </row>
    <row r="3313" spans="1:18" x14ac:dyDescent="0.25">
      <c r="A3313" s="191"/>
      <c r="B3313" s="190"/>
      <c r="C3313" s="190"/>
      <c r="D3313" s="190"/>
      <c r="E3313" s="190"/>
      <c r="F3313" s="190"/>
      <c r="G3313" s="190"/>
      <c r="H3313" s="276"/>
      <c r="I3313" s="190"/>
      <c r="J3313" s="67"/>
      <c r="K3313" s="190"/>
      <c r="L3313" s="190"/>
      <c r="M3313" s="191"/>
      <c r="N3313" s="190"/>
      <c r="O3313" s="192"/>
      <c r="P3313" s="218"/>
      <c r="Q3313" s="218"/>
      <c r="R3313" s="218"/>
    </row>
    <row r="3314" spans="1:18" x14ac:dyDescent="0.25">
      <c r="A3314" s="191"/>
      <c r="B3314" s="190"/>
      <c r="C3314" s="190"/>
      <c r="D3314" s="190"/>
      <c r="E3314" s="190"/>
      <c r="F3314" s="190"/>
      <c r="G3314" s="190"/>
      <c r="H3314" s="276"/>
      <c r="I3314" s="190"/>
      <c r="J3314" s="67"/>
      <c r="K3314" s="190"/>
      <c r="L3314" s="190"/>
      <c r="M3314" s="191"/>
      <c r="N3314" s="190"/>
      <c r="O3314" s="192"/>
      <c r="P3314" s="218"/>
      <c r="Q3314" s="218"/>
      <c r="R3314" s="218"/>
    </row>
    <row r="3315" spans="1:18" x14ac:dyDescent="0.25">
      <c r="A3315" s="191"/>
      <c r="B3315" s="190"/>
      <c r="C3315" s="190"/>
      <c r="D3315" s="190"/>
      <c r="E3315" s="190"/>
      <c r="F3315" s="190"/>
      <c r="G3315" s="190"/>
      <c r="H3315" s="276"/>
      <c r="I3315" s="190"/>
      <c r="J3315" s="67"/>
      <c r="K3315" s="190"/>
      <c r="L3315" s="190"/>
      <c r="M3315" s="191"/>
      <c r="N3315" s="190"/>
      <c r="O3315" s="192"/>
      <c r="P3315" s="218"/>
      <c r="Q3315" s="218"/>
      <c r="R3315" s="218"/>
    </row>
    <row r="3316" spans="1:18" x14ac:dyDescent="0.25">
      <c r="A3316" s="191"/>
      <c r="B3316" s="190"/>
      <c r="C3316" s="190"/>
      <c r="D3316" s="190"/>
      <c r="E3316" s="190"/>
      <c r="F3316" s="190"/>
      <c r="G3316" s="190"/>
      <c r="H3316" s="276"/>
      <c r="I3316" s="190"/>
      <c r="J3316" s="67"/>
      <c r="K3316" s="190"/>
      <c r="L3316" s="190"/>
      <c r="M3316" s="191"/>
      <c r="N3316" s="190"/>
      <c r="O3316" s="192"/>
      <c r="P3316" s="218"/>
      <c r="Q3316" s="218"/>
      <c r="R3316" s="218"/>
    </row>
    <row r="3317" spans="1:18" x14ac:dyDescent="0.25">
      <c r="A3317" s="191"/>
      <c r="B3317" s="190"/>
      <c r="C3317" s="190"/>
      <c r="D3317" s="190"/>
      <c r="E3317" s="190"/>
      <c r="F3317" s="190"/>
      <c r="G3317" s="190"/>
      <c r="H3317" s="276"/>
      <c r="I3317" s="190"/>
      <c r="J3317" s="67"/>
      <c r="K3317" s="190"/>
      <c r="L3317" s="190"/>
      <c r="M3317" s="191"/>
      <c r="N3317" s="190"/>
      <c r="O3317" s="192"/>
      <c r="P3317" s="218"/>
      <c r="Q3317" s="218"/>
      <c r="R3317" s="218"/>
    </row>
    <row r="3318" spans="1:18" x14ac:dyDescent="0.25">
      <c r="A3318" s="191"/>
      <c r="B3318" s="190"/>
      <c r="C3318" s="190"/>
      <c r="D3318" s="190"/>
      <c r="E3318" s="190"/>
      <c r="F3318" s="190"/>
      <c r="G3318" s="190"/>
      <c r="H3318" s="276"/>
      <c r="I3318" s="190"/>
      <c r="J3318" s="67"/>
      <c r="K3318" s="190"/>
      <c r="L3318" s="190"/>
      <c r="M3318" s="191"/>
      <c r="N3318" s="190"/>
      <c r="O3318" s="192"/>
      <c r="P3318" s="218"/>
      <c r="Q3318" s="218"/>
      <c r="R3318" s="218"/>
    </row>
    <row r="3319" spans="1:18" x14ac:dyDescent="0.25">
      <c r="A3319" s="191"/>
      <c r="B3319" s="190"/>
      <c r="C3319" s="190"/>
      <c r="D3319" s="190"/>
      <c r="E3319" s="190"/>
      <c r="F3319" s="190"/>
      <c r="G3319" s="190"/>
      <c r="H3319" s="276"/>
      <c r="I3319" s="190"/>
      <c r="J3319" s="67"/>
      <c r="K3319" s="190"/>
      <c r="L3319" s="190"/>
      <c r="M3319" s="191"/>
      <c r="N3319" s="190"/>
      <c r="O3319" s="192"/>
      <c r="P3319" s="218"/>
      <c r="Q3319" s="218"/>
      <c r="R3319" s="218"/>
    </row>
    <row r="3320" spans="1:18" x14ac:dyDescent="0.25">
      <c r="A3320" s="191"/>
      <c r="B3320" s="190"/>
      <c r="C3320" s="190"/>
      <c r="D3320" s="190"/>
      <c r="E3320" s="190"/>
      <c r="F3320" s="190"/>
      <c r="G3320" s="190"/>
      <c r="H3320" s="276"/>
      <c r="I3320" s="190"/>
      <c r="J3320" s="67"/>
      <c r="K3320" s="190"/>
      <c r="L3320" s="190"/>
      <c r="M3320" s="191"/>
      <c r="N3320" s="190"/>
      <c r="O3320" s="192"/>
      <c r="P3320" s="218"/>
      <c r="Q3320" s="218"/>
      <c r="R3320" s="218"/>
    </row>
    <row r="3321" spans="1:18" x14ac:dyDescent="0.25">
      <c r="A3321" s="191"/>
      <c r="B3321" s="190"/>
      <c r="C3321" s="190"/>
      <c r="D3321" s="190"/>
      <c r="E3321" s="190"/>
      <c r="F3321" s="190"/>
      <c r="G3321" s="190"/>
      <c r="H3321" s="276"/>
      <c r="I3321" s="190"/>
      <c r="J3321" s="67"/>
      <c r="K3321" s="190"/>
      <c r="L3321" s="190"/>
      <c r="M3321" s="191"/>
      <c r="N3321" s="190"/>
      <c r="O3321" s="192"/>
      <c r="P3321" s="218"/>
      <c r="Q3321" s="218"/>
      <c r="R3321" s="218"/>
    </row>
    <row r="3322" spans="1:18" x14ac:dyDescent="0.25">
      <c r="A3322" s="191"/>
      <c r="B3322" s="190"/>
      <c r="C3322" s="190"/>
      <c r="D3322" s="190"/>
      <c r="E3322" s="190"/>
      <c r="F3322" s="190"/>
      <c r="G3322" s="190"/>
      <c r="H3322" s="276"/>
      <c r="I3322" s="190"/>
      <c r="J3322" s="67"/>
      <c r="K3322" s="190"/>
      <c r="L3322" s="190"/>
      <c r="M3322" s="191"/>
      <c r="N3322" s="190"/>
      <c r="O3322" s="192"/>
      <c r="P3322" s="218"/>
      <c r="Q3322" s="218"/>
      <c r="R3322" s="218"/>
    </row>
    <row r="3323" spans="1:18" x14ac:dyDescent="0.25">
      <c r="A3323" s="191"/>
      <c r="B3323" s="190"/>
      <c r="C3323" s="190"/>
      <c r="D3323" s="190"/>
      <c r="E3323" s="190"/>
      <c r="F3323" s="190"/>
      <c r="G3323" s="190"/>
      <c r="H3323" s="276"/>
      <c r="I3323" s="190"/>
      <c r="J3323" s="67"/>
      <c r="K3323" s="190"/>
      <c r="L3323" s="190"/>
      <c r="M3323" s="191"/>
      <c r="N3323" s="190"/>
      <c r="O3323" s="192"/>
      <c r="P3323" s="218"/>
      <c r="Q3323" s="218"/>
      <c r="R3323" s="218"/>
    </row>
    <row r="3324" spans="1:18" x14ac:dyDescent="0.25">
      <c r="A3324" s="191"/>
      <c r="B3324" s="190"/>
      <c r="C3324" s="190"/>
      <c r="D3324" s="190"/>
      <c r="E3324" s="190"/>
      <c r="F3324" s="190"/>
      <c r="G3324" s="190"/>
      <c r="H3324" s="276"/>
      <c r="I3324" s="190"/>
      <c r="J3324" s="67"/>
      <c r="K3324" s="190"/>
      <c r="L3324" s="190"/>
      <c r="M3324" s="191"/>
      <c r="N3324" s="190"/>
      <c r="O3324" s="192"/>
      <c r="P3324" s="218"/>
      <c r="Q3324" s="218"/>
      <c r="R3324" s="218"/>
    </row>
    <row r="3325" spans="1:18" x14ac:dyDescent="0.25">
      <c r="A3325" s="191"/>
      <c r="B3325" s="190"/>
      <c r="C3325" s="190"/>
      <c r="D3325" s="190"/>
      <c r="E3325" s="190"/>
      <c r="F3325" s="190"/>
      <c r="G3325" s="190"/>
      <c r="H3325" s="276"/>
      <c r="I3325" s="190"/>
      <c r="J3325" s="67"/>
      <c r="K3325" s="190"/>
      <c r="L3325" s="190"/>
      <c r="M3325" s="191"/>
      <c r="N3325" s="190"/>
      <c r="O3325" s="192"/>
      <c r="P3325" s="218"/>
      <c r="Q3325" s="218"/>
      <c r="R3325" s="218"/>
    </row>
    <row r="3326" spans="1:18" x14ac:dyDescent="0.25">
      <c r="A3326" s="191"/>
      <c r="B3326" s="190"/>
      <c r="C3326" s="190"/>
      <c r="D3326" s="190"/>
      <c r="E3326" s="190"/>
      <c r="F3326" s="190"/>
      <c r="G3326" s="190"/>
      <c r="H3326" s="276"/>
      <c r="I3326" s="190"/>
      <c r="J3326" s="67"/>
      <c r="K3326" s="190"/>
      <c r="L3326" s="190"/>
      <c r="M3326" s="191"/>
      <c r="N3326" s="190"/>
      <c r="O3326" s="192"/>
      <c r="P3326" s="218"/>
      <c r="Q3326" s="218"/>
      <c r="R3326" s="218"/>
    </row>
    <row r="3327" spans="1:18" x14ac:dyDescent="0.25">
      <c r="A3327" s="191"/>
      <c r="B3327" s="190"/>
      <c r="C3327" s="190"/>
      <c r="D3327" s="190"/>
      <c r="E3327" s="190"/>
      <c r="F3327" s="190"/>
      <c r="G3327" s="190"/>
      <c r="H3327" s="276"/>
      <c r="I3327" s="190"/>
      <c r="J3327" s="67"/>
      <c r="K3327" s="190"/>
      <c r="L3327" s="190"/>
      <c r="M3327" s="191"/>
      <c r="N3327" s="190"/>
      <c r="O3327" s="192"/>
      <c r="P3327" s="218"/>
      <c r="Q3327" s="218"/>
      <c r="R3327" s="218"/>
    </row>
    <row r="3328" spans="1:18" x14ac:dyDescent="0.25">
      <c r="A3328" s="191"/>
      <c r="B3328" s="190"/>
      <c r="C3328" s="190"/>
      <c r="D3328" s="190"/>
      <c r="E3328" s="190"/>
      <c r="F3328" s="190"/>
      <c r="G3328" s="190"/>
      <c r="H3328" s="276"/>
      <c r="I3328" s="190"/>
      <c r="J3328" s="67"/>
      <c r="K3328" s="190"/>
      <c r="L3328" s="190"/>
      <c r="M3328" s="191"/>
      <c r="N3328" s="190"/>
      <c r="O3328" s="192"/>
      <c r="P3328" s="218"/>
      <c r="Q3328" s="218"/>
      <c r="R3328" s="218"/>
    </row>
    <row r="3329" spans="1:18" x14ac:dyDescent="0.25">
      <c r="A3329" s="191"/>
      <c r="B3329" s="190"/>
      <c r="C3329" s="190"/>
      <c r="D3329" s="190"/>
      <c r="E3329" s="190"/>
      <c r="F3329" s="190"/>
      <c r="G3329" s="190"/>
      <c r="H3329" s="276"/>
      <c r="I3329" s="190"/>
      <c r="J3329" s="67"/>
      <c r="K3329" s="190"/>
      <c r="L3329" s="190"/>
      <c r="M3329" s="191"/>
      <c r="N3329" s="190"/>
      <c r="O3329" s="192"/>
      <c r="P3329" s="218"/>
      <c r="Q3329" s="218"/>
      <c r="R3329" s="218"/>
    </row>
    <row r="3330" spans="1:18" x14ac:dyDescent="0.25">
      <c r="A3330" s="191"/>
      <c r="B3330" s="190"/>
      <c r="C3330" s="190"/>
      <c r="D3330" s="190"/>
      <c r="E3330" s="190"/>
      <c r="F3330" s="190"/>
      <c r="G3330" s="190"/>
      <c r="H3330" s="276"/>
      <c r="I3330" s="190"/>
      <c r="J3330" s="67"/>
      <c r="K3330" s="190"/>
      <c r="L3330" s="190"/>
      <c r="M3330" s="191"/>
      <c r="N3330" s="190"/>
      <c r="O3330" s="192"/>
      <c r="P3330" s="218"/>
      <c r="Q3330" s="218"/>
      <c r="R3330" s="218"/>
    </row>
    <row r="3331" spans="1:18" x14ac:dyDescent="0.25">
      <c r="A3331" s="191"/>
      <c r="B3331" s="190"/>
      <c r="C3331" s="190"/>
      <c r="D3331" s="190"/>
      <c r="E3331" s="190"/>
      <c r="F3331" s="190"/>
      <c r="G3331" s="190"/>
      <c r="H3331" s="276"/>
      <c r="I3331" s="190"/>
      <c r="J3331" s="67"/>
      <c r="K3331" s="190"/>
      <c r="L3331" s="190"/>
      <c r="M3331" s="191"/>
      <c r="N3331" s="190"/>
      <c r="O3331" s="192"/>
      <c r="P3331" s="218"/>
      <c r="Q3331" s="218"/>
      <c r="R3331" s="218"/>
    </row>
    <row r="3332" spans="1:18" x14ac:dyDescent="0.25">
      <c r="A3332" s="191"/>
      <c r="B3332" s="190"/>
      <c r="C3332" s="190"/>
      <c r="D3332" s="190"/>
      <c r="E3332" s="190"/>
      <c r="F3332" s="190"/>
      <c r="G3332" s="190"/>
      <c r="H3332" s="276"/>
      <c r="I3332" s="190"/>
      <c r="J3332" s="67"/>
      <c r="K3332" s="190"/>
      <c r="L3332" s="190"/>
      <c r="M3332" s="191"/>
      <c r="N3332" s="190"/>
      <c r="O3332" s="192"/>
      <c r="P3332" s="218"/>
      <c r="Q3332" s="218"/>
      <c r="R3332" s="218"/>
    </row>
    <row r="3333" spans="1:18" x14ac:dyDescent="0.25">
      <c r="A3333" s="191"/>
      <c r="B3333" s="190"/>
      <c r="C3333" s="190"/>
      <c r="D3333" s="190"/>
      <c r="E3333" s="190"/>
      <c r="F3333" s="190"/>
      <c r="G3333" s="190"/>
      <c r="H3333" s="276"/>
      <c r="I3333" s="190"/>
      <c r="J3333" s="67"/>
      <c r="K3333" s="190"/>
      <c r="L3333" s="190"/>
      <c r="M3333" s="191"/>
      <c r="N3333" s="190"/>
      <c r="O3333" s="192"/>
      <c r="P3333" s="218"/>
      <c r="Q3333" s="218"/>
      <c r="R3333" s="218"/>
    </row>
    <row r="3334" spans="1:18" x14ac:dyDescent="0.25">
      <c r="A3334" s="191"/>
      <c r="B3334" s="190"/>
      <c r="C3334" s="190"/>
      <c r="D3334" s="190"/>
      <c r="E3334" s="190"/>
      <c r="F3334" s="190"/>
      <c r="G3334" s="190"/>
      <c r="H3334" s="276"/>
      <c r="I3334" s="190"/>
      <c r="J3334" s="67"/>
      <c r="K3334" s="190"/>
      <c r="L3334" s="190"/>
      <c r="M3334" s="191"/>
      <c r="N3334" s="190"/>
      <c r="O3334" s="192"/>
      <c r="P3334" s="218"/>
      <c r="Q3334" s="218"/>
      <c r="R3334" s="218"/>
    </row>
    <row r="3335" spans="1:18" x14ac:dyDescent="0.25">
      <c r="A3335" s="191"/>
      <c r="B3335" s="190"/>
      <c r="C3335" s="190"/>
      <c r="D3335" s="190"/>
      <c r="E3335" s="190"/>
      <c r="F3335" s="190"/>
      <c r="G3335" s="190"/>
      <c r="H3335" s="276"/>
      <c r="I3335" s="190"/>
      <c r="J3335" s="67"/>
      <c r="K3335" s="190"/>
      <c r="L3335" s="190"/>
      <c r="M3335" s="191"/>
      <c r="N3335" s="190"/>
      <c r="O3335" s="192"/>
      <c r="P3335" s="218"/>
      <c r="Q3335" s="218"/>
      <c r="R3335" s="218"/>
    </row>
    <row r="3336" spans="1:18" x14ac:dyDescent="0.25">
      <c r="A3336" s="191"/>
      <c r="B3336" s="190"/>
      <c r="C3336" s="190"/>
      <c r="D3336" s="190"/>
      <c r="E3336" s="190"/>
      <c r="F3336" s="190"/>
      <c r="G3336" s="190"/>
      <c r="H3336" s="276"/>
      <c r="I3336" s="190"/>
      <c r="J3336" s="67"/>
      <c r="K3336" s="190"/>
      <c r="L3336" s="190"/>
      <c r="M3336" s="191"/>
      <c r="N3336" s="190"/>
      <c r="O3336" s="192"/>
      <c r="P3336" s="218"/>
      <c r="Q3336" s="218"/>
      <c r="R3336" s="218"/>
    </row>
    <row r="3337" spans="1:18" x14ac:dyDescent="0.25">
      <c r="A3337" s="191"/>
      <c r="B3337" s="190"/>
      <c r="C3337" s="190"/>
      <c r="D3337" s="190"/>
      <c r="E3337" s="190"/>
      <c r="F3337" s="190"/>
      <c r="G3337" s="190"/>
      <c r="H3337" s="276"/>
      <c r="I3337" s="190"/>
      <c r="J3337" s="67"/>
      <c r="K3337" s="190"/>
      <c r="L3337" s="190"/>
      <c r="M3337" s="191"/>
      <c r="N3337" s="190"/>
      <c r="O3337" s="192"/>
      <c r="P3337" s="218"/>
      <c r="Q3337" s="218"/>
      <c r="R3337" s="218"/>
    </row>
    <row r="3338" spans="1:18" x14ac:dyDescent="0.25">
      <c r="A3338" s="191"/>
      <c r="B3338" s="190"/>
      <c r="C3338" s="190"/>
      <c r="D3338" s="190"/>
      <c r="E3338" s="190"/>
      <c r="F3338" s="190"/>
      <c r="G3338" s="190"/>
      <c r="H3338" s="276"/>
      <c r="I3338" s="190"/>
      <c r="J3338" s="67"/>
      <c r="K3338" s="190"/>
      <c r="L3338" s="190"/>
      <c r="M3338" s="191"/>
      <c r="N3338" s="190"/>
      <c r="O3338" s="192"/>
      <c r="P3338" s="218"/>
      <c r="Q3338" s="218"/>
      <c r="R3338" s="218"/>
    </row>
    <row r="3339" spans="1:18" x14ac:dyDescent="0.25">
      <c r="A3339" s="191"/>
      <c r="B3339" s="190"/>
      <c r="C3339" s="190"/>
      <c r="D3339" s="190"/>
      <c r="E3339" s="190"/>
      <c r="F3339" s="190"/>
      <c r="G3339" s="190"/>
      <c r="H3339" s="276"/>
      <c r="I3339" s="190"/>
      <c r="J3339" s="67"/>
      <c r="K3339" s="190"/>
      <c r="L3339" s="190"/>
      <c r="M3339" s="191"/>
      <c r="N3339" s="190"/>
      <c r="O3339" s="192"/>
      <c r="P3339" s="218"/>
      <c r="Q3339" s="218"/>
      <c r="R3339" s="218"/>
    </row>
    <row r="3340" spans="1:18" x14ac:dyDescent="0.25">
      <c r="A3340" s="191"/>
      <c r="B3340" s="190"/>
      <c r="C3340" s="190"/>
      <c r="D3340" s="190"/>
      <c r="E3340" s="190"/>
      <c r="F3340" s="190"/>
      <c r="G3340" s="190"/>
      <c r="H3340" s="276"/>
      <c r="I3340" s="190"/>
      <c r="J3340" s="67"/>
      <c r="K3340" s="190"/>
      <c r="L3340" s="190"/>
      <c r="M3340" s="191"/>
      <c r="N3340" s="190"/>
      <c r="O3340" s="192"/>
      <c r="P3340" s="218"/>
      <c r="Q3340" s="218"/>
      <c r="R3340" s="218"/>
    </row>
    <row r="3341" spans="1:18" x14ac:dyDescent="0.25">
      <c r="A3341" s="191"/>
      <c r="B3341" s="190"/>
      <c r="C3341" s="190"/>
      <c r="D3341" s="190"/>
      <c r="E3341" s="190"/>
      <c r="F3341" s="190"/>
      <c r="G3341" s="190"/>
      <c r="H3341" s="276"/>
      <c r="I3341" s="190"/>
      <c r="J3341" s="67"/>
      <c r="K3341" s="190"/>
      <c r="L3341" s="190"/>
      <c r="M3341" s="191"/>
      <c r="N3341" s="190"/>
      <c r="O3341" s="192"/>
      <c r="P3341" s="218"/>
      <c r="Q3341" s="218"/>
      <c r="R3341" s="218"/>
    </row>
    <row r="3342" spans="1:18" x14ac:dyDescent="0.25">
      <c r="A3342" s="191"/>
      <c r="B3342" s="190"/>
      <c r="C3342" s="190"/>
      <c r="D3342" s="190"/>
      <c r="E3342" s="190"/>
      <c r="F3342" s="190"/>
      <c r="G3342" s="190"/>
      <c r="H3342" s="276"/>
      <c r="I3342" s="190"/>
      <c r="J3342" s="67"/>
      <c r="K3342" s="190"/>
      <c r="L3342" s="190"/>
      <c r="M3342" s="191"/>
      <c r="N3342" s="190"/>
      <c r="O3342" s="192"/>
      <c r="P3342" s="218"/>
      <c r="Q3342" s="218"/>
      <c r="R3342" s="218"/>
    </row>
    <row r="3343" spans="1:18" x14ac:dyDescent="0.25">
      <c r="A3343" s="191"/>
      <c r="B3343" s="190"/>
      <c r="C3343" s="190"/>
      <c r="D3343" s="190"/>
      <c r="E3343" s="190"/>
      <c r="F3343" s="190"/>
      <c r="G3343" s="190"/>
      <c r="H3343" s="276"/>
      <c r="I3343" s="190"/>
      <c r="J3343" s="67"/>
      <c r="K3343" s="190"/>
      <c r="L3343" s="190"/>
      <c r="M3343" s="191"/>
      <c r="N3343" s="190"/>
      <c r="O3343" s="192"/>
      <c r="P3343" s="218"/>
      <c r="Q3343" s="218"/>
      <c r="R3343" s="218"/>
    </row>
    <row r="3344" spans="1:18" x14ac:dyDescent="0.25">
      <c r="A3344" s="191"/>
      <c r="B3344" s="190"/>
      <c r="C3344" s="190"/>
      <c r="D3344" s="190"/>
      <c r="E3344" s="190"/>
      <c r="F3344" s="190"/>
      <c r="G3344" s="190"/>
      <c r="H3344" s="276"/>
      <c r="I3344" s="190"/>
      <c r="J3344" s="67"/>
      <c r="K3344" s="190"/>
      <c r="L3344" s="190"/>
      <c r="M3344" s="191"/>
      <c r="N3344" s="190"/>
      <c r="O3344" s="192"/>
      <c r="P3344" s="218"/>
      <c r="Q3344" s="218"/>
      <c r="R3344" s="218"/>
    </row>
    <row r="3345" spans="1:18" x14ac:dyDescent="0.25">
      <c r="A3345" s="191"/>
      <c r="B3345" s="190"/>
      <c r="C3345" s="190"/>
      <c r="D3345" s="190"/>
      <c r="E3345" s="190"/>
      <c r="F3345" s="190"/>
      <c r="G3345" s="190"/>
      <c r="H3345" s="276"/>
      <c r="I3345" s="190"/>
      <c r="J3345" s="67"/>
      <c r="K3345" s="190"/>
      <c r="L3345" s="190"/>
      <c r="M3345" s="191"/>
      <c r="N3345" s="190"/>
      <c r="O3345" s="192"/>
      <c r="P3345" s="218"/>
      <c r="Q3345" s="218"/>
      <c r="R3345" s="218"/>
    </row>
    <row r="3346" spans="1:18" x14ac:dyDescent="0.25">
      <c r="A3346" s="191"/>
      <c r="B3346" s="190"/>
      <c r="C3346" s="190"/>
      <c r="D3346" s="190"/>
      <c r="E3346" s="190"/>
      <c r="F3346" s="190"/>
      <c r="G3346" s="190"/>
      <c r="H3346" s="276"/>
      <c r="I3346" s="190"/>
      <c r="J3346" s="67"/>
      <c r="K3346" s="190"/>
      <c r="L3346" s="190"/>
      <c r="M3346" s="191"/>
      <c r="N3346" s="190"/>
      <c r="O3346" s="192"/>
      <c r="P3346" s="218"/>
      <c r="Q3346" s="218"/>
      <c r="R3346" s="218"/>
    </row>
    <row r="3347" spans="1:18" x14ac:dyDescent="0.25">
      <c r="A3347" s="191"/>
      <c r="B3347" s="190"/>
      <c r="C3347" s="190"/>
      <c r="D3347" s="190"/>
      <c r="E3347" s="190"/>
      <c r="F3347" s="190"/>
      <c r="G3347" s="190"/>
      <c r="H3347" s="276"/>
      <c r="I3347" s="190"/>
      <c r="J3347" s="67"/>
      <c r="K3347" s="190"/>
      <c r="L3347" s="190"/>
      <c r="M3347" s="191"/>
      <c r="N3347" s="190"/>
      <c r="O3347" s="192"/>
      <c r="P3347" s="218"/>
      <c r="Q3347" s="218"/>
      <c r="R3347" s="218"/>
    </row>
    <row r="3348" spans="1:18" x14ac:dyDescent="0.25">
      <c r="A3348" s="191"/>
      <c r="B3348" s="190"/>
      <c r="C3348" s="190"/>
      <c r="D3348" s="190"/>
      <c r="E3348" s="190"/>
      <c r="F3348" s="190"/>
      <c r="G3348" s="190"/>
      <c r="H3348" s="276"/>
      <c r="I3348" s="190"/>
      <c r="J3348" s="67"/>
      <c r="K3348" s="190"/>
      <c r="L3348" s="190"/>
      <c r="M3348" s="191"/>
      <c r="N3348" s="190"/>
      <c r="O3348" s="192"/>
      <c r="P3348" s="218"/>
      <c r="Q3348" s="218"/>
      <c r="R3348" s="218"/>
    </row>
    <row r="3349" spans="1:18" x14ac:dyDescent="0.25">
      <c r="A3349" s="191"/>
      <c r="B3349" s="190"/>
      <c r="C3349" s="190"/>
      <c r="D3349" s="190"/>
      <c r="E3349" s="190"/>
      <c r="F3349" s="190"/>
      <c r="G3349" s="190"/>
      <c r="H3349" s="276"/>
      <c r="I3349" s="190"/>
      <c r="J3349" s="67"/>
      <c r="K3349" s="190"/>
      <c r="L3349" s="190"/>
      <c r="M3349" s="191"/>
      <c r="N3349" s="190"/>
      <c r="O3349" s="192"/>
      <c r="P3349" s="218"/>
      <c r="Q3349" s="218"/>
      <c r="R3349" s="218"/>
    </row>
    <row r="3350" spans="1:18" x14ac:dyDescent="0.25">
      <c r="A3350" s="191"/>
      <c r="B3350" s="190"/>
      <c r="C3350" s="190"/>
      <c r="D3350" s="190"/>
      <c r="E3350" s="190"/>
      <c r="F3350" s="190"/>
      <c r="G3350" s="190"/>
      <c r="H3350" s="276"/>
      <c r="I3350" s="190"/>
      <c r="J3350" s="67"/>
      <c r="K3350" s="190"/>
      <c r="L3350" s="190"/>
      <c r="M3350" s="191"/>
      <c r="N3350" s="190"/>
      <c r="O3350" s="192"/>
      <c r="P3350" s="218"/>
      <c r="Q3350" s="218"/>
      <c r="R3350" s="218"/>
    </row>
    <row r="3351" spans="1:18" x14ac:dyDescent="0.25">
      <c r="A3351" s="191"/>
      <c r="B3351" s="190"/>
      <c r="C3351" s="190"/>
      <c r="D3351" s="190"/>
      <c r="E3351" s="190"/>
      <c r="F3351" s="190"/>
      <c r="G3351" s="190"/>
      <c r="H3351" s="276"/>
      <c r="I3351" s="190"/>
      <c r="J3351" s="67"/>
      <c r="K3351" s="190"/>
      <c r="L3351" s="190"/>
      <c r="M3351" s="191"/>
      <c r="N3351" s="190"/>
      <c r="O3351" s="192"/>
      <c r="P3351" s="218"/>
      <c r="Q3351" s="218"/>
      <c r="R3351" s="218"/>
    </row>
    <row r="3352" spans="1:18" x14ac:dyDescent="0.25">
      <c r="A3352" s="191"/>
      <c r="B3352" s="190"/>
      <c r="C3352" s="190"/>
      <c r="D3352" s="190"/>
      <c r="E3352" s="190"/>
      <c r="F3352" s="190"/>
      <c r="G3352" s="190"/>
      <c r="H3352" s="276"/>
      <c r="I3352" s="190"/>
      <c r="J3352" s="67"/>
      <c r="K3352" s="190"/>
      <c r="L3352" s="190"/>
      <c r="M3352" s="191"/>
      <c r="N3352" s="190"/>
      <c r="O3352" s="192"/>
      <c r="P3352" s="218"/>
      <c r="Q3352" s="218"/>
      <c r="R3352" s="218"/>
    </row>
    <row r="3353" spans="1:18" x14ac:dyDescent="0.25">
      <c r="A3353" s="191"/>
      <c r="B3353" s="190"/>
      <c r="C3353" s="190"/>
      <c r="D3353" s="190"/>
      <c r="E3353" s="190"/>
      <c r="F3353" s="190"/>
      <c r="G3353" s="190"/>
      <c r="H3353" s="276"/>
      <c r="I3353" s="190"/>
      <c r="J3353" s="67"/>
      <c r="K3353" s="190"/>
      <c r="L3353" s="190"/>
      <c r="M3353" s="191"/>
      <c r="N3353" s="190"/>
      <c r="O3353" s="192"/>
      <c r="P3353" s="218"/>
      <c r="Q3353" s="218"/>
      <c r="R3353" s="218"/>
    </row>
    <row r="3354" spans="1:18" x14ac:dyDescent="0.25">
      <c r="A3354" s="191"/>
      <c r="B3354" s="190"/>
      <c r="C3354" s="190"/>
      <c r="D3354" s="190"/>
      <c r="E3354" s="190"/>
      <c r="F3354" s="190"/>
      <c r="G3354" s="190"/>
      <c r="H3354" s="276"/>
      <c r="I3354" s="190"/>
      <c r="J3354" s="67"/>
      <c r="K3354" s="190"/>
      <c r="L3354" s="190"/>
      <c r="M3354" s="191"/>
      <c r="N3354" s="190"/>
      <c r="O3354" s="192"/>
      <c r="P3354" s="218"/>
      <c r="Q3354" s="218"/>
      <c r="R3354" s="218"/>
    </row>
    <row r="3355" spans="1:18" x14ac:dyDescent="0.25">
      <c r="A3355" s="191"/>
      <c r="B3355" s="190"/>
      <c r="C3355" s="190"/>
      <c r="D3355" s="190"/>
      <c r="E3355" s="190"/>
      <c r="F3355" s="190"/>
      <c r="G3355" s="190"/>
      <c r="H3355" s="276"/>
      <c r="I3355" s="190"/>
      <c r="J3355" s="67"/>
      <c r="K3355" s="190"/>
      <c r="L3355" s="190"/>
      <c r="M3355" s="191"/>
      <c r="N3355" s="190"/>
      <c r="O3355" s="192"/>
      <c r="P3355" s="218"/>
      <c r="Q3355" s="218"/>
      <c r="R3355" s="218"/>
    </row>
    <row r="3356" spans="1:18" x14ac:dyDescent="0.25">
      <c r="A3356" s="191"/>
      <c r="B3356" s="190"/>
      <c r="C3356" s="190"/>
      <c r="D3356" s="190"/>
      <c r="E3356" s="190"/>
      <c r="F3356" s="190"/>
      <c r="G3356" s="190"/>
      <c r="H3356" s="276"/>
      <c r="I3356" s="190"/>
      <c r="J3356" s="67"/>
      <c r="K3356" s="190"/>
      <c r="L3356" s="190"/>
      <c r="M3356" s="191"/>
      <c r="N3356" s="190"/>
      <c r="O3356" s="192"/>
      <c r="P3356" s="218"/>
      <c r="Q3356" s="218"/>
      <c r="R3356" s="218"/>
    </row>
    <row r="3357" spans="1:18" x14ac:dyDescent="0.25">
      <c r="A3357" s="191"/>
      <c r="B3357" s="190"/>
      <c r="C3357" s="190"/>
      <c r="D3357" s="190"/>
      <c r="E3357" s="190"/>
      <c r="F3357" s="190"/>
      <c r="G3357" s="190"/>
      <c r="H3357" s="276"/>
      <c r="I3357" s="190"/>
      <c r="J3357" s="67"/>
      <c r="K3357" s="190"/>
      <c r="L3357" s="190"/>
      <c r="M3357" s="191"/>
      <c r="N3357" s="190"/>
      <c r="O3357" s="192"/>
      <c r="P3357" s="218"/>
      <c r="Q3357" s="218"/>
      <c r="R3357" s="218"/>
    </row>
    <row r="3358" spans="1:18" x14ac:dyDescent="0.25">
      <c r="A3358" s="191"/>
      <c r="B3358" s="190"/>
      <c r="C3358" s="190"/>
      <c r="D3358" s="190"/>
      <c r="E3358" s="190"/>
      <c r="F3358" s="190"/>
      <c r="G3358" s="190"/>
      <c r="H3358" s="276"/>
      <c r="I3358" s="190"/>
      <c r="J3358" s="67"/>
      <c r="K3358" s="190"/>
      <c r="L3358" s="190"/>
      <c r="M3358" s="191"/>
      <c r="N3358" s="190"/>
      <c r="O3358" s="192"/>
      <c r="P3358" s="218"/>
      <c r="Q3358" s="218"/>
      <c r="R3358" s="218"/>
    </row>
    <row r="3359" spans="1:18" x14ac:dyDescent="0.25">
      <c r="A3359" s="191"/>
      <c r="B3359" s="190"/>
      <c r="C3359" s="190"/>
      <c r="D3359" s="190"/>
      <c r="E3359" s="190"/>
      <c r="F3359" s="190"/>
      <c r="G3359" s="190"/>
      <c r="H3359" s="276"/>
      <c r="I3359" s="190"/>
      <c r="J3359" s="67"/>
      <c r="K3359" s="190"/>
      <c r="L3359" s="190"/>
      <c r="M3359" s="191"/>
      <c r="N3359" s="190"/>
      <c r="O3359" s="192"/>
      <c r="P3359" s="218"/>
      <c r="Q3359" s="218"/>
      <c r="R3359" s="218"/>
    </row>
    <row r="3360" spans="1:18" x14ac:dyDescent="0.25">
      <c r="A3360" s="191"/>
      <c r="B3360" s="190"/>
      <c r="C3360" s="190"/>
      <c r="D3360" s="190"/>
      <c r="E3360" s="190"/>
      <c r="F3360" s="190"/>
      <c r="G3360" s="190"/>
      <c r="H3360" s="276"/>
      <c r="I3360" s="190"/>
      <c r="J3360" s="67"/>
      <c r="K3360" s="190"/>
      <c r="L3360" s="190"/>
      <c r="M3360" s="191"/>
      <c r="N3360" s="190"/>
      <c r="O3360" s="192"/>
      <c r="P3360" s="218"/>
      <c r="Q3360" s="218"/>
      <c r="R3360" s="218"/>
    </row>
    <row r="3361" spans="1:18" x14ac:dyDescent="0.25">
      <c r="A3361" s="191"/>
      <c r="B3361" s="190"/>
      <c r="C3361" s="190"/>
      <c r="D3361" s="190"/>
      <c r="E3361" s="190"/>
      <c r="F3361" s="190"/>
      <c r="G3361" s="190"/>
      <c r="H3361" s="276"/>
      <c r="I3361" s="190"/>
      <c r="J3361" s="67"/>
      <c r="K3361" s="190"/>
      <c r="L3361" s="190"/>
      <c r="M3361" s="191"/>
      <c r="N3361" s="190"/>
      <c r="O3361" s="192"/>
      <c r="P3361" s="218"/>
      <c r="Q3361" s="218"/>
      <c r="R3361" s="218"/>
    </row>
    <row r="3362" spans="1:18" x14ac:dyDescent="0.25">
      <c r="A3362" s="191"/>
      <c r="B3362" s="190"/>
      <c r="C3362" s="190"/>
      <c r="D3362" s="190"/>
      <c r="E3362" s="190"/>
      <c r="F3362" s="190"/>
      <c r="G3362" s="190"/>
      <c r="H3362" s="276"/>
      <c r="I3362" s="190"/>
      <c r="J3362" s="67"/>
      <c r="K3362" s="190"/>
      <c r="L3362" s="190"/>
      <c r="M3362" s="191"/>
      <c r="N3362" s="190"/>
      <c r="O3362" s="192"/>
      <c r="P3362" s="218"/>
      <c r="Q3362" s="218"/>
      <c r="R3362" s="218"/>
    </row>
    <row r="3363" spans="1:18" x14ac:dyDescent="0.25">
      <c r="A3363" s="191"/>
      <c r="B3363" s="190"/>
      <c r="C3363" s="190"/>
      <c r="D3363" s="190"/>
      <c r="E3363" s="190"/>
      <c r="F3363" s="190"/>
      <c r="G3363" s="190"/>
      <c r="H3363" s="276"/>
      <c r="I3363" s="190"/>
      <c r="J3363" s="67"/>
      <c r="K3363" s="190"/>
      <c r="L3363" s="190"/>
      <c r="M3363" s="191"/>
      <c r="N3363" s="190"/>
      <c r="O3363" s="192"/>
      <c r="P3363" s="218"/>
      <c r="Q3363" s="218"/>
      <c r="R3363" s="218"/>
    </row>
    <row r="3364" spans="1:18" x14ac:dyDescent="0.25">
      <c r="A3364" s="191"/>
      <c r="B3364" s="190"/>
      <c r="C3364" s="190"/>
      <c r="D3364" s="190"/>
      <c r="E3364" s="190"/>
      <c r="F3364" s="190"/>
      <c r="G3364" s="190"/>
      <c r="H3364" s="276"/>
      <c r="I3364" s="190"/>
      <c r="J3364" s="67"/>
      <c r="K3364" s="190"/>
      <c r="L3364" s="190"/>
      <c r="M3364" s="191"/>
      <c r="N3364" s="190"/>
      <c r="O3364" s="192"/>
      <c r="P3364" s="218"/>
      <c r="Q3364" s="218"/>
      <c r="R3364" s="218"/>
    </row>
    <row r="3365" spans="1:18" x14ac:dyDescent="0.25">
      <c r="A3365" s="191"/>
      <c r="B3365" s="190"/>
      <c r="C3365" s="190"/>
      <c r="D3365" s="190"/>
      <c r="E3365" s="190"/>
      <c r="F3365" s="190"/>
      <c r="G3365" s="190"/>
      <c r="H3365" s="276"/>
      <c r="I3365" s="190"/>
      <c r="J3365" s="67"/>
      <c r="K3365" s="190"/>
      <c r="L3365" s="190"/>
      <c r="M3365" s="191"/>
      <c r="N3365" s="190"/>
      <c r="O3365" s="192"/>
      <c r="P3365" s="218"/>
      <c r="Q3365" s="218"/>
      <c r="R3365" s="218"/>
    </row>
    <row r="3366" spans="1:18" x14ac:dyDescent="0.25">
      <c r="A3366" s="191"/>
      <c r="B3366" s="190"/>
      <c r="C3366" s="190"/>
      <c r="D3366" s="190"/>
      <c r="E3366" s="190"/>
      <c r="F3366" s="190"/>
      <c r="G3366" s="190"/>
      <c r="H3366" s="276"/>
      <c r="I3366" s="190"/>
      <c r="J3366" s="67"/>
      <c r="K3366" s="190"/>
      <c r="L3366" s="190"/>
      <c r="M3366" s="191"/>
      <c r="N3366" s="190"/>
      <c r="O3366" s="192"/>
      <c r="P3366" s="218"/>
      <c r="Q3366" s="218"/>
      <c r="R3366" s="218"/>
    </row>
    <row r="3367" spans="1:18" x14ac:dyDescent="0.25">
      <c r="A3367" s="191"/>
      <c r="B3367" s="190"/>
      <c r="C3367" s="190"/>
      <c r="D3367" s="190"/>
      <c r="E3367" s="190"/>
      <c r="F3367" s="190"/>
      <c r="G3367" s="190"/>
      <c r="H3367" s="276"/>
      <c r="I3367" s="190"/>
      <c r="J3367" s="67"/>
      <c r="K3367" s="190"/>
      <c r="L3367" s="190"/>
      <c r="M3367" s="191"/>
      <c r="N3367" s="190"/>
      <c r="O3367" s="192"/>
      <c r="P3367" s="218"/>
      <c r="Q3367" s="218"/>
      <c r="R3367" s="218"/>
    </row>
    <row r="3368" spans="1:18" x14ac:dyDescent="0.25">
      <c r="A3368" s="191"/>
      <c r="B3368" s="190"/>
      <c r="C3368" s="190"/>
      <c r="D3368" s="190"/>
      <c r="E3368" s="190"/>
      <c r="F3368" s="190"/>
      <c r="G3368" s="190"/>
      <c r="H3368" s="276"/>
      <c r="I3368" s="190"/>
      <c r="J3368" s="67"/>
      <c r="K3368" s="190"/>
      <c r="L3368" s="190"/>
      <c r="M3368" s="191"/>
      <c r="N3368" s="190"/>
      <c r="O3368" s="192"/>
      <c r="P3368" s="218"/>
      <c r="Q3368" s="218"/>
      <c r="R3368" s="218"/>
    </row>
    <row r="3369" spans="1:18" x14ac:dyDescent="0.25">
      <c r="A3369" s="191"/>
      <c r="B3369" s="190"/>
      <c r="C3369" s="190"/>
      <c r="D3369" s="190"/>
      <c r="E3369" s="190"/>
      <c r="F3369" s="190"/>
      <c r="G3369" s="190"/>
      <c r="H3369" s="276"/>
      <c r="I3369" s="190"/>
      <c r="J3369" s="67"/>
      <c r="K3369" s="190"/>
      <c r="L3369" s="190"/>
      <c r="M3369" s="191"/>
      <c r="N3369" s="190"/>
      <c r="O3369" s="192"/>
      <c r="P3369" s="218"/>
      <c r="Q3369" s="218"/>
      <c r="R3369" s="218"/>
    </row>
    <row r="3370" spans="1:18" x14ac:dyDescent="0.25">
      <c r="A3370" s="191"/>
      <c r="B3370" s="190"/>
      <c r="C3370" s="190"/>
      <c r="D3370" s="190"/>
      <c r="E3370" s="190"/>
      <c r="F3370" s="190"/>
      <c r="G3370" s="190"/>
      <c r="H3370" s="276"/>
      <c r="I3370" s="190"/>
      <c r="J3370" s="67"/>
      <c r="K3370" s="190"/>
      <c r="L3370" s="190"/>
      <c r="M3370" s="191"/>
      <c r="N3370" s="190"/>
      <c r="O3370" s="192"/>
      <c r="P3370" s="218"/>
      <c r="Q3370" s="218"/>
      <c r="R3370" s="218"/>
    </row>
    <row r="3371" spans="1:18" x14ac:dyDescent="0.25">
      <c r="A3371" s="191"/>
      <c r="B3371" s="190"/>
      <c r="C3371" s="190"/>
      <c r="D3371" s="190"/>
      <c r="E3371" s="190"/>
      <c r="F3371" s="190"/>
      <c r="G3371" s="190"/>
      <c r="H3371" s="276"/>
      <c r="I3371" s="190"/>
      <c r="J3371" s="67"/>
      <c r="K3371" s="190"/>
      <c r="L3371" s="190"/>
      <c r="M3371" s="191"/>
      <c r="N3371" s="190"/>
      <c r="O3371" s="192"/>
      <c r="P3371" s="218"/>
      <c r="Q3371" s="218"/>
      <c r="R3371" s="218"/>
    </row>
    <row r="3372" spans="1:18" x14ac:dyDescent="0.25">
      <c r="A3372" s="191"/>
      <c r="B3372" s="190"/>
      <c r="C3372" s="190"/>
      <c r="D3372" s="190"/>
      <c r="E3372" s="190"/>
      <c r="F3372" s="190"/>
      <c r="G3372" s="190"/>
      <c r="H3372" s="276"/>
      <c r="I3372" s="190"/>
      <c r="J3372" s="67"/>
      <c r="K3372" s="190"/>
      <c r="L3372" s="190"/>
      <c r="M3372" s="191"/>
      <c r="N3372" s="190"/>
      <c r="O3372" s="192"/>
      <c r="P3372" s="218"/>
      <c r="Q3372" s="218"/>
      <c r="R3372" s="218"/>
    </row>
    <row r="3373" spans="1:18" x14ac:dyDescent="0.25">
      <c r="A3373" s="191"/>
      <c r="B3373" s="190"/>
      <c r="C3373" s="190"/>
      <c r="D3373" s="190"/>
      <c r="E3373" s="190"/>
      <c r="F3373" s="190"/>
      <c r="G3373" s="190"/>
      <c r="H3373" s="276"/>
      <c r="I3373" s="190"/>
      <c r="J3373" s="67"/>
      <c r="K3373" s="190"/>
      <c r="L3373" s="190"/>
      <c r="M3373" s="191"/>
      <c r="N3373" s="190"/>
      <c r="O3373" s="192"/>
      <c r="P3373" s="218"/>
      <c r="Q3373" s="218"/>
      <c r="R3373" s="218"/>
    </row>
    <row r="3374" spans="1:18" x14ac:dyDescent="0.25">
      <c r="A3374" s="191"/>
      <c r="B3374" s="190"/>
      <c r="C3374" s="190"/>
      <c r="D3374" s="190"/>
      <c r="E3374" s="190"/>
      <c r="F3374" s="190"/>
      <c r="G3374" s="190"/>
      <c r="H3374" s="276"/>
      <c r="I3374" s="190"/>
      <c r="J3374" s="67"/>
      <c r="K3374" s="190"/>
      <c r="L3374" s="190"/>
      <c r="M3374" s="191"/>
      <c r="N3374" s="190"/>
      <c r="O3374" s="192"/>
      <c r="P3374" s="218"/>
      <c r="Q3374" s="218"/>
      <c r="R3374" s="218"/>
    </row>
    <row r="3375" spans="1:18" x14ac:dyDescent="0.25">
      <c r="A3375" s="191"/>
      <c r="B3375" s="190"/>
      <c r="C3375" s="190"/>
      <c r="D3375" s="190"/>
      <c r="E3375" s="190"/>
      <c r="F3375" s="190"/>
      <c r="G3375" s="190"/>
      <c r="H3375" s="276"/>
      <c r="I3375" s="190"/>
      <c r="J3375" s="67"/>
      <c r="K3375" s="190"/>
      <c r="L3375" s="190"/>
      <c r="M3375" s="191"/>
      <c r="N3375" s="190"/>
      <c r="O3375" s="192"/>
      <c r="P3375" s="218"/>
      <c r="Q3375" s="218"/>
      <c r="R3375" s="218"/>
    </row>
    <row r="3376" spans="1:18" x14ac:dyDescent="0.25">
      <c r="A3376" s="191"/>
      <c r="B3376" s="190"/>
      <c r="C3376" s="190"/>
      <c r="D3376" s="190"/>
      <c r="E3376" s="190"/>
      <c r="F3376" s="190"/>
      <c r="G3376" s="190"/>
      <c r="H3376" s="276"/>
      <c r="I3376" s="190"/>
      <c r="J3376" s="67"/>
      <c r="K3376" s="190"/>
      <c r="L3376" s="190"/>
      <c r="M3376" s="191"/>
      <c r="N3376" s="190"/>
      <c r="O3376" s="192"/>
      <c r="P3376" s="218"/>
      <c r="Q3376" s="218"/>
      <c r="R3376" s="218"/>
    </row>
    <row r="3377" spans="1:18" x14ac:dyDescent="0.25">
      <c r="A3377" s="191"/>
      <c r="B3377" s="190"/>
      <c r="C3377" s="190"/>
      <c r="D3377" s="190"/>
      <c r="E3377" s="190"/>
      <c r="F3377" s="190"/>
      <c r="G3377" s="190"/>
      <c r="H3377" s="276"/>
      <c r="I3377" s="190"/>
      <c r="J3377" s="67"/>
      <c r="K3377" s="190"/>
      <c r="L3377" s="190"/>
      <c r="M3377" s="191"/>
      <c r="N3377" s="190"/>
      <c r="O3377" s="192"/>
      <c r="P3377" s="218"/>
      <c r="Q3377" s="218"/>
      <c r="R3377" s="218"/>
    </row>
    <row r="3378" spans="1:18" x14ac:dyDescent="0.25">
      <c r="A3378" s="191"/>
      <c r="B3378" s="190"/>
      <c r="C3378" s="190"/>
      <c r="D3378" s="190"/>
      <c r="E3378" s="190"/>
      <c r="F3378" s="190"/>
      <c r="G3378" s="190"/>
      <c r="H3378" s="276"/>
      <c r="I3378" s="190"/>
      <c r="J3378" s="67"/>
      <c r="K3378" s="190"/>
      <c r="L3378" s="190"/>
      <c r="M3378" s="191"/>
      <c r="N3378" s="190"/>
      <c r="O3378" s="192"/>
      <c r="P3378" s="218"/>
      <c r="Q3378" s="218"/>
      <c r="R3378" s="218"/>
    </row>
    <row r="3379" spans="1:18" x14ac:dyDescent="0.25">
      <c r="A3379" s="191"/>
      <c r="B3379" s="190"/>
      <c r="C3379" s="190"/>
      <c r="D3379" s="190"/>
      <c r="E3379" s="190"/>
      <c r="F3379" s="190"/>
      <c r="G3379" s="190"/>
      <c r="H3379" s="276"/>
      <c r="I3379" s="190"/>
      <c r="J3379" s="67"/>
      <c r="K3379" s="190"/>
      <c r="L3379" s="190"/>
      <c r="M3379" s="191"/>
      <c r="N3379" s="190"/>
      <c r="O3379" s="192"/>
      <c r="P3379" s="218"/>
      <c r="Q3379" s="218"/>
      <c r="R3379" s="218"/>
    </row>
    <row r="3380" spans="1:18" x14ac:dyDescent="0.25">
      <c r="A3380" s="191"/>
      <c r="B3380" s="190"/>
      <c r="C3380" s="190"/>
      <c r="D3380" s="190"/>
      <c r="E3380" s="190"/>
      <c r="F3380" s="190"/>
      <c r="G3380" s="190"/>
      <c r="H3380" s="276"/>
      <c r="I3380" s="190"/>
      <c r="J3380" s="67"/>
      <c r="K3380" s="190"/>
      <c r="L3380" s="190"/>
      <c r="M3380" s="191"/>
      <c r="N3380" s="190"/>
      <c r="O3380" s="192"/>
      <c r="P3380" s="218"/>
      <c r="Q3380" s="218"/>
      <c r="R3380" s="218"/>
    </row>
    <row r="3381" spans="1:18" x14ac:dyDescent="0.25">
      <c r="A3381" s="191"/>
      <c r="B3381" s="190"/>
      <c r="C3381" s="190"/>
      <c r="D3381" s="190"/>
      <c r="E3381" s="190"/>
      <c r="F3381" s="190"/>
      <c r="G3381" s="190"/>
      <c r="H3381" s="276"/>
      <c r="I3381" s="190"/>
      <c r="J3381" s="67"/>
      <c r="K3381" s="190"/>
      <c r="L3381" s="190"/>
      <c r="M3381" s="191"/>
      <c r="N3381" s="190"/>
      <c r="O3381" s="192"/>
      <c r="P3381" s="218"/>
      <c r="Q3381" s="218"/>
      <c r="R3381" s="218"/>
    </row>
    <row r="3382" spans="1:18" x14ac:dyDescent="0.25">
      <c r="A3382" s="191"/>
      <c r="B3382" s="190"/>
      <c r="C3382" s="190"/>
      <c r="D3382" s="190"/>
      <c r="E3382" s="190"/>
      <c r="F3382" s="190"/>
      <c r="G3382" s="190"/>
      <c r="H3382" s="276"/>
      <c r="I3382" s="190"/>
      <c r="J3382" s="67"/>
      <c r="K3382" s="190"/>
      <c r="L3382" s="190"/>
      <c r="M3382" s="191"/>
      <c r="N3382" s="190"/>
      <c r="O3382" s="192"/>
      <c r="P3382" s="218"/>
      <c r="Q3382" s="218"/>
      <c r="R3382" s="218"/>
    </row>
    <row r="3383" spans="1:18" x14ac:dyDescent="0.25">
      <c r="A3383" s="191"/>
      <c r="B3383" s="190"/>
      <c r="C3383" s="190"/>
      <c r="D3383" s="190"/>
      <c r="E3383" s="190"/>
      <c r="F3383" s="190"/>
      <c r="G3383" s="190"/>
      <c r="H3383" s="276"/>
      <c r="I3383" s="190"/>
      <c r="J3383" s="67"/>
      <c r="K3383" s="190"/>
      <c r="L3383" s="190"/>
      <c r="M3383" s="191"/>
      <c r="N3383" s="190"/>
      <c r="O3383" s="192"/>
      <c r="P3383" s="218"/>
      <c r="Q3383" s="218"/>
      <c r="R3383" s="218"/>
    </row>
    <row r="3384" spans="1:18" x14ac:dyDescent="0.25">
      <c r="A3384" s="191"/>
      <c r="B3384" s="190"/>
      <c r="C3384" s="190"/>
      <c r="D3384" s="190"/>
      <c r="E3384" s="190"/>
      <c r="F3384" s="190"/>
      <c r="G3384" s="190"/>
      <c r="H3384" s="276"/>
      <c r="I3384" s="190"/>
      <c r="J3384" s="67"/>
      <c r="K3384" s="190"/>
      <c r="L3384" s="190"/>
      <c r="M3384" s="191"/>
      <c r="N3384" s="190"/>
      <c r="O3384" s="192"/>
      <c r="P3384" s="218"/>
      <c r="Q3384" s="218"/>
      <c r="R3384" s="218"/>
    </row>
    <row r="3385" spans="1:18" x14ac:dyDescent="0.25">
      <c r="A3385" s="191"/>
      <c r="B3385" s="190"/>
      <c r="C3385" s="190"/>
      <c r="D3385" s="190"/>
      <c r="E3385" s="190"/>
      <c r="F3385" s="190"/>
      <c r="G3385" s="190"/>
      <c r="H3385" s="276"/>
      <c r="I3385" s="190"/>
      <c r="J3385" s="67"/>
      <c r="K3385" s="190"/>
      <c r="L3385" s="190"/>
      <c r="M3385" s="191"/>
      <c r="N3385" s="190"/>
      <c r="O3385" s="192"/>
      <c r="P3385" s="218"/>
      <c r="Q3385" s="218"/>
      <c r="R3385" s="218"/>
    </row>
    <row r="3386" spans="1:18" x14ac:dyDescent="0.25">
      <c r="A3386" s="191"/>
      <c r="B3386" s="190"/>
      <c r="C3386" s="190"/>
      <c r="D3386" s="190"/>
      <c r="E3386" s="190"/>
      <c r="F3386" s="190"/>
      <c r="G3386" s="190"/>
      <c r="H3386" s="276"/>
      <c r="I3386" s="190"/>
      <c r="J3386" s="67"/>
      <c r="K3386" s="190"/>
      <c r="L3386" s="190"/>
      <c r="M3386" s="191"/>
      <c r="N3386" s="190"/>
      <c r="O3386" s="192"/>
      <c r="P3386" s="218"/>
      <c r="Q3386" s="218"/>
      <c r="R3386" s="218"/>
    </row>
    <row r="3387" spans="1:18" x14ac:dyDescent="0.25">
      <c r="A3387" s="191"/>
      <c r="B3387" s="190"/>
      <c r="C3387" s="190"/>
      <c r="D3387" s="190"/>
      <c r="E3387" s="190"/>
      <c r="F3387" s="190"/>
      <c r="G3387" s="190"/>
      <c r="H3387" s="276"/>
      <c r="I3387" s="190"/>
      <c r="J3387" s="67"/>
      <c r="K3387" s="190"/>
      <c r="L3387" s="190"/>
      <c r="M3387" s="191"/>
      <c r="N3387" s="190"/>
      <c r="O3387" s="192"/>
      <c r="P3387" s="218"/>
      <c r="Q3387" s="218"/>
      <c r="R3387" s="218"/>
    </row>
    <row r="3388" spans="1:18" x14ac:dyDescent="0.25">
      <c r="A3388" s="191"/>
      <c r="B3388" s="190"/>
      <c r="C3388" s="190"/>
      <c r="D3388" s="190"/>
      <c r="E3388" s="190"/>
      <c r="F3388" s="190"/>
      <c r="G3388" s="190"/>
      <c r="H3388" s="276"/>
      <c r="I3388" s="190"/>
      <c r="J3388" s="67"/>
      <c r="K3388" s="190"/>
      <c r="L3388" s="190"/>
      <c r="M3388" s="191"/>
      <c r="N3388" s="190"/>
      <c r="O3388" s="192"/>
      <c r="P3388" s="218"/>
      <c r="Q3388" s="218"/>
      <c r="R3388" s="218"/>
    </row>
    <row r="3389" spans="1:18" x14ac:dyDescent="0.25">
      <c r="A3389" s="191"/>
      <c r="B3389" s="190"/>
      <c r="C3389" s="190"/>
      <c r="D3389" s="190"/>
      <c r="E3389" s="190"/>
      <c r="F3389" s="190"/>
      <c r="G3389" s="190"/>
      <c r="H3389" s="276"/>
      <c r="I3389" s="190"/>
      <c r="J3389" s="67"/>
      <c r="K3389" s="190"/>
      <c r="L3389" s="190"/>
      <c r="M3389" s="191"/>
      <c r="N3389" s="190"/>
      <c r="O3389" s="192"/>
      <c r="P3389" s="218"/>
      <c r="Q3389" s="218"/>
      <c r="R3389" s="218"/>
    </row>
    <row r="3390" spans="1:18" x14ac:dyDescent="0.25">
      <c r="A3390" s="191"/>
      <c r="B3390" s="190"/>
      <c r="C3390" s="190"/>
      <c r="D3390" s="190"/>
      <c r="E3390" s="190"/>
      <c r="F3390" s="190"/>
      <c r="G3390" s="190"/>
      <c r="H3390" s="276"/>
      <c r="I3390" s="190"/>
      <c r="J3390" s="67"/>
      <c r="K3390" s="190"/>
      <c r="L3390" s="190"/>
      <c r="M3390" s="191"/>
      <c r="N3390" s="190"/>
      <c r="O3390" s="192"/>
      <c r="P3390" s="218"/>
      <c r="Q3390" s="218"/>
      <c r="R3390" s="218"/>
    </row>
    <row r="3391" spans="1:18" x14ac:dyDescent="0.25">
      <c r="A3391" s="191"/>
      <c r="B3391" s="190"/>
      <c r="C3391" s="190"/>
      <c r="D3391" s="190"/>
      <c r="E3391" s="190"/>
      <c r="F3391" s="190"/>
      <c r="G3391" s="190"/>
      <c r="H3391" s="276"/>
      <c r="I3391" s="190"/>
      <c r="J3391" s="67"/>
      <c r="K3391" s="190"/>
      <c r="L3391" s="190"/>
      <c r="M3391" s="191"/>
      <c r="N3391" s="190"/>
      <c r="O3391" s="192"/>
      <c r="P3391" s="218"/>
      <c r="Q3391" s="218"/>
      <c r="R3391" s="218"/>
    </row>
    <row r="3392" spans="1:18" x14ac:dyDescent="0.25">
      <c r="A3392" s="191"/>
      <c r="B3392" s="190"/>
      <c r="C3392" s="190"/>
      <c r="D3392" s="190"/>
      <c r="E3392" s="190"/>
      <c r="F3392" s="190"/>
      <c r="G3392" s="190"/>
      <c r="H3392" s="276"/>
      <c r="I3392" s="190"/>
      <c r="J3392" s="67"/>
      <c r="K3392" s="190"/>
      <c r="L3392" s="190"/>
      <c r="M3392" s="191"/>
      <c r="N3392" s="190"/>
      <c r="O3392" s="192"/>
      <c r="P3392" s="218"/>
      <c r="Q3392" s="218"/>
      <c r="R3392" s="218"/>
    </row>
    <row r="3393" spans="1:18" x14ac:dyDescent="0.25">
      <c r="A3393" s="191"/>
      <c r="B3393" s="190"/>
      <c r="C3393" s="190"/>
      <c r="D3393" s="190"/>
      <c r="E3393" s="190"/>
      <c r="F3393" s="190"/>
      <c r="G3393" s="190"/>
      <c r="H3393" s="276"/>
      <c r="I3393" s="190"/>
      <c r="J3393" s="67"/>
      <c r="K3393" s="190"/>
      <c r="L3393" s="190"/>
      <c r="M3393" s="191"/>
      <c r="N3393" s="190"/>
      <c r="O3393" s="192"/>
      <c r="P3393" s="218"/>
      <c r="Q3393" s="218"/>
      <c r="R3393" s="218"/>
    </row>
    <row r="3394" spans="1:18" x14ac:dyDescent="0.25">
      <c r="A3394" s="191"/>
      <c r="B3394" s="190"/>
      <c r="C3394" s="190"/>
      <c r="D3394" s="190"/>
      <c r="E3394" s="190"/>
      <c r="F3394" s="190"/>
      <c r="G3394" s="190"/>
      <c r="H3394" s="276"/>
      <c r="I3394" s="190"/>
      <c r="J3394" s="67"/>
      <c r="K3394" s="190"/>
      <c r="L3394" s="190"/>
      <c r="M3394" s="191"/>
      <c r="N3394" s="190"/>
      <c r="O3394" s="192"/>
      <c r="P3394" s="218"/>
      <c r="Q3394" s="218"/>
      <c r="R3394" s="218"/>
    </row>
    <row r="3395" spans="1:18" x14ac:dyDescent="0.25">
      <c r="A3395" s="191"/>
      <c r="B3395" s="190"/>
      <c r="C3395" s="190"/>
      <c r="D3395" s="190"/>
      <c r="E3395" s="190"/>
      <c r="F3395" s="190"/>
      <c r="G3395" s="190"/>
      <c r="H3395" s="276"/>
      <c r="I3395" s="190"/>
      <c r="J3395" s="67"/>
      <c r="K3395" s="190"/>
      <c r="L3395" s="190"/>
      <c r="M3395" s="191"/>
      <c r="N3395" s="190"/>
      <c r="O3395" s="192"/>
      <c r="P3395" s="218"/>
      <c r="Q3395" s="218"/>
      <c r="R3395" s="218"/>
    </row>
    <row r="3396" spans="1:18" x14ac:dyDescent="0.25">
      <c r="A3396" s="191"/>
      <c r="B3396" s="190"/>
      <c r="C3396" s="190"/>
      <c r="D3396" s="190"/>
      <c r="E3396" s="190"/>
      <c r="F3396" s="190"/>
      <c r="G3396" s="190"/>
      <c r="H3396" s="276"/>
      <c r="I3396" s="190"/>
      <c r="J3396" s="67"/>
      <c r="K3396" s="190"/>
      <c r="L3396" s="190"/>
      <c r="M3396" s="191"/>
      <c r="N3396" s="190"/>
      <c r="O3396" s="192"/>
      <c r="P3396" s="218"/>
      <c r="Q3396" s="218"/>
      <c r="R3396" s="218"/>
    </row>
    <row r="3397" spans="1:18" x14ac:dyDescent="0.25">
      <c r="A3397" s="191"/>
      <c r="B3397" s="190"/>
      <c r="C3397" s="190"/>
      <c r="D3397" s="190"/>
      <c r="E3397" s="190"/>
      <c r="F3397" s="190"/>
      <c r="G3397" s="190"/>
      <c r="H3397" s="276"/>
      <c r="I3397" s="190"/>
      <c r="J3397" s="67"/>
      <c r="K3397" s="190"/>
      <c r="L3397" s="190"/>
      <c r="M3397" s="191"/>
      <c r="N3397" s="190"/>
      <c r="O3397" s="192"/>
      <c r="P3397" s="218"/>
      <c r="Q3397" s="218"/>
      <c r="R3397" s="218"/>
    </row>
    <row r="3398" spans="1:18" x14ac:dyDescent="0.25">
      <c r="A3398" s="191"/>
      <c r="B3398" s="190"/>
      <c r="C3398" s="190"/>
      <c r="D3398" s="190"/>
      <c r="E3398" s="190"/>
      <c r="F3398" s="190"/>
      <c r="G3398" s="190"/>
      <c r="H3398" s="276"/>
      <c r="I3398" s="190"/>
      <c r="J3398" s="67"/>
      <c r="K3398" s="190"/>
      <c r="L3398" s="190"/>
      <c r="M3398" s="191"/>
      <c r="N3398" s="190"/>
      <c r="O3398" s="192"/>
      <c r="P3398" s="218"/>
      <c r="Q3398" s="218"/>
      <c r="R3398" s="218"/>
    </row>
    <row r="3399" spans="1:18" x14ac:dyDescent="0.25">
      <c r="A3399" s="191"/>
      <c r="B3399" s="190"/>
      <c r="C3399" s="190"/>
      <c r="D3399" s="190"/>
      <c r="E3399" s="190"/>
      <c r="F3399" s="190"/>
      <c r="G3399" s="190"/>
      <c r="H3399" s="276"/>
      <c r="I3399" s="190"/>
      <c r="J3399" s="67"/>
      <c r="K3399" s="190"/>
      <c r="L3399" s="190"/>
      <c r="M3399" s="191"/>
      <c r="N3399" s="190"/>
      <c r="O3399" s="192"/>
      <c r="P3399" s="218"/>
      <c r="Q3399" s="218"/>
      <c r="R3399" s="218"/>
    </row>
    <row r="3400" spans="1:18" x14ac:dyDescent="0.25">
      <c r="A3400" s="191"/>
      <c r="B3400" s="190"/>
      <c r="C3400" s="190"/>
      <c r="D3400" s="190"/>
      <c r="E3400" s="190"/>
      <c r="F3400" s="190"/>
      <c r="G3400" s="190"/>
      <c r="H3400" s="276"/>
      <c r="I3400" s="190"/>
      <c r="J3400" s="67"/>
      <c r="K3400" s="190"/>
      <c r="L3400" s="190"/>
      <c r="M3400" s="191"/>
      <c r="N3400" s="190"/>
      <c r="O3400" s="192"/>
      <c r="P3400" s="218"/>
      <c r="Q3400" s="218"/>
      <c r="R3400" s="218"/>
    </row>
    <row r="3401" spans="1:18" x14ac:dyDescent="0.25">
      <c r="A3401" s="191"/>
      <c r="B3401" s="190"/>
      <c r="C3401" s="190"/>
      <c r="D3401" s="190"/>
      <c r="E3401" s="190"/>
      <c r="F3401" s="190"/>
      <c r="G3401" s="190"/>
      <c r="H3401" s="276"/>
      <c r="I3401" s="190"/>
      <c r="J3401" s="67"/>
      <c r="K3401" s="190"/>
      <c r="L3401" s="190"/>
      <c r="M3401" s="191"/>
      <c r="N3401" s="190"/>
      <c r="O3401" s="192"/>
      <c r="P3401" s="218"/>
      <c r="Q3401" s="218"/>
      <c r="R3401" s="218"/>
    </row>
    <row r="3402" spans="1:18" x14ac:dyDescent="0.25">
      <c r="A3402" s="191"/>
      <c r="B3402" s="190"/>
      <c r="C3402" s="190"/>
      <c r="D3402" s="190"/>
      <c r="E3402" s="190"/>
      <c r="F3402" s="190"/>
      <c r="G3402" s="190"/>
      <c r="H3402" s="276"/>
      <c r="I3402" s="190"/>
      <c r="J3402" s="67"/>
      <c r="K3402" s="190"/>
      <c r="L3402" s="190"/>
      <c r="M3402" s="191"/>
      <c r="N3402" s="190"/>
      <c r="O3402" s="192"/>
      <c r="P3402" s="218"/>
      <c r="Q3402" s="218"/>
      <c r="R3402" s="218"/>
    </row>
    <row r="3403" spans="1:18" x14ac:dyDescent="0.25">
      <c r="A3403" s="191"/>
      <c r="B3403" s="190"/>
      <c r="C3403" s="190"/>
      <c r="D3403" s="190"/>
      <c r="E3403" s="190"/>
      <c r="F3403" s="190"/>
      <c r="G3403" s="190"/>
      <c r="H3403" s="276"/>
      <c r="I3403" s="190"/>
      <c r="J3403" s="67"/>
      <c r="K3403" s="190"/>
      <c r="L3403" s="190"/>
      <c r="M3403" s="191"/>
      <c r="N3403" s="190"/>
      <c r="O3403" s="192"/>
      <c r="P3403" s="218"/>
      <c r="Q3403" s="218"/>
      <c r="R3403" s="218"/>
    </row>
    <row r="3404" spans="1:18" x14ac:dyDescent="0.25">
      <c r="A3404" s="191"/>
      <c r="B3404" s="190"/>
      <c r="C3404" s="190"/>
      <c r="D3404" s="190"/>
      <c r="E3404" s="190"/>
      <c r="F3404" s="190"/>
      <c r="G3404" s="190"/>
      <c r="H3404" s="276"/>
      <c r="I3404" s="190"/>
      <c r="J3404" s="67"/>
      <c r="K3404" s="190"/>
      <c r="L3404" s="190"/>
      <c r="M3404" s="191"/>
      <c r="N3404" s="190"/>
      <c r="O3404" s="192"/>
      <c r="P3404" s="218"/>
      <c r="Q3404" s="218"/>
      <c r="R3404" s="218"/>
    </row>
    <row r="3405" spans="1:18" x14ac:dyDescent="0.25">
      <c r="A3405" s="191"/>
      <c r="B3405" s="190"/>
      <c r="C3405" s="190"/>
      <c r="D3405" s="190"/>
      <c r="E3405" s="190"/>
      <c r="F3405" s="190"/>
      <c r="G3405" s="190"/>
      <c r="H3405" s="276"/>
      <c r="I3405" s="190"/>
      <c r="J3405" s="67"/>
      <c r="K3405" s="190"/>
      <c r="L3405" s="190"/>
      <c r="M3405" s="191"/>
      <c r="N3405" s="190"/>
      <c r="O3405" s="192"/>
      <c r="P3405" s="218"/>
      <c r="Q3405" s="218"/>
      <c r="R3405" s="218"/>
    </row>
    <row r="3406" spans="1:18" x14ac:dyDescent="0.25">
      <c r="A3406" s="191"/>
      <c r="B3406" s="190"/>
      <c r="C3406" s="190"/>
      <c r="D3406" s="190"/>
      <c r="E3406" s="190"/>
      <c r="F3406" s="190"/>
      <c r="G3406" s="190"/>
      <c r="H3406" s="276"/>
      <c r="I3406" s="190"/>
      <c r="J3406" s="67"/>
      <c r="K3406" s="190"/>
      <c r="L3406" s="190"/>
      <c r="M3406" s="191"/>
      <c r="N3406" s="190"/>
      <c r="O3406" s="192"/>
      <c r="P3406" s="218"/>
      <c r="Q3406" s="218"/>
      <c r="R3406" s="218"/>
    </row>
    <row r="3407" spans="1:18" x14ac:dyDescent="0.25">
      <c r="A3407" s="191"/>
      <c r="B3407" s="190"/>
      <c r="C3407" s="190"/>
      <c r="D3407" s="190"/>
      <c r="E3407" s="190"/>
      <c r="F3407" s="190"/>
      <c r="G3407" s="190"/>
      <c r="H3407" s="276"/>
      <c r="I3407" s="190"/>
      <c r="J3407" s="67"/>
      <c r="K3407" s="190"/>
      <c r="L3407" s="190"/>
      <c r="M3407" s="191"/>
      <c r="N3407" s="190"/>
      <c r="O3407" s="192"/>
      <c r="P3407" s="218"/>
      <c r="Q3407" s="218"/>
      <c r="R3407" s="218"/>
    </row>
    <row r="3408" spans="1:18" x14ac:dyDescent="0.25">
      <c r="A3408" s="191"/>
      <c r="B3408" s="190"/>
      <c r="C3408" s="190"/>
      <c r="D3408" s="190"/>
      <c r="E3408" s="190"/>
      <c r="F3408" s="190"/>
      <c r="G3408" s="190"/>
      <c r="H3408" s="276"/>
      <c r="I3408" s="190"/>
      <c r="J3408" s="67"/>
      <c r="K3408" s="190"/>
      <c r="L3408" s="190"/>
      <c r="M3408" s="191"/>
      <c r="N3408" s="190"/>
      <c r="O3408" s="192"/>
      <c r="P3408" s="218"/>
      <c r="Q3408" s="218"/>
      <c r="R3408" s="218"/>
    </row>
    <row r="3409" spans="1:18" x14ac:dyDescent="0.25">
      <c r="A3409" s="191"/>
      <c r="B3409" s="190"/>
      <c r="C3409" s="190"/>
      <c r="D3409" s="190"/>
      <c r="E3409" s="190"/>
      <c r="F3409" s="190"/>
      <c r="G3409" s="190"/>
      <c r="H3409" s="276"/>
      <c r="I3409" s="190"/>
      <c r="J3409" s="67"/>
      <c r="K3409" s="190"/>
      <c r="L3409" s="190"/>
      <c r="M3409" s="191"/>
      <c r="N3409" s="190"/>
      <c r="O3409" s="192"/>
      <c r="P3409" s="218"/>
      <c r="Q3409" s="218"/>
      <c r="R3409" s="218"/>
    </row>
    <row r="3410" spans="1:18" x14ac:dyDescent="0.25">
      <c r="A3410" s="191"/>
      <c r="B3410" s="190"/>
      <c r="C3410" s="190"/>
      <c r="D3410" s="190"/>
      <c r="E3410" s="190"/>
      <c r="F3410" s="190"/>
      <c r="G3410" s="190"/>
      <c r="H3410" s="276"/>
      <c r="I3410" s="190"/>
      <c r="J3410" s="67"/>
      <c r="K3410" s="190"/>
      <c r="L3410" s="190"/>
      <c r="M3410" s="191"/>
      <c r="N3410" s="190"/>
      <c r="O3410" s="192"/>
      <c r="P3410" s="218"/>
      <c r="Q3410" s="218"/>
      <c r="R3410" s="218"/>
    </row>
    <row r="3411" spans="1:18" x14ac:dyDescent="0.25">
      <c r="A3411" s="191"/>
      <c r="B3411" s="190"/>
      <c r="C3411" s="190"/>
      <c r="D3411" s="190"/>
      <c r="E3411" s="190"/>
      <c r="F3411" s="190"/>
      <c r="G3411" s="190"/>
      <c r="H3411" s="276"/>
      <c r="I3411" s="190"/>
      <c r="J3411" s="67"/>
      <c r="K3411" s="190"/>
      <c r="L3411" s="190"/>
      <c r="M3411" s="191"/>
      <c r="N3411" s="190"/>
      <c r="O3411" s="192"/>
      <c r="P3411" s="218"/>
      <c r="Q3411" s="218"/>
      <c r="R3411" s="218"/>
    </row>
    <row r="3412" spans="1:18" x14ac:dyDescent="0.25">
      <c r="A3412" s="191"/>
      <c r="B3412" s="190"/>
      <c r="C3412" s="190"/>
      <c r="D3412" s="190"/>
      <c r="E3412" s="190"/>
      <c r="F3412" s="190"/>
      <c r="G3412" s="190"/>
      <c r="H3412" s="276"/>
      <c r="I3412" s="190"/>
      <c r="J3412" s="67"/>
      <c r="K3412" s="190"/>
      <c r="L3412" s="190"/>
      <c r="M3412" s="191"/>
      <c r="N3412" s="190"/>
      <c r="O3412" s="192"/>
      <c r="P3412" s="218"/>
      <c r="Q3412" s="218"/>
      <c r="R3412" s="218"/>
    </row>
    <row r="3413" spans="1:18" x14ac:dyDescent="0.25">
      <c r="A3413" s="191"/>
      <c r="B3413" s="190"/>
      <c r="C3413" s="190"/>
      <c r="D3413" s="190"/>
      <c r="E3413" s="190"/>
      <c r="F3413" s="190"/>
      <c r="G3413" s="190"/>
      <c r="H3413" s="276"/>
      <c r="I3413" s="190"/>
      <c r="J3413" s="67"/>
      <c r="K3413" s="190"/>
      <c r="L3413" s="190"/>
      <c r="M3413" s="191"/>
      <c r="N3413" s="190"/>
      <c r="O3413" s="192"/>
      <c r="P3413" s="218"/>
      <c r="Q3413" s="218"/>
      <c r="R3413" s="218"/>
    </row>
    <row r="3414" spans="1:18" x14ac:dyDescent="0.25">
      <c r="A3414" s="191"/>
      <c r="B3414" s="190"/>
      <c r="C3414" s="190"/>
      <c r="D3414" s="190"/>
      <c r="E3414" s="190"/>
      <c r="F3414" s="190"/>
      <c r="G3414" s="190"/>
      <c r="H3414" s="276"/>
      <c r="I3414" s="190"/>
      <c r="J3414" s="67"/>
      <c r="K3414" s="190"/>
      <c r="L3414" s="190"/>
      <c r="M3414" s="191"/>
      <c r="N3414" s="190"/>
      <c r="O3414" s="192"/>
      <c r="P3414" s="218"/>
      <c r="Q3414" s="218"/>
      <c r="R3414" s="218"/>
    </row>
    <row r="3415" spans="1:18" x14ac:dyDescent="0.25">
      <c r="A3415" s="191"/>
      <c r="B3415" s="190"/>
      <c r="C3415" s="190"/>
      <c r="D3415" s="190"/>
      <c r="E3415" s="190"/>
      <c r="F3415" s="190"/>
      <c r="G3415" s="190"/>
      <c r="H3415" s="276"/>
      <c r="I3415" s="190"/>
      <c r="J3415" s="67"/>
      <c r="K3415" s="190"/>
      <c r="L3415" s="190"/>
      <c r="M3415" s="191"/>
      <c r="N3415" s="190"/>
      <c r="O3415" s="192"/>
      <c r="P3415" s="218"/>
      <c r="Q3415" s="218"/>
      <c r="R3415" s="218"/>
    </row>
    <row r="3416" spans="1:18" x14ac:dyDescent="0.25">
      <c r="A3416" s="191"/>
      <c r="B3416" s="190"/>
      <c r="C3416" s="190"/>
      <c r="D3416" s="190"/>
      <c r="E3416" s="190"/>
      <c r="F3416" s="190"/>
      <c r="G3416" s="190"/>
      <c r="H3416" s="276"/>
      <c r="I3416" s="190"/>
      <c r="J3416" s="67"/>
      <c r="K3416" s="190"/>
      <c r="L3416" s="190"/>
      <c r="M3416" s="191"/>
      <c r="N3416" s="190"/>
      <c r="O3416" s="192"/>
      <c r="P3416" s="218"/>
      <c r="Q3416" s="218"/>
      <c r="R3416" s="218"/>
    </row>
    <row r="3417" spans="1:18" x14ac:dyDescent="0.25">
      <c r="A3417" s="191"/>
      <c r="B3417" s="190"/>
      <c r="C3417" s="190"/>
      <c r="D3417" s="190"/>
      <c r="E3417" s="190"/>
      <c r="F3417" s="190"/>
      <c r="G3417" s="190"/>
      <c r="H3417" s="276"/>
      <c r="I3417" s="190"/>
      <c r="J3417" s="67"/>
      <c r="K3417" s="190"/>
      <c r="L3417" s="190"/>
      <c r="M3417" s="191"/>
      <c r="N3417" s="190"/>
      <c r="O3417" s="192"/>
      <c r="P3417" s="218"/>
      <c r="Q3417" s="218"/>
      <c r="R3417" s="218"/>
    </row>
    <row r="3418" spans="1:18" x14ac:dyDescent="0.25">
      <c r="A3418" s="191"/>
      <c r="B3418" s="190"/>
      <c r="C3418" s="190"/>
      <c r="D3418" s="190"/>
      <c r="E3418" s="190"/>
      <c r="F3418" s="190"/>
      <c r="G3418" s="190"/>
      <c r="H3418" s="276"/>
      <c r="I3418" s="190"/>
      <c r="J3418" s="67"/>
      <c r="K3418" s="190"/>
      <c r="L3418" s="190"/>
      <c r="M3418" s="191"/>
      <c r="N3418" s="190"/>
      <c r="O3418" s="192"/>
      <c r="P3418" s="218"/>
      <c r="Q3418" s="218"/>
      <c r="R3418" s="218"/>
    </row>
    <row r="3419" spans="1:18" x14ac:dyDescent="0.25">
      <c r="A3419" s="191"/>
      <c r="B3419" s="190"/>
      <c r="C3419" s="190"/>
      <c r="D3419" s="190"/>
      <c r="E3419" s="190"/>
      <c r="F3419" s="190"/>
      <c r="G3419" s="190"/>
      <c r="H3419" s="276"/>
      <c r="I3419" s="190"/>
      <c r="J3419" s="67"/>
      <c r="K3419" s="190"/>
      <c r="L3419" s="190"/>
      <c r="M3419" s="191"/>
      <c r="N3419" s="190"/>
      <c r="O3419" s="192"/>
      <c r="P3419" s="218"/>
      <c r="Q3419" s="218"/>
      <c r="R3419" s="218"/>
    </row>
    <row r="3420" spans="1:18" x14ac:dyDescent="0.25">
      <c r="A3420" s="191"/>
      <c r="B3420" s="190"/>
      <c r="C3420" s="190"/>
      <c r="D3420" s="190"/>
      <c r="E3420" s="190"/>
      <c r="F3420" s="190"/>
      <c r="G3420" s="190"/>
      <c r="H3420" s="276"/>
      <c r="I3420" s="190"/>
      <c r="J3420" s="67"/>
      <c r="K3420" s="190"/>
      <c r="L3420" s="190"/>
      <c r="M3420" s="191"/>
      <c r="N3420" s="190"/>
      <c r="O3420" s="192"/>
      <c r="P3420" s="218"/>
      <c r="Q3420" s="218"/>
      <c r="R3420" s="218"/>
    </row>
    <row r="3421" spans="1:18" x14ac:dyDescent="0.25">
      <c r="A3421" s="191"/>
      <c r="B3421" s="190"/>
      <c r="C3421" s="190"/>
      <c r="D3421" s="190"/>
      <c r="E3421" s="190"/>
      <c r="F3421" s="190"/>
      <c r="G3421" s="190"/>
      <c r="H3421" s="276"/>
      <c r="I3421" s="190"/>
      <c r="J3421" s="67"/>
      <c r="K3421" s="190"/>
      <c r="L3421" s="190"/>
      <c r="M3421" s="191"/>
      <c r="N3421" s="190"/>
      <c r="O3421" s="192"/>
      <c r="P3421" s="218"/>
      <c r="Q3421" s="218"/>
      <c r="R3421" s="218"/>
    </row>
    <row r="3422" spans="1:18" x14ac:dyDescent="0.25">
      <c r="A3422" s="191"/>
      <c r="B3422" s="190"/>
      <c r="C3422" s="190"/>
      <c r="D3422" s="190"/>
      <c r="E3422" s="190"/>
      <c r="F3422" s="190"/>
      <c r="G3422" s="190"/>
      <c r="H3422" s="276"/>
      <c r="I3422" s="190"/>
      <c r="J3422" s="67"/>
      <c r="K3422" s="190"/>
      <c r="L3422" s="190"/>
      <c r="M3422" s="191"/>
      <c r="N3422" s="190"/>
      <c r="O3422" s="192"/>
      <c r="P3422" s="218"/>
      <c r="Q3422" s="218"/>
      <c r="R3422" s="218"/>
    </row>
    <row r="3423" spans="1:18" x14ac:dyDescent="0.25">
      <c r="A3423" s="191"/>
      <c r="B3423" s="190"/>
      <c r="C3423" s="190"/>
      <c r="D3423" s="190"/>
      <c r="E3423" s="190"/>
      <c r="F3423" s="190"/>
      <c r="G3423" s="190"/>
      <c r="H3423" s="276"/>
      <c r="I3423" s="190"/>
      <c r="J3423" s="67"/>
      <c r="K3423" s="190"/>
      <c r="L3423" s="190"/>
      <c r="M3423" s="191"/>
      <c r="N3423" s="190"/>
      <c r="O3423" s="192"/>
      <c r="P3423" s="218"/>
      <c r="Q3423" s="218"/>
      <c r="R3423" s="218"/>
    </row>
    <row r="3424" spans="1:18" x14ac:dyDescent="0.25">
      <c r="A3424" s="191"/>
      <c r="B3424" s="190"/>
      <c r="C3424" s="190"/>
      <c r="D3424" s="190"/>
      <c r="E3424" s="190"/>
      <c r="F3424" s="190"/>
      <c r="G3424" s="190"/>
      <c r="H3424" s="276"/>
      <c r="I3424" s="190"/>
      <c r="J3424" s="67"/>
      <c r="K3424" s="190"/>
      <c r="L3424" s="190"/>
      <c r="M3424" s="191"/>
      <c r="N3424" s="190"/>
      <c r="O3424" s="192"/>
      <c r="P3424" s="218"/>
      <c r="Q3424" s="218"/>
      <c r="R3424" s="218"/>
    </row>
    <row r="3425" spans="1:18" x14ac:dyDescent="0.25">
      <c r="A3425" s="191"/>
      <c r="B3425" s="190"/>
      <c r="C3425" s="190"/>
      <c r="D3425" s="190"/>
      <c r="E3425" s="190"/>
      <c r="F3425" s="190"/>
      <c r="G3425" s="190"/>
      <c r="H3425" s="276"/>
      <c r="I3425" s="190"/>
      <c r="J3425" s="67"/>
      <c r="K3425" s="190"/>
      <c r="L3425" s="190"/>
      <c r="M3425" s="191"/>
      <c r="N3425" s="190"/>
      <c r="O3425" s="192"/>
      <c r="P3425" s="218"/>
      <c r="Q3425" s="218"/>
      <c r="R3425" s="218"/>
    </row>
    <row r="3426" spans="1:18" x14ac:dyDescent="0.25">
      <c r="A3426" s="191"/>
      <c r="B3426" s="190"/>
      <c r="C3426" s="190"/>
      <c r="D3426" s="190"/>
      <c r="E3426" s="190"/>
      <c r="F3426" s="190"/>
      <c r="G3426" s="190"/>
      <c r="H3426" s="276"/>
      <c r="I3426" s="190"/>
      <c r="J3426" s="67"/>
      <c r="K3426" s="190"/>
      <c r="L3426" s="190"/>
      <c r="M3426" s="191"/>
      <c r="N3426" s="190"/>
      <c r="O3426" s="192"/>
      <c r="P3426" s="218"/>
      <c r="Q3426" s="218"/>
      <c r="R3426" s="218"/>
    </row>
    <row r="3427" spans="1:18" x14ac:dyDescent="0.25">
      <c r="A3427" s="191"/>
      <c r="B3427" s="190"/>
      <c r="C3427" s="190"/>
      <c r="D3427" s="190"/>
      <c r="E3427" s="190"/>
      <c r="F3427" s="190"/>
      <c r="G3427" s="190"/>
      <c r="H3427" s="276"/>
      <c r="I3427" s="190"/>
      <c r="J3427" s="67"/>
      <c r="K3427" s="190"/>
      <c r="L3427" s="190"/>
      <c r="M3427" s="191"/>
      <c r="N3427" s="190"/>
      <c r="O3427" s="192"/>
      <c r="P3427" s="218"/>
      <c r="Q3427" s="218"/>
      <c r="R3427" s="218"/>
    </row>
    <row r="3428" spans="1:18" x14ac:dyDescent="0.25">
      <c r="A3428" s="191"/>
      <c r="B3428" s="190"/>
      <c r="C3428" s="190"/>
      <c r="D3428" s="190"/>
      <c r="E3428" s="190"/>
      <c r="F3428" s="190"/>
      <c r="G3428" s="190"/>
      <c r="H3428" s="276"/>
      <c r="I3428" s="190"/>
      <c r="J3428" s="67"/>
      <c r="K3428" s="190"/>
      <c r="L3428" s="190"/>
      <c r="M3428" s="191"/>
      <c r="N3428" s="190"/>
      <c r="O3428" s="192"/>
      <c r="P3428" s="218"/>
      <c r="Q3428" s="218"/>
      <c r="R3428" s="218"/>
    </row>
    <row r="3429" spans="1:18" x14ac:dyDescent="0.25">
      <c r="A3429" s="191"/>
      <c r="B3429" s="190"/>
      <c r="C3429" s="190"/>
      <c r="D3429" s="190"/>
      <c r="E3429" s="190"/>
      <c r="F3429" s="190"/>
      <c r="G3429" s="190"/>
      <c r="H3429" s="276"/>
      <c r="I3429" s="190"/>
      <c r="J3429" s="67"/>
      <c r="K3429" s="190"/>
      <c r="L3429" s="190"/>
      <c r="M3429" s="191"/>
      <c r="N3429" s="190"/>
      <c r="O3429" s="192"/>
      <c r="P3429" s="218"/>
      <c r="Q3429" s="218"/>
      <c r="R3429" s="218"/>
    </row>
    <row r="3430" spans="1:18" x14ac:dyDescent="0.25">
      <c r="A3430" s="191"/>
      <c r="B3430" s="190"/>
      <c r="C3430" s="190"/>
      <c r="D3430" s="190"/>
      <c r="E3430" s="190"/>
      <c r="F3430" s="190"/>
      <c r="G3430" s="190"/>
      <c r="H3430" s="276"/>
      <c r="I3430" s="190"/>
      <c r="J3430" s="67"/>
      <c r="K3430" s="190"/>
      <c r="L3430" s="190"/>
      <c r="M3430" s="191"/>
      <c r="N3430" s="190"/>
      <c r="O3430" s="192"/>
      <c r="P3430" s="218"/>
      <c r="Q3430" s="218"/>
      <c r="R3430" s="218"/>
    </row>
    <row r="3431" spans="1:18" x14ac:dyDescent="0.25">
      <c r="A3431" s="191"/>
      <c r="B3431" s="190"/>
      <c r="C3431" s="190"/>
      <c r="D3431" s="190"/>
      <c r="E3431" s="190"/>
      <c r="F3431" s="190"/>
      <c r="G3431" s="190"/>
      <c r="H3431" s="276"/>
      <c r="I3431" s="190"/>
      <c r="J3431" s="67"/>
      <c r="K3431" s="190"/>
      <c r="L3431" s="190"/>
      <c r="M3431" s="191"/>
      <c r="N3431" s="190"/>
      <c r="O3431" s="192"/>
      <c r="P3431" s="218"/>
      <c r="Q3431" s="218"/>
      <c r="R3431" s="218"/>
    </row>
    <row r="3432" spans="1:18" x14ac:dyDescent="0.25">
      <c r="A3432" s="191"/>
      <c r="B3432" s="190"/>
      <c r="C3432" s="190"/>
      <c r="D3432" s="190"/>
      <c r="E3432" s="190"/>
      <c r="F3432" s="190"/>
      <c r="G3432" s="190"/>
      <c r="H3432" s="276"/>
      <c r="I3432" s="190"/>
      <c r="J3432" s="67"/>
      <c r="K3432" s="190"/>
      <c r="L3432" s="190"/>
      <c r="M3432" s="191"/>
      <c r="N3432" s="190"/>
      <c r="O3432" s="192"/>
      <c r="P3432" s="218"/>
      <c r="Q3432" s="218"/>
      <c r="R3432" s="218"/>
    </row>
    <row r="3433" spans="1:18" x14ac:dyDescent="0.25">
      <c r="A3433" s="191"/>
      <c r="B3433" s="190"/>
      <c r="C3433" s="190"/>
      <c r="D3433" s="190"/>
      <c r="E3433" s="190"/>
      <c r="F3433" s="190"/>
      <c r="G3433" s="190"/>
      <c r="H3433" s="276"/>
      <c r="I3433" s="190"/>
      <c r="J3433" s="67"/>
      <c r="K3433" s="190"/>
      <c r="L3433" s="190"/>
      <c r="M3433" s="191"/>
      <c r="N3433" s="190"/>
      <c r="O3433" s="192"/>
      <c r="P3433" s="218"/>
      <c r="Q3433" s="218"/>
      <c r="R3433" s="218"/>
    </row>
    <row r="3434" spans="1:18" x14ac:dyDescent="0.25">
      <c r="A3434" s="191"/>
      <c r="B3434" s="190"/>
      <c r="C3434" s="190"/>
      <c r="D3434" s="190"/>
      <c r="E3434" s="190"/>
      <c r="F3434" s="190"/>
      <c r="G3434" s="190"/>
      <c r="H3434" s="276"/>
      <c r="I3434" s="190"/>
      <c r="J3434" s="67"/>
      <c r="K3434" s="190"/>
      <c r="L3434" s="190"/>
      <c r="M3434" s="191"/>
      <c r="N3434" s="190"/>
      <c r="O3434" s="192"/>
      <c r="P3434" s="218"/>
      <c r="Q3434" s="218"/>
      <c r="R3434" s="218"/>
    </row>
    <row r="3435" spans="1:18" x14ac:dyDescent="0.25">
      <c r="A3435" s="191"/>
      <c r="B3435" s="190"/>
      <c r="C3435" s="190"/>
      <c r="D3435" s="190"/>
      <c r="E3435" s="190"/>
      <c r="F3435" s="190"/>
      <c r="G3435" s="190"/>
      <c r="H3435" s="276"/>
      <c r="I3435" s="190"/>
      <c r="J3435" s="67"/>
      <c r="K3435" s="190"/>
      <c r="L3435" s="190"/>
      <c r="M3435" s="191"/>
      <c r="N3435" s="190"/>
      <c r="O3435" s="192"/>
      <c r="P3435" s="218"/>
      <c r="Q3435" s="218"/>
      <c r="R3435" s="218"/>
    </row>
    <row r="3436" spans="1:18" x14ac:dyDescent="0.25">
      <c r="A3436" s="191"/>
      <c r="B3436" s="190"/>
      <c r="C3436" s="190"/>
      <c r="D3436" s="190"/>
      <c r="E3436" s="190"/>
      <c r="F3436" s="190"/>
      <c r="G3436" s="190"/>
      <c r="H3436" s="276"/>
      <c r="I3436" s="190"/>
      <c r="J3436" s="67"/>
      <c r="K3436" s="190"/>
      <c r="L3436" s="190"/>
      <c r="M3436" s="191"/>
      <c r="N3436" s="190"/>
      <c r="O3436" s="192"/>
      <c r="P3436" s="218"/>
      <c r="Q3436" s="218"/>
      <c r="R3436" s="218"/>
    </row>
    <row r="3437" spans="1:18" x14ac:dyDescent="0.25">
      <c r="A3437" s="191"/>
      <c r="B3437" s="190"/>
      <c r="C3437" s="190"/>
      <c r="D3437" s="190"/>
      <c r="E3437" s="190"/>
      <c r="F3437" s="190"/>
      <c r="G3437" s="190"/>
      <c r="H3437" s="276"/>
      <c r="I3437" s="190"/>
      <c r="J3437" s="67"/>
      <c r="K3437" s="190"/>
      <c r="L3437" s="190"/>
      <c r="M3437" s="191"/>
      <c r="N3437" s="190"/>
      <c r="O3437" s="192"/>
      <c r="P3437" s="218"/>
      <c r="Q3437" s="218"/>
      <c r="R3437" s="218"/>
    </row>
    <row r="3438" spans="1:18" x14ac:dyDescent="0.25">
      <c r="A3438" s="191"/>
      <c r="B3438" s="190"/>
      <c r="C3438" s="190"/>
      <c r="D3438" s="190"/>
      <c r="E3438" s="190"/>
      <c r="F3438" s="190"/>
      <c r="G3438" s="190"/>
      <c r="H3438" s="276"/>
      <c r="I3438" s="190"/>
      <c r="J3438" s="67"/>
      <c r="K3438" s="190"/>
      <c r="L3438" s="190"/>
      <c r="M3438" s="191"/>
      <c r="N3438" s="190"/>
      <c r="O3438" s="192"/>
      <c r="P3438" s="218"/>
      <c r="Q3438" s="218"/>
      <c r="R3438" s="218"/>
    </row>
    <row r="3439" spans="1:18" x14ac:dyDescent="0.25">
      <c r="A3439" s="191"/>
      <c r="B3439" s="190"/>
      <c r="C3439" s="190"/>
      <c r="D3439" s="190"/>
      <c r="E3439" s="190"/>
      <c r="F3439" s="190"/>
      <c r="G3439" s="190"/>
      <c r="H3439" s="276"/>
      <c r="I3439" s="190"/>
      <c r="J3439" s="67"/>
      <c r="K3439" s="190"/>
      <c r="L3439" s="190"/>
      <c r="M3439" s="191"/>
      <c r="N3439" s="190"/>
      <c r="O3439" s="192"/>
      <c r="P3439" s="218"/>
      <c r="Q3439" s="218"/>
      <c r="R3439" s="218"/>
    </row>
    <row r="3440" spans="1:18" x14ac:dyDescent="0.25">
      <c r="A3440" s="191"/>
      <c r="B3440" s="190"/>
      <c r="C3440" s="190"/>
      <c r="D3440" s="190"/>
      <c r="E3440" s="190"/>
      <c r="F3440" s="190"/>
      <c r="G3440" s="190"/>
      <c r="H3440" s="276"/>
      <c r="I3440" s="190"/>
      <c r="J3440" s="67"/>
      <c r="K3440" s="190"/>
      <c r="L3440" s="190"/>
      <c r="M3440" s="191"/>
      <c r="N3440" s="190"/>
      <c r="O3440" s="192"/>
      <c r="P3440" s="218"/>
      <c r="Q3440" s="218"/>
      <c r="R3440" s="218"/>
    </row>
    <row r="3441" spans="1:18" x14ac:dyDescent="0.25">
      <c r="A3441" s="191"/>
      <c r="B3441" s="190"/>
      <c r="C3441" s="190"/>
      <c r="D3441" s="190"/>
      <c r="E3441" s="190"/>
      <c r="F3441" s="190"/>
      <c r="G3441" s="190"/>
      <c r="H3441" s="276"/>
      <c r="I3441" s="190"/>
      <c r="J3441" s="67"/>
      <c r="K3441" s="190"/>
      <c r="L3441" s="190"/>
      <c r="M3441" s="191"/>
      <c r="N3441" s="190"/>
      <c r="O3441" s="192"/>
      <c r="P3441" s="218"/>
      <c r="Q3441" s="218"/>
      <c r="R3441" s="218"/>
    </row>
    <row r="3442" spans="1:18" x14ac:dyDescent="0.25">
      <c r="A3442" s="191"/>
      <c r="B3442" s="190"/>
      <c r="C3442" s="190"/>
      <c r="D3442" s="190"/>
      <c r="E3442" s="190"/>
      <c r="F3442" s="190"/>
      <c r="G3442" s="190"/>
      <c r="H3442" s="276"/>
      <c r="I3442" s="190"/>
      <c r="J3442" s="67"/>
      <c r="K3442" s="190"/>
      <c r="L3442" s="190"/>
      <c r="M3442" s="191"/>
      <c r="N3442" s="190"/>
      <c r="O3442" s="192"/>
      <c r="P3442" s="218"/>
      <c r="Q3442" s="218"/>
      <c r="R3442" s="218"/>
    </row>
    <row r="3443" spans="1:18" x14ac:dyDescent="0.25">
      <c r="A3443" s="191"/>
      <c r="B3443" s="190"/>
      <c r="C3443" s="190"/>
      <c r="D3443" s="190"/>
      <c r="E3443" s="190"/>
      <c r="F3443" s="190"/>
      <c r="G3443" s="190"/>
      <c r="H3443" s="276"/>
      <c r="I3443" s="190"/>
      <c r="J3443" s="67"/>
      <c r="K3443" s="190"/>
      <c r="L3443" s="190"/>
      <c r="M3443" s="191"/>
      <c r="N3443" s="190"/>
      <c r="O3443" s="192"/>
      <c r="P3443" s="218"/>
      <c r="Q3443" s="218"/>
      <c r="R3443" s="218"/>
    </row>
    <row r="3444" spans="1:18" x14ac:dyDescent="0.25">
      <c r="A3444" s="191"/>
      <c r="B3444" s="190"/>
      <c r="C3444" s="190"/>
      <c r="D3444" s="190"/>
      <c r="E3444" s="190"/>
      <c r="F3444" s="190"/>
      <c r="G3444" s="190"/>
      <c r="H3444" s="276"/>
      <c r="I3444" s="190"/>
      <c r="J3444" s="67"/>
      <c r="K3444" s="190"/>
      <c r="L3444" s="190"/>
      <c r="M3444" s="191"/>
      <c r="N3444" s="190"/>
      <c r="O3444" s="192"/>
      <c r="P3444" s="218"/>
      <c r="Q3444" s="218"/>
      <c r="R3444" s="218"/>
    </row>
    <row r="3445" spans="1:18" x14ac:dyDescent="0.25">
      <c r="A3445" s="191"/>
      <c r="B3445" s="190"/>
      <c r="C3445" s="190"/>
      <c r="D3445" s="190"/>
      <c r="E3445" s="190"/>
      <c r="F3445" s="190"/>
      <c r="G3445" s="190"/>
      <c r="H3445" s="276"/>
      <c r="I3445" s="190"/>
      <c r="J3445" s="67"/>
      <c r="K3445" s="190"/>
      <c r="L3445" s="190"/>
      <c r="M3445" s="191"/>
      <c r="N3445" s="190"/>
      <c r="O3445" s="192"/>
      <c r="P3445" s="218"/>
      <c r="Q3445" s="218"/>
      <c r="R3445" s="218"/>
    </row>
    <row r="3446" spans="1:18" x14ac:dyDescent="0.25">
      <c r="A3446" s="191"/>
      <c r="B3446" s="190"/>
      <c r="C3446" s="190"/>
      <c r="D3446" s="190"/>
      <c r="E3446" s="190"/>
      <c r="F3446" s="190"/>
      <c r="G3446" s="190"/>
      <c r="H3446" s="276"/>
      <c r="I3446" s="190"/>
      <c r="J3446" s="67"/>
      <c r="K3446" s="190"/>
      <c r="L3446" s="190"/>
      <c r="M3446" s="191"/>
      <c r="N3446" s="190"/>
      <c r="O3446" s="192"/>
      <c r="P3446" s="218"/>
      <c r="Q3446" s="218"/>
      <c r="R3446" s="218"/>
    </row>
    <row r="3447" spans="1:18" x14ac:dyDescent="0.25">
      <c r="A3447" s="191"/>
      <c r="B3447" s="190"/>
      <c r="C3447" s="190"/>
      <c r="D3447" s="190"/>
      <c r="E3447" s="190"/>
      <c r="F3447" s="190"/>
      <c r="G3447" s="190"/>
      <c r="H3447" s="276"/>
      <c r="I3447" s="190"/>
      <c r="J3447" s="67"/>
      <c r="K3447" s="190"/>
      <c r="L3447" s="190"/>
      <c r="M3447" s="191"/>
      <c r="N3447" s="190"/>
      <c r="O3447" s="192"/>
      <c r="P3447" s="218"/>
      <c r="Q3447" s="218"/>
      <c r="R3447" s="218"/>
    </row>
    <row r="3448" spans="1:18" x14ac:dyDescent="0.25">
      <c r="A3448" s="191"/>
      <c r="B3448" s="190"/>
      <c r="C3448" s="190"/>
      <c r="D3448" s="190"/>
      <c r="E3448" s="190"/>
      <c r="F3448" s="190"/>
      <c r="G3448" s="190"/>
      <c r="H3448" s="276"/>
      <c r="I3448" s="190"/>
      <c r="J3448" s="67"/>
      <c r="K3448" s="190"/>
      <c r="L3448" s="190"/>
      <c r="M3448" s="191"/>
      <c r="N3448" s="190"/>
      <c r="O3448" s="192"/>
      <c r="P3448" s="218"/>
      <c r="Q3448" s="218"/>
      <c r="R3448" s="218"/>
    </row>
    <row r="3449" spans="1:18" x14ac:dyDescent="0.25">
      <c r="A3449" s="191"/>
      <c r="B3449" s="190"/>
      <c r="C3449" s="190"/>
      <c r="D3449" s="190"/>
      <c r="E3449" s="190"/>
      <c r="F3449" s="190"/>
      <c r="G3449" s="190"/>
      <c r="H3449" s="276"/>
      <c r="I3449" s="190"/>
      <c r="J3449" s="67"/>
      <c r="K3449" s="190"/>
      <c r="L3449" s="190"/>
      <c r="M3449" s="191"/>
      <c r="N3449" s="190"/>
      <c r="O3449" s="192"/>
      <c r="P3449" s="218"/>
      <c r="Q3449" s="218"/>
      <c r="R3449" s="218"/>
    </row>
    <row r="3450" spans="1:18" x14ac:dyDescent="0.25">
      <c r="A3450" s="191"/>
      <c r="B3450" s="190"/>
      <c r="C3450" s="190"/>
      <c r="D3450" s="190"/>
      <c r="E3450" s="190"/>
      <c r="F3450" s="190"/>
      <c r="G3450" s="190"/>
      <c r="H3450" s="276"/>
      <c r="I3450" s="190"/>
      <c r="J3450" s="67"/>
      <c r="K3450" s="190"/>
      <c r="L3450" s="190"/>
      <c r="M3450" s="191"/>
      <c r="N3450" s="190"/>
      <c r="O3450" s="192"/>
      <c r="P3450" s="218"/>
      <c r="Q3450" s="218"/>
      <c r="R3450" s="218"/>
    </row>
    <row r="3451" spans="1:18" x14ac:dyDescent="0.25">
      <c r="A3451" s="191"/>
      <c r="B3451" s="190"/>
      <c r="C3451" s="190"/>
      <c r="D3451" s="190"/>
      <c r="E3451" s="190"/>
      <c r="F3451" s="190"/>
      <c r="G3451" s="190"/>
      <c r="H3451" s="276"/>
      <c r="I3451" s="190"/>
      <c r="J3451" s="67"/>
      <c r="K3451" s="190"/>
      <c r="L3451" s="190"/>
      <c r="M3451" s="191"/>
      <c r="N3451" s="190"/>
      <c r="O3451" s="192"/>
      <c r="P3451" s="218"/>
      <c r="Q3451" s="218"/>
      <c r="R3451" s="218"/>
    </row>
    <row r="3452" spans="1:18" x14ac:dyDescent="0.25">
      <c r="A3452" s="191"/>
      <c r="B3452" s="190"/>
      <c r="C3452" s="190"/>
      <c r="D3452" s="190"/>
      <c r="E3452" s="190"/>
      <c r="F3452" s="190"/>
      <c r="G3452" s="190"/>
      <c r="H3452" s="276"/>
      <c r="I3452" s="190"/>
      <c r="J3452" s="67"/>
      <c r="K3452" s="190"/>
      <c r="L3452" s="190"/>
      <c r="M3452" s="191"/>
      <c r="N3452" s="190"/>
      <c r="O3452" s="192"/>
      <c r="P3452" s="218"/>
      <c r="Q3452" s="218"/>
      <c r="R3452" s="218"/>
    </row>
    <row r="3453" spans="1:18" x14ac:dyDescent="0.25">
      <c r="A3453" s="191"/>
      <c r="B3453" s="190"/>
      <c r="C3453" s="190"/>
      <c r="D3453" s="190"/>
      <c r="E3453" s="190"/>
      <c r="F3453" s="190"/>
      <c r="G3453" s="190"/>
      <c r="H3453" s="276"/>
      <c r="I3453" s="190"/>
      <c r="J3453" s="67"/>
      <c r="K3453" s="190"/>
      <c r="L3453" s="190"/>
      <c r="M3453" s="191"/>
      <c r="N3453" s="190"/>
      <c r="O3453" s="192"/>
      <c r="P3453" s="218"/>
      <c r="Q3453" s="218"/>
      <c r="R3453" s="218"/>
    </row>
    <row r="3454" spans="1:18" x14ac:dyDescent="0.25">
      <c r="A3454" s="191"/>
      <c r="B3454" s="190"/>
      <c r="C3454" s="190"/>
      <c r="D3454" s="190"/>
      <c r="E3454" s="190"/>
      <c r="F3454" s="190"/>
      <c r="G3454" s="190"/>
      <c r="H3454" s="276"/>
      <c r="I3454" s="190"/>
      <c r="J3454" s="67"/>
      <c r="K3454" s="190"/>
      <c r="L3454" s="190"/>
      <c r="M3454" s="191"/>
      <c r="N3454" s="190"/>
      <c r="O3454" s="192"/>
      <c r="P3454" s="218"/>
      <c r="Q3454" s="218"/>
      <c r="R3454" s="218"/>
    </row>
    <row r="3455" spans="1:18" x14ac:dyDescent="0.25">
      <c r="A3455" s="191"/>
      <c r="B3455" s="190"/>
      <c r="C3455" s="190"/>
      <c r="D3455" s="190"/>
      <c r="E3455" s="190"/>
      <c r="F3455" s="190"/>
      <c r="G3455" s="190"/>
      <c r="H3455" s="276"/>
      <c r="I3455" s="190"/>
      <c r="J3455" s="67"/>
      <c r="K3455" s="190"/>
      <c r="L3455" s="190"/>
      <c r="M3455" s="191"/>
      <c r="N3455" s="190"/>
      <c r="O3455" s="192"/>
      <c r="P3455" s="218"/>
      <c r="Q3455" s="218"/>
      <c r="R3455" s="218"/>
    </row>
    <row r="3456" spans="1:18" x14ac:dyDescent="0.25">
      <c r="A3456" s="191"/>
      <c r="B3456" s="190"/>
      <c r="C3456" s="190"/>
      <c r="D3456" s="190"/>
      <c r="E3456" s="190"/>
      <c r="F3456" s="190"/>
      <c r="G3456" s="190"/>
      <c r="H3456" s="276"/>
      <c r="I3456" s="190"/>
      <c r="J3456" s="67"/>
      <c r="K3456" s="190"/>
      <c r="L3456" s="190"/>
      <c r="M3456" s="191"/>
      <c r="N3456" s="190"/>
      <c r="O3456" s="192"/>
      <c r="P3456" s="218"/>
      <c r="Q3456" s="218"/>
      <c r="R3456" s="218"/>
    </row>
    <row r="3457" spans="1:18" x14ac:dyDescent="0.25">
      <c r="A3457" s="191"/>
      <c r="B3457" s="190"/>
      <c r="C3457" s="190"/>
      <c r="D3457" s="190"/>
      <c r="E3457" s="190"/>
      <c r="F3457" s="190"/>
      <c r="G3457" s="190"/>
      <c r="H3457" s="276"/>
      <c r="I3457" s="190"/>
      <c r="J3457" s="67"/>
      <c r="K3457" s="190"/>
      <c r="L3457" s="190"/>
      <c r="M3457" s="191"/>
      <c r="N3457" s="190"/>
      <c r="O3457" s="192"/>
      <c r="P3457" s="218"/>
      <c r="Q3457" s="218"/>
      <c r="R3457" s="218"/>
    </row>
    <row r="3458" spans="1:18" x14ac:dyDescent="0.25">
      <c r="A3458" s="191"/>
      <c r="B3458" s="190"/>
      <c r="C3458" s="190"/>
      <c r="D3458" s="190"/>
      <c r="E3458" s="190"/>
      <c r="F3458" s="190"/>
      <c r="G3458" s="190"/>
      <c r="H3458" s="276"/>
      <c r="I3458" s="190"/>
      <c r="J3458" s="67"/>
      <c r="K3458" s="190"/>
      <c r="L3458" s="190"/>
      <c r="M3458" s="191"/>
      <c r="N3458" s="190"/>
      <c r="O3458" s="192"/>
      <c r="P3458" s="218"/>
      <c r="Q3458" s="218"/>
      <c r="R3458" s="218"/>
    </row>
    <row r="3459" spans="1:18" x14ac:dyDescent="0.25">
      <c r="A3459" s="191"/>
      <c r="B3459" s="190"/>
      <c r="C3459" s="190"/>
      <c r="D3459" s="190"/>
      <c r="E3459" s="190"/>
      <c r="F3459" s="190"/>
      <c r="G3459" s="190"/>
      <c r="H3459" s="276"/>
      <c r="I3459" s="190"/>
      <c r="J3459" s="67"/>
      <c r="K3459" s="190"/>
      <c r="L3459" s="190"/>
      <c r="M3459" s="191"/>
      <c r="N3459" s="190"/>
      <c r="O3459" s="192"/>
      <c r="P3459" s="218"/>
      <c r="Q3459" s="218"/>
      <c r="R3459" s="218"/>
    </row>
    <row r="3460" spans="1:18" x14ac:dyDescent="0.25">
      <c r="A3460" s="191"/>
      <c r="B3460" s="190"/>
      <c r="C3460" s="190"/>
      <c r="D3460" s="190"/>
      <c r="E3460" s="190"/>
      <c r="F3460" s="190"/>
      <c r="G3460" s="190"/>
      <c r="H3460" s="276"/>
      <c r="I3460" s="190"/>
      <c r="J3460" s="67"/>
      <c r="K3460" s="190"/>
      <c r="L3460" s="190"/>
      <c r="M3460" s="191"/>
      <c r="N3460" s="190"/>
      <c r="O3460" s="192"/>
      <c r="P3460" s="218"/>
      <c r="Q3460" s="218"/>
      <c r="R3460" s="218"/>
    </row>
    <row r="3461" spans="1:18" x14ac:dyDescent="0.25">
      <c r="A3461" s="191"/>
      <c r="B3461" s="190"/>
      <c r="C3461" s="190"/>
      <c r="D3461" s="190"/>
      <c r="E3461" s="190"/>
      <c r="F3461" s="190"/>
      <c r="G3461" s="190"/>
      <c r="H3461" s="276"/>
      <c r="I3461" s="190"/>
      <c r="J3461" s="67"/>
      <c r="K3461" s="190"/>
      <c r="L3461" s="190"/>
      <c r="M3461" s="191"/>
      <c r="N3461" s="190"/>
      <c r="O3461" s="192"/>
      <c r="P3461" s="218"/>
      <c r="Q3461" s="218"/>
      <c r="R3461" s="218"/>
    </row>
    <row r="3462" spans="1:18" x14ac:dyDescent="0.25">
      <c r="A3462" s="191"/>
      <c r="B3462" s="190"/>
      <c r="C3462" s="190"/>
      <c r="D3462" s="190"/>
      <c r="E3462" s="190"/>
      <c r="F3462" s="190"/>
      <c r="G3462" s="190"/>
      <c r="H3462" s="276"/>
      <c r="I3462" s="190"/>
      <c r="J3462" s="67"/>
      <c r="K3462" s="190"/>
      <c r="L3462" s="190"/>
      <c r="M3462" s="191"/>
      <c r="N3462" s="190"/>
      <c r="O3462" s="192"/>
      <c r="P3462" s="218"/>
      <c r="Q3462" s="218"/>
      <c r="R3462" s="218"/>
    </row>
    <row r="3463" spans="1:18" x14ac:dyDescent="0.25">
      <c r="A3463" s="191"/>
      <c r="B3463" s="190"/>
      <c r="C3463" s="190"/>
      <c r="D3463" s="190"/>
      <c r="E3463" s="190"/>
      <c r="F3463" s="190"/>
      <c r="G3463" s="190"/>
      <c r="H3463" s="276"/>
      <c r="I3463" s="190"/>
      <c r="J3463" s="67"/>
      <c r="K3463" s="190"/>
      <c r="L3463" s="190"/>
      <c r="M3463" s="191"/>
      <c r="N3463" s="190"/>
      <c r="O3463" s="192"/>
      <c r="P3463" s="218"/>
      <c r="Q3463" s="218"/>
      <c r="R3463" s="218"/>
    </row>
    <row r="3464" spans="1:18" x14ac:dyDescent="0.25">
      <c r="A3464" s="191"/>
      <c r="B3464" s="190"/>
      <c r="C3464" s="190"/>
      <c r="D3464" s="190"/>
      <c r="E3464" s="190"/>
      <c r="F3464" s="190"/>
      <c r="G3464" s="190"/>
      <c r="H3464" s="276"/>
      <c r="I3464" s="190"/>
      <c r="J3464" s="67"/>
      <c r="K3464" s="190"/>
      <c r="L3464" s="190"/>
      <c r="M3464" s="191"/>
      <c r="N3464" s="190"/>
      <c r="O3464" s="192"/>
      <c r="P3464" s="218"/>
      <c r="Q3464" s="218"/>
      <c r="R3464" s="218"/>
    </row>
    <row r="3465" spans="1:18" x14ac:dyDescent="0.25">
      <c r="A3465" s="191"/>
      <c r="B3465" s="190"/>
      <c r="C3465" s="190"/>
      <c r="D3465" s="190"/>
      <c r="E3465" s="190"/>
      <c r="F3465" s="190"/>
      <c r="G3465" s="190"/>
      <c r="H3465" s="276"/>
      <c r="I3465" s="190"/>
      <c r="J3465" s="67"/>
      <c r="K3465" s="190"/>
      <c r="L3465" s="190"/>
      <c r="M3465" s="191"/>
      <c r="N3465" s="190"/>
      <c r="O3465" s="192"/>
      <c r="P3465" s="218"/>
      <c r="Q3465" s="218"/>
      <c r="R3465" s="218"/>
    </row>
    <row r="3466" spans="1:18" x14ac:dyDescent="0.25">
      <c r="A3466" s="191"/>
      <c r="B3466" s="190"/>
      <c r="C3466" s="190"/>
      <c r="D3466" s="190"/>
      <c r="E3466" s="190"/>
      <c r="F3466" s="190"/>
      <c r="G3466" s="190"/>
      <c r="H3466" s="276"/>
      <c r="I3466" s="190"/>
      <c r="J3466" s="67"/>
      <c r="K3466" s="190"/>
      <c r="L3466" s="190"/>
      <c r="M3466" s="191"/>
      <c r="N3466" s="190"/>
      <c r="O3466" s="192"/>
      <c r="P3466" s="218"/>
      <c r="Q3466" s="218"/>
      <c r="R3466" s="218"/>
    </row>
    <row r="3467" spans="1:18" x14ac:dyDescent="0.25">
      <c r="A3467" s="191"/>
      <c r="B3467" s="190"/>
      <c r="C3467" s="190"/>
      <c r="D3467" s="190"/>
      <c r="E3467" s="190"/>
      <c r="F3467" s="190"/>
      <c r="G3467" s="190"/>
      <c r="H3467" s="276"/>
      <c r="I3467" s="190"/>
      <c r="J3467" s="67"/>
      <c r="K3467" s="190"/>
      <c r="L3467" s="190"/>
      <c r="M3467" s="191"/>
      <c r="N3467" s="190"/>
      <c r="O3467" s="192"/>
      <c r="P3467" s="218"/>
      <c r="Q3467" s="218"/>
      <c r="R3467" s="218"/>
    </row>
    <row r="3468" spans="1:18" x14ac:dyDescent="0.25">
      <c r="A3468" s="191"/>
      <c r="B3468" s="190"/>
      <c r="C3468" s="190"/>
      <c r="D3468" s="190"/>
      <c r="E3468" s="190"/>
      <c r="F3468" s="190"/>
      <c r="G3468" s="190"/>
      <c r="H3468" s="276"/>
      <c r="I3468" s="190"/>
      <c r="J3468" s="67"/>
      <c r="K3468" s="190"/>
      <c r="L3468" s="190"/>
      <c r="M3468" s="191"/>
      <c r="N3468" s="190"/>
      <c r="O3468" s="192"/>
      <c r="P3468" s="218"/>
      <c r="Q3468" s="218"/>
      <c r="R3468" s="218"/>
    </row>
    <row r="3469" spans="1:18" x14ac:dyDescent="0.25">
      <c r="A3469" s="191"/>
      <c r="B3469" s="190"/>
      <c r="C3469" s="190"/>
      <c r="D3469" s="190"/>
      <c r="E3469" s="190"/>
      <c r="F3469" s="190"/>
      <c r="G3469" s="190"/>
      <c r="H3469" s="276"/>
      <c r="I3469" s="190"/>
      <c r="J3469" s="67"/>
      <c r="K3469" s="190"/>
      <c r="L3469" s="190"/>
      <c r="M3469" s="191"/>
      <c r="N3469" s="190"/>
      <c r="O3469" s="192"/>
      <c r="P3469" s="218"/>
      <c r="Q3469" s="218"/>
      <c r="R3469" s="218"/>
    </row>
    <row r="3470" spans="1:18" x14ac:dyDescent="0.25">
      <c r="A3470" s="191"/>
      <c r="B3470" s="190"/>
      <c r="C3470" s="190"/>
      <c r="D3470" s="190"/>
      <c r="E3470" s="190"/>
      <c r="F3470" s="190"/>
      <c r="G3470" s="190"/>
      <c r="H3470" s="276"/>
      <c r="I3470" s="190"/>
      <c r="J3470" s="67"/>
      <c r="K3470" s="190"/>
      <c r="L3470" s="190"/>
      <c r="M3470" s="191"/>
      <c r="N3470" s="190"/>
      <c r="O3470" s="192"/>
      <c r="P3470" s="218"/>
      <c r="Q3470" s="218"/>
      <c r="R3470" s="218"/>
    </row>
    <row r="3471" spans="1:18" x14ac:dyDescent="0.25">
      <c r="A3471" s="191"/>
      <c r="B3471" s="190"/>
      <c r="C3471" s="190"/>
      <c r="D3471" s="190"/>
      <c r="E3471" s="190"/>
      <c r="F3471" s="190"/>
      <c r="G3471" s="190"/>
      <c r="H3471" s="276"/>
      <c r="I3471" s="190"/>
      <c r="J3471" s="67"/>
      <c r="K3471" s="190"/>
      <c r="L3471" s="190"/>
      <c r="M3471" s="191"/>
      <c r="N3471" s="190"/>
      <c r="O3471" s="192"/>
      <c r="P3471" s="218"/>
      <c r="Q3471" s="218"/>
      <c r="R3471" s="218"/>
    </row>
    <row r="3472" spans="1:18" x14ac:dyDescent="0.25">
      <c r="A3472" s="191"/>
      <c r="B3472" s="190"/>
      <c r="C3472" s="190"/>
      <c r="D3472" s="190"/>
      <c r="E3472" s="190"/>
      <c r="F3472" s="190"/>
      <c r="G3472" s="190"/>
      <c r="H3472" s="276"/>
      <c r="I3472" s="190"/>
      <c r="J3472" s="67"/>
      <c r="K3472" s="190"/>
      <c r="L3472" s="190"/>
      <c r="M3472" s="191"/>
      <c r="N3472" s="190"/>
      <c r="O3472" s="192"/>
      <c r="P3472" s="218"/>
      <c r="Q3472" s="218"/>
      <c r="R3472" s="218"/>
    </row>
    <row r="3473" spans="1:18" x14ac:dyDescent="0.25">
      <c r="A3473" s="191"/>
      <c r="B3473" s="190"/>
      <c r="C3473" s="190"/>
      <c r="D3473" s="190"/>
      <c r="E3473" s="190"/>
      <c r="F3473" s="190"/>
      <c r="G3473" s="190"/>
      <c r="H3473" s="276"/>
      <c r="I3473" s="190"/>
      <c r="J3473" s="67"/>
      <c r="K3473" s="190"/>
      <c r="L3473" s="190"/>
      <c r="M3473" s="191"/>
      <c r="N3473" s="190"/>
      <c r="O3473" s="192"/>
      <c r="P3473" s="218"/>
      <c r="Q3473" s="218"/>
      <c r="R3473" s="218"/>
    </row>
    <row r="3474" spans="1:18" x14ac:dyDescent="0.25">
      <c r="A3474" s="191"/>
      <c r="B3474" s="190"/>
      <c r="C3474" s="190"/>
      <c r="D3474" s="190"/>
      <c r="E3474" s="190"/>
      <c r="F3474" s="190"/>
      <c r="G3474" s="190"/>
      <c r="H3474" s="276"/>
      <c r="I3474" s="190"/>
      <c r="J3474" s="67"/>
      <c r="K3474" s="190"/>
      <c r="L3474" s="190"/>
      <c r="M3474" s="191"/>
      <c r="N3474" s="190"/>
      <c r="O3474" s="192"/>
      <c r="P3474" s="218"/>
      <c r="Q3474" s="218"/>
      <c r="R3474" s="218"/>
    </row>
    <row r="3475" spans="1:18" x14ac:dyDescent="0.25">
      <c r="A3475" s="191"/>
      <c r="B3475" s="190"/>
      <c r="C3475" s="190"/>
      <c r="D3475" s="190"/>
      <c r="E3475" s="190"/>
      <c r="F3475" s="190"/>
      <c r="G3475" s="190"/>
      <c r="H3475" s="276"/>
      <c r="I3475" s="190"/>
      <c r="J3475" s="67"/>
      <c r="K3475" s="190"/>
      <c r="L3475" s="190"/>
      <c r="M3475" s="191"/>
      <c r="N3475" s="190"/>
      <c r="O3475" s="192"/>
      <c r="P3475" s="218"/>
      <c r="Q3475" s="218"/>
      <c r="R3475" s="218"/>
    </row>
    <row r="3476" spans="1:18" x14ac:dyDescent="0.25">
      <c r="A3476" s="191"/>
      <c r="B3476" s="190"/>
      <c r="C3476" s="190"/>
      <c r="D3476" s="190"/>
      <c r="E3476" s="190"/>
      <c r="F3476" s="190"/>
      <c r="G3476" s="190"/>
      <c r="H3476" s="276"/>
      <c r="I3476" s="190"/>
      <c r="J3476" s="67"/>
      <c r="K3476" s="190"/>
      <c r="L3476" s="190"/>
      <c r="M3476" s="191"/>
      <c r="N3476" s="190"/>
      <c r="O3476" s="192"/>
      <c r="P3476" s="218"/>
      <c r="Q3476" s="218"/>
      <c r="R3476" s="218"/>
    </row>
    <row r="3477" spans="1:18" x14ac:dyDescent="0.25">
      <c r="A3477" s="191"/>
      <c r="B3477" s="190"/>
      <c r="C3477" s="190"/>
      <c r="D3477" s="190"/>
      <c r="E3477" s="190"/>
      <c r="F3477" s="190"/>
      <c r="G3477" s="190"/>
      <c r="H3477" s="276"/>
      <c r="I3477" s="190"/>
      <c r="J3477" s="67"/>
      <c r="K3477" s="190"/>
      <c r="L3477" s="190"/>
      <c r="M3477" s="191"/>
      <c r="N3477" s="190"/>
      <c r="O3477" s="192"/>
      <c r="P3477" s="218"/>
      <c r="Q3477" s="218"/>
      <c r="R3477" s="218"/>
    </row>
    <row r="3478" spans="1:18" x14ac:dyDescent="0.25">
      <c r="A3478" s="191"/>
      <c r="B3478" s="190"/>
      <c r="C3478" s="190"/>
      <c r="D3478" s="190"/>
      <c r="E3478" s="190"/>
      <c r="F3478" s="190"/>
      <c r="G3478" s="190"/>
      <c r="H3478" s="276"/>
      <c r="I3478" s="190"/>
      <c r="J3478" s="67"/>
      <c r="K3478" s="190"/>
      <c r="L3478" s="190"/>
      <c r="M3478" s="191"/>
      <c r="N3478" s="190"/>
      <c r="O3478" s="192"/>
      <c r="P3478" s="218"/>
      <c r="Q3478" s="218"/>
      <c r="R3478" s="218"/>
    </row>
    <row r="3479" spans="1:18" x14ac:dyDescent="0.25">
      <c r="A3479" s="191"/>
      <c r="B3479" s="190"/>
      <c r="C3479" s="190"/>
      <c r="D3479" s="190"/>
      <c r="E3479" s="190"/>
      <c r="F3479" s="190"/>
      <c r="G3479" s="190"/>
      <c r="H3479" s="276"/>
      <c r="I3479" s="190"/>
      <c r="J3479" s="67"/>
      <c r="K3479" s="190"/>
      <c r="L3479" s="190"/>
      <c r="M3479" s="191"/>
      <c r="N3479" s="190"/>
      <c r="O3479" s="192"/>
      <c r="P3479" s="218"/>
      <c r="Q3479" s="218"/>
      <c r="R3479" s="218"/>
    </row>
    <row r="3480" spans="1:18" x14ac:dyDescent="0.25">
      <c r="A3480" s="191"/>
      <c r="B3480" s="190"/>
      <c r="C3480" s="190"/>
      <c r="D3480" s="190"/>
      <c r="E3480" s="190"/>
      <c r="F3480" s="190"/>
      <c r="G3480" s="190"/>
      <c r="H3480" s="276"/>
      <c r="I3480" s="190"/>
      <c r="J3480" s="67"/>
      <c r="K3480" s="190"/>
      <c r="L3480" s="190"/>
      <c r="M3480" s="191"/>
      <c r="N3480" s="190"/>
      <c r="O3480" s="192"/>
      <c r="P3480" s="218"/>
      <c r="Q3480" s="218"/>
      <c r="R3480" s="218"/>
    </row>
    <row r="3481" spans="1:18" x14ac:dyDescent="0.25">
      <c r="A3481" s="191"/>
      <c r="B3481" s="190"/>
      <c r="C3481" s="190"/>
      <c r="D3481" s="190"/>
      <c r="E3481" s="190"/>
      <c r="F3481" s="190"/>
      <c r="G3481" s="190"/>
      <c r="H3481" s="276"/>
      <c r="I3481" s="190"/>
      <c r="J3481" s="67"/>
      <c r="K3481" s="190"/>
      <c r="L3481" s="190"/>
      <c r="M3481" s="191"/>
      <c r="N3481" s="190"/>
      <c r="O3481" s="192"/>
      <c r="P3481" s="218"/>
      <c r="Q3481" s="218"/>
      <c r="R3481" s="218"/>
    </row>
    <row r="3482" spans="1:18" x14ac:dyDescent="0.25">
      <c r="A3482" s="191"/>
      <c r="B3482" s="190"/>
      <c r="C3482" s="190"/>
      <c r="D3482" s="190"/>
      <c r="E3482" s="190"/>
      <c r="F3482" s="190"/>
      <c r="G3482" s="190"/>
      <c r="H3482" s="276"/>
      <c r="I3482" s="190"/>
      <c r="J3482" s="67"/>
      <c r="K3482" s="190"/>
      <c r="L3482" s="190"/>
      <c r="M3482" s="191"/>
      <c r="N3482" s="190"/>
      <c r="O3482" s="192"/>
      <c r="P3482" s="218"/>
      <c r="Q3482" s="218"/>
      <c r="R3482" s="218"/>
    </row>
    <row r="3483" spans="1:18" x14ac:dyDescent="0.25">
      <c r="A3483" s="191"/>
      <c r="B3483" s="190"/>
      <c r="C3483" s="190"/>
      <c r="D3483" s="190"/>
      <c r="E3483" s="190"/>
      <c r="F3483" s="190"/>
      <c r="G3483" s="190"/>
      <c r="H3483" s="276"/>
      <c r="I3483" s="190"/>
      <c r="J3483" s="67"/>
      <c r="K3483" s="190"/>
      <c r="L3483" s="190"/>
      <c r="M3483" s="191"/>
      <c r="N3483" s="190"/>
      <c r="O3483" s="192"/>
      <c r="P3483" s="218"/>
      <c r="Q3483" s="218"/>
      <c r="R3483" s="218"/>
    </row>
    <row r="3484" spans="1:18" x14ac:dyDescent="0.25">
      <c r="A3484" s="191"/>
      <c r="B3484" s="190"/>
      <c r="C3484" s="190"/>
      <c r="D3484" s="190"/>
      <c r="E3484" s="190"/>
      <c r="F3484" s="190"/>
      <c r="G3484" s="190"/>
      <c r="H3484" s="276"/>
      <c r="I3484" s="190"/>
      <c r="J3484" s="67"/>
      <c r="K3484" s="190"/>
      <c r="L3484" s="190"/>
      <c r="M3484" s="191"/>
      <c r="N3484" s="190"/>
      <c r="O3484" s="192"/>
      <c r="P3484" s="218"/>
      <c r="Q3484" s="218"/>
      <c r="R3484" s="218"/>
    </row>
    <row r="3485" spans="1:18" x14ac:dyDescent="0.25">
      <c r="A3485" s="191"/>
      <c r="B3485" s="190"/>
      <c r="C3485" s="190"/>
      <c r="D3485" s="190"/>
      <c r="E3485" s="190"/>
      <c r="F3485" s="190"/>
      <c r="G3485" s="190"/>
      <c r="H3485" s="276"/>
      <c r="I3485" s="190"/>
      <c r="J3485" s="67"/>
      <c r="K3485" s="190"/>
      <c r="L3485" s="190"/>
      <c r="M3485" s="191"/>
      <c r="N3485" s="190"/>
      <c r="O3485" s="192"/>
      <c r="P3485" s="218"/>
      <c r="Q3485" s="218"/>
      <c r="R3485" s="218"/>
    </row>
    <row r="3486" spans="1:18" x14ac:dyDescent="0.25">
      <c r="A3486" s="191"/>
      <c r="B3486" s="190"/>
      <c r="C3486" s="190"/>
      <c r="D3486" s="190"/>
      <c r="E3486" s="190"/>
      <c r="F3486" s="190"/>
      <c r="G3486" s="190"/>
      <c r="H3486" s="276"/>
      <c r="I3486" s="190"/>
      <c r="J3486" s="67"/>
      <c r="K3486" s="190"/>
      <c r="L3486" s="190"/>
      <c r="M3486" s="191"/>
      <c r="N3486" s="190"/>
      <c r="O3486" s="192"/>
      <c r="P3486" s="218"/>
      <c r="Q3486" s="218"/>
      <c r="R3486" s="218"/>
    </row>
    <row r="3487" spans="1:18" x14ac:dyDescent="0.25">
      <c r="A3487" s="191"/>
      <c r="B3487" s="190"/>
      <c r="C3487" s="190"/>
      <c r="D3487" s="190"/>
      <c r="E3487" s="190"/>
      <c r="F3487" s="190"/>
      <c r="G3487" s="190"/>
      <c r="H3487" s="276"/>
      <c r="I3487" s="190"/>
      <c r="J3487" s="67"/>
      <c r="K3487" s="190"/>
      <c r="L3487" s="190"/>
      <c r="M3487" s="191"/>
      <c r="N3487" s="190"/>
      <c r="O3487" s="192"/>
      <c r="P3487" s="218"/>
      <c r="Q3487" s="218"/>
      <c r="R3487" s="218"/>
    </row>
    <row r="3488" spans="1:18" x14ac:dyDescent="0.25">
      <c r="A3488" s="191"/>
      <c r="B3488" s="190"/>
      <c r="C3488" s="190"/>
      <c r="D3488" s="190"/>
      <c r="E3488" s="190"/>
      <c r="F3488" s="190"/>
      <c r="G3488" s="190"/>
      <c r="H3488" s="276"/>
      <c r="I3488" s="190"/>
      <c r="J3488" s="67"/>
      <c r="K3488" s="190"/>
      <c r="L3488" s="190"/>
      <c r="M3488" s="191"/>
      <c r="N3488" s="190"/>
      <c r="O3488" s="192"/>
      <c r="P3488" s="218"/>
      <c r="Q3488" s="218"/>
      <c r="R3488" s="218"/>
    </row>
    <row r="3489" spans="1:18" x14ac:dyDescent="0.25">
      <c r="A3489" s="191"/>
      <c r="B3489" s="190"/>
      <c r="C3489" s="190"/>
      <c r="D3489" s="190"/>
      <c r="E3489" s="190"/>
      <c r="F3489" s="190"/>
      <c r="G3489" s="190"/>
      <c r="H3489" s="276"/>
      <c r="I3489" s="190"/>
      <c r="J3489" s="67"/>
      <c r="K3489" s="190"/>
      <c r="L3489" s="190"/>
      <c r="M3489" s="191"/>
      <c r="N3489" s="190"/>
      <c r="O3489" s="192"/>
      <c r="P3489" s="218"/>
      <c r="Q3489" s="218"/>
      <c r="R3489" s="218"/>
    </row>
    <row r="3490" spans="1:18" x14ac:dyDescent="0.25">
      <c r="A3490" s="191"/>
      <c r="B3490" s="190"/>
      <c r="C3490" s="190"/>
      <c r="D3490" s="190"/>
      <c r="E3490" s="190"/>
      <c r="F3490" s="190"/>
      <c r="G3490" s="190"/>
      <c r="H3490" s="276"/>
      <c r="I3490" s="190"/>
      <c r="J3490" s="67"/>
      <c r="K3490" s="190"/>
      <c r="L3490" s="190"/>
      <c r="M3490" s="191"/>
      <c r="N3490" s="190"/>
      <c r="O3490" s="192"/>
      <c r="P3490" s="218"/>
      <c r="Q3490" s="218"/>
      <c r="R3490" s="218"/>
    </row>
    <row r="3491" spans="1:18" x14ac:dyDescent="0.25">
      <c r="A3491" s="191"/>
      <c r="B3491" s="190"/>
      <c r="C3491" s="190"/>
      <c r="D3491" s="190"/>
      <c r="E3491" s="190"/>
      <c r="F3491" s="190"/>
      <c r="G3491" s="190"/>
      <c r="H3491" s="276"/>
      <c r="I3491" s="190"/>
      <c r="J3491" s="67"/>
      <c r="K3491" s="190"/>
      <c r="L3491" s="190"/>
      <c r="M3491" s="191"/>
      <c r="N3491" s="190"/>
      <c r="O3491" s="192"/>
      <c r="P3491" s="218"/>
      <c r="Q3491" s="218"/>
      <c r="R3491" s="218"/>
    </row>
    <row r="3492" spans="1:18" x14ac:dyDescent="0.25">
      <c r="A3492" s="191"/>
      <c r="B3492" s="190"/>
      <c r="C3492" s="190"/>
      <c r="D3492" s="190"/>
      <c r="E3492" s="190"/>
      <c r="F3492" s="190"/>
      <c r="G3492" s="190"/>
      <c r="H3492" s="276"/>
      <c r="I3492" s="190"/>
      <c r="J3492" s="67"/>
      <c r="K3492" s="190"/>
      <c r="L3492" s="190"/>
      <c r="M3492" s="191"/>
      <c r="N3492" s="190"/>
      <c r="O3492" s="192"/>
      <c r="P3492" s="218"/>
      <c r="Q3492" s="218"/>
      <c r="R3492" s="218"/>
    </row>
    <row r="3493" spans="1:18" x14ac:dyDescent="0.25">
      <c r="A3493" s="191"/>
      <c r="B3493" s="190"/>
      <c r="C3493" s="190"/>
      <c r="D3493" s="190"/>
      <c r="E3493" s="190"/>
      <c r="F3493" s="190"/>
      <c r="G3493" s="190"/>
      <c r="H3493" s="276"/>
      <c r="I3493" s="190"/>
      <c r="J3493" s="67"/>
      <c r="K3493" s="190"/>
      <c r="L3493" s="190"/>
      <c r="M3493" s="191"/>
      <c r="N3493" s="190"/>
      <c r="O3493" s="192"/>
      <c r="P3493" s="218"/>
      <c r="Q3493" s="218"/>
      <c r="R3493" s="218"/>
    </row>
    <row r="3494" spans="1:18" x14ac:dyDescent="0.25">
      <c r="A3494" s="191"/>
      <c r="B3494" s="190"/>
      <c r="C3494" s="190"/>
      <c r="D3494" s="190"/>
      <c r="E3494" s="190"/>
      <c r="F3494" s="190"/>
      <c r="G3494" s="190"/>
      <c r="H3494" s="276"/>
      <c r="I3494" s="190"/>
      <c r="J3494" s="67"/>
      <c r="K3494" s="190"/>
      <c r="L3494" s="190"/>
      <c r="M3494" s="191"/>
      <c r="N3494" s="190"/>
      <c r="O3494" s="192"/>
      <c r="P3494" s="218"/>
      <c r="Q3494" s="218"/>
      <c r="R3494" s="218"/>
    </row>
    <row r="3495" spans="1:18" x14ac:dyDescent="0.25">
      <c r="A3495" s="191"/>
      <c r="B3495" s="190"/>
      <c r="C3495" s="190"/>
      <c r="D3495" s="190"/>
      <c r="E3495" s="190"/>
      <c r="F3495" s="190"/>
      <c r="G3495" s="190"/>
      <c r="H3495" s="276"/>
      <c r="I3495" s="190"/>
      <c r="J3495" s="67"/>
      <c r="K3495" s="190"/>
      <c r="L3495" s="190"/>
      <c r="M3495" s="191"/>
      <c r="N3495" s="190"/>
      <c r="O3495" s="192"/>
      <c r="P3495" s="218"/>
      <c r="Q3495" s="218"/>
      <c r="R3495" s="218"/>
    </row>
    <row r="3496" spans="1:18" x14ac:dyDescent="0.25">
      <c r="A3496" s="191"/>
      <c r="B3496" s="190"/>
      <c r="C3496" s="190"/>
      <c r="D3496" s="190"/>
      <c r="E3496" s="190"/>
      <c r="F3496" s="190"/>
      <c r="G3496" s="190"/>
      <c r="H3496" s="276"/>
      <c r="I3496" s="190"/>
      <c r="J3496" s="67"/>
      <c r="K3496" s="190"/>
      <c r="L3496" s="190"/>
      <c r="M3496" s="191"/>
      <c r="N3496" s="190"/>
      <c r="O3496" s="192"/>
      <c r="P3496" s="218"/>
      <c r="Q3496" s="218"/>
      <c r="R3496" s="218"/>
    </row>
    <row r="3497" spans="1:18" x14ac:dyDescent="0.25">
      <c r="A3497" s="191"/>
      <c r="B3497" s="190"/>
      <c r="C3497" s="190"/>
      <c r="D3497" s="190"/>
      <c r="E3497" s="190"/>
      <c r="F3497" s="190"/>
      <c r="G3497" s="190"/>
      <c r="H3497" s="276"/>
      <c r="I3497" s="190"/>
      <c r="J3497" s="67"/>
      <c r="K3497" s="190"/>
      <c r="L3497" s="190"/>
      <c r="M3497" s="191"/>
      <c r="N3497" s="190"/>
      <c r="O3497" s="192"/>
      <c r="P3497" s="218"/>
      <c r="Q3497" s="218"/>
      <c r="R3497" s="218"/>
    </row>
    <row r="3498" spans="1:18" x14ac:dyDescent="0.25">
      <c r="A3498" s="191"/>
      <c r="B3498" s="190"/>
      <c r="C3498" s="190"/>
      <c r="D3498" s="190"/>
      <c r="E3498" s="190"/>
      <c r="F3498" s="190"/>
      <c r="G3498" s="190"/>
      <c r="H3498" s="276"/>
      <c r="I3498" s="190"/>
      <c r="J3498" s="67"/>
      <c r="K3498" s="190"/>
      <c r="L3498" s="190"/>
      <c r="M3498" s="191"/>
      <c r="N3498" s="190"/>
      <c r="O3498" s="192"/>
      <c r="P3498" s="218"/>
      <c r="Q3498" s="218"/>
      <c r="R3498" s="218"/>
    </row>
    <row r="3499" spans="1:18" x14ac:dyDescent="0.25">
      <c r="A3499" s="191"/>
      <c r="B3499" s="190"/>
      <c r="C3499" s="190"/>
      <c r="D3499" s="190"/>
      <c r="E3499" s="190"/>
      <c r="F3499" s="190"/>
      <c r="G3499" s="190"/>
      <c r="H3499" s="276"/>
      <c r="I3499" s="190"/>
      <c r="J3499" s="67"/>
      <c r="K3499" s="190"/>
      <c r="L3499" s="190"/>
      <c r="M3499" s="191"/>
      <c r="N3499" s="190"/>
      <c r="O3499" s="192"/>
      <c r="P3499" s="218"/>
      <c r="Q3499" s="218"/>
      <c r="R3499" s="218"/>
    </row>
    <row r="3500" spans="1:18" x14ac:dyDescent="0.25">
      <c r="A3500" s="191"/>
      <c r="B3500" s="190"/>
      <c r="C3500" s="190"/>
      <c r="D3500" s="190"/>
      <c r="E3500" s="190"/>
      <c r="F3500" s="190"/>
      <c r="G3500" s="190"/>
      <c r="H3500" s="276"/>
      <c r="I3500" s="190"/>
      <c r="J3500" s="67"/>
      <c r="K3500" s="190"/>
      <c r="L3500" s="190"/>
      <c r="M3500" s="191"/>
      <c r="N3500" s="190"/>
      <c r="O3500" s="192"/>
      <c r="P3500" s="218"/>
      <c r="Q3500" s="218"/>
      <c r="R3500" s="218"/>
    </row>
    <row r="3501" spans="1:18" x14ac:dyDescent="0.25">
      <c r="A3501" s="191"/>
      <c r="B3501" s="190"/>
      <c r="C3501" s="190"/>
      <c r="D3501" s="190"/>
      <c r="E3501" s="190"/>
      <c r="F3501" s="190"/>
      <c r="G3501" s="190"/>
      <c r="H3501" s="276"/>
      <c r="I3501" s="190"/>
      <c r="J3501" s="67"/>
      <c r="K3501" s="190"/>
      <c r="L3501" s="190"/>
      <c r="M3501" s="191"/>
      <c r="N3501" s="190"/>
      <c r="O3501" s="192"/>
      <c r="P3501" s="218"/>
      <c r="Q3501" s="218"/>
      <c r="R3501" s="218"/>
    </row>
    <row r="3502" spans="1:18" x14ac:dyDescent="0.25">
      <c r="A3502" s="191"/>
      <c r="B3502" s="190"/>
      <c r="C3502" s="190"/>
      <c r="D3502" s="190"/>
      <c r="E3502" s="190"/>
      <c r="F3502" s="190"/>
      <c r="G3502" s="190"/>
      <c r="H3502" s="276"/>
      <c r="I3502" s="190"/>
      <c r="J3502" s="67"/>
      <c r="K3502" s="190"/>
      <c r="L3502" s="190"/>
      <c r="M3502" s="191"/>
      <c r="N3502" s="190"/>
      <c r="O3502" s="192"/>
      <c r="P3502" s="218"/>
      <c r="Q3502" s="218"/>
      <c r="R3502" s="218"/>
    </row>
    <row r="3503" spans="1:18" x14ac:dyDescent="0.25">
      <c r="A3503" s="191"/>
      <c r="B3503" s="190"/>
      <c r="C3503" s="190"/>
      <c r="D3503" s="190"/>
      <c r="E3503" s="190"/>
      <c r="F3503" s="190"/>
      <c r="G3503" s="190"/>
      <c r="H3503" s="276"/>
      <c r="I3503" s="190"/>
      <c r="J3503" s="67"/>
      <c r="K3503" s="190"/>
      <c r="L3503" s="190"/>
      <c r="M3503" s="191"/>
      <c r="N3503" s="190"/>
      <c r="O3503" s="192"/>
      <c r="P3503" s="218"/>
      <c r="Q3503" s="218"/>
      <c r="R3503" s="218"/>
    </row>
    <row r="3504" spans="1:18" x14ac:dyDescent="0.25">
      <c r="A3504" s="191"/>
      <c r="B3504" s="190"/>
      <c r="C3504" s="190"/>
      <c r="D3504" s="190"/>
      <c r="E3504" s="190"/>
      <c r="F3504" s="190"/>
      <c r="G3504" s="190"/>
      <c r="H3504" s="276"/>
      <c r="I3504" s="190"/>
      <c r="J3504" s="67"/>
      <c r="K3504" s="190"/>
      <c r="L3504" s="190"/>
      <c r="M3504" s="191"/>
      <c r="N3504" s="190"/>
      <c r="O3504" s="192"/>
      <c r="P3504" s="218"/>
      <c r="Q3504" s="218"/>
      <c r="R3504" s="218"/>
    </row>
    <row r="3505" spans="1:18" x14ac:dyDescent="0.25">
      <c r="A3505" s="191"/>
      <c r="B3505" s="190"/>
      <c r="C3505" s="190"/>
      <c r="D3505" s="190"/>
      <c r="E3505" s="190"/>
      <c r="F3505" s="190"/>
      <c r="G3505" s="190"/>
      <c r="H3505" s="276"/>
      <c r="I3505" s="190"/>
      <c r="J3505" s="67"/>
      <c r="K3505" s="190"/>
      <c r="L3505" s="190"/>
      <c r="M3505" s="191"/>
      <c r="N3505" s="190"/>
      <c r="O3505" s="192"/>
      <c r="P3505" s="218"/>
      <c r="Q3505" s="218"/>
      <c r="R3505" s="218"/>
    </row>
    <row r="3506" spans="1:18" x14ac:dyDescent="0.25">
      <c r="A3506" s="191"/>
      <c r="B3506" s="190"/>
      <c r="C3506" s="190"/>
      <c r="D3506" s="190"/>
      <c r="E3506" s="190"/>
      <c r="F3506" s="190"/>
      <c r="G3506" s="190"/>
      <c r="H3506" s="276"/>
      <c r="I3506" s="190"/>
      <c r="J3506" s="67"/>
      <c r="K3506" s="190"/>
      <c r="L3506" s="190"/>
      <c r="M3506" s="191"/>
      <c r="N3506" s="190"/>
      <c r="O3506" s="192"/>
      <c r="P3506" s="218"/>
      <c r="Q3506" s="218"/>
      <c r="R3506" s="218"/>
    </row>
    <row r="3507" spans="1:18" x14ac:dyDescent="0.25">
      <c r="A3507" s="191"/>
      <c r="B3507" s="190"/>
      <c r="C3507" s="190"/>
      <c r="D3507" s="190"/>
      <c r="E3507" s="190"/>
      <c r="F3507" s="190"/>
      <c r="G3507" s="190"/>
      <c r="H3507" s="276"/>
      <c r="I3507" s="190"/>
      <c r="J3507" s="67"/>
      <c r="K3507" s="190"/>
      <c r="L3507" s="190"/>
      <c r="M3507" s="191"/>
      <c r="N3507" s="190"/>
      <c r="O3507" s="192"/>
      <c r="P3507" s="218"/>
      <c r="Q3507" s="218"/>
      <c r="R3507" s="218"/>
    </row>
    <row r="3508" spans="1:18" x14ac:dyDescent="0.25">
      <c r="A3508" s="191"/>
      <c r="B3508" s="190"/>
      <c r="C3508" s="190"/>
      <c r="D3508" s="190"/>
      <c r="E3508" s="190"/>
      <c r="F3508" s="190"/>
      <c r="G3508" s="190"/>
      <c r="H3508" s="276"/>
      <c r="I3508" s="190"/>
      <c r="J3508" s="67"/>
      <c r="K3508" s="190"/>
      <c r="L3508" s="190"/>
      <c r="M3508" s="191"/>
      <c r="N3508" s="190"/>
      <c r="O3508" s="192"/>
      <c r="P3508" s="218"/>
      <c r="Q3508" s="218"/>
      <c r="R3508" s="218"/>
    </row>
    <row r="3509" spans="1:18" x14ac:dyDescent="0.25">
      <c r="A3509" s="191"/>
      <c r="B3509" s="190"/>
      <c r="C3509" s="190"/>
      <c r="D3509" s="190"/>
      <c r="E3509" s="190"/>
      <c r="F3509" s="190"/>
      <c r="G3509" s="190"/>
      <c r="H3509" s="276"/>
      <c r="I3509" s="190"/>
      <c r="J3509" s="67"/>
      <c r="K3509" s="190"/>
      <c r="L3509" s="190"/>
      <c r="M3509" s="191"/>
      <c r="N3509" s="190"/>
      <c r="O3509" s="192"/>
      <c r="P3509" s="218"/>
      <c r="Q3509" s="218"/>
      <c r="R3509" s="218"/>
    </row>
    <row r="3510" spans="1:18" x14ac:dyDescent="0.25">
      <c r="A3510" s="191"/>
      <c r="B3510" s="190"/>
      <c r="C3510" s="190"/>
      <c r="D3510" s="190"/>
      <c r="E3510" s="190"/>
      <c r="F3510" s="190"/>
      <c r="G3510" s="190"/>
      <c r="H3510" s="276"/>
      <c r="I3510" s="190"/>
      <c r="J3510" s="67"/>
      <c r="K3510" s="190"/>
      <c r="L3510" s="190"/>
      <c r="M3510" s="191"/>
      <c r="N3510" s="190"/>
      <c r="O3510" s="192"/>
      <c r="P3510" s="218"/>
      <c r="Q3510" s="218"/>
      <c r="R3510" s="218"/>
    </row>
    <row r="3511" spans="1:18" x14ac:dyDescent="0.25">
      <c r="A3511" s="191"/>
      <c r="B3511" s="190"/>
      <c r="C3511" s="190"/>
      <c r="D3511" s="190"/>
      <c r="E3511" s="190"/>
      <c r="F3511" s="190"/>
      <c r="G3511" s="190"/>
      <c r="H3511" s="276"/>
      <c r="I3511" s="190"/>
      <c r="J3511" s="67"/>
      <c r="K3511" s="190"/>
      <c r="L3511" s="190"/>
      <c r="M3511" s="191"/>
      <c r="N3511" s="190"/>
      <c r="O3511" s="192"/>
      <c r="P3511" s="218"/>
      <c r="Q3511" s="218"/>
      <c r="R3511" s="218"/>
    </row>
    <row r="3512" spans="1:18" x14ac:dyDescent="0.25">
      <c r="A3512" s="191"/>
      <c r="B3512" s="190"/>
      <c r="C3512" s="190"/>
      <c r="D3512" s="190"/>
      <c r="E3512" s="190"/>
      <c r="F3512" s="190"/>
      <c r="G3512" s="190"/>
      <c r="H3512" s="276"/>
      <c r="I3512" s="190"/>
      <c r="J3512" s="67"/>
      <c r="K3512" s="190"/>
      <c r="L3512" s="190"/>
      <c r="M3512" s="191"/>
      <c r="N3512" s="190"/>
      <c r="O3512" s="192"/>
      <c r="P3512" s="218"/>
      <c r="Q3512" s="218"/>
      <c r="R3512" s="218"/>
    </row>
    <row r="3513" spans="1:18" x14ac:dyDescent="0.25">
      <c r="A3513" s="191"/>
      <c r="B3513" s="190"/>
      <c r="C3513" s="190"/>
      <c r="D3513" s="190"/>
      <c r="E3513" s="190"/>
      <c r="F3513" s="190"/>
      <c r="G3513" s="190"/>
      <c r="H3513" s="276"/>
      <c r="I3513" s="190"/>
      <c r="J3513" s="67"/>
      <c r="K3513" s="190"/>
      <c r="L3513" s="190"/>
      <c r="M3513" s="191"/>
      <c r="N3513" s="190"/>
      <c r="O3513" s="192"/>
      <c r="P3513" s="218"/>
      <c r="Q3513" s="218"/>
      <c r="R3513" s="218"/>
    </row>
    <row r="3514" spans="1:18" x14ac:dyDescent="0.25">
      <c r="A3514" s="191"/>
      <c r="B3514" s="190"/>
      <c r="C3514" s="190"/>
      <c r="D3514" s="190"/>
      <c r="E3514" s="190"/>
      <c r="F3514" s="190"/>
      <c r="G3514" s="190"/>
      <c r="H3514" s="276"/>
      <c r="I3514" s="190"/>
      <c r="J3514" s="67"/>
      <c r="K3514" s="190"/>
      <c r="L3514" s="190"/>
      <c r="M3514" s="191"/>
      <c r="N3514" s="190"/>
      <c r="O3514" s="192"/>
      <c r="P3514" s="218"/>
      <c r="Q3514" s="218"/>
      <c r="R3514" s="218"/>
    </row>
    <row r="3515" spans="1:18" x14ac:dyDescent="0.25">
      <c r="A3515" s="191"/>
      <c r="B3515" s="190"/>
      <c r="C3515" s="190"/>
      <c r="D3515" s="190"/>
      <c r="E3515" s="190"/>
      <c r="F3515" s="190"/>
      <c r="G3515" s="190"/>
      <c r="H3515" s="276"/>
      <c r="I3515" s="190"/>
      <c r="J3515" s="67"/>
      <c r="K3515" s="190"/>
      <c r="L3515" s="190"/>
      <c r="M3515" s="191"/>
      <c r="N3515" s="190"/>
      <c r="O3515" s="192"/>
      <c r="P3515" s="218"/>
      <c r="Q3515" s="218"/>
      <c r="R3515" s="218"/>
    </row>
    <row r="3516" spans="1:18" x14ac:dyDescent="0.25">
      <c r="A3516" s="191"/>
      <c r="B3516" s="190"/>
      <c r="C3516" s="190"/>
      <c r="D3516" s="190"/>
      <c r="E3516" s="190"/>
      <c r="F3516" s="190"/>
      <c r="G3516" s="190"/>
      <c r="H3516" s="276"/>
      <c r="I3516" s="190"/>
      <c r="J3516" s="67"/>
      <c r="K3516" s="190"/>
      <c r="L3516" s="190"/>
      <c r="M3516" s="191"/>
      <c r="N3516" s="190"/>
      <c r="O3516" s="192"/>
      <c r="P3516" s="218"/>
      <c r="Q3516" s="218"/>
      <c r="R3516" s="218"/>
    </row>
    <row r="3517" spans="1:18" x14ac:dyDescent="0.25">
      <c r="A3517" s="191"/>
      <c r="B3517" s="190"/>
      <c r="C3517" s="190"/>
      <c r="D3517" s="190"/>
      <c r="E3517" s="190"/>
      <c r="F3517" s="190"/>
      <c r="G3517" s="190"/>
      <c r="H3517" s="276"/>
      <c r="I3517" s="190"/>
      <c r="J3517" s="67"/>
      <c r="K3517" s="190"/>
      <c r="L3517" s="190"/>
      <c r="M3517" s="191"/>
      <c r="N3517" s="190"/>
      <c r="O3517" s="192"/>
      <c r="P3517" s="218"/>
      <c r="Q3517" s="218"/>
      <c r="R3517" s="218"/>
    </row>
    <row r="3518" spans="1:18" x14ac:dyDescent="0.25">
      <c r="A3518" s="191"/>
      <c r="B3518" s="190"/>
      <c r="C3518" s="190"/>
      <c r="D3518" s="190"/>
      <c r="E3518" s="190"/>
      <c r="F3518" s="190"/>
      <c r="G3518" s="190"/>
      <c r="H3518" s="276"/>
      <c r="I3518" s="190"/>
      <c r="J3518" s="67"/>
      <c r="K3518" s="190"/>
      <c r="L3518" s="190"/>
      <c r="M3518" s="191"/>
      <c r="N3518" s="190"/>
      <c r="O3518" s="192"/>
      <c r="P3518" s="218"/>
      <c r="Q3518" s="218"/>
      <c r="R3518" s="218"/>
    </row>
    <row r="3519" spans="1:18" x14ac:dyDescent="0.25">
      <c r="A3519" s="191"/>
      <c r="B3519" s="190"/>
      <c r="C3519" s="190"/>
      <c r="D3519" s="190"/>
      <c r="E3519" s="190"/>
      <c r="F3519" s="190"/>
      <c r="G3519" s="190"/>
      <c r="H3519" s="276"/>
      <c r="I3519" s="190"/>
      <c r="J3519" s="67"/>
      <c r="K3519" s="190"/>
      <c r="L3519" s="190"/>
      <c r="M3519" s="191"/>
      <c r="N3519" s="190"/>
      <c r="O3519" s="192"/>
      <c r="P3519" s="218"/>
      <c r="Q3519" s="218"/>
      <c r="R3519" s="218"/>
    </row>
    <row r="3520" spans="1:18" x14ac:dyDescent="0.25">
      <c r="A3520" s="191"/>
      <c r="B3520" s="190"/>
      <c r="C3520" s="190"/>
      <c r="D3520" s="190"/>
      <c r="E3520" s="190"/>
      <c r="F3520" s="190"/>
      <c r="G3520" s="190"/>
      <c r="H3520" s="276"/>
      <c r="I3520" s="190"/>
      <c r="J3520" s="67"/>
      <c r="K3520" s="190"/>
      <c r="L3520" s="190"/>
      <c r="M3520" s="191"/>
      <c r="N3520" s="190"/>
      <c r="O3520" s="192"/>
      <c r="P3520" s="218"/>
      <c r="Q3520" s="218"/>
      <c r="R3520" s="218"/>
    </row>
    <row r="3521" spans="1:18" x14ac:dyDescent="0.25">
      <c r="A3521" s="191"/>
      <c r="B3521" s="190"/>
      <c r="C3521" s="190"/>
      <c r="D3521" s="190"/>
      <c r="E3521" s="190"/>
      <c r="F3521" s="190"/>
      <c r="G3521" s="190"/>
      <c r="H3521" s="276"/>
      <c r="I3521" s="190"/>
      <c r="J3521" s="67"/>
      <c r="K3521" s="190"/>
      <c r="L3521" s="190"/>
      <c r="M3521" s="191"/>
      <c r="N3521" s="190"/>
      <c r="O3521" s="192"/>
      <c r="P3521" s="218"/>
      <c r="Q3521" s="218"/>
      <c r="R3521" s="218"/>
    </row>
    <row r="3522" spans="1:18" x14ac:dyDescent="0.25">
      <c r="A3522" s="191"/>
      <c r="B3522" s="190"/>
      <c r="C3522" s="190"/>
      <c r="D3522" s="190"/>
      <c r="E3522" s="190"/>
      <c r="F3522" s="190"/>
      <c r="G3522" s="190"/>
      <c r="H3522" s="276"/>
      <c r="I3522" s="190"/>
      <c r="J3522" s="67"/>
      <c r="K3522" s="190"/>
      <c r="L3522" s="190"/>
      <c r="M3522" s="191"/>
      <c r="N3522" s="190"/>
      <c r="O3522" s="192"/>
      <c r="P3522" s="218"/>
      <c r="Q3522" s="218"/>
      <c r="R3522" s="218"/>
    </row>
    <row r="3523" spans="1:18" x14ac:dyDescent="0.25">
      <c r="A3523" s="191"/>
      <c r="B3523" s="190"/>
      <c r="C3523" s="190"/>
      <c r="D3523" s="190"/>
      <c r="E3523" s="190"/>
      <c r="F3523" s="190"/>
      <c r="G3523" s="190"/>
      <c r="H3523" s="276"/>
      <c r="I3523" s="190"/>
      <c r="J3523" s="67"/>
      <c r="K3523" s="190"/>
      <c r="L3523" s="190"/>
      <c r="M3523" s="191"/>
      <c r="N3523" s="190"/>
      <c r="O3523" s="192"/>
      <c r="P3523" s="218"/>
      <c r="Q3523" s="218"/>
      <c r="R3523" s="218"/>
    </row>
    <row r="3524" spans="1:18" x14ac:dyDescent="0.25">
      <c r="A3524" s="191"/>
      <c r="B3524" s="190"/>
      <c r="C3524" s="190"/>
      <c r="D3524" s="190"/>
      <c r="E3524" s="190"/>
      <c r="F3524" s="190"/>
      <c r="G3524" s="190"/>
      <c r="H3524" s="276"/>
      <c r="I3524" s="190"/>
      <c r="J3524" s="67"/>
      <c r="K3524" s="190"/>
      <c r="L3524" s="190"/>
      <c r="M3524" s="191"/>
      <c r="N3524" s="190"/>
      <c r="O3524" s="192"/>
      <c r="P3524" s="218"/>
      <c r="Q3524" s="218"/>
      <c r="R3524" s="218"/>
    </row>
    <row r="3525" spans="1:18" x14ac:dyDescent="0.25">
      <c r="A3525" s="191"/>
      <c r="B3525" s="190"/>
      <c r="C3525" s="190"/>
      <c r="D3525" s="190"/>
      <c r="E3525" s="190"/>
      <c r="F3525" s="190"/>
      <c r="G3525" s="190"/>
      <c r="H3525" s="276"/>
      <c r="I3525" s="190"/>
      <c r="J3525" s="67"/>
      <c r="K3525" s="190"/>
      <c r="L3525" s="190"/>
      <c r="M3525" s="191"/>
      <c r="N3525" s="190"/>
      <c r="O3525" s="192"/>
      <c r="P3525" s="218"/>
      <c r="Q3525" s="218"/>
      <c r="R3525" s="218"/>
    </row>
    <row r="3526" spans="1:18" x14ac:dyDescent="0.25">
      <c r="A3526" s="191"/>
      <c r="B3526" s="190"/>
      <c r="C3526" s="190"/>
      <c r="D3526" s="190"/>
      <c r="E3526" s="190"/>
      <c r="F3526" s="190"/>
      <c r="G3526" s="190"/>
      <c r="H3526" s="276"/>
      <c r="I3526" s="190"/>
      <c r="J3526" s="67"/>
      <c r="K3526" s="190"/>
      <c r="L3526" s="190"/>
      <c r="M3526" s="191"/>
      <c r="N3526" s="190"/>
      <c r="O3526" s="192"/>
      <c r="P3526" s="218"/>
      <c r="Q3526" s="218"/>
      <c r="R3526" s="218"/>
    </row>
    <row r="3527" spans="1:18" x14ac:dyDescent="0.25">
      <c r="A3527" s="191"/>
      <c r="B3527" s="190"/>
      <c r="C3527" s="190"/>
      <c r="D3527" s="190"/>
      <c r="E3527" s="190"/>
      <c r="F3527" s="190"/>
      <c r="G3527" s="190"/>
      <c r="H3527" s="276"/>
      <c r="I3527" s="190"/>
      <c r="J3527" s="67"/>
      <c r="K3527" s="190"/>
      <c r="L3527" s="190"/>
      <c r="M3527" s="191"/>
      <c r="N3527" s="190"/>
      <c r="O3527" s="192"/>
      <c r="P3527" s="218"/>
      <c r="Q3527" s="218"/>
      <c r="R3527" s="218"/>
    </row>
    <row r="3528" spans="1:18" x14ac:dyDescent="0.25">
      <c r="A3528" s="191"/>
      <c r="B3528" s="190"/>
      <c r="C3528" s="190"/>
      <c r="D3528" s="190"/>
      <c r="E3528" s="190"/>
      <c r="F3528" s="190"/>
      <c r="G3528" s="190"/>
      <c r="H3528" s="276"/>
      <c r="I3528" s="190"/>
      <c r="J3528" s="67"/>
      <c r="K3528" s="190"/>
      <c r="L3528" s="190"/>
      <c r="M3528" s="191"/>
      <c r="N3528" s="190"/>
      <c r="O3528" s="192"/>
      <c r="P3528" s="218"/>
      <c r="Q3528" s="218"/>
      <c r="R3528" s="218"/>
    </row>
    <row r="3529" spans="1:18" x14ac:dyDescent="0.25">
      <c r="A3529" s="191"/>
      <c r="B3529" s="190"/>
      <c r="C3529" s="190"/>
      <c r="D3529" s="190"/>
      <c r="E3529" s="190"/>
      <c r="F3529" s="190"/>
      <c r="G3529" s="190"/>
      <c r="H3529" s="276"/>
      <c r="I3529" s="190"/>
      <c r="J3529" s="67"/>
      <c r="K3529" s="190"/>
      <c r="L3529" s="190"/>
      <c r="M3529" s="191"/>
      <c r="N3529" s="190"/>
      <c r="O3529" s="192"/>
      <c r="P3529" s="218"/>
      <c r="Q3529" s="218"/>
      <c r="R3529" s="218"/>
    </row>
    <row r="3530" spans="1:18" x14ac:dyDescent="0.25">
      <c r="A3530" s="191"/>
      <c r="B3530" s="190"/>
      <c r="C3530" s="190"/>
      <c r="D3530" s="190"/>
      <c r="E3530" s="190"/>
      <c r="F3530" s="190"/>
      <c r="G3530" s="190"/>
      <c r="H3530" s="276"/>
      <c r="I3530" s="190"/>
      <c r="J3530" s="67"/>
      <c r="K3530" s="190"/>
      <c r="L3530" s="190"/>
      <c r="M3530" s="191"/>
      <c r="N3530" s="190"/>
      <c r="O3530" s="192"/>
      <c r="P3530" s="218"/>
      <c r="Q3530" s="218"/>
      <c r="R3530" s="218"/>
    </row>
    <row r="3531" spans="1:18" x14ac:dyDescent="0.25">
      <c r="A3531" s="191"/>
      <c r="B3531" s="190"/>
      <c r="C3531" s="190"/>
      <c r="D3531" s="190"/>
      <c r="E3531" s="190"/>
      <c r="F3531" s="190"/>
      <c r="G3531" s="190"/>
      <c r="H3531" s="276"/>
      <c r="I3531" s="190"/>
      <c r="J3531" s="67"/>
      <c r="K3531" s="190"/>
      <c r="L3531" s="190"/>
      <c r="M3531" s="191"/>
      <c r="N3531" s="190"/>
      <c r="O3531" s="192"/>
      <c r="P3531" s="218"/>
      <c r="Q3531" s="218"/>
      <c r="R3531" s="218"/>
    </row>
    <row r="3532" spans="1:18" x14ac:dyDescent="0.25">
      <c r="A3532" s="191"/>
      <c r="B3532" s="190"/>
      <c r="C3532" s="190"/>
      <c r="D3532" s="190"/>
      <c r="E3532" s="190"/>
      <c r="F3532" s="190"/>
      <c r="G3532" s="190"/>
      <c r="H3532" s="276"/>
      <c r="I3532" s="190"/>
      <c r="J3532" s="67"/>
      <c r="K3532" s="190"/>
      <c r="L3532" s="190"/>
      <c r="M3532" s="191"/>
      <c r="N3532" s="190"/>
      <c r="O3532" s="192"/>
      <c r="P3532" s="218"/>
      <c r="Q3532" s="218"/>
      <c r="R3532" s="218"/>
    </row>
    <row r="3533" spans="1:18" x14ac:dyDescent="0.25">
      <c r="A3533" s="191"/>
      <c r="B3533" s="190"/>
      <c r="C3533" s="190"/>
      <c r="D3533" s="190"/>
      <c r="E3533" s="190"/>
      <c r="F3533" s="190"/>
      <c r="G3533" s="190"/>
      <c r="H3533" s="276"/>
      <c r="I3533" s="190"/>
      <c r="J3533" s="67"/>
      <c r="K3533" s="190"/>
      <c r="L3533" s="190"/>
      <c r="M3533" s="191"/>
      <c r="N3533" s="190"/>
      <c r="O3533" s="192"/>
      <c r="P3533" s="218"/>
      <c r="Q3533" s="218"/>
      <c r="R3533" s="218"/>
    </row>
    <row r="3534" spans="1:18" x14ac:dyDescent="0.25">
      <c r="A3534" s="191"/>
      <c r="B3534" s="190"/>
      <c r="C3534" s="190"/>
      <c r="D3534" s="190"/>
      <c r="E3534" s="190"/>
      <c r="F3534" s="190"/>
      <c r="G3534" s="190"/>
      <c r="H3534" s="276"/>
      <c r="I3534" s="190"/>
      <c r="J3534" s="67"/>
      <c r="K3534" s="190"/>
      <c r="L3534" s="190"/>
      <c r="M3534" s="191"/>
      <c r="N3534" s="190"/>
      <c r="O3534" s="192"/>
      <c r="P3534" s="218"/>
      <c r="Q3534" s="218"/>
      <c r="R3534" s="218"/>
    </row>
    <row r="3535" spans="1:18" x14ac:dyDescent="0.25">
      <c r="A3535" s="191"/>
      <c r="B3535" s="190"/>
      <c r="C3535" s="190"/>
      <c r="D3535" s="190"/>
      <c r="E3535" s="190"/>
      <c r="F3535" s="190"/>
      <c r="G3535" s="190"/>
      <c r="H3535" s="276"/>
      <c r="I3535" s="190"/>
      <c r="J3535" s="67"/>
      <c r="K3535" s="190"/>
      <c r="L3535" s="190"/>
      <c r="M3535" s="191"/>
      <c r="N3535" s="190"/>
      <c r="O3535" s="192"/>
      <c r="P3535" s="218"/>
      <c r="Q3535" s="218"/>
      <c r="R3535" s="218"/>
    </row>
    <row r="3536" spans="1:18" x14ac:dyDescent="0.25">
      <c r="A3536" s="191"/>
      <c r="B3536" s="190"/>
      <c r="C3536" s="190"/>
      <c r="D3536" s="190"/>
      <c r="E3536" s="190"/>
      <c r="F3536" s="190"/>
      <c r="G3536" s="190"/>
      <c r="H3536" s="276"/>
      <c r="I3536" s="190"/>
      <c r="J3536" s="67"/>
      <c r="K3536" s="190"/>
      <c r="L3536" s="190"/>
      <c r="M3536" s="191"/>
      <c r="N3536" s="190"/>
      <c r="O3536" s="192"/>
      <c r="P3536" s="218"/>
      <c r="Q3536" s="218"/>
      <c r="R3536" s="218"/>
    </row>
    <row r="3537" spans="1:18" x14ac:dyDescent="0.25">
      <c r="A3537" s="191"/>
      <c r="B3537" s="190"/>
      <c r="C3537" s="190"/>
      <c r="D3537" s="190"/>
      <c r="E3537" s="190"/>
      <c r="F3537" s="190"/>
      <c r="G3537" s="190"/>
      <c r="H3537" s="276"/>
      <c r="I3537" s="190"/>
      <c r="J3537" s="67"/>
      <c r="K3537" s="190"/>
      <c r="L3537" s="190"/>
      <c r="M3537" s="191"/>
      <c r="N3537" s="190"/>
      <c r="O3537" s="192"/>
      <c r="P3537" s="218"/>
      <c r="Q3537" s="218"/>
      <c r="R3537" s="218"/>
    </row>
    <row r="3538" spans="1:18" x14ac:dyDescent="0.25">
      <c r="A3538" s="191"/>
      <c r="B3538" s="190"/>
      <c r="C3538" s="190"/>
      <c r="D3538" s="190"/>
      <c r="E3538" s="190"/>
      <c r="F3538" s="190"/>
      <c r="G3538" s="190"/>
      <c r="H3538" s="276"/>
      <c r="I3538" s="190"/>
      <c r="J3538" s="67"/>
      <c r="K3538" s="190"/>
      <c r="L3538" s="190"/>
      <c r="M3538" s="191"/>
      <c r="N3538" s="190"/>
      <c r="O3538" s="192"/>
      <c r="P3538" s="218"/>
      <c r="Q3538" s="218"/>
      <c r="R3538" s="218"/>
    </row>
    <row r="3539" spans="1:18" x14ac:dyDescent="0.25">
      <c r="A3539" s="191"/>
      <c r="B3539" s="190"/>
      <c r="C3539" s="190"/>
      <c r="D3539" s="190"/>
      <c r="E3539" s="190"/>
      <c r="F3539" s="190"/>
      <c r="G3539" s="190"/>
      <c r="H3539" s="276"/>
      <c r="I3539" s="190"/>
      <c r="J3539" s="67"/>
      <c r="K3539" s="190"/>
      <c r="L3539" s="190"/>
      <c r="M3539" s="191"/>
      <c r="N3539" s="190"/>
      <c r="O3539" s="192"/>
      <c r="P3539" s="218"/>
      <c r="Q3539" s="218"/>
      <c r="R3539" s="218"/>
    </row>
    <row r="3540" spans="1:18" x14ac:dyDescent="0.25">
      <c r="A3540" s="191"/>
      <c r="B3540" s="190"/>
      <c r="C3540" s="190"/>
      <c r="D3540" s="190"/>
      <c r="E3540" s="190"/>
      <c r="F3540" s="190"/>
      <c r="G3540" s="190"/>
      <c r="H3540" s="276"/>
      <c r="I3540" s="190"/>
      <c r="J3540" s="67"/>
      <c r="K3540" s="190"/>
      <c r="L3540" s="190"/>
      <c r="M3540" s="191"/>
      <c r="N3540" s="190"/>
      <c r="O3540" s="192"/>
      <c r="P3540" s="218"/>
      <c r="Q3540" s="218"/>
      <c r="R3540" s="218"/>
    </row>
    <row r="3541" spans="1:18" x14ac:dyDescent="0.25">
      <c r="A3541" s="191"/>
      <c r="B3541" s="190"/>
      <c r="C3541" s="190"/>
      <c r="D3541" s="190"/>
      <c r="E3541" s="190"/>
      <c r="F3541" s="190"/>
      <c r="G3541" s="190"/>
      <c r="H3541" s="276"/>
      <c r="I3541" s="190"/>
      <c r="J3541" s="67"/>
      <c r="K3541" s="190"/>
      <c r="L3541" s="190"/>
      <c r="M3541" s="191"/>
      <c r="N3541" s="190"/>
      <c r="O3541" s="192"/>
      <c r="P3541" s="218"/>
      <c r="Q3541" s="218"/>
      <c r="R3541" s="218"/>
    </row>
    <row r="3542" spans="1:18" x14ac:dyDescent="0.25">
      <c r="A3542" s="191"/>
      <c r="B3542" s="190"/>
      <c r="C3542" s="190"/>
      <c r="D3542" s="190"/>
      <c r="E3542" s="190"/>
      <c r="F3542" s="190"/>
      <c r="G3542" s="190"/>
      <c r="H3542" s="276"/>
      <c r="I3542" s="190"/>
      <c r="J3542" s="67"/>
      <c r="K3542" s="190"/>
      <c r="L3542" s="190"/>
      <c r="M3542" s="191"/>
      <c r="N3542" s="190"/>
      <c r="O3542" s="192"/>
      <c r="P3542" s="218"/>
      <c r="Q3542" s="218"/>
      <c r="R3542" s="218"/>
    </row>
    <row r="3543" spans="1:18" x14ac:dyDescent="0.25">
      <c r="A3543" s="191"/>
      <c r="B3543" s="190"/>
      <c r="C3543" s="190"/>
      <c r="D3543" s="190"/>
      <c r="E3543" s="190"/>
      <c r="F3543" s="190"/>
      <c r="G3543" s="190"/>
      <c r="H3543" s="276"/>
      <c r="I3543" s="190"/>
      <c r="J3543" s="67"/>
      <c r="K3543" s="190"/>
      <c r="L3543" s="190"/>
      <c r="M3543" s="191"/>
      <c r="N3543" s="190"/>
      <c r="O3543" s="192"/>
      <c r="P3543" s="218"/>
      <c r="Q3543" s="218"/>
      <c r="R3543" s="218"/>
    </row>
    <row r="3544" spans="1:18" x14ac:dyDescent="0.25">
      <c r="A3544" s="191"/>
      <c r="B3544" s="190"/>
      <c r="C3544" s="190"/>
      <c r="D3544" s="190"/>
      <c r="E3544" s="190"/>
      <c r="F3544" s="190"/>
      <c r="G3544" s="190"/>
      <c r="H3544" s="276"/>
      <c r="I3544" s="190"/>
      <c r="J3544" s="67"/>
      <c r="K3544" s="190"/>
      <c r="L3544" s="190"/>
      <c r="M3544" s="191"/>
      <c r="N3544" s="190"/>
      <c r="O3544" s="192"/>
      <c r="P3544" s="218"/>
      <c r="Q3544" s="218"/>
      <c r="R3544" s="218"/>
    </row>
    <row r="3545" spans="1:18" x14ac:dyDescent="0.25">
      <c r="A3545" s="191"/>
      <c r="B3545" s="190"/>
      <c r="C3545" s="190"/>
      <c r="D3545" s="190"/>
      <c r="E3545" s="190"/>
      <c r="F3545" s="190"/>
      <c r="G3545" s="190"/>
      <c r="H3545" s="276"/>
      <c r="I3545" s="190"/>
      <c r="J3545" s="67"/>
      <c r="K3545" s="190"/>
      <c r="L3545" s="190"/>
      <c r="M3545" s="191"/>
      <c r="N3545" s="190"/>
      <c r="O3545" s="192"/>
      <c r="P3545" s="218"/>
      <c r="Q3545" s="218"/>
      <c r="R3545" s="218"/>
    </row>
    <row r="3546" spans="1:18" x14ac:dyDescent="0.25">
      <c r="A3546" s="191"/>
      <c r="B3546" s="190"/>
      <c r="C3546" s="190"/>
      <c r="D3546" s="190"/>
      <c r="E3546" s="190"/>
      <c r="F3546" s="190"/>
      <c r="G3546" s="190"/>
      <c r="H3546" s="276"/>
      <c r="I3546" s="190"/>
      <c r="J3546" s="67"/>
      <c r="K3546" s="190"/>
      <c r="L3546" s="190"/>
      <c r="M3546" s="191"/>
      <c r="N3546" s="190"/>
      <c r="O3546" s="192"/>
      <c r="P3546" s="218"/>
      <c r="Q3546" s="218"/>
      <c r="R3546" s="218"/>
    </row>
    <row r="3547" spans="1:18" x14ac:dyDescent="0.25">
      <c r="A3547" s="191"/>
      <c r="B3547" s="190"/>
      <c r="C3547" s="190"/>
      <c r="D3547" s="190"/>
      <c r="E3547" s="190"/>
      <c r="F3547" s="190"/>
      <c r="G3547" s="190"/>
      <c r="H3547" s="276"/>
      <c r="I3547" s="190"/>
      <c r="J3547" s="67"/>
      <c r="K3547" s="190"/>
      <c r="L3547" s="190"/>
      <c r="M3547" s="191"/>
      <c r="N3547" s="190"/>
      <c r="O3547" s="192"/>
      <c r="P3547" s="218"/>
      <c r="Q3547" s="218"/>
      <c r="R3547" s="218"/>
    </row>
    <row r="3548" spans="1:18" x14ac:dyDescent="0.25">
      <c r="A3548" s="191"/>
      <c r="B3548" s="190"/>
      <c r="C3548" s="190"/>
      <c r="D3548" s="190"/>
      <c r="E3548" s="190"/>
      <c r="F3548" s="190"/>
      <c r="G3548" s="190"/>
      <c r="H3548" s="276"/>
      <c r="I3548" s="190"/>
      <c r="J3548" s="67"/>
      <c r="K3548" s="190"/>
      <c r="L3548" s="190"/>
      <c r="M3548" s="191"/>
      <c r="N3548" s="190"/>
      <c r="O3548" s="192"/>
      <c r="P3548" s="218"/>
      <c r="Q3548" s="218"/>
      <c r="R3548" s="218"/>
    </row>
    <row r="3549" spans="1:18" x14ac:dyDescent="0.25">
      <c r="A3549" s="191"/>
      <c r="B3549" s="190"/>
      <c r="C3549" s="190"/>
      <c r="D3549" s="190"/>
      <c r="E3549" s="190"/>
      <c r="F3549" s="190"/>
      <c r="G3549" s="190"/>
      <c r="H3549" s="276"/>
      <c r="I3549" s="190"/>
      <c r="J3549" s="67"/>
      <c r="K3549" s="190"/>
      <c r="L3549" s="190"/>
      <c r="M3549" s="191"/>
      <c r="N3549" s="190"/>
      <c r="O3549" s="192"/>
      <c r="P3549" s="218"/>
      <c r="Q3549" s="218"/>
      <c r="R3549" s="218"/>
    </row>
    <row r="3550" spans="1:18" x14ac:dyDescent="0.25">
      <c r="A3550" s="191"/>
      <c r="B3550" s="190"/>
      <c r="C3550" s="190"/>
      <c r="D3550" s="190"/>
      <c r="E3550" s="190"/>
      <c r="F3550" s="190"/>
      <c r="G3550" s="190"/>
      <c r="H3550" s="276"/>
      <c r="I3550" s="190"/>
      <c r="J3550" s="67"/>
      <c r="K3550" s="190"/>
      <c r="L3550" s="190"/>
      <c r="M3550" s="191"/>
      <c r="N3550" s="190"/>
      <c r="O3550" s="192"/>
      <c r="P3550" s="218"/>
      <c r="Q3550" s="218"/>
      <c r="R3550" s="218"/>
    </row>
    <row r="3551" spans="1:18" x14ac:dyDescent="0.25">
      <c r="A3551" s="191"/>
      <c r="B3551" s="190"/>
      <c r="C3551" s="190"/>
      <c r="D3551" s="190"/>
      <c r="E3551" s="190"/>
      <c r="F3551" s="190"/>
      <c r="G3551" s="190"/>
      <c r="H3551" s="276"/>
      <c r="I3551" s="190"/>
      <c r="J3551" s="67"/>
      <c r="K3551" s="190"/>
      <c r="L3551" s="190"/>
      <c r="M3551" s="191"/>
      <c r="N3551" s="190"/>
      <c r="O3551" s="192"/>
      <c r="P3551" s="218"/>
      <c r="Q3551" s="218"/>
      <c r="R3551" s="218"/>
    </row>
    <row r="3552" spans="1:18" x14ac:dyDescent="0.25">
      <c r="A3552" s="191"/>
      <c r="B3552" s="190"/>
      <c r="C3552" s="190"/>
      <c r="D3552" s="190"/>
      <c r="E3552" s="190"/>
      <c r="F3552" s="190"/>
      <c r="G3552" s="190"/>
      <c r="H3552" s="276"/>
      <c r="I3552" s="190"/>
      <c r="J3552" s="67"/>
      <c r="K3552" s="190"/>
      <c r="L3552" s="190"/>
      <c r="M3552" s="191"/>
      <c r="N3552" s="190"/>
      <c r="O3552" s="192"/>
      <c r="P3552" s="218"/>
      <c r="Q3552" s="218"/>
      <c r="R3552" s="218"/>
    </row>
    <row r="3553" spans="1:18" x14ac:dyDescent="0.25">
      <c r="A3553" s="191"/>
      <c r="B3553" s="190"/>
      <c r="C3553" s="190"/>
      <c r="D3553" s="190"/>
      <c r="E3553" s="190"/>
      <c r="F3553" s="190"/>
      <c r="G3553" s="190"/>
      <c r="H3553" s="276"/>
      <c r="I3553" s="190"/>
      <c r="J3553" s="67"/>
      <c r="K3553" s="190"/>
      <c r="L3553" s="190"/>
      <c r="M3553" s="191"/>
      <c r="N3553" s="190"/>
      <c r="O3553" s="192"/>
      <c r="P3553" s="218"/>
      <c r="Q3553" s="218"/>
      <c r="R3553" s="218"/>
    </row>
    <row r="3554" spans="1:18" x14ac:dyDescent="0.25">
      <c r="A3554" s="191"/>
      <c r="B3554" s="190"/>
      <c r="C3554" s="190"/>
      <c r="D3554" s="190"/>
      <c r="E3554" s="190"/>
      <c r="F3554" s="190"/>
      <c r="G3554" s="190"/>
      <c r="H3554" s="276"/>
      <c r="I3554" s="190"/>
      <c r="J3554" s="67"/>
      <c r="K3554" s="190"/>
      <c r="L3554" s="190"/>
      <c r="M3554" s="191"/>
      <c r="N3554" s="190"/>
      <c r="O3554" s="192"/>
      <c r="P3554" s="218"/>
      <c r="Q3554" s="218"/>
      <c r="R3554" s="218"/>
    </row>
    <row r="3555" spans="1:18" x14ac:dyDescent="0.25">
      <c r="A3555" s="191"/>
      <c r="B3555" s="190"/>
      <c r="C3555" s="190"/>
      <c r="D3555" s="190"/>
      <c r="E3555" s="190"/>
      <c r="F3555" s="190"/>
      <c r="G3555" s="190"/>
      <c r="H3555" s="276"/>
      <c r="I3555" s="190"/>
      <c r="J3555" s="67"/>
      <c r="K3555" s="190"/>
      <c r="L3555" s="190"/>
      <c r="M3555" s="191"/>
      <c r="N3555" s="190"/>
      <c r="O3555" s="192"/>
      <c r="P3555" s="218"/>
      <c r="Q3555" s="218"/>
      <c r="R3555" s="218"/>
    </row>
    <row r="3556" spans="1:18" x14ac:dyDescent="0.25">
      <c r="A3556" s="191"/>
      <c r="B3556" s="190"/>
      <c r="C3556" s="190"/>
      <c r="D3556" s="190"/>
      <c r="E3556" s="190"/>
      <c r="F3556" s="190"/>
      <c r="G3556" s="190"/>
      <c r="H3556" s="276"/>
      <c r="I3556" s="190"/>
      <c r="J3556" s="67"/>
      <c r="K3556" s="190"/>
      <c r="L3556" s="190"/>
      <c r="M3556" s="191"/>
      <c r="N3556" s="190"/>
      <c r="O3556" s="192"/>
      <c r="P3556" s="218"/>
      <c r="Q3556" s="218"/>
      <c r="R3556" s="218"/>
    </row>
    <row r="3557" spans="1:18" x14ac:dyDescent="0.25">
      <c r="A3557" s="191"/>
      <c r="B3557" s="190"/>
      <c r="C3557" s="190"/>
      <c r="D3557" s="190"/>
      <c r="E3557" s="190"/>
      <c r="F3557" s="190"/>
      <c r="G3557" s="190"/>
      <c r="H3557" s="276"/>
      <c r="I3557" s="190"/>
      <c r="J3557" s="67"/>
      <c r="K3557" s="190"/>
      <c r="L3557" s="190"/>
      <c r="M3557" s="191"/>
      <c r="N3557" s="190"/>
      <c r="O3557" s="192"/>
      <c r="P3557" s="218"/>
      <c r="Q3557" s="218"/>
      <c r="R3557" s="218"/>
    </row>
    <row r="3558" spans="1:18" x14ac:dyDescent="0.25">
      <c r="A3558" s="191"/>
      <c r="B3558" s="190"/>
      <c r="C3558" s="190"/>
      <c r="D3558" s="190"/>
      <c r="E3558" s="190"/>
      <c r="F3558" s="190"/>
      <c r="G3558" s="190"/>
      <c r="H3558" s="276"/>
      <c r="I3558" s="190"/>
      <c r="J3558" s="67"/>
      <c r="K3558" s="190"/>
      <c r="L3558" s="190"/>
      <c r="M3558" s="191"/>
      <c r="N3558" s="190"/>
      <c r="O3558" s="192"/>
      <c r="P3558" s="218"/>
      <c r="Q3558" s="218"/>
      <c r="R3558" s="218"/>
    </row>
    <row r="3559" spans="1:18" x14ac:dyDescent="0.25">
      <c r="A3559" s="191"/>
      <c r="B3559" s="190"/>
      <c r="C3559" s="190"/>
      <c r="D3559" s="190"/>
      <c r="E3559" s="190"/>
      <c r="F3559" s="190"/>
      <c r="G3559" s="190"/>
      <c r="H3559" s="276"/>
      <c r="I3559" s="190"/>
      <c r="J3559" s="67"/>
      <c r="K3559" s="190"/>
      <c r="L3559" s="190"/>
      <c r="M3559" s="191"/>
      <c r="N3559" s="190"/>
      <c r="O3559" s="192"/>
      <c r="P3559" s="218"/>
      <c r="Q3559" s="218"/>
      <c r="R3559" s="218"/>
    </row>
    <row r="3560" spans="1:18" x14ac:dyDescent="0.25">
      <c r="A3560" s="191"/>
      <c r="B3560" s="190"/>
      <c r="C3560" s="190"/>
      <c r="D3560" s="190"/>
      <c r="E3560" s="190"/>
      <c r="F3560" s="190"/>
      <c r="G3560" s="190"/>
      <c r="H3560" s="276"/>
      <c r="I3560" s="190"/>
      <c r="J3560" s="67"/>
      <c r="K3560" s="190"/>
      <c r="L3560" s="190"/>
      <c r="M3560" s="191"/>
      <c r="N3560" s="190"/>
      <c r="O3560" s="192"/>
      <c r="P3560" s="218"/>
      <c r="Q3560" s="218"/>
      <c r="R3560" s="218"/>
    </row>
    <row r="3561" spans="1:18" x14ac:dyDescent="0.25">
      <c r="A3561" s="191"/>
      <c r="B3561" s="190"/>
      <c r="C3561" s="190"/>
      <c r="D3561" s="190"/>
      <c r="E3561" s="190"/>
      <c r="F3561" s="190"/>
      <c r="G3561" s="190"/>
      <c r="H3561" s="276"/>
      <c r="I3561" s="190"/>
      <c r="J3561" s="67"/>
      <c r="K3561" s="190"/>
      <c r="L3561" s="190"/>
      <c r="M3561" s="191"/>
      <c r="N3561" s="190"/>
      <c r="O3561" s="192"/>
      <c r="P3561" s="218"/>
      <c r="Q3561" s="218"/>
      <c r="R3561" s="218"/>
    </row>
    <row r="3562" spans="1:18" x14ac:dyDescent="0.25">
      <c r="A3562" s="191"/>
      <c r="B3562" s="190"/>
      <c r="C3562" s="190"/>
      <c r="D3562" s="190"/>
      <c r="E3562" s="190"/>
      <c r="F3562" s="190"/>
      <c r="G3562" s="190"/>
      <c r="H3562" s="276"/>
      <c r="I3562" s="190"/>
      <c r="J3562" s="67"/>
      <c r="K3562" s="190"/>
      <c r="L3562" s="190"/>
      <c r="M3562" s="191"/>
      <c r="N3562" s="190"/>
      <c r="O3562" s="192"/>
      <c r="P3562" s="218"/>
      <c r="Q3562" s="218"/>
      <c r="R3562" s="218"/>
    </row>
    <row r="3563" spans="1:18" x14ac:dyDescent="0.25">
      <c r="A3563" s="191"/>
      <c r="B3563" s="190"/>
      <c r="C3563" s="190"/>
      <c r="D3563" s="190"/>
      <c r="E3563" s="190"/>
      <c r="F3563" s="190"/>
      <c r="G3563" s="190"/>
      <c r="H3563" s="276"/>
      <c r="I3563" s="190"/>
      <c r="J3563" s="67"/>
      <c r="K3563" s="190"/>
      <c r="L3563" s="190"/>
      <c r="M3563" s="191"/>
      <c r="N3563" s="190"/>
      <c r="O3563" s="192"/>
      <c r="P3563" s="218"/>
      <c r="Q3563" s="218"/>
      <c r="R3563" s="218"/>
    </row>
    <row r="3564" spans="1:18" x14ac:dyDescent="0.25">
      <c r="A3564" s="191"/>
      <c r="B3564" s="190"/>
      <c r="C3564" s="190"/>
      <c r="D3564" s="190"/>
      <c r="E3564" s="190"/>
      <c r="F3564" s="190"/>
      <c r="G3564" s="190"/>
      <c r="H3564" s="276"/>
      <c r="I3564" s="190"/>
      <c r="J3564" s="67"/>
      <c r="K3564" s="190"/>
      <c r="L3564" s="190"/>
      <c r="M3564" s="191"/>
      <c r="N3564" s="190"/>
      <c r="O3564" s="192"/>
      <c r="P3564" s="218"/>
      <c r="Q3564" s="218"/>
      <c r="R3564" s="218"/>
    </row>
    <row r="3565" spans="1:18" x14ac:dyDescent="0.25">
      <c r="A3565" s="191"/>
      <c r="B3565" s="190"/>
      <c r="C3565" s="190"/>
      <c r="D3565" s="190"/>
      <c r="E3565" s="190"/>
      <c r="F3565" s="190"/>
      <c r="G3565" s="190"/>
      <c r="H3565" s="276"/>
      <c r="I3565" s="190"/>
      <c r="J3565" s="67"/>
      <c r="K3565" s="190"/>
      <c r="L3565" s="190"/>
      <c r="M3565" s="191"/>
      <c r="N3565" s="190"/>
      <c r="O3565" s="192"/>
      <c r="P3565" s="218"/>
      <c r="Q3565" s="218"/>
      <c r="R3565" s="218"/>
    </row>
    <row r="3566" spans="1:18" x14ac:dyDescent="0.25">
      <c r="A3566" s="191"/>
      <c r="B3566" s="190"/>
      <c r="C3566" s="190"/>
      <c r="D3566" s="190"/>
      <c r="E3566" s="190"/>
      <c r="F3566" s="190"/>
      <c r="G3566" s="190"/>
      <c r="H3566" s="276"/>
      <c r="I3566" s="190"/>
      <c r="J3566" s="67"/>
      <c r="K3566" s="190"/>
      <c r="L3566" s="190"/>
      <c r="M3566" s="191"/>
      <c r="N3566" s="190"/>
      <c r="O3566" s="192"/>
      <c r="P3566" s="218"/>
      <c r="Q3566" s="218"/>
      <c r="R3566" s="218"/>
    </row>
    <row r="3567" spans="1:18" x14ac:dyDescent="0.25">
      <c r="A3567" s="191"/>
      <c r="B3567" s="190"/>
      <c r="C3567" s="190"/>
      <c r="D3567" s="190"/>
      <c r="E3567" s="190"/>
      <c r="F3567" s="190"/>
      <c r="G3567" s="190"/>
      <c r="H3567" s="276"/>
      <c r="I3567" s="190"/>
      <c r="J3567" s="67"/>
      <c r="K3567" s="190"/>
      <c r="L3567" s="190"/>
      <c r="M3567" s="191"/>
      <c r="N3567" s="190"/>
      <c r="O3567" s="192"/>
      <c r="P3567" s="218"/>
      <c r="Q3567" s="218"/>
      <c r="R3567" s="218"/>
    </row>
    <row r="3568" spans="1:18" x14ac:dyDescent="0.25">
      <c r="A3568" s="191"/>
      <c r="B3568" s="190"/>
      <c r="C3568" s="190"/>
      <c r="D3568" s="190"/>
      <c r="E3568" s="190"/>
      <c r="F3568" s="190"/>
      <c r="G3568" s="190"/>
      <c r="H3568" s="276"/>
      <c r="I3568" s="190"/>
      <c r="J3568" s="67"/>
      <c r="K3568" s="190"/>
      <c r="L3568" s="190"/>
      <c r="M3568" s="191"/>
      <c r="N3568" s="190"/>
      <c r="O3568" s="192"/>
      <c r="P3568" s="218"/>
      <c r="Q3568" s="218"/>
      <c r="R3568" s="218"/>
    </row>
    <row r="3569" spans="1:18" x14ac:dyDescent="0.25">
      <c r="A3569" s="191"/>
      <c r="B3569" s="190"/>
      <c r="C3569" s="190"/>
      <c r="D3569" s="190"/>
      <c r="E3569" s="190"/>
      <c r="F3569" s="190"/>
      <c r="G3569" s="190"/>
      <c r="H3569" s="276"/>
      <c r="I3569" s="190"/>
      <c r="J3569" s="67"/>
      <c r="K3569" s="190"/>
      <c r="L3569" s="190"/>
      <c r="M3569" s="191"/>
      <c r="N3569" s="190"/>
      <c r="O3569" s="192"/>
      <c r="P3569" s="218"/>
      <c r="Q3569" s="218"/>
      <c r="R3569" s="218"/>
    </row>
    <row r="3570" spans="1:18" x14ac:dyDescent="0.25">
      <c r="A3570" s="191"/>
      <c r="B3570" s="190"/>
      <c r="C3570" s="190"/>
      <c r="D3570" s="190"/>
      <c r="E3570" s="190"/>
      <c r="F3570" s="190"/>
      <c r="G3570" s="190"/>
      <c r="H3570" s="276"/>
      <c r="I3570" s="190"/>
      <c r="J3570" s="67"/>
      <c r="K3570" s="190"/>
      <c r="L3570" s="190"/>
      <c r="M3570" s="191"/>
      <c r="N3570" s="190"/>
      <c r="O3570" s="192"/>
      <c r="P3570" s="218"/>
      <c r="Q3570" s="218"/>
      <c r="R3570" s="218"/>
    </row>
    <row r="3571" spans="1:18" x14ac:dyDescent="0.25">
      <c r="A3571" s="191"/>
      <c r="B3571" s="190"/>
      <c r="C3571" s="190"/>
      <c r="D3571" s="190"/>
      <c r="E3571" s="190"/>
      <c r="F3571" s="190"/>
      <c r="G3571" s="190"/>
      <c r="H3571" s="276"/>
      <c r="I3571" s="190"/>
      <c r="J3571" s="67"/>
      <c r="K3571" s="190"/>
      <c r="L3571" s="190"/>
      <c r="M3571" s="191"/>
      <c r="N3571" s="190"/>
      <c r="O3571" s="192"/>
      <c r="P3571" s="218"/>
      <c r="Q3571" s="218"/>
      <c r="R3571" s="218"/>
    </row>
    <row r="3572" spans="1:18" x14ac:dyDescent="0.25">
      <c r="A3572" s="191"/>
      <c r="B3572" s="190"/>
      <c r="C3572" s="190"/>
      <c r="D3572" s="190"/>
      <c r="E3572" s="190"/>
      <c r="F3572" s="190"/>
      <c r="G3572" s="190"/>
      <c r="H3572" s="276"/>
      <c r="I3572" s="190"/>
      <c r="J3572" s="67"/>
      <c r="K3572" s="190"/>
      <c r="L3572" s="190"/>
      <c r="M3572" s="191"/>
      <c r="N3572" s="190"/>
      <c r="O3572" s="192"/>
      <c r="P3572" s="218"/>
      <c r="Q3572" s="218"/>
      <c r="R3572" s="218"/>
    </row>
    <row r="3573" spans="1:18" x14ac:dyDescent="0.25">
      <c r="A3573" s="191"/>
      <c r="B3573" s="190"/>
      <c r="C3573" s="190"/>
      <c r="D3573" s="190"/>
      <c r="E3573" s="190"/>
      <c r="F3573" s="190"/>
      <c r="G3573" s="190"/>
      <c r="H3573" s="276"/>
      <c r="I3573" s="190"/>
      <c r="J3573" s="67"/>
      <c r="K3573" s="190"/>
      <c r="L3573" s="190"/>
      <c r="M3573" s="191"/>
      <c r="N3573" s="190"/>
      <c r="O3573" s="192"/>
      <c r="P3573" s="218"/>
      <c r="Q3573" s="218"/>
      <c r="R3573" s="218"/>
    </row>
    <row r="3574" spans="1:18" x14ac:dyDescent="0.25">
      <c r="A3574" s="191"/>
      <c r="B3574" s="190"/>
      <c r="C3574" s="190"/>
      <c r="D3574" s="190"/>
      <c r="E3574" s="190"/>
      <c r="F3574" s="190"/>
      <c r="G3574" s="190"/>
      <c r="H3574" s="276"/>
      <c r="I3574" s="190"/>
      <c r="J3574" s="67"/>
      <c r="K3574" s="190"/>
      <c r="L3574" s="190"/>
      <c r="M3574" s="191"/>
      <c r="N3574" s="190"/>
      <c r="O3574" s="192"/>
      <c r="P3574" s="218"/>
      <c r="Q3574" s="218"/>
      <c r="R3574" s="218"/>
    </row>
    <row r="3575" spans="1:18" x14ac:dyDescent="0.25">
      <c r="A3575" s="191"/>
      <c r="B3575" s="190"/>
      <c r="C3575" s="190"/>
      <c r="D3575" s="190"/>
      <c r="E3575" s="190"/>
      <c r="F3575" s="190"/>
      <c r="G3575" s="190"/>
      <c r="H3575" s="276"/>
      <c r="I3575" s="190"/>
      <c r="J3575" s="67"/>
      <c r="K3575" s="190"/>
      <c r="L3575" s="190"/>
      <c r="M3575" s="191"/>
      <c r="N3575" s="190"/>
      <c r="O3575" s="192"/>
      <c r="P3575" s="218"/>
      <c r="Q3575" s="218"/>
      <c r="R3575" s="218"/>
    </row>
    <row r="3576" spans="1:18" x14ac:dyDescent="0.25">
      <c r="A3576" s="191"/>
      <c r="B3576" s="190"/>
      <c r="C3576" s="190"/>
      <c r="D3576" s="190"/>
      <c r="E3576" s="190"/>
      <c r="F3576" s="190"/>
      <c r="G3576" s="190"/>
      <c r="H3576" s="276"/>
      <c r="I3576" s="190"/>
      <c r="J3576" s="67"/>
      <c r="K3576" s="190"/>
      <c r="L3576" s="190"/>
      <c r="M3576" s="191"/>
      <c r="N3576" s="190"/>
      <c r="O3576" s="192"/>
      <c r="P3576" s="218"/>
      <c r="Q3576" s="218"/>
      <c r="R3576" s="218"/>
    </row>
    <row r="3577" spans="1:18" x14ac:dyDescent="0.25">
      <c r="A3577" s="191"/>
      <c r="B3577" s="190"/>
      <c r="C3577" s="190"/>
      <c r="D3577" s="190"/>
      <c r="E3577" s="190"/>
      <c r="F3577" s="190"/>
      <c r="G3577" s="190"/>
      <c r="H3577" s="276"/>
      <c r="I3577" s="190"/>
      <c r="J3577" s="67"/>
      <c r="K3577" s="190"/>
      <c r="L3577" s="190"/>
      <c r="M3577" s="191"/>
      <c r="N3577" s="190"/>
      <c r="O3577" s="192"/>
      <c r="P3577" s="218"/>
      <c r="Q3577" s="218"/>
      <c r="R3577" s="218"/>
    </row>
    <row r="3578" spans="1:18" x14ac:dyDescent="0.25">
      <c r="A3578" s="191"/>
      <c r="B3578" s="190"/>
      <c r="C3578" s="190"/>
      <c r="D3578" s="190"/>
      <c r="E3578" s="190"/>
      <c r="F3578" s="190"/>
      <c r="G3578" s="190"/>
      <c r="H3578" s="276"/>
      <c r="I3578" s="190"/>
      <c r="J3578" s="67"/>
      <c r="K3578" s="190"/>
      <c r="L3578" s="190"/>
      <c r="M3578" s="191"/>
      <c r="N3578" s="190"/>
      <c r="O3578" s="192"/>
      <c r="P3578" s="218"/>
      <c r="Q3578" s="218"/>
      <c r="R3578" s="218"/>
    </row>
    <row r="3579" spans="1:18" x14ac:dyDescent="0.25">
      <c r="A3579" s="191"/>
      <c r="B3579" s="190"/>
      <c r="C3579" s="190"/>
      <c r="D3579" s="190"/>
      <c r="E3579" s="190"/>
      <c r="F3579" s="190"/>
      <c r="G3579" s="190"/>
      <c r="H3579" s="276"/>
      <c r="I3579" s="190"/>
      <c r="J3579" s="67"/>
      <c r="K3579" s="190"/>
      <c r="L3579" s="190"/>
      <c r="M3579" s="191"/>
      <c r="N3579" s="190"/>
      <c r="O3579" s="192"/>
      <c r="P3579" s="218"/>
      <c r="Q3579" s="218"/>
      <c r="R3579" s="218"/>
    </row>
    <row r="3580" spans="1:18" x14ac:dyDescent="0.25">
      <c r="A3580" s="191"/>
      <c r="B3580" s="190"/>
      <c r="C3580" s="190"/>
      <c r="D3580" s="190"/>
      <c r="E3580" s="190"/>
      <c r="F3580" s="190"/>
      <c r="G3580" s="190"/>
      <c r="H3580" s="276"/>
      <c r="I3580" s="190"/>
      <c r="J3580" s="67"/>
      <c r="K3580" s="190"/>
      <c r="L3580" s="190"/>
      <c r="M3580" s="191"/>
      <c r="N3580" s="190"/>
      <c r="O3580" s="192"/>
      <c r="P3580" s="218"/>
      <c r="Q3580" s="218"/>
      <c r="R3580" s="218"/>
    </row>
    <row r="3581" spans="1:18" x14ac:dyDescent="0.25">
      <c r="A3581" s="191"/>
      <c r="B3581" s="190"/>
      <c r="C3581" s="190"/>
      <c r="D3581" s="190"/>
      <c r="E3581" s="190"/>
      <c r="F3581" s="190"/>
      <c r="G3581" s="190"/>
      <c r="H3581" s="276"/>
      <c r="I3581" s="190"/>
      <c r="J3581" s="67"/>
      <c r="K3581" s="190"/>
      <c r="L3581" s="190"/>
      <c r="M3581" s="191"/>
      <c r="N3581" s="190"/>
      <c r="O3581" s="192"/>
      <c r="P3581" s="218"/>
      <c r="Q3581" s="218"/>
      <c r="R3581" s="218"/>
    </row>
    <row r="3582" spans="1:18" x14ac:dyDescent="0.25">
      <c r="A3582" s="191"/>
      <c r="B3582" s="190"/>
      <c r="C3582" s="190"/>
      <c r="D3582" s="190"/>
      <c r="E3582" s="190"/>
      <c r="F3582" s="190"/>
      <c r="G3582" s="190"/>
      <c r="H3582" s="276"/>
      <c r="I3582" s="190"/>
      <c r="J3582" s="67"/>
      <c r="K3582" s="190"/>
      <c r="L3582" s="190"/>
      <c r="M3582" s="191"/>
      <c r="N3582" s="190"/>
      <c r="O3582" s="192"/>
      <c r="P3582" s="218"/>
      <c r="Q3582" s="218"/>
      <c r="R3582" s="218"/>
    </row>
    <row r="3583" spans="1:18" x14ac:dyDescent="0.25">
      <c r="A3583" s="191"/>
      <c r="B3583" s="190"/>
      <c r="C3583" s="190"/>
      <c r="D3583" s="190"/>
      <c r="E3583" s="190"/>
      <c r="F3583" s="190"/>
      <c r="G3583" s="190"/>
      <c r="H3583" s="276"/>
      <c r="I3583" s="190"/>
      <c r="J3583" s="67"/>
      <c r="K3583" s="190"/>
      <c r="L3583" s="190"/>
      <c r="M3583" s="191"/>
      <c r="N3583" s="190"/>
      <c r="O3583" s="192"/>
      <c r="P3583" s="218"/>
      <c r="Q3583" s="218"/>
      <c r="R3583" s="218"/>
    </row>
    <row r="3584" spans="1:18" x14ac:dyDescent="0.25">
      <c r="A3584" s="191"/>
      <c r="B3584" s="190"/>
      <c r="C3584" s="190"/>
      <c r="D3584" s="190"/>
      <c r="E3584" s="190"/>
      <c r="F3584" s="190"/>
      <c r="G3584" s="190"/>
      <c r="H3584" s="276"/>
      <c r="I3584" s="190"/>
      <c r="J3584" s="67"/>
      <c r="K3584" s="190"/>
      <c r="L3584" s="190"/>
      <c r="M3584" s="191"/>
      <c r="N3584" s="190"/>
      <c r="O3584" s="192"/>
      <c r="P3584" s="218"/>
      <c r="Q3584" s="218"/>
      <c r="R3584" s="218"/>
    </row>
    <row r="3585" spans="1:18" x14ac:dyDescent="0.25">
      <c r="A3585" s="191"/>
      <c r="B3585" s="190"/>
      <c r="C3585" s="190"/>
      <c r="D3585" s="190"/>
      <c r="E3585" s="190"/>
      <c r="F3585" s="190"/>
      <c r="G3585" s="190"/>
      <c r="H3585" s="276"/>
      <c r="I3585" s="190"/>
      <c r="J3585" s="67"/>
      <c r="K3585" s="190"/>
      <c r="L3585" s="190"/>
      <c r="M3585" s="191"/>
      <c r="N3585" s="190"/>
      <c r="O3585" s="192"/>
      <c r="P3585" s="218"/>
      <c r="Q3585" s="218"/>
      <c r="R3585" s="218"/>
    </row>
    <row r="3586" spans="1:18" x14ac:dyDescent="0.25">
      <c r="A3586" s="191"/>
      <c r="B3586" s="190"/>
      <c r="C3586" s="190"/>
      <c r="D3586" s="190"/>
      <c r="E3586" s="190"/>
      <c r="F3586" s="190"/>
      <c r="G3586" s="190"/>
      <c r="H3586" s="276"/>
      <c r="I3586" s="190"/>
      <c r="J3586" s="67"/>
      <c r="K3586" s="190"/>
      <c r="L3586" s="190"/>
      <c r="M3586" s="191"/>
      <c r="N3586" s="190"/>
      <c r="O3586" s="192"/>
      <c r="P3586" s="218"/>
      <c r="Q3586" s="218"/>
      <c r="R3586" s="218"/>
    </row>
    <row r="3587" spans="1:18" x14ac:dyDescent="0.25">
      <c r="A3587" s="191"/>
      <c r="B3587" s="190"/>
      <c r="C3587" s="190"/>
      <c r="D3587" s="190"/>
      <c r="E3587" s="190"/>
      <c r="F3587" s="190"/>
      <c r="G3587" s="190"/>
      <c r="H3587" s="276"/>
      <c r="I3587" s="190"/>
      <c r="J3587" s="67"/>
      <c r="K3587" s="190"/>
      <c r="L3587" s="190"/>
      <c r="M3587" s="191"/>
      <c r="N3587" s="190"/>
      <c r="O3587" s="192"/>
      <c r="P3587" s="218"/>
      <c r="Q3587" s="218"/>
      <c r="R3587" s="218"/>
    </row>
    <row r="3588" spans="1:18" x14ac:dyDescent="0.25">
      <c r="A3588" s="191"/>
      <c r="B3588" s="190"/>
      <c r="C3588" s="190"/>
      <c r="D3588" s="190"/>
      <c r="E3588" s="190"/>
      <c r="F3588" s="190"/>
      <c r="G3588" s="190"/>
      <c r="H3588" s="276"/>
      <c r="I3588" s="190"/>
      <c r="J3588" s="67"/>
      <c r="K3588" s="190"/>
      <c r="L3588" s="190"/>
      <c r="M3588" s="191"/>
      <c r="N3588" s="190"/>
      <c r="O3588" s="192"/>
      <c r="P3588" s="218"/>
      <c r="Q3588" s="218"/>
      <c r="R3588" s="218"/>
    </row>
    <row r="3589" spans="1:18" x14ac:dyDescent="0.25">
      <c r="A3589" s="191"/>
      <c r="B3589" s="190"/>
      <c r="C3589" s="190"/>
      <c r="D3589" s="190"/>
      <c r="E3589" s="190"/>
      <c r="F3589" s="190"/>
      <c r="G3589" s="190"/>
      <c r="H3589" s="276"/>
      <c r="I3589" s="190"/>
      <c r="J3589" s="67"/>
      <c r="K3589" s="190"/>
      <c r="L3589" s="190"/>
      <c r="M3589" s="191"/>
      <c r="N3589" s="190"/>
      <c r="O3589" s="192"/>
      <c r="P3589" s="218"/>
      <c r="Q3589" s="218"/>
      <c r="R3589" s="218"/>
    </row>
    <row r="3590" spans="1:18" x14ac:dyDescent="0.25">
      <c r="A3590" s="191"/>
      <c r="B3590" s="190"/>
      <c r="C3590" s="190"/>
      <c r="D3590" s="190"/>
      <c r="E3590" s="190"/>
      <c r="F3590" s="190"/>
      <c r="G3590" s="190"/>
      <c r="H3590" s="276"/>
      <c r="I3590" s="190"/>
      <c r="J3590" s="67"/>
      <c r="K3590" s="190"/>
      <c r="L3590" s="190"/>
      <c r="M3590" s="191"/>
      <c r="N3590" s="190"/>
      <c r="O3590" s="192"/>
      <c r="P3590" s="218"/>
      <c r="Q3590" s="218"/>
      <c r="R3590" s="218"/>
    </row>
    <row r="3591" spans="1:18" x14ac:dyDescent="0.25">
      <c r="A3591" s="191"/>
      <c r="B3591" s="190"/>
      <c r="C3591" s="190"/>
      <c r="D3591" s="190"/>
      <c r="E3591" s="190"/>
      <c r="F3591" s="190"/>
      <c r="G3591" s="190"/>
      <c r="H3591" s="276"/>
      <c r="I3591" s="190"/>
      <c r="J3591" s="67"/>
      <c r="K3591" s="190"/>
      <c r="L3591" s="190"/>
      <c r="M3591" s="191"/>
      <c r="N3591" s="190"/>
      <c r="O3591" s="192"/>
      <c r="P3591" s="218"/>
      <c r="Q3591" s="218"/>
      <c r="R3591" s="218"/>
    </row>
    <row r="3592" spans="1:18" x14ac:dyDescent="0.25">
      <c r="A3592" s="191"/>
      <c r="B3592" s="190"/>
      <c r="C3592" s="190"/>
      <c r="D3592" s="190"/>
      <c r="E3592" s="190"/>
      <c r="F3592" s="190"/>
      <c r="G3592" s="190"/>
      <c r="H3592" s="276"/>
      <c r="I3592" s="190"/>
      <c r="J3592" s="67"/>
      <c r="K3592" s="190"/>
      <c r="L3592" s="190"/>
      <c r="M3592" s="191"/>
      <c r="N3592" s="190"/>
      <c r="O3592" s="192"/>
      <c r="P3592" s="218"/>
      <c r="Q3592" s="218"/>
      <c r="R3592" s="218"/>
    </row>
    <row r="3593" spans="1:18" x14ac:dyDescent="0.25">
      <c r="A3593" s="191"/>
      <c r="B3593" s="190"/>
      <c r="C3593" s="190"/>
      <c r="D3593" s="190"/>
      <c r="E3593" s="190"/>
      <c r="F3593" s="190"/>
      <c r="G3593" s="190"/>
      <c r="H3593" s="276"/>
      <c r="I3593" s="190"/>
      <c r="J3593" s="67"/>
      <c r="K3593" s="190"/>
      <c r="L3593" s="190"/>
      <c r="M3593" s="191"/>
      <c r="N3593" s="190"/>
      <c r="O3593" s="192"/>
      <c r="P3593" s="218"/>
      <c r="Q3593" s="218"/>
      <c r="R3593" s="218"/>
    </row>
    <row r="3594" spans="1:18" x14ac:dyDescent="0.25">
      <c r="A3594" s="191"/>
      <c r="B3594" s="190"/>
      <c r="C3594" s="190"/>
      <c r="D3594" s="190"/>
      <c r="E3594" s="190"/>
      <c r="F3594" s="190"/>
      <c r="G3594" s="190"/>
      <c r="H3594" s="276"/>
      <c r="I3594" s="190"/>
      <c r="J3594" s="67"/>
      <c r="K3594" s="190"/>
      <c r="L3594" s="190"/>
      <c r="M3594" s="191"/>
      <c r="N3594" s="190"/>
      <c r="O3594" s="192"/>
      <c r="P3594" s="218"/>
      <c r="Q3594" s="218"/>
      <c r="R3594" s="218"/>
    </row>
    <row r="3595" spans="1:18" x14ac:dyDescent="0.25">
      <c r="A3595" s="191"/>
      <c r="B3595" s="190"/>
      <c r="C3595" s="190"/>
      <c r="D3595" s="190"/>
      <c r="E3595" s="190"/>
      <c r="F3595" s="190"/>
      <c r="G3595" s="190"/>
      <c r="H3595" s="276"/>
      <c r="I3595" s="190"/>
      <c r="J3595" s="67"/>
      <c r="K3595" s="190"/>
      <c r="L3595" s="190"/>
      <c r="M3595" s="191"/>
      <c r="N3595" s="190"/>
      <c r="O3595" s="192"/>
      <c r="P3595" s="218"/>
      <c r="Q3595" s="218"/>
      <c r="R3595" s="218"/>
    </row>
    <row r="3596" spans="1:18" x14ac:dyDescent="0.25">
      <c r="A3596" s="191"/>
      <c r="B3596" s="190"/>
      <c r="C3596" s="190"/>
      <c r="D3596" s="190"/>
      <c r="E3596" s="190"/>
      <c r="F3596" s="190"/>
      <c r="G3596" s="190"/>
      <c r="H3596" s="276"/>
      <c r="I3596" s="190"/>
      <c r="J3596" s="67"/>
      <c r="K3596" s="190"/>
      <c r="L3596" s="190"/>
      <c r="M3596" s="191"/>
      <c r="N3596" s="190"/>
      <c r="O3596" s="192"/>
      <c r="P3596" s="218"/>
      <c r="Q3596" s="218"/>
      <c r="R3596" s="218"/>
    </row>
    <row r="3597" spans="1:18" x14ac:dyDescent="0.25">
      <c r="A3597" s="191"/>
      <c r="B3597" s="190"/>
      <c r="C3597" s="190"/>
      <c r="D3597" s="190"/>
      <c r="E3597" s="190"/>
      <c r="F3597" s="190"/>
      <c r="G3597" s="190"/>
      <c r="H3597" s="276"/>
      <c r="I3597" s="190"/>
      <c r="J3597" s="67"/>
      <c r="K3597" s="190"/>
      <c r="L3597" s="190"/>
      <c r="M3597" s="191"/>
      <c r="N3597" s="190"/>
      <c r="O3597" s="192"/>
      <c r="P3597" s="218"/>
      <c r="Q3597" s="218"/>
      <c r="R3597" s="218"/>
    </row>
    <row r="3598" spans="1:18" x14ac:dyDescent="0.25">
      <c r="A3598" s="191"/>
      <c r="B3598" s="190"/>
      <c r="C3598" s="190"/>
      <c r="D3598" s="190"/>
      <c r="E3598" s="190"/>
      <c r="F3598" s="190"/>
      <c r="G3598" s="190"/>
      <c r="H3598" s="276"/>
      <c r="I3598" s="190"/>
      <c r="J3598" s="67"/>
      <c r="K3598" s="190"/>
      <c r="L3598" s="190"/>
      <c r="M3598" s="191"/>
      <c r="N3598" s="190"/>
      <c r="O3598" s="192"/>
      <c r="P3598" s="218"/>
      <c r="Q3598" s="218"/>
      <c r="R3598" s="218"/>
    </row>
    <row r="3599" spans="1:18" x14ac:dyDescent="0.25">
      <c r="A3599" s="191"/>
      <c r="B3599" s="190"/>
      <c r="C3599" s="190"/>
      <c r="D3599" s="190"/>
      <c r="E3599" s="190"/>
      <c r="F3599" s="190"/>
      <c r="G3599" s="190"/>
      <c r="H3599" s="276"/>
      <c r="I3599" s="190"/>
      <c r="J3599" s="67"/>
      <c r="K3599" s="190"/>
      <c r="L3599" s="190"/>
      <c r="M3599" s="191"/>
      <c r="N3599" s="190"/>
      <c r="O3599" s="192"/>
      <c r="P3599" s="218"/>
      <c r="Q3599" s="218"/>
      <c r="R3599" s="218"/>
    </row>
    <row r="3600" spans="1:18" x14ac:dyDescent="0.25">
      <c r="A3600" s="191"/>
      <c r="B3600" s="190"/>
      <c r="C3600" s="190"/>
      <c r="D3600" s="190"/>
      <c r="E3600" s="190"/>
      <c r="F3600" s="190"/>
      <c r="G3600" s="190"/>
      <c r="H3600" s="276"/>
      <c r="I3600" s="190"/>
      <c r="J3600" s="67"/>
      <c r="K3600" s="190"/>
      <c r="L3600" s="190"/>
      <c r="M3600" s="191"/>
      <c r="N3600" s="190"/>
      <c r="O3600" s="192"/>
      <c r="P3600" s="218"/>
      <c r="Q3600" s="218"/>
      <c r="R3600" s="218"/>
    </row>
    <row r="3601" spans="1:18" x14ac:dyDescent="0.25">
      <c r="A3601" s="191"/>
      <c r="B3601" s="190"/>
      <c r="C3601" s="190"/>
      <c r="D3601" s="190"/>
      <c r="E3601" s="190"/>
      <c r="F3601" s="190"/>
      <c r="G3601" s="190"/>
      <c r="H3601" s="276"/>
      <c r="I3601" s="190"/>
      <c r="J3601" s="67"/>
      <c r="K3601" s="190"/>
      <c r="L3601" s="190"/>
      <c r="M3601" s="191"/>
      <c r="N3601" s="190"/>
      <c r="O3601" s="192"/>
      <c r="P3601" s="218"/>
      <c r="Q3601" s="218"/>
      <c r="R3601" s="218"/>
    </row>
    <row r="3602" spans="1:18" x14ac:dyDescent="0.25">
      <c r="A3602" s="191"/>
      <c r="B3602" s="190"/>
      <c r="C3602" s="190"/>
      <c r="D3602" s="190"/>
      <c r="E3602" s="190"/>
      <c r="F3602" s="190"/>
      <c r="G3602" s="190"/>
      <c r="H3602" s="276"/>
      <c r="I3602" s="190"/>
      <c r="J3602" s="67"/>
      <c r="K3602" s="190"/>
      <c r="L3602" s="190"/>
      <c r="M3602" s="191"/>
      <c r="N3602" s="190"/>
      <c r="O3602" s="192"/>
      <c r="P3602" s="218"/>
      <c r="Q3602" s="218"/>
      <c r="R3602" s="218"/>
    </row>
    <row r="3603" spans="1:18" x14ac:dyDescent="0.25">
      <c r="A3603" s="191"/>
      <c r="B3603" s="190"/>
      <c r="C3603" s="190"/>
      <c r="D3603" s="190"/>
      <c r="E3603" s="190"/>
      <c r="F3603" s="190"/>
      <c r="G3603" s="190"/>
      <c r="H3603" s="276"/>
      <c r="I3603" s="190"/>
      <c r="J3603" s="67"/>
      <c r="K3603" s="190"/>
      <c r="L3603" s="190"/>
      <c r="M3603" s="191"/>
      <c r="N3603" s="190"/>
      <c r="O3603" s="192"/>
      <c r="P3603" s="218"/>
      <c r="Q3603" s="218"/>
      <c r="R3603" s="218"/>
    </row>
    <row r="3604" spans="1:18" x14ac:dyDescent="0.25">
      <c r="A3604" s="191"/>
      <c r="B3604" s="190"/>
      <c r="C3604" s="190"/>
      <c r="D3604" s="190"/>
      <c r="E3604" s="190"/>
      <c r="F3604" s="190"/>
      <c r="G3604" s="190"/>
      <c r="H3604" s="276"/>
      <c r="I3604" s="190"/>
      <c r="J3604" s="67"/>
      <c r="K3604" s="190"/>
      <c r="L3604" s="190"/>
      <c r="M3604" s="191"/>
      <c r="N3604" s="190"/>
      <c r="O3604" s="192"/>
      <c r="P3604" s="218"/>
      <c r="Q3604" s="218"/>
      <c r="R3604" s="218"/>
    </row>
    <row r="3605" spans="1:18" x14ac:dyDescent="0.25">
      <c r="A3605" s="191"/>
      <c r="B3605" s="190"/>
      <c r="C3605" s="190"/>
      <c r="D3605" s="190"/>
      <c r="E3605" s="190"/>
      <c r="F3605" s="190"/>
      <c r="G3605" s="190"/>
      <c r="H3605" s="276"/>
      <c r="I3605" s="190"/>
      <c r="J3605" s="67"/>
      <c r="K3605" s="190"/>
      <c r="L3605" s="190"/>
      <c r="M3605" s="191"/>
      <c r="N3605" s="190"/>
      <c r="O3605" s="192"/>
      <c r="P3605" s="218"/>
      <c r="Q3605" s="218"/>
      <c r="R3605" s="218"/>
    </row>
    <row r="3606" spans="1:18" x14ac:dyDescent="0.25">
      <c r="A3606" s="191"/>
      <c r="B3606" s="190"/>
      <c r="C3606" s="190"/>
      <c r="D3606" s="190"/>
      <c r="E3606" s="190"/>
      <c r="F3606" s="190"/>
      <c r="G3606" s="190"/>
      <c r="H3606" s="276"/>
      <c r="I3606" s="190"/>
      <c r="J3606" s="67"/>
      <c r="K3606" s="190"/>
      <c r="L3606" s="190"/>
      <c r="M3606" s="191"/>
      <c r="N3606" s="190"/>
      <c r="O3606" s="192"/>
      <c r="P3606" s="218"/>
      <c r="Q3606" s="218"/>
      <c r="R3606" s="218"/>
    </row>
    <row r="3607" spans="1:18" x14ac:dyDescent="0.25">
      <c r="A3607" s="191"/>
      <c r="B3607" s="190"/>
      <c r="C3607" s="190"/>
      <c r="D3607" s="190"/>
      <c r="E3607" s="190"/>
      <c r="F3607" s="190"/>
      <c r="G3607" s="190"/>
      <c r="H3607" s="276"/>
      <c r="I3607" s="190"/>
      <c r="J3607" s="67"/>
      <c r="K3607" s="190"/>
      <c r="L3607" s="190"/>
      <c r="M3607" s="191"/>
      <c r="N3607" s="190"/>
      <c r="O3607" s="192"/>
      <c r="P3607" s="218"/>
      <c r="Q3607" s="218"/>
      <c r="R3607" s="218"/>
    </row>
    <row r="3608" spans="1:18" x14ac:dyDescent="0.25">
      <c r="A3608" s="191"/>
      <c r="B3608" s="190"/>
      <c r="C3608" s="190"/>
      <c r="D3608" s="190"/>
      <c r="E3608" s="190"/>
      <c r="F3608" s="190"/>
      <c r="G3608" s="190"/>
      <c r="H3608" s="276"/>
      <c r="I3608" s="190"/>
      <c r="J3608" s="67"/>
      <c r="K3608" s="190"/>
      <c r="L3608" s="190"/>
      <c r="M3608" s="191"/>
      <c r="N3608" s="190"/>
      <c r="O3608" s="192"/>
      <c r="P3608" s="218"/>
      <c r="Q3608" s="218"/>
      <c r="R3608" s="218"/>
    </row>
    <row r="3609" spans="1:18" x14ac:dyDescent="0.25">
      <c r="A3609" s="191"/>
      <c r="B3609" s="190"/>
      <c r="C3609" s="190"/>
      <c r="D3609" s="190"/>
      <c r="E3609" s="190"/>
      <c r="F3609" s="190"/>
      <c r="G3609" s="190"/>
      <c r="H3609" s="276"/>
      <c r="I3609" s="190"/>
      <c r="J3609" s="67"/>
      <c r="K3609" s="190"/>
      <c r="L3609" s="190"/>
      <c r="M3609" s="191"/>
      <c r="N3609" s="190"/>
      <c r="O3609" s="192"/>
      <c r="P3609" s="218"/>
      <c r="Q3609" s="218"/>
      <c r="R3609" s="218"/>
    </row>
    <row r="3610" spans="1:18" x14ac:dyDescent="0.25">
      <c r="A3610" s="191"/>
      <c r="B3610" s="190"/>
      <c r="C3610" s="190"/>
      <c r="D3610" s="190"/>
      <c r="E3610" s="190"/>
      <c r="F3610" s="190"/>
      <c r="G3610" s="190"/>
      <c r="H3610" s="276"/>
      <c r="I3610" s="190"/>
      <c r="J3610" s="67"/>
      <c r="K3610" s="190"/>
      <c r="L3610" s="190"/>
      <c r="M3610" s="191"/>
      <c r="N3610" s="190"/>
      <c r="O3610" s="192"/>
      <c r="P3610" s="218"/>
      <c r="Q3610" s="218"/>
      <c r="R3610" s="218"/>
    </row>
    <row r="3611" spans="1:18" x14ac:dyDescent="0.25">
      <c r="A3611" s="191"/>
      <c r="B3611" s="190"/>
      <c r="C3611" s="190"/>
      <c r="D3611" s="190"/>
      <c r="E3611" s="190"/>
      <c r="F3611" s="190"/>
      <c r="G3611" s="190"/>
      <c r="H3611" s="276"/>
      <c r="I3611" s="190"/>
      <c r="J3611" s="67"/>
      <c r="K3611" s="190"/>
      <c r="L3611" s="190"/>
      <c r="M3611" s="191"/>
      <c r="N3611" s="190"/>
      <c r="O3611" s="192"/>
      <c r="P3611" s="218"/>
      <c r="Q3611" s="218"/>
      <c r="R3611" s="218"/>
    </row>
    <row r="3612" spans="1:18" x14ac:dyDescent="0.25">
      <c r="A3612" s="191"/>
      <c r="B3612" s="190"/>
      <c r="C3612" s="190"/>
      <c r="D3612" s="190"/>
      <c r="E3612" s="190"/>
      <c r="F3612" s="190"/>
      <c r="G3612" s="190"/>
      <c r="H3612" s="276"/>
      <c r="I3612" s="190"/>
      <c r="J3612" s="67"/>
      <c r="K3612" s="190"/>
      <c r="L3612" s="190"/>
      <c r="M3612" s="191"/>
      <c r="N3612" s="190"/>
      <c r="O3612" s="192"/>
      <c r="P3612" s="218"/>
      <c r="Q3612" s="218"/>
      <c r="R3612" s="218"/>
    </row>
    <row r="3613" spans="1:18" x14ac:dyDescent="0.25">
      <c r="A3613" s="191"/>
      <c r="B3613" s="190"/>
      <c r="C3613" s="190"/>
      <c r="D3613" s="190"/>
      <c r="E3613" s="190"/>
      <c r="F3613" s="190"/>
      <c r="G3613" s="190"/>
      <c r="H3613" s="276"/>
      <c r="I3613" s="190"/>
      <c r="J3613" s="67"/>
      <c r="K3613" s="190"/>
      <c r="L3613" s="190"/>
      <c r="M3613" s="191"/>
      <c r="N3613" s="190"/>
      <c r="O3613" s="192"/>
      <c r="P3613" s="218"/>
      <c r="Q3613" s="218"/>
      <c r="R3613" s="218"/>
    </row>
    <row r="3614" spans="1:18" x14ac:dyDescent="0.25">
      <c r="A3614" s="191"/>
      <c r="B3614" s="190"/>
      <c r="C3614" s="190"/>
      <c r="D3614" s="190"/>
      <c r="E3614" s="190"/>
      <c r="F3614" s="190"/>
      <c r="G3614" s="190"/>
      <c r="H3614" s="276"/>
      <c r="I3614" s="190"/>
      <c r="J3614" s="67"/>
      <c r="K3614" s="190"/>
      <c r="L3614" s="190"/>
      <c r="M3614" s="191"/>
      <c r="N3614" s="190"/>
      <c r="O3614" s="192"/>
      <c r="P3614" s="218"/>
      <c r="Q3614" s="218"/>
      <c r="R3614" s="218"/>
    </row>
    <row r="3615" spans="1:18" x14ac:dyDescent="0.25">
      <c r="A3615" s="191"/>
      <c r="B3615" s="190"/>
      <c r="C3615" s="190"/>
      <c r="D3615" s="190"/>
      <c r="E3615" s="190"/>
      <c r="F3615" s="190"/>
      <c r="G3615" s="190"/>
      <c r="H3615" s="276"/>
      <c r="I3615" s="190"/>
      <c r="J3615" s="67"/>
      <c r="K3615" s="190"/>
      <c r="L3615" s="190"/>
      <c r="M3615" s="191"/>
      <c r="N3615" s="190"/>
      <c r="O3615" s="192"/>
      <c r="P3615" s="218"/>
      <c r="Q3615" s="218"/>
      <c r="R3615" s="218"/>
    </row>
    <row r="3616" spans="1:18" x14ac:dyDescent="0.25">
      <c r="A3616" s="191"/>
      <c r="B3616" s="190"/>
      <c r="C3616" s="190"/>
      <c r="D3616" s="190"/>
      <c r="E3616" s="190"/>
      <c r="F3616" s="190"/>
      <c r="G3616" s="190"/>
      <c r="H3616" s="276"/>
      <c r="I3616" s="190"/>
      <c r="J3616" s="67"/>
      <c r="K3616" s="190"/>
      <c r="L3616" s="190"/>
      <c r="M3616" s="191"/>
      <c r="N3616" s="190"/>
      <c r="O3616" s="192"/>
      <c r="P3616" s="218"/>
      <c r="Q3616" s="218"/>
      <c r="R3616" s="218"/>
    </row>
    <row r="3617" spans="1:18" x14ac:dyDescent="0.25">
      <c r="A3617" s="191"/>
      <c r="B3617" s="190"/>
      <c r="C3617" s="190"/>
      <c r="D3617" s="190"/>
      <c r="E3617" s="190"/>
      <c r="F3617" s="190"/>
      <c r="G3617" s="190"/>
      <c r="H3617" s="276"/>
      <c r="I3617" s="190"/>
      <c r="J3617" s="67"/>
      <c r="K3617" s="190"/>
      <c r="L3617" s="190"/>
      <c r="M3617" s="191"/>
      <c r="N3617" s="190"/>
      <c r="O3617" s="192"/>
      <c r="P3617" s="218"/>
      <c r="Q3617" s="218"/>
      <c r="R3617" s="218"/>
    </row>
    <row r="3618" spans="1:18" x14ac:dyDescent="0.25">
      <c r="A3618" s="191"/>
      <c r="B3618" s="190"/>
      <c r="C3618" s="190"/>
      <c r="D3618" s="190"/>
      <c r="E3618" s="190"/>
      <c r="F3618" s="190"/>
      <c r="G3618" s="190"/>
      <c r="H3618" s="276"/>
      <c r="I3618" s="190"/>
      <c r="J3618" s="67"/>
      <c r="K3618" s="190"/>
      <c r="L3618" s="190"/>
      <c r="M3618" s="191"/>
      <c r="N3618" s="190"/>
      <c r="O3618" s="192"/>
      <c r="P3618" s="218"/>
      <c r="Q3618" s="218"/>
      <c r="R3618" s="218"/>
    </row>
    <row r="3619" spans="1:18" x14ac:dyDescent="0.25">
      <c r="A3619" s="191"/>
      <c r="B3619" s="190"/>
      <c r="C3619" s="190"/>
      <c r="D3619" s="190"/>
      <c r="E3619" s="190"/>
      <c r="F3619" s="190"/>
      <c r="G3619" s="190"/>
      <c r="H3619" s="276"/>
      <c r="I3619" s="190"/>
      <c r="J3619" s="67"/>
      <c r="K3619" s="190"/>
      <c r="L3619" s="190"/>
      <c r="M3619" s="191"/>
      <c r="N3619" s="190"/>
      <c r="O3619" s="192"/>
      <c r="P3619" s="218"/>
      <c r="Q3619" s="218"/>
      <c r="R3619" s="218"/>
    </row>
    <row r="3620" spans="1:18" x14ac:dyDescent="0.25">
      <c r="A3620" s="191"/>
      <c r="B3620" s="190"/>
      <c r="C3620" s="190"/>
      <c r="D3620" s="190"/>
      <c r="E3620" s="190"/>
      <c r="F3620" s="190"/>
      <c r="G3620" s="190"/>
      <c r="H3620" s="276"/>
      <c r="I3620" s="190"/>
      <c r="J3620" s="67"/>
      <c r="K3620" s="190"/>
      <c r="L3620" s="190"/>
      <c r="M3620" s="191"/>
      <c r="N3620" s="190"/>
      <c r="O3620" s="192"/>
      <c r="P3620" s="218"/>
      <c r="Q3620" s="218"/>
      <c r="R3620" s="218"/>
    </row>
    <row r="3621" spans="1:18" x14ac:dyDescent="0.25">
      <c r="A3621" s="191"/>
      <c r="B3621" s="190"/>
      <c r="C3621" s="190"/>
      <c r="D3621" s="190"/>
      <c r="E3621" s="190"/>
      <c r="F3621" s="190"/>
      <c r="G3621" s="190"/>
      <c r="H3621" s="276"/>
      <c r="I3621" s="190"/>
      <c r="J3621" s="67"/>
      <c r="K3621" s="190"/>
      <c r="L3621" s="190"/>
      <c r="M3621" s="191"/>
      <c r="N3621" s="190"/>
      <c r="O3621" s="192"/>
      <c r="P3621" s="218"/>
      <c r="Q3621" s="218"/>
      <c r="R3621" s="218"/>
    </row>
    <row r="3622" spans="1:18" x14ac:dyDescent="0.25">
      <c r="A3622" s="191"/>
      <c r="B3622" s="190"/>
      <c r="C3622" s="190"/>
      <c r="D3622" s="190"/>
      <c r="E3622" s="190"/>
      <c r="F3622" s="190"/>
      <c r="G3622" s="190"/>
      <c r="H3622" s="276"/>
      <c r="I3622" s="190"/>
      <c r="J3622" s="67"/>
      <c r="K3622" s="190"/>
      <c r="L3622" s="190"/>
      <c r="M3622" s="191"/>
      <c r="N3622" s="190"/>
      <c r="O3622" s="192"/>
      <c r="P3622" s="218"/>
      <c r="Q3622" s="218"/>
      <c r="R3622" s="218"/>
    </row>
    <row r="3623" spans="1:18" x14ac:dyDescent="0.25">
      <c r="A3623" s="191"/>
      <c r="B3623" s="190"/>
      <c r="C3623" s="190"/>
      <c r="D3623" s="190"/>
      <c r="E3623" s="190"/>
      <c r="F3623" s="190"/>
      <c r="G3623" s="190"/>
      <c r="H3623" s="276"/>
      <c r="I3623" s="190"/>
      <c r="J3623" s="67"/>
      <c r="K3623" s="190"/>
      <c r="L3623" s="190"/>
      <c r="M3623" s="191"/>
      <c r="N3623" s="190"/>
      <c r="O3623" s="192"/>
      <c r="P3623" s="218"/>
      <c r="Q3623" s="218"/>
      <c r="R3623" s="218"/>
    </row>
    <row r="3624" spans="1:18" x14ac:dyDescent="0.25">
      <c r="A3624" s="191"/>
      <c r="B3624" s="190"/>
      <c r="C3624" s="190"/>
      <c r="D3624" s="190"/>
      <c r="E3624" s="190"/>
      <c r="F3624" s="190"/>
      <c r="G3624" s="190"/>
      <c r="H3624" s="276"/>
      <c r="I3624" s="190"/>
      <c r="J3624" s="67"/>
      <c r="K3624" s="190"/>
      <c r="L3624" s="190"/>
      <c r="M3624" s="191"/>
      <c r="N3624" s="190"/>
      <c r="O3624" s="192"/>
      <c r="P3624" s="218"/>
      <c r="Q3624" s="218"/>
      <c r="R3624" s="218"/>
    </row>
    <row r="3625" spans="1:18" x14ac:dyDescent="0.25">
      <c r="A3625" s="191"/>
      <c r="B3625" s="190"/>
      <c r="C3625" s="190"/>
      <c r="D3625" s="190"/>
      <c r="E3625" s="190"/>
      <c r="F3625" s="190"/>
      <c r="G3625" s="190"/>
      <c r="H3625" s="276"/>
      <c r="I3625" s="190"/>
      <c r="J3625" s="67"/>
      <c r="K3625" s="190"/>
      <c r="L3625" s="190"/>
      <c r="M3625" s="191"/>
      <c r="N3625" s="190"/>
      <c r="O3625" s="192"/>
      <c r="P3625" s="218"/>
      <c r="Q3625" s="218"/>
      <c r="R3625" s="218"/>
    </row>
    <row r="3626" spans="1:18" x14ac:dyDescent="0.25">
      <c r="A3626" s="191"/>
      <c r="B3626" s="190"/>
      <c r="C3626" s="190"/>
      <c r="D3626" s="190"/>
      <c r="E3626" s="190"/>
      <c r="F3626" s="190"/>
      <c r="G3626" s="190"/>
      <c r="H3626" s="276"/>
      <c r="I3626" s="190"/>
      <c r="J3626" s="67"/>
      <c r="K3626" s="190"/>
      <c r="L3626" s="190"/>
      <c r="M3626" s="191"/>
      <c r="N3626" s="190"/>
      <c r="O3626" s="192"/>
      <c r="P3626" s="218"/>
      <c r="Q3626" s="218"/>
      <c r="R3626" s="218"/>
    </row>
    <row r="3627" spans="1:18" x14ac:dyDescent="0.25">
      <c r="A3627" s="191"/>
      <c r="B3627" s="190"/>
      <c r="C3627" s="190"/>
      <c r="D3627" s="190"/>
      <c r="E3627" s="190"/>
      <c r="F3627" s="190"/>
      <c r="G3627" s="190"/>
      <c r="H3627" s="276"/>
      <c r="I3627" s="190"/>
      <c r="J3627" s="67"/>
      <c r="K3627" s="190"/>
      <c r="L3627" s="190"/>
      <c r="M3627" s="191"/>
      <c r="N3627" s="190"/>
      <c r="O3627" s="192"/>
      <c r="P3627" s="218"/>
      <c r="Q3627" s="218"/>
      <c r="R3627" s="218"/>
    </row>
    <row r="3628" spans="1:18" x14ac:dyDescent="0.25">
      <c r="A3628" s="191"/>
      <c r="B3628" s="190"/>
      <c r="C3628" s="190"/>
      <c r="D3628" s="190"/>
      <c r="E3628" s="190"/>
      <c r="F3628" s="190"/>
      <c r="G3628" s="190"/>
      <c r="H3628" s="276"/>
      <c r="I3628" s="190"/>
      <c r="J3628" s="67"/>
      <c r="K3628" s="190"/>
      <c r="L3628" s="190"/>
      <c r="M3628" s="191"/>
      <c r="N3628" s="190"/>
      <c r="O3628" s="192"/>
      <c r="P3628" s="218"/>
      <c r="Q3628" s="218"/>
      <c r="R3628" s="218"/>
    </row>
    <row r="3629" spans="1:18" x14ac:dyDescent="0.25">
      <c r="A3629" s="191"/>
      <c r="B3629" s="190"/>
      <c r="C3629" s="190"/>
      <c r="D3629" s="190"/>
      <c r="E3629" s="190"/>
      <c r="F3629" s="190"/>
      <c r="G3629" s="190"/>
      <c r="H3629" s="276"/>
      <c r="I3629" s="190"/>
      <c r="J3629" s="67"/>
      <c r="K3629" s="190"/>
      <c r="L3629" s="190"/>
      <c r="M3629" s="191"/>
      <c r="N3629" s="190"/>
      <c r="O3629" s="192"/>
      <c r="P3629" s="218"/>
      <c r="Q3629" s="218"/>
      <c r="R3629" s="218"/>
    </row>
    <row r="3630" spans="1:18" x14ac:dyDescent="0.25">
      <c r="A3630" s="191"/>
      <c r="B3630" s="190"/>
      <c r="C3630" s="190"/>
      <c r="D3630" s="190"/>
      <c r="E3630" s="190"/>
      <c r="F3630" s="190"/>
      <c r="G3630" s="190"/>
      <c r="H3630" s="276"/>
      <c r="I3630" s="190"/>
      <c r="J3630" s="67"/>
      <c r="K3630" s="190"/>
      <c r="L3630" s="190"/>
      <c r="M3630" s="191"/>
      <c r="N3630" s="190"/>
      <c r="O3630" s="192"/>
      <c r="P3630" s="218"/>
      <c r="Q3630" s="218"/>
      <c r="R3630" s="218"/>
    </row>
    <row r="3631" spans="1:18" x14ac:dyDescent="0.25">
      <c r="A3631" s="191"/>
      <c r="B3631" s="190"/>
      <c r="C3631" s="190"/>
      <c r="D3631" s="190"/>
      <c r="E3631" s="190"/>
      <c r="F3631" s="190"/>
      <c r="G3631" s="190"/>
      <c r="H3631" s="276"/>
      <c r="I3631" s="190"/>
      <c r="J3631" s="67"/>
      <c r="K3631" s="190"/>
      <c r="L3631" s="190"/>
      <c r="M3631" s="191"/>
      <c r="N3631" s="190"/>
      <c r="O3631" s="192"/>
      <c r="P3631" s="218"/>
      <c r="Q3631" s="218"/>
      <c r="R3631" s="218"/>
    </row>
    <row r="3632" spans="1:18" x14ac:dyDescent="0.25">
      <c r="A3632" s="191"/>
      <c r="B3632" s="190"/>
      <c r="C3632" s="190"/>
      <c r="D3632" s="190"/>
      <c r="E3632" s="190"/>
      <c r="F3632" s="190"/>
      <c r="G3632" s="190"/>
      <c r="H3632" s="276"/>
      <c r="I3632" s="190"/>
      <c r="J3632" s="67"/>
      <c r="K3632" s="190"/>
      <c r="L3632" s="190"/>
      <c r="M3632" s="191"/>
      <c r="N3632" s="190"/>
      <c r="O3632" s="192"/>
      <c r="P3632" s="218"/>
      <c r="Q3632" s="218"/>
      <c r="R3632" s="218"/>
    </row>
    <row r="3633" spans="1:18" x14ac:dyDescent="0.25">
      <c r="A3633" s="191"/>
      <c r="B3633" s="190"/>
      <c r="C3633" s="190"/>
      <c r="D3633" s="190"/>
      <c r="E3633" s="190"/>
      <c r="F3633" s="190"/>
      <c r="G3633" s="190"/>
      <c r="H3633" s="276"/>
      <c r="I3633" s="190"/>
      <c r="J3633" s="67"/>
      <c r="K3633" s="190"/>
      <c r="L3633" s="190"/>
      <c r="M3633" s="191"/>
      <c r="N3633" s="190"/>
      <c r="O3633" s="192"/>
      <c r="P3633" s="218"/>
      <c r="Q3633" s="218"/>
      <c r="R3633" s="218"/>
    </row>
    <row r="3634" spans="1:18" x14ac:dyDescent="0.25">
      <c r="A3634" s="191"/>
      <c r="B3634" s="190"/>
      <c r="C3634" s="190"/>
      <c r="D3634" s="190"/>
      <c r="E3634" s="190"/>
      <c r="F3634" s="190"/>
      <c r="G3634" s="190"/>
      <c r="H3634" s="276"/>
      <c r="I3634" s="190"/>
      <c r="J3634" s="67"/>
      <c r="K3634" s="190"/>
      <c r="L3634" s="190"/>
      <c r="M3634" s="191"/>
      <c r="N3634" s="190"/>
      <c r="O3634" s="192"/>
      <c r="P3634" s="218"/>
      <c r="Q3634" s="218"/>
      <c r="R3634" s="218"/>
    </row>
    <row r="3635" spans="1:18" x14ac:dyDescent="0.25">
      <c r="A3635" s="191"/>
      <c r="B3635" s="190"/>
      <c r="C3635" s="190"/>
      <c r="D3635" s="190"/>
      <c r="E3635" s="190"/>
      <c r="F3635" s="190"/>
      <c r="G3635" s="190"/>
      <c r="H3635" s="276"/>
      <c r="I3635" s="190"/>
      <c r="J3635" s="67"/>
      <c r="K3635" s="190"/>
      <c r="L3635" s="190"/>
      <c r="M3635" s="191"/>
      <c r="N3635" s="190"/>
      <c r="O3635" s="192"/>
      <c r="P3635" s="218"/>
      <c r="Q3635" s="218"/>
      <c r="R3635" s="218"/>
    </row>
    <row r="3636" spans="1:18" x14ac:dyDescent="0.25">
      <c r="A3636" s="191"/>
      <c r="B3636" s="190"/>
      <c r="C3636" s="190"/>
      <c r="D3636" s="190"/>
      <c r="E3636" s="190"/>
      <c r="F3636" s="190"/>
      <c r="G3636" s="190"/>
      <c r="H3636" s="276"/>
      <c r="I3636" s="190"/>
      <c r="J3636" s="67"/>
      <c r="K3636" s="190"/>
      <c r="L3636" s="190"/>
      <c r="M3636" s="191"/>
      <c r="N3636" s="190"/>
      <c r="O3636" s="192"/>
      <c r="P3636" s="218"/>
      <c r="Q3636" s="218"/>
      <c r="R3636" s="218"/>
    </row>
    <row r="3637" spans="1:18" x14ac:dyDescent="0.25">
      <c r="A3637" s="191"/>
      <c r="B3637" s="190"/>
      <c r="C3637" s="190"/>
      <c r="D3637" s="190"/>
      <c r="E3637" s="190"/>
      <c r="F3637" s="190"/>
      <c r="G3637" s="190"/>
      <c r="H3637" s="276"/>
      <c r="I3637" s="190"/>
      <c r="J3637" s="67"/>
      <c r="K3637" s="190"/>
      <c r="L3637" s="190"/>
      <c r="M3637" s="191"/>
      <c r="N3637" s="190"/>
      <c r="O3637" s="192"/>
      <c r="P3637" s="218"/>
      <c r="Q3637" s="218"/>
      <c r="R3637" s="218"/>
    </row>
    <row r="3638" spans="1:18" x14ac:dyDescent="0.25">
      <c r="A3638" s="191"/>
      <c r="B3638" s="190"/>
      <c r="C3638" s="190"/>
      <c r="D3638" s="190"/>
      <c r="E3638" s="190"/>
      <c r="F3638" s="190"/>
      <c r="G3638" s="190"/>
      <c r="H3638" s="276"/>
      <c r="I3638" s="190"/>
      <c r="J3638" s="67"/>
      <c r="K3638" s="190"/>
      <c r="L3638" s="190"/>
      <c r="M3638" s="191"/>
      <c r="N3638" s="190"/>
      <c r="O3638" s="192"/>
      <c r="P3638" s="218"/>
      <c r="Q3638" s="218"/>
      <c r="R3638" s="218"/>
    </row>
    <row r="3639" spans="1:18" x14ac:dyDescent="0.25">
      <c r="A3639" s="191"/>
      <c r="B3639" s="190"/>
      <c r="C3639" s="190"/>
      <c r="D3639" s="190"/>
      <c r="E3639" s="190"/>
      <c r="F3639" s="190"/>
      <c r="G3639" s="190"/>
      <c r="H3639" s="276"/>
      <c r="I3639" s="190"/>
      <c r="J3639" s="67"/>
      <c r="K3639" s="190"/>
      <c r="L3639" s="190"/>
      <c r="M3639" s="191"/>
      <c r="N3639" s="190"/>
      <c r="O3639" s="192"/>
      <c r="P3639" s="218"/>
      <c r="Q3639" s="218"/>
      <c r="R3639" s="218"/>
    </row>
    <row r="3640" spans="1:18" x14ac:dyDescent="0.25">
      <c r="A3640" s="191"/>
      <c r="B3640" s="190"/>
      <c r="C3640" s="190"/>
      <c r="D3640" s="190"/>
      <c r="E3640" s="190"/>
      <c r="F3640" s="190"/>
      <c r="G3640" s="190"/>
      <c r="H3640" s="276"/>
      <c r="I3640" s="190"/>
      <c r="J3640" s="67"/>
      <c r="K3640" s="190"/>
      <c r="L3640" s="190"/>
      <c r="M3640" s="191"/>
      <c r="N3640" s="190"/>
      <c r="O3640" s="192"/>
      <c r="P3640" s="218"/>
      <c r="Q3640" s="218"/>
      <c r="R3640" s="218"/>
    </row>
    <row r="3641" spans="1:18" x14ac:dyDescent="0.25">
      <c r="A3641" s="191"/>
      <c r="B3641" s="190"/>
      <c r="C3641" s="190"/>
      <c r="D3641" s="190"/>
      <c r="E3641" s="190"/>
      <c r="F3641" s="190"/>
      <c r="G3641" s="190"/>
      <c r="H3641" s="276"/>
      <c r="I3641" s="190"/>
      <c r="J3641" s="67"/>
      <c r="K3641" s="190"/>
      <c r="L3641" s="190"/>
      <c r="M3641" s="191"/>
      <c r="N3641" s="190"/>
      <c r="O3641" s="192"/>
      <c r="P3641" s="218"/>
      <c r="Q3641" s="218"/>
      <c r="R3641" s="218"/>
    </row>
    <row r="3642" spans="1:18" x14ac:dyDescent="0.25">
      <c r="A3642" s="191"/>
      <c r="B3642" s="190"/>
      <c r="C3642" s="190"/>
      <c r="D3642" s="190"/>
      <c r="E3642" s="190"/>
      <c r="F3642" s="190"/>
      <c r="G3642" s="190"/>
      <c r="H3642" s="276"/>
      <c r="I3642" s="190"/>
      <c r="J3642" s="67"/>
      <c r="K3642" s="190"/>
      <c r="L3642" s="190"/>
      <c r="M3642" s="191"/>
      <c r="N3642" s="190"/>
      <c r="O3642" s="192"/>
      <c r="P3642" s="218"/>
      <c r="Q3642" s="218"/>
      <c r="R3642" s="218"/>
    </row>
    <row r="3643" spans="1:18" x14ac:dyDescent="0.25">
      <c r="A3643" s="191"/>
      <c r="B3643" s="190"/>
      <c r="C3643" s="190"/>
      <c r="D3643" s="190"/>
      <c r="E3643" s="190"/>
      <c r="F3643" s="190"/>
      <c r="G3643" s="190"/>
      <c r="H3643" s="276"/>
      <c r="I3643" s="190"/>
      <c r="J3643" s="67"/>
      <c r="K3643" s="190"/>
      <c r="L3643" s="190"/>
      <c r="M3643" s="191"/>
      <c r="N3643" s="190"/>
      <c r="O3643" s="192"/>
      <c r="P3643" s="218"/>
      <c r="Q3643" s="218"/>
      <c r="R3643" s="218"/>
    </row>
    <row r="3644" spans="1:18" x14ac:dyDescent="0.25">
      <c r="A3644" s="191"/>
      <c r="B3644" s="190"/>
      <c r="C3644" s="190"/>
      <c r="D3644" s="190"/>
      <c r="E3644" s="190"/>
      <c r="F3644" s="190"/>
      <c r="G3644" s="190"/>
      <c r="H3644" s="276"/>
      <c r="I3644" s="190"/>
      <c r="J3644" s="67"/>
      <c r="K3644" s="190"/>
      <c r="L3644" s="190"/>
      <c r="M3644" s="191"/>
      <c r="N3644" s="190"/>
      <c r="O3644" s="192"/>
      <c r="P3644" s="218"/>
      <c r="Q3644" s="218"/>
      <c r="R3644" s="218"/>
    </row>
    <row r="3645" spans="1:18" x14ac:dyDescent="0.25">
      <c r="A3645" s="191"/>
      <c r="B3645" s="190"/>
      <c r="C3645" s="190"/>
      <c r="D3645" s="190"/>
      <c r="E3645" s="190"/>
      <c r="F3645" s="190"/>
      <c r="G3645" s="190"/>
      <c r="H3645" s="276"/>
      <c r="I3645" s="190"/>
      <c r="J3645" s="67"/>
      <c r="K3645" s="190"/>
      <c r="L3645" s="190"/>
      <c r="M3645" s="191"/>
      <c r="N3645" s="190"/>
      <c r="O3645" s="192"/>
      <c r="P3645" s="218"/>
      <c r="Q3645" s="218"/>
      <c r="R3645" s="218"/>
    </row>
    <row r="3646" spans="1:18" x14ac:dyDescent="0.25">
      <c r="A3646" s="191"/>
      <c r="B3646" s="190"/>
      <c r="C3646" s="190"/>
      <c r="D3646" s="190"/>
      <c r="E3646" s="190"/>
      <c r="F3646" s="190"/>
      <c r="G3646" s="190"/>
      <c r="H3646" s="276"/>
      <c r="I3646" s="190"/>
      <c r="J3646" s="67"/>
      <c r="K3646" s="190"/>
      <c r="L3646" s="190"/>
      <c r="M3646" s="191"/>
      <c r="N3646" s="190"/>
      <c r="O3646" s="192"/>
      <c r="P3646" s="218"/>
      <c r="Q3646" s="218"/>
      <c r="R3646" s="218"/>
    </row>
    <row r="3647" spans="1:18" x14ac:dyDescent="0.25">
      <c r="A3647" s="191"/>
      <c r="B3647" s="190"/>
      <c r="C3647" s="190"/>
      <c r="D3647" s="190"/>
      <c r="E3647" s="190"/>
      <c r="F3647" s="190"/>
      <c r="G3647" s="190"/>
      <c r="H3647" s="276"/>
      <c r="I3647" s="190"/>
      <c r="J3647" s="67"/>
      <c r="K3647" s="190"/>
      <c r="L3647" s="190"/>
      <c r="M3647" s="191"/>
      <c r="N3647" s="190"/>
      <c r="O3647" s="192"/>
      <c r="P3647" s="218"/>
      <c r="Q3647" s="218"/>
      <c r="R3647" s="218"/>
    </row>
    <row r="3648" spans="1:18" x14ac:dyDescent="0.25">
      <c r="A3648" s="191"/>
      <c r="B3648" s="190"/>
      <c r="C3648" s="190"/>
      <c r="D3648" s="190"/>
      <c r="E3648" s="190"/>
      <c r="F3648" s="190"/>
      <c r="G3648" s="190"/>
      <c r="H3648" s="276"/>
      <c r="I3648" s="190"/>
      <c r="J3648" s="67"/>
      <c r="K3648" s="190"/>
      <c r="L3648" s="190"/>
      <c r="M3648" s="191"/>
      <c r="N3648" s="190"/>
      <c r="O3648" s="192"/>
      <c r="P3648" s="218"/>
      <c r="Q3648" s="218"/>
      <c r="R3648" s="218"/>
    </row>
    <row r="3649" spans="1:18" x14ac:dyDescent="0.25">
      <c r="A3649" s="191"/>
      <c r="B3649" s="190"/>
      <c r="C3649" s="190"/>
      <c r="D3649" s="190"/>
      <c r="E3649" s="190"/>
      <c r="F3649" s="190"/>
      <c r="G3649" s="190"/>
      <c r="H3649" s="276"/>
      <c r="I3649" s="190"/>
      <c r="J3649" s="67"/>
      <c r="K3649" s="190"/>
      <c r="L3649" s="190"/>
      <c r="M3649" s="191"/>
      <c r="N3649" s="190"/>
      <c r="O3649" s="192"/>
      <c r="P3649" s="218"/>
      <c r="Q3649" s="218"/>
      <c r="R3649" s="218"/>
    </row>
    <row r="3650" spans="1:18" x14ac:dyDescent="0.25">
      <c r="A3650" s="191"/>
      <c r="B3650" s="190"/>
      <c r="C3650" s="190"/>
      <c r="D3650" s="190"/>
      <c r="E3650" s="190"/>
      <c r="F3650" s="190"/>
      <c r="G3650" s="190"/>
      <c r="H3650" s="276"/>
      <c r="I3650" s="190"/>
      <c r="J3650" s="67"/>
      <c r="K3650" s="190"/>
      <c r="L3650" s="190"/>
      <c r="M3650" s="191"/>
      <c r="N3650" s="190"/>
      <c r="O3650" s="192"/>
      <c r="P3650" s="218"/>
      <c r="Q3650" s="218"/>
      <c r="R3650" s="218"/>
    </row>
    <row r="3651" spans="1:18" x14ac:dyDescent="0.25">
      <c r="A3651" s="191"/>
      <c r="B3651" s="190"/>
      <c r="C3651" s="190"/>
      <c r="D3651" s="190"/>
      <c r="E3651" s="190"/>
      <c r="F3651" s="190"/>
      <c r="G3651" s="190"/>
      <c r="H3651" s="276"/>
      <c r="I3651" s="190"/>
      <c r="J3651" s="67"/>
      <c r="K3651" s="190"/>
      <c r="L3651" s="190"/>
      <c r="M3651" s="191"/>
      <c r="N3651" s="190"/>
      <c r="O3651" s="192"/>
      <c r="P3651" s="218"/>
      <c r="Q3651" s="218"/>
      <c r="R3651" s="218"/>
    </row>
    <row r="3652" spans="1:18" x14ac:dyDescent="0.25">
      <c r="A3652" s="191"/>
      <c r="B3652" s="190"/>
      <c r="C3652" s="190"/>
      <c r="D3652" s="190"/>
      <c r="E3652" s="190"/>
      <c r="F3652" s="190"/>
      <c r="G3652" s="190"/>
      <c r="H3652" s="276"/>
      <c r="I3652" s="190"/>
      <c r="J3652" s="67"/>
      <c r="K3652" s="190"/>
      <c r="L3652" s="190"/>
      <c r="M3652" s="191"/>
      <c r="N3652" s="190"/>
      <c r="O3652" s="192"/>
      <c r="P3652" s="218"/>
      <c r="Q3652" s="218"/>
      <c r="R3652" s="218"/>
    </row>
    <row r="3653" spans="1:18" x14ac:dyDescent="0.25">
      <c r="A3653" s="191"/>
      <c r="B3653" s="190"/>
      <c r="C3653" s="190"/>
      <c r="D3653" s="190"/>
      <c r="E3653" s="190"/>
      <c r="F3653" s="190"/>
      <c r="G3653" s="190"/>
      <c r="H3653" s="276"/>
      <c r="I3653" s="190"/>
      <c r="J3653" s="67"/>
      <c r="K3653" s="190"/>
      <c r="L3653" s="190"/>
      <c r="M3653" s="191"/>
      <c r="N3653" s="190"/>
      <c r="O3653" s="192"/>
      <c r="P3653" s="218"/>
      <c r="Q3653" s="218"/>
      <c r="R3653" s="218"/>
    </row>
    <row r="3654" spans="1:18" x14ac:dyDescent="0.25">
      <c r="A3654" s="191"/>
      <c r="B3654" s="190"/>
      <c r="C3654" s="190"/>
      <c r="D3654" s="190"/>
      <c r="E3654" s="190"/>
      <c r="F3654" s="190"/>
      <c r="G3654" s="190"/>
      <c r="H3654" s="276"/>
      <c r="I3654" s="190"/>
      <c r="J3654" s="67"/>
      <c r="K3654" s="190"/>
      <c r="L3654" s="190"/>
      <c r="M3654" s="191"/>
      <c r="N3654" s="190"/>
      <c r="O3654" s="192"/>
      <c r="P3654" s="218"/>
      <c r="Q3654" s="218"/>
      <c r="R3654" s="218"/>
    </row>
    <row r="3655" spans="1:18" x14ac:dyDescent="0.25">
      <c r="A3655" s="191"/>
      <c r="B3655" s="190"/>
      <c r="C3655" s="190"/>
      <c r="D3655" s="190"/>
      <c r="E3655" s="190"/>
      <c r="F3655" s="190"/>
      <c r="G3655" s="190"/>
      <c r="H3655" s="276"/>
      <c r="I3655" s="190"/>
      <c r="J3655" s="67"/>
      <c r="K3655" s="190"/>
      <c r="L3655" s="190"/>
      <c r="M3655" s="191"/>
      <c r="N3655" s="190"/>
      <c r="O3655" s="192"/>
      <c r="P3655" s="218"/>
      <c r="Q3655" s="218"/>
      <c r="R3655" s="218"/>
    </row>
    <row r="3656" spans="1:18" x14ac:dyDescent="0.25">
      <c r="A3656" s="191"/>
      <c r="B3656" s="190"/>
      <c r="C3656" s="190"/>
      <c r="D3656" s="190"/>
      <c r="E3656" s="190"/>
      <c r="F3656" s="190"/>
      <c r="G3656" s="190"/>
      <c r="H3656" s="276"/>
      <c r="I3656" s="190"/>
      <c r="J3656" s="67"/>
      <c r="K3656" s="190"/>
      <c r="L3656" s="190"/>
      <c r="M3656" s="191"/>
      <c r="N3656" s="190"/>
      <c r="O3656" s="192"/>
      <c r="P3656" s="218"/>
      <c r="Q3656" s="218"/>
      <c r="R3656" s="218"/>
    </row>
    <row r="3657" spans="1:18" x14ac:dyDescent="0.25">
      <c r="A3657" s="191"/>
      <c r="B3657" s="190"/>
      <c r="C3657" s="190"/>
      <c r="D3657" s="190"/>
      <c r="E3657" s="190"/>
      <c r="F3657" s="190"/>
      <c r="G3657" s="190"/>
      <c r="H3657" s="276"/>
      <c r="I3657" s="190"/>
      <c r="J3657" s="67"/>
      <c r="K3657" s="190"/>
      <c r="L3657" s="190"/>
      <c r="M3657" s="191"/>
      <c r="N3657" s="190"/>
      <c r="O3657" s="192"/>
      <c r="P3657" s="218"/>
      <c r="Q3657" s="218"/>
      <c r="R3657" s="218"/>
    </row>
    <row r="3658" spans="1:18" x14ac:dyDescent="0.25">
      <c r="A3658" s="191"/>
      <c r="B3658" s="190"/>
      <c r="C3658" s="190"/>
      <c r="D3658" s="190"/>
      <c r="E3658" s="190"/>
      <c r="F3658" s="190"/>
      <c r="G3658" s="190"/>
      <c r="H3658" s="276"/>
      <c r="I3658" s="190"/>
      <c r="J3658" s="67"/>
      <c r="K3658" s="190"/>
      <c r="L3658" s="190"/>
      <c r="M3658" s="191"/>
      <c r="N3658" s="190"/>
      <c r="O3658" s="192"/>
      <c r="P3658" s="218"/>
      <c r="Q3658" s="218"/>
      <c r="R3658" s="218"/>
    </row>
    <row r="3659" spans="1:18" x14ac:dyDescent="0.25">
      <c r="A3659" s="191"/>
      <c r="B3659" s="190"/>
      <c r="C3659" s="190"/>
      <c r="D3659" s="190"/>
      <c r="E3659" s="190"/>
      <c r="F3659" s="190"/>
      <c r="G3659" s="190"/>
      <c r="H3659" s="276"/>
      <c r="I3659" s="190"/>
      <c r="J3659" s="67"/>
      <c r="K3659" s="190"/>
      <c r="L3659" s="190"/>
      <c r="M3659" s="191"/>
      <c r="N3659" s="190"/>
      <c r="O3659" s="192"/>
      <c r="P3659" s="218"/>
      <c r="Q3659" s="218"/>
      <c r="R3659" s="218"/>
    </row>
    <row r="3660" spans="1:18" x14ac:dyDescent="0.25">
      <c r="A3660" s="191"/>
      <c r="B3660" s="190"/>
      <c r="C3660" s="190"/>
      <c r="D3660" s="190"/>
      <c r="E3660" s="190"/>
      <c r="F3660" s="190"/>
      <c r="G3660" s="190"/>
      <c r="H3660" s="276"/>
      <c r="I3660" s="190"/>
      <c r="J3660" s="67"/>
      <c r="K3660" s="190"/>
      <c r="L3660" s="190"/>
      <c r="M3660" s="191"/>
      <c r="N3660" s="190"/>
      <c r="O3660" s="192"/>
      <c r="P3660" s="218"/>
      <c r="Q3660" s="218"/>
      <c r="R3660" s="218"/>
    </row>
    <row r="3661" spans="1:18" x14ac:dyDescent="0.25">
      <c r="A3661" s="191"/>
      <c r="B3661" s="190"/>
      <c r="C3661" s="190"/>
      <c r="D3661" s="190"/>
      <c r="E3661" s="190"/>
      <c r="F3661" s="190"/>
      <c r="G3661" s="190"/>
      <c r="H3661" s="276"/>
      <c r="I3661" s="190"/>
      <c r="J3661" s="67"/>
      <c r="K3661" s="190"/>
      <c r="L3661" s="190"/>
      <c r="M3661" s="191"/>
      <c r="N3661" s="190"/>
      <c r="O3661" s="192"/>
      <c r="P3661" s="218"/>
      <c r="Q3661" s="218"/>
      <c r="R3661" s="218"/>
    </row>
    <row r="3662" spans="1:18" x14ac:dyDescent="0.25">
      <c r="A3662" s="191"/>
      <c r="B3662" s="190"/>
      <c r="C3662" s="190"/>
      <c r="D3662" s="190"/>
      <c r="E3662" s="190"/>
      <c r="F3662" s="190"/>
      <c r="G3662" s="190"/>
      <c r="H3662" s="276"/>
      <c r="I3662" s="190"/>
      <c r="J3662" s="67"/>
      <c r="K3662" s="190"/>
      <c r="L3662" s="190"/>
      <c r="M3662" s="191"/>
      <c r="N3662" s="190"/>
      <c r="O3662" s="192"/>
      <c r="P3662" s="218"/>
      <c r="Q3662" s="218"/>
      <c r="R3662" s="218"/>
    </row>
    <row r="3663" spans="1:18" x14ac:dyDescent="0.25">
      <c r="A3663" s="191"/>
      <c r="B3663" s="190"/>
      <c r="C3663" s="190"/>
      <c r="D3663" s="190"/>
      <c r="E3663" s="190"/>
      <c r="F3663" s="190"/>
      <c r="G3663" s="190"/>
      <c r="H3663" s="276"/>
      <c r="I3663" s="190"/>
      <c r="J3663" s="67"/>
      <c r="K3663" s="190"/>
      <c r="L3663" s="190"/>
      <c r="M3663" s="191"/>
      <c r="N3663" s="190"/>
      <c r="O3663" s="192"/>
      <c r="P3663" s="218"/>
      <c r="Q3663" s="218"/>
      <c r="R3663" s="218"/>
    </row>
    <row r="3664" spans="1:18" x14ac:dyDescent="0.25">
      <c r="A3664" s="191"/>
      <c r="B3664" s="190"/>
      <c r="C3664" s="190"/>
      <c r="D3664" s="190"/>
      <c r="E3664" s="190"/>
      <c r="F3664" s="190"/>
      <c r="G3664" s="190"/>
      <c r="H3664" s="276"/>
      <c r="I3664" s="190"/>
      <c r="J3664" s="67"/>
      <c r="K3664" s="190"/>
      <c r="L3664" s="190"/>
      <c r="M3664" s="191"/>
      <c r="N3664" s="190"/>
      <c r="O3664" s="192"/>
      <c r="P3664" s="218"/>
      <c r="Q3664" s="218"/>
      <c r="R3664" s="218"/>
    </row>
    <row r="3665" spans="1:18" x14ac:dyDescent="0.25">
      <c r="A3665" s="191"/>
      <c r="B3665" s="190"/>
      <c r="C3665" s="190"/>
      <c r="D3665" s="190"/>
      <c r="E3665" s="190"/>
      <c r="F3665" s="190"/>
      <c r="G3665" s="190"/>
      <c r="H3665" s="276"/>
      <c r="I3665" s="190"/>
      <c r="J3665" s="67"/>
      <c r="K3665" s="190"/>
      <c r="L3665" s="190"/>
      <c r="M3665" s="191"/>
      <c r="N3665" s="190"/>
      <c r="O3665" s="192"/>
      <c r="P3665" s="218"/>
      <c r="Q3665" s="218"/>
      <c r="R3665" s="218"/>
    </row>
    <row r="3666" spans="1:18" x14ac:dyDescent="0.25">
      <c r="A3666" s="191"/>
      <c r="B3666" s="190"/>
      <c r="C3666" s="190"/>
      <c r="D3666" s="190"/>
      <c r="E3666" s="190"/>
      <c r="F3666" s="190"/>
      <c r="G3666" s="190"/>
      <c r="H3666" s="276"/>
      <c r="I3666" s="190"/>
      <c r="J3666" s="67"/>
      <c r="K3666" s="190"/>
      <c r="L3666" s="190"/>
      <c r="M3666" s="191"/>
      <c r="N3666" s="190"/>
      <c r="O3666" s="192"/>
      <c r="P3666" s="218"/>
      <c r="Q3666" s="218"/>
      <c r="R3666" s="218"/>
    </row>
    <row r="3667" spans="1:18" x14ac:dyDescent="0.25">
      <c r="A3667" s="191"/>
      <c r="B3667" s="190"/>
      <c r="C3667" s="190"/>
      <c r="D3667" s="190"/>
      <c r="E3667" s="190"/>
      <c r="F3667" s="190"/>
      <c r="G3667" s="190"/>
      <c r="H3667" s="276"/>
      <c r="I3667" s="190"/>
      <c r="J3667" s="67"/>
      <c r="K3667" s="190"/>
      <c r="L3667" s="190"/>
      <c r="M3667" s="191"/>
      <c r="N3667" s="190"/>
      <c r="O3667" s="192"/>
      <c r="P3667" s="218"/>
      <c r="Q3667" s="218"/>
      <c r="R3667" s="218"/>
    </row>
    <row r="3668" spans="1:18" x14ac:dyDescent="0.25">
      <c r="A3668" s="191"/>
      <c r="B3668" s="190"/>
      <c r="C3668" s="190"/>
      <c r="D3668" s="190"/>
      <c r="E3668" s="190"/>
      <c r="F3668" s="190"/>
      <c r="G3668" s="190"/>
      <c r="H3668" s="276"/>
      <c r="I3668" s="190"/>
      <c r="J3668" s="67"/>
      <c r="K3668" s="190"/>
      <c r="L3668" s="190"/>
      <c r="M3668" s="191"/>
      <c r="N3668" s="190"/>
      <c r="O3668" s="192"/>
      <c r="P3668" s="218"/>
      <c r="Q3668" s="218"/>
      <c r="R3668" s="218"/>
    </row>
    <row r="3669" spans="1:18" x14ac:dyDescent="0.25">
      <c r="A3669" s="191"/>
      <c r="B3669" s="190"/>
      <c r="C3669" s="190"/>
      <c r="D3669" s="190"/>
      <c r="E3669" s="190"/>
      <c r="F3669" s="190"/>
      <c r="G3669" s="190"/>
      <c r="H3669" s="276"/>
      <c r="I3669" s="190"/>
      <c r="J3669" s="67"/>
      <c r="K3669" s="190"/>
      <c r="L3669" s="190"/>
      <c r="M3669" s="191"/>
      <c r="N3669" s="190"/>
      <c r="O3669" s="192"/>
      <c r="P3669" s="218"/>
      <c r="Q3669" s="218"/>
      <c r="R3669" s="218"/>
    </row>
    <row r="3670" spans="1:18" x14ac:dyDescent="0.25">
      <c r="A3670" s="191"/>
      <c r="B3670" s="190"/>
      <c r="C3670" s="190"/>
      <c r="D3670" s="190"/>
      <c r="E3670" s="190"/>
      <c r="F3670" s="190"/>
      <c r="G3670" s="190"/>
      <c r="H3670" s="276"/>
      <c r="I3670" s="190"/>
      <c r="J3670" s="67"/>
      <c r="K3670" s="190"/>
      <c r="L3670" s="190"/>
      <c r="M3670" s="191"/>
      <c r="N3670" s="190"/>
      <c r="O3670" s="192"/>
      <c r="P3670" s="218"/>
      <c r="Q3670" s="218"/>
      <c r="R3670" s="218"/>
    </row>
    <row r="3671" spans="1:18" x14ac:dyDescent="0.25">
      <c r="A3671" s="191"/>
      <c r="B3671" s="190"/>
      <c r="C3671" s="190"/>
      <c r="D3671" s="190"/>
      <c r="E3671" s="190"/>
      <c r="F3671" s="190"/>
      <c r="G3671" s="190"/>
      <c r="H3671" s="276"/>
      <c r="I3671" s="190"/>
      <c r="J3671" s="67"/>
      <c r="K3671" s="190"/>
      <c r="L3671" s="190"/>
      <c r="M3671" s="191"/>
      <c r="N3671" s="190"/>
      <c r="O3671" s="192"/>
      <c r="P3671" s="218"/>
      <c r="Q3671" s="218"/>
      <c r="R3671" s="218"/>
    </row>
    <row r="3672" spans="1:18" x14ac:dyDescent="0.25">
      <c r="A3672" s="191"/>
      <c r="B3672" s="190"/>
      <c r="C3672" s="190"/>
      <c r="D3672" s="190"/>
      <c r="E3672" s="190"/>
      <c r="F3672" s="190"/>
      <c r="G3672" s="190"/>
      <c r="H3672" s="276"/>
      <c r="I3672" s="190"/>
      <c r="J3672" s="67"/>
      <c r="K3672" s="190"/>
      <c r="L3672" s="190"/>
      <c r="M3672" s="191"/>
      <c r="N3672" s="190"/>
      <c r="O3672" s="192"/>
      <c r="P3672" s="218"/>
      <c r="Q3672" s="218"/>
      <c r="R3672" s="218"/>
    </row>
    <row r="3673" spans="1:18" x14ac:dyDescent="0.25">
      <c r="A3673" s="191"/>
      <c r="B3673" s="190"/>
      <c r="C3673" s="190"/>
      <c r="D3673" s="190"/>
      <c r="E3673" s="190"/>
      <c r="F3673" s="190"/>
      <c r="G3673" s="190"/>
      <c r="H3673" s="276"/>
      <c r="I3673" s="190"/>
      <c r="J3673" s="67"/>
      <c r="K3673" s="190"/>
      <c r="L3673" s="190"/>
      <c r="M3673" s="191"/>
      <c r="N3673" s="190"/>
      <c r="O3673" s="192"/>
      <c r="P3673" s="218"/>
      <c r="Q3673" s="218"/>
      <c r="R3673" s="218"/>
    </row>
    <row r="3674" spans="1:18" x14ac:dyDescent="0.25">
      <c r="A3674" s="191"/>
      <c r="B3674" s="190"/>
      <c r="C3674" s="190"/>
      <c r="D3674" s="190"/>
      <c r="E3674" s="190"/>
      <c r="F3674" s="190"/>
      <c r="G3674" s="190"/>
      <c r="H3674" s="276"/>
      <c r="I3674" s="190"/>
      <c r="J3674" s="67"/>
      <c r="K3674" s="190"/>
      <c r="L3674" s="190"/>
      <c r="M3674" s="191"/>
      <c r="N3674" s="190"/>
      <c r="O3674" s="192"/>
      <c r="P3674" s="218"/>
      <c r="Q3674" s="218"/>
      <c r="R3674" s="218"/>
    </row>
    <row r="3675" spans="1:18" x14ac:dyDescent="0.25">
      <c r="A3675" s="191"/>
      <c r="B3675" s="190"/>
      <c r="C3675" s="190"/>
      <c r="D3675" s="190"/>
      <c r="E3675" s="190"/>
      <c r="F3675" s="190"/>
      <c r="G3675" s="190"/>
      <c r="H3675" s="276"/>
      <c r="I3675" s="190"/>
      <c r="J3675" s="67"/>
      <c r="K3675" s="190"/>
      <c r="L3675" s="190"/>
      <c r="M3675" s="191"/>
      <c r="N3675" s="190"/>
      <c r="O3675" s="192"/>
      <c r="P3675" s="218"/>
      <c r="Q3675" s="218"/>
      <c r="R3675" s="218"/>
    </row>
    <row r="3676" spans="1:18" x14ac:dyDescent="0.25">
      <c r="A3676" s="191"/>
      <c r="B3676" s="190"/>
      <c r="C3676" s="190"/>
      <c r="D3676" s="190"/>
      <c r="E3676" s="190"/>
      <c r="F3676" s="190"/>
      <c r="G3676" s="190"/>
      <c r="H3676" s="276"/>
      <c r="I3676" s="190"/>
      <c r="J3676" s="67"/>
      <c r="K3676" s="190"/>
      <c r="L3676" s="190"/>
      <c r="M3676" s="191"/>
      <c r="N3676" s="190"/>
      <c r="O3676" s="192"/>
      <c r="P3676" s="218"/>
      <c r="Q3676" s="218"/>
      <c r="R3676" s="218"/>
    </row>
    <row r="3677" spans="1:18" x14ac:dyDescent="0.25">
      <c r="A3677" s="191"/>
      <c r="B3677" s="190"/>
      <c r="C3677" s="190"/>
      <c r="D3677" s="190"/>
      <c r="E3677" s="190"/>
      <c r="F3677" s="190"/>
      <c r="G3677" s="190"/>
      <c r="H3677" s="276"/>
      <c r="I3677" s="190"/>
      <c r="J3677" s="67"/>
      <c r="K3677" s="190"/>
      <c r="L3677" s="190"/>
      <c r="M3677" s="191"/>
      <c r="N3677" s="190"/>
      <c r="O3677" s="192"/>
      <c r="P3677" s="218"/>
      <c r="Q3677" s="218"/>
      <c r="R3677" s="218"/>
    </row>
    <row r="3678" spans="1:18" x14ac:dyDescent="0.25">
      <c r="A3678" s="191"/>
      <c r="B3678" s="190"/>
      <c r="C3678" s="190"/>
      <c r="D3678" s="190"/>
      <c r="E3678" s="190"/>
      <c r="F3678" s="190"/>
      <c r="G3678" s="190"/>
      <c r="H3678" s="276"/>
      <c r="I3678" s="190"/>
      <c r="J3678" s="67"/>
      <c r="K3678" s="190"/>
      <c r="L3678" s="190"/>
      <c r="M3678" s="191"/>
      <c r="N3678" s="190"/>
      <c r="O3678" s="192"/>
      <c r="P3678" s="218"/>
      <c r="Q3678" s="218"/>
      <c r="R3678" s="218"/>
    </row>
    <row r="3679" spans="1:18" x14ac:dyDescent="0.25">
      <c r="A3679" s="191"/>
      <c r="B3679" s="190"/>
      <c r="C3679" s="190"/>
      <c r="D3679" s="190"/>
      <c r="E3679" s="190"/>
      <c r="F3679" s="190"/>
      <c r="G3679" s="190"/>
      <c r="H3679" s="276"/>
      <c r="I3679" s="190"/>
      <c r="J3679" s="67"/>
      <c r="K3679" s="190"/>
      <c r="L3679" s="190"/>
      <c r="M3679" s="191"/>
      <c r="N3679" s="190"/>
      <c r="O3679" s="192"/>
      <c r="P3679" s="218"/>
      <c r="Q3679" s="218"/>
      <c r="R3679" s="218"/>
    </row>
    <row r="3680" spans="1:18" x14ac:dyDescent="0.25">
      <c r="A3680" s="191"/>
      <c r="B3680" s="190"/>
      <c r="C3680" s="190"/>
      <c r="D3680" s="190"/>
      <c r="E3680" s="190"/>
      <c r="F3680" s="190"/>
      <c r="G3680" s="190"/>
      <c r="H3680" s="276"/>
      <c r="I3680" s="190"/>
      <c r="J3680" s="67"/>
      <c r="K3680" s="190"/>
      <c r="L3680" s="190"/>
      <c r="M3680" s="191"/>
      <c r="N3680" s="190"/>
      <c r="O3680" s="192"/>
      <c r="P3680" s="218"/>
      <c r="Q3680" s="218"/>
      <c r="R3680" s="218"/>
    </row>
    <row r="3681" spans="1:18" x14ac:dyDescent="0.25">
      <c r="A3681" s="191"/>
      <c r="B3681" s="190"/>
      <c r="C3681" s="190"/>
      <c r="D3681" s="190"/>
      <c r="E3681" s="190"/>
      <c r="F3681" s="190"/>
      <c r="G3681" s="190"/>
      <c r="H3681" s="276"/>
      <c r="I3681" s="190"/>
      <c r="J3681" s="67"/>
      <c r="K3681" s="190"/>
      <c r="L3681" s="190"/>
      <c r="M3681" s="191"/>
      <c r="N3681" s="190"/>
      <c r="O3681" s="192"/>
      <c r="P3681" s="218"/>
      <c r="Q3681" s="218"/>
      <c r="R3681" s="218"/>
    </row>
    <row r="3682" spans="1:18" x14ac:dyDescent="0.25">
      <c r="A3682" s="191"/>
      <c r="B3682" s="190"/>
      <c r="C3682" s="190"/>
      <c r="D3682" s="190"/>
      <c r="E3682" s="190"/>
      <c r="F3682" s="190"/>
      <c r="G3682" s="190"/>
      <c r="H3682" s="276"/>
      <c r="I3682" s="190"/>
      <c r="J3682" s="67"/>
      <c r="K3682" s="190"/>
      <c r="L3682" s="190"/>
      <c r="M3682" s="191"/>
      <c r="N3682" s="190"/>
      <c r="O3682" s="192"/>
      <c r="P3682" s="218"/>
      <c r="Q3682" s="218"/>
      <c r="R3682" s="218"/>
    </row>
    <row r="3683" spans="1:18" x14ac:dyDescent="0.25">
      <c r="A3683" s="191"/>
      <c r="B3683" s="190"/>
      <c r="C3683" s="190"/>
      <c r="D3683" s="190"/>
      <c r="E3683" s="190"/>
      <c r="F3683" s="190"/>
      <c r="G3683" s="190"/>
      <c r="H3683" s="276"/>
      <c r="I3683" s="190"/>
      <c r="J3683" s="67"/>
      <c r="K3683" s="190"/>
      <c r="L3683" s="190"/>
      <c r="M3683" s="191"/>
      <c r="N3683" s="190"/>
      <c r="O3683" s="192"/>
      <c r="P3683" s="218"/>
      <c r="Q3683" s="218"/>
      <c r="R3683" s="218"/>
    </row>
    <row r="3684" spans="1:18" x14ac:dyDescent="0.25">
      <c r="A3684" s="191"/>
      <c r="B3684" s="190"/>
      <c r="C3684" s="190"/>
      <c r="D3684" s="190"/>
      <c r="E3684" s="190"/>
      <c r="F3684" s="190"/>
      <c r="G3684" s="190"/>
      <c r="H3684" s="276"/>
      <c r="I3684" s="190"/>
      <c r="J3684" s="67"/>
      <c r="K3684" s="190"/>
      <c r="L3684" s="190"/>
      <c r="M3684" s="191"/>
      <c r="N3684" s="190"/>
      <c r="O3684" s="192"/>
      <c r="P3684" s="218"/>
      <c r="Q3684" s="218"/>
      <c r="R3684" s="218"/>
    </row>
    <row r="3685" spans="1:18" x14ac:dyDescent="0.25">
      <c r="A3685" s="191"/>
      <c r="B3685" s="190"/>
      <c r="C3685" s="190"/>
      <c r="D3685" s="190"/>
      <c r="E3685" s="190"/>
      <c r="F3685" s="190"/>
      <c r="G3685" s="190"/>
      <c r="H3685" s="276"/>
      <c r="I3685" s="190"/>
      <c r="J3685" s="67"/>
      <c r="K3685" s="190"/>
      <c r="L3685" s="190"/>
      <c r="M3685" s="191"/>
      <c r="N3685" s="190"/>
      <c r="O3685" s="192"/>
      <c r="P3685" s="218"/>
      <c r="Q3685" s="218"/>
      <c r="R3685" s="218"/>
    </row>
    <row r="3686" spans="1:18" x14ac:dyDescent="0.25">
      <c r="A3686" s="191"/>
      <c r="B3686" s="190"/>
      <c r="C3686" s="190"/>
      <c r="D3686" s="190"/>
      <c r="E3686" s="190"/>
      <c r="F3686" s="190"/>
      <c r="G3686" s="190"/>
      <c r="H3686" s="276"/>
      <c r="I3686" s="190"/>
      <c r="J3686" s="67"/>
      <c r="K3686" s="190"/>
      <c r="L3686" s="190"/>
      <c r="M3686" s="191"/>
      <c r="N3686" s="190"/>
      <c r="O3686" s="192"/>
      <c r="P3686" s="218"/>
      <c r="Q3686" s="218"/>
      <c r="R3686" s="218"/>
    </row>
    <row r="3687" spans="1:18" x14ac:dyDescent="0.25">
      <c r="A3687" s="191"/>
      <c r="B3687" s="190"/>
      <c r="C3687" s="190"/>
      <c r="D3687" s="190"/>
      <c r="E3687" s="190"/>
      <c r="F3687" s="190"/>
      <c r="G3687" s="190"/>
      <c r="H3687" s="276"/>
      <c r="I3687" s="190"/>
      <c r="J3687" s="67"/>
      <c r="K3687" s="190"/>
      <c r="L3687" s="190"/>
      <c r="M3687" s="191"/>
      <c r="N3687" s="190"/>
      <c r="O3687" s="192"/>
      <c r="P3687" s="218"/>
      <c r="Q3687" s="218"/>
      <c r="R3687" s="218"/>
    </row>
    <row r="3688" spans="1:18" x14ac:dyDescent="0.25">
      <c r="A3688" s="191"/>
      <c r="B3688" s="190"/>
      <c r="C3688" s="190"/>
      <c r="D3688" s="190"/>
      <c r="E3688" s="190"/>
      <c r="F3688" s="190"/>
      <c r="G3688" s="190"/>
      <c r="H3688" s="276"/>
      <c r="I3688" s="190"/>
      <c r="J3688" s="67"/>
      <c r="K3688" s="190"/>
      <c r="L3688" s="190"/>
      <c r="M3688" s="191"/>
      <c r="N3688" s="190"/>
      <c r="O3688" s="192"/>
      <c r="P3688" s="218"/>
      <c r="Q3688" s="218"/>
      <c r="R3688" s="218"/>
    </row>
    <row r="3689" spans="1:18" x14ac:dyDescent="0.25">
      <c r="A3689" s="191"/>
      <c r="B3689" s="190"/>
      <c r="C3689" s="190"/>
      <c r="D3689" s="190"/>
      <c r="E3689" s="190"/>
      <c r="F3689" s="190"/>
      <c r="G3689" s="190"/>
      <c r="H3689" s="276"/>
      <c r="I3689" s="190"/>
      <c r="J3689" s="67"/>
      <c r="K3689" s="190"/>
      <c r="L3689" s="190"/>
      <c r="M3689" s="191"/>
      <c r="N3689" s="190"/>
      <c r="O3689" s="192"/>
      <c r="P3689" s="218"/>
      <c r="Q3689" s="218"/>
      <c r="R3689" s="218"/>
    </row>
    <row r="3690" spans="1:18" x14ac:dyDescent="0.25">
      <c r="A3690" s="191"/>
      <c r="B3690" s="190"/>
      <c r="C3690" s="190"/>
      <c r="D3690" s="190"/>
      <c r="E3690" s="190"/>
      <c r="F3690" s="190"/>
      <c r="G3690" s="190"/>
      <c r="H3690" s="276"/>
      <c r="I3690" s="190"/>
      <c r="J3690" s="67"/>
      <c r="K3690" s="190"/>
      <c r="L3690" s="190"/>
      <c r="M3690" s="191"/>
      <c r="N3690" s="190"/>
      <c r="O3690" s="192"/>
      <c r="P3690" s="218"/>
      <c r="Q3690" s="218"/>
      <c r="R3690" s="218"/>
    </row>
    <row r="3691" spans="1:18" x14ac:dyDescent="0.25">
      <c r="A3691" s="191"/>
      <c r="B3691" s="190"/>
      <c r="C3691" s="190"/>
      <c r="D3691" s="190"/>
      <c r="E3691" s="190"/>
      <c r="F3691" s="190"/>
      <c r="G3691" s="190"/>
      <c r="H3691" s="276"/>
      <c r="I3691" s="190"/>
      <c r="J3691" s="67"/>
      <c r="K3691" s="190"/>
      <c r="L3691" s="190"/>
      <c r="M3691" s="191"/>
      <c r="N3691" s="190"/>
      <c r="O3691" s="192"/>
      <c r="P3691" s="218"/>
      <c r="Q3691" s="218"/>
      <c r="R3691" s="218"/>
    </row>
    <row r="3692" spans="1:18" x14ac:dyDescent="0.25">
      <c r="A3692" s="191"/>
      <c r="B3692" s="190"/>
      <c r="C3692" s="190"/>
      <c r="D3692" s="190"/>
      <c r="E3692" s="190"/>
      <c r="F3692" s="190"/>
      <c r="G3692" s="190"/>
      <c r="H3692" s="276"/>
      <c r="I3692" s="190"/>
      <c r="J3692" s="67"/>
      <c r="K3692" s="190"/>
      <c r="L3692" s="190"/>
      <c r="M3692" s="191"/>
      <c r="N3692" s="190"/>
      <c r="O3692" s="192"/>
      <c r="P3692" s="218"/>
      <c r="Q3692" s="218"/>
      <c r="R3692" s="218"/>
    </row>
    <row r="3693" spans="1:18" x14ac:dyDescent="0.25">
      <c r="A3693" s="191"/>
      <c r="B3693" s="190"/>
      <c r="C3693" s="190"/>
      <c r="D3693" s="190"/>
      <c r="E3693" s="190"/>
      <c r="F3693" s="190"/>
      <c r="G3693" s="190"/>
      <c r="H3693" s="276"/>
      <c r="I3693" s="190"/>
      <c r="J3693" s="67"/>
      <c r="K3693" s="190"/>
      <c r="L3693" s="190"/>
      <c r="M3693" s="191"/>
      <c r="N3693" s="190"/>
      <c r="O3693" s="192"/>
      <c r="P3693" s="218"/>
      <c r="Q3693" s="218"/>
      <c r="R3693" s="218"/>
    </row>
    <row r="3694" spans="1:18" x14ac:dyDescent="0.25">
      <c r="A3694" s="191"/>
      <c r="B3694" s="190"/>
      <c r="C3694" s="190"/>
      <c r="D3694" s="190"/>
      <c r="E3694" s="190"/>
      <c r="F3694" s="190"/>
      <c r="G3694" s="190"/>
      <c r="H3694" s="276"/>
      <c r="I3694" s="190"/>
      <c r="J3694" s="67"/>
      <c r="K3694" s="190"/>
      <c r="L3694" s="190"/>
      <c r="M3694" s="191"/>
      <c r="N3694" s="190"/>
      <c r="O3694" s="192"/>
      <c r="P3694" s="218"/>
      <c r="Q3694" s="218"/>
      <c r="R3694" s="218"/>
    </row>
    <row r="3695" spans="1:18" x14ac:dyDescent="0.25">
      <c r="A3695" s="191"/>
      <c r="B3695" s="190"/>
      <c r="C3695" s="190"/>
      <c r="D3695" s="190"/>
      <c r="E3695" s="190"/>
      <c r="F3695" s="190"/>
      <c r="G3695" s="190"/>
      <c r="H3695" s="276"/>
      <c r="I3695" s="190"/>
      <c r="J3695" s="67"/>
      <c r="K3695" s="190"/>
      <c r="L3695" s="190"/>
      <c r="M3695" s="191"/>
      <c r="N3695" s="190"/>
      <c r="O3695" s="192"/>
      <c r="P3695" s="218"/>
      <c r="Q3695" s="218"/>
      <c r="R3695" s="218"/>
    </row>
    <row r="3696" spans="1:18" x14ac:dyDescent="0.25">
      <c r="A3696" s="191"/>
      <c r="B3696" s="190"/>
      <c r="C3696" s="190"/>
      <c r="D3696" s="190"/>
      <c r="E3696" s="190"/>
      <c r="F3696" s="190"/>
      <c r="G3696" s="190"/>
      <c r="H3696" s="276"/>
      <c r="I3696" s="190"/>
      <c r="J3696" s="67"/>
      <c r="K3696" s="190"/>
      <c r="L3696" s="190"/>
      <c r="M3696" s="191"/>
      <c r="N3696" s="190"/>
      <c r="O3696" s="192"/>
      <c r="P3696" s="218"/>
      <c r="Q3696" s="218"/>
      <c r="R3696" s="218"/>
    </row>
    <row r="3697" spans="1:18" x14ac:dyDescent="0.25">
      <c r="A3697" s="191"/>
      <c r="B3697" s="190"/>
      <c r="C3697" s="190"/>
      <c r="D3697" s="190"/>
      <c r="E3697" s="190"/>
      <c r="F3697" s="190"/>
      <c r="G3697" s="190"/>
      <c r="H3697" s="276"/>
      <c r="I3697" s="190"/>
      <c r="J3697" s="67"/>
      <c r="K3697" s="190"/>
      <c r="L3697" s="190"/>
      <c r="M3697" s="191"/>
      <c r="N3697" s="190"/>
      <c r="O3697" s="192"/>
      <c r="P3697" s="218"/>
      <c r="Q3697" s="218"/>
      <c r="R3697" s="218"/>
    </row>
    <row r="3698" spans="1:18" x14ac:dyDescent="0.25">
      <c r="A3698" s="191"/>
      <c r="B3698" s="190"/>
      <c r="C3698" s="190"/>
      <c r="D3698" s="190"/>
      <c r="E3698" s="190"/>
      <c r="F3698" s="190"/>
      <c r="G3698" s="190"/>
      <c r="H3698" s="276"/>
      <c r="I3698" s="190"/>
      <c r="J3698" s="67"/>
      <c r="K3698" s="190"/>
      <c r="L3698" s="190"/>
      <c r="M3698" s="191"/>
      <c r="N3698" s="190"/>
      <c r="O3698" s="192"/>
      <c r="P3698" s="218"/>
      <c r="Q3698" s="218"/>
      <c r="R3698" s="218"/>
    </row>
    <row r="3699" spans="1:18" x14ac:dyDescent="0.25">
      <c r="A3699" s="191"/>
      <c r="B3699" s="190"/>
      <c r="C3699" s="190"/>
      <c r="D3699" s="190"/>
      <c r="E3699" s="190"/>
      <c r="F3699" s="190"/>
      <c r="G3699" s="190"/>
      <c r="H3699" s="276"/>
      <c r="I3699" s="190"/>
      <c r="J3699" s="67"/>
      <c r="K3699" s="190"/>
      <c r="L3699" s="190"/>
      <c r="M3699" s="191"/>
      <c r="N3699" s="190"/>
      <c r="O3699" s="192"/>
      <c r="P3699" s="218"/>
      <c r="Q3699" s="218"/>
      <c r="R3699" s="218"/>
    </row>
    <row r="3700" spans="1:18" x14ac:dyDescent="0.25">
      <c r="A3700" s="191"/>
      <c r="B3700" s="190"/>
      <c r="C3700" s="190"/>
      <c r="D3700" s="190"/>
      <c r="E3700" s="190"/>
      <c r="F3700" s="190"/>
      <c r="G3700" s="190"/>
      <c r="H3700" s="276"/>
      <c r="I3700" s="190"/>
      <c r="J3700" s="67"/>
      <c r="K3700" s="190"/>
      <c r="L3700" s="190"/>
      <c r="M3700" s="191"/>
      <c r="N3700" s="190"/>
      <c r="O3700" s="192"/>
      <c r="P3700" s="218"/>
      <c r="Q3700" s="218"/>
      <c r="R3700" s="218"/>
    </row>
    <row r="3701" spans="1:18" x14ac:dyDescent="0.25">
      <c r="A3701" s="191"/>
      <c r="B3701" s="190"/>
      <c r="C3701" s="190"/>
      <c r="D3701" s="190"/>
      <c r="E3701" s="190"/>
      <c r="F3701" s="190"/>
      <c r="G3701" s="190"/>
      <c r="H3701" s="276"/>
      <c r="I3701" s="190"/>
      <c r="J3701" s="67"/>
      <c r="K3701" s="190"/>
      <c r="L3701" s="190"/>
      <c r="M3701" s="191"/>
      <c r="N3701" s="190"/>
      <c r="O3701" s="192"/>
      <c r="P3701" s="218"/>
      <c r="Q3701" s="218"/>
      <c r="R3701" s="218"/>
    </row>
    <row r="3702" spans="1:18" x14ac:dyDescent="0.25">
      <c r="A3702" s="191"/>
      <c r="B3702" s="190"/>
      <c r="C3702" s="190"/>
      <c r="D3702" s="190"/>
      <c r="E3702" s="190"/>
      <c r="F3702" s="190"/>
      <c r="G3702" s="190"/>
      <c r="H3702" s="276"/>
      <c r="I3702" s="190"/>
      <c r="J3702" s="67"/>
      <c r="K3702" s="190"/>
      <c r="L3702" s="190"/>
      <c r="M3702" s="191"/>
      <c r="N3702" s="190"/>
      <c r="O3702" s="192"/>
      <c r="P3702" s="218"/>
      <c r="Q3702" s="218"/>
      <c r="R3702" s="218"/>
    </row>
    <row r="3703" spans="1:18" x14ac:dyDescent="0.25">
      <c r="A3703" s="191"/>
      <c r="B3703" s="190"/>
      <c r="C3703" s="190"/>
      <c r="D3703" s="190"/>
      <c r="E3703" s="190"/>
      <c r="F3703" s="190"/>
      <c r="G3703" s="190"/>
      <c r="H3703" s="276"/>
      <c r="I3703" s="190"/>
      <c r="J3703" s="67"/>
      <c r="K3703" s="190"/>
      <c r="L3703" s="190"/>
      <c r="M3703" s="191"/>
      <c r="N3703" s="190"/>
      <c r="O3703" s="192"/>
      <c r="P3703" s="218"/>
      <c r="Q3703" s="218"/>
      <c r="R3703" s="218"/>
    </row>
    <row r="3704" spans="1:18" x14ac:dyDescent="0.25">
      <c r="A3704" s="191"/>
      <c r="B3704" s="190"/>
      <c r="C3704" s="190"/>
      <c r="D3704" s="190"/>
      <c r="E3704" s="190"/>
      <c r="F3704" s="190"/>
      <c r="G3704" s="190"/>
      <c r="H3704" s="276"/>
      <c r="I3704" s="190"/>
      <c r="J3704" s="67"/>
      <c r="K3704" s="190"/>
      <c r="L3704" s="190"/>
      <c r="M3704" s="191"/>
      <c r="N3704" s="190"/>
      <c r="O3704" s="192"/>
      <c r="P3704" s="218"/>
      <c r="Q3704" s="218"/>
      <c r="R3704" s="218"/>
    </row>
    <row r="3705" spans="1:18" x14ac:dyDescent="0.25">
      <c r="A3705" s="191"/>
      <c r="B3705" s="190"/>
      <c r="C3705" s="190"/>
      <c r="D3705" s="190"/>
      <c r="E3705" s="190"/>
      <c r="F3705" s="190"/>
      <c r="G3705" s="190"/>
      <c r="H3705" s="276"/>
      <c r="I3705" s="190"/>
      <c r="J3705" s="67"/>
      <c r="K3705" s="190"/>
      <c r="L3705" s="190"/>
      <c r="M3705" s="191"/>
      <c r="N3705" s="190"/>
      <c r="O3705" s="192"/>
      <c r="P3705" s="218"/>
      <c r="Q3705" s="218"/>
      <c r="R3705" s="218"/>
    </row>
    <row r="3706" spans="1:18" x14ac:dyDescent="0.25">
      <c r="A3706" s="191"/>
      <c r="B3706" s="190"/>
      <c r="C3706" s="190"/>
      <c r="D3706" s="190"/>
      <c r="E3706" s="190"/>
      <c r="F3706" s="190"/>
      <c r="G3706" s="190"/>
      <c r="H3706" s="276"/>
      <c r="I3706" s="190"/>
      <c r="J3706" s="67"/>
      <c r="K3706" s="190"/>
      <c r="L3706" s="190"/>
      <c r="M3706" s="191"/>
      <c r="N3706" s="190"/>
      <c r="O3706" s="192"/>
      <c r="P3706" s="218"/>
      <c r="Q3706" s="218"/>
      <c r="R3706" s="218"/>
    </row>
    <row r="3707" spans="1:18" x14ac:dyDescent="0.25">
      <c r="A3707" s="191"/>
      <c r="B3707" s="190"/>
      <c r="C3707" s="190"/>
      <c r="D3707" s="190"/>
      <c r="E3707" s="190"/>
      <c r="F3707" s="190"/>
      <c r="G3707" s="190"/>
      <c r="H3707" s="276"/>
      <c r="I3707" s="190"/>
      <c r="J3707" s="67"/>
      <c r="K3707" s="190"/>
      <c r="L3707" s="190"/>
      <c r="M3707" s="191"/>
      <c r="N3707" s="190"/>
      <c r="O3707" s="192"/>
      <c r="P3707" s="218"/>
      <c r="Q3707" s="218"/>
      <c r="R3707" s="218"/>
    </row>
    <row r="3708" spans="1:18" x14ac:dyDescent="0.25">
      <c r="A3708" s="191"/>
      <c r="B3708" s="190"/>
      <c r="C3708" s="190"/>
      <c r="D3708" s="190"/>
      <c r="E3708" s="190"/>
      <c r="F3708" s="190"/>
      <c r="G3708" s="190"/>
      <c r="H3708" s="276"/>
      <c r="I3708" s="190"/>
      <c r="J3708" s="67"/>
      <c r="K3708" s="190"/>
      <c r="L3708" s="190"/>
      <c r="M3708" s="191"/>
      <c r="N3708" s="190"/>
      <c r="O3708" s="192"/>
      <c r="P3708" s="218"/>
      <c r="Q3708" s="218"/>
      <c r="R3708" s="218"/>
    </row>
    <row r="3709" spans="1:18" x14ac:dyDescent="0.25">
      <c r="A3709" s="191"/>
      <c r="B3709" s="190"/>
      <c r="C3709" s="190"/>
      <c r="D3709" s="190"/>
      <c r="E3709" s="190"/>
      <c r="F3709" s="190"/>
      <c r="G3709" s="190"/>
      <c r="H3709" s="276"/>
      <c r="I3709" s="190"/>
      <c r="J3709" s="67"/>
      <c r="K3709" s="190"/>
      <c r="L3709" s="190"/>
      <c r="M3709" s="191"/>
      <c r="N3709" s="190"/>
      <c r="O3709" s="192"/>
      <c r="P3709" s="218"/>
      <c r="Q3709" s="218"/>
      <c r="R3709" s="218"/>
    </row>
    <row r="3710" spans="1:18" x14ac:dyDescent="0.25">
      <c r="A3710" s="191"/>
      <c r="B3710" s="190"/>
      <c r="C3710" s="190"/>
      <c r="D3710" s="190"/>
      <c r="E3710" s="190"/>
      <c r="F3710" s="190"/>
      <c r="G3710" s="190"/>
      <c r="H3710" s="276"/>
      <c r="I3710" s="190"/>
      <c r="J3710" s="67"/>
      <c r="K3710" s="190"/>
      <c r="L3710" s="190"/>
      <c r="M3710" s="191"/>
      <c r="N3710" s="190"/>
      <c r="O3710" s="192"/>
      <c r="P3710" s="218"/>
      <c r="Q3710" s="218"/>
      <c r="R3710" s="218"/>
    </row>
    <row r="3711" spans="1:18" x14ac:dyDescent="0.25">
      <c r="A3711" s="191"/>
      <c r="B3711" s="190"/>
      <c r="C3711" s="190"/>
      <c r="D3711" s="190"/>
      <c r="E3711" s="190"/>
      <c r="F3711" s="190"/>
      <c r="G3711" s="190"/>
      <c r="H3711" s="276"/>
      <c r="I3711" s="190"/>
      <c r="J3711" s="67"/>
      <c r="K3711" s="190"/>
      <c r="L3711" s="190"/>
      <c r="M3711" s="191"/>
      <c r="N3711" s="190"/>
      <c r="O3711" s="192"/>
      <c r="P3711" s="218"/>
      <c r="Q3711" s="218"/>
      <c r="R3711" s="218"/>
    </row>
    <row r="3712" spans="1:18" x14ac:dyDescent="0.25">
      <c r="A3712" s="191"/>
      <c r="B3712" s="190"/>
      <c r="C3712" s="190"/>
      <c r="D3712" s="190"/>
      <c r="E3712" s="190"/>
      <c r="F3712" s="190"/>
      <c r="G3712" s="190"/>
      <c r="H3712" s="276"/>
      <c r="I3712" s="190"/>
      <c r="J3712" s="67"/>
      <c r="K3712" s="190"/>
      <c r="L3712" s="190"/>
      <c r="M3712" s="191"/>
      <c r="N3712" s="190"/>
      <c r="O3712" s="192"/>
      <c r="P3712" s="218"/>
      <c r="Q3712" s="218"/>
      <c r="R3712" s="218"/>
    </row>
    <row r="3713" spans="1:18" x14ac:dyDescent="0.25">
      <c r="A3713" s="191"/>
      <c r="B3713" s="190"/>
      <c r="C3713" s="190"/>
      <c r="D3713" s="190"/>
      <c r="E3713" s="190"/>
      <c r="F3713" s="190"/>
      <c r="G3713" s="190"/>
      <c r="H3713" s="276"/>
      <c r="I3713" s="190"/>
      <c r="J3713" s="67"/>
      <c r="K3713" s="190"/>
      <c r="L3713" s="190"/>
      <c r="M3713" s="191"/>
      <c r="N3713" s="190"/>
      <c r="O3713" s="192"/>
      <c r="P3713" s="218"/>
      <c r="Q3713" s="218"/>
      <c r="R3713" s="218"/>
    </row>
    <row r="3714" spans="1:18" x14ac:dyDescent="0.25">
      <c r="A3714" s="191"/>
      <c r="B3714" s="190"/>
      <c r="C3714" s="190"/>
      <c r="D3714" s="190"/>
      <c r="E3714" s="190"/>
      <c r="F3714" s="190"/>
      <c r="G3714" s="190"/>
      <c r="H3714" s="276"/>
      <c r="I3714" s="190"/>
      <c r="J3714" s="67"/>
      <c r="K3714" s="190"/>
      <c r="L3714" s="190"/>
      <c r="M3714" s="191"/>
      <c r="N3714" s="190"/>
      <c r="O3714" s="192"/>
      <c r="P3714" s="218"/>
      <c r="Q3714" s="218"/>
      <c r="R3714" s="218"/>
    </row>
    <row r="3715" spans="1:18" x14ac:dyDescent="0.25">
      <c r="A3715" s="191"/>
      <c r="B3715" s="190"/>
      <c r="C3715" s="190"/>
      <c r="D3715" s="190"/>
      <c r="E3715" s="190"/>
      <c r="F3715" s="190"/>
      <c r="G3715" s="190"/>
      <c r="H3715" s="276"/>
      <c r="I3715" s="190"/>
      <c r="J3715" s="67"/>
      <c r="K3715" s="190"/>
      <c r="L3715" s="190"/>
      <c r="M3715" s="191"/>
      <c r="N3715" s="190"/>
      <c r="O3715" s="192"/>
      <c r="P3715" s="218"/>
      <c r="Q3715" s="218"/>
      <c r="R3715" s="218"/>
    </row>
    <row r="3716" spans="1:18" x14ac:dyDescent="0.25">
      <c r="A3716" s="191"/>
      <c r="B3716" s="190"/>
      <c r="C3716" s="190"/>
      <c r="D3716" s="190"/>
      <c r="E3716" s="190"/>
      <c r="F3716" s="190"/>
      <c r="G3716" s="190"/>
      <c r="H3716" s="276"/>
      <c r="I3716" s="190"/>
      <c r="J3716" s="67"/>
      <c r="K3716" s="190"/>
      <c r="L3716" s="190"/>
      <c r="M3716" s="191"/>
      <c r="N3716" s="190"/>
      <c r="O3716" s="192"/>
      <c r="P3716" s="218"/>
      <c r="Q3716" s="218"/>
      <c r="R3716" s="218"/>
    </row>
    <row r="3717" spans="1:18" x14ac:dyDescent="0.25">
      <c r="A3717" s="191"/>
      <c r="B3717" s="190"/>
      <c r="C3717" s="190"/>
      <c r="D3717" s="190"/>
      <c r="E3717" s="190"/>
      <c r="F3717" s="190"/>
      <c r="G3717" s="190"/>
      <c r="H3717" s="276"/>
      <c r="I3717" s="190"/>
      <c r="J3717" s="67"/>
      <c r="K3717" s="190"/>
      <c r="L3717" s="190"/>
      <c r="M3717" s="191"/>
      <c r="N3717" s="190"/>
      <c r="O3717" s="192"/>
      <c r="P3717" s="218"/>
      <c r="Q3717" s="218"/>
      <c r="R3717" s="218"/>
    </row>
    <row r="3718" spans="1:18" x14ac:dyDescent="0.25">
      <c r="A3718" s="191"/>
      <c r="B3718" s="190"/>
      <c r="C3718" s="190"/>
      <c r="D3718" s="190"/>
      <c r="E3718" s="190"/>
      <c r="F3718" s="190"/>
      <c r="G3718" s="190"/>
      <c r="H3718" s="276"/>
      <c r="I3718" s="190"/>
      <c r="J3718" s="67"/>
      <c r="K3718" s="190"/>
      <c r="L3718" s="190"/>
      <c r="M3718" s="191"/>
      <c r="N3718" s="190"/>
      <c r="O3718" s="192"/>
      <c r="P3718" s="218"/>
      <c r="Q3718" s="218"/>
      <c r="R3718" s="218"/>
    </row>
    <row r="3719" spans="1:18" x14ac:dyDescent="0.25">
      <c r="A3719" s="191"/>
      <c r="B3719" s="190"/>
      <c r="C3719" s="190"/>
      <c r="D3719" s="190"/>
      <c r="E3719" s="190"/>
      <c r="F3719" s="190"/>
      <c r="G3719" s="190"/>
      <c r="H3719" s="276"/>
      <c r="I3719" s="190"/>
      <c r="J3719" s="67"/>
      <c r="K3719" s="190"/>
      <c r="L3719" s="190"/>
      <c r="M3719" s="191"/>
      <c r="N3719" s="190"/>
      <c r="O3719" s="192"/>
      <c r="P3719" s="218"/>
      <c r="Q3719" s="218"/>
      <c r="R3719" s="218"/>
    </row>
    <row r="3720" spans="1:18" x14ac:dyDescent="0.25">
      <c r="A3720" s="191"/>
      <c r="B3720" s="190"/>
      <c r="C3720" s="190"/>
      <c r="D3720" s="190"/>
      <c r="E3720" s="190"/>
      <c r="F3720" s="190"/>
      <c r="G3720" s="190"/>
      <c r="H3720" s="276"/>
      <c r="I3720" s="190"/>
      <c r="J3720" s="67"/>
      <c r="K3720" s="190"/>
      <c r="L3720" s="190"/>
      <c r="M3720" s="191"/>
      <c r="N3720" s="190"/>
      <c r="O3720" s="192"/>
      <c r="P3720" s="218"/>
      <c r="Q3720" s="218"/>
      <c r="R3720" s="218"/>
    </row>
    <row r="3721" spans="1:18" x14ac:dyDescent="0.25">
      <c r="A3721" s="191"/>
      <c r="B3721" s="190"/>
      <c r="C3721" s="190"/>
      <c r="D3721" s="190"/>
      <c r="E3721" s="190"/>
      <c r="F3721" s="190"/>
      <c r="G3721" s="190"/>
      <c r="H3721" s="276"/>
      <c r="I3721" s="190"/>
      <c r="J3721" s="67"/>
      <c r="K3721" s="190"/>
      <c r="L3721" s="190"/>
      <c r="M3721" s="191"/>
      <c r="N3721" s="190"/>
      <c r="O3721" s="192"/>
      <c r="P3721" s="218"/>
      <c r="Q3721" s="218"/>
      <c r="R3721" s="218"/>
    </row>
    <row r="3722" spans="1:18" x14ac:dyDescent="0.25">
      <c r="A3722" s="191"/>
      <c r="B3722" s="190"/>
      <c r="C3722" s="190"/>
      <c r="D3722" s="190"/>
      <c r="E3722" s="190"/>
      <c r="F3722" s="190"/>
      <c r="G3722" s="190"/>
      <c r="H3722" s="276"/>
      <c r="I3722" s="190"/>
      <c r="J3722" s="67"/>
      <c r="K3722" s="190"/>
      <c r="L3722" s="190"/>
      <c r="M3722" s="191"/>
      <c r="N3722" s="190"/>
      <c r="O3722" s="192"/>
      <c r="P3722" s="218"/>
      <c r="Q3722" s="218"/>
      <c r="R3722" s="218"/>
    </row>
    <row r="3723" spans="1:18" x14ac:dyDescent="0.25">
      <c r="A3723" s="191"/>
      <c r="B3723" s="190"/>
      <c r="C3723" s="190"/>
      <c r="D3723" s="190"/>
      <c r="E3723" s="190"/>
      <c r="F3723" s="190"/>
      <c r="G3723" s="190"/>
      <c r="H3723" s="276"/>
      <c r="I3723" s="190"/>
      <c r="J3723" s="67"/>
      <c r="K3723" s="190"/>
      <c r="L3723" s="190"/>
      <c r="M3723" s="191"/>
      <c r="N3723" s="190"/>
      <c r="O3723" s="192"/>
      <c r="P3723" s="218"/>
      <c r="Q3723" s="218"/>
      <c r="R3723" s="218"/>
    </row>
    <row r="3724" spans="1:18" x14ac:dyDescent="0.25">
      <c r="A3724" s="191"/>
      <c r="B3724" s="190"/>
      <c r="C3724" s="190"/>
      <c r="D3724" s="190"/>
      <c r="E3724" s="190"/>
      <c r="F3724" s="190"/>
      <c r="G3724" s="190"/>
      <c r="H3724" s="276"/>
      <c r="I3724" s="190"/>
      <c r="J3724" s="67"/>
      <c r="K3724" s="190"/>
      <c r="L3724" s="190"/>
      <c r="M3724" s="191"/>
      <c r="N3724" s="190"/>
      <c r="O3724" s="192"/>
      <c r="P3724" s="218"/>
      <c r="Q3724" s="218"/>
      <c r="R3724" s="218"/>
    </row>
    <row r="3725" spans="1:18" x14ac:dyDescent="0.25">
      <c r="A3725" s="191"/>
      <c r="B3725" s="190"/>
      <c r="C3725" s="190"/>
      <c r="D3725" s="190"/>
      <c r="E3725" s="190"/>
      <c r="F3725" s="190"/>
      <c r="G3725" s="190"/>
      <c r="H3725" s="276"/>
      <c r="I3725" s="190"/>
      <c r="J3725" s="67"/>
      <c r="K3725" s="190"/>
      <c r="L3725" s="190"/>
      <c r="M3725" s="191"/>
      <c r="N3725" s="190"/>
      <c r="O3725" s="192"/>
      <c r="P3725" s="218"/>
      <c r="Q3725" s="218"/>
      <c r="R3725" s="218"/>
    </row>
    <row r="3726" spans="1:18" x14ac:dyDescent="0.25">
      <c r="A3726" s="191"/>
      <c r="B3726" s="190"/>
      <c r="C3726" s="190"/>
      <c r="D3726" s="190"/>
      <c r="E3726" s="190"/>
      <c r="F3726" s="190"/>
      <c r="G3726" s="190"/>
      <c r="H3726" s="276"/>
      <c r="I3726" s="190"/>
      <c r="J3726" s="67"/>
      <c r="K3726" s="190"/>
      <c r="L3726" s="190"/>
      <c r="M3726" s="191"/>
      <c r="N3726" s="190"/>
      <c r="O3726" s="192"/>
      <c r="P3726" s="218"/>
      <c r="Q3726" s="218"/>
      <c r="R3726" s="218"/>
    </row>
    <row r="3727" spans="1:18" x14ac:dyDescent="0.25">
      <c r="A3727" s="191"/>
      <c r="B3727" s="190"/>
      <c r="C3727" s="190"/>
      <c r="D3727" s="190"/>
      <c r="E3727" s="190"/>
      <c r="F3727" s="190"/>
      <c r="G3727" s="190"/>
      <c r="H3727" s="276"/>
      <c r="I3727" s="190"/>
      <c r="J3727" s="67"/>
      <c r="K3727" s="190"/>
      <c r="L3727" s="190"/>
      <c r="M3727" s="191"/>
      <c r="N3727" s="190"/>
      <c r="O3727" s="192"/>
      <c r="P3727" s="218"/>
      <c r="Q3727" s="218"/>
      <c r="R3727" s="218"/>
    </row>
    <row r="3728" spans="1:18" x14ac:dyDescent="0.25">
      <c r="A3728" s="191"/>
      <c r="B3728" s="190"/>
      <c r="C3728" s="190"/>
      <c r="D3728" s="190"/>
      <c r="E3728" s="190"/>
      <c r="F3728" s="190"/>
      <c r="G3728" s="190"/>
      <c r="H3728" s="276"/>
      <c r="I3728" s="190"/>
      <c r="J3728" s="67"/>
      <c r="K3728" s="190"/>
      <c r="L3728" s="190"/>
      <c r="M3728" s="191"/>
      <c r="N3728" s="190"/>
      <c r="O3728" s="192"/>
      <c r="P3728" s="218"/>
      <c r="Q3728" s="218"/>
      <c r="R3728" s="218"/>
    </row>
    <row r="3729" spans="1:18" x14ac:dyDescent="0.25">
      <c r="A3729" s="191"/>
      <c r="B3729" s="190"/>
      <c r="C3729" s="190"/>
      <c r="D3729" s="190"/>
      <c r="E3729" s="190"/>
      <c r="F3729" s="190"/>
      <c r="G3729" s="190"/>
      <c r="H3729" s="276"/>
      <c r="I3729" s="190"/>
      <c r="J3729" s="67"/>
      <c r="K3729" s="190"/>
      <c r="L3729" s="190"/>
      <c r="M3729" s="191"/>
      <c r="N3729" s="190"/>
      <c r="O3729" s="192"/>
      <c r="P3729" s="218"/>
      <c r="Q3729" s="218"/>
      <c r="R3729" s="218"/>
    </row>
    <row r="3730" spans="1:18" x14ac:dyDescent="0.25">
      <c r="A3730" s="191"/>
      <c r="B3730" s="190"/>
      <c r="C3730" s="190"/>
      <c r="D3730" s="190"/>
      <c r="E3730" s="190"/>
      <c r="F3730" s="190"/>
      <c r="G3730" s="190"/>
      <c r="H3730" s="276"/>
      <c r="I3730" s="190"/>
      <c r="J3730" s="67"/>
      <c r="K3730" s="190"/>
      <c r="L3730" s="190"/>
      <c r="M3730" s="191"/>
      <c r="N3730" s="190"/>
      <c r="O3730" s="192"/>
      <c r="P3730" s="218"/>
      <c r="Q3730" s="218"/>
      <c r="R3730" s="218"/>
    </row>
    <row r="3731" spans="1:18" x14ac:dyDescent="0.25">
      <c r="A3731" s="191"/>
      <c r="B3731" s="190"/>
      <c r="C3731" s="190"/>
      <c r="D3731" s="190"/>
      <c r="E3731" s="190"/>
      <c r="F3731" s="190"/>
      <c r="G3731" s="190"/>
      <c r="H3731" s="276"/>
      <c r="I3731" s="190"/>
      <c r="J3731" s="67"/>
      <c r="K3731" s="190"/>
      <c r="L3731" s="190"/>
      <c r="M3731" s="191"/>
      <c r="N3731" s="190"/>
      <c r="O3731" s="192"/>
      <c r="P3731" s="218"/>
      <c r="Q3731" s="218"/>
      <c r="R3731" s="218"/>
    </row>
    <row r="3732" spans="1:18" x14ac:dyDescent="0.25">
      <c r="A3732" s="191"/>
      <c r="B3732" s="190"/>
      <c r="C3732" s="190"/>
      <c r="D3732" s="190"/>
      <c r="E3732" s="190"/>
      <c r="F3732" s="190"/>
      <c r="G3732" s="190"/>
      <c r="H3732" s="276"/>
      <c r="I3732" s="190"/>
      <c r="J3732" s="67"/>
      <c r="K3732" s="190"/>
      <c r="L3732" s="190"/>
      <c r="M3732" s="191"/>
      <c r="N3732" s="190"/>
      <c r="O3732" s="192"/>
      <c r="P3732" s="218"/>
      <c r="Q3732" s="218"/>
      <c r="R3732" s="218"/>
    </row>
    <row r="3733" spans="1:18" x14ac:dyDescent="0.25">
      <c r="A3733" s="191"/>
      <c r="B3733" s="190"/>
      <c r="C3733" s="190"/>
      <c r="D3733" s="190"/>
      <c r="E3733" s="190"/>
      <c r="F3733" s="190"/>
      <c r="G3733" s="190"/>
      <c r="H3733" s="276"/>
      <c r="I3733" s="190"/>
      <c r="J3733" s="67"/>
      <c r="K3733" s="190"/>
      <c r="L3733" s="190"/>
      <c r="M3733" s="191"/>
      <c r="N3733" s="190"/>
      <c r="O3733" s="192"/>
      <c r="P3733" s="218"/>
      <c r="Q3733" s="218"/>
      <c r="R3733" s="218"/>
    </row>
    <row r="3734" spans="1:18" x14ac:dyDescent="0.25">
      <c r="A3734" s="191"/>
      <c r="B3734" s="190"/>
      <c r="C3734" s="190"/>
      <c r="D3734" s="190"/>
      <c r="E3734" s="190"/>
      <c r="F3734" s="190"/>
      <c r="G3734" s="190"/>
      <c r="H3734" s="276"/>
      <c r="I3734" s="190"/>
      <c r="J3734" s="67"/>
      <c r="K3734" s="190"/>
      <c r="L3734" s="190"/>
      <c r="M3734" s="191"/>
      <c r="N3734" s="190"/>
      <c r="O3734" s="192"/>
      <c r="P3734" s="218"/>
      <c r="Q3734" s="218"/>
      <c r="R3734" s="218"/>
    </row>
    <row r="3735" spans="1:18" x14ac:dyDescent="0.25">
      <c r="A3735" s="191"/>
      <c r="B3735" s="190"/>
      <c r="C3735" s="190"/>
      <c r="D3735" s="190"/>
      <c r="E3735" s="190"/>
      <c r="F3735" s="190"/>
      <c r="G3735" s="190"/>
      <c r="H3735" s="276"/>
      <c r="I3735" s="190"/>
      <c r="J3735" s="67"/>
      <c r="K3735" s="190"/>
      <c r="L3735" s="190"/>
      <c r="M3735" s="191"/>
      <c r="N3735" s="190"/>
      <c r="O3735" s="192"/>
      <c r="P3735" s="218"/>
      <c r="Q3735" s="218"/>
      <c r="R3735" s="218"/>
    </row>
    <row r="3736" spans="1:18" x14ac:dyDescent="0.25">
      <c r="A3736" s="191"/>
      <c r="B3736" s="190"/>
      <c r="C3736" s="190"/>
      <c r="D3736" s="190"/>
      <c r="E3736" s="190"/>
      <c r="F3736" s="190"/>
      <c r="G3736" s="190"/>
      <c r="H3736" s="276"/>
      <c r="I3736" s="190"/>
      <c r="J3736" s="67"/>
      <c r="K3736" s="190"/>
      <c r="L3736" s="190"/>
      <c r="M3736" s="191"/>
      <c r="N3736" s="190"/>
      <c r="O3736" s="192"/>
      <c r="P3736" s="218"/>
      <c r="Q3736" s="218"/>
      <c r="R3736" s="218"/>
    </row>
    <row r="3737" spans="1:18" x14ac:dyDescent="0.25">
      <c r="A3737" s="191"/>
      <c r="B3737" s="190"/>
      <c r="C3737" s="190"/>
      <c r="D3737" s="190"/>
      <c r="E3737" s="190"/>
      <c r="F3737" s="190"/>
      <c r="G3737" s="190"/>
      <c r="H3737" s="276"/>
      <c r="I3737" s="190"/>
      <c r="J3737" s="67"/>
      <c r="K3737" s="190"/>
      <c r="L3737" s="190"/>
      <c r="M3737" s="191"/>
      <c r="N3737" s="190"/>
      <c r="O3737" s="192"/>
      <c r="P3737" s="218"/>
      <c r="Q3737" s="218"/>
      <c r="R3737" s="218"/>
    </row>
    <row r="3738" spans="1:18" x14ac:dyDescent="0.25">
      <c r="A3738" s="191"/>
      <c r="B3738" s="190"/>
      <c r="C3738" s="190"/>
      <c r="D3738" s="190"/>
      <c r="E3738" s="190"/>
      <c r="F3738" s="190"/>
      <c r="G3738" s="190"/>
      <c r="H3738" s="276"/>
      <c r="I3738" s="190"/>
      <c r="J3738" s="67"/>
      <c r="K3738" s="190"/>
      <c r="L3738" s="190"/>
      <c r="M3738" s="191"/>
      <c r="N3738" s="190"/>
      <c r="O3738" s="192"/>
      <c r="P3738" s="218"/>
      <c r="Q3738" s="218"/>
      <c r="R3738" s="218"/>
    </row>
    <row r="3739" spans="1:18" x14ac:dyDescent="0.25">
      <c r="A3739" s="191"/>
      <c r="B3739" s="190"/>
      <c r="C3739" s="190"/>
      <c r="D3739" s="190"/>
      <c r="E3739" s="190"/>
      <c r="F3739" s="190"/>
      <c r="G3739" s="190"/>
      <c r="H3739" s="276"/>
      <c r="I3739" s="190"/>
      <c r="J3739" s="67"/>
      <c r="K3739" s="190"/>
      <c r="L3739" s="190"/>
      <c r="M3739" s="191"/>
      <c r="N3739" s="190"/>
      <c r="O3739" s="192"/>
      <c r="P3739" s="218"/>
      <c r="Q3739" s="218"/>
      <c r="R3739" s="218"/>
    </row>
    <row r="3740" spans="1:18" x14ac:dyDescent="0.25">
      <c r="A3740" s="191"/>
      <c r="B3740" s="190"/>
      <c r="C3740" s="190"/>
      <c r="D3740" s="190"/>
      <c r="E3740" s="190"/>
      <c r="F3740" s="190"/>
      <c r="G3740" s="190"/>
      <c r="H3740" s="276"/>
      <c r="I3740" s="190"/>
      <c r="J3740" s="67"/>
      <c r="K3740" s="190"/>
      <c r="L3740" s="190"/>
      <c r="M3740" s="191"/>
      <c r="N3740" s="190"/>
      <c r="O3740" s="192"/>
      <c r="P3740" s="218"/>
      <c r="Q3740" s="218"/>
      <c r="R3740" s="218"/>
    </row>
    <row r="3741" spans="1:18" x14ac:dyDescent="0.25">
      <c r="A3741" s="191"/>
      <c r="B3741" s="190"/>
      <c r="C3741" s="190"/>
      <c r="D3741" s="190"/>
      <c r="E3741" s="190"/>
      <c r="F3741" s="190"/>
      <c r="G3741" s="190"/>
      <c r="H3741" s="276"/>
      <c r="I3741" s="190"/>
      <c r="J3741" s="67"/>
      <c r="K3741" s="190"/>
      <c r="L3741" s="190"/>
      <c r="M3741" s="191"/>
      <c r="N3741" s="190"/>
      <c r="O3741" s="192"/>
      <c r="P3741" s="218"/>
      <c r="Q3741" s="218"/>
      <c r="R3741" s="218"/>
    </row>
    <row r="3742" spans="1:18" x14ac:dyDescent="0.25">
      <c r="A3742" s="191"/>
      <c r="B3742" s="190"/>
      <c r="C3742" s="190"/>
      <c r="D3742" s="190"/>
      <c r="E3742" s="190"/>
      <c r="F3742" s="190"/>
      <c r="G3742" s="190"/>
      <c r="H3742" s="276"/>
      <c r="I3742" s="190"/>
      <c r="J3742" s="67"/>
      <c r="K3742" s="190"/>
      <c r="L3742" s="190"/>
      <c r="M3742" s="191"/>
      <c r="N3742" s="190"/>
      <c r="O3742" s="192"/>
      <c r="P3742" s="218"/>
      <c r="Q3742" s="218"/>
      <c r="R3742" s="218"/>
    </row>
    <row r="3743" spans="1:18" x14ac:dyDescent="0.25">
      <c r="A3743" s="191"/>
      <c r="B3743" s="190"/>
      <c r="C3743" s="190"/>
      <c r="D3743" s="190"/>
      <c r="E3743" s="190"/>
      <c r="F3743" s="190"/>
      <c r="G3743" s="190"/>
      <c r="H3743" s="276"/>
      <c r="I3743" s="190"/>
      <c r="J3743" s="67"/>
      <c r="K3743" s="190"/>
      <c r="L3743" s="190"/>
      <c r="M3743" s="191"/>
      <c r="N3743" s="190"/>
      <c r="O3743" s="192"/>
      <c r="P3743" s="218"/>
      <c r="Q3743" s="218"/>
      <c r="R3743" s="218"/>
    </row>
    <row r="3744" spans="1:18" x14ac:dyDescent="0.25">
      <c r="A3744" s="191"/>
      <c r="B3744" s="190"/>
      <c r="C3744" s="190"/>
      <c r="D3744" s="190"/>
      <c r="E3744" s="190"/>
      <c r="F3744" s="190"/>
      <c r="G3744" s="190"/>
      <c r="H3744" s="276"/>
      <c r="I3744" s="190"/>
      <c r="J3744" s="67"/>
      <c r="K3744" s="190"/>
      <c r="L3744" s="190"/>
      <c r="M3744" s="191"/>
      <c r="N3744" s="190"/>
      <c r="O3744" s="192"/>
      <c r="P3744" s="218"/>
      <c r="Q3744" s="218"/>
      <c r="R3744" s="218"/>
    </row>
    <row r="3745" spans="1:18" x14ac:dyDescent="0.25">
      <c r="A3745" s="191"/>
      <c r="B3745" s="190"/>
      <c r="C3745" s="190"/>
      <c r="D3745" s="190"/>
      <c r="E3745" s="190"/>
      <c r="F3745" s="190"/>
      <c r="G3745" s="190"/>
      <c r="H3745" s="276"/>
      <c r="I3745" s="190"/>
      <c r="J3745" s="67"/>
      <c r="K3745" s="190"/>
      <c r="L3745" s="190"/>
      <c r="M3745" s="191"/>
      <c r="N3745" s="190"/>
      <c r="O3745" s="192"/>
      <c r="P3745" s="218"/>
      <c r="Q3745" s="218"/>
      <c r="R3745" s="218"/>
    </row>
    <row r="3746" spans="1:18" x14ac:dyDescent="0.25">
      <c r="A3746" s="191"/>
      <c r="B3746" s="190"/>
      <c r="C3746" s="190"/>
      <c r="D3746" s="190"/>
      <c r="E3746" s="190"/>
      <c r="F3746" s="190"/>
      <c r="G3746" s="190"/>
      <c r="H3746" s="276"/>
      <c r="I3746" s="190"/>
      <c r="J3746" s="67"/>
      <c r="K3746" s="190"/>
      <c r="L3746" s="190"/>
      <c r="M3746" s="191"/>
      <c r="N3746" s="190"/>
      <c r="O3746" s="192"/>
      <c r="P3746" s="218"/>
      <c r="Q3746" s="218"/>
      <c r="R3746" s="218"/>
    </row>
    <row r="3747" spans="1:18" x14ac:dyDescent="0.25">
      <c r="A3747" s="191"/>
      <c r="B3747" s="190"/>
      <c r="C3747" s="190"/>
      <c r="D3747" s="190"/>
      <c r="E3747" s="190"/>
      <c r="F3747" s="190"/>
      <c r="G3747" s="190"/>
      <c r="H3747" s="276"/>
      <c r="I3747" s="190"/>
      <c r="J3747" s="67"/>
      <c r="K3747" s="190"/>
      <c r="L3747" s="190"/>
      <c r="M3747" s="191"/>
      <c r="N3747" s="190"/>
      <c r="O3747" s="192"/>
      <c r="P3747" s="218"/>
      <c r="Q3747" s="218"/>
      <c r="R3747" s="218"/>
    </row>
    <row r="3748" spans="1:18" x14ac:dyDescent="0.25">
      <c r="A3748" s="191"/>
      <c r="B3748" s="190"/>
      <c r="C3748" s="190"/>
      <c r="D3748" s="190"/>
      <c r="E3748" s="190"/>
      <c r="F3748" s="190"/>
      <c r="G3748" s="190"/>
      <c r="H3748" s="276"/>
      <c r="I3748" s="190"/>
      <c r="J3748" s="67"/>
      <c r="K3748" s="190"/>
      <c r="L3748" s="190"/>
      <c r="M3748" s="191"/>
      <c r="N3748" s="190"/>
      <c r="O3748" s="192"/>
      <c r="P3748" s="218"/>
      <c r="Q3748" s="218"/>
      <c r="R3748" s="218"/>
    </row>
    <row r="3749" spans="1:18" x14ac:dyDescent="0.25">
      <c r="A3749" s="191"/>
      <c r="B3749" s="190"/>
      <c r="C3749" s="190"/>
      <c r="D3749" s="190"/>
      <c r="E3749" s="190"/>
      <c r="F3749" s="190"/>
      <c r="G3749" s="190"/>
      <c r="H3749" s="276"/>
      <c r="I3749" s="190"/>
      <c r="J3749" s="67"/>
      <c r="K3749" s="190"/>
      <c r="L3749" s="190"/>
      <c r="M3749" s="191"/>
      <c r="N3749" s="190"/>
      <c r="O3749" s="192"/>
      <c r="P3749" s="218"/>
      <c r="Q3749" s="218"/>
      <c r="R3749" s="218"/>
    </row>
    <row r="3750" spans="1:18" x14ac:dyDescent="0.25">
      <c r="A3750" s="191"/>
      <c r="B3750" s="190"/>
      <c r="C3750" s="190"/>
      <c r="D3750" s="190"/>
      <c r="E3750" s="190"/>
      <c r="F3750" s="190"/>
      <c r="G3750" s="190"/>
      <c r="H3750" s="276"/>
      <c r="I3750" s="190"/>
      <c r="J3750" s="67"/>
      <c r="K3750" s="190"/>
      <c r="L3750" s="190"/>
      <c r="M3750" s="191"/>
      <c r="N3750" s="190"/>
      <c r="O3750" s="192"/>
      <c r="P3750" s="218"/>
      <c r="Q3750" s="218"/>
      <c r="R3750" s="218"/>
    </row>
    <row r="3751" spans="1:18" x14ac:dyDescent="0.25">
      <c r="A3751" s="191"/>
      <c r="B3751" s="190"/>
      <c r="C3751" s="190"/>
      <c r="D3751" s="190"/>
      <c r="E3751" s="190"/>
      <c r="F3751" s="190"/>
      <c r="G3751" s="190"/>
      <c r="H3751" s="276"/>
      <c r="I3751" s="190"/>
      <c r="J3751" s="67"/>
      <c r="K3751" s="190"/>
      <c r="L3751" s="190"/>
      <c r="M3751" s="191"/>
      <c r="N3751" s="190"/>
      <c r="O3751" s="192"/>
      <c r="P3751" s="218"/>
      <c r="Q3751" s="218"/>
      <c r="R3751" s="218"/>
    </row>
    <row r="3752" spans="1:18" x14ac:dyDescent="0.25">
      <c r="A3752" s="191"/>
      <c r="B3752" s="190"/>
      <c r="C3752" s="190"/>
      <c r="D3752" s="190"/>
      <c r="E3752" s="190"/>
      <c r="F3752" s="190"/>
      <c r="G3752" s="190"/>
      <c r="H3752" s="276"/>
      <c r="I3752" s="190"/>
      <c r="J3752" s="67"/>
      <c r="K3752" s="190"/>
      <c r="L3752" s="190"/>
      <c r="M3752" s="191"/>
      <c r="N3752" s="190"/>
      <c r="O3752" s="192"/>
      <c r="P3752" s="218"/>
      <c r="Q3752" s="218"/>
      <c r="R3752" s="218"/>
    </row>
    <row r="3753" spans="1:18" x14ac:dyDescent="0.25">
      <c r="A3753" s="191"/>
      <c r="B3753" s="190"/>
      <c r="C3753" s="190"/>
      <c r="D3753" s="190"/>
      <c r="E3753" s="190"/>
      <c r="F3753" s="190"/>
      <c r="G3753" s="190"/>
      <c r="H3753" s="276"/>
      <c r="I3753" s="190"/>
      <c r="J3753" s="67"/>
      <c r="K3753" s="190"/>
      <c r="L3753" s="190"/>
      <c r="M3753" s="191"/>
      <c r="N3753" s="190"/>
      <c r="O3753" s="192"/>
      <c r="P3753" s="218"/>
      <c r="Q3753" s="218"/>
      <c r="R3753" s="218"/>
    </row>
    <row r="3754" spans="1:18" x14ac:dyDescent="0.25">
      <c r="A3754" s="191"/>
      <c r="B3754" s="190"/>
      <c r="C3754" s="190"/>
      <c r="D3754" s="190"/>
      <c r="E3754" s="190"/>
      <c r="F3754" s="190"/>
      <c r="G3754" s="190"/>
      <c r="H3754" s="276"/>
      <c r="I3754" s="190"/>
      <c r="J3754" s="67"/>
      <c r="K3754" s="190"/>
      <c r="L3754" s="190"/>
      <c r="M3754" s="191"/>
      <c r="N3754" s="190"/>
      <c r="O3754" s="192"/>
      <c r="P3754" s="218"/>
      <c r="Q3754" s="218"/>
      <c r="R3754" s="218"/>
    </row>
    <row r="3755" spans="1:18" x14ac:dyDescent="0.25">
      <c r="A3755" s="191"/>
      <c r="B3755" s="190"/>
      <c r="C3755" s="190"/>
      <c r="D3755" s="190"/>
      <c r="E3755" s="190"/>
      <c r="F3755" s="190"/>
      <c r="G3755" s="190"/>
      <c r="H3755" s="276"/>
      <c r="I3755" s="190"/>
      <c r="J3755" s="67"/>
      <c r="K3755" s="190"/>
      <c r="L3755" s="190"/>
      <c r="M3755" s="191"/>
      <c r="N3755" s="190"/>
      <c r="O3755" s="192"/>
      <c r="P3755" s="218"/>
      <c r="Q3755" s="218"/>
      <c r="R3755" s="218"/>
    </row>
    <row r="3756" spans="1:18" x14ac:dyDescent="0.25">
      <c r="A3756" s="191"/>
      <c r="B3756" s="190"/>
      <c r="C3756" s="190"/>
      <c r="D3756" s="190"/>
      <c r="E3756" s="190"/>
      <c r="F3756" s="190"/>
      <c r="G3756" s="190"/>
      <c r="H3756" s="276"/>
      <c r="I3756" s="190"/>
      <c r="J3756" s="67"/>
      <c r="K3756" s="190"/>
      <c r="L3756" s="190"/>
      <c r="M3756" s="191"/>
      <c r="N3756" s="190"/>
      <c r="O3756" s="192"/>
      <c r="P3756" s="218"/>
      <c r="Q3756" s="218"/>
      <c r="R3756" s="218"/>
    </row>
    <row r="3757" spans="1:18" x14ac:dyDescent="0.25">
      <c r="A3757" s="191"/>
      <c r="B3757" s="190"/>
      <c r="C3757" s="190"/>
      <c r="D3757" s="190"/>
      <c r="E3757" s="190"/>
      <c r="F3757" s="190"/>
      <c r="G3757" s="190"/>
      <c r="H3757" s="276"/>
      <c r="I3757" s="190"/>
      <c r="J3757" s="67"/>
      <c r="K3757" s="190"/>
      <c r="L3757" s="190"/>
      <c r="M3757" s="191"/>
      <c r="N3757" s="190"/>
      <c r="O3757" s="192"/>
      <c r="P3757" s="218"/>
      <c r="Q3757" s="218"/>
      <c r="R3757" s="218"/>
    </row>
    <row r="3758" spans="1:18" x14ac:dyDescent="0.25">
      <c r="A3758" s="191"/>
      <c r="B3758" s="190"/>
      <c r="C3758" s="190"/>
      <c r="D3758" s="190"/>
      <c r="E3758" s="190"/>
      <c r="F3758" s="190"/>
      <c r="G3758" s="190"/>
      <c r="H3758" s="276"/>
      <c r="I3758" s="190"/>
      <c r="J3758" s="67"/>
      <c r="K3758" s="190"/>
      <c r="L3758" s="190"/>
      <c r="M3758" s="191"/>
      <c r="N3758" s="190"/>
      <c r="O3758" s="192"/>
      <c r="P3758" s="218"/>
      <c r="Q3758" s="218"/>
      <c r="R3758" s="218"/>
    </row>
    <row r="3759" spans="1:18" x14ac:dyDescent="0.25">
      <c r="A3759" s="191"/>
      <c r="B3759" s="190"/>
      <c r="C3759" s="190"/>
      <c r="D3759" s="190"/>
      <c r="E3759" s="190"/>
      <c r="F3759" s="190"/>
      <c r="G3759" s="190"/>
      <c r="H3759" s="276"/>
      <c r="I3759" s="190"/>
      <c r="J3759" s="67"/>
      <c r="K3759" s="190"/>
      <c r="L3759" s="190"/>
      <c r="M3759" s="191"/>
      <c r="N3759" s="190"/>
      <c r="O3759" s="192"/>
      <c r="P3759" s="218"/>
      <c r="Q3759" s="218"/>
      <c r="R3759" s="218"/>
    </row>
    <row r="3760" spans="1:18" x14ac:dyDescent="0.25">
      <c r="A3760" s="191"/>
      <c r="B3760" s="190"/>
      <c r="C3760" s="190"/>
      <c r="D3760" s="190"/>
      <c r="E3760" s="190"/>
      <c r="F3760" s="190"/>
      <c r="G3760" s="190"/>
      <c r="H3760" s="276"/>
      <c r="I3760" s="190"/>
      <c r="J3760" s="67"/>
      <c r="K3760" s="190"/>
      <c r="L3760" s="190"/>
      <c r="M3760" s="191"/>
      <c r="N3760" s="190"/>
      <c r="O3760" s="192"/>
      <c r="P3760" s="218"/>
      <c r="Q3760" s="218"/>
      <c r="R3760" s="218"/>
    </row>
    <row r="3761" spans="1:18" x14ac:dyDescent="0.25">
      <c r="A3761" s="191"/>
      <c r="B3761" s="190"/>
      <c r="C3761" s="190"/>
      <c r="D3761" s="190"/>
      <c r="E3761" s="190"/>
      <c r="F3761" s="190"/>
      <c r="G3761" s="190"/>
      <c r="H3761" s="276"/>
      <c r="I3761" s="190"/>
      <c r="J3761" s="67"/>
      <c r="K3761" s="190"/>
      <c r="L3761" s="190"/>
      <c r="M3761" s="191"/>
      <c r="N3761" s="190"/>
      <c r="O3761" s="192"/>
      <c r="P3761" s="218"/>
      <c r="Q3761" s="218"/>
      <c r="R3761" s="218"/>
    </row>
    <row r="3762" spans="1:18" x14ac:dyDescent="0.25">
      <c r="A3762" s="191"/>
      <c r="B3762" s="190"/>
      <c r="C3762" s="190"/>
      <c r="D3762" s="190"/>
      <c r="E3762" s="190"/>
      <c r="F3762" s="190"/>
      <c r="G3762" s="190"/>
      <c r="H3762" s="276"/>
      <c r="I3762" s="190"/>
      <c r="J3762" s="67"/>
      <c r="K3762" s="190"/>
      <c r="L3762" s="190"/>
      <c r="M3762" s="191"/>
      <c r="N3762" s="190"/>
      <c r="O3762" s="192"/>
      <c r="P3762" s="218"/>
      <c r="Q3762" s="218"/>
      <c r="R3762" s="218"/>
    </row>
    <row r="3763" spans="1:18" x14ac:dyDescent="0.25">
      <c r="A3763" s="191"/>
      <c r="B3763" s="190"/>
      <c r="C3763" s="190"/>
      <c r="D3763" s="190"/>
      <c r="E3763" s="190"/>
      <c r="F3763" s="190"/>
      <c r="G3763" s="190"/>
      <c r="H3763" s="276"/>
      <c r="I3763" s="190"/>
      <c r="J3763" s="67"/>
      <c r="K3763" s="190"/>
      <c r="L3763" s="190"/>
      <c r="M3763" s="191"/>
      <c r="N3763" s="190"/>
      <c r="O3763" s="192"/>
      <c r="P3763" s="218"/>
      <c r="Q3763" s="218"/>
      <c r="R3763" s="218"/>
    </row>
    <row r="3764" spans="1:18" x14ac:dyDescent="0.25">
      <c r="A3764" s="191"/>
      <c r="B3764" s="190"/>
      <c r="C3764" s="190"/>
      <c r="D3764" s="190"/>
      <c r="E3764" s="190"/>
      <c r="F3764" s="190"/>
      <c r="G3764" s="190"/>
      <c r="H3764" s="276"/>
      <c r="I3764" s="190"/>
      <c r="J3764" s="67"/>
      <c r="K3764" s="190"/>
      <c r="L3764" s="190"/>
      <c r="M3764" s="191"/>
      <c r="N3764" s="190"/>
      <c r="O3764" s="192"/>
      <c r="P3764" s="218"/>
      <c r="Q3764" s="218"/>
      <c r="R3764" s="218"/>
    </row>
    <row r="3765" spans="1:18" x14ac:dyDescent="0.25">
      <c r="A3765" s="191"/>
      <c r="B3765" s="190"/>
      <c r="C3765" s="190"/>
      <c r="D3765" s="190"/>
      <c r="E3765" s="190"/>
      <c r="F3765" s="190"/>
      <c r="G3765" s="190"/>
      <c r="H3765" s="276"/>
      <c r="I3765" s="190"/>
      <c r="J3765" s="67"/>
      <c r="K3765" s="190"/>
      <c r="L3765" s="190"/>
      <c r="M3765" s="191"/>
      <c r="N3765" s="190"/>
      <c r="O3765" s="192"/>
      <c r="P3765" s="218"/>
      <c r="Q3765" s="218"/>
      <c r="R3765" s="218"/>
    </row>
    <row r="3766" spans="1:18" x14ac:dyDescent="0.25">
      <c r="A3766" s="191"/>
      <c r="B3766" s="190"/>
      <c r="C3766" s="190"/>
      <c r="D3766" s="190"/>
      <c r="E3766" s="190"/>
      <c r="F3766" s="190"/>
      <c r="G3766" s="190"/>
      <c r="H3766" s="276"/>
      <c r="I3766" s="190"/>
      <c r="J3766" s="67"/>
      <c r="K3766" s="190"/>
      <c r="L3766" s="190"/>
      <c r="M3766" s="191"/>
      <c r="N3766" s="190"/>
      <c r="O3766" s="192"/>
      <c r="P3766" s="218"/>
      <c r="Q3766" s="218"/>
      <c r="R3766" s="218"/>
    </row>
    <row r="3767" spans="1:18" x14ac:dyDescent="0.25">
      <c r="A3767" s="191"/>
      <c r="B3767" s="190"/>
      <c r="C3767" s="190"/>
      <c r="D3767" s="190"/>
      <c r="E3767" s="190"/>
      <c r="F3767" s="190"/>
      <c r="G3767" s="190"/>
      <c r="H3767" s="276"/>
      <c r="I3767" s="190"/>
      <c r="J3767" s="67"/>
      <c r="K3767" s="190"/>
      <c r="L3767" s="190"/>
      <c r="M3767" s="191"/>
      <c r="N3767" s="190"/>
      <c r="O3767" s="192"/>
      <c r="P3767" s="218"/>
      <c r="Q3767" s="218"/>
      <c r="R3767" s="218"/>
    </row>
    <row r="3768" spans="1:18" x14ac:dyDescent="0.25">
      <c r="A3768" s="191"/>
      <c r="B3768" s="190"/>
      <c r="C3768" s="190"/>
      <c r="D3768" s="190"/>
      <c r="E3768" s="190"/>
      <c r="F3768" s="190"/>
      <c r="G3768" s="190"/>
      <c r="H3768" s="276"/>
      <c r="I3768" s="190"/>
      <c r="J3768" s="67"/>
      <c r="K3768" s="190"/>
      <c r="L3768" s="190"/>
      <c r="M3768" s="191"/>
      <c r="N3768" s="190"/>
      <c r="O3768" s="192"/>
      <c r="P3768" s="218"/>
      <c r="Q3768" s="218"/>
      <c r="R3768" s="218"/>
    </row>
    <row r="3769" spans="1:18" x14ac:dyDescent="0.25">
      <c r="A3769" s="191"/>
      <c r="B3769" s="190"/>
      <c r="C3769" s="190"/>
      <c r="D3769" s="190"/>
      <c r="E3769" s="190"/>
      <c r="F3769" s="190"/>
      <c r="G3769" s="190"/>
      <c r="H3769" s="276"/>
      <c r="I3769" s="190"/>
      <c r="J3769" s="67"/>
      <c r="K3769" s="190"/>
      <c r="L3769" s="190"/>
      <c r="M3769" s="191"/>
      <c r="N3769" s="190"/>
      <c r="O3769" s="192"/>
      <c r="P3769" s="218"/>
      <c r="Q3769" s="218"/>
      <c r="R3769" s="218"/>
    </row>
    <row r="3770" spans="1:18" x14ac:dyDescent="0.25">
      <c r="A3770" s="191"/>
      <c r="B3770" s="190"/>
      <c r="C3770" s="190"/>
      <c r="D3770" s="190"/>
      <c r="E3770" s="190"/>
      <c r="F3770" s="190"/>
      <c r="G3770" s="190"/>
      <c r="H3770" s="276"/>
      <c r="I3770" s="190"/>
      <c r="J3770" s="67"/>
      <c r="K3770" s="190"/>
      <c r="L3770" s="190"/>
      <c r="M3770" s="191"/>
      <c r="N3770" s="190"/>
      <c r="O3770" s="192"/>
      <c r="P3770" s="218"/>
      <c r="Q3770" s="218"/>
      <c r="R3770" s="218"/>
    </row>
    <row r="3771" spans="1:18" x14ac:dyDescent="0.25">
      <c r="A3771" s="191"/>
      <c r="B3771" s="190"/>
      <c r="C3771" s="190"/>
      <c r="D3771" s="190"/>
      <c r="E3771" s="190"/>
      <c r="F3771" s="190"/>
      <c r="G3771" s="190"/>
      <c r="H3771" s="276"/>
      <c r="I3771" s="190"/>
      <c r="J3771" s="67"/>
      <c r="K3771" s="190"/>
      <c r="L3771" s="190"/>
      <c r="M3771" s="191"/>
      <c r="N3771" s="190"/>
      <c r="O3771" s="192"/>
      <c r="P3771" s="218"/>
      <c r="Q3771" s="218"/>
      <c r="R3771" s="218"/>
    </row>
    <row r="3772" spans="1:18" x14ac:dyDescent="0.25">
      <c r="A3772" s="191"/>
      <c r="B3772" s="190"/>
      <c r="C3772" s="190"/>
      <c r="D3772" s="190"/>
      <c r="E3772" s="190"/>
      <c r="F3772" s="190"/>
      <c r="G3772" s="190"/>
      <c r="H3772" s="276"/>
      <c r="I3772" s="190"/>
      <c r="J3772" s="67"/>
      <c r="K3772" s="190"/>
      <c r="L3772" s="190"/>
      <c r="M3772" s="191"/>
      <c r="N3772" s="190"/>
      <c r="O3772" s="192"/>
      <c r="P3772" s="218"/>
      <c r="Q3772" s="218"/>
      <c r="R3772" s="218"/>
    </row>
    <row r="3773" spans="1:18" x14ac:dyDescent="0.25">
      <c r="A3773" s="191"/>
      <c r="B3773" s="190"/>
      <c r="C3773" s="190"/>
      <c r="D3773" s="190"/>
      <c r="E3773" s="190"/>
      <c r="F3773" s="190"/>
      <c r="G3773" s="190"/>
      <c r="H3773" s="276"/>
      <c r="I3773" s="190"/>
      <c r="J3773" s="67"/>
      <c r="K3773" s="190"/>
      <c r="L3773" s="190"/>
      <c r="M3773" s="191"/>
      <c r="N3773" s="190"/>
      <c r="O3773" s="192"/>
      <c r="P3773" s="218"/>
      <c r="Q3773" s="218"/>
      <c r="R3773" s="218"/>
    </row>
    <row r="3774" spans="1:18" x14ac:dyDescent="0.25">
      <c r="A3774" s="191"/>
      <c r="B3774" s="190"/>
      <c r="C3774" s="190"/>
      <c r="D3774" s="190"/>
      <c r="E3774" s="190"/>
      <c r="F3774" s="190"/>
      <c r="G3774" s="190"/>
      <c r="H3774" s="276"/>
      <c r="I3774" s="190"/>
      <c r="J3774" s="67"/>
      <c r="K3774" s="190"/>
      <c r="L3774" s="190"/>
      <c r="M3774" s="191"/>
      <c r="N3774" s="190"/>
      <c r="O3774" s="192"/>
      <c r="P3774" s="218"/>
      <c r="Q3774" s="218"/>
      <c r="R3774" s="218"/>
    </row>
    <row r="3775" spans="1:18" x14ac:dyDescent="0.25">
      <c r="A3775" s="191"/>
      <c r="B3775" s="190"/>
      <c r="C3775" s="190"/>
      <c r="D3775" s="190"/>
      <c r="E3775" s="190"/>
      <c r="F3775" s="190"/>
      <c r="G3775" s="190"/>
      <c r="H3775" s="276"/>
      <c r="I3775" s="190"/>
      <c r="J3775" s="67"/>
      <c r="K3775" s="190"/>
      <c r="L3775" s="190"/>
      <c r="M3775" s="191"/>
      <c r="N3775" s="190"/>
      <c r="O3775" s="192"/>
      <c r="P3775" s="218"/>
      <c r="Q3775" s="218"/>
      <c r="R3775" s="218"/>
    </row>
    <row r="3776" spans="1:18" x14ac:dyDescent="0.25">
      <c r="A3776" s="191"/>
      <c r="B3776" s="190"/>
      <c r="C3776" s="190"/>
      <c r="D3776" s="190"/>
      <c r="E3776" s="190"/>
      <c r="F3776" s="190"/>
      <c r="G3776" s="190"/>
      <c r="H3776" s="276"/>
      <c r="I3776" s="190"/>
      <c r="J3776" s="67"/>
      <c r="K3776" s="190"/>
      <c r="L3776" s="190"/>
      <c r="M3776" s="191"/>
      <c r="N3776" s="190"/>
      <c r="O3776" s="192"/>
      <c r="P3776" s="218"/>
      <c r="Q3776" s="218"/>
      <c r="R3776" s="218"/>
    </row>
    <row r="3777" spans="1:18" x14ac:dyDescent="0.25">
      <c r="A3777" s="191"/>
      <c r="B3777" s="190"/>
      <c r="C3777" s="190"/>
      <c r="D3777" s="190"/>
      <c r="E3777" s="190"/>
      <c r="F3777" s="190"/>
      <c r="G3777" s="190"/>
      <c r="H3777" s="276"/>
      <c r="I3777" s="190"/>
      <c r="J3777" s="67"/>
      <c r="K3777" s="190"/>
      <c r="L3777" s="190"/>
      <c r="M3777" s="191"/>
      <c r="N3777" s="190"/>
      <c r="O3777" s="192"/>
      <c r="P3777" s="218"/>
      <c r="Q3777" s="218"/>
      <c r="R3777" s="218"/>
    </row>
    <row r="3778" spans="1:18" x14ac:dyDescent="0.25">
      <c r="A3778" s="191"/>
      <c r="B3778" s="190"/>
      <c r="C3778" s="190"/>
      <c r="D3778" s="190"/>
      <c r="E3778" s="190"/>
      <c r="F3778" s="190"/>
      <c r="G3778" s="190"/>
      <c r="H3778" s="276"/>
      <c r="I3778" s="190"/>
      <c r="J3778" s="67"/>
      <c r="K3778" s="190"/>
      <c r="L3778" s="190"/>
      <c r="M3778" s="191"/>
      <c r="N3778" s="190"/>
      <c r="O3778" s="192"/>
      <c r="P3778" s="218"/>
      <c r="Q3778" s="218"/>
      <c r="R3778" s="218"/>
    </row>
    <row r="3779" spans="1:18" x14ac:dyDescent="0.25">
      <c r="A3779" s="191"/>
      <c r="B3779" s="190"/>
      <c r="C3779" s="190"/>
      <c r="D3779" s="190"/>
      <c r="E3779" s="190"/>
      <c r="F3779" s="190"/>
      <c r="G3779" s="190"/>
      <c r="H3779" s="276"/>
      <c r="I3779" s="190"/>
      <c r="J3779" s="67"/>
      <c r="K3779" s="190"/>
      <c r="L3779" s="190"/>
      <c r="M3779" s="191"/>
      <c r="N3779" s="190"/>
      <c r="O3779" s="192"/>
      <c r="P3779" s="218"/>
      <c r="Q3779" s="218"/>
      <c r="R3779" s="218"/>
    </row>
    <row r="3780" spans="1:18" x14ac:dyDescent="0.25">
      <c r="A3780" s="191"/>
      <c r="B3780" s="190"/>
      <c r="C3780" s="190"/>
      <c r="D3780" s="190"/>
      <c r="E3780" s="190"/>
      <c r="F3780" s="190"/>
      <c r="G3780" s="190"/>
      <c r="H3780" s="276"/>
      <c r="I3780" s="190"/>
      <c r="J3780" s="67"/>
      <c r="K3780" s="190"/>
      <c r="L3780" s="190"/>
      <c r="M3780" s="191"/>
      <c r="N3780" s="190"/>
      <c r="O3780" s="192"/>
      <c r="P3780" s="218"/>
      <c r="Q3780" s="218"/>
      <c r="R3780" s="218"/>
    </row>
    <row r="3781" spans="1:18" x14ac:dyDescent="0.25">
      <c r="A3781" s="191"/>
      <c r="B3781" s="190"/>
      <c r="C3781" s="190"/>
      <c r="D3781" s="190"/>
      <c r="E3781" s="190"/>
      <c r="F3781" s="190"/>
      <c r="G3781" s="190"/>
      <c r="H3781" s="276"/>
      <c r="I3781" s="190"/>
      <c r="J3781" s="67"/>
      <c r="K3781" s="190"/>
      <c r="L3781" s="190"/>
      <c r="M3781" s="191"/>
      <c r="N3781" s="190"/>
      <c r="O3781" s="192"/>
      <c r="P3781" s="218"/>
      <c r="Q3781" s="218"/>
      <c r="R3781" s="218"/>
    </row>
    <row r="3782" spans="1:18" x14ac:dyDescent="0.25">
      <c r="A3782" s="191"/>
      <c r="B3782" s="190"/>
      <c r="C3782" s="190"/>
      <c r="D3782" s="190"/>
      <c r="E3782" s="190"/>
      <c r="F3782" s="190"/>
      <c r="G3782" s="190"/>
      <c r="H3782" s="276"/>
      <c r="I3782" s="190"/>
      <c r="J3782" s="67"/>
      <c r="K3782" s="190"/>
      <c r="L3782" s="190"/>
      <c r="M3782" s="191"/>
      <c r="N3782" s="190"/>
      <c r="O3782" s="192"/>
      <c r="P3782" s="218"/>
      <c r="Q3782" s="218"/>
      <c r="R3782" s="218"/>
    </row>
    <row r="3783" spans="1:18" x14ac:dyDescent="0.25">
      <c r="A3783" s="191"/>
      <c r="B3783" s="190"/>
      <c r="C3783" s="190"/>
      <c r="D3783" s="190"/>
      <c r="E3783" s="190"/>
      <c r="F3783" s="190"/>
      <c r="G3783" s="190"/>
      <c r="H3783" s="276"/>
      <c r="I3783" s="190"/>
      <c r="J3783" s="67"/>
      <c r="K3783" s="190"/>
      <c r="L3783" s="190"/>
      <c r="M3783" s="191"/>
      <c r="N3783" s="190"/>
      <c r="O3783" s="192"/>
      <c r="P3783" s="218"/>
      <c r="Q3783" s="218"/>
      <c r="R3783" s="218"/>
    </row>
    <row r="3784" spans="1:18" x14ac:dyDescent="0.25">
      <c r="A3784" s="191"/>
      <c r="B3784" s="190"/>
      <c r="C3784" s="190"/>
      <c r="D3784" s="190"/>
      <c r="E3784" s="190"/>
      <c r="F3784" s="190"/>
      <c r="G3784" s="190"/>
      <c r="H3784" s="276"/>
      <c r="I3784" s="190"/>
      <c r="J3784" s="67"/>
      <c r="K3784" s="190"/>
      <c r="L3784" s="190"/>
      <c r="M3784" s="191"/>
      <c r="N3784" s="190"/>
      <c r="O3784" s="192"/>
      <c r="P3784" s="218"/>
      <c r="Q3784" s="218"/>
      <c r="R3784" s="218"/>
    </row>
    <row r="3785" spans="1:18" x14ac:dyDescent="0.25">
      <c r="A3785" s="191"/>
      <c r="B3785" s="190"/>
      <c r="C3785" s="190"/>
      <c r="D3785" s="190"/>
      <c r="E3785" s="190"/>
      <c r="F3785" s="190"/>
      <c r="G3785" s="190"/>
      <c r="H3785" s="276"/>
      <c r="I3785" s="190"/>
      <c r="J3785" s="67"/>
      <c r="K3785" s="190"/>
      <c r="L3785" s="190"/>
      <c r="M3785" s="191"/>
      <c r="N3785" s="190"/>
      <c r="O3785" s="192"/>
      <c r="P3785" s="218"/>
      <c r="Q3785" s="218"/>
      <c r="R3785" s="218"/>
    </row>
    <row r="3786" spans="1:18" x14ac:dyDescent="0.25">
      <c r="A3786" s="191"/>
      <c r="B3786" s="190"/>
      <c r="C3786" s="190"/>
      <c r="D3786" s="190"/>
      <c r="E3786" s="190"/>
      <c r="F3786" s="190"/>
      <c r="G3786" s="190"/>
      <c r="H3786" s="276"/>
      <c r="I3786" s="190"/>
      <c r="J3786" s="67"/>
      <c r="K3786" s="190"/>
      <c r="L3786" s="190"/>
      <c r="M3786" s="191"/>
      <c r="N3786" s="190"/>
      <c r="O3786" s="192"/>
      <c r="P3786" s="218"/>
      <c r="Q3786" s="218"/>
      <c r="R3786" s="218"/>
    </row>
    <row r="3787" spans="1:18" x14ac:dyDescent="0.25">
      <c r="A3787" s="191"/>
      <c r="B3787" s="190"/>
      <c r="C3787" s="190"/>
      <c r="D3787" s="190"/>
      <c r="E3787" s="190"/>
      <c r="F3787" s="190"/>
      <c r="G3787" s="190"/>
      <c r="H3787" s="276"/>
      <c r="I3787" s="190"/>
      <c r="J3787" s="67"/>
      <c r="K3787" s="190"/>
      <c r="L3787" s="190"/>
      <c r="M3787" s="191"/>
      <c r="N3787" s="190"/>
      <c r="O3787" s="192"/>
      <c r="P3787" s="218"/>
      <c r="Q3787" s="218"/>
      <c r="R3787" s="218"/>
    </row>
    <row r="3788" spans="1:18" x14ac:dyDescent="0.25">
      <c r="A3788" s="191"/>
      <c r="B3788" s="190"/>
      <c r="C3788" s="190"/>
      <c r="D3788" s="190"/>
      <c r="E3788" s="190"/>
      <c r="F3788" s="190"/>
      <c r="G3788" s="190"/>
      <c r="H3788" s="276"/>
      <c r="I3788" s="190"/>
      <c r="J3788" s="67"/>
      <c r="K3788" s="190"/>
      <c r="L3788" s="190"/>
      <c r="M3788" s="191"/>
      <c r="N3788" s="190"/>
      <c r="O3788" s="192"/>
      <c r="P3788" s="218"/>
      <c r="Q3788" s="218"/>
      <c r="R3788" s="218"/>
    </row>
    <row r="3789" spans="1:18" x14ac:dyDescent="0.25">
      <c r="A3789" s="191"/>
      <c r="B3789" s="190"/>
      <c r="C3789" s="190"/>
      <c r="D3789" s="190"/>
      <c r="E3789" s="190"/>
      <c r="F3789" s="190"/>
      <c r="G3789" s="190"/>
      <c r="H3789" s="276"/>
      <c r="I3789" s="190"/>
      <c r="J3789" s="67"/>
      <c r="K3789" s="190"/>
      <c r="L3789" s="190"/>
      <c r="M3789" s="191"/>
      <c r="N3789" s="190"/>
      <c r="O3789" s="192"/>
      <c r="P3789" s="218"/>
      <c r="Q3789" s="218"/>
      <c r="R3789" s="218"/>
    </row>
    <row r="3790" spans="1:18" x14ac:dyDescent="0.25">
      <c r="A3790" s="191"/>
      <c r="B3790" s="190"/>
      <c r="C3790" s="190"/>
      <c r="D3790" s="190"/>
      <c r="E3790" s="190"/>
      <c r="F3790" s="190"/>
      <c r="G3790" s="190"/>
      <c r="H3790" s="276"/>
      <c r="I3790" s="190"/>
      <c r="J3790" s="67"/>
      <c r="K3790" s="190"/>
      <c r="L3790" s="190"/>
      <c r="M3790" s="191"/>
      <c r="N3790" s="190"/>
      <c r="O3790" s="192"/>
      <c r="P3790" s="218"/>
      <c r="Q3790" s="218"/>
      <c r="R3790" s="218"/>
    </row>
    <row r="3791" spans="1:18" x14ac:dyDescent="0.25">
      <c r="A3791" s="191"/>
      <c r="B3791" s="190"/>
      <c r="C3791" s="190"/>
      <c r="D3791" s="190"/>
      <c r="E3791" s="190"/>
      <c r="F3791" s="190"/>
      <c r="G3791" s="190"/>
      <c r="H3791" s="276"/>
      <c r="I3791" s="190"/>
      <c r="J3791" s="67"/>
      <c r="K3791" s="190"/>
      <c r="L3791" s="190"/>
      <c r="M3791" s="191"/>
      <c r="N3791" s="190"/>
      <c r="O3791" s="192"/>
      <c r="P3791" s="218"/>
      <c r="Q3791" s="218"/>
      <c r="R3791" s="218"/>
    </row>
    <row r="3792" spans="1:18" x14ac:dyDescent="0.25">
      <c r="A3792" s="191"/>
      <c r="B3792" s="190"/>
      <c r="C3792" s="190"/>
      <c r="D3792" s="190"/>
      <c r="E3792" s="190"/>
      <c r="F3792" s="190"/>
      <c r="G3792" s="190"/>
      <c r="H3792" s="276"/>
      <c r="I3792" s="190"/>
      <c r="J3792" s="67"/>
      <c r="K3792" s="190"/>
      <c r="L3792" s="190"/>
      <c r="M3792" s="191"/>
      <c r="N3792" s="190"/>
      <c r="O3792" s="192"/>
      <c r="P3792" s="218"/>
      <c r="Q3792" s="218"/>
      <c r="R3792" s="218"/>
    </row>
    <row r="3793" spans="1:18" x14ac:dyDescent="0.25">
      <c r="A3793" s="191"/>
      <c r="B3793" s="190"/>
      <c r="C3793" s="190"/>
      <c r="D3793" s="190"/>
      <c r="E3793" s="190"/>
      <c r="F3793" s="190"/>
      <c r="G3793" s="190"/>
      <c r="H3793" s="276"/>
      <c r="I3793" s="190"/>
      <c r="J3793" s="67"/>
      <c r="K3793" s="190"/>
      <c r="L3793" s="190"/>
      <c r="M3793" s="191"/>
      <c r="N3793" s="190"/>
      <c r="O3793" s="192"/>
      <c r="P3793" s="218"/>
      <c r="Q3793" s="218"/>
      <c r="R3793" s="218"/>
    </row>
    <row r="3794" spans="1:18" x14ac:dyDescent="0.25">
      <c r="A3794" s="191"/>
      <c r="B3794" s="190"/>
      <c r="C3794" s="190"/>
      <c r="D3794" s="190"/>
      <c r="E3794" s="190"/>
      <c r="F3794" s="190"/>
      <c r="G3794" s="190"/>
      <c r="H3794" s="276"/>
      <c r="I3794" s="190"/>
      <c r="J3794" s="67"/>
      <c r="K3794" s="190"/>
      <c r="L3794" s="190"/>
      <c r="M3794" s="191"/>
      <c r="N3794" s="190"/>
      <c r="O3794" s="192"/>
      <c r="P3794" s="218"/>
      <c r="Q3794" s="218"/>
      <c r="R3794" s="218"/>
    </row>
    <row r="3795" spans="1:18" x14ac:dyDescent="0.25">
      <c r="A3795" s="191"/>
      <c r="B3795" s="190"/>
      <c r="C3795" s="190"/>
      <c r="D3795" s="190"/>
      <c r="E3795" s="190"/>
      <c r="F3795" s="190"/>
      <c r="G3795" s="190"/>
      <c r="H3795" s="276"/>
      <c r="I3795" s="190"/>
      <c r="J3795" s="67"/>
      <c r="K3795" s="190"/>
      <c r="L3795" s="190"/>
      <c r="M3795" s="191"/>
      <c r="N3795" s="190"/>
      <c r="O3795" s="192"/>
      <c r="P3795" s="218"/>
      <c r="Q3795" s="218"/>
      <c r="R3795" s="218"/>
    </row>
    <row r="3796" spans="1:18" x14ac:dyDescent="0.25">
      <c r="A3796" s="191"/>
      <c r="B3796" s="190"/>
      <c r="C3796" s="190"/>
      <c r="D3796" s="190"/>
      <c r="E3796" s="190"/>
      <c r="F3796" s="190"/>
      <c r="G3796" s="190"/>
      <c r="H3796" s="276"/>
      <c r="I3796" s="190"/>
      <c r="J3796" s="67"/>
      <c r="K3796" s="190"/>
      <c r="L3796" s="190"/>
      <c r="M3796" s="191"/>
      <c r="N3796" s="190"/>
      <c r="O3796" s="192"/>
      <c r="P3796" s="218"/>
      <c r="Q3796" s="218"/>
      <c r="R3796" s="218"/>
    </row>
    <row r="3797" spans="1:18" x14ac:dyDescent="0.25">
      <c r="A3797" s="191"/>
      <c r="B3797" s="190"/>
      <c r="C3797" s="190"/>
      <c r="D3797" s="190"/>
      <c r="E3797" s="190"/>
      <c r="F3797" s="190"/>
      <c r="G3797" s="190"/>
      <c r="H3797" s="276"/>
      <c r="I3797" s="190"/>
      <c r="J3797" s="67"/>
      <c r="K3797" s="190"/>
      <c r="L3797" s="190"/>
      <c r="M3797" s="191"/>
      <c r="N3797" s="190"/>
      <c r="O3797" s="192"/>
      <c r="P3797" s="218"/>
      <c r="Q3797" s="218"/>
      <c r="R3797" s="218"/>
    </row>
    <row r="3798" spans="1:18" x14ac:dyDescent="0.25">
      <c r="A3798" s="191"/>
      <c r="B3798" s="190"/>
      <c r="C3798" s="190"/>
      <c r="D3798" s="190"/>
      <c r="E3798" s="190"/>
      <c r="F3798" s="190"/>
      <c r="G3798" s="190"/>
      <c r="H3798" s="276"/>
      <c r="I3798" s="190"/>
      <c r="J3798" s="67"/>
      <c r="K3798" s="190"/>
      <c r="L3798" s="190"/>
      <c r="M3798" s="191"/>
      <c r="N3798" s="190"/>
      <c r="O3798" s="192"/>
      <c r="P3798" s="218"/>
      <c r="Q3798" s="218"/>
      <c r="R3798" s="218"/>
    </row>
    <row r="3799" spans="1:18" x14ac:dyDescent="0.25">
      <c r="A3799" s="191"/>
      <c r="B3799" s="190"/>
      <c r="C3799" s="190"/>
      <c r="D3799" s="190"/>
      <c r="E3799" s="190"/>
      <c r="F3799" s="190"/>
      <c r="G3799" s="190"/>
      <c r="H3799" s="276"/>
      <c r="I3799" s="190"/>
      <c r="J3799" s="67"/>
      <c r="K3799" s="190"/>
      <c r="L3799" s="190"/>
      <c r="M3799" s="191"/>
      <c r="N3799" s="190"/>
      <c r="O3799" s="192"/>
      <c r="P3799" s="218"/>
      <c r="Q3799" s="218"/>
      <c r="R3799" s="218"/>
    </row>
    <row r="3800" spans="1:18" x14ac:dyDescent="0.25">
      <c r="A3800" s="191"/>
      <c r="B3800" s="190"/>
      <c r="C3800" s="190"/>
      <c r="D3800" s="190"/>
      <c r="E3800" s="190"/>
      <c r="F3800" s="190"/>
      <c r="G3800" s="190"/>
      <c r="H3800" s="276"/>
      <c r="I3800" s="190"/>
      <c r="J3800" s="67"/>
      <c r="K3800" s="190"/>
      <c r="L3800" s="190"/>
      <c r="M3800" s="191"/>
      <c r="N3800" s="190"/>
      <c r="O3800" s="192"/>
      <c r="P3800" s="218"/>
      <c r="Q3800" s="218"/>
      <c r="R3800" s="218"/>
    </row>
    <row r="3801" spans="1:18" x14ac:dyDescent="0.25">
      <c r="A3801" s="191"/>
      <c r="B3801" s="190"/>
      <c r="C3801" s="190"/>
      <c r="D3801" s="190"/>
      <c r="E3801" s="190"/>
      <c r="F3801" s="190"/>
      <c r="G3801" s="190"/>
      <c r="H3801" s="276"/>
      <c r="I3801" s="190"/>
      <c r="J3801" s="67"/>
      <c r="K3801" s="190"/>
      <c r="L3801" s="190"/>
      <c r="M3801" s="191"/>
      <c r="N3801" s="190"/>
      <c r="O3801" s="192"/>
      <c r="P3801" s="218"/>
      <c r="Q3801" s="218"/>
      <c r="R3801" s="218"/>
    </row>
    <row r="3802" spans="1:18" x14ac:dyDescent="0.25">
      <c r="A3802" s="191"/>
      <c r="B3802" s="190"/>
      <c r="C3802" s="190"/>
      <c r="D3802" s="190"/>
      <c r="E3802" s="190"/>
      <c r="F3802" s="190"/>
      <c r="G3802" s="190"/>
      <c r="H3802" s="276"/>
      <c r="I3802" s="190"/>
      <c r="J3802" s="67"/>
      <c r="K3802" s="190"/>
      <c r="L3802" s="190"/>
      <c r="M3802" s="191"/>
      <c r="N3802" s="190"/>
      <c r="O3802" s="192"/>
      <c r="P3802" s="218"/>
      <c r="Q3802" s="218"/>
      <c r="R3802" s="218"/>
    </row>
    <row r="3803" spans="1:18" x14ac:dyDescent="0.25">
      <c r="A3803" s="191"/>
      <c r="B3803" s="190"/>
      <c r="C3803" s="190"/>
      <c r="D3803" s="190"/>
      <c r="E3803" s="190"/>
      <c r="F3803" s="190"/>
      <c r="G3803" s="190"/>
      <c r="H3803" s="276"/>
      <c r="I3803" s="190"/>
      <c r="J3803" s="67"/>
      <c r="K3803" s="190"/>
      <c r="L3803" s="190"/>
      <c r="M3803" s="191"/>
      <c r="N3803" s="190"/>
      <c r="O3803" s="192"/>
      <c r="P3803" s="218"/>
      <c r="Q3803" s="218"/>
      <c r="R3803" s="218"/>
    </row>
    <row r="3804" spans="1:18" x14ac:dyDescent="0.25">
      <c r="A3804" s="191"/>
      <c r="B3804" s="190"/>
      <c r="C3804" s="190"/>
      <c r="D3804" s="190"/>
      <c r="E3804" s="190"/>
      <c r="F3804" s="190"/>
      <c r="G3804" s="190"/>
      <c r="H3804" s="276"/>
      <c r="I3804" s="190"/>
      <c r="J3804" s="67"/>
      <c r="K3804" s="190"/>
      <c r="L3804" s="190"/>
      <c r="M3804" s="191"/>
      <c r="N3804" s="190"/>
      <c r="O3804" s="192"/>
      <c r="P3804" s="218"/>
      <c r="Q3804" s="218"/>
      <c r="R3804" s="218"/>
    </row>
    <row r="3805" spans="1:18" x14ac:dyDescent="0.25">
      <c r="A3805" s="191"/>
      <c r="B3805" s="190"/>
      <c r="C3805" s="190"/>
      <c r="D3805" s="190"/>
      <c r="E3805" s="190"/>
      <c r="F3805" s="190"/>
      <c r="G3805" s="190"/>
      <c r="H3805" s="276"/>
      <c r="I3805" s="190"/>
      <c r="J3805" s="67"/>
      <c r="K3805" s="190"/>
      <c r="L3805" s="190"/>
      <c r="M3805" s="191"/>
      <c r="N3805" s="190"/>
      <c r="O3805" s="192"/>
      <c r="P3805" s="218"/>
      <c r="Q3805" s="218"/>
      <c r="R3805" s="218"/>
    </row>
    <row r="3806" spans="1:18" x14ac:dyDescent="0.25">
      <c r="A3806" s="191"/>
      <c r="B3806" s="190"/>
      <c r="C3806" s="190"/>
      <c r="D3806" s="190"/>
      <c r="E3806" s="190"/>
      <c r="F3806" s="190"/>
      <c r="G3806" s="190"/>
      <c r="H3806" s="276"/>
      <c r="I3806" s="190"/>
      <c r="J3806" s="67"/>
      <c r="K3806" s="190"/>
      <c r="L3806" s="190"/>
      <c r="M3806" s="191"/>
      <c r="N3806" s="190"/>
      <c r="O3806" s="192"/>
      <c r="P3806" s="218"/>
      <c r="Q3806" s="218"/>
      <c r="R3806" s="218"/>
    </row>
    <row r="3807" spans="1:18" x14ac:dyDescent="0.25">
      <c r="A3807" s="191"/>
      <c r="B3807" s="190"/>
      <c r="C3807" s="190"/>
      <c r="D3807" s="190"/>
      <c r="E3807" s="190"/>
      <c r="F3807" s="190"/>
      <c r="G3807" s="190"/>
      <c r="H3807" s="276"/>
      <c r="I3807" s="190"/>
      <c r="J3807" s="67"/>
      <c r="K3807" s="190"/>
      <c r="L3807" s="190"/>
      <c r="M3807" s="191"/>
      <c r="N3807" s="190"/>
      <c r="O3807" s="192"/>
      <c r="P3807" s="218"/>
      <c r="Q3807" s="218"/>
      <c r="R3807" s="218"/>
    </row>
    <row r="3808" spans="1:18" x14ac:dyDescent="0.25">
      <c r="A3808" s="191"/>
      <c r="B3808" s="190"/>
      <c r="C3808" s="190"/>
      <c r="D3808" s="190"/>
      <c r="E3808" s="190"/>
      <c r="F3808" s="190"/>
      <c r="G3808" s="190"/>
      <c r="H3808" s="276"/>
      <c r="I3808" s="190"/>
      <c r="J3808" s="67"/>
      <c r="K3808" s="190"/>
      <c r="L3808" s="190"/>
      <c r="M3808" s="191"/>
      <c r="N3808" s="190"/>
      <c r="O3808" s="192"/>
      <c r="P3808" s="218"/>
      <c r="Q3808" s="218"/>
      <c r="R3808" s="218"/>
    </row>
    <row r="3809" spans="1:18" x14ac:dyDescent="0.25">
      <c r="A3809" s="191"/>
      <c r="B3809" s="190"/>
      <c r="C3809" s="190"/>
      <c r="D3809" s="190"/>
      <c r="E3809" s="190"/>
      <c r="F3809" s="190"/>
      <c r="G3809" s="190"/>
      <c r="H3809" s="276"/>
      <c r="I3809" s="190"/>
      <c r="J3809" s="67"/>
      <c r="K3809" s="190"/>
      <c r="L3809" s="190"/>
      <c r="M3809" s="191"/>
      <c r="N3809" s="190"/>
      <c r="O3809" s="192"/>
      <c r="P3809" s="218"/>
      <c r="Q3809" s="218"/>
      <c r="R3809" s="218"/>
    </row>
    <row r="3810" spans="1:18" x14ac:dyDescent="0.25">
      <c r="A3810" s="191"/>
      <c r="B3810" s="190"/>
      <c r="C3810" s="190"/>
      <c r="D3810" s="190"/>
      <c r="E3810" s="190"/>
      <c r="F3810" s="190"/>
      <c r="G3810" s="190"/>
      <c r="H3810" s="276"/>
      <c r="I3810" s="190"/>
      <c r="J3810" s="67"/>
      <c r="K3810" s="190"/>
      <c r="L3810" s="190"/>
      <c r="M3810" s="191"/>
      <c r="N3810" s="190"/>
      <c r="O3810" s="192"/>
      <c r="P3810" s="218"/>
      <c r="Q3810" s="218"/>
      <c r="R3810" s="218"/>
    </row>
    <row r="3811" spans="1:18" x14ac:dyDescent="0.25">
      <c r="A3811" s="191"/>
      <c r="B3811" s="190"/>
      <c r="C3811" s="190"/>
      <c r="D3811" s="190"/>
      <c r="E3811" s="190"/>
      <c r="F3811" s="190"/>
      <c r="G3811" s="190"/>
      <c r="H3811" s="276"/>
      <c r="I3811" s="190"/>
      <c r="J3811" s="67"/>
      <c r="K3811" s="190"/>
      <c r="L3811" s="190"/>
      <c r="M3811" s="191"/>
      <c r="N3811" s="190"/>
      <c r="O3811" s="192"/>
      <c r="P3811" s="218"/>
      <c r="Q3811" s="218"/>
      <c r="R3811" s="218"/>
    </row>
    <row r="3812" spans="1:18" x14ac:dyDescent="0.25">
      <c r="A3812" s="191"/>
      <c r="B3812" s="190"/>
      <c r="C3812" s="190"/>
      <c r="D3812" s="190"/>
      <c r="E3812" s="190"/>
      <c r="F3812" s="190"/>
      <c r="G3812" s="190"/>
      <c r="H3812" s="276"/>
      <c r="I3812" s="190"/>
      <c r="J3812" s="67"/>
      <c r="K3812" s="190"/>
      <c r="L3812" s="190"/>
      <c r="M3812" s="191"/>
      <c r="N3812" s="190"/>
      <c r="O3812" s="192"/>
      <c r="P3812" s="218"/>
      <c r="Q3812" s="218"/>
      <c r="R3812" s="218"/>
    </row>
    <row r="3813" spans="1:18" x14ac:dyDescent="0.25">
      <c r="A3813" s="191"/>
      <c r="B3813" s="190"/>
      <c r="C3813" s="190"/>
      <c r="D3813" s="190"/>
      <c r="E3813" s="190"/>
      <c r="F3813" s="190"/>
      <c r="G3813" s="190"/>
      <c r="H3813" s="276"/>
      <c r="I3813" s="190"/>
      <c r="J3813" s="67"/>
      <c r="K3813" s="190"/>
      <c r="L3813" s="190"/>
      <c r="M3813" s="191"/>
      <c r="N3813" s="190"/>
      <c r="O3813" s="192"/>
      <c r="P3813" s="218"/>
      <c r="Q3813" s="218"/>
      <c r="R3813" s="218"/>
    </row>
    <row r="3814" spans="1:18" x14ac:dyDescent="0.25">
      <c r="A3814" s="191"/>
      <c r="B3814" s="190"/>
      <c r="C3814" s="190"/>
      <c r="D3814" s="190"/>
      <c r="E3814" s="190"/>
      <c r="F3814" s="190"/>
      <c r="G3814" s="190"/>
      <c r="H3814" s="276"/>
      <c r="I3814" s="190"/>
      <c r="J3814" s="67"/>
      <c r="K3814" s="190"/>
      <c r="L3814" s="190"/>
      <c r="M3814" s="191"/>
      <c r="N3814" s="190"/>
      <c r="O3814" s="192"/>
      <c r="P3814" s="218"/>
      <c r="Q3814" s="218"/>
      <c r="R3814" s="218"/>
    </row>
    <row r="3815" spans="1:18" x14ac:dyDescent="0.25">
      <c r="A3815" s="191"/>
      <c r="B3815" s="190"/>
      <c r="C3815" s="190"/>
      <c r="D3815" s="190"/>
      <c r="E3815" s="190"/>
      <c r="F3815" s="190"/>
      <c r="G3815" s="190"/>
      <c r="H3815" s="276"/>
      <c r="I3815" s="190"/>
      <c r="J3815" s="67"/>
      <c r="K3815" s="190"/>
      <c r="L3815" s="190"/>
      <c r="M3815" s="191"/>
      <c r="N3815" s="190"/>
      <c r="O3815" s="192"/>
      <c r="P3815" s="218"/>
      <c r="Q3815" s="218"/>
      <c r="R3815" s="218"/>
    </row>
    <row r="3816" spans="1:18" x14ac:dyDescent="0.25">
      <c r="A3816" s="191"/>
      <c r="B3816" s="190"/>
      <c r="C3816" s="190"/>
      <c r="D3816" s="190"/>
      <c r="E3816" s="190"/>
      <c r="F3816" s="190"/>
      <c r="G3816" s="190"/>
      <c r="H3816" s="276"/>
      <c r="I3816" s="190"/>
      <c r="J3816" s="67"/>
      <c r="K3816" s="190"/>
      <c r="L3816" s="190"/>
      <c r="M3816" s="191"/>
      <c r="N3816" s="190"/>
      <c r="O3816" s="192"/>
      <c r="P3816" s="218"/>
      <c r="Q3816" s="218"/>
      <c r="R3816" s="218"/>
    </row>
    <row r="3817" spans="1:18" x14ac:dyDescent="0.25">
      <c r="A3817" s="191"/>
      <c r="B3817" s="190"/>
      <c r="C3817" s="190"/>
      <c r="D3817" s="190"/>
      <c r="E3817" s="190"/>
      <c r="F3817" s="190"/>
      <c r="G3817" s="190"/>
      <c r="H3817" s="276"/>
      <c r="I3817" s="190"/>
      <c r="J3817" s="67"/>
      <c r="K3817" s="190"/>
      <c r="L3817" s="190"/>
      <c r="M3817" s="191"/>
      <c r="N3817" s="190"/>
      <c r="O3817" s="192"/>
      <c r="P3817" s="218"/>
      <c r="Q3817" s="218"/>
      <c r="R3817" s="218"/>
    </row>
    <row r="3818" spans="1:18" x14ac:dyDescent="0.25">
      <c r="A3818" s="191"/>
      <c r="B3818" s="190"/>
      <c r="C3818" s="190"/>
      <c r="D3818" s="190"/>
      <c r="E3818" s="190"/>
      <c r="F3818" s="190"/>
      <c r="G3818" s="190"/>
      <c r="H3818" s="276"/>
      <c r="I3818" s="190"/>
      <c r="J3818" s="67"/>
      <c r="K3818" s="190"/>
      <c r="L3818" s="190"/>
      <c r="M3818" s="191"/>
      <c r="N3818" s="190"/>
      <c r="O3818" s="192"/>
      <c r="P3818" s="218"/>
      <c r="Q3818" s="218"/>
      <c r="R3818" s="218"/>
    </row>
    <row r="3819" spans="1:18" x14ac:dyDescent="0.25">
      <c r="A3819" s="191"/>
      <c r="B3819" s="190"/>
      <c r="C3819" s="190"/>
      <c r="D3819" s="190"/>
      <c r="E3819" s="190"/>
      <c r="F3819" s="190"/>
      <c r="G3819" s="190"/>
      <c r="H3819" s="276"/>
      <c r="I3819" s="190"/>
      <c r="J3819" s="67"/>
      <c r="K3819" s="190"/>
      <c r="L3819" s="190"/>
      <c r="M3819" s="191"/>
      <c r="N3819" s="190"/>
      <c r="O3819" s="192"/>
      <c r="P3819" s="218"/>
      <c r="Q3819" s="218"/>
      <c r="R3819" s="218"/>
    </row>
    <row r="3820" spans="1:18" x14ac:dyDescent="0.25">
      <c r="A3820" s="191"/>
      <c r="B3820" s="190"/>
      <c r="C3820" s="190"/>
      <c r="D3820" s="190"/>
      <c r="E3820" s="190"/>
      <c r="F3820" s="190"/>
      <c r="G3820" s="190"/>
      <c r="H3820" s="276"/>
      <c r="I3820" s="190"/>
      <c r="J3820" s="67"/>
      <c r="K3820" s="190"/>
      <c r="L3820" s="190"/>
      <c r="M3820" s="191"/>
      <c r="N3820" s="190"/>
      <c r="O3820" s="192"/>
      <c r="P3820" s="218"/>
      <c r="Q3820" s="218"/>
      <c r="R3820" s="218"/>
    </row>
    <row r="3821" spans="1:18" x14ac:dyDescent="0.25">
      <c r="A3821" s="191"/>
      <c r="B3821" s="190"/>
      <c r="C3821" s="190"/>
      <c r="D3821" s="190"/>
      <c r="E3821" s="190"/>
      <c r="F3821" s="190"/>
      <c r="G3821" s="190"/>
      <c r="H3821" s="276"/>
      <c r="I3821" s="190"/>
      <c r="J3821" s="67"/>
      <c r="K3821" s="190"/>
      <c r="L3821" s="190"/>
      <c r="M3821" s="191"/>
      <c r="N3821" s="190"/>
      <c r="O3821" s="192"/>
      <c r="P3821" s="218"/>
      <c r="Q3821" s="218"/>
      <c r="R3821" s="218"/>
    </row>
    <row r="3822" spans="1:18" x14ac:dyDescent="0.25">
      <c r="A3822" s="191"/>
      <c r="B3822" s="190"/>
      <c r="C3822" s="190"/>
      <c r="D3822" s="190"/>
      <c r="E3822" s="190"/>
      <c r="F3822" s="190"/>
      <c r="G3822" s="190"/>
      <c r="H3822" s="276"/>
      <c r="I3822" s="190"/>
      <c r="J3822" s="67"/>
      <c r="K3822" s="190"/>
      <c r="L3822" s="190"/>
      <c r="M3822" s="191"/>
      <c r="N3822" s="190"/>
      <c r="O3822" s="192"/>
      <c r="P3822" s="218"/>
      <c r="Q3822" s="218"/>
      <c r="R3822" s="218"/>
    </row>
    <row r="3823" spans="1:18" x14ac:dyDescent="0.25">
      <c r="A3823" s="191"/>
      <c r="B3823" s="190"/>
      <c r="C3823" s="190"/>
      <c r="D3823" s="190"/>
      <c r="E3823" s="190"/>
      <c r="F3823" s="190"/>
      <c r="G3823" s="190"/>
      <c r="H3823" s="276"/>
      <c r="I3823" s="190"/>
      <c r="J3823" s="67"/>
      <c r="K3823" s="190"/>
      <c r="L3823" s="190"/>
      <c r="M3823" s="191"/>
      <c r="N3823" s="190"/>
      <c r="O3823" s="192"/>
      <c r="P3823" s="218"/>
      <c r="Q3823" s="218"/>
      <c r="R3823" s="218"/>
    </row>
    <row r="3824" spans="1:18" x14ac:dyDescent="0.25">
      <c r="A3824" s="191"/>
      <c r="B3824" s="190"/>
      <c r="C3824" s="190"/>
      <c r="D3824" s="190"/>
      <c r="E3824" s="190"/>
      <c r="F3824" s="190"/>
      <c r="G3824" s="190"/>
      <c r="H3824" s="276"/>
      <c r="I3824" s="190"/>
      <c r="J3824" s="67"/>
      <c r="K3824" s="190"/>
      <c r="L3824" s="190"/>
      <c r="M3824" s="191"/>
      <c r="N3824" s="190"/>
      <c r="O3824" s="192"/>
      <c r="P3824" s="218"/>
      <c r="Q3824" s="218"/>
      <c r="R3824" s="218"/>
    </row>
    <row r="3825" spans="1:18" x14ac:dyDescent="0.25">
      <c r="A3825" s="191"/>
      <c r="B3825" s="190"/>
      <c r="C3825" s="190"/>
      <c r="D3825" s="190"/>
      <c r="E3825" s="190"/>
      <c r="F3825" s="190"/>
      <c r="G3825" s="190"/>
      <c r="H3825" s="276"/>
      <c r="I3825" s="190"/>
      <c r="J3825" s="67"/>
      <c r="K3825" s="190"/>
      <c r="L3825" s="190"/>
      <c r="M3825" s="191"/>
      <c r="N3825" s="190"/>
      <c r="O3825" s="192"/>
      <c r="P3825" s="218"/>
      <c r="Q3825" s="218"/>
      <c r="R3825" s="218"/>
    </row>
    <row r="3826" spans="1:18" x14ac:dyDescent="0.25">
      <c r="A3826" s="191"/>
      <c r="B3826" s="190"/>
      <c r="C3826" s="190"/>
      <c r="D3826" s="190"/>
      <c r="E3826" s="190"/>
      <c r="F3826" s="190"/>
      <c r="G3826" s="190"/>
      <c r="H3826" s="276"/>
      <c r="I3826" s="190"/>
      <c r="J3826" s="67"/>
      <c r="K3826" s="190"/>
      <c r="L3826" s="190"/>
      <c r="M3826" s="191"/>
      <c r="N3826" s="190"/>
      <c r="O3826" s="192"/>
      <c r="P3826" s="218"/>
      <c r="Q3826" s="218"/>
      <c r="R3826" s="218"/>
    </row>
    <row r="3827" spans="1:18" x14ac:dyDescent="0.25">
      <c r="A3827" s="191"/>
      <c r="B3827" s="190"/>
      <c r="C3827" s="190"/>
      <c r="D3827" s="190"/>
      <c r="E3827" s="190"/>
      <c r="F3827" s="190"/>
      <c r="G3827" s="190"/>
      <c r="H3827" s="276"/>
      <c r="I3827" s="190"/>
      <c r="J3827" s="67"/>
      <c r="K3827" s="190"/>
      <c r="L3827" s="190"/>
      <c r="M3827" s="191"/>
      <c r="N3827" s="190"/>
      <c r="O3827" s="192"/>
      <c r="P3827" s="218"/>
      <c r="Q3827" s="218"/>
      <c r="R3827" s="218"/>
    </row>
    <row r="3828" spans="1:18" x14ac:dyDescent="0.25">
      <c r="A3828" s="191"/>
      <c r="B3828" s="190"/>
      <c r="C3828" s="190"/>
      <c r="D3828" s="190"/>
      <c r="E3828" s="190"/>
      <c r="F3828" s="190"/>
      <c r="G3828" s="190"/>
      <c r="H3828" s="276"/>
      <c r="I3828" s="190"/>
      <c r="J3828" s="67"/>
      <c r="K3828" s="190"/>
      <c r="L3828" s="190"/>
      <c r="M3828" s="191"/>
      <c r="N3828" s="190"/>
      <c r="O3828" s="192"/>
      <c r="P3828" s="218"/>
      <c r="Q3828" s="218"/>
      <c r="R3828" s="218"/>
    </row>
    <row r="3829" spans="1:18" x14ac:dyDescent="0.25">
      <c r="A3829" s="191"/>
      <c r="B3829" s="190"/>
      <c r="C3829" s="190"/>
      <c r="D3829" s="190"/>
      <c r="E3829" s="190"/>
      <c r="F3829" s="190"/>
      <c r="G3829" s="190"/>
      <c r="H3829" s="276"/>
      <c r="I3829" s="190"/>
      <c r="J3829" s="67"/>
      <c r="K3829" s="190"/>
      <c r="L3829" s="190"/>
      <c r="M3829" s="191"/>
      <c r="N3829" s="190"/>
      <c r="O3829" s="192"/>
      <c r="P3829" s="218"/>
      <c r="Q3829" s="218"/>
      <c r="R3829" s="218"/>
    </row>
    <row r="3830" spans="1:18" x14ac:dyDescent="0.25">
      <c r="A3830" s="191"/>
      <c r="B3830" s="190"/>
      <c r="C3830" s="190"/>
      <c r="D3830" s="190"/>
      <c r="E3830" s="190"/>
      <c r="F3830" s="190"/>
      <c r="G3830" s="190"/>
      <c r="H3830" s="276"/>
      <c r="I3830" s="190"/>
      <c r="J3830" s="67"/>
      <c r="K3830" s="190"/>
      <c r="L3830" s="190"/>
      <c r="M3830" s="191"/>
      <c r="N3830" s="190"/>
      <c r="O3830" s="192"/>
      <c r="P3830" s="218"/>
      <c r="Q3830" s="218"/>
      <c r="R3830" s="218"/>
    </row>
    <row r="3831" spans="1:18" x14ac:dyDescent="0.25">
      <c r="A3831" s="191"/>
      <c r="B3831" s="190"/>
      <c r="C3831" s="190"/>
      <c r="D3831" s="190"/>
      <c r="E3831" s="190"/>
      <c r="F3831" s="190"/>
      <c r="G3831" s="190"/>
      <c r="H3831" s="276"/>
      <c r="I3831" s="190"/>
      <c r="J3831" s="67"/>
      <c r="K3831" s="190"/>
      <c r="L3831" s="190"/>
      <c r="M3831" s="191"/>
      <c r="N3831" s="190"/>
      <c r="O3831" s="192"/>
      <c r="P3831" s="218"/>
      <c r="Q3831" s="218"/>
      <c r="R3831" s="218"/>
    </row>
    <row r="3832" spans="1:18" x14ac:dyDescent="0.25">
      <c r="A3832" s="191"/>
      <c r="B3832" s="190"/>
      <c r="C3832" s="190"/>
      <c r="D3832" s="190"/>
      <c r="E3832" s="190"/>
      <c r="F3832" s="190"/>
      <c r="G3832" s="190"/>
      <c r="H3832" s="276"/>
      <c r="I3832" s="190"/>
      <c r="J3832" s="67"/>
      <c r="K3832" s="190"/>
      <c r="L3832" s="190"/>
      <c r="M3832" s="191"/>
      <c r="N3832" s="190"/>
      <c r="O3832" s="192"/>
      <c r="P3832" s="218"/>
      <c r="Q3832" s="218"/>
      <c r="R3832" s="218"/>
    </row>
    <row r="3833" spans="1:18" x14ac:dyDescent="0.25">
      <c r="A3833" s="191"/>
      <c r="B3833" s="190"/>
      <c r="C3833" s="190"/>
      <c r="D3833" s="190"/>
      <c r="E3833" s="190"/>
      <c r="F3833" s="190"/>
      <c r="G3833" s="190"/>
      <c r="H3833" s="276"/>
      <c r="I3833" s="190"/>
      <c r="J3833" s="67"/>
      <c r="K3833" s="190"/>
      <c r="L3833" s="190"/>
      <c r="M3833" s="191"/>
      <c r="N3833" s="190"/>
      <c r="O3833" s="192"/>
      <c r="P3833" s="218"/>
      <c r="Q3833" s="218"/>
      <c r="R3833" s="218"/>
    </row>
    <row r="3834" spans="1:18" x14ac:dyDescent="0.25">
      <c r="A3834" s="191"/>
      <c r="B3834" s="190"/>
      <c r="C3834" s="190"/>
      <c r="D3834" s="190"/>
      <c r="E3834" s="190"/>
      <c r="F3834" s="190"/>
      <c r="G3834" s="190"/>
      <c r="H3834" s="276"/>
      <c r="I3834" s="190"/>
      <c r="J3834" s="67"/>
      <c r="K3834" s="190"/>
      <c r="L3834" s="190"/>
      <c r="M3834" s="191"/>
      <c r="N3834" s="190"/>
      <c r="O3834" s="192"/>
      <c r="P3834" s="218"/>
      <c r="Q3834" s="218"/>
      <c r="R3834" s="218"/>
    </row>
    <row r="3835" spans="1:18" x14ac:dyDescent="0.25">
      <c r="A3835" s="191"/>
      <c r="B3835" s="190"/>
      <c r="C3835" s="190"/>
      <c r="D3835" s="190"/>
      <c r="E3835" s="190"/>
      <c r="F3835" s="190"/>
      <c r="G3835" s="190"/>
      <c r="H3835" s="276"/>
      <c r="I3835" s="190"/>
      <c r="J3835" s="67"/>
      <c r="K3835" s="190"/>
      <c r="L3835" s="190"/>
      <c r="M3835" s="191"/>
      <c r="N3835" s="190"/>
      <c r="O3835" s="192"/>
      <c r="P3835" s="218"/>
      <c r="Q3835" s="218"/>
      <c r="R3835" s="218"/>
    </row>
    <row r="3836" spans="1:18" x14ac:dyDescent="0.25">
      <c r="A3836" s="191"/>
      <c r="B3836" s="190"/>
      <c r="C3836" s="190"/>
      <c r="D3836" s="190"/>
      <c r="E3836" s="190"/>
      <c r="F3836" s="190"/>
      <c r="G3836" s="190"/>
      <c r="H3836" s="276"/>
      <c r="I3836" s="190"/>
      <c r="J3836" s="67"/>
      <c r="K3836" s="190"/>
      <c r="L3836" s="190"/>
      <c r="M3836" s="191"/>
      <c r="N3836" s="190"/>
      <c r="O3836" s="192"/>
      <c r="P3836" s="218"/>
      <c r="Q3836" s="218"/>
      <c r="R3836" s="218"/>
    </row>
    <row r="3837" spans="1:18" x14ac:dyDescent="0.25">
      <c r="A3837" s="191"/>
      <c r="B3837" s="190"/>
      <c r="C3837" s="190"/>
      <c r="D3837" s="190"/>
      <c r="E3837" s="190"/>
      <c r="F3837" s="190"/>
      <c r="G3837" s="190"/>
      <c r="H3837" s="276"/>
      <c r="I3837" s="190"/>
      <c r="J3837" s="67"/>
      <c r="K3837" s="190"/>
      <c r="L3837" s="190"/>
      <c r="M3837" s="191"/>
      <c r="N3837" s="190"/>
      <c r="O3837" s="192"/>
      <c r="P3837" s="218"/>
      <c r="Q3837" s="218"/>
      <c r="R3837" s="218"/>
    </row>
    <row r="3838" spans="1:18" x14ac:dyDescent="0.25">
      <c r="A3838" s="191"/>
      <c r="B3838" s="190"/>
      <c r="C3838" s="190"/>
      <c r="D3838" s="190"/>
      <c r="E3838" s="190"/>
      <c r="F3838" s="190"/>
      <c r="G3838" s="190"/>
      <c r="H3838" s="276"/>
      <c r="I3838" s="190"/>
      <c r="J3838" s="67"/>
      <c r="K3838" s="190"/>
      <c r="L3838" s="190"/>
      <c r="M3838" s="191"/>
      <c r="N3838" s="190"/>
      <c r="O3838" s="192"/>
      <c r="P3838" s="218"/>
      <c r="Q3838" s="218"/>
      <c r="R3838" s="218"/>
    </row>
    <row r="3839" spans="1:18" x14ac:dyDescent="0.25">
      <c r="A3839" s="191"/>
      <c r="B3839" s="190"/>
      <c r="C3839" s="190"/>
      <c r="D3839" s="190"/>
      <c r="E3839" s="190"/>
      <c r="F3839" s="190"/>
      <c r="G3839" s="190"/>
      <c r="H3839" s="276"/>
      <c r="I3839" s="190"/>
      <c r="J3839" s="67"/>
      <c r="K3839" s="190"/>
      <c r="L3839" s="190"/>
      <c r="M3839" s="191"/>
      <c r="N3839" s="190"/>
      <c r="O3839" s="192"/>
      <c r="P3839" s="218"/>
      <c r="Q3839" s="218"/>
      <c r="R3839" s="218"/>
    </row>
    <row r="3840" spans="1:18" x14ac:dyDescent="0.25">
      <c r="A3840" s="191"/>
      <c r="B3840" s="190"/>
      <c r="C3840" s="190"/>
      <c r="D3840" s="190"/>
      <c r="E3840" s="190"/>
      <c r="F3840" s="190"/>
      <c r="G3840" s="190"/>
      <c r="H3840" s="276"/>
      <c r="I3840" s="190"/>
      <c r="J3840" s="67"/>
      <c r="K3840" s="190"/>
      <c r="L3840" s="190"/>
      <c r="M3840" s="191"/>
      <c r="N3840" s="190"/>
      <c r="O3840" s="192"/>
      <c r="P3840" s="218"/>
      <c r="Q3840" s="218"/>
      <c r="R3840" s="218"/>
    </row>
    <row r="3841" spans="1:18" x14ac:dyDescent="0.25">
      <c r="A3841" s="191"/>
      <c r="B3841" s="190"/>
      <c r="C3841" s="190"/>
      <c r="D3841" s="190"/>
      <c r="E3841" s="190"/>
      <c r="F3841" s="190"/>
      <c r="G3841" s="190"/>
      <c r="H3841" s="276"/>
      <c r="I3841" s="190"/>
      <c r="J3841" s="67"/>
      <c r="K3841" s="190"/>
      <c r="L3841" s="190"/>
      <c r="M3841" s="191"/>
      <c r="N3841" s="190"/>
      <c r="O3841" s="192"/>
      <c r="P3841" s="218"/>
      <c r="Q3841" s="218"/>
      <c r="R3841" s="218"/>
    </row>
    <row r="3842" spans="1:18" x14ac:dyDescent="0.25">
      <c r="A3842" s="191"/>
      <c r="B3842" s="190"/>
      <c r="C3842" s="190"/>
      <c r="D3842" s="190"/>
      <c r="E3842" s="190"/>
      <c r="F3842" s="190"/>
      <c r="G3842" s="190"/>
      <c r="H3842" s="276"/>
      <c r="I3842" s="190"/>
      <c r="J3842" s="67"/>
      <c r="K3842" s="190"/>
      <c r="L3842" s="190"/>
      <c r="M3842" s="191"/>
      <c r="N3842" s="190"/>
      <c r="O3842" s="192"/>
      <c r="P3842" s="218"/>
      <c r="Q3842" s="218"/>
      <c r="R3842" s="218"/>
    </row>
    <row r="3843" spans="1:18" x14ac:dyDescent="0.25">
      <c r="A3843" s="191"/>
      <c r="B3843" s="190"/>
      <c r="C3843" s="190"/>
      <c r="D3843" s="190"/>
      <c r="E3843" s="190"/>
      <c r="F3843" s="190"/>
      <c r="G3843" s="190"/>
      <c r="H3843" s="276"/>
      <c r="I3843" s="190"/>
      <c r="J3843" s="67"/>
      <c r="K3843" s="190"/>
      <c r="L3843" s="190"/>
      <c r="M3843" s="191"/>
      <c r="N3843" s="190"/>
      <c r="O3843" s="192"/>
      <c r="P3843" s="218"/>
      <c r="Q3843" s="218"/>
      <c r="R3843" s="218"/>
    </row>
    <row r="3844" spans="1:18" x14ac:dyDescent="0.25">
      <c r="A3844" s="191"/>
      <c r="B3844" s="190"/>
      <c r="C3844" s="190"/>
      <c r="D3844" s="190"/>
      <c r="E3844" s="190"/>
      <c r="F3844" s="190"/>
      <c r="G3844" s="190"/>
      <c r="H3844" s="276"/>
      <c r="I3844" s="190"/>
      <c r="J3844" s="67"/>
      <c r="K3844" s="190"/>
      <c r="L3844" s="190"/>
      <c r="M3844" s="191"/>
      <c r="N3844" s="190"/>
      <c r="O3844" s="192"/>
      <c r="P3844" s="218"/>
      <c r="Q3844" s="218"/>
      <c r="R3844" s="218"/>
    </row>
    <row r="3845" spans="1:18" x14ac:dyDescent="0.25">
      <c r="A3845" s="191"/>
      <c r="B3845" s="190"/>
      <c r="C3845" s="190"/>
      <c r="D3845" s="190"/>
      <c r="E3845" s="190"/>
      <c r="F3845" s="190"/>
      <c r="G3845" s="190"/>
      <c r="H3845" s="276"/>
      <c r="I3845" s="190"/>
      <c r="J3845" s="67"/>
      <c r="K3845" s="190"/>
      <c r="L3845" s="190"/>
      <c r="M3845" s="191"/>
      <c r="N3845" s="190"/>
      <c r="O3845" s="192"/>
      <c r="P3845" s="218"/>
      <c r="Q3845" s="218"/>
      <c r="R3845" s="218"/>
    </row>
    <row r="3846" spans="1:18" x14ac:dyDescent="0.25">
      <c r="A3846" s="191"/>
      <c r="B3846" s="190"/>
      <c r="C3846" s="190"/>
      <c r="D3846" s="190"/>
      <c r="E3846" s="190"/>
      <c r="F3846" s="190"/>
      <c r="G3846" s="190"/>
      <c r="H3846" s="276"/>
      <c r="I3846" s="190"/>
      <c r="J3846" s="67"/>
      <c r="K3846" s="190"/>
      <c r="L3846" s="190"/>
      <c r="M3846" s="191"/>
      <c r="N3846" s="190"/>
      <c r="O3846" s="192"/>
      <c r="P3846" s="218"/>
      <c r="Q3846" s="218"/>
      <c r="R3846" s="218"/>
    </row>
    <row r="3847" spans="1:18" x14ac:dyDescent="0.25">
      <c r="A3847" s="191"/>
      <c r="B3847" s="190"/>
      <c r="C3847" s="190"/>
      <c r="D3847" s="190"/>
      <c r="E3847" s="190"/>
      <c r="F3847" s="190"/>
      <c r="G3847" s="190"/>
      <c r="H3847" s="276"/>
      <c r="I3847" s="190"/>
      <c r="J3847" s="67"/>
      <c r="K3847" s="190"/>
      <c r="L3847" s="190"/>
      <c r="M3847" s="191"/>
      <c r="N3847" s="190"/>
      <c r="O3847" s="192"/>
      <c r="P3847" s="218"/>
      <c r="Q3847" s="218"/>
      <c r="R3847" s="218"/>
    </row>
    <row r="3848" spans="1:18" x14ac:dyDescent="0.25">
      <c r="A3848" s="191"/>
      <c r="B3848" s="190"/>
      <c r="C3848" s="190"/>
      <c r="D3848" s="190"/>
      <c r="E3848" s="190"/>
      <c r="F3848" s="190"/>
      <c r="G3848" s="190"/>
      <c r="H3848" s="276"/>
      <c r="I3848" s="190"/>
      <c r="J3848" s="67"/>
      <c r="K3848" s="190"/>
      <c r="L3848" s="190"/>
      <c r="M3848" s="191"/>
      <c r="N3848" s="190"/>
      <c r="O3848" s="192"/>
      <c r="P3848" s="218"/>
      <c r="Q3848" s="218"/>
      <c r="R3848" s="218"/>
    </row>
    <row r="3849" spans="1:18" x14ac:dyDescent="0.25">
      <c r="A3849" s="191"/>
      <c r="B3849" s="190"/>
      <c r="C3849" s="190"/>
      <c r="D3849" s="190"/>
      <c r="E3849" s="190"/>
      <c r="F3849" s="190"/>
      <c r="G3849" s="190"/>
      <c r="H3849" s="276"/>
      <c r="I3849" s="190"/>
      <c r="J3849" s="67"/>
      <c r="K3849" s="190"/>
      <c r="L3849" s="190"/>
      <c r="M3849" s="191"/>
      <c r="N3849" s="190"/>
      <c r="O3849" s="192"/>
      <c r="P3849" s="218"/>
      <c r="Q3849" s="218"/>
      <c r="R3849" s="218"/>
    </row>
    <row r="3850" spans="1:18" x14ac:dyDescent="0.25">
      <c r="A3850" s="191"/>
      <c r="B3850" s="190"/>
      <c r="C3850" s="190"/>
      <c r="D3850" s="190"/>
      <c r="E3850" s="190"/>
      <c r="F3850" s="190"/>
      <c r="G3850" s="190"/>
      <c r="H3850" s="276"/>
      <c r="I3850" s="190"/>
      <c r="J3850" s="67"/>
      <c r="K3850" s="190"/>
      <c r="L3850" s="190"/>
      <c r="M3850" s="191"/>
      <c r="N3850" s="190"/>
      <c r="O3850" s="192"/>
      <c r="P3850" s="218"/>
      <c r="Q3850" s="218"/>
      <c r="R3850" s="218"/>
    </row>
    <row r="3851" spans="1:18" x14ac:dyDescent="0.25">
      <c r="A3851" s="191"/>
      <c r="B3851" s="190"/>
      <c r="C3851" s="190"/>
      <c r="D3851" s="190"/>
      <c r="E3851" s="190"/>
      <c r="F3851" s="190"/>
      <c r="G3851" s="190"/>
      <c r="H3851" s="276"/>
      <c r="I3851" s="190"/>
      <c r="J3851" s="67"/>
      <c r="K3851" s="190"/>
      <c r="L3851" s="190"/>
      <c r="M3851" s="191"/>
      <c r="N3851" s="190"/>
      <c r="O3851" s="192"/>
      <c r="P3851" s="218"/>
      <c r="Q3851" s="218"/>
      <c r="R3851" s="218"/>
    </row>
    <row r="3852" spans="1:18" x14ac:dyDescent="0.25">
      <c r="A3852" s="191"/>
      <c r="B3852" s="190"/>
      <c r="C3852" s="190"/>
      <c r="D3852" s="190"/>
      <c r="E3852" s="190"/>
      <c r="F3852" s="190"/>
      <c r="G3852" s="190"/>
      <c r="H3852" s="276"/>
      <c r="I3852" s="190"/>
      <c r="J3852" s="67"/>
      <c r="K3852" s="190"/>
      <c r="L3852" s="190"/>
      <c r="M3852" s="191"/>
      <c r="N3852" s="190"/>
      <c r="O3852" s="192"/>
      <c r="P3852" s="218"/>
      <c r="Q3852" s="218"/>
      <c r="R3852" s="218"/>
    </row>
    <row r="3853" spans="1:18" x14ac:dyDescent="0.25">
      <c r="A3853" s="191"/>
      <c r="B3853" s="190"/>
      <c r="C3853" s="190"/>
      <c r="D3853" s="190"/>
      <c r="E3853" s="190"/>
      <c r="F3853" s="190"/>
      <c r="G3853" s="190"/>
      <c r="H3853" s="276"/>
      <c r="I3853" s="190"/>
      <c r="J3853" s="67"/>
      <c r="K3853" s="190"/>
      <c r="L3853" s="190"/>
      <c r="M3853" s="191"/>
      <c r="N3853" s="190"/>
      <c r="O3853" s="192"/>
      <c r="P3853" s="218"/>
      <c r="Q3853" s="218"/>
      <c r="R3853" s="218"/>
    </row>
    <row r="3854" spans="1:18" x14ac:dyDescent="0.25">
      <c r="A3854" s="191"/>
      <c r="B3854" s="190"/>
      <c r="C3854" s="190"/>
      <c r="D3854" s="190"/>
      <c r="E3854" s="190"/>
      <c r="F3854" s="190"/>
      <c r="G3854" s="190"/>
      <c r="H3854" s="276"/>
      <c r="I3854" s="190"/>
      <c r="J3854" s="67"/>
      <c r="K3854" s="190"/>
      <c r="L3854" s="190"/>
      <c r="M3854" s="191"/>
      <c r="N3854" s="190"/>
      <c r="O3854" s="192"/>
      <c r="P3854" s="218"/>
      <c r="Q3854" s="218"/>
      <c r="R3854" s="218"/>
    </row>
    <row r="3855" spans="1:18" x14ac:dyDescent="0.25">
      <c r="A3855" s="191"/>
      <c r="B3855" s="190"/>
      <c r="C3855" s="190"/>
      <c r="D3855" s="190"/>
      <c r="E3855" s="190"/>
      <c r="F3855" s="190"/>
      <c r="G3855" s="190"/>
      <c r="H3855" s="276"/>
      <c r="I3855" s="190"/>
      <c r="J3855" s="67"/>
      <c r="K3855" s="190"/>
      <c r="L3855" s="190"/>
      <c r="M3855" s="191"/>
      <c r="N3855" s="190"/>
      <c r="O3855" s="192"/>
      <c r="P3855" s="218"/>
      <c r="Q3855" s="218"/>
      <c r="R3855" s="218"/>
    </row>
    <row r="3856" spans="1:18" x14ac:dyDescent="0.25">
      <c r="A3856" s="191"/>
      <c r="B3856" s="190"/>
      <c r="C3856" s="190"/>
      <c r="D3856" s="190"/>
      <c r="E3856" s="190"/>
      <c r="F3856" s="190"/>
      <c r="G3856" s="190"/>
      <c r="H3856" s="276"/>
      <c r="I3856" s="190"/>
      <c r="J3856" s="67"/>
      <c r="K3856" s="190"/>
      <c r="L3856" s="190"/>
      <c r="M3856" s="191"/>
      <c r="N3856" s="190"/>
      <c r="O3856" s="192"/>
      <c r="P3856" s="218"/>
      <c r="Q3856" s="218"/>
      <c r="R3856" s="218"/>
    </row>
    <row r="3857" spans="1:18" x14ac:dyDescent="0.25">
      <c r="A3857" s="191"/>
      <c r="B3857" s="190"/>
      <c r="C3857" s="190"/>
      <c r="D3857" s="190"/>
      <c r="E3857" s="190"/>
      <c r="F3857" s="190"/>
      <c r="G3857" s="190"/>
      <c r="H3857" s="276"/>
      <c r="I3857" s="190"/>
      <c r="J3857" s="67"/>
      <c r="K3857" s="190"/>
      <c r="L3857" s="190"/>
      <c r="M3857" s="191"/>
      <c r="N3857" s="190"/>
      <c r="O3857" s="192"/>
      <c r="P3857" s="218"/>
      <c r="Q3857" s="218"/>
      <c r="R3857" s="218"/>
    </row>
    <row r="3858" spans="1:18" x14ac:dyDescent="0.25">
      <c r="A3858" s="191"/>
      <c r="B3858" s="190"/>
      <c r="C3858" s="190"/>
      <c r="D3858" s="190"/>
      <c r="E3858" s="190"/>
      <c r="F3858" s="190"/>
      <c r="G3858" s="190"/>
      <c r="H3858" s="276"/>
      <c r="I3858" s="190"/>
      <c r="J3858" s="67"/>
      <c r="K3858" s="190"/>
      <c r="L3858" s="190"/>
      <c r="M3858" s="191"/>
      <c r="N3858" s="190"/>
      <c r="O3858" s="192"/>
      <c r="P3858" s="218"/>
      <c r="Q3858" s="218"/>
      <c r="R3858" s="218"/>
    </row>
    <row r="3859" spans="1:18" x14ac:dyDescent="0.25">
      <c r="A3859" s="191"/>
      <c r="B3859" s="190"/>
      <c r="C3859" s="190"/>
      <c r="D3859" s="190"/>
      <c r="E3859" s="190"/>
      <c r="F3859" s="190"/>
      <c r="G3859" s="190"/>
      <c r="H3859" s="276"/>
      <c r="I3859" s="190"/>
      <c r="J3859" s="67"/>
      <c r="K3859" s="190"/>
      <c r="L3859" s="190"/>
      <c r="M3859" s="191"/>
      <c r="N3859" s="190"/>
      <c r="O3859" s="192"/>
      <c r="P3859" s="218"/>
      <c r="Q3859" s="218"/>
      <c r="R3859" s="218"/>
    </row>
    <row r="3860" spans="1:18" x14ac:dyDescent="0.25">
      <c r="A3860" s="191"/>
      <c r="B3860" s="190"/>
      <c r="C3860" s="190"/>
      <c r="D3860" s="190"/>
      <c r="E3860" s="190"/>
      <c r="F3860" s="190"/>
      <c r="G3860" s="190"/>
      <c r="H3860" s="276"/>
      <c r="I3860" s="190"/>
      <c r="J3860" s="67"/>
      <c r="K3860" s="190"/>
      <c r="L3860" s="190"/>
      <c r="M3860" s="191"/>
      <c r="N3860" s="190"/>
      <c r="O3860" s="192"/>
      <c r="P3860" s="218"/>
      <c r="Q3860" s="218"/>
      <c r="R3860" s="218"/>
    </row>
    <row r="3861" spans="1:18" x14ac:dyDescent="0.25">
      <c r="A3861" s="191"/>
      <c r="B3861" s="190"/>
      <c r="C3861" s="190"/>
      <c r="D3861" s="190"/>
      <c r="E3861" s="190"/>
      <c r="F3861" s="190"/>
      <c r="G3861" s="190"/>
      <c r="H3861" s="276"/>
      <c r="I3861" s="190"/>
      <c r="J3861" s="67"/>
      <c r="K3861" s="190"/>
      <c r="L3861" s="190"/>
      <c r="M3861" s="191"/>
      <c r="N3861" s="190"/>
      <c r="O3861" s="192"/>
      <c r="P3861" s="218"/>
      <c r="Q3861" s="218"/>
      <c r="R3861" s="218"/>
    </row>
    <row r="3862" spans="1:18" x14ac:dyDescent="0.25">
      <c r="A3862" s="191"/>
      <c r="B3862" s="190"/>
      <c r="C3862" s="190"/>
      <c r="D3862" s="190"/>
      <c r="E3862" s="190"/>
      <c r="F3862" s="190"/>
      <c r="G3862" s="190"/>
      <c r="H3862" s="276"/>
      <c r="I3862" s="190"/>
      <c r="J3862" s="67"/>
      <c r="K3862" s="190"/>
      <c r="L3862" s="190"/>
      <c r="M3862" s="191"/>
      <c r="N3862" s="190"/>
      <c r="O3862" s="192"/>
      <c r="P3862" s="218"/>
      <c r="Q3862" s="218"/>
      <c r="R3862" s="218"/>
    </row>
    <row r="3863" spans="1:18" x14ac:dyDescent="0.25">
      <c r="A3863" s="191"/>
      <c r="B3863" s="190"/>
      <c r="C3863" s="190"/>
      <c r="D3863" s="190"/>
      <c r="E3863" s="190"/>
      <c r="F3863" s="190"/>
      <c r="G3863" s="190"/>
      <c r="H3863" s="276"/>
      <c r="I3863" s="190"/>
      <c r="J3863" s="67"/>
      <c r="K3863" s="190"/>
      <c r="L3863" s="190"/>
      <c r="M3863" s="191"/>
      <c r="N3863" s="190"/>
      <c r="O3863" s="192"/>
      <c r="P3863" s="218"/>
      <c r="Q3863" s="218"/>
      <c r="R3863" s="218"/>
    </row>
    <row r="3864" spans="1:18" x14ac:dyDescent="0.25">
      <c r="A3864" s="191"/>
      <c r="B3864" s="190"/>
      <c r="C3864" s="190"/>
      <c r="D3864" s="190"/>
      <c r="E3864" s="190"/>
      <c r="F3864" s="190"/>
      <c r="G3864" s="190"/>
      <c r="H3864" s="276"/>
      <c r="I3864" s="190"/>
      <c r="J3864" s="67"/>
      <c r="K3864" s="190"/>
      <c r="L3864" s="190"/>
      <c r="M3864" s="191"/>
      <c r="N3864" s="190"/>
      <c r="O3864" s="192"/>
      <c r="P3864" s="218"/>
      <c r="Q3864" s="218"/>
      <c r="R3864" s="218"/>
    </row>
    <row r="3865" spans="1:18" x14ac:dyDescent="0.25">
      <c r="A3865" s="191"/>
      <c r="B3865" s="190"/>
      <c r="C3865" s="190"/>
      <c r="D3865" s="190"/>
      <c r="E3865" s="190"/>
      <c r="F3865" s="190"/>
      <c r="G3865" s="190"/>
      <c r="H3865" s="276"/>
      <c r="I3865" s="190"/>
      <c r="J3865" s="67"/>
      <c r="K3865" s="190"/>
      <c r="L3865" s="190"/>
      <c r="M3865" s="191"/>
      <c r="N3865" s="190"/>
      <c r="O3865" s="192"/>
      <c r="P3865" s="218"/>
      <c r="Q3865" s="218"/>
      <c r="R3865" s="218"/>
    </row>
    <row r="3866" spans="1:18" x14ac:dyDescent="0.25">
      <c r="A3866" s="191"/>
      <c r="B3866" s="190"/>
      <c r="C3866" s="190"/>
      <c r="D3866" s="190"/>
      <c r="E3866" s="190"/>
      <c r="F3866" s="190"/>
      <c r="G3866" s="190"/>
      <c r="H3866" s="276"/>
      <c r="I3866" s="190"/>
      <c r="J3866" s="67"/>
      <c r="K3866" s="190"/>
      <c r="L3866" s="190"/>
      <c r="M3866" s="191"/>
      <c r="N3866" s="190"/>
      <c r="O3866" s="192"/>
      <c r="P3866" s="218"/>
      <c r="Q3866" s="218"/>
      <c r="R3866" s="218"/>
    </row>
    <row r="3867" spans="1:18" x14ac:dyDescent="0.25">
      <c r="A3867" s="191"/>
      <c r="B3867" s="190"/>
      <c r="C3867" s="190"/>
      <c r="D3867" s="190"/>
      <c r="E3867" s="190"/>
      <c r="F3867" s="190"/>
      <c r="G3867" s="190"/>
      <c r="H3867" s="276"/>
      <c r="I3867" s="190"/>
      <c r="J3867" s="67"/>
      <c r="K3867" s="190"/>
      <c r="L3867" s="190"/>
      <c r="M3867" s="191"/>
      <c r="N3867" s="190"/>
      <c r="O3867" s="192"/>
      <c r="P3867" s="218"/>
      <c r="Q3867" s="218"/>
      <c r="R3867" s="218"/>
    </row>
    <row r="3868" spans="1:18" x14ac:dyDescent="0.25">
      <c r="A3868" s="191"/>
      <c r="B3868" s="190"/>
      <c r="C3868" s="190"/>
      <c r="D3868" s="190"/>
      <c r="E3868" s="190"/>
      <c r="F3868" s="190"/>
      <c r="G3868" s="190"/>
      <c r="H3868" s="276"/>
      <c r="I3868" s="190"/>
      <c r="J3868" s="67"/>
      <c r="K3868" s="190"/>
      <c r="L3868" s="190"/>
      <c r="M3868" s="191"/>
      <c r="N3868" s="190"/>
      <c r="O3868" s="192"/>
      <c r="P3868" s="218"/>
      <c r="Q3868" s="218"/>
      <c r="R3868" s="218"/>
    </row>
    <row r="3869" spans="1:18" x14ac:dyDescent="0.25">
      <c r="A3869" s="191"/>
      <c r="B3869" s="190"/>
      <c r="C3869" s="190"/>
      <c r="D3869" s="190"/>
      <c r="E3869" s="190"/>
      <c r="F3869" s="190"/>
      <c r="G3869" s="190"/>
      <c r="H3869" s="276"/>
      <c r="I3869" s="190"/>
      <c r="J3869" s="67"/>
      <c r="K3869" s="190"/>
      <c r="L3869" s="190"/>
      <c r="M3869" s="191"/>
      <c r="N3869" s="190"/>
      <c r="O3869" s="192"/>
      <c r="P3869" s="218"/>
      <c r="Q3869" s="218"/>
      <c r="R3869" s="218"/>
    </row>
    <row r="3870" spans="1:18" x14ac:dyDescent="0.25">
      <c r="A3870" s="191"/>
      <c r="B3870" s="190"/>
      <c r="C3870" s="190"/>
      <c r="D3870" s="190"/>
      <c r="E3870" s="190"/>
      <c r="F3870" s="190"/>
      <c r="G3870" s="190"/>
      <c r="H3870" s="276"/>
      <c r="I3870" s="190"/>
      <c r="J3870" s="67"/>
      <c r="K3870" s="190"/>
      <c r="L3870" s="190"/>
      <c r="M3870" s="191"/>
      <c r="N3870" s="190"/>
      <c r="O3870" s="192"/>
      <c r="P3870" s="218"/>
      <c r="Q3870" s="218"/>
      <c r="R3870" s="218"/>
    </row>
    <row r="3871" spans="1:18" x14ac:dyDescent="0.25">
      <c r="A3871" s="191"/>
      <c r="B3871" s="190"/>
      <c r="C3871" s="190"/>
      <c r="D3871" s="190"/>
      <c r="E3871" s="190"/>
      <c r="F3871" s="190"/>
      <c r="G3871" s="190"/>
      <c r="H3871" s="276"/>
      <c r="I3871" s="190"/>
      <c r="J3871" s="67"/>
      <c r="K3871" s="190"/>
      <c r="L3871" s="190"/>
      <c r="M3871" s="191"/>
      <c r="N3871" s="190"/>
      <c r="O3871" s="192"/>
      <c r="P3871" s="218"/>
      <c r="Q3871" s="218"/>
      <c r="R3871" s="218"/>
    </row>
    <row r="3872" spans="1:18" x14ac:dyDescent="0.25">
      <c r="A3872" s="191"/>
      <c r="B3872" s="190"/>
      <c r="C3872" s="190"/>
      <c r="D3872" s="190"/>
      <c r="E3872" s="190"/>
      <c r="F3872" s="190"/>
      <c r="G3872" s="190"/>
      <c r="H3872" s="276"/>
      <c r="I3872" s="190"/>
      <c r="J3872" s="67"/>
      <c r="K3872" s="190"/>
      <c r="L3872" s="190"/>
      <c r="M3872" s="191"/>
      <c r="N3872" s="190"/>
      <c r="O3872" s="192"/>
      <c r="P3872" s="218"/>
      <c r="Q3872" s="218"/>
      <c r="R3872" s="218"/>
    </row>
    <row r="3873" spans="1:18" x14ac:dyDescent="0.25">
      <c r="A3873" s="191"/>
      <c r="B3873" s="190"/>
      <c r="C3873" s="190"/>
      <c r="D3873" s="190"/>
      <c r="E3873" s="190"/>
      <c r="F3873" s="190"/>
      <c r="G3873" s="190"/>
      <c r="H3873" s="276"/>
      <c r="I3873" s="190"/>
      <c r="J3873" s="67"/>
      <c r="K3873" s="190"/>
      <c r="L3873" s="190"/>
      <c r="M3873" s="191"/>
      <c r="N3873" s="190"/>
      <c r="O3873" s="192"/>
      <c r="P3873" s="218"/>
      <c r="Q3873" s="218"/>
      <c r="R3873" s="218"/>
    </row>
    <row r="3874" spans="1:18" x14ac:dyDescent="0.25">
      <c r="A3874" s="191"/>
      <c r="B3874" s="190"/>
      <c r="C3874" s="190"/>
      <c r="D3874" s="190"/>
      <c r="E3874" s="190"/>
      <c r="F3874" s="190"/>
      <c r="G3874" s="190"/>
      <c r="H3874" s="276"/>
      <c r="I3874" s="190"/>
      <c r="J3874" s="67"/>
      <c r="K3874" s="190"/>
      <c r="L3874" s="190"/>
      <c r="M3874" s="191"/>
      <c r="N3874" s="190"/>
      <c r="O3874" s="192"/>
      <c r="P3874" s="218"/>
      <c r="Q3874" s="218"/>
      <c r="R3874" s="218"/>
    </row>
    <row r="3875" spans="1:18" x14ac:dyDescent="0.25">
      <c r="A3875" s="191"/>
      <c r="B3875" s="190"/>
      <c r="C3875" s="190"/>
      <c r="D3875" s="190"/>
      <c r="E3875" s="190"/>
      <c r="F3875" s="190"/>
      <c r="G3875" s="190"/>
      <c r="H3875" s="276"/>
      <c r="I3875" s="190"/>
      <c r="J3875" s="67"/>
      <c r="K3875" s="190"/>
      <c r="L3875" s="190"/>
      <c r="M3875" s="191"/>
      <c r="N3875" s="190"/>
      <c r="O3875" s="192"/>
      <c r="P3875" s="218"/>
      <c r="Q3875" s="218"/>
      <c r="R3875" s="218"/>
    </row>
    <row r="3876" spans="1:18" x14ac:dyDescent="0.25">
      <c r="A3876" s="191"/>
      <c r="B3876" s="190"/>
      <c r="C3876" s="190"/>
      <c r="D3876" s="190"/>
      <c r="E3876" s="190"/>
      <c r="F3876" s="190"/>
      <c r="G3876" s="190"/>
      <c r="H3876" s="276"/>
      <c r="I3876" s="190"/>
      <c r="J3876" s="67"/>
      <c r="K3876" s="190"/>
      <c r="L3876" s="190"/>
      <c r="M3876" s="191"/>
      <c r="N3876" s="190"/>
      <c r="O3876" s="192"/>
      <c r="P3876" s="218"/>
      <c r="Q3876" s="218"/>
      <c r="R3876" s="218"/>
    </row>
    <row r="3877" spans="1:18" x14ac:dyDescent="0.25">
      <c r="A3877" s="191"/>
      <c r="B3877" s="190"/>
      <c r="C3877" s="190"/>
      <c r="D3877" s="190"/>
      <c r="E3877" s="190"/>
      <c r="F3877" s="190"/>
      <c r="G3877" s="190"/>
      <c r="H3877" s="276"/>
      <c r="I3877" s="190"/>
      <c r="J3877" s="67"/>
      <c r="K3877" s="190"/>
      <c r="L3877" s="190"/>
      <c r="M3877" s="191"/>
      <c r="N3877" s="190"/>
      <c r="O3877" s="192"/>
      <c r="P3877" s="218"/>
      <c r="Q3877" s="218"/>
      <c r="R3877" s="218"/>
    </row>
    <row r="3878" spans="1:18" x14ac:dyDescent="0.25">
      <c r="A3878" s="191"/>
      <c r="B3878" s="190"/>
      <c r="C3878" s="190"/>
      <c r="D3878" s="190"/>
      <c r="E3878" s="190"/>
      <c r="F3878" s="190"/>
      <c r="G3878" s="190"/>
      <c r="H3878" s="276"/>
      <c r="I3878" s="190"/>
      <c r="J3878" s="67"/>
      <c r="K3878" s="190"/>
      <c r="L3878" s="190"/>
      <c r="M3878" s="191"/>
      <c r="N3878" s="190"/>
      <c r="O3878" s="192"/>
      <c r="P3878" s="218"/>
      <c r="Q3878" s="218"/>
      <c r="R3878" s="218"/>
    </row>
    <row r="3879" spans="1:18" x14ac:dyDescent="0.25">
      <c r="A3879" s="191"/>
      <c r="B3879" s="190"/>
      <c r="C3879" s="190"/>
      <c r="D3879" s="190"/>
      <c r="E3879" s="190"/>
      <c r="F3879" s="190"/>
      <c r="G3879" s="190"/>
      <c r="H3879" s="276"/>
      <c r="I3879" s="190"/>
      <c r="J3879" s="67"/>
      <c r="K3879" s="190"/>
      <c r="L3879" s="190"/>
      <c r="M3879" s="191"/>
      <c r="N3879" s="190"/>
      <c r="O3879" s="192"/>
      <c r="P3879" s="218"/>
      <c r="Q3879" s="218"/>
      <c r="R3879" s="218"/>
    </row>
    <row r="3880" spans="1:18" x14ac:dyDescent="0.25">
      <c r="A3880" s="191"/>
      <c r="B3880" s="190"/>
      <c r="C3880" s="190"/>
      <c r="D3880" s="190"/>
      <c r="E3880" s="190"/>
      <c r="F3880" s="190"/>
      <c r="G3880" s="190"/>
      <c r="H3880" s="276"/>
      <c r="I3880" s="190"/>
      <c r="J3880" s="67"/>
      <c r="K3880" s="190"/>
      <c r="L3880" s="190"/>
      <c r="M3880" s="191"/>
      <c r="N3880" s="190"/>
      <c r="O3880" s="192"/>
      <c r="P3880" s="218"/>
      <c r="Q3880" s="218"/>
      <c r="R3880" s="218"/>
    </row>
    <row r="3881" spans="1:18" x14ac:dyDescent="0.25">
      <c r="A3881" s="191"/>
      <c r="B3881" s="190"/>
      <c r="C3881" s="190"/>
      <c r="D3881" s="190"/>
      <c r="E3881" s="190"/>
      <c r="F3881" s="190"/>
      <c r="G3881" s="190"/>
      <c r="H3881" s="276"/>
      <c r="I3881" s="190"/>
      <c r="J3881" s="67"/>
      <c r="K3881" s="190"/>
      <c r="L3881" s="190"/>
      <c r="M3881" s="191"/>
      <c r="N3881" s="190"/>
      <c r="O3881" s="192"/>
      <c r="P3881" s="218"/>
      <c r="Q3881" s="218"/>
      <c r="R3881" s="218"/>
    </row>
    <row r="3882" spans="1:18" x14ac:dyDescent="0.25">
      <c r="A3882" s="191"/>
      <c r="B3882" s="190"/>
      <c r="C3882" s="190"/>
      <c r="D3882" s="190"/>
      <c r="E3882" s="190"/>
      <c r="F3882" s="190"/>
      <c r="G3882" s="190"/>
      <c r="H3882" s="276"/>
      <c r="I3882" s="190"/>
      <c r="J3882" s="67"/>
      <c r="K3882" s="190"/>
      <c r="L3882" s="190"/>
      <c r="M3882" s="191"/>
      <c r="N3882" s="190"/>
      <c r="O3882" s="192"/>
      <c r="P3882" s="218"/>
      <c r="Q3882" s="218"/>
      <c r="R3882" s="218"/>
    </row>
    <row r="3883" spans="1:18" x14ac:dyDescent="0.25">
      <c r="A3883" s="191"/>
      <c r="B3883" s="190"/>
      <c r="C3883" s="190"/>
      <c r="D3883" s="190"/>
      <c r="E3883" s="190"/>
      <c r="F3883" s="190"/>
      <c r="G3883" s="190"/>
      <c r="H3883" s="276"/>
      <c r="I3883" s="190"/>
      <c r="J3883" s="67"/>
      <c r="K3883" s="190"/>
      <c r="L3883" s="190"/>
      <c r="M3883" s="191"/>
      <c r="N3883" s="190"/>
      <c r="O3883" s="192"/>
      <c r="P3883" s="218"/>
      <c r="Q3883" s="218"/>
      <c r="R3883" s="218"/>
    </row>
    <row r="3884" spans="1:18" x14ac:dyDescent="0.25">
      <c r="A3884" s="191"/>
      <c r="B3884" s="190"/>
      <c r="C3884" s="190"/>
      <c r="D3884" s="190"/>
      <c r="E3884" s="190"/>
      <c r="F3884" s="190"/>
      <c r="G3884" s="190"/>
      <c r="H3884" s="276"/>
      <c r="I3884" s="190"/>
      <c r="J3884" s="67"/>
      <c r="K3884" s="190"/>
      <c r="L3884" s="190"/>
      <c r="M3884" s="191"/>
      <c r="N3884" s="190"/>
      <c r="O3884" s="192"/>
      <c r="P3884" s="218"/>
      <c r="Q3884" s="218"/>
      <c r="R3884" s="218"/>
    </row>
    <row r="3885" spans="1:18" x14ac:dyDescent="0.25">
      <c r="A3885" s="191"/>
      <c r="B3885" s="190"/>
      <c r="C3885" s="190"/>
      <c r="D3885" s="190"/>
      <c r="E3885" s="190"/>
      <c r="F3885" s="190"/>
      <c r="G3885" s="190"/>
      <c r="H3885" s="276"/>
      <c r="I3885" s="190"/>
      <c r="J3885" s="67"/>
      <c r="K3885" s="190"/>
      <c r="L3885" s="190"/>
      <c r="M3885" s="191"/>
      <c r="N3885" s="190"/>
      <c r="O3885" s="192"/>
      <c r="P3885" s="218"/>
      <c r="Q3885" s="218"/>
      <c r="R3885" s="218"/>
    </row>
    <row r="3886" spans="1:18" x14ac:dyDescent="0.25">
      <c r="A3886" s="191"/>
      <c r="B3886" s="190"/>
      <c r="C3886" s="190"/>
      <c r="D3886" s="190"/>
      <c r="E3886" s="190"/>
      <c r="F3886" s="190"/>
      <c r="G3886" s="190"/>
      <c r="H3886" s="276"/>
      <c r="I3886" s="190"/>
      <c r="J3886" s="67"/>
      <c r="K3886" s="190"/>
      <c r="L3886" s="190"/>
      <c r="M3886" s="191"/>
      <c r="N3886" s="190"/>
      <c r="O3886" s="192"/>
      <c r="P3886" s="218"/>
      <c r="Q3886" s="218"/>
      <c r="R3886" s="218"/>
    </row>
    <row r="3887" spans="1:18" x14ac:dyDescent="0.25">
      <c r="A3887" s="191"/>
      <c r="B3887" s="190"/>
      <c r="C3887" s="190"/>
      <c r="D3887" s="190"/>
      <c r="E3887" s="190"/>
      <c r="F3887" s="190"/>
      <c r="G3887" s="190"/>
      <c r="H3887" s="276"/>
      <c r="I3887" s="190"/>
      <c r="J3887" s="67"/>
      <c r="K3887" s="190"/>
      <c r="L3887" s="190"/>
      <c r="M3887" s="191"/>
      <c r="N3887" s="190"/>
      <c r="O3887" s="192"/>
      <c r="P3887" s="218"/>
      <c r="Q3887" s="218"/>
      <c r="R3887" s="218"/>
    </row>
    <row r="3888" spans="1:18" x14ac:dyDescent="0.25">
      <c r="A3888" s="191"/>
      <c r="B3888" s="190"/>
      <c r="C3888" s="190"/>
      <c r="D3888" s="190"/>
      <c r="E3888" s="190"/>
      <c r="F3888" s="190"/>
      <c r="G3888" s="190"/>
      <c r="H3888" s="276"/>
      <c r="I3888" s="190"/>
      <c r="J3888" s="67"/>
      <c r="K3888" s="190"/>
      <c r="L3888" s="190"/>
      <c r="M3888" s="191"/>
      <c r="N3888" s="190"/>
      <c r="O3888" s="192"/>
      <c r="P3888" s="218"/>
      <c r="Q3888" s="218"/>
      <c r="R3888" s="218"/>
    </row>
    <row r="3889" spans="1:18" x14ac:dyDescent="0.25">
      <c r="A3889" s="191"/>
      <c r="B3889" s="190"/>
      <c r="C3889" s="190"/>
      <c r="D3889" s="190"/>
      <c r="E3889" s="190"/>
      <c r="F3889" s="190"/>
      <c r="G3889" s="190"/>
      <c r="H3889" s="276"/>
      <c r="I3889" s="190"/>
      <c r="J3889" s="67"/>
      <c r="K3889" s="190"/>
      <c r="L3889" s="190"/>
      <c r="M3889" s="191"/>
      <c r="N3889" s="190"/>
      <c r="O3889" s="192"/>
      <c r="P3889" s="218"/>
      <c r="Q3889" s="218"/>
      <c r="R3889" s="218"/>
    </row>
    <row r="3890" spans="1:18" x14ac:dyDescent="0.25">
      <c r="A3890" s="191"/>
      <c r="B3890" s="190"/>
      <c r="C3890" s="190"/>
      <c r="D3890" s="190"/>
      <c r="E3890" s="190"/>
      <c r="F3890" s="190"/>
      <c r="G3890" s="190"/>
      <c r="H3890" s="276"/>
      <c r="I3890" s="190"/>
      <c r="J3890" s="67"/>
      <c r="K3890" s="190"/>
      <c r="L3890" s="190"/>
      <c r="M3890" s="191"/>
      <c r="N3890" s="190"/>
      <c r="O3890" s="192"/>
      <c r="P3890" s="218"/>
      <c r="Q3890" s="218"/>
      <c r="R3890" s="218"/>
    </row>
    <row r="3891" spans="1:18" x14ac:dyDescent="0.25">
      <c r="A3891" s="191"/>
      <c r="B3891" s="190"/>
      <c r="C3891" s="190"/>
      <c r="D3891" s="190"/>
      <c r="E3891" s="190"/>
      <c r="F3891" s="190"/>
      <c r="G3891" s="190"/>
      <c r="H3891" s="276"/>
      <c r="I3891" s="190"/>
      <c r="J3891" s="67"/>
      <c r="K3891" s="190"/>
      <c r="L3891" s="190"/>
      <c r="M3891" s="191"/>
      <c r="N3891" s="190"/>
      <c r="O3891" s="192"/>
      <c r="P3891" s="218"/>
      <c r="Q3891" s="218"/>
      <c r="R3891" s="218"/>
    </row>
    <row r="3892" spans="1:18" x14ac:dyDescent="0.25">
      <c r="A3892" s="191"/>
      <c r="B3892" s="190"/>
      <c r="C3892" s="190"/>
      <c r="D3892" s="190"/>
      <c r="E3892" s="190"/>
      <c r="F3892" s="190"/>
      <c r="G3892" s="190"/>
      <c r="H3892" s="276"/>
      <c r="I3892" s="190"/>
      <c r="J3892" s="67"/>
      <c r="K3892" s="190"/>
      <c r="L3892" s="190"/>
      <c r="M3892" s="191"/>
      <c r="N3892" s="190"/>
      <c r="O3892" s="192"/>
      <c r="P3892" s="218"/>
      <c r="Q3892" s="218"/>
      <c r="R3892" s="218"/>
    </row>
    <row r="3893" spans="1:18" x14ac:dyDescent="0.25">
      <c r="A3893" s="191"/>
      <c r="B3893" s="190"/>
      <c r="C3893" s="190"/>
      <c r="D3893" s="190"/>
      <c r="E3893" s="190"/>
      <c r="F3893" s="190"/>
      <c r="G3893" s="190"/>
      <c r="H3893" s="276"/>
      <c r="I3893" s="190"/>
      <c r="J3893" s="67"/>
      <c r="K3893" s="190"/>
      <c r="L3893" s="190"/>
      <c r="M3893" s="191"/>
      <c r="N3893" s="190"/>
      <c r="O3893" s="192"/>
      <c r="P3893" s="218"/>
      <c r="Q3893" s="218"/>
      <c r="R3893" s="218"/>
    </row>
    <row r="3894" spans="1:18" x14ac:dyDescent="0.25">
      <c r="A3894" s="191"/>
      <c r="B3894" s="190"/>
      <c r="C3894" s="190"/>
      <c r="D3894" s="190"/>
      <c r="E3894" s="190"/>
      <c r="F3894" s="190"/>
      <c r="G3894" s="190"/>
      <c r="H3894" s="276"/>
      <c r="I3894" s="190"/>
      <c r="J3894" s="67"/>
      <c r="K3894" s="190"/>
      <c r="L3894" s="190"/>
      <c r="M3894" s="191"/>
      <c r="N3894" s="190"/>
      <c r="O3894" s="192"/>
      <c r="P3894" s="218"/>
      <c r="Q3894" s="218"/>
      <c r="R3894" s="218"/>
    </row>
    <row r="3895" spans="1:18" x14ac:dyDescent="0.25">
      <c r="A3895" s="191"/>
      <c r="B3895" s="190"/>
      <c r="C3895" s="190"/>
      <c r="D3895" s="190"/>
      <c r="E3895" s="190"/>
      <c r="F3895" s="190"/>
      <c r="G3895" s="190"/>
      <c r="H3895" s="276"/>
      <c r="I3895" s="190"/>
      <c r="J3895" s="67"/>
      <c r="K3895" s="190"/>
      <c r="L3895" s="190"/>
      <c r="M3895" s="191"/>
      <c r="N3895" s="190"/>
      <c r="O3895" s="192"/>
      <c r="P3895" s="218"/>
      <c r="Q3895" s="218"/>
      <c r="R3895" s="218"/>
    </row>
    <row r="3896" spans="1:18" x14ac:dyDescent="0.25">
      <c r="A3896" s="191"/>
      <c r="B3896" s="190"/>
      <c r="C3896" s="190"/>
      <c r="D3896" s="190"/>
      <c r="E3896" s="190"/>
      <c r="F3896" s="190"/>
      <c r="G3896" s="190"/>
      <c r="H3896" s="276"/>
      <c r="I3896" s="190"/>
      <c r="J3896" s="67"/>
      <c r="K3896" s="190"/>
      <c r="L3896" s="190"/>
      <c r="M3896" s="191"/>
      <c r="N3896" s="190"/>
      <c r="O3896" s="192"/>
      <c r="P3896" s="218"/>
      <c r="Q3896" s="218"/>
      <c r="R3896" s="218"/>
    </row>
    <row r="3897" spans="1:18" x14ac:dyDescent="0.25">
      <c r="A3897" s="191"/>
      <c r="B3897" s="190"/>
      <c r="C3897" s="190"/>
      <c r="D3897" s="190"/>
      <c r="E3897" s="190"/>
      <c r="F3897" s="190"/>
      <c r="G3897" s="190"/>
      <c r="H3897" s="276"/>
      <c r="I3897" s="190"/>
      <c r="J3897" s="67"/>
      <c r="K3897" s="190"/>
      <c r="L3897" s="190"/>
      <c r="M3897" s="191"/>
      <c r="N3897" s="190"/>
      <c r="O3897" s="192"/>
      <c r="P3897" s="218"/>
      <c r="Q3897" s="218"/>
      <c r="R3897" s="218"/>
    </row>
    <row r="3898" spans="1:18" x14ac:dyDescent="0.25">
      <c r="A3898" s="191"/>
      <c r="B3898" s="190"/>
      <c r="C3898" s="190"/>
      <c r="D3898" s="190"/>
      <c r="E3898" s="190"/>
      <c r="F3898" s="190"/>
      <c r="G3898" s="190"/>
      <c r="H3898" s="276"/>
      <c r="I3898" s="190"/>
      <c r="J3898" s="67"/>
      <c r="K3898" s="190"/>
      <c r="L3898" s="190"/>
      <c r="M3898" s="191"/>
      <c r="N3898" s="190"/>
      <c r="O3898" s="192"/>
      <c r="P3898" s="218"/>
      <c r="Q3898" s="218"/>
      <c r="R3898" s="218"/>
    </row>
    <row r="3899" spans="1:18" x14ac:dyDescent="0.25">
      <c r="A3899" s="191"/>
      <c r="B3899" s="190"/>
      <c r="C3899" s="190"/>
      <c r="D3899" s="190"/>
      <c r="E3899" s="190"/>
      <c r="F3899" s="190"/>
      <c r="G3899" s="190"/>
      <c r="H3899" s="276"/>
      <c r="I3899" s="190"/>
      <c r="J3899" s="67"/>
      <c r="K3899" s="190"/>
      <c r="L3899" s="190"/>
      <c r="M3899" s="191"/>
      <c r="N3899" s="190"/>
      <c r="O3899" s="192"/>
      <c r="P3899" s="218"/>
      <c r="Q3899" s="218"/>
      <c r="R3899" s="218"/>
    </row>
    <row r="3900" spans="1:18" x14ac:dyDescent="0.25">
      <c r="A3900" s="191"/>
      <c r="B3900" s="190"/>
      <c r="C3900" s="190"/>
      <c r="D3900" s="190"/>
      <c r="E3900" s="190"/>
      <c r="F3900" s="190"/>
      <c r="G3900" s="190"/>
      <c r="H3900" s="276"/>
      <c r="I3900" s="190"/>
      <c r="J3900" s="67"/>
      <c r="K3900" s="190"/>
      <c r="L3900" s="190"/>
      <c r="M3900" s="191"/>
      <c r="N3900" s="190"/>
      <c r="O3900" s="192"/>
      <c r="P3900" s="218"/>
      <c r="Q3900" s="218"/>
      <c r="R3900" s="218"/>
    </row>
    <row r="3901" spans="1:18" x14ac:dyDescent="0.25">
      <c r="A3901" s="191"/>
      <c r="B3901" s="190"/>
      <c r="C3901" s="190"/>
      <c r="D3901" s="190"/>
      <c r="E3901" s="190"/>
      <c r="F3901" s="190"/>
      <c r="G3901" s="190"/>
      <c r="H3901" s="276"/>
      <c r="I3901" s="190"/>
      <c r="J3901" s="67"/>
      <c r="K3901" s="190"/>
      <c r="L3901" s="190"/>
      <c r="M3901" s="191"/>
      <c r="N3901" s="190"/>
      <c r="O3901" s="192"/>
      <c r="P3901" s="218"/>
      <c r="Q3901" s="218"/>
      <c r="R3901" s="218"/>
    </row>
    <row r="3902" spans="1:18" x14ac:dyDescent="0.25">
      <c r="A3902" s="191"/>
      <c r="B3902" s="190"/>
      <c r="C3902" s="190"/>
      <c r="D3902" s="190"/>
      <c r="E3902" s="190"/>
      <c r="F3902" s="190"/>
      <c r="G3902" s="190"/>
      <c r="H3902" s="276"/>
      <c r="I3902" s="190"/>
      <c r="J3902" s="67"/>
      <c r="K3902" s="190"/>
      <c r="L3902" s="190"/>
      <c r="M3902" s="191"/>
      <c r="N3902" s="190"/>
      <c r="O3902" s="192"/>
      <c r="P3902" s="218"/>
      <c r="Q3902" s="218"/>
      <c r="R3902" s="218"/>
    </row>
    <row r="3903" spans="1:18" x14ac:dyDescent="0.25">
      <c r="A3903" s="191"/>
      <c r="B3903" s="190"/>
      <c r="C3903" s="190"/>
      <c r="D3903" s="190"/>
      <c r="E3903" s="190"/>
      <c r="F3903" s="190"/>
      <c r="G3903" s="190"/>
      <c r="H3903" s="276"/>
      <c r="I3903" s="190"/>
      <c r="J3903" s="67"/>
      <c r="K3903" s="190"/>
      <c r="L3903" s="190"/>
      <c r="M3903" s="191"/>
      <c r="N3903" s="190"/>
      <c r="O3903" s="192"/>
      <c r="P3903" s="218"/>
      <c r="Q3903" s="218"/>
      <c r="R3903" s="218"/>
    </row>
    <row r="3904" spans="1:18" x14ac:dyDescent="0.25">
      <c r="A3904" s="191"/>
      <c r="B3904" s="190"/>
      <c r="C3904" s="190"/>
      <c r="D3904" s="190"/>
      <c r="E3904" s="190"/>
      <c r="F3904" s="190"/>
      <c r="G3904" s="190"/>
      <c r="H3904" s="276"/>
      <c r="I3904" s="190"/>
      <c r="J3904" s="67"/>
      <c r="K3904" s="190"/>
      <c r="L3904" s="190"/>
      <c r="M3904" s="191"/>
      <c r="N3904" s="190"/>
      <c r="O3904" s="192"/>
      <c r="P3904" s="218"/>
      <c r="Q3904" s="218"/>
      <c r="R3904" s="218"/>
    </row>
    <row r="3905" spans="1:18" x14ac:dyDescent="0.25">
      <c r="A3905" s="191"/>
      <c r="B3905" s="190"/>
      <c r="C3905" s="190"/>
      <c r="D3905" s="190"/>
      <c r="E3905" s="190"/>
      <c r="F3905" s="190"/>
      <c r="G3905" s="190"/>
      <c r="H3905" s="276"/>
      <c r="I3905" s="190"/>
      <c r="J3905" s="67"/>
      <c r="K3905" s="190"/>
      <c r="L3905" s="190"/>
      <c r="M3905" s="191"/>
      <c r="N3905" s="190"/>
      <c r="O3905" s="192"/>
      <c r="P3905" s="218"/>
      <c r="Q3905" s="218"/>
      <c r="R3905" s="218"/>
    </row>
    <row r="3906" spans="1:18" x14ac:dyDescent="0.25">
      <c r="A3906" s="191"/>
      <c r="B3906" s="190"/>
      <c r="C3906" s="190"/>
      <c r="D3906" s="190"/>
      <c r="E3906" s="190"/>
      <c r="F3906" s="190"/>
      <c r="G3906" s="190"/>
      <c r="H3906" s="276"/>
      <c r="I3906" s="190"/>
      <c r="J3906" s="67"/>
      <c r="K3906" s="190"/>
      <c r="L3906" s="190"/>
      <c r="M3906" s="191"/>
      <c r="N3906" s="190"/>
      <c r="O3906" s="192"/>
      <c r="P3906" s="218"/>
      <c r="Q3906" s="218"/>
      <c r="R3906" s="218"/>
    </row>
    <row r="3907" spans="1:18" x14ac:dyDescent="0.25">
      <c r="A3907" s="191"/>
      <c r="B3907" s="190"/>
      <c r="C3907" s="190"/>
      <c r="D3907" s="190"/>
      <c r="E3907" s="190"/>
      <c r="F3907" s="190"/>
      <c r="G3907" s="190"/>
      <c r="H3907" s="276"/>
      <c r="I3907" s="190"/>
      <c r="J3907" s="67"/>
      <c r="K3907" s="190"/>
      <c r="L3907" s="190"/>
      <c r="M3907" s="191"/>
      <c r="N3907" s="190"/>
      <c r="O3907" s="192"/>
      <c r="P3907" s="218"/>
      <c r="Q3907" s="218"/>
      <c r="R3907" s="218"/>
    </row>
    <row r="3908" spans="1:18" x14ac:dyDescent="0.25">
      <c r="A3908" s="191"/>
      <c r="B3908" s="190"/>
      <c r="C3908" s="190"/>
      <c r="D3908" s="190"/>
      <c r="E3908" s="190"/>
      <c r="F3908" s="190"/>
      <c r="G3908" s="190"/>
      <c r="H3908" s="276"/>
      <c r="I3908" s="190"/>
      <c r="J3908" s="67"/>
      <c r="K3908" s="190"/>
      <c r="L3908" s="190"/>
      <c r="M3908" s="191"/>
      <c r="N3908" s="190"/>
      <c r="O3908" s="192"/>
      <c r="P3908" s="218"/>
      <c r="Q3908" s="218"/>
      <c r="R3908" s="218"/>
    </row>
    <row r="3909" spans="1:18" x14ac:dyDescent="0.25">
      <c r="A3909" s="191"/>
      <c r="B3909" s="190"/>
      <c r="C3909" s="190"/>
      <c r="D3909" s="190"/>
      <c r="E3909" s="190"/>
      <c r="F3909" s="190"/>
      <c r="G3909" s="190"/>
      <c r="H3909" s="276"/>
      <c r="I3909" s="190"/>
      <c r="J3909" s="67"/>
      <c r="K3909" s="190"/>
      <c r="L3909" s="190"/>
      <c r="M3909" s="191"/>
      <c r="N3909" s="190"/>
      <c r="O3909" s="192"/>
      <c r="P3909" s="218"/>
      <c r="Q3909" s="218"/>
      <c r="R3909" s="218"/>
    </row>
    <row r="3910" spans="1:18" x14ac:dyDescent="0.25">
      <c r="A3910" s="191"/>
      <c r="B3910" s="190"/>
      <c r="C3910" s="190"/>
      <c r="D3910" s="190"/>
      <c r="E3910" s="190"/>
      <c r="F3910" s="190"/>
      <c r="G3910" s="190"/>
      <c r="H3910" s="276"/>
      <c r="I3910" s="190"/>
      <c r="J3910" s="67"/>
      <c r="K3910" s="190"/>
      <c r="L3910" s="190"/>
      <c r="M3910" s="191"/>
      <c r="N3910" s="190"/>
      <c r="O3910" s="192"/>
      <c r="P3910" s="218"/>
      <c r="Q3910" s="218"/>
      <c r="R3910" s="218"/>
    </row>
    <row r="3911" spans="1:18" x14ac:dyDescent="0.25">
      <c r="A3911" s="191"/>
      <c r="B3911" s="190"/>
      <c r="C3911" s="190"/>
      <c r="D3911" s="190"/>
      <c r="E3911" s="190"/>
      <c r="F3911" s="190"/>
      <c r="G3911" s="190"/>
      <c r="H3911" s="276"/>
      <c r="I3911" s="190"/>
      <c r="J3911" s="67"/>
      <c r="K3911" s="190"/>
      <c r="L3911" s="190"/>
      <c r="M3911" s="191"/>
      <c r="N3911" s="190"/>
      <c r="O3911" s="192"/>
      <c r="P3911" s="218"/>
      <c r="Q3911" s="218"/>
      <c r="R3911" s="218"/>
    </row>
    <row r="3912" spans="1:18" x14ac:dyDescent="0.25">
      <c r="A3912" s="191"/>
      <c r="B3912" s="190"/>
      <c r="C3912" s="190"/>
      <c r="D3912" s="190"/>
      <c r="E3912" s="190"/>
      <c r="F3912" s="190"/>
      <c r="G3912" s="190"/>
      <c r="H3912" s="276"/>
      <c r="I3912" s="190"/>
      <c r="J3912" s="67"/>
      <c r="K3912" s="190"/>
      <c r="L3912" s="190"/>
      <c r="M3912" s="191"/>
      <c r="N3912" s="190"/>
      <c r="O3912" s="192"/>
      <c r="P3912" s="218"/>
      <c r="Q3912" s="218"/>
      <c r="R3912" s="218"/>
    </row>
    <row r="3913" spans="1:18" x14ac:dyDescent="0.25">
      <c r="A3913" s="191"/>
      <c r="B3913" s="190"/>
      <c r="C3913" s="190"/>
      <c r="D3913" s="190"/>
      <c r="E3913" s="190"/>
      <c r="F3913" s="190"/>
      <c r="G3913" s="190"/>
      <c r="H3913" s="276"/>
      <c r="I3913" s="190"/>
      <c r="J3913" s="67"/>
      <c r="K3913" s="190"/>
      <c r="L3913" s="190"/>
      <c r="M3913" s="191"/>
      <c r="N3913" s="190"/>
      <c r="O3913" s="192"/>
      <c r="P3913" s="218"/>
      <c r="Q3913" s="218"/>
      <c r="R3913" s="218"/>
    </row>
    <row r="3914" spans="1:18" x14ac:dyDescent="0.25">
      <c r="A3914" s="191"/>
      <c r="B3914" s="190"/>
      <c r="C3914" s="190"/>
      <c r="D3914" s="190"/>
      <c r="E3914" s="190"/>
      <c r="F3914" s="190"/>
      <c r="G3914" s="190"/>
      <c r="H3914" s="276"/>
      <c r="I3914" s="190"/>
      <c r="J3914" s="67"/>
      <c r="K3914" s="190"/>
      <c r="L3914" s="190"/>
      <c r="M3914" s="191"/>
      <c r="N3914" s="190"/>
      <c r="O3914" s="192"/>
      <c r="P3914" s="218"/>
      <c r="Q3914" s="218"/>
      <c r="R3914" s="218"/>
    </row>
    <row r="3915" spans="1:18" x14ac:dyDescent="0.25">
      <c r="A3915" s="191"/>
      <c r="B3915" s="190"/>
      <c r="C3915" s="190"/>
      <c r="D3915" s="190"/>
      <c r="E3915" s="190"/>
      <c r="F3915" s="190"/>
      <c r="G3915" s="190"/>
      <c r="H3915" s="276"/>
      <c r="I3915" s="190"/>
      <c r="J3915" s="67"/>
      <c r="K3915" s="190"/>
      <c r="L3915" s="190"/>
      <c r="M3915" s="191"/>
      <c r="N3915" s="190"/>
      <c r="O3915" s="192"/>
      <c r="P3915" s="218"/>
      <c r="Q3915" s="218"/>
      <c r="R3915" s="218"/>
    </row>
    <row r="3916" spans="1:18" x14ac:dyDescent="0.25">
      <c r="A3916" s="191"/>
      <c r="B3916" s="190"/>
      <c r="C3916" s="190"/>
      <c r="D3916" s="190"/>
      <c r="E3916" s="190"/>
      <c r="F3916" s="190"/>
      <c r="G3916" s="190"/>
      <c r="H3916" s="276"/>
      <c r="I3916" s="190"/>
      <c r="J3916" s="67"/>
      <c r="K3916" s="190"/>
      <c r="L3916" s="190"/>
      <c r="M3916" s="191"/>
      <c r="N3916" s="190"/>
      <c r="O3916" s="192"/>
      <c r="P3916" s="218"/>
      <c r="Q3916" s="218"/>
      <c r="R3916" s="218"/>
    </row>
    <row r="3917" spans="1:18" x14ac:dyDescent="0.25">
      <c r="A3917" s="191"/>
      <c r="B3917" s="190"/>
      <c r="C3917" s="190"/>
      <c r="D3917" s="190"/>
      <c r="E3917" s="190"/>
      <c r="F3917" s="190"/>
      <c r="G3917" s="190"/>
      <c r="H3917" s="276"/>
      <c r="I3917" s="190"/>
      <c r="J3917" s="67"/>
      <c r="K3917" s="190"/>
      <c r="L3917" s="190"/>
      <c r="M3917" s="191"/>
      <c r="N3917" s="190"/>
      <c r="O3917" s="192"/>
      <c r="P3917" s="218"/>
      <c r="Q3917" s="218"/>
      <c r="R3917" s="218"/>
    </row>
    <row r="3918" spans="1:18" x14ac:dyDescent="0.25">
      <c r="A3918" s="191"/>
      <c r="B3918" s="190"/>
      <c r="C3918" s="190"/>
      <c r="D3918" s="190"/>
      <c r="E3918" s="190"/>
      <c r="F3918" s="190"/>
      <c r="G3918" s="190"/>
      <c r="H3918" s="276"/>
      <c r="I3918" s="190"/>
      <c r="J3918" s="67"/>
      <c r="K3918" s="190"/>
      <c r="L3918" s="190"/>
      <c r="M3918" s="191"/>
      <c r="N3918" s="190"/>
      <c r="O3918" s="192"/>
      <c r="P3918" s="218"/>
      <c r="Q3918" s="218"/>
      <c r="R3918" s="218"/>
    </row>
    <row r="3919" spans="1:18" x14ac:dyDescent="0.25">
      <c r="A3919" s="191"/>
      <c r="B3919" s="190"/>
      <c r="C3919" s="190"/>
      <c r="D3919" s="190"/>
      <c r="E3919" s="190"/>
      <c r="F3919" s="190"/>
      <c r="G3919" s="190"/>
      <c r="H3919" s="276"/>
      <c r="I3919" s="190"/>
      <c r="J3919" s="67"/>
      <c r="K3919" s="190"/>
      <c r="L3919" s="190"/>
      <c r="M3919" s="191"/>
      <c r="N3919" s="190"/>
      <c r="O3919" s="192"/>
      <c r="P3919" s="218"/>
      <c r="Q3919" s="218"/>
      <c r="R3919" s="218"/>
    </row>
    <row r="3920" spans="1:18" x14ac:dyDescent="0.25">
      <c r="A3920" s="191"/>
      <c r="B3920" s="190"/>
      <c r="C3920" s="190"/>
      <c r="D3920" s="190"/>
      <c r="E3920" s="190"/>
      <c r="F3920" s="190"/>
      <c r="G3920" s="190"/>
      <c r="H3920" s="276"/>
      <c r="I3920" s="190"/>
      <c r="J3920" s="67"/>
      <c r="K3920" s="190"/>
      <c r="L3920" s="190"/>
      <c r="M3920" s="191"/>
      <c r="N3920" s="190"/>
      <c r="O3920" s="192"/>
      <c r="P3920" s="218"/>
      <c r="Q3920" s="218"/>
      <c r="R3920" s="218"/>
    </row>
    <row r="3921" spans="1:18" x14ac:dyDescent="0.25">
      <c r="A3921" s="191"/>
      <c r="B3921" s="190"/>
      <c r="C3921" s="190"/>
      <c r="D3921" s="190"/>
      <c r="E3921" s="190"/>
      <c r="F3921" s="190"/>
      <c r="G3921" s="190"/>
      <c r="H3921" s="276"/>
      <c r="I3921" s="190"/>
      <c r="J3921" s="67"/>
      <c r="K3921" s="190"/>
      <c r="L3921" s="190"/>
      <c r="M3921" s="191"/>
      <c r="N3921" s="190"/>
      <c r="O3921" s="192"/>
      <c r="P3921" s="218"/>
      <c r="Q3921" s="218"/>
      <c r="R3921" s="218"/>
    </row>
    <row r="3922" spans="1:18" x14ac:dyDescent="0.25">
      <c r="A3922" s="191"/>
      <c r="B3922" s="190"/>
      <c r="C3922" s="190"/>
      <c r="D3922" s="190"/>
      <c r="E3922" s="190"/>
      <c r="F3922" s="190"/>
      <c r="G3922" s="190"/>
      <c r="H3922" s="276"/>
      <c r="I3922" s="190"/>
      <c r="J3922" s="67"/>
      <c r="K3922" s="190"/>
      <c r="L3922" s="190"/>
      <c r="M3922" s="191"/>
      <c r="N3922" s="190"/>
      <c r="O3922" s="192"/>
      <c r="P3922" s="218"/>
      <c r="Q3922" s="218"/>
      <c r="R3922" s="218"/>
    </row>
    <row r="3923" spans="1:18" x14ac:dyDescent="0.25">
      <c r="A3923" s="191"/>
      <c r="B3923" s="190"/>
      <c r="C3923" s="190"/>
      <c r="D3923" s="190"/>
      <c r="E3923" s="190"/>
      <c r="F3923" s="190"/>
      <c r="G3923" s="190"/>
      <c r="H3923" s="276"/>
      <c r="I3923" s="190"/>
      <c r="J3923" s="67"/>
      <c r="K3923" s="190"/>
      <c r="L3923" s="190"/>
      <c r="M3923" s="191"/>
      <c r="N3923" s="190"/>
      <c r="O3923" s="192"/>
      <c r="P3923" s="218"/>
      <c r="Q3923" s="218"/>
      <c r="R3923" s="218"/>
    </row>
    <row r="3924" spans="1:18" x14ac:dyDescent="0.25">
      <c r="A3924" s="191"/>
      <c r="B3924" s="190"/>
      <c r="C3924" s="190"/>
      <c r="D3924" s="190"/>
      <c r="E3924" s="190"/>
      <c r="F3924" s="190"/>
      <c r="G3924" s="190"/>
      <c r="H3924" s="276"/>
      <c r="I3924" s="190"/>
      <c r="J3924" s="67"/>
      <c r="K3924" s="190"/>
      <c r="L3924" s="190"/>
      <c r="M3924" s="191"/>
      <c r="N3924" s="190"/>
      <c r="O3924" s="192"/>
      <c r="P3924" s="218"/>
      <c r="Q3924" s="218"/>
      <c r="R3924" s="218"/>
    </row>
    <row r="3925" spans="1:18" x14ac:dyDescent="0.25">
      <c r="A3925" s="191"/>
      <c r="B3925" s="190"/>
      <c r="C3925" s="190"/>
      <c r="D3925" s="190"/>
      <c r="E3925" s="190"/>
      <c r="F3925" s="190"/>
      <c r="G3925" s="190"/>
      <c r="H3925" s="276"/>
      <c r="I3925" s="190"/>
      <c r="J3925" s="67"/>
      <c r="K3925" s="190"/>
      <c r="L3925" s="190"/>
      <c r="M3925" s="191"/>
      <c r="N3925" s="190"/>
      <c r="O3925" s="192"/>
      <c r="P3925" s="218"/>
      <c r="Q3925" s="218"/>
      <c r="R3925" s="218"/>
    </row>
    <row r="3926" spans="1:18" x14ac:dyDescent="0.25">
      <c r="A3926" s="191"/>
      <c r="B3926" s="190"/>
      <c r="C3926" s="190"/>
      <c r="D3926" s="190"/>
      <c r="E3926" s="190"/>
      <c r="F3926" s="190"/>
      <c r="G3926" s="190"/>
      <c r="H3926" s="276"/>
      <c r="I3926" s="190"/>
      <c r="J3926" s="67"/>
      <c r="K3926" s="190"/>
      <c r="L3926" s="190"/>
      <c r="M3926" s="191"/>
      <c r="N3926" s="190"/>
      <c r="O3926" s="192"/>
      <c r="P3926" s="218"/>
      <c r="Q3926" s="218"/>
      <c r="R3926" s="218"/>
    </row>
    <row r="3927" spans="1:18" x14ac:dyDescent="0.25">
      <c r="A3927" s="191"/>
      <c r="B3927" s="190"/>
      <c r="C3927" s="190"/>
      <c r="D3927" s="190"/>
      <c r="E3927" s="190"/>
      <c r="F3927" s="190"/>
      <c r="G3927" s="190"/>
      <c r="H3927" s="276"/>
      <c r="I3927" s="190"/>
      <c r="J3927" s="67"/>
      <c r="K3927" s="190"/>
      <c r="L3927" s="190"/>
      <c r="M3927" s="191"/>
      <c r="N3927" s="190"/>
      <c r="O3927" s="192"/>
      <c r="P3927" s="218"/>
      <c r="Q3927" s="218"/>
      <c r="R3927" s="218"/>
    </row>
    <row r="3928" spans="1:18" x14ac:dyDescent="0.25">
      <c r="A3928" s="191"/>
      <c r="B3928" s="190"/>
      <c r="C3928" s="190"/>
      <c r="D3928" s="190"/>
      <c r="E3928" s="190"/>
      <c r="F3928" s="190"/>
      <c r="G3928" s="190"/>
      <c r="H3928" s="276"/>
      <c r="I3928" s="190"/>
      <c r="J3928" s="67"/>
      <c r="K3928" s="190"/>
      <c r="L3928" s="190"/>
      <c r="M3928" s="191"/>
      <c r="N3928" s="190"/>
      <c r="O3928" s="192"/>
      <c r="P3928" s="218"/>
      <c r="Q3928" s="218"/>
      <c r="R3928" s="218"/>
    </row>
    <row r="3929" spans="1:18" x14ac:dyDescent="0.25">
      <c r="A3929" s="191"/>
      <c r="B3929" s="190"/>
      <c r="C3929" s="190"/>
      <c r="D3929" s="190"/>
      <c r="E3929" s="190"/>
      <c r="F3929" s="190"/>
      <c r="G3929" s="190"/>
      <c r="H3929" s="276"/>
      <c r="I3929" s="190"/>
      <c r="J3929" s="67"/>
      <c r="K3929" s="190"/>
      <c r="L3929" s="190"/>
      <c r="M3929" s="191"/>
      <c r="N3929" s="190"/>
      <c r="O3929" s="192"/>
      <c r="P3929" s="218"/>
      <c r="Q3929" s="218"/>
      <c r="R3929" s="218"/>
    </row>
    <row r="3930" spans="1:18" x14ac:dyDescent="0.25">
      <c r="A3930" s="191"/>
      <c r="B3930" s="190"/>
      <c r="C3930" s="190"/>
      <c r="D3930" s="190"/>
      <c r="E3930" s="190"/>
      <c r="F3930" s="190"/>
      <c r="G3930" s="190"/>
      <c r="H3930" s="276"/>
      <c r="I3930" s="190"/>
      <c r="J3930" s="67"/>
      <c r="K3930" s="190"/>
      <c r="L3930" s="190"/>
      <c r="M3930" s="191"/>
      <c r="N3930" s="190"/>
      <c r="O3930" s="192"/>
      <c r="P3930" s="218"/>
      <c r="Q3930" s="218"/>
      <c r="R3930" s="218"/>
    </row>
    <row r="3931" spans="1:18" x14ac:dyDescent="0.25">
      <c r="A3931" s="191"/>
      <c r="B3931" s="190"/>
      <c r="C3931" s="190"/>
      <c r="D3931" s="190"/>
      <c r="E3931" s="190"/>
      <c r="F3931" s="190"/>
      <c r="G3931" s="190"/>
      <c r="H3931" s="276"/>
      <c r="I3931" s="190"/>
      <c r="J3931" s="67"/>
      <c r="K3931" s="190"/>
      <c r="L3931" s="190"/>
      <c r="M3931" s="191"/>
      <c r="N3931" s="190"/>
      <c r="O3931" s="192"/>
      <c r="P3931" s="218"/>
      <c r="Q3931" s="218"/>
      <c r="R3931" s="218"/>
    </row>
    <row r="3932" spans="1:18" x14ac:dyDescent="0.25">
      <c r="A3932" s="191"/>
      <c r="B3932" s="190"/>
      <c r="C3932" s="190"/>
      <c r="D3932" s="190"/>
      <c r="E3932" s="190"/>
      <c r="F3932" s="190"/>
      <c r="G3932" s="190"/>
      <c r="H3932" s="276"/>
      <c r="I3932" s="190"/>
      <c r="J3932" s="67"/>
      <c r="K3932" s="190"/>
      <c r="L3932" s="190"/>
      <c r="M3932" s="191"/>
      <c r="N3932" s="190"/>
      <c r="O3932" s="192"/>
      <c r="P3932" s="218"/>
      <c r="Q3932" s="218"/>
      <c r="R3932" s="218"/>
    </row>
    <row r="3933" spans="1:18" x14ac:dyDescent="0.25">
      <c r="A3933" s="191"/>
      <c r="B3933" s="190"/>
      <c r="C3933" s="190"/>
      <c r="D3933" s="190"/>
      <c r="E3933" s="190"/>
      <c r="F3933" s="190"/>
      <c r="G3933" s="190"/>
      <c r="H3933" s="276"/>
      <c r="I3933" s="190"/>
      <c r="J3933" s="67"/>
      <c r="K3933" s="190"/>
      <c r="L3933" s="190"/>
      <c r="M3933" s="191"/>
      <c r="N3933" s="190"/>
      <c r="O3933" s="192"/>
      <c r="P3933" s="218"/>
      <c r="Q3933" s="218"/>
      <c r="R3933" s="218"/>
    </row>
    <row r="3934" spans="1:18" x14ac:dyDescent="0.25">
      <c r="A3934" s="191"/>
      <c r="B3934" s="190"/>
      <c r="C3934" s="190"/>
      <c r="D3934" s="190"/>
      <c r="E3934" s="190"/>
      <c r="F3934" s="190"/>
      <c r="G3934" s="190"/>
      <c r="H3934" s="276"/>
      <c r="I3934" s="190"/>
      <c r="J3934" s="67"/>
      <c r="K3934" s="190"/>
      <c r="L3934" s="190"/>
      <c r="M3934" s="191"/>
      <c r="N3934" s="190"/>
      <c r="O3934" s="192"/>
      <c r="P3934" s="218"/>
      <c r="Q3934" s="218"/>
      <c r="R3934" s="218"/>
    </row>
    <row r="3935" spans="1:18" x14ac:dyDescent="0.25">
      <c r="A3935" s="191"/>
      <c r="B3935" s="190"/>
      <c r="C3935" s="190"/>
      <c r="D3935" s="190"/>
      <c r="E3935" s="190"/>
      <c r="F3935" s="190"/>
      <c r="G3935" s="190"/>
      <c r="H3935" s="276"/>
      <c r="I3935" s="190"/>
      <c r="J3935" s="67"/>
      <c r="K3935" s="190"/>
      <c r="L3935" s="190"/>
      <c r="M3935" s="191"/>
      <c r="N3935" s="190"/>
      <c r="O3935" s="192"/>
      <c r="P3935" s="218"/>
      <c r="Q3935" s="218"/>
      <c r="R3935" s="218"/>
    </row>
    <row r="3936" spans="1:18" x14ac:dyDescent="0.25">
      <c r="A3936" s="191"/>
      <c r="B3936" s="190"/>
      <c r="C3936" s="190"/>
      <c r="D3936" s="190"/>
      <c r="E3936" s="190"/>
      <c r="F3936" s="190"/>
      <c r="G3936" s="190"/>
      <c r="H3936" s="276"/>
      <c r="I3936" s="190"/>
      <c r="J3936" s="67"/>
      <c r="K3936" s="190"/>
      <c r="L3936" s="190"/>
      <c r="M3936" s="191"/>
      <c r="N3936" s="190"/>
      <c r="O3936" s="192"/>
      <c r="P3936" s="218"/>
      <c r="Q3936" s="218"/>
      <c r="R3936" s="218"/>
    </row>
    <row r="3937" spans="1:18" x14ac:dyDescent="0.25">
      <c r="A3937" s="191"/>
      <c r="B3937" s="190"/>
      <c r="C3937" s="190"/>
      <c r="D3937" s="190"/>
      <c r="E3937" s="190"/>
      <c r="F3937" s="190"/>
      <c r="G3937" s="190"/>
      <c r="H3937" s="276"/>
      <c r="I3937" s="190"/>
      <c r="J3937" s="67"/>
      <c r="K3937" s="190"/>
      <c r="L3937" s="190"/>
      <c r="M3937" s="191"/>
      <c r="N3937" s="190"/>
      <c r="O3937" s="192"/>
      <c r="P3937" s="218"/>
      <c r="Q3937" s="218"/>
      <c r="R3937" s="218"/>
    </row>
    <row r="3938" spans="1:18" x14ac:dyDescent="0.25">
      <c r="A3938" s="191"/>
      <c r="B3938" s="190"/>
      <c r="C3938" s="190"/>
      <c r="D3938" s="190"/>
      <c r="E3938" s="190"/>
      <c r="F3938" s="190"/>
      <c r="G3938" s="190"/>
      <c r="H3938" s="276"/>
      <c r="I3938" s="190"/>
      <c r="J3938" s="67"/>
      <c r="K3938" s="190"/>
      <c r="L3938" s="190"/>
      <c r="M3938" s="191"/>
      <c r="N3938" s="190"/>
      <c r="O3938" s="192"/>
      <c r="P3938" s="218"/>
      <c r="Q3938" s="218"/>
      <c r="R3938" s="218"/>
    </row>
    <row r="3939" spans="1:18" x14ac:dyDescent="0.25">
      <c r="A3939" s="191"/>
      <c r="B3939" s="190"/>
      <c r="C3939" s="190"/>
      <c r="D3939" s="190"/>
      <c r="E3939" s="190"/>
      <c r="F3939" s="190"/>
      <c r="G3939" s="190"/>
      <c r="H3939" s="276"/>
      <c r="I3939" s="190"/>
      <c r="J3939" s="67"/>
      <c r="K3939" s="190"/>
      <c r="L3939" s="190"/>
      <c r="M3939" s="191"/>
      <c r="N3939" s="190"/>
      <c r="O3939" s="192"/>
      <c r="P3939" s="218"/>
      <c r="Q3939" s="218"/>
      <c r="R3939" s="218"/>
    </row>
    <row r="3940" spans="1:18" x14ac:dyDescent="0.25">
      <c r="A3940" s="191"/>
      <c r="B3940" s="190"/>
      <c r="C3940" s="190"/>
      <c r="D3940" s="190"/>
      <c r="E3940" s="190"/>
      <c r="F3940" s="190"/>
      <c r="G3940" s="190"/>
      <c r="H3940" s="276"/>
      <c r="I3940" s="190"/>
      <c r="J3940" s="67"/>
      <c r="K3940" s="190"/>
      <c r="L3940" s="190"/>
      <c r="M3940" s="191"/>
      <c r="N3940" s="190"/>
      <c r="O3940" s="192"/>
      <c r="P3940" s="218"/>
      <c r="Q3940" s="218"/>
      <c r="R3940" s="218"/>
    </row>
    <row r="3941" spans="1:18" x14ac:dyDescent="0.25">
      <c r="A3941" s="191"/>
      <c r="B3941" s="190"/>
      <c r="C3941" s="190"/>
      <c r="D3941" s="190"/>
      <c r="E3941" s="190"/>
      <c r="F3941" s="190"/>
      <c r="G3941" s="190"/>
      <c r="H3941" s="276"/>
      <c r="I3941" s="190"/>
      <c r="J3941" s="67"/>
      <c r="K3941" s="190"/>
      <c r="L3941" s="190"/>
      <c r="M3941" s="191"/>
      <c r="N3941" s="190"/>
      <c r="O3941" s="192"/>
      <c r="P3941" s="218"/>
      <c r="Q3941" s="218"/>
      <c r="R3941" s="218"/>
    </row>
    <row r="3942" spans="1:18" x14ac:dyDescent="0.25">
      <c r="A3942" s="191"/>
      <c r="B3942" s="190"/>
      <c r="C3942" s="190"/>
      <c r="D3942" s="190"/>
      <c r="E3942" s="190"/>
      <c r="F3942" s="190"/>
      <c r="G3942" s="190"/>
      <c r="H3942" s="276"/>
      <c r="I3942" s="190"/>
      <c r="J3942" s="67"/>
      <c r="K3942" s="190"/>
      <c r="L3942" s="190"/>
      <c r="M3942" s="191"/>
      <c r="N3942" s="190"/>
      <c r="O3942" s="192"/>
      <c r="P3942" s="218"/>
      <c r="Q3942" s="218"/>
      <c r="R3942" s="218"/>
    </row>
    <row r="3943" spans="1:18" x14ac:dyDescent="0.25">
      <c r="A3943" s="191"/>
      <c r="B3943" s="190"/>
      <c r="C3943" s="190"/>
      <c r="D3943" s="190"/>
      <c r="E3943" s="190"/>
      <c r="F3943" s="190"/>
      <c r="G3943" s="190"/>
      <c r="H3943" s="276"/>
      <c r="I3943" s="190"/>
      <c r="J3943" s="67"/>
      <c r="K3943" s="190"/>
      <c r="L3943" s="190"/>
      <c r="M3943" s="191"/>
      <c r="N3943" s="190"/>
      <c r="O3943" s="192"/>
      <c r="P3943" s="218"/>
      <c r="Q3943" s="218"/>
      <c r="R3943" s="218"/>
    </row>
    <row r="3944" spans="1:18" x14ac:dyDescent="0.25">
      <c r="A3944" s="191"/>
      <c r="B3944" s="190"/>
      <c r="C3944" s="190"/>
      <c r="D3944" s="190"/>
      <c r="E3944" s="190"/>
      <c r="F3944" s="190"/>
      <c r="G3944" s="190"/>
      <c r="H3944" s="276"/>
      <c r="I3944" s="190"/>
      <c r="J3944" s="67"/>
      <c r="K3944" s="190"/>
      <c r="L3944" s="190"/>
      <c r="M3944" s="191"/>
      <c r="N3944" s="190"/>
      <c r="O3944" s="192"/>
      <c r="P3944" s="218"/>
      <c r="Q3944" s="218"/>
      <c r="R3944" s="218"/>
    </row>
    <row r="3945" spans="1:18" x14ac:dyDescent="0.25">
      <c r="A3945" s="191"/>
      <c r="B3945" s="190"/>
      <c r="C3945" s="190"/>
      <c r="D3945" s="190"/>
      <c r="E3945" s="190"/>
      <c r="F3945" s="190"/>
      <c r="G3945" s="190"/>
      <c r="H3945" s="276"/>
      <c r="I3945" s="190"/>
      <c r="J3945" s="67"/>
      <c r="K3945" s="190"/>
      <c r="L3945" s="190"/>
      <c r="M3945" s="191"/>
      <c r="N3945" s="190"/>
      <c r="O3945" s="192"/>
      <c r="P3945" s="218"/>
      <c r="Q3945" s="218"/>
      <c r="R3945" s="218"/>
    </row>
    <row r="3946" spans="1:18" x14ac:dyDescent="0.25">
      <c r="A3946" s="191"/>
      <c r="B3946" s="190"/>
      <c r="C3946" s="190"/>
      <c r="D3946" s="190"/>
      <c r="E3946" s="190"/>
      <c r="F3946" s="190"/>
      <c r="G3946" s="190"/>
      <c r="H3946" s="276"/>
      <c r="I3946" s="190"/>
      <c r="J3946" s="67"/>
      <c r="K3946" s="190"/>
      <c r="L3946" s="190"/>
      <c r="M3946" s="191"/>
      <c r="N3946" s="190"/>
      <c r="O3946" s="192"/>
      <c r="P3946" s="218"/>
      <c r="Q3946" s="218"/>
      <c r="R3946" s="218"/>
    </row>
    <row r="3947" spans="1:18" x14ac:dyDescent="0.25">
      <c r="A3947" s="191"/>
      <c r="B3947" s="190"/>
      <c r="C3947" s="190"/>
      <c r="D3947" s="190"/>
      <c r="E3947" s="190"/>
      <c r="F3947" s="190"/>
      <c r="G3947" s="190"/>
      <c r="H3947" s="276"/>
      <c r="I3947" s="190"/>
      <c r="J3947" s="67"/>
      <c r="K3947" s="190"/>
      <c r="L3947" s="190"/>
      <c r="M3947" s="191"/>
      <c r="N3947" s="190"/>
      <c r="O3947" s="192"/>
      <c r="P3947" s="218"/>
      <c r="Q3947" s="218"/>
      <c r="R3947" s="218"/>
    </row>
    <row r="3948" spans="1:18" x14ac:dyDescent="0.25">
      <c r="A3948" s="191"/>
      <c r="B3948" s="190"/>
      <c r="C3948" s="190"/>
      <c r="D3948" s="190"/>
      <c r="E3948" s="190"/>
      <c r="F3948" s="190"/>
      <c r="G3948" s="190"/>
      <c r="H3948" s="276"/>
      <c r="I3948" s="190"/>
      <c r="J3948" s="67"/>
      <c r="K3948" s="190"/>
      <c r="L3948" s="190"/>
      <c r="M3948" s="191"/>
      <c r="N3948" s="190"/>
      <c r="O3948" s="192"/>
      <c r="P3948" s="218"/>
      <c r="Q3948" s="218"/>
      <c r="R3948" s="218"/>
    </row>
    <row r="3949" spans="1:18" x14ac:dyDescent="0.25">
      <c r="A3949" s="191"/>
      <c r="B3949" s="190"/>
      <c r="C3949" s="190"/>
      <c r="D3949" s="190"/>
      <c r="E3949" s="190"/>
      <c r="F3949" s="190"/>
      <c r="G3949" s="190"/>
      <c r="H3949" s="276"/>
      <c r="I3949" s="190"/>
      <c r="J3949" s="67"/>
      <c r="K3949" s="190"/>
      <c r="L3949" s="190"/>
      <c r="M3949" s="191"/>
      <c r="N3949" s="190"/>
      <c r="O3949" s="192"/>
      <c r="P3949" s="218"/>
      <c r="Q3949" s="218"/>
      <c r="R3949" s="218"/>
    </row>
    <row r="3950" spans="1:18" x14ac:dyDescent="0.25">
      <c r="A3950" s="191"/>
      <c r="B3950" s="190"/>
      <c r="C3950" s="190"/>
      <c r="D3950" s="190"/>
      <c r="E3950" s="190"/>
      <c r="F3950" s="190"/>
      <c r="G3950" s="190"/>
      <c r="H3950" s="276"/>
      <c r="I3950" s="190"/>
      <c r="J3950" s="67"/>
      <c r="K3950" s="190"/>
      <c r="L3950" s="190"/>
      <c r="M3950" s="191"/>
      <c r="N3950" s="190"/>
      <c r="O3950" s="192"/>
      <c r="P3950" s="218"/>
      <c r="Q3950" s="218"/>
      <c r="R3950" s="218"/>
    </row>
    <row r="3951" spans="1:18" x14ac:dyDescent="0.25">
      <c r="A3951" s="191"/>
      <c r="B3951" s="190"/>
      <c r="C3951" s="190"/>
      <c r="D3951" s="190"/>
      <c r="E3951" s="190"/>
      <c r="F3951" s="190"/>
      <c r="G3951" s="190"/>
      <c r="H3951" s="276"/>
      <c r="I3951" s="190"/>
      <c r="J3951" s="67"/>
      <c r="K3951" s="190"/>
      <c r="L3951" s="190"/>
      <c r="M3951" s="191"/>
      <c r="N3951" s="190"/>
      <c r="O3951" s="192"/>
      <c r="P3951" s="218"/>
      <c r="Q3951" s="218"/>
      <c r="R3951" s="218"/>
    </row>
    <row r="3952" spans="1:18" x14ac:dyDescent="0.25">
      <c r="A3952" s="191"/>
      <c r="B3952" s="190"/>
      <c r="C3952" s="190"/>
      <c r="D3952" s="190"/>
      <c r="E3952" s="190"/>
      <c r="F3952" s="190"/>
      <c r="G3952" s="190"/>
      <c r="H3952" s="276"/>
      <c r="I3952" s="190"/>
      <c r="J3952" s="67"/>
      <c r="K3952" s="190"/>
      <c r="L3952" s="190"/>
      <c r="M3952" s="191"/>
      <c r="N3952" s="190"/>
      <c r="O3952" s="192"/>
      <c r="P3952" s="218"/>
      <c r="Q3952" s="218"/>
      <c r="R3952" s="218"/>
    </row>
    <row r="3953" spans="1:18" x14ac:dyDescent="0.25">
      <c r="A3953" s="191"/>
      <c r="B3953" s="190"/>
      <c r="C3953" s="190"/>
      <c r="D3953" s="190"/>
      <c r="E3953" s="190"/>
      <c r="F3953" s="190"/>
      <c r="G3953" s="190"/>
      <c r="H3953" s="276"/>
      <c r="I3953" s="190"/>
      <c r="J3953" s="67"/>
      <c r="K3953" s="190"/>
      <c r="L3953" s="190"/>
      <c r="M3953" s="191"/>
      <c r="N3953" s="190"/>
      <c r="O3953" s="192"/>
      <c r="P3953" s="218"/>
      <c r="Q3953" s="218"/>
      <c r="R3953" s="218"/>
    </row>
    <row r="3954" spans="1:18" x14ac:dyDescent="0.25">
      <c r="A3954" s="191"/>
      <c r="B3954" s="190"/>
      <c r="C3954" s="190"/>
      <c r="D3954" s="190"/>
      <c r="E3954" s="190"/>
      <c r="F3954" s="190"/>
      <c r="G3954" s="190"/>
      <c r="H3954" s="276"/>
      <c r="I3954" s="190"/>
      <c r="J3954" s="67"/>
      <c r="K3954" s="190"/>
      <c r="L3954" s="190"/>
      <c r="M3954" s="191"/>
      <c r="N3954" s="190"/>
      <c r="O3954" s="192"/>
      <c r="P3954" s="218"/>
      <c r="Q3954" s="218"/>
      <c r="R3954" s="218"/>
    </row>
    <row r="3955" spans="1:18" x14ac:dyDescent="0.25">
      <c r="A3955" s="191"/>
      <c r="B3955" s="190"/>
      <c r="C3955" s="190"/>
      <c r="D3955" s="190"/>
      <c r="E3955" s="190"/>
      <c r="F3955" s="190"/>
      <c r="G3955" s="190"/>
      <c r="H3955" s="276"/>
      <c r="I3955" s="190"/>
      <c r="J3955" s="67"/>
      <c r="K3955" s="190"/>
      <c r="L3955" s="190"/>
      <c r="M3955" s="191"/>
      <c r="N3955" s="190"/>
      <c r="O3955" s="192"/>
      <c r="P3955" s="218"/>
      <c r="Q3955" s="218"/>
      <c r="R3955" s="218"/>
    </row>
    <row r="3956" spans="1:18" x14ac:dyDescent="0.25">
      <c r="A3956" s="191"/>
      <c r="B3956" s="190"/>
      <c r="C3956" s="190"/>
      <c r="D3956" s="190"/>
      <c r="E3956" s="190"/>
      <c r="F3956" s="190"/>
      <c r="G3956" s="190"/>
      <c r="H3956" s="276"/>
      <c r="I3956" s="190"/>
      <c r="J3956" s="67"/>
      <c r="K3956" s="190"/>
      <c r="L3956" s="190"/>
      <c r="M3956" s="191"/>
      <c r="N3956" s="190"/>
      <c r="O3956" s="192"/>
      <c r="P3956" s="218"/>
      <c r="Q3956" s="218"/>
      <c r="R3956" s="218"/>
    </row>
    <row r="3957" spans="1:18" x14ac:dyDescent="0.25">
      <c r="A3957" s="191"/>
      <c r="B3957" s="190"/>
      <c r="C3957" s="190"/>
      <c r="D3957" s="190"/>
      <c r="E3957" s="190"/>
      <c r="F3957" s="190"/>
      <c r="G3957" s="190"/>
      <c r="H3957" s="276"/>
      <c r="I3957" s="190"/>
      <c r="J3957" s="67"/>
      <c r="K3957" s="190"/>
      <c r="L3957" s="190"/>
      <c r="M3957" s="191"/>
      <c r="N3957" s="190"/>
      <c r="O3957" s="192"/>
      <c r="P3957" s="218"/>
      <c r="Q3957" s="218"/>
      <c r="R3957" s="218"/>
    </row>
    <row r="3958" spans="1:18" x14ac:dyDescent="0.25">
      <c r="A3958" s="191"/>
      <c r="B3958" s="190"/>
      <c r="C3958" s="190"/>
      <c r="D3958" s="190"/>
      <c r="E3958" s="190"/>
      <c r="F3958" s="190"/>
      <c r="G3958" s="190"/>
      <c r="H3958" s="276"/>
      <c r="I3958" s="190"/>
      <c r="J3958" s="67"/>
      <c r="K3958" s="190"/>
      <c r="L3958" s="190"/>
      <c r="M3958" s="191"/>
      <c r="N3958" s="190"/>
      <c r="O3958" s="192"/>
      <c r="P3958" s="218"/>
      <c r="Q3958" s="218"/>
      <c r="R3958" s="218"/>
    </row>
    <row r="3959" spans="1:18" x14ac:dyDescent="0.25">
      <c r="A3959" s="191"/>
      <c r="B3959" s="190"/>
      <c r="C3959" s="190"/>
      <c r="D3959" s="190"/>
      <c r="E3959" s="190"/>
      <c r="F3959" s="190"/>
      <c r="G3959" s="190"/>
      <c r="H3959" s="276"/>
      <c r="I3959" s="190"/>
      <c r="J3959" s="67"/>
      <c r="K3959" s="190"/>
      <c r="L3959" s="190"/>
      <c r="M3959" s="191"/>
      <c r="N3959" s="190"/>
      <c r="O3959" s="192"/>
      <c r="P3959" s="218"/>
      <c r="Q3959" s="218"/>
      <c r="R3959" s="218"/>
    </row>
    <row r="3960" spans="1:18" x14ac:dyDescent="0.25">
      <c r="A3960" s="191"/>
      <c r="B3960" s="190"/>
      <c r="C3960" s="190"/>
      <c r="D3960" s="190"/>
      <c r="E3960" s="190"/>
      <c r="F3960" s="190"/>
      <c r="G3960" s="190"/>
      <c r="H3960" s="276"/>
      <c r="I3960" s="190"/>
      <c r="J3960" s="67"/>
      <c r="K3960" s="190"/>
      <c r="L3960" s="190"/>
      <c r="M3960" s="191"/>
      <c r="N3960" s="190"/>
      <c r="O3960" s="192"/>
      <c r="P3960" s="218"/>
      <c r="Q3960" s="218"/>
      <c r="R3960" s="218"/>
    </row>
    <row r="3961" spans="1:18" x14ac:dyDescent="0.25">
      <c r="A3961" s="191"/>
      <c r="B3961" s="190"/>
      <c r="C3961" s="190"/>
      <c r="D3961" s="190"/>
      <c r="E3961" s="190"/>
      <c r="F3961" s="190"/>
      <c r="G3961" s="190"/>
      <c r="H3961" s="276"/>
      <c r="I3961" s="190"/>
      <c r="J3961" s="67"/>
      <c r="K3961" s="190"/>
      <c r="L3961" s="190"/>
      <c r="M3961" s="191"/>
      <c r="N3961" s="190"/>
      <c r="O3961" s="192"/>
      <c r="P3961" s="218"/>
      <c r="Q3961" s="218"/>
      <c r="R3961" s="218"/>
    </row>
    <row r="3962" spans="1:18" x14ac:dyDescent="0.25">
      <c r="A3962" s="191"/>
      <c r="B3962" s="190"/>
      <c r="C3962" s="190"/>
      <c r="D3962" s="190"/>
      <c r="E3962" s="190"/>
      <c r="F3962" s="190"/>
      <c r="G3962" s="190"/>
      <c r="H3962" s="276"/>
      <c r="I3962" s="190"/>
      <c r="J3962" s="67"/>
      <c r="K3962" s="190"/>
      <c r="L3962" s="190"/>
      <c r="M3962" s="191"/>
      <c r="N3962" s="190"/>
      <c r="O3962" s="192"/>
      <c r="P3962" s="218"/>
      <c r="Q3962" s="218"/>
      <c r="R3962" s="218"/>
    </row>
    <row r="3963" spans="1:18" x14ac:dyDescent="0.25">
      <c r="A3963" s="191"/>
      <c r="B3963" s="190"/>
      <c r="C3963" s="190"/>
      <c r="D3963" s="190"/>
      <c r="E3963" s="190"/>
      <c r="F3963" s="190"/>
      <c r="G3963" s="190"/>
      <c r="H3963" s="276"/>
      <c r="I3963" s="190"/>
      <c r="J3963" s="67"/>
      <c r="K3963" s="190"/>
      <c r="L3963" s="190"/>
      <c r="M3963" s="191"/>
      <c r="N3963" s="190"/>
      <c r="O3963" s="192"/>
      <c r="P3963" s="218"/>
      <c r="Q3963" s="218"/>
      <c r="R3963" s="218"/>
    </row>
    <row r="3964" spans="1:18" x14ac:dyDescent="0.25">
      <c r="A3964" s="191"/>
      <c r="B3964" s="190"/>
      <c r="C3964" s="190"/>
      <c r="D3964" s="190"/>
      <c r="E3964" s="190"/>
      <c r="F3964" s="190"/>
      <c r="G3964" s="190"/>
      <c r="H3964" s="276"/>
      <c r="I3964" s="190"/>
      <c r="J3964" s="67"/>
      <c r="K3964" s="190"/>
      <c r="L3964" s="190"/>
      <c r="M3964" s="191"/>
      <c r="N3964" s="190"/>
      <c r="O3964" s="192"/>
      <c r="P3964" s="218"/>
      <c r="Q3964" s="218"/>
      <c r="R3964" s="218"/>
    </row>
    <row r="3965" spans="1:18" x14ac:dyDescent="0.25">
      <c r="A3965" s="191"/>
      <c r="B3965" s="190"/>
      <c r="C3965" s="190"/>
      <c r="D3965" s="190"/>
      <c r="E3965" s="190"/>
      <c r="F3965" s="190"/>
      <c r="G3965" s="190"/>
      <c r="H3965" s="276"/>
      <c r="I3965" s="190"/>
      <c r="J3965" s="67"/>
      <c r="K3965" s="190"/>
      <c r="L3965" s="190"/>
      <c r="M3965" s="191"/>
      <c r="N3965" s="190"/>
      <c r="O3965" s="192"/>
      <c r="P3965" s="218"/>
      <c r="Q3965" s="218"/>
      <c r="R3965" s="218"/>
    </row>
    <row r="3966" spans="1:18" x14ac:dyDescent="0.25">
      <c r="A3966" s="191"/>
      <c r="B3966" s="190"/>
      <c r="C3966" s="190"/>
      <c r="D3966" s="190"/>
      <c r="E3966" s="190"/>
      <c r="F3966" s="190"/>
      <c r="G3966" s="190"/>
      <c r="H3966" s="276"/>
      <c r="I3966" s="190"/>
      <c r="J3966" s="67"/>
      <c r="K3966" s="190"/>
      <c r="L3966" s="190"/>
      <c r="M3966" s="191"/>
      <c r="N3966" s="190"/>
      <c r="O3966" s="192"/>
      <c r="P3966" s="218"/>
      <c r="Q3966" s="218"/>
      <c r="R3966" s="218"/>
    </row>
    <row r="3967" spans="1:18" x14ac:dyDescent="0.25">
      <c r="A3967" s="191"/>
      <c r="B3967" s="190"/>
      <c r="C3967" s="190"/>
      <c r="D3967" s="190"/>
      <c r="E3967" s="190"/>
      <c r="F3967" s="190"/>
      <c r="G3967" s="190"/>
      <c r="H3967" s="276"/>
      <c r="I3967" s="190"/>
      <c r="J3967" s="67"/>
      <c r="K3967" s="190"/>
      <c r="L3967" s="190"/>
      <c r="M3967" s="191"/>
      <c r="N3967" s="190"/>
      <c r="O3967" s="192"/>
      <c r="P3967" s="218"/>
      <c r="Q3967" s="218"/>
      <c r="R3967" s="218"/>
    </row>
    <row r="3968" spans="1:18" x14ac:dyDescent="0.25">
      <c r="A3968" s="191"/>
      <c r="B3968" s="190"/>
      <c r="C3968" s="190"/>
      <c r="D3968" s="190"/>
      <c r="E3968" s="190"/>
      <c r="F3968" s="190"/>
      <c r="G3968" s="190"/>
      <c r="H3968" s="276"/>
      <c r="I3968" s="190"/>
      <c r="J3968" s="67"/>
      <c r="K3968" s="190"/>
      <c r="L3968" s="190"/>
      <c r="M3968" s="191"/>
      <c r="N3968" s="190"/>
      <c r="O3968" s="192"/>
      <c r="P3968" s="218"/>
      <c r="Q3968" s="218"/>
      <c r="R3968" s="218"/>
    </row>
    <row r="3969" spans="1:18" x14ac:dyDescent="0.25">
      <c r="A3969" s="191"/>
      <c r="B3969" s="190"/>
      <c r="C3969" s="190"/>
      <c r="D3969" s="190"/>
      <c r="E3969" s="190"/>
      <c r="F3969" s="190"/>
      <c r="G3969" s="190"/>
      <c r="H3969" s="276"/>
      <c r="I3969" s="190"/>
      <c r="J3969" s="67"/>
      <c r="K3969" s="190"/>
      <c r="L3969" s="190"/>
      <c r="M3969" s="191"/>
      <c r="N3969" s="190"/>
      <c r="O3969" s="192"/>
      <c r="P3969" s="218"/>
      <c r="Q3969" s="218"/>
      <c r="R3969" s="218"/>
    </row>
    <row r="3970" spans="1:18" x14ac:dyDescent="0.25">
      <c r="A3970" s="191"/>
      <c r="B3970" s="190"/>
      <c r="C3970" s="190"/>
      <c r="D3970" s="190"/>
      <c r="E3970" s="190"/>
      <c r="F3970" s="190"/>
      <c r="G3970" s="190"/>
      <c r="H3970" s="276"/>
      <c r="I3970" s="190"/>
      <c r="J3970" s="67"/>
      <c r="K3970" s="190"/>
      <c r="L3970" s="190"/>
      <c r="M3970" s="191"/>
      <c r="N3970" s="190"/>
      <c r="O3970" s="192"/>
      <c r="P3970" s="218"/>
      <c r="Q3970" s="218"/>
      <c r="R3970" s="218"/>
    </row>
    <row r="3971" spans="1:18" x14ac:dyDescent="0.25">
      <c r="A3971" s="191"/>
      <c r="B3971" s="190"/>
      <c r="C3971" s="190"/>
      <c r="D3971" s="190"/>
      <c r="E3971" s="190"/>
      <c r="F3971" s="190"/>
      <c r="G3971" s="190"/>
      <c r="H3971" s="276"/>
      <c r="I3971" s="190"/>
      <c r="J3971" s="67"/>
      <c r="K3971" s="190"/>
      <c r="L3971" s="190"/>
      <c r="M3971" s="191"/>
      <c r="N3971" s="190"/>
      <c r="O3971" s="192"/>
      <c r="P3971" s="218"/>
      <c r="Q3971" s="218"/>
      <c r="R3971" s="218"/>
    </row>
    <row r="3972" spans="1:18" x14ac:dyDescent="0.25">
      <c r="A3972" s="191"/>
      <c r="B3972" s="190"/>
      <c r="C3972" s="190"/>
      <c r="D3972" s="190"/>
      <c r="E3972" s="190"/>
      <c r="F3972" s="190"/>
      <c r="G3972" s="190"/>
      <c r="H3972" s="276"/>
      <c r="I3972" s="190"/>
      <c r="J3972" s="67"/>
      <c r="K3972" s="190"/>
      <c r="L3972" s="190"/>
      <c r="M3972" s="191"/>
      <c r="N3972" s="190"/>
      <c r="O3972" s="192"/>
      <c r="P3972" s="218"/>
      <c r="Q3972" s="218"/>
      <c r="R3972" s="218"/>
    </row>
    <row r="3973" spans="1:18" x14ac:dyDescent="0.25">
      <c r="A3973" s="191"/>
      <c r="B3973" s="190"/>
      <c r="C3973" s="190"/>
      <c r="D3973" s="190"/>
      <c r="E3973" s="190"/>
      <c r="F3973" s="190"/>
      <c r="G3973" s="190"/>
      <c r="H3973" s="276"/>
      <c r="I3973" s="190"/>
      <c r="J3973" s="67"/>
      <c r="K3973" s="190"/>
      <c r="L3973" s="190"/>
      <c r="M3973" s="191"/>
      <c r="N3973" s="190"/>
      <c r="O3973" s="192"/>
      <c r="P3973" s="218"/>
      <c r="Q3973" s="218"/>
      <c r="R3973" s="218"/>
    </row>
    <row r="3974" spans="1:18" x14ac:dyDescent="0.25">
      <c r="A3974" s="191"/>
      <c r="B3974" s="190"/>
      <c r="C3974" s="190"/>
      <c r="D3974" s="190"/>
      <c r="E3974" s="190"/>
      <c r="F3974" s="190"/>
      <c r="G3974" s="190"/>
      <c r="H3974" s="276"/>
      <c r="I3974" s="190"/>
      <c r="J3974" s="67"/>
      <c r="K3974" s="190"/>
      <c r="L3974" s="190"/>
      <c r="M3974" s="191"/>
      <c r="N3974" s="190"/>
      <c r="O3974" s="192"/>
      <c r="P3974" s="218"/>
      <c r="Q3974" s="218"/>
      <c r="R3974" s="218"/>
    </row>
    <row r="3975" spans="1:18" x14ac:dyDescent="0.25">
      <c r="A3975" s="191"/>
      <c r="B3975" s="190"/>
      <c r="C3975" s="190"/>
      <c r="D3975" s="190"/>
      <c r="E3975" s="190"/>
      <c r="F3975" s="190"/>
      <c r="G3975" s="190"/>
      <c r="H3975" s="276"/>
      <c r="I3975" s="190"/>
      <c r="J3975" s="67"/>
      <c r="K3975" s="190"/>
      <c r="L3975" s="190"/>
      <c r="M3975" s="191"/>
      <c r="N3975" s="190"/>
      <c r="O3975" s="192"/>
      <c r="P3975" s="218"/>
      <c r="Q3975" s="218"/>
      <c r="R3975" s="218"/>
    </row>
    <row r="3976" spans="1:18" x14ac:dyDescent="0.25">
      <c r="A3976" s="191"/>
      <c r="B3976" s="190"/>
      <c r="C3976" s="190"/>
      <c r="D3976" s="190"/>
      <c r="E3976" s="190"/>
      <c r="F3976" s="190"/>
      <c r="G3976" s="190"/>
      <c r="H3976" s="276"/>
      <c r="I3976" s="190"/>
      <c r="J3976" s="67"/>
      <c r="K3976" s="190"/>
      <c r="L3976" s="190"/>
      <c r="M3976" s="191"/>
      <c r="N3976" s="190"/>
      <c r="O3976" s="192"/>
      <c r="P3976" s="218"/>
      <c r="Q3976" s="218"/>
      <c r="R3976" s="218"/>
    </row>
    <row r="3977" spans="1:18" x14ac:dyDescent="0.25">
      <c r="A3977" s="191"/>
      <c r="B3977" s="190"/>
      <c r="C3977" s="190"/>
      <c r="D3977" s="190"/>
      <c r="E3977" s="190"/>
      <c r="F3977" s="190"/>
      <c r="G3977" s="190"/>
      <c r="H3977" s="276"/>
      <c r="I3977" s="190"/>
      <c r="J3977" s="67"/>
      <c r="K3977" s="190"/>
      <c r="L3977" s="190"/>
      <c r="M3977" s="191"/>
      <c r="N3977" s="190"/>
      <c r="O3977" s="192"/>
      <c r="P3977" s="218"/>
      <c r="Q3977" s="218"/>
      <c r="R3977" s="218"/>
    </row>
    <row r="3978" spans="1:18" x14ac:dyDescent="0.25">
      <c r="A3978" s="191"/>
      <c r="B3978" s="190"/>
      <c r="C3978" s="190"/>
      <c r="D3978" s="190"/>
      <c r="E3978" s="190"/>
      <c r="F3978" s="190"/>
      <c r="G3978" s="190"/>
      <c r="H3978" s="276"/>
      <c r="I3978" s="190"/>
      <c r="J3978" s="67"/>
      <c r="K3978" s="190"/>
      <c r="L3978" s="190"/>
      <c r="M3978" s="191"/>
      <c r="N3978" s="190"/>
      <c r="O3978" s="192"/>
      <c r="P3978" s="218"/>
      <c r="Q3978" s="218"/>
      <c r="R3978" s="218"/>
    </row>
    <row r="3979" spans="1:18" x14ac:dyDescent="0.25">
      <c r="A3979" s="191"/>
      <c r="B3979" s="190"/>
      <c r="C3979" s="190"/>
      <c r="D3979" s="190"/>
      <c r="E3979" s="190"/>
      <c r="F3979" s="190"/>
      <c r="G3979" s="190"/>
      <c r="H3979" s="276"/>
      <c r="I3979" s="190"/>
      <c r="J3979" s="67"/>
      <c r="K3979" s="190"/>
      <c r="L3979" s="190"/>
      <c r="M3979" s="191"/>
      <c r="N3979" s="190"/>
      <c r="O3979" s="192"/>
      <c r="P3979" s="218"/>
      <c r="Q3979" s="218"/>
      <c r="R3979" s="218"/>
    </row>
    <row r="3980" spans="1:18" x14ac:dyDescent="0.25">
      <c r="A3980" s="191"/>
      <c r="B3980" s="190"/>
      <c r="C3980" s="190"/>
      <c r="D3980" s="190"/>
      <c r="E3980" s="190"/>
      <c r="F3980" s="190"/>
      <c r="G3980" s="190"/>
      <c r="H3980" s="276"/>
      <c r="I3980" s="190"/>
      <c r="J3980" s="67"/>
      <c r="K3980" s="190"/>
      <c r="L3980" s="190"/>
      <c r="M3980" s="191"/>
      <c r="N3980" s="190"/>
      <c r="O3980" s="192"/>
      <c r="P3980" s="218"/>
      <c r="Q3980" s="218"/>
      <c r="R3980" s="218"/>
    </row>
    <row r="3981" spans="1:18" x14ac:dyDescent="0.25">
      <c r="A3981" s="191"/>
      <c r="B3981" s="190"/>
      <c r="C3981" s="190"/>
      <c r="D3981" s="190"/>
      <c r="E3981" s="190"/>
      <c r="F3981" s="190"/>
      <c r="G3981" s="190"/>
      <c r="H3981" s="276"/>
      <c r="I3981" s="190"/>
      <c r="J3981" s="67"/>
      <c r="K3981" s="190"/>
      <c r="L3981" s="190"/>
      <c r="M3981" s="191"/>
      <c r="N3981" s="190"/>
      <c r="O3981" s="192"/>
      <c r="P3981" s="218"/>
      <c r="Q3981" s="218"/>
      <c r="R3981" s="218"/>
    </row>
    <row r="3982" spans="1:18" x14ac:dyDescent="0.25">
      <c r="A3982" s="191"/>
      <c r="B3982" s="190"/>
      <c r="C3982" s="190"/>
      <c r="D3982" s="190"/>
      <c r="E3982" s="190"/>
      <c r="F3982" s="190"/>
      <c r="G3982" s="190"/>
      <c r="H3982" s="276"/>
      <c r="I3982" s="190"/>
      <c r="J3982" s="67"/>
      <c r="K3982" s="190"/>
      <c r="L3982" s="190"/>
      <c r="M3982" s="191"/>
      <c r="N3982" s="190"/>
      <c r="O3982" s="192"/>
      <c r="P3982" s="218"/>
      <c r="Q3982" s="218"/>
      <c r="R3982" s="218"/>
    </row>
    <row r="3983" spans="1:18" x14ac:dyDescent="0.25">
      <c r="A3983" s="191"/>
      <c r="B3983" s="190"/>
      <c r="C3983" s="190"/>
      <c r="D3983" s="190"/>
      <c r="E3983" s="190"/>
      <c r="F3983" s="190"/>
      <c r="G3983" s="190"/>
      <c r="H3983" s="276"/>
      <c r="I3983" s="190"/>
      <c r="J3983" s="67"/>
      <c r="K3983" s="190"/>
      <c r="L3983" s="190"/>
      <c r="M3983" s="191"/>
      <c r="N3983" s="190"/>
      <c r="O3983" s="192"/>
      <c r="P3983" s="218"/>
      <c r="Q3983" s="218"/>
      <c r="R3983" s="218"/>
    </row>
    <row r="3984" spans="1:18" x14ac:dyDescent="0.25">
      <c r="A3984" s="191"/>
      <c r="B3984" s="190"/>
      <c r="C3984" s="190"/>
      <c r="D3984" s="190"/>
      <c r="E3984" s="190"/>
      <c r="F3984" s="190"/>
      <c r="G3984" s="190"/>
      <c r="H3984" s="276"/>
      <c r="I3984" s="190"/>
      <c r="J3984" s="67"/>
      <c r="K3984" s="190"/>
      <c r="L3984" s="190"/>
      <c r="M3984" s="191"/>
      <c r="N3984" s="190"/>
      <c r="O3984" s="192"/>
      <c r="P3984" s="218"/>
      <c r="Q3984" s="218"/>
      <c r="R3984" s="218"/>
    </row>
    <row r="3985" spans="1:18" x14ac:dyDescent="0.25">
      <c r="A3985" s="191"/>
      <c r="B3985" s="190"/>
      <c r="C3985" s="190"/>
      <c r="D3985" s="190"/>
      <c r="E3985" s="190"/>
      <c r="F3985" s="190"/>
      <c r="G3985" s="190"/>
      <c r="H3985" s="276"/>
      <c r="I3985" s="190"/>
      <c r="J3985" s="67"/>
      <c r="K3985" s="190"/>
      <c r="L3985" s="190"/>
      <c r="M3985" s="191"/>
      <c r="N3985" s="190"/>
      <c r="O3985" s="192"/>
      <c r="P3985" s="218"/>
      <c r="Q3985" s="218"/>
      <c r="R3985" s="218"/>
    </row>
    <row r="3986" spans="1:18" x14ac:dyDescent="0.25">
      <c r="A3986" s="191"/>
      <c r="B3986" s="190"/>
      <c r="C3986" s="190"/>
      <c r="D3986" s="190"/>
      <c r="E3986" s="190"/>
      <c r="F3986" s="190"/>
      <c r="G3986" s="190"/>
      <c r="H3986" s="276"/>
      <c r="I3986" s="190"/>
      <c r="J3986" s="67"/>
      <c r="K3986" s="190"/>
      <c r="L3986" s="190"/>
      <c r="M3986" s="191"/>
      <c r="N3986" s="190"/>
      <c r="O3986" s="192"/>
      <c r="P3986" s="218"/>
      <c r="Q3986" s="218"/>
      <c r="R3986" s="218"/>
    </row>
    <row r="3987" spans="1:18" x14ac:dyDescent="0.25">
      <c r="A3987" s="191"/>
      <c r="B3987" s="190"/>
      <c r="C3987" s="190"/>
      <c r="D3987" s="190"/>
      <c r="E3987" s="190"/>
      <c r="F3987" s="190"/>
      <c r="G3987" s="190"/>
      <c r="H3987" s="276"/>
      <c r="I3987" s="190"/>
      <c r="J3987" s="67"/>
      <c r="K3987" s="190"/>
      <c r="L3987" s="190"/>
      <c r="M3987" s="191"/>
      <c r="N3987" s="190"/>
      <c r="O3987" s="192"/>
      <c r="P3987" s="218"/>
      <c r="Q3987" s="218"/>
      <c r="R3987" s="218"/>
    </row>
    <row r="3988" spans="1:18" x14ac:dyDescent="0.25">
      <c r="A3988" s="191"/>
      <c r="B3988" s="190"/>
      <c r="C3988" s="190"/>
      <c r="D3988" s="190"/>
      <c r="E3988" s="190"/>
      <c r="F3988" s="190"/>
      <c r="G3988" s="190"/>
      <c r="H3988" s="276"/>
      <c r="I3988" s="190"/>
      <c r="J3988" s="67"/>
      <c r="K3988" s="190"/>
      <c r="L3988" s="190"/>
      <c r="M3988" s="191"/>
      <c r="N3988" s="190"/>
      <c r="O3988" s="192"/>
      <c r="P3988" s="218"/>
      <c r="Q3988" s="218"/>
      <c r="R3988" s="218"/>
    </row>
    <row r="3989" spans="1:18" x14ac:dyDescent="0.25">
      <c r="A3989" s="191"/>
      <c r="B3989" s="190"/>
      <c r="C3989" s="190"/>
      <c r="D3989" s="190"/>
      <c r="E3989" s="190"/>
      <c r="F3989" s="190"/>
      <c r="G3989" s="190"/>
      <c r="H3989" s="276"/>
      <c r="I3989" s="190"/>
      <c r="J3989" s="67"/>
      <c r="K3989" s="190"/>
      <c r="L3989" s="190"/>
      <c r="M3989" s="191"/>
      <c r="N3989" s="190"/>
      <c r="O3989" s="192"/>
      <c r="P3989" s="218"/>
      <c r="Q3989" s="218"/>
      <c r="R3989" s="218"/>
    </row>
    <row r="3990" spans="1:18" x14ac:dyDescent="0.25">
      <c r="A3990" s="191"/>
      <c r="B3990" s="190"/>
      <c r="C3990" s="190"/>
      <c r="D3990" s="190"/>
      <c r="E3990" s="190"/>
      <c r="F3990" s="190"/>
      <c r="G3990" s="190"/>
      <c r="H3990" s="276"/>
      <c r="I3990" s="190"/>
      <c r="J3990" s="67"/>
      <c r="K3990" s="190"/>
      <c r="L3990" s="190"/>
      <c r="M3990" s="191"/>
      <c r="N3990" s="190"/>
      <c r="O3990" s="192"/>
      <c r="P3990" s="218"/>
      <c r="Q3990" s="218"/>
      <c r="R3990" s="218"/>
    </row>
    <row r="3991" spans="1:18" x14ac:dyDescent="0.25">
      <c r="A3991" s="191"/>
      <c r="B3991" s="190"/>
      <c r="C3991" s="190"/>
      <c r="D3991" s="190"/>
      <c r="E3991" s="190"/>
      <c r="F3991" s="190"/>
      <c r="G3991" s="190"/>
      <c r="H3991" s="276"/>
      <c r="I3991" s="190"/>
      <c r="J3991" s="67"/>
      <c r="K3991" s="190"/>
      <c r="L3991" s="190"/>
      <c r="M3991" s="191"/>
      <c r="N3991" s="190"/>
      <c r="O3991" s="192"/>
      <c r="P3991" s="218"/>
      <c r="Q3991" s="218"/>
      <c r="R3991" s="218"/>
    </row>
    <row r="3992" spans="1:18" x14ac:dyDescent="0.25">
      <c r="A3992" s="191"/>
      <c r="B3992" s="190"/>
      <c r="C3992" s="190"/>
      <c r="D3992" s="190"/>
      <c r="E3992" s="190"/>
      <c r="F3992" s="190"/>
      <c r="G3992" s="190"/>
      <c r="H3992" s="276"/>
      <c r="I3992" s="190"/>
      <c r="J3992" s="67"/>
      <c r="K3992" s="190"/>
      <c r="L3992" s="190"/>
      <c r="M3992" s="191"/>
      <c r="N3992" s="190"/>
      <c r="O3992" s="192"/>
      <c r="P3992" s="218"/>
      <c r="Q3992" s="218"/>
      <c r="R3992" s="218"/>
    </row>
    <row r="3993" spans="1:18" x14ac:dyDescent="0.25">
      <c r="A3993" s="191"/>
      <c r="B3993" s="190"/>
      <c r="C3993" s="190"/>
      <c r="D3993" s="190"/>
      <c r="E3993" s="190"/>
      <c r="F3993" s="190"/>
      <c r="G3993" s="190"/>
      <c r="H3993" s="276"/>
      <c r="I3993" s="190"/>
      <c r="J3993" s="67"/>
      <c r="K3993" s="190"/>
      <c r="L3993" s="190"/>
      <c r="M3993" s="191"/>
      <c r="N3993" s="190"/>
      <c r="O3993" s="192"/>
      <c r="P3993" s="218"/>
      <c r="Q3993" s="218"/>
      <c r="R3993" s="218"/>
    </row>
    <row r="3994" spans="1:18" x14ac:dyDescent="0.25">
      <c r="A3994" s="191"/>
      <c r="B3994" s="190"/>
      <c r="C3994" s="190"/>
      <c r="D3994" s="190"/>
      <c r="E3994" s="190"/>
      <c r="F3994" s="190"/>
      <c r="G3994" s="190"/>
      <c r="H3994" s="276"/>
      <c r="I3994" s="190"/>
      <c r="J3994" s="67"/>
      <c r="K3994" s="190"/>
      <c r="L3994" s="190"/>
      <c r="M3994" s="191"/>
      <c r="N3994" s="190"/>
      <c r="O3994" s="192"/>
      <c r="P3994" s="218"/>
      <c r="Q3994" s="218"/>
      <c r="R3994" s="218"/>
    </row>
    <row r="3995" spans="1:18" x14ac:dyDescent="0.25">
      <c r="A3995" s="191"/>
      <c r="B3995" s="190"/>
      <c r="C3995" s="190"/>
      <c r="D3995" s="190"/>
      <c r="E3995" s="190"/>
      <c r="F3995" s="190"/>
      <c r="G3995" s="190"/>
      <c r="H3995" s="276"/>
      <c r="I3995" s="190"/>
      <c r="J3995" s="67"/>
      <c r="K3995" s="190"/>
      <c r="L3995" s="190"/>
      <c r="M3995" s="191"/>
      <c r="N3995" s="190"/>
      <c r="O3995" s="192"/>
      <c r="P3995" s="218"/>
      <c r="Q3995" s="218"/>
      <c r="R3995" s="218"/>
    </row>
    <row r="3996" spans="1:18" x14ac:dyDescent="0.25">
      <c r="A3996" s="191"/>
      <c r="B3996" s="190"/>
      <c r="C3996" s="190"/>
      <c r="D3996" s="190"/>
      <c r="E3996" s="190"/>
      <c r="F3996" s="190"/>
      <c r="G3996" s="190"/>
      <c r="H3996" s="276"/>
      <c r="I3996" s="190"/>
      <c r="J3996" s="67"/>
      <c r="K3996" s="190"/>
      <c r="L3996" s="190"/>
      <c r="M3996" s="191"/>
      <c r="N3996" s="190"/>
      <c r="O3996" s="192"/>
      <c r="P3996" s="218"/>
      <c r="Q3996" s="218"/>
      <c r="R3996" s="218"/>
    </row>
    <row r="3997" spans="1:18" x14ac:dyDescent="0.25">
      <c r="A3997" s="191"/>
      <c r="B3997" s="190"/>
      <c r="C3997" s="190"/>
      <c r="D3997" s="190"/>
      <c r="E3997" s="190"/>
      <c r="F3997" s="190"/>
      <c r="G3997" s="190"/>
      <c r="H3997" s="276"/>
      <c r="I3997" s="190"/>
      <c r="J3997" s="67"/>
      <c r="K3997" s="190"/>
      <c r="L3997" s="190"/>
      <c r="M3997" s="191"/>
      <c r="N3997" s="190"/>
      <c r="O3997" s="192"/>
      <c r="P3997" s="218"/>
      <c r="Q3997" s="218"/>
      <c r="R3997" s="218"/>
    </row>
    <row r="3998" spans="1:18" x14ac:dyDescent="0.25">
      <c r="A3998" s="191"/>
      <c r="B3998" s="190"/>
      <c r="C3998" s="190"/>
      <c r="D3998" s="190"/>
      <c r="E3998" s="190"/>
      <c r="F3998" s="190"/>
      <c r="G3998" s="190"/>
      <c r="H3998" s="276"/>
      <c r="I3998" s="190"/>
      <c r="J3998" s="67"/>
      <c r="K3998" s="190"/>
      <c r="L3998" s="190"/>
      <c r="M3998" s="191"/>
      <c r="N3998" s="190"/>
      <c r="O3998" s="192"/>
      <c r="P3998" s="218"/>
      <c r="Q3998" s="218"/>
      <c r="R3998" s="218"/>
    </row>
    <row r="3999" spans="1:18" x14ac:dyDescent="0.25">
      <c r="A3999" s="191"/>
      <c r="B3999" s="190"/>
      <c r="C3999" s="190"/>
      <c r="D3999" s="190"/>
      <c r="E3999" s="190"/>
      <c r="F3999" s="190"/>
      <c r="G3999" s="190"/>
      <c r="H3999" s="276"/>
      <c r="I3999" s="190"/>
      <c r="J3999" s="67"/>
      <c r="K3999" s="190"/>
      <c r="L3999" s="190"/>
      <c r="M3999" s="191"/>
      <c r="N3999" s="190"/>
      <c r="O3999" s="192"/>
      <c r="P3999" s="218"/>
      <c r="Q3999" s="218"/>
      <c r="R3999" s="218"/>
    </row>
    <row r="4000" spans="1:18" x14ac:dyDescent="0.25">
      <c r="A4000" s="191"/>
      <c r="B4000" s="190"/>
      <c r="C4000" s="190"/>
      <c r="D4000" s="190"/>
      <c r="E4000" s="190"/>
      <c r="F4000" s="190"/>
      <c r="G4000" s="190"/>
      <c r="H4000" s="276"/>
      <c r="I4000" s="190"/>
      <c r="J4000" s="67"/>
      <c r="K4000" s="190"/>
      <c r="L4000" s="190"/>
      <c r="M4000" s="191"/>
      <c r="N4000" s="190"/>
      <c r="O4000" s="192"/>
      <c r="P4000" s="218"/>
      <c r="Q4000" s="218"/>
      <c r="R4000" s="218"/>
    </row>
    <row r="4001" spans="1:18" x14ac:dyDescent="0.25">
      <c r="A4001" s="191"/>
      <c r="B4001" s="190"/>
      <c r="C4001" s="190"/>
      <c r="D4001" s="190"/>
      <c r="E4001" s="190"/>
      <c r="F4001" s="190"/>
      <c r="G4001" s="190"/>
      <c r="H4001" s="276"/>
      <c r="I4001" s="190"/>
      <c r="J4001" s="67"/>
      <c r="K4001" s="190"/>
      <c r="L4001" s="190"/>
      <c r="M4001" s="191"/>
      <c r="N4001" s="190"/>
      <c r="O4001" s="192"/>
      <c r="P4001" s="218"/>
      <c r="Q4001" s="218"/>
      <c r="R4001" s="218"/>
    </row>
    <row r="4002" spans="1:18" x14ac:dyDescent="0.25">
      <c r="A4002" s="191"/>
      <c r="B4002" s="190"/>
      <c r="C4002" s="190"/>
      <c r="D4002" s="190"/>
      <c r="E4002" s="190"/>
      <c r="F4002" s="190"/>
      <c r="G4002" s="190"/>
      <c r="H4002" s="276"/>
      <c r="I4002" s="190"/>
      <c r="J4002" s="67"/>
      <c r="K4002" s="190"/>
      <c r="L4002" s="190"/>
      <c r="M4002" s="191"/>
      <c r="N4002" s="190"/>
      <c r="O4002" s="192"/>
      <c r="P4002" s="218"/>
      <c r="Q4002" s="218"/>
      <c r="R4002" s="218"/>
    </row>
    <row r="4003" spans="1:18" x14ac:dyDescent="0.25">
      <c r="A4003" s="191"/>
      <c r="B4003" s="190"/>
      <c r="C4003" s="190"/>
      <c r="D4003" s="190"/>
      <c r="E4003" s="190"/>
      <c r="F4003" s="190"/>
      <c r="G4003" s="190"/>
      <c r="H4003" s="276"/>
      <c r="I4003" s="190"/>
      <c r="J4003" s="67"/>
      <c r="K4003" s="190"/>
      <c r="L4003" s="190"/>
      <c r="M4003" s="191"/>
      <c r="N4003" s="190"/>
      <c r="O4003" s="192"/>
      <c r="P4003" s="218"/>
      <c r="Q4003" s="218"/>
      <c r="R4003" s="218"/>
    </row>
    <row r="4004" spans="1:18" x14ac:dyDescent="0.25">
      <c r="A4004" s="191"/>
      <c r="B4004" s="190"/>
      <c r="C4004" s="190"/>
      <c r="D4004" s="190"/>
      <c r="E4004" s="190"/>
      <c r="F4004" s="190"/>
      <c r="G4004" s="190"/>
      <c r="H4004" s="276"/>
      <c r="I4004" s="190"/>
      <c r="J4004" s="67"/>
      <c r="K4004" s="190"/>
      <c r="L4004" s="190"/>
      <c r="M4004" s="191"/>
      <c r="N4004" s="190"/>
      <c r="O4004" s="192"/>
      <c r="P4004" s="218"/>
      <c r="Q4004" s="218"/>
      <c r="R4004" s="218"/>
    </row>
    <row r="4005" spans="1:18" x14ac:dyDescent="0.25">
      <c r="A4005" s="191"/>
      <c r="B4005" s="190"/>
      <c r="C4005" s="190"/>
      <c r="D4005" s="190"/>
      <c r="E4005" s="190"/>
      <c r="F4005" s="190"/>
      <c r="G4005" s="190"/>
      <c r="H4005" s="276"/>
      <c r="I4005" s="190"/>
      <c r="J4005" s="67"/>
      <c r="K4005" s="190"/>
      <c r="L4005" s="190"/>
      <c r="M4005" s="191"/>
      <c r="N4005" s="190"/>
      <c r="O4005" s="192"/>
      <c r="P4005" s="218"/>
      <c r="Q4005" s="218"/>
      <c r="R4005" s="218"/>
    </row>
    <row r="4006" spans="1:18" x14ac:dyDescent="0.25">
      <c r="A4006" s="191"/>
      <c r="B4006" s="190"/>
      <c r="C4006" s="190"/>
      <c r="D4006" s="190"/>
      <c r="E4006" s="190"/>
      <c r="F4006" s="190"/>
      <c r="G4006" s="190"/>
      <c r="H4006" s="276"/>
      <c r="I4006" s="190"/>
      <c r="J4006" s="67"/>
      <c r="K4006" s="190"/>
      <c r="L4006" s="190"/>
      <c r="M4006" s="191"/>
      <c r="N4006" s="190"/>
      <c r="O4006" s="192"/>
      <c r="P4006" s="218"/>
      <c r="Q4006" s="218"/>
      <c r="R4006" s="218"/>
    </row>
    <row r="4007" spans="1:18" x14ac:dyDescent="0.25">
      <c r="A4007" s="191"/>
      <c r="B4007" s="190"/>
      <c r="C4007" s="190"/>
      <c r="D4007" s="190"/>
      <c r="E4007" s="190"/>
      <c r="F4007" s="190"/>
      <c r="G4007" s="190"/>
      <c r="H4007" s="276"/>
      <c r="I4007" s="190"/>
      <c r="J4007" s="67"/>
      <c r="K4007" s="190"/>
      <c r="L4007" s="190"/>
      <c r="M4007" s="191"/>
      <c r="N4007" s="190"/>
      <c r="O4007" s="192"/>
      <c r="P4007" s="218"/>
      <c r="Q4007" s="218"/>
      <c r="R4007" s="218"/>
    </row>
    <row r="4008" spans="1:18" x14ac:dyDescent="0.25">
      <c r="A4008" s="191"/>
      <c r="B4008" s="190"/>
      <c r="C4008" s="190"/>
      <c r="D4008" s="190"/>
      <c r="E4008" s="190"/>
      <c r="F4008" s="190"/>
      <c r="G4008" s="190"/>
      <c r="H4008" s="276"/>
      <c r="I4008" s="190"/>
      <c r="J4008" s="67"/>
      <c r="K4008" s="190"/>
      <c r="L4008" s="190"/>
      <c r="M4008" s="191"/>
      <c r="N4008" s="190"/>
      <c r="O4008" s="192"/>
      <c r="P4008" s="218"/>
      <c r="Q4008" s="218"/>
      <c r="R4008" s="218"/>
    </row>
    <row r="4009" spans="1:18" x14ac:dyDescent="0.25">
      <c r="A4009" s="191"/>
      <c r="B4009" s="190"/>
      <c r="C4009" s="190"/>
      <c r="D4009" s="190"/>
      <c r="E4009" s="190"/>
      <c r="F4009" s="190"/>
      <c r="G4009" s="190"/>
      <c r="H4009" s="276"/>
      <c r="I4009" s="190"/>
      <c r="J4009" s="67"/>
      <c r="K4009" s="190"/>
      <c r="L4009" s="190"/>
      <c r="M4009" s="191"/>
      <c r="N4009" s="190"/>
      <c r="O4009" s="192"/>
      <c r="P4009" s="218"/>
      <c r="Q4009" s="218"/>
      <c r="R4009" s="218"/>
    </row>
    <row r="4010" spans="1:18" x14ac:dyDescent="0.25">
      <c r="A4010" s="191"/>
      <c r="B4010" s="190"/>
      <c r="C4010" s="190"/>
      <c r="D4010" s="190"/>
      <c r="E4010" s="190"/>
      <c r="F4010" s="190"/>
      <c r="G4010" s="190"/>
      <c r="H4010" s="276"/>
      <c r="I4010" s="190"/>
      <c r="J4010" s="67"/>
      <c r="K4010" s="190"/>
      <c r="L4010" s="190"/>
      <c r="M4010" s="191"/>
      <c r="N4010" s="190"/>
      <c r="O4010" s="192"/>
      <c r="P4010" s="218"/>
      <c r="Q4010" s="218"/>
      <c r="R4010" s="218"/>
    </row>
    <row r="4011" spans="1:18" x14ac:dyDescent="0.25">
      <c r="A4011" s="191"/>
      <c r="B4011" s="190"/>
      <c r="C4011" s="190"/>
      <c r="D4011" s="190"/>
      <c r="E4011" s="190"/>
      <c r="F4011" s="190"/>
      <c r="G4011" s="190"/>
      <c r="H4011" s="276"/>
      <c r="I4011" s="190"/>
      <c r="J4011" s="67"/>
      <c r="K4011" s="190"/>
      <c r="L4011" s="190"/>
      <c r="M4011" s="191"/>
      <c r="N4011" s="190"/>
      <c r="O4011" s="192"/>
      <c r="P4011" s="218"/>
      <c r="Q4011" s="218"/>
      <c r="R4011" s="218"/>
    </row>
    <row r="4012" spans="1:18" x14ac:dyDescent="0.25">
      <c r="A4012" s="191"/>
      <c r="B4012" s="190"/>
      <c r="C4012" s="190"/>
      <c r="D4012" s="190"/>
      <c r="E4012" s="190"/>
      <c r="F4012" s="190"/>
      <c r="G4012" s="190"/>
      <c r="H4012" s="276"/>
      <c r="I4012" s="190"/>
      <c r="J4012" s="67"/>
      <c r="K4012" s="190"/>
      <c r="L4012" s="190"/>
      <c r="M4012" s="191"/>
      <c r="N4012" s="190"/>
      <c r="O4012" s="192"/>
      <c r="P4012" s="218"/>
      <c r="Q4012" s="218"/>
      <c r="R4012" s="218"/>
    </row>
    <row r="4013" spans="1:18" x14ac:dyDescent="0.25">
      <c r="A4013" s="191"/>
      <c r="B4013" s="190"/>
      <c r="C4013" s="190"/>
      <c r="D4013" s="190"/>
      <c r="E4013" s="190"/>
      <c r="F4013" s="190"/>
      <c r="G4013" s="190"/>
      <c r="H4013" s="276"/>
      <c r="I4013" s="190"/>
      <c r="J4013" s="67"/>
      <c r="K4013" s="190"/>
      <c r="L4013" s="190"/>
      <c r="M4013" s="191"/>
      <c r="N4013" s="190"/>
      <c r="O4013" s="192"/>
      <c r="P4013" s="218"/>
      <c r="Q4013" s="218"/>
      <c r="R4013" s="218"/>
    </row>
    <row r="4014" spans="1:18" x14ac:dyDescent="0.25">
      <c r="A4014" s="191"/>
      <c r="B4014" s="190"/>
      <c r="C4014" s="190"/>
      <c r="D4014" s="190"/>
      <c r="E4014" s="190"/>
      <c r="F4014" s="190"/>
      <c r="G4014" s="190"/>
      <c r="H4014" s="276"/>
      <c r="I4014" s="190"/>
      <c r="J4014" s="67"/>
      <c r="K4014" s="190"/>
      <c r="L4014" s="190"/>
      <c r="M4014" s="191"/>
      <c r="N4014" s="190"/>
      <c r="O4014" s="192"/>
      <c r="P4014" s="218"/>
      <c r="Q4014" s="218"/>
      <c r="R4014" s="218"/>
    </row>
    <row r="4015" spans="1:18" x14ac:dyDescent="0.25">
      <c r="A4015" s="191"/>
      <c r="B4015" s="190"/>
      <c r="C4015" s="190"/>
      <c r="D4015" s="190"/>
      <c r="E4015" s="190"/>
      <c r="F4015" s="190"/>
      <c r="G4015" s="190"/>
      <c r="H4015" s="276"/>
      <c r="I4015" s="190"/>
      <c r="J4015" s="67"/>
      <c r="K4015" s="190"/>
      <c r="L4015" s="190"/>
      <c r="M4015" s="191"/>
      <c r="N4015" s="190"/>
      <c r="O4015" s="192"/>
      <c r="P4015" s="218"/>
      <c r="Q4015" s="218"/>
      <c r="R4015" s="218"/>
    </row>
    <row r="4016" spans="1:18" x14ac:dyDescent="0.25">
      <c r="A4016" s="191"/>
      <c r="B4016" s="190"/>
      <c r="C4016" s="190"/>
      <c r="D4016" s="190"/>
      <c r="E4016" s="190"/>
      <c r="F4016" s="190"/>
      <c r="G4016" s="190"/>
      <c r="H4016" s="276"/>
      <c r="I4016" s="190"/>
      <c r="J4016" s="67"/>
      <c r="K4016" s="190"/>
      <c r="L4016" s="190"/>
      <c r="M4016" s="191"/>
      <c r="N4016" s="190"/>
      <c r="O4016" s="192"/>
      <c r="P4016" s="218"/>
      <c r="Q4016" s="218"/>
      <c r="R4016" s="218"/>
    </row>
    <row r="4017" spans="1:18" x14ac:dyDescent="0.25">
      <c r="A4017" s="191"/>
      <c r="B4017" s="190"/>
      <c r="C4017" s="190"/>
      <c r="D4017" s="190"/>
      <c r="E4017" s="190"/>
      <c r="F4017" s="190"/>
      <c r="G4017" s="190"/>
      <c r="H4017" s="276"/>
      <c r="I4017" s="190"/>
      <c r="J4017" s="67"/>
      <c r="K4017" s="190"/>
      <c r="L4017" s="190"/>
      <c r="M4017" s="191"/>
      <c r="N4017" s="190"/>
      <c r="O4017" s="192"/>
      <c r="P4017" s="218"/>
      <c r="Q4017" s="218"/>
      <c r="R4017" s="218"/>
    </row>
    <row r="4018" spans="1:18" x14ac:dyDescent="0.25">
      <c r="A4018" s="191"/>
      <c r="B4018" s="190"/>
      <c r="C4018" s="190"/>
      <c r="D4018" s="190"/>
      <c r="E4018" s="190"/>
      <c r="F4018" s="190"/>
      <c r="G4018" s="190"/>
      <c r="H4018" s="276"/>
      <c r="I4018" s="190"/>
      <c r="J4018" s="67"/>
      <c r="K4018" s="190"/>
      <c r="L4018" s="190"/>
      <c r="M4018" s="191"/>
      <c r="N4018" s="190"/>
      <c r="O4018" s="192"/>
      <c r="P4018" s="218"/>
      <c r="Q4018" s="218"/>
      <c r="R4018" s="218"/>
    </row>
    <row r="4019" spans="1:18" x14ac:dyDescent="0.25">
      <c r="A4019" s="191"/>
      <c r="B4019" s="190"/>
      <c r="C4019" s="190"/>
      <c r="D4019" s="190"/>
      <c r="E4019" s="190"/>
      <c r="F4019" s="190"/>
      <c r="G4019" s="190"/>
      <c r="H4019" s="276"/>
      <c r="I4019" s="190"/>
      <c r="J4019" s="67"/>
      <c r="K4019" s="190"/>
      <c r="L4019" s="190"/>
      <c r="M4019" s="191"/>
      <c r="N4019" s="190"/>
      <c r="O4019" s="192"/>
      <c r="P4019" s="218"/>
      <c r="Q4019" s="218"/>
      <c r="R4019" s="218"/>
    </row>
    <row r="4020" spans="1:18" x14ac:dyDescent="0.25">
      <c r="A4020" s="191"/>
      <c r="B4020" s="190"/>
      <c r="C4020" s="190"/>
      <c r="D4020" s="190"/>
      <c r="E4020" s="190"/>
      <c r="F4020" s="190"/>
      <c r="G4020" s="190"/>
      <c r="H4020" s="276"/>
      <c r="I4020" s="190"/>
      <c r="J4020" s="67"/>
      <c r="K4020" s="190"/>
      <c r="L4020" s="190"/>
      <c r="M4020" s="191"/>
      <c r="N4020" s="190"/>
      <c r="O4020" s="192"/>
      <c r="P4020" s="218"/>
      <c r="Q4020" s="218"/>
      <c r="R4020" s="218"/>
    </row>
    <row r="4021" spans="1:18" x14ac:dyDescent="0.25">
      <c r="A4021" s="191"/>
      <c r="B4021" s="190"/>
      <c r="C4021" s="190"/>
      <c r="D4021" s="190"/>
      <c r="E4021" s="190"/>
      <c r="F4021" s="190"/>
      <c r="G4021" s="190"/>
      <c r="H4021" s="276"/>
      <c r="I4021" s="190"/>
      <c r="J4021" s="67"/>
      <c r="K4021" s="190"/>
      <c r="L4021" s="190"/>
      <c r="M4021" s="191"/>
      <c r="N4021" s="190"/>
      <c r="O4021" s="192"/>
      <c r="P4021" s="218"/>
      <c r="Q4021" s="218"/>
      <c r="R4021" s="218"/>
    </row>
    <row r="4022" spans="1:18" x14ac:dyDescent="0.25">
      <c r="A4022" s="191"/>
      <c r="B4022" s="190"/>
      <c r="C4022" s="190"/>
      <c r="D4022" s="190"/>
      <c r="E4022" s="190"/>
      <c r="F4022" s="190"/>
      <c r="G4022" s="190"/>
      <c r="H4022" s="276"/>
      <c r="I4022" s="190"/>
      <c r="J4022" s="67"/>
      <c r="K4022" s="190"/>
      <c r="L4022" s="190"/>
      <c r="M4022" s="191"/>
      <c r="N4022" s="190"/>
      <c r="O4022" s="192"/>
      <c r="P4022" s="218"/>
      <c r="Q4022" s="218"/>
      <c r="R4022" s="218"/>
    </row>
    <row r="4023" spans="1:18" x14ac:dyDescent="0.25">
      <c r="A4023" s="191"/>
      <c r="B4023" s="190"/>
      <c r="C4023" s="190"/>
      <c r="D4023" s="190"/>
      <c r="E4023" s="190"/>
      <c r="F4023" s="190"/>
      <c r="G4023" s="190"/>
      <c r="H4023" s="276"/>
      <c r="I4023" s="190"/>
      <c r="J4023" s="67"/>
      <c r="K4023" s="190"/>
      <c r="L4023" s="190"/>
      <c r="M4023" s="191"/>
      <c r="N4023" s="190"/>
      <c r="O4023" s="192"/>
      <c r="P4023" s="218"/>
      <c r="Q4023" s="218"/>
      <c r="R4023" s="218"/>
    </row>
    <row r="4024" spans="1:18" x14ac:dyDescent="0.25">
      <c r="A4024" s="191"/>
      <c r="B4024" s="190"/>
      <c r="C4024" s="190"/>
      <c r="D4024" s="190"/>
      <c r="E4024" s="190"/>
      <c r="F4024" s="190"/>
      <c r="G4024" s="190"/>
      <c r="H4024" s="276"/>
      <c r="I4024" s="190"/>
      <c r="J4024" s="67"/>
      <c r="K4024" s="190"/>
      <c r="L4024" s="190"/>
      <c r="M4024" s="191"/>
      <c r="N4024" s="190"/>
      <c r="O4024" s="192"/>
      <c r="P4024" s="218"/>
      <c r="Q4024" s="218"/>
      <c r="R4024" s="218"/>
    </row>
    <row r="4025" spans="1:18" x14ac:dyDescent="0.25">
      <c r="A4025" s="191"/>
      <c r="B4025" s="190"/>
      <c r="C4025" s="190"/>
      <c r="D4025" s="190"/>
      <c r="E4025" s="190"/>
      <c r="F4025" s="190"/>
      <c r="G4025" s="190"/>
      <c r="H4025" s="276"/>
      <c r="I4025" s="190"/>
      <c r="J4025" s="67"/>
      <c r="K4025" s="190"/>
      <c r="L4025" s="190"/>
      <c r="M4025" s="191"/>
      <c r="N4025" s="190"/>
      <c r="O4025" s="192"/>
      <c r="P4025" s="218"/>
      <c r="Q4025" s="218"/>
      <c r="R4025" s="218"/>
    </row>
    <row r="4026" spans="1:18" x14ac:dyDescent="0.25">
      <c r="A4026" s="191"/>
      <c r="B4026" s="190"/>
      <c r="C4026" s="190"/>
      <c r="D4026" s="190"/>
      <c r="E4026" s="190"/>
      <c r="F4026" s="190"/>
      <c r="G4026" s="190"/>
      <c r="H4026" s="276"/>
      <c r="I4026" s="190"/>
      <c r="J4026" s="67"/>
      <c r="K4026" s="190"/>
      <c r="L4026" s="190"/>
      <c r="M4026" s="191"/>
      <c r="N4026" s="190"/>
      <c r="O4026" s="192"/>
      <c r="P4026" s="218"/>
      <c r="Q4026" s="218"/>
      <c r="R4026" s="218"/>
    </row>
    <row r="4027" spans="1:18" x14ac:dyDescent="0.25">
      <c r="A4027" s="191"/>
      <c r="B4027" s="190"/>
      <c r="C4027" s="190"/>
      <c r="D4027" s="190"/>
      <c r="E4027" s="190"/>
      <c r="F4027" s="190"/>
      <c r="G4027" s="190"/>
      <c r="H4027" s="276"/>
      <c r="I4027" s="190"/>
      <c r="J4027" s="67"/>
      <c r="K4027" s="190"/>
      <c r="L4027" s="190"/>
      <c r="M4027" s="191"/>
      <c r="N4027" s="190"/>
      <c r="O4027" s="192"/>
      <c r="P4027" s="218"/>
      <c r="Q4027" s="218"/>
      <c r="R4027" s="218"/>
    </row>
    <row r="4028" spans="1:18" x14ac:dyDescent="0.25">
      <c r="A4028" s="191"/>
      <c r="B4028" s="190"/>
      <c r="C4028" s="190"/>
      <c r="D4028" s="190"/>
      <c r="E4028" s="190"/>
      <c r="F4028" s="190"/>
      <c r="G4028" s="190"/>
      <c r="H4028" s="276"/>
      <c r="I4028" s="190"/>
      <c r="J4028" s="67"/>
      <c r="K4028" s="190"/>
      <c r="L4028" s="190"/>
      <c r="M4028" s="191"/>
      <c r="N4028" s="190"/>
      <c r="O4028" s="192"/>
      <c r="P4028" s="218"/>
      <c r="Q4028" s="218"/>
      <c r="R4028" s="218"/>
    </row>
    <row r="4029" spans="1:18" x14ac:dyDescent="0.25">
      <c r="A4029" s="191"/>
      <c r="B4029" s="190"/>
      <c r="C4029" s="190"/>
      <c r="D4029" s="190"/>
      <c r="E4029" s="190"/>
      <c r="F4029" s="190"/>
      <c r="G4029" s="190"/>
      <c r="H4029" s="276"/>
      <c r="I4029" s="190"/>
      <c r="J4029" s="67"/>
      <c r="K4029" s="190"/>
      <c r="L4029" s="190"/>
      <c r="M4029" s="191"/>
      <c r="N4029" s="190"/>
      <c r="O4029" s="192"/>
      <c r="P4029" s="218"/>
      <c r="Q4029" s="218"/>
      <c r="R4029" s="218"/>
    </row>
    <row r="4030" spans="1:18" x14ac:dyDescent="0.25">
      <c r="A4030" s="191"/>
      <c r="B4030" s="190"/>
      <c r="C4030" s="190"/>
      <c r="D4030" s="190"/>
      <c r="E4030" s="190"/>
      <c r="F4030" s="190"/>
      <c r="G4030" s="190"/>
      <c r="H4030" s="276"/>
      <c r="I4030" s="190"/>
      <c r="J4030" s="67"/>
      <c r="K4030" s="190"/>
      <c r="L4030" s="190"/>
      <c r="M4030" s="191"/>
      <c r="N4030" s="190"/>
      <c r="O4030" s="192"/>
      <c r="P4030" s="218"/>
      <c r="Q4030" s="218"/>
      <c r="R4030" s="218"/>
    </row>
    <row r="4031" spans="1:18" x14ac:dyDescent="0.25">
      <c r="A4031" s="191"/>
      <c r="B4031" s="190"/>
      <c r="C4031" s="190"/>
      <c r="D4031" s="190"/>
      <c r="E4031" s="190"/>
      <c r="F4031" s="190"/>
      <c r="G4031" s="190"/>
      <c r="H4031" s="276"/>
      <c r="I4031" s="190"/>
      <c r="J4031" s="67"/>
      <c r="K4031" s="190"/>
      <c r="L4031" s="190"/>
      <c r="M4031" s="191"/>
      <c r="N4031" s="190"/>
      <c r="O4031" s="192"/>
      <c r="P4031" s="218"/>
      <c r="Q4031" s="218"/>
      <c r="R4031" s="218"/>
    </row>
    <row r="4032" spans="1:18" x14ac:dyDescent="0.25">
      <c r="A4032" s="191"/>
      <c r="B4032" s="190"/>
      <c r="C4032" s="190"/>
      <c r="D4032" s="190"/>
      <c r="E4032" s="190"/>
      <c r="F4032" s="190"/>
      <c r="G4032" s="190"/>
      <c r="H4032" s="276"/>
      <c r="I4032" s="190"/>
      <c r="J4032" s="67"/>
      <c r="K4032" s="190"/>
      <c r="L4032" s="190"/>
      <c r="M4032" s="191"/>
      <c r="N4032" s="190"/>
      <c r="O4032" s="192"/>
      <c r="P4032" s="218"/>
      <c r="Q4032" s="218"/>
      <c r="R4032" s="218"/>
    </row>
    <row r="4033" spans="1:18" x14ac:dyDescent="0.25">
      <c r="A4033" s="191"/>
      <c r="B4033" s="190"/>
      <c r="C4033" s="190"/>
      <c r="D4033" s="190"/>
      <c r="E4033" s="190"/>
      <c r="F4033" s="190"/>
      <c r="G4033" s="190"/>
      <c r="H4033" s="276"/>
      <c r="I4033" s="190"/>
      <c r="J4033" s="67"/>
      <c r="K4033" s="190"/>
      <c r="L4033" s="190"/>
      <c r="M4033" s="191"/>
      <c r="N4033" s="190"/>
      <c r="O4033" s="192"/>
      <c r="P4033" s="218"/>
      <c r="Q4033" s="218"/>
      <c r="R4033" s="218"/>
    </row>
    <row r="4034" spans="1:18" x14ac:dyDescent="0.25">
      <c r="A4034" s="191"/>
      <c r="B4034" s="190"/>
      <c r="C4034" s="190"/>
      <c r="D4034" s="190"/>
      <c r="E4034" s="190"/>
      <c r="F4034" s="190"/>
      <c r="G4034" s="190"/>
      <c r="H4034" s="276"/>
      <c r="I4034" s="190"/>
      <c r="J4034" s="67"/>
      <c r="K4034" s="190"/>
      <c r="L4034" s="190"/>
      <c r="M4034" s="191"/>
      <c r="N4034" s="190"/>
      <c r="O4034" s="192"/>
      <c r="P4034" s="218"/>
      <c r="Q4034" s="218"/>
      <c r="R4034" s="218"/>
    </row>
    <row r="4035" spans="1:18" x14ac:dyDescent="0.25">
      <c r="A4035" s="191"/>
      <c r="B4035" s="190"/>
      <c r="C4035" s="190"/>
      <c r="D4035" s="190"/>
      <c r="E4035" s="190"/>
      <c r="F4035" s="190"/>
      <c r="G4035" s="190"/>
      <c r="H4035" s="276"/>
      <c r="I4035" s="190"/>
      <c r="J4035" s="67"/>
      <c r="K4035" s="190"/>
      <c r="L4035" s="190"/>
      <c r="M4035" s="191"/>
      <c r="N4035" s="190"/>
      <c r="O4035" s="192"/>
      <c r="P4035" s="218"/>
      <c r="Q4035" s="218"/>
      <c r="R4035" s="218"/>
    </row>
    <row r="4036" spans="1:18" x14ac:dyDescent="0.25">
      <c r="A4036" s="191"/>
      <c r="B4036" s="190"/>
      <c r="C4036" s="190"/>
      <c r="D4036" s="190"/>
      <c r="E4036" s="190"/>
      <c r="F4036" s="190"/>
      <c r="G4036" s="190"/>
      <c r="H4036" s="276"/>
      <c r="I4036" s="190"/>
      <c r="J4036" s="67"/>
      <c r="K4036" s="190"/>
      <c r="L4036" s="190"/>
      <c r="M4036" s="191"/>
      <c r="N4036" s="190"/>
      <c r="O4036" s="192"/>
      <c r="P4036" s="218"/>
      <c r="Q4036" s="218"/>
      <c r="R4036" s="218"/>
    </row>
    <row r="4037" spans="1:18" x14ac:dyDescent="0.25">
      <c r="A4037" s="191"/>
      <c r="B4037" s="190"/>
      <c r="C4037" s="190"/>
      <c r="D4037" s="190"/>
      <c r="E4037" s="190"/>
      <c r="F4037" s="190"/>
      <c r="G4037" s="190"/>
      <c r="H4037" s="276"/>
      <c r="I4037" s="190"/>
      <c r="J4037" s="67"/>
      <c r="K4037" s="190"/>
      <c r="L4037" s="190"/>
      <c r="M4037" s="191"/>
      <c r="N4037" s="190"/>
      <c r="O4037" s="192"/>
      <c r="P4037" s="218"/>
      <c r="Q4037" s="218"/>
      <c r="R4037" s="218"/>
    </row>
    <row r="4038" spans="1:18" x14ac:dyDescent="0.25">
      <c r="A4038" s="191"/>
      <c r="B4038" s="190"/>
      <c r="C4038" s="190"/>
      <c r="D4038" s="190"/>
      <c r="E4038" s="190"/>
      <c r="F4038" s="190"/>
      <c r="G4038" s="190"/>
      <c r="H4038" s="276"/>
      <c r="I4038" s="190"/>
      <c r="J4038" s="67"/>
      <c r="K4038" s="190"/>
      <c r="L4038" s="190"/>
      <c r="M4038" s="191"/>
      <c r="N4038" s="190"/>
      <c r="O4038" s="192"/>
      <c r="P4038" s="218"/>
      <c r="Q4038" s="218"/>
      <c r="R4038" s="218"/>
    </row>
    <row r="4039" spans="1:18" x14ac:dyDescent="0.25">
      <c r="A4039" s="191"/>
      <c r="B4039" s="190"/>
      <c r="C4039" s="190"/>
      <c r="D4039" s="190"/>
      <c r="E4039" s="190"/>
      <c r="F4039" s="190"/>
      <c r="G4039" s="190"/>
      <c r="H4039" s="276"/>
      <c r="I4039" s="190"/>
      <c r="J4039" s="67"/>
      <c r="K4039" s="190"/>
      <c r="L4039" s="190"/>
      <c r="M4039" s="191"/>
      <c r="N4039" s="190"/>
      <c r="O4039" s="192"/>
      <c r="P4039" s="218"/>
      <c r="Q4039" s="218"/>
      <c r="R4039" s="218"/>
    </row>
    <row r="4040" spans="1:18" x14ac:dyDescent="0.25">
      <c r="A4040" s="191"/>
      <c r="B4040" s="190"/>
      <c r="C4040" s="190"/>
      <c r="D4040" s="190"/>
      <c r="E4040" s="190"/>
      <c r="F4040" s="190"/>
      <c r="G4040" s="190"/>
      <c r="H4040" s="276"/>
      <c r="I4040" s="190"/>
      <c r="J4040" s="67"/>
      <c r="K4040" s="190"/>
      <c r="L4040" s="190"/>
      <c r="M4040" s="191"/>
      <c r="N4040" s="190"/>
      <c r="O4040" s="192"/>
      <c r="P4040" s="218"/>
      <c r="Q4040" s="218"/>
      <c r="R4040" s="218"/>
    </row>
    <row r="4041" spans="1:18" x14ac:dyDescent="0.25">
      <c r="A4041" s="191"/>
      <c r="B4041" s="190"/>
      <c r="C4041" s="190"/>
      <c r="D4041" s="190"/>
      <c r="E4041" s="190"/>
      <c r="F4041" s="190"/>
      <c r="G4041" s="190"/>
      <c r="H4041" s="276"/>
      <c r="I4041" s="190"/>
      <c r="J4041" s="67"/>
      <c r="K4041" s="190"/>
      <c r="L4041" s="190"/>
      <c r="M4041" s="191"/>
      <c r="N4041" s="190"/>
      <c r="O4041" s="192"/>
      <c r="P4041" s="218"/>
      <c r="Q4041" s="218"/>
      <c r="R4041" s="218"/>
    </row>
    <row r="4042" spans="1:18" x14ac:dyDescent="0.25">
      <c r="A4042" s="191"/>
      <c r="B4042" s="190"/>
      <c r="C4042" s="190"/>
      <c r="D4042" s="190"/>
      <c r="E4042" s="190"/>
      <c r="F4042" s="190"/>
      <c r="G4042" s="190"/>
      <c r="H4042" s="276"/>
      <c r="I4042" s="190"/>
      <c r="J4042" s="67"/>
      <c r="K4042" s="190"/>
      <c r="L4042" s="190"/>
      <c r="M4042" s="191"/>
      <c r="N4042" s="190"/>
      <c r="O4042" s="192"/>
      <c r="P4042" s="218"/>
      <c r="Q4042" s="218"/>
      <c r="R4042" s="218"/>
    </row>
    <row r="4043" spans="1:18" x14ac:dyDescent="0.25">
      <c r="A4043" s="191"/>
      <c r="B4043" s="190"/>
      <c r="C4043" s="190"/>
      <c r="D4043" s="190"/>
      <c r="E4043" s="190"/>
      <c r="F4043" s="190"/>
      <c r="G4043" s="190"/>
      <c r="H4043" s="276"/>
      <c r="I4043" s="190"/>
      <c r="J4043" s="67"/>
      <c r="K4043" s="190"/>
      <c r="L4043" s="190"/>
      <c r="M4043" s="191"/>
      <c r="N4043" s="190"/>
      <c r="O4043" s="192"/>
      <c r="P4043" s="218"/>
      <c r="Q4043" s="218"/>
      <c r="R4043" s="218"/>
    </row>
    <row r="4044" spans="1:18" x14ac:dyDescent="0.25">
      <c r="A4044" s="191"/>
      <c r="B4044" s="190"/>
      <c r="C4044" s="190"/>
      <c r="D4044" s="190"/>
      <c r="E4044" s="190"/>
      <c r="F4044" s="190"/>
      <c r="G4044" s="190"/>
      <c r="H4044" s="276"/>
      <c r="I4044" s="190"/>
      <c r="J4044" s="67"/>
      <c r="K4044" s="190"/>
      <c r="L4044" s="190"/>
      <c r="M4044" s="191"/>
      <c r="N4044" s="190"/>
      <c r="O4044" s="192"/>
      <c r="P4044" s="218"/>
      <c r="Q4044" s="218"/>
      <c r="R4044" s="218"/>
    </row>
    <row r="4045" spans="1:18" x14ac:dyDescent="0.25">
      <c r="A4045" s="191"/>
      <c r="B4045" s="190"/>
      <c r="C4045" s="190"/>
      <c r="D4045" s="190"/>
      <c r="E4045" s="190"/>
      <c r="F4045" s="190"/>
      <c r="G4045" s="190"/>
      <c r="H4045" s="276"/>
      <c r="I4045" s="190"/>
      <c r="J4045" s="67"/>
      <c r="K4045" s="190"/>
      <c r="L4045" s="190"/>
      <c r="M4045" s="191"/>
      <c r="N4045" s="190"/>
      <c r="O4045" s="192"/>
      <c r="P4045" s="218"/>
      <c r="Q4045" s="218"/>
      <c r="R4045" s="218"/>
    </row>
    <row r="4046" spans="1:18" x14ac:dyDescent="0.25">
      <c r="A4046" s="191"/>
      <c r="B4046" s="190"/>
      <c r="C4046" s="190"/>
      <c r="D4046" s="190"/>
      <c r="E4046" s="190"/>
      <c r="F4046" s="190"/>
      <c r="G4046" s="190"/>
      <c r="H4046" s="276"/>
      <c r="I4046" s="190"/>
      <c r="J4046" s="67"/>
      <c r="K4046" s="190"/>
      <c r="L4046" s="190"/>
      <c r="M4046" s="191"/>
      <c r="N4046" s="190"/>
      <c r="O4046" s="192"/>
      <c r="P4046" s="218"/>
      <c r="Q4046" s="218"/>
      <c r="R4046" s="218"/>
    </row>
    <row r="4047" spans="1:18" x14ac:dyDescent="0.25">
      <c r="A4047" s="191"/>
      <c r="B4047" s="190"/>
      <c r="C4047" s="190"/>
      <c r="D4047" s="190"/>
      <c r="E4047" s="190"/>
      <c r="F4047" s="190"/>
      <c r="G4047" s="190"/>
      <c r="H4047" s="276"/>
      <c r="I4047" s="190"/>
      <c r="J4047" s="67"/>
      <c r="K4047" s="190"/>
      <c r="L4047" s="190"/>
      <c r="M4047" s="191"/>
      <c r="N4047" s="190"/>
      <c r="O4047" s="192"/>
      <c r="P4047" s="218"/>
      <c r="Q4047" s="218"/>
      <c r="R4047" s="218"/>
    </row>
    <row r="4048" spans="1:18" x14ac:dyDescent="0.25">
      <c r="A4048" s="191"/>
      <c r="B4048" s="190"/>
      <c r="C4048" s="190"/>
      <c r="D4048" s="190"/>
      <c r="E4048" s="190"/>
      <c r="F4048" s="190"/>
      <c r="G4048" s="190"/>
      <c r="H4048" s="276"/>
      <c r="I4048" s="190"/>
      <c r="J4048" s="67"/>
      <c r="K4048" s="190"/>
      <c r="L4048" s="190"/>
      <c r="M4048" s="191"/>
      <c r="N4048" s="190"/>
      <c r="O4048" s="192"/>
      <c r="P4048" s="218"/>
      <c r="Q4048" s="218"/>
      <c r="R4048" s="218"/>
    </row>
    <row r="4049" spans="1:18" x14ac:dyDescent="0.25">
      <c r="A4049" s="191"/>
      <c r="B4049" s="190"/>
      <c r="C4049" s="190"/>
      <c r="D4049" s="190"/>
      <c r="E4049" s="190"/>
      <c r="F4049" s="190"/>
      <c r="G4049" s="190"/>
      <c r="H4049" s="276"/>
      <c r="I4049" s="190"/>
      <c r="J4049" s="67"/>
      <c r="K4049" s="190"/>
      <c r="L4049" s="190"/>
      <c r="M4049" s="191"/>
      <c r="N4049" s="190"/>
      <c r="O4049" s="192"/>
      <c r="P4049" s="218"/>
      <c r="Q4049" s="218"/>
      <c r="R4049" s="218"/>
    </row>
    <row r="4050" spans="1:18" x14ac:dyDescent="0.25">
      <c r="A4050" s="191"/>
      <c r="B4050" s="190"/>
      <c r="C4050" s="190"/>
      <c r="D4050" s="190"/>
      <c r="E4050" s="190"/>
      <c r="F4050" s="190"/>
      <c r="G4050" s="190"/>
      <c r="H4050" s="276"/>
      <c r="I4050" s="190"/>
      <c r="J4050" s="67"/>
      <c r="K4050" s="190"/>
      <c r="L4050" s="190"/>
      <c r="M4050" s="191"/>
      <c r="N4050" s="190"/>
      <c r="O4050" s="192"/>
      <c r="P4050" s="218"/>
      <c r="Q4050" s="218"/>
      <c r="R4050" s="218"/>
    </row>
    <row r="4051" spans="1:18" x14ac:dyDescent="0.25">
      <c r="A4051" s="191"/>
      <c r="B4051" s="190"/>
      <c r="C4051" s="190"/>
      <c r="D4051" s="190"/>
      <c r="E4051" s="190"/>
      <c r="F4051" s="190"/>
      <c r="G4051" s="190"/>
      <c r="H4051" s="276"/>
      <c r="I4051" s="190"/>
      <c r="J4051" s="67"/>
      <c r="K4051" s="190"/>
      <c r="L4051" s="190"/>
      <c r="M4051" s="191"/>
      <c r="N4051" s="190"/>
      <c r="O4051" s="192"/>
      <c r="P4051" s="218"/>
      <c r="Q4051" s="218"/>
      <c r="R4051" s="218"/>
    </row>
    <row r="4052" spans="1:18" x14ac:dyDescent="0.25">
      <c r="A4052" s="191"/>
      <c r="B4052" s="190"/>
      <c r="C4052" s="190"/>
      <c r="D4052" s="190"/>
      <c r="E4052" s="190"/>
      <c r="F4052" s="190"/>
      <c r="G4052" s="190"/>
      <c r="H4052" s="276"/>
      <c r="I4052" s="190"/>
      <c r="J4052" s="67"/>
      <c r="K4052" s="190"/>
      <c r="L4052" s="190"/>
      <c r="M4052" s="191"/>
      <c r="N4052" s="190"/>
      <c r="O4052" s="192"/>
      <c r="P4052" s="218"/>
      <c r="Q4052" s="218"/>
      <c r="R4052" s="218"/>
    </row>
    <row r="4053" spans="1:18" x14ac:dyDescent="0.25">
      <c r="A4053" s="191"/>
      <c r="B4053" s="190"/>
      <c r="C4053" s="190"/>
      <c r="D4053" s="190"/>
      <c r="E4053" s="190"/>
      <c r="F4053" s="190"/>
      <c r="G4053" s="190"/>
      <c r="H4053" s="276"/>
      <c r="I4053" s="190"/>
      <c r="J4053" s="67"/>
      <c r="K4053" s="190"/>
      <c r="L4053" s="190"/>
      <c r="M4053" s="191"/>
      <c r="N4053" s="190"/>
      <c r="O4053" s="192"/>
      <c r="P4053" s="218"/>
      <c r="Q4053" s="218"/>
      <c r="R4053" s="218"/>
    </row>
    <row r="4054" spans="1:18" x14ac:dyDescent="0.25">
      <c r="A4054" s="191"/>
      <c r="B4054" s="190"/>
      <c r="C4054" s="190"/>
      <c r="D4054" s="190"/>
      <c r="E4054" s="190"/>
      <c r="F4054" s="190"/>
      <c r="G4054" s="190"/>
      <c r="H4054" s="276"/>
      <c r="I4054" s="190"/>
      <c r="J4054" s="67"/>
      <c r="K4054" s="190"/>
      <c r="L4054" s="190"/>
      <c r="M4054" s="191"/>
      <c r="N4054" s="190"/>
      <c r="O4054" s="192"/>
      <c r="P4054" s="218"/>
      <c r="Q4054" s="218"/>
      <c r="R4054" s="218"/>
    </row>
    <row r="4055" spans="1:18" x14ac:dyDescent="0.25">
      <c r="A4055" s="191"/>
      <c r="B4055" s="190"/>
      <c r="C4055" s="190"/>
      <c r="D4055" s="190"/>
      <c r="E4055" s="190"/>
      <c r="F4055" s="190"/>
      <c r="G4055" s="190"/>
      <c r="H4055" s="276"/>
      <c r="I4055" s="190"/>
      <c r="J4055" s="67"/>
      <c r="K4055" s="190"/>
      <c r="L4055" s="190"/>
      <c r="M4055" s="191"/>
      <c r="N4055" s="190"/>
      <c r="O4055" s="192"/>
      <c r="P4055" s="218"/>
      <c r="Q4055" s="218"/>
      <c r="R4055" s="218"/>
    </row>
    <row r="4056" spans="1:18" x14ac:dyDescent="0.25">
      <c r="A4056" s="191"/>
      <c r="B4056" s="190"/>
      <c r="C4056" s="190"/>
      <c r="D4056" s="190"/>
      <c r="E4056" s="190"/>
      <c r="F4056" s="190"/>
      <c r="G4056" s="190"/>
      <c r="H4056" s="276"/>
      <c r="I4056" s="190"/>
      <c r="J4056" s="67"/>
      <c r="K4056" s="190"/>
      <c r="L4056" s="190"/>
      <c r="M4056" s="191"/>
      <c r="N4056" s="190"/>
      <c r="O4056" s="192"/>
      <c r="P4056" s="218"/>
      <c r="Q4056" s="218"/>
      <c r="R4056" s="218"/>
    </row>
    <row r="4057" spans="1:18" x14ac:dyDescent="0.25">
      <c r="A4057" s="191"/>
      <c r="B4057" s="190"/>
      <c r="C4057" s="190"/>
      <c r="D4057" s="190"/>
      <c r="E4057" s="190"/>
      <c r="F4057" s="190"/>
      <c r="G4057" s="190"/>
      <c r="H4057" s="276"/>
      <c r="I4057" s="190"/>
      <c r="J4057" s="67"/>
      <c r="K4057" s="190"/>
      <c r="L4057" s="190"/>
      <c r="M4057" s="191"/>
      <c r="N4057" s="190"/>
      <c r="O4057" s="192"/>
      <c r="P4057" s="218"/>
      <c r="Q4057" s="218"/>
      <c r="R4057" s="218"/>
    </row>
    <row r="4058" spans="1:18" x14ac:dyDescent="0.25">
      <c r="A4058" s="191"/>
      <c r="B4058" s="190"/>
      <c r="C4058" s="190"/>
      <c r="D4058" s="190"/>
      <c r="E4058" s="190"/>
      <c r="F4058" s="190"/>
      <c r="G4058" s="190"/>
      <c r="H4058" s="276"/>
      <c r="I4058" s="190"/>
      <c r="J4058" s="67"/>
      <c r="K4058" s="190"/>
      <c r="L4058" s="190"/>
      <c r="M4058" s="191"/>
      <c r="N4058" s="190"/>
      <c r="O4058" s="192"/>
      <c r="P4058" s="218"/>
      <c r="Q4058" s="218"/>
      <c r="R4058" s="218"/>
    </row>
    <row r="4059" spans="1:18" x14ac:dyDescent="0.25">
      <c r="A4059" s="191"/>
      <c r="B4059" s="190"/>
      <c r="C4059" s="190"/>
      <c r="D4059" s="190"/>
      <c r="E4059" s="190"/>
      <c r="F4059" s="190"/>
      <c r="G4059" s="190"/>
      <c r="H4059" s="276"/>
      <c r="I4059" s="190"/>
      <c r="J4059" s="67"/>
      <c r="K4059" s="190"/>
      <c r="L4059" s="190"/>
      <c r="M4059" s="191"/>
      <c r="N4059" s="190"/>
      <c r="O4059" s="192"/>
      <c r="P4059" s="218"/>
      <c r="Q4059" s="218"/>
      <c r="R4059" s="218"/>
    </row>
    <row r="4060" spans="1:18" x14ac:dyDescent="0.25">
      <c r="A4060" s="191"/>
      <c r="B4060" s="190"/>
      <c r="C4060" s="190"/>
      <c r="D4060" s="190"/>
      <c r="E4060" s="190"/>
      <c r="F4060" s="190"/>
      <c r="G4060" s="190"/>
      <c r="H4060" s="276"/>
      <c r="I4060" s="190"/>
      <c r="J4060" s="67"/>
      <c r="K4060" s="190"/>
      <c r="L4060" s="190"/>
      <c r="M4060" s="191"/>
      <c r="N4060" s="190"/>
      <c r="O4060" s="192"/>
      <c r="P4060" s="218"/>
      <c r="Q4060" s="218"/>
      <c r="R4060" s="218"/>
    </row>
    <row r="4061" spans="1:18" x14ac:dyDescent="0.25">
      <c r="A4061" s="191"/>
      <c r="B4061" s="190"/>
      <c r="C4061" s="190"/>
      <c r="D4061" s="190"/>
      <c r="E4061" s="190"/>
      <c r="F4061" s="190"/>
      <c r="G4061" s="190"/>
      <c r="H4061" s="276"/>
      <c r="I4061" s="190"/>
      <c r="J4061" s="67"/>
      <c r="K4061" s="190"/>
      <c r="L4061" s="190"/>
      <c r="M4061" s="191"/>
      <c r="N4061" s="190"/>
      <c r="O4061" s="192"/>
      <c r="P4061" s="218"/>
      <c r="Q4061" s="218"/>
      <c r="R4061" s="218"/>
    </row>
    <row r="4062" spans="1:18" x14ac:dyDescent="0.25">
      <c r="A4062" s="191"/>
      <c r="B4062" s="190"/>
      <c r="C4062" s="190"/>
      <c r="D4062" s="190"/>
      <c r="E4062" s="190"/>
      <c r="F4062" s="190"/>
      <c r="G4062" s="190"/>
      <c r="H4062" s="276"/>
      <c r="I4062" s="190"/>
      <c r="J4062" s="67"/>
      <c r="K4062" s="190"/>
      <c r="L4062" s="190"/>
      <c r="M4062" s="191"/>
      <c r="N4062" s="190"/>
      <c r="O4062" s="192"/>
      <c r="P4062" s="218"/>
      <c r="Q4062" s="218"/>
      <c r="R4062" s="218"/>
    </row>
    <row r="4063" spans="1:18" x14ac:dyDescent="0.25">
      <c r="A4063" s="191"/>
      <c r="B4063" s="190"/>
      <c r="C4063" s="190"/>
      <c r="D4063" s="190"/>
      <c r="E4063" s="190"/>
      <c r="F4063" s="190"/>
      <c r="G4063" s="190"/>
      <c r="H4063" s="276"/>
      <c r="I4063" s="190"/>
      <c r="J4063" s="67"/>
      <c r="K4063" s="190"/>
      <c r="L4063" s="190"/>
      <c r="M4063" s="191"/>
      <c r="N4063" s="190"/>
      <c r="O4063" s="192"/>
      <c r="P4063" s="218"/>
      <c r="Q4063" s="218"/>
      <c r="R4063" s="218"/>
    </row>
    <row r="4064" spans="1:18" x14ac:dyDescent="0.25">
      <c r="A4064" s="191"/>
      <c r="B4064" s="190"/>
      <c r="C4064" s="190"/>
      <c r="D4064" s="190"/>
      <c r="E4064" s="190"/>
      <c r="F4064" s="190"/>
      <c r="G4064" s="190"/>
      <c r="H4064" s="276"/>
      <c r="I4064" s="190"/>
      <c r="J4064" s="67"/>
      <c r="K4064" s="190"/>
      <c r="L4064" s="190"/>
      <c r="M4064" s="191"/>
      <c r="N4064" s="190"/>
      <c r="O4064" s="192"/>
      <c r="P4064" s="218"/>
      <c r="Q4064" s="218"/>
      <c r="R4064" s="218"/>
    </row>
    <row r="4065" spans="1:18" x14ac:dyDescent="0.25">
      <c r="A4065" s="191"/>
      <c r="B4065" s="190"/>
      <c r="C4065" s="190"/>
      <c r="D4065" s="190"/>
      <c r="E4065" s="190"/>
      <c r="F4065" s="190"/>
      <c r="G4065" s="190"/>
      <c r="H4065" s="276"/>
      <c r="I4065" s="190"/>
      <c r="J4065" s="67"/>
      <c r="K4065" s="190"/>
      <c r="L4065" s="190"/>
      <c r="M4065" s="191"/>
      <c r="N4065" s="190"/>
      <c r="O4065" s="192"/>
      <c r="P4065" s="218"/>
      <c r="Q4065" s="218"/>
      <c r="R4065" s="218"/>
    </row>
    <row r="4066" spans="1:18" x14ac:dyDescent="0.25">
      <c r="A4066" s="191"/>
      <c r="B4066" s="190"/>
      <c r="C4066" s="190"/>
      <c r="D4066" s="190"/>
      <c r="E4066" s="190"/>
      <c r="F4066" s="190"/>
      <c r="G4066" s="190"/>
      <c r="H4066" s="276"/>
      <c r="I4066" s="190"/>
      <c r="J4066" s="67"/>
      <c r="K4066" s="190"/>
      <c r="L4066" s="190"/>
      <c r="M4066" s="191"/>
      <c r="N4066" s="190"/>
      <c r="O4066" s="192"/>
      <c r="P4066" s="218"/>
      <c r="Q4066" s="218"/>
      <c r="R4066" s="218"/>
    </row>
    <row r="4067" spans="1:18" x14ac:dyDescent="0.25">
      <c r="A4067" s="191"/>
      <c r="B4067" s="190"/>
      <c r="C4067" s="190"/>
      <c r="D4067" s="190"/>
      <c r="E4067" s="190"/>
      <c r="F4067" s="190"/>
      <c r="G4067" s="190"/>
      <c r="H4067" s="276"/>
      <c r="I4067" s="190"/>
      <c r="J4067" s="67"/>
      <c r="K4067" s="190"/>
      <c r="L4067" s="190"/>
      <c r="M4067" s="191"/>
      <c r="N4067" s="190"/>
      <c r="O4067" s="192"/>
      <c r="P4067" s="218"/>
      <c r="Q4067" s="218"/>
      <c r="R4067" s="218"/>
    </row>
    <row r="4068" spans="1:18" x14ac:dyDescent="0.25">
      <c r="A4068" s="191"/>
      <c r="B4068" s="190"/>
      <c r="C4068" s="190"/>
      <c r="D4068" s="190"/>
      <c r="E4068" s="190"/>
      <c r="F4068" s="190"/>
      <c r="G4068" s="190"/>
      <c r="H4068" s="276"/>
      <c r="I4068" s="190"/>
      <c r="J4068" s="67"/>
      <c r="K4068" s="190"/>
      <c r="L4068" s="190"/>
      <c r="M4068" s="191"/>
      <c r="N4068" s="190"/>
      <c r="O4068" s="192"/>
      <c r="P4068" s="218"/>
      <c r="Q4068" s="218"/>
      <c r="R4068" s="218"/>
    </row>
    <row r="4069" spans="1:18" x14ac:dyDescent="0.25">
      <c r="A4069" s="191"/>
      <c r="B4069" s="190"/>
      <c r="C4069" s="190"/>
      <c r="D4069" s="190"/>
      <c r="E4069" s="190"/>
      <c r="F4069" s="190"/>
      <c r="G4069" s="190"/>
      <c r="H4069" s="276"/>
      <c r="I4069" s="190"/>
      <c r="J4069" s="67"/>
      <c r="K4069" s="190"/>
      <c r="L4069" s="190"/>
      <c r="M4069" s="191"/>
      <c r="N4069" s="190"/>
      <c r="O4069" s="192"/>
      <c r="P4069" s="218"/>
      <c r="Q4069" s="218"/>
      <c r="R4069" s="218"/>
    </row>
    <row r="4070" spans="1:18" x14ac:dyDescent="0.25">
      <c r="A4070" s="191"/>
      <c r="B4070" s="190"/>
      <c r="C4070" s="190"/>
      <c r="D4070" s="190"/>
      <c r="E4070" s="190"/>
      <c r="F4070" s="190"/>
      <c r="G4070" s="190"/>
      <c r="H4070" s="276"/>
      <c r="I4070" s="190"/>
      <c r="J4070" s="67"/>
      <c r="K4070" s="190"/>
      <c r="L4070" s="190"/>
      <c r="M4070" s="191"/>
      <c r="N4070" s="190"/>
      <c r="O4070" s="192"/>
      <c r="P4070" s="218"/>
      <c r="Q4070" s="218"/>
      <c r="R4070" s="218"/>
    </row>
    <row r="4071" spans="1:18" x14ac:dyDescent="0.25">
      <c r="A4071" s="191"/>
      <c r="B4071" s="190"/>
      <c r="C4071" s="190"/>
      <c r="D4071" s="190"/>
      <c r="E4071" s="190"/>
      <c r="F4071" s="190"/>
      <c r="G4071" s="190"/>
      <c r="H4071" s="276"/>
      <c r="I4071" s="190"/>
      <c r="J4071" s="67"/>
      <c r="K4071" s="190"/>
      <c r="L4071" s="190"/>
      <c r="M4071" s="191"/>
      <c r="N4071" s="190"/>
      <c r="O4071" s="192"/>
      <c r="P4071" s="218"/>
      <c r="Q4071" s="218"/>
      <c r="R4071" s="218"/>
    </row>
    <row r="4072" spans="1:18" x14ac:dyDescent="0.25">
      <c r="A4072" s="191"/>
      <c r="B4072" s="190"/>
      <c r="C4072" s="190"/>
      <c r="D4072" s="190"/>
      <c r="E4072" s="190"/>
      <c r="F4072" s="190"/>
      <c r="G4072" s="190"/>
      <c r="H4072" s="276"/>
      <c r="I4072" s="190"/>
      <c r="J4072" s="67"/>
      <c r="K4072" s="190"/>
      <c r="L4072" s="190"/>
      <c r="M4072" s="191"/>
      <c r="N4072" s="190"/>
      <c r="O4072" s="192"/>
      <c r="P4072" s="218"/>
      <c r="Q4072" s="218"/>
      <c r="R4072" s="218"/>
    </row>
    <row r="4073" spans="1:18" x14ac:dyDescent="0.25">
      <c r="A4073" s="191"/>
      <c r="B4073" s="190"/>
      <c r="C4073" s="190"/>
      <c r="D4073" s="190"/>
      <c r="E4073" s="190"/>
      <c r="F4073" s="190"/>
      <c r="G4073" s="190"/>
      <c r="H4073" s="276"/>
      <c r="I4073" s="190"/>
      <c r="J4073" s="67"/>
      <c r="K4073" s="190"/>
      <c r="L4073" s="190"/>
      <c r="M4073" s="191"/>
      <c r="N4073" s="190"/>
      <c r="O4073" s="192"/>
      <c r="P4073" s="218"/>
      <c r="Q4073" s="218"/>
      <c r="R4073" s="218"/>
    </row>
    <row r="4074" spans="1:18" x14ac:dyDescent="0.25">
      <c r="A4074" s="191"/>
      <c r="B4074" s="190"/>
      <c r="C4074" s="190"/>
      <c r="D4074" s="190"/>
      <c r="E4074" s="190"/>
      <c r="F4074" s="190"/>
      <c r="G4074" s="190"/>
      <c r="H4074" s="276"/>
      <c r="I4074" s="190"/>
      <c r="J4074" s="67"/>
      <c r="K4074" s="190"/>
      <c r="L4074" s="190"/>
      <c r="M4074" s="191"/>
      <c r="N4074" s="190"/>
      <c r="O4074" s="192"/>
      <c r="P4074" s="218"/>
      <c r="Q4074" s="218"/>
      <c r="R4074" s="218"/>
    </row>
    <row r="4075" spans="1:18" x14ac:dyDescent="0.25">
      <c r="A4075" s="191"/>
      <c r="B4075" s="190"/>
      <c r="C4075" s="190"/>
      <c r="D4075" s="190"/>
      <c r="E4075" s="190"/>
      <c r="F4075" s="190"/>
      <c r="G4075" s="190"/>
      <c r="H4075" s="276"/>
      <c r="I4075" s="190"/>
      <c r="J4075" s="67"/>
      <c r="K4075" s="190"/>
      <c r="L4075" s="190"/>
      <c r="M4075" s="191"/>
      <c r="N4075" s="190"/>
      <c r="O4075" s="192"/>
      <c r="P4075" s="218"/>
      <c r="Q4075" s="218"/>
      <c r="R4075" s="218"/>
    </row>
    <row r="4076" spans="1:18" x14ac:dyDescent="0.25">
      <c r="A4076" s="191"/>
      <c r="B4076" s="190"/>
      <c r="C4076" s="190"/>
      <c r="D4076" s="190"/>
      <c r="E4076" s="190"/>
      <c r="F4076" s="190"/>
      <c r="G4076" s="190"/>
      <c r="H4076" s="276"/>
      <c r="I4076" s="190"/>
      <c r="J4076" s="67"/>
      <c r="K4076" s="190"/>
      <c r="L4076" s="190"/>
      <c r="M4076" s="191"/>
      <c r="N4076" s="190"/>
      <c r="O4076" s="192"/>
      <c r="P4076" s="218"/>
      <c r="Q4076" s="218"/>
      <c r="R4076" s="218"/>
    </row>
    <row r="4077" spans="1:18" x14ac:dyDescent="0.25">
      <c r="A4077" s="191"/>
      <c r="B4077" s="190"/>
      <c r="C4077" s="190"/>
      <c r="D4077" s="190"/>
      <c r="E4077" s="190"/>
      <c r="F4077" s="190"/>
      <c r="G4077" s="190"/>
      <c r="H4077" s="276"/>
      <c r="I4077" s="190"/>
      <c r="J4077" s="67"/>
      <c r="K4077" s="190"/>
      <c r="L4077" s="190"/>
      <c r="M4077" s="191"/>
      <c r="N4077" s="190"/>
      <c r="O4077" s="192"/>
      <c r="P4077" s="218"/>
      <c r="Q4077" s="218"/>
      <c r="R4077" s="218"/>
    </row>
    <row r="4078" spans="1:18" x14ac:dyDescent="0.25">
      <c r="A4078" s="191"/>
      <c r="B4078" s="190"/>
      <c r="C4078" s="190"/>
      <c r="D4078" s="190"/>
      <c r="E4078" s="190"/>
      <c r="F4078" s="190"/>
      <c r="G4078" s="190"/>
      <c r="H4078" s="276"/>
      <c r="I4078" s="190"/>
      <c r="J4078" s="67"/>
      <c r="K4078" s="190"/>
      <c r="L4078" s="190"/>
      <c r="M4078" s="191"/>
      <c r="N4078" s="190"/>
      <c r="O4078" s="192"/>
      <c r="P4078" s="218"/>
      <c r="Q4078" s="218"/>
      <c r="R4078" s="218"/>
    </row>
    <row r="4079" spans="1:18" x14ac:dyDescent="0.25">
      <c r="A4079" s="191"/>
      <c r="B4079" s="190"/>
      <c r="C4079" s="190"/>
      <c r="D4079" s="190"/>
      <c r="E4079" s="190"/>
      <c r="F4079" s="190"/>
      <c r="G4079" s="190"/>
      <c r="H4079" s="276"/>
      <c r="I4079" s="190"/>
      <c r="J4079" s="67"/>
      <c r="K4079" s="190"/>
      <c r="L4079" s="190"/>
      <c r="M4079" s="191"/>
      <c r="N4079" s="190"/>
      <c r="O4079" s="192"/>
      <c r="P4079" s="218"/>
      <c r="Q4079" s="218"/>
      <c r="R4079" s="218"/>
    </row>
    <row r="4080" spans="1:18" x14ac:dyDescent="0.25">
      <c r="A4080" s="191"/>
      <c r="B4080" s="190"/>
      <c r="C4080" s="190"/>
      <c r="D4080" s="190"/>
      <c r="E4080" s="190"/>
      <c r="F4080" s="190"/>
      <c r="G4080" s="190"/>
      <c r="H4080" s="276"/>
      <c r="I4080" s="190"/>
      <c r="J4080" s="67"/>
      <c r="K4080" s="190"/>
      <c r="L4080" s="190"/>
      <c r="M4080" s="191"/>
      <c r="N4080" s="190"/>
      <c r="O4080" s="192"/>
      <c r="P4080" s="218"/>
      <c r="Q4080" s="218"/>
      <c r="R4080" s="218"/>
    </row>
    <row r="4081" spans="1:18" x14ac:dyDescent="0.25">
      <c r="A4081" s="191"/>
      <c r="B4081" s="190"/>
      <c r="C4081" s="190"/>
      <c r="D4081" s="190"/>
      <c r="E4081" s="190"/>
      <c r="F4081" s="190"/>
      <c r="G4081" s="190"/>
      <c r="H4081" s="276"/>
      <c r="I4081" s="190"/>
      <c r="J4081" s="67"/>
      <c r="K4081" s="190"/>
      <c r="L4081" s="190"/>
      <c r="M4081" s="191"/>
      <c r="N4081" s="190"/>
      <c r="O4081" s="192"/>
      <c r="P4081" s="218"/>
      <c r="Q4081" s="218"/>
      <c r="R4081" s="218"/>
    </row>
    <row r="4082" spans="1:18" x14ac:dyDescent="0.25">
      <c r="A4082" s="191"/>
      <c r="B4082" s="190"/>
      <c r="C4082" s="190"/>
      <c r="D4082" s="190"/>
      <c r="E4082" s="190"/>
      <c r="F4082" s="190"/>
      <c r="G4082" s="190"/>
      <c r="H4082" s="276"/>
      <c r="I4082" s="190"/>
      <c r="J4082" s="67"/>
      <c r="K4082" s="190"/>
      <c r="L4082" s="190"/>
      <c r="M4082" s="191"/>
      <c r="N4082" s="190"/>
      <c r="O4082" s="192"/>
      <c r="P4082" s="218"/>
      <c r="Q4082" s="218"/>
      <c r="R4082" s="218"/>
    </row>
    <row r="4083" spans="1:18" x14ac:dyDescent="0.25">
      <c r="A4083" s="191"/>
      <c r="B4083" s="190"/>
      <c r="C4083" s="190"/>
      <c r="D4083" s="190"/>
      <c r="E4083" s="190"/>
      <c r="F4083" s="190"/>
      <c r="G4083" s="190"/>
      <c r="H4083" s="276"/>
      <c r="I4083" s="190"/>
      <c r="J4083" s="67"/>
      <c r="K4083" s="190"/>
      <c r="L4083" s="190"/>
      <c r="M4083" s="191"/>
      <c r="N4083" s="190"/>
      <c r="O4083" s="192"/>
      <c r="P4083" s="218"/>
      <c r="Q4083" s="218"/>
      <c r="R4083" s="218"/>
    </row>
    <row r="4084" spans="1:18" x14ac:dyDescent="0.25">
      <c r="A4084" s="191"/>
      <c r="B4084" s="190"/>
      <c r="C4084" s="190"/>
      <c r="D4084" s="190"/>
      <c r="E4084" s="190"/>
      <c r="F4084" s="190"/>
      <c r="G4084" s="190"/>
      <c r="H4084" s="276"/>
      <c r="I4084" s="190"/>
      <c r="J4084" s="67"/>
      <c r="K4084" s="190"/>
      <c r="L4084" s="190"/>
      <c r="M4084" s="191"/>
      <c r="N4084" s="190"/>
      <c r="O4084" s="192"/>
      <c r="P4084" s="218"/>
      <c r="Q4084" s="218"/>
      <c r="R4084" s="218"/>
    </row>
    <row r="4085" spans="1:18" x14ac:dyDescent="0.25">
      <c r="A4085" s="191"/>
      <c r="B4085" s="190"/>
      <c r="C4085" s="190"/>
      <c r="D4085" s="190"/>
      <c r="E4085" s="190"/>
      <c r="F4085" s="190"/>
      <c r="G4085" s="190"/>
      <c r="H4085" s="276"/>
      <c r="I4085" s="190"/>
      <c r="J4085" s="67"/>
      <c r="K4085" s="190"/>
      <c r="L4085" s="190"/>
      <c r="M4085" s="191"/>
      <c r="N4085" s="190"/>
      <c r="O4085" s="192"/>
      <c r="P4085" s="218"/>
      <c r="Q4085" s="218"/>
      <c r="R4085" s="218"/>
    </row>
    <row r="4086" spans="1:18" x14ac:dyDescent="0.25">
      <c r="A4086" s="191"/>
      <c r="B4086" s="190"/>
      <c r="C4086" s="190"/>
      <c r="D4086" s="190"/>
      <c r="E4086" s="190"/>
      <c r="F4086" s="190"/>
      <c r="G4086" s="190"/>
      <c r="H4086" s="276"/>
      <c r="I4086" s="190"/>
      <c r="J4086" s="67"/>
      <c r="K4086" s="190"/>
      <c r="L4086" s="190"/>
      <c r="M4086" s="191"/>
      <c r="N4086" s="190"/>
      <c r="O4086" s="192"/>
      <c r="P4086" s="218"/>
      <c r="Q4086" s="218"/>
      <c r="R4086" s="218"/>
    </row>
    <row r="4087" spans="1:18" x14ac:dyDescent="0.25">
      <c r="A4087" s="191"/>
      <c r="B4087" s="190"/>
      <c r="C4087" s="190"/>
      <c r="D4087" s="190"/>
      <c r="E4087" s="190"/>
      <c r="F4087" s="190"/>
      <c r="G4087" s="190"/>
      <c r="H4087" s="276"/>
      <c r="I4087" s="190"/>
      <c r="J4087" s="67"/>
      <c r="K4087" s="190"/>
      <c r="L4087" s="190"/>
      <c r="M4087" s="191"/>
      <c r="N4087" s="190"/>
      <c r="O4087" s="192"/>
      <c r="P4087" s="218"/>
      <c r="Q4087" s="218"/>
      <c r="R4087" s="218"/>
    </row>
    <row r="4088" spans="1:18" x14ac:dyDescent="0.25">
      <c r="A4088" s="191"/>
      <c r="B4088" s="190"/>
      <c r="C4088" s="190"/>
      <c r="D4088" s="190"/>
      <c r="E4088" s="190"/>
      <c r="F4088" s="190"/>
      <c r="G4088" s="190"/>
      <c r="H4088" s="276"/>
      <c r="I4088" s="190"/>
      <c r="J4088" s="67"/>
      <c r="K4088" s="190"/>
      <c r="L4088" s="190"/>
      <c r="M4088" s="191"/>
      <c r="N4088" s="190"/>
      <c r="O4088" s="192"/>
      <c r="P4088" s="218"/>
      <c r="Q4088" s="218"/>
      <c r="R4088" s="218"/>
    </row>
    <row r="4089" spans="1:18" x14ac:dyDescent="0.25">
      <c r="A4089" s="191"/>
      <c r="B4089" s="190"/>
      <c r="C4089" s="190"/>
      <c r="D4089" s="190"/>
      <c r="E4089" s="190"/>
      <c r="F4089" s="190"/>
      <c r="G4089" s="190"/>
      <c r="H4089" s="276"/>
      <c r="I4089" s="190"/>
      <c r="J4089" s="67"/>
      <c r="K4089" s="190"/>
      <c r="L4089" s="190"/>
      <c r="M4089" s="191"/>
      <c r="N4089" s="190"/>
      <c r="O4089" s="192"/>
      <c r="P4089" s="218"/>
      <c r="Q4089" s="218"/>
      <c r="R4089" s="218"/>
    </row>
    <row r="4090" spans="1:18" x14ac:dyDescent="0.25">
      <c r="A4090" s="191"/>
      <c r="B4090" s="190"/>
      <c r="C4090" s="190"/>
      <c r="D4090" s="190"/>
      <c r="E4090" s="190"/>
      <c r="F4090" s="190"/>
      <c r="G4090" s="190"/>
      <c r="H4090" s="276"/>
      <c r="I4090" s="190"/>
      <c r="J4090" s="67"/>
      <c r="K4090" s="190"/>
      <c r="L4090" s="190"/>
      <c r="M4090" s="191"/>
      <c r="N4090" s="190"/>
      <c r="O4090" s="192"/>
      <c r="P4090" s="218"/>
      <c r="Q4090" s="218"/>
      <c r="R4090" s="218"/>
    </row>
    <row r="4091" spans="1:18" x14ac:dyDescent="0.25">
      <c r="A4091" s="191"/>
      <c r="B4091" s="190"/>
      <c r="C4091" s="190"/>
      <c r="D4091" s="190"/>
      <c r="E4091" s="190"/>
      <c r="F4091" s="190"/>
      <c r="G4091" s="190"/>
      <c r="H4091" s="276"/>
      <c r="I4091" s="190"/>
      <c r="J4091" s="67"/>
      <c r="K4091" s="190"/>
      <c r="L4091" s="190"/>
      <c r="M4091" s="191"/>
      <c r="N4091" s="190"/>
      <c r="O4091" s="192"/>
      <c r="P4091" s="218"/>
      <c r="Q4091" s="218"/>
      <c r="R4091" s="218"/>
    </row>
    <row r="4092" spans="1:18" x14ac:dyDescent="0.25">
      <c r="A4092" s="191"/>
      <c r="B4092" s="190"/>
      <c r="C4092" s="190"/>
      <c r="D4092" s="190"/>
      <c r="E4092" s="190"/>
      <c r="F4092" s="190"/>
      <c r="G4092" s="190"/>
      <c r="H4092" s="276"/>
      <c r="I4092" s="190"/>
      <c r="J4092" s="67"/>
      <c r="K4092" s="190"/>
      <c r="L4092" s="190"/>
      <c r="M4092" s="191"/>
      <c r="N4092" s="190"/>
      <c r="O4092" s="192"/>
      <c r="P4092" s="218"/>
      <c r="Q4092" s="218"/>
      <c r="R4092" s="218"/>
    </row>
    <row r="4093" spans="1:18" x14ac:dyDescent="0.25">
      <c r="A4093" s="191"/>
      <c r="B4093" s="190"/>
      <c r="C4093" s="190"/>
      <c r="D4093" s="190"/>
      <c r="E4093" s="190"/>
      <c r="F4093" s="190"/>
      <c r="G4093" s="190"/>
      <c r="H4093" s="276"/>
      <c r="I4093" s="190"/>
      <c r="J4093" s="67"/>
      <c r="K4093" s="190"/>
      <c r="L4093" s="190"/>
      <c r="M4093" s="191"/>
      <c r="N4093" s="190"/>
      <c r="O4093" s="192"/>
      <c r="P4093" s="218"/>
      <c r="Q4093" s="218"/>
      <c r="R4093" s="218"/>
    </row>
    <row r="4094" spans="1:18" x14ac:dyDescent="0.25">
      <c r="A4094" s="191"/>
      <c r="B4094" s="190"/>
      <c r="C4094" s="190"/>
      <c r="D4094" s="190"/>
      <c r="E4094" s="190"/>
      <c r="F4094" s="190"/>
      <c r="G4094" s="190"/>
      <c r="H4094" s="276"/>
      <c r="I4094" s="190"/>
      <c r="J4094" s="67"/>
      <c r="K4094" s="190"/>
      <c r="L4094" s="190"/>
      <c r="M4094" s="191"/>
      <c r="N4094" s="190"/>
      <c r="O4094" s="192"/>
      <c r="P4094" s="218"/>
      <c r="Q4094" s="218"/>
      <c r="R4094" s="218"/>
    </row>
    <row r="4095" spans="1:18" x14ac:dyDescent="0.25">
      <c r="A4095" s="191"/>
      <c r="B4095" s="190"/>
      <c r="C4095" s="190"/>
      <c r="D4095" s="190"/>
      <c r="E4095" s="190"/>
      <c r="F4095" s="190"/>
      <c r="G4095" s="190"/>
      <c r="H4095" s="276"/>
      <c r="I4095" s="190"/>
      <c r="J4095" s="67"/>
      <c r="K4095" s="190"/>
      <c r="L4095" s="190"/>
      <c r="M4095" s="191"/>
      <c r="N4095" s="190"/>
      <c r="O4095" s="192"/>
      <c r="P4095" s="218"/>
      <c r="Q4095" s="218"/>
      <c r="R4095" s="218"/>
    </row>
    <row r="4096" spans="1:18" x14ac:dyDescent="0.25">
      <c r="A4096" s="191"/>
      <c r="B4096" s="190"/>
      <c r="C4096" s="190"/>
      <c r="D4096" s="190"/>
      <c r="E4096" s="190"/>
      <c r="F4096" s="190"/>
      <c r="G4096" s="190"/>
      <c r="H4096" s="276"/>
      <c r="I4096" s="190"/>
      <c r="J4096" s="67"/>
      <c r="K4096" s="190"/>
      <c r="L4096" s="190"/>
      <c r="M4096" s="191"/>
      <c r="N4096" s="190"/>
      <c r="O4096" s="192"/>
      <c r="P4096" s="218"/>
      <c r="Q4096" s="218"/>
      <c r="R4096" s="218"/>
    </row>
    <row r="4097" spans="1:18" x14ac:dyDescent="0.25">
      <c r="A4097" s="191"/>
      <c r="B4097" s="190"/>
      <c r="C4097" s="190"/>
      <c r="D4097" s="190"/>
      <c r="E4097" s="190"/>
      <c r="F4097" s="190"/>
      <c r="G4097" s="190"/>
      <c r="H4097" s="276"/>
      <c r="I4097" s="190"/>
      <c r="J4097" s="67"/>
      <c r="K4097" s="190"/>
      <c r="L4097" s="190"/>
      <c r="M4097" s="191"/>
      <c r="N4097" s="190"/>
      <c r="O4097" s="192"/>
      <c r="P4097" s="218"/>
      <c r="Q4097" s="218"/>
      <c r="R4097" s="218"/>
    </row>
    <row r="4098" spans="1:18" x14ac:dyDescent="0.25">
      <c r="A4098" s="191"/>
      <c r="B4098" s="190"/>
      <c r="C4098" s="190"/>
      <c r="D4098" s="190"/>
      <c r="E4098" s="190"/>
      <c r="F4098" s="190"/>
      <c r="G4098" s="190"/>
      <c r="H4098" s="276"/>
      <c r="I4098" s="190"/>
      <c r="J4098" s="67"/>
      <c r="K4098" s="190"/>
      <c r="L4098" s="190"/>
      <c r="M4098" s="191"/>
      <c r="N4098" s="190"/>
      <c r="O4098" s="192"/>
      <c r="P4098" s="218"/>
      <c r="Q4098" s="218"/>
      <c r="R4098" s="218"/>
    </row>
    <row r="4099" spans="1:18" x14ac:dyDescent="0.25">
      <c r="A4099" s="191"/>
      <c r="B4099" s="190"/>
      <c r="C4099" s="190"/>
      <c r="D4099" s="190"/>
      <c r="E4099" s="190"/>
      <c r="F4099" s="190"/>
      <c r="G4099" s="190"/>
      <c r="H4099" s="276"/>
      <c r="I4099" s="190"/>
      <c r="J4099" s="67"/>
      <c r="K4099" s="190"/>
      <c r="L4099" s="190"/>
      <c r="M4099" s="191"/>
      <c r="N4099" s="190"/>
      <c r="O4099" s="192"/>
      <c r="P4099" s="218"/>
      <c r="Q4099" s="218"/>
      <c r="R4099" s="218"/>
    </row>
    <row r="4100" spans="1:18" x14ac:dyDescent="0.25">
      <c r="A4100" s="191"/>
      <c r="B4100" s="190"/>
      <c r="C4100" s="190"/>
      <c r="D4100" s="190"/>
      <c r="E4100" s="190"/>
      <c r="F4100" s="190"/>
      <c r="G4100" s="190"/>
      <c r="H4100" s="276"/>
      <c r="I4100" s="190"/>
      <c r="J4100" s="67"/>
      <c r="K4100" s="190"/>
      <c r="L4100" s="190"/>
      <c r="M4100" s="191"/>
      <c r="N4100" s="190"/>
      <c r="O4100" s="192"/>
      <c r="P4100" s="218"/>
      <c r="Q4100" s="218"/>
      <c r="R4100" s="218"/>
    </row>
    <row r="4101" spans="1:18" x14ac:dyDescent="0.25">
      <c r="A4101" s="191"/>
      <c r="B4101" s="190"/>
      <c r="C4101" s="190"/>
      <c r="D4101" s="190"/>
      <c r="E4101" s="190"/>
      <c r="F4101" s="190"/>
      <c r="G4101" s="190"/>
      <c r="H4101" s="276"/>
      <c r="I4101" s="190"/>
      <c r="J4101" s="67"/>
      <c r="K4101" s="190"/>
      <c r="L4101" s="190"/>
      <c r="M4101" s="191"/>
      <c r="N4101" s="190"/>
      <c r="O4101" s="192"/>
      <c r="P4101" s="218"/>
      <c r="Q4101" s="218"/>
      <c r="R4101" s="218"/>
    </row>
    <row r="4102" spans="1:18" x14ac:dyDescent="0.25">
      <c r="A4102" s="191"/>
      <c r="B4102" s="190"/>
      <c r="C4102" s="190"/>
      <c r="D4102" s="190"/>
      <c r="E4102" s="190"/>
      <c r="F4102" s="190"/>
      <c r="G4102" s="190"/>
      <c r="H4102" s="276"/>
      <c r="I4102" s="190"/>
      <c r="J4102" s="67"/>
      <c r="K4102" s="190"/>
      <c r="L4102" s="190"/>
      <c r="M4102" s="191"/>
      <c r="N4102" s="190"/>
      <c r="O4102" s="192"/>
      <c r="P4102" s="218"/>
      <c r="Q4102" s="218"/>
      <c r="R4102" s="218"/>
    </row>
    <row r="4103" spans="1:18" x14ac:dyDescent="0.25">
      <c r="A4103" s="191"/>
      <c r="B4103" s="190"/>
      <c r="C4103" s="190"/>
      <c r="D4103" s="190"/>
      <c r="E4103" s="190"/>
      <c r="F4103" s="190"/>
      <c r="G4103" s="190"/>
      <c r="H4103" s="276"/>
      <c r="I4103" s="190"/>
      <c r="J4103" s="67"/>
      <c r="K4103" s="190"/>
      <c r="L4103" s="190"/>
      <c r="M4103" s="191"/>
      <c r="N4103" s="190"/>
      <c r="O4103" s="192"/>
      <c r="P4103" s="218"/>
      <c r="Q4103" s="218"/>
      <c r="R4103" s="218"/>
    </row>
    <row r="4104" spans="1:18" x14ac:dyDescent="0.25">
      <c r="A4104" s="191"/>
      <c r="B4104" s="190"/>
      <c r="C4104" s="190"/>
      <c r="D4104" s="190"/>
      <c r="E4104" s="190"/>
      <c r="F4104" s="190"/>
      <c r="G4104" s="190"/>
      <c r="H4104" s="276"/>
      <c r="I4104" s="190"/>
      <c r="J4104" s="67"/>
      <c r="K4104" s="190"/>
      <c r="L4104" s="190"/>
      <c r="M4104" s="191"/>
      <c r="N4104" s="190"/>
      <c r="O4104" s="192"/>
      <c r="P4104" s="218"/>
      <c r="Q4104" s="218"/>
      <c r="R4104" s="218"/>
    </row>
    <row r="4105" spans="1:18" x14ac:dyDescent="0.25">
      <c r="A4105" s="191"/>
      <c r="B4105" s="190"/>
      <c r="C4105" s="190"/>
      <c r="D4105" s="190"/>
      <c r="E4105" s="190"/>
      <c r="F4105" s="190"/>
      <c r="G4105" s="190"/>
      <c r="H4105" s="276"/>
      <c r="I4105" s="190"/>
      <c r="J4105" s="67"/>
      <c r="K4105" s="190"/>
      <c r="L4105" s="190"/>
      <c r="M4105" s="191"/>
      <c r="N4105" s="190"/>
      <c r="O4105" s="192"/>
      <c r="P4105" s="218"/>
      <c r="Q4105" s="218"/>
      <c r="R4105" s="218"/>
    </row>
    <row r="4106" spans="1:18" x14ac:dyDescent="0.25">
      <c r="A4106" s="191"/>
      <c r="B4106" s="190"/>
      <c r="C4106" s="190"/>
      <c r="D4106" s="190"/>
      <c r="E4106" s="190"/>
      <c r="F4106" s="190"/>
      <c r="G4106" s="190"/>
      <c r="H4106" s="276"/>
      <c r="I4106" s="190"/>
      <c r="J4106" s="67"/>
      <c r="K4106" s="190"/>
      <c r="L4106" s="190"/>
      <c r="M4106" s="191"/>
      <c r="N4106" s="190"/>
      <c r="O4106" s="192"/>
      <c r="P4106" s="218"/>
      <c r="Q4106" s="218"/>
      <c r="R4106" s="218"/>
    </row>
    <row r="4107" spans="1:18" x14ac:dyDescent="0.25">
      <c r="A4107" s="191"/>
      <c r="B4107" s="190"/>
      <c r="C4107" s="190"/>
      <c r="D4107" s="190"/>
      <c r="E4107" s="190"/>
      <c r="F4107" s="190"/>
      <c r="G4107" s="190"/>
      <c r="H4107" s="276"/>
      <c r="I4107" s="190"/>
      <c r="J4107" s="67"/>
      <c r="K4107" s="190"/>
      <c r="L4107" s="190"/>
      <c r="M4107" s="191"/>
      <c r="N4107" s="190"/>
      <c r="O4107" s="192"/>
      <c r="P4107" s="218"/>
      <c r="Q4107" s="218"/>
      <c r="R4107" s="218"/>
    </row>
    <row r="4108" spans="1:18" x14ac:dyDescent="0.25">
      <c r="A4108" s="191"/>
      <c r="B4108" s="190"/>
      <c r="C4108" s="190"/>
      <c r="D4108" s="190"/>
      <c r="E4108" s="190"/>
      <c r="F4108" s="190"/>
      <c r="G4108" s="190"/>
      <c r="H4108" s="276"/>
      <c r="I4108" s="190"/>
      <c r="J4108" s="67"/>
      <c r="K4108" s="190"/>
      <c r="L4108" s="190"/>
      <c r="M4108" s="191"/>
      <c r="N4108" s="190"/>
      <c r="O4108" s="192"/>
      <c r="P4108" s="218"/>
      <c r="Q4108" s="218"/>
      <c r="R4108" s="218"/>
    </row>
    <row r="4109" spans="1:18" x14ac:dyDescent="0.25">
      <c r="A4109" s="191"/>
      <c r="B4109" s="190"/>
      <c r="C4109" s="190"/>
      <c r="D4109" s="190"/>
      <c r="E4109" s="190"/>
      <c r="F4109" s="190"/>
      <c r="G4109" s="190"/>
      <c r="H4109" s="276"/>
      <c r="I4109" s="190"/>
      <c r="J4109" s="67"/>
      <c r="K4109" s="190"/>
      <c r="L4109" s="190"/>
      <c r="M4109" s="191"/>
      <c r="N4109" s="190"/>
      <c r="O4109" s="192"/>
      <c r="P4109" s="218"/>
      <c r="Q4109" s="218"/>
      <c r="R4109" s="218"/>
    </row>
    <row r="4110" spans="1:18" x14ac:dyDescent="0.25">
      <c r="A4110" s="191"/>
      <c r="B4110" s="190"/>
      <c r="C4110" s="190"/>
      <c r="D4110" s="190"/>
      <c r="E4110" s="190"/>
      <c r="F4110" s="190"/>
      <c r="G4110" s="190"/>
      <c r="H4110" s="276"/>
      <c r="I4110" s="190"/>
      <c r="J4110" s="67"/>
      <c r="K4110" s="190"/>
      <c r="L4110" s="190"/>
      <c r="M4110" s="191"/>
      <c r="N4110" s="190"/>
      <c r="O4110" s="192"/>
      <c r="P4110" s="218"/>
      <c r="Q4110" s="218"/>
      <c r="R4110" s="218"/>
    </row>
    <row r="4111" spans="1:18" x14ac:dyDescent="0.25">
      <c r="A4111" s="191"/>
      <c r="B4111" s="190"/>
      <c r="C4111" s="190"/>
      <c r="D4111" s="190"/>
      <c r="E4111" s="190"/>
      <c r="F4111" s="190"/>
      <c r="G4111" s="190"/>
      <c r="H4111" s="276"/>
      <c r="I4111" s="190"/>
      <c r="J4111" s="67"/>
      <c r="K4111" s="190"/>
      <c r="L4111" s="190"/>
      <c r="M4111" s="191"/>
      <c r="N4111" s="190"/>
      <c r="O4111" s="192"/>
      <c r="P4111" s="218"/>
      <c r="Q4111" s="218"/>
      <c r="R4111" s="218"/>
    </row>
    <row r="4112" spans="1:18" x14ac:dyDescent="0.25">
      <c r="A4112" s="191"/>
      <c r="B4112" s="190"/>
      <c r="C4112" s="190"/>
      <c r="D4112" s="190"/>
      <c r="E4112" s="190"/>
      <c r="F4112" s="190"/>
      <c r="G4112" s="190"/>
      <c r="H4112" s="276"/>
      <c r="I4112" s="190"/>
      <c r="J4112" s="67"/>
      <c r="K4112" s="190"/>
      <c r="L4112" s="190"/>
      <c r="M4112" s="191"/>
      <c r="N4112" s="190"/>
      <c r="O4112" s="192"/>
      <c r="P4112" s="218"/>
      <c r="Q4112" s="218"/>
      <c r="R4112" s="218"/>
    </row>
    <row r="4113" spans="1:18" x14ac:dyDescent="0.25">
      <c r="A4113" s="191"/>
      <c r="B4113" s="190"/>
      <c r="C4113" s="190"/>
      <c r="D4113" s="190"/>
      <c r="E4113" s="190"/>
      <c r="F4113" s="190"/>
      <c r="G4113" s="190"/>
      <c r="H4113" s="276"/>
      <c r="I4113" s="190"/>
      <c r="J4113" s="67"/>
      <c r="K4113" s="190"/>
      <c r="L4113" s="190"/>
      <c r="M4113" s="191"/>
      <c r="N4113" s="190"/>
      <c r="O4113" s="192"/>
      <c r="P4113" s="218"/>
      <c r="Q4113" s="218"/>
      <c r="R4113" s="218"/>
    </row>
    <row r="4114" spans="1:18" x14ac:dyDescent="0.25">
      <c r="A4114" s="191"/>
      <c r="B4114" s="190"/>
      <c r="C4114" s="190"/>
      <c r="D4114" s="190"/>
      <c r="E4114" s="190"/>
      <c r="F4114" s="190"/>
      <c r="G4114" s="190"/>
      <c r="H4114" s="276"/>
      <c r="I4114" s="190"/>
      <c r="J4114" s="67"/>
      <c r="K4114" s="190"/>
      <c r="L4114" s="190"/>
      <c r="M4114" s="191"/>
      <c r="N4114" s="190"/>
      <c r="O4114" s="192"/>
      <c r="P4114" s="218"/>
      <c r="Q4114" s="218"/>
      <c r="R4114" s="218"/>
    </row>
    <row r="4115" spans="1:18" x14ac:dyDescent="0.25">
      <c r="A4115" s="191"/>
      <c r="B4115" s="190"/>
      <c r="C4115" s="190"/>
      <c r="D4115" s="190"/>
      <c r="E4115" s="190"/>
      <c r="F4115" s="190"/>
      <c r="G4115" s="190"/>
      <c r="H4115" s="276"/>
      <c r="I4115" s="190"/>
      <c r="J4115" s="67"/>
      <c r="K4115" s="190"/>
      <c r="L4115" s="190"/>
      <c r="M4115" s="191"/>
      <c r="N4115" s="190"/>
      <c r="O4115" s="192"/>
      <c r="P4115" s="218"/>
      <c r="Q4115" s="218"/>
      <c r="R4115" s="218"/>
    </row>
    <row r="4116" spans="1:18" x14ac:dyDescent="0.25">
      <c r="A4116" s="191"/>
      <c r="B4116" s="190"/>
      <c r="C4116" s="190"/>
      <c r="D4116" s="190"/>
      <c r="E4116" s="190"/>
      <c r="F4116" s="190"/>
      <c r="G4116" s="190"/>
      <c r="H4116" s="276"/>
      <c r="I4116" s="190"/>
      <c r="J4116" s="67"/>
      <c r="K4116" s="190"/>
      <c r="L4116" s="190"/>
      <c r="M4116" s="191"/>
      <c r="N4116" s="190"/>
      <c r="O4116" s="192"/>
      <c r="P4116" s="218"/>
      <c r="Q4116" s="218"/>
      <c r="R4116" s="218"/>
    </row>
    <row r="4117" spans="1:18" x14ac:dyDescent="0.25">
      <c r="A4117" s="191"/>
      <c r="B4117" s="190"/>
      <c r="C4117" s="190"/>
      <c r="D4117" s="190"/>
      <c r="E4117" s="190"/>
      <c r="F4117" s="190"/>
      <c r="G4117" s="190"/>
      <c r="H4117" s="276"/>
      <c r="I4117" s="190"/>
      <c r="J4117" s="67"/>
      <c r="K4117" s="190"/>
      <c r="L4117" s="190"/>
      <c r="M4117" s="191"/>
      <c r="N4117" s="190"/>
      <c r="O4117" s="192"/>
      <c r="P4117" s="218"/>
      <c r="Q4117" s="218"/>
      <c r="R4117" s="218"/>
    </row>
    <row r="4118" spans="1:18" x14ac:dyDescent="0.25">
      <c r="A4118" s="191"/>
      <c r="B4118" s="190"/>
      <c r="C4118" s="190"/>
      <c r="D4118" s="190"/>
      <c r="E4118" s="190"/>
      <c r="F4118" s="190"/>
      <c r="G4118" s="190"/>
      <c r="H4118" s="276"/>
      <c r="I4118" s="190"/>
      <c r="J4118" s="67"/>
      <c r="K4118" s="190"/>
      <c r="L4118" s="190"/>
      <c r="M4118" s="191"/>
      <c r="N4118" s="190"/>
      <c r="O4118" s="192"/>
      <c r="P4118" s="218"/>
      <c r="Q4118" s="218"/>
      <c r="R4118" s="218"/>
    </row>
    <row r="4119" spans="1:18" x14ac:dyDescent="0.25">
      <c r="A4119" s="191"/>
      <c r="B4119" s="190"/>
      <c r="C4119" s="190"/>
      <c r="D4119" s="190"/>
      <c r="E4119" s="190"/>
      <c r="F4119" s="190"/>
      <c r="G4119" s="190"/>
      <c r="H4119" s="276"/>
      <c r="I4119" s="190"/>
      <c r="J4119" s="67"/>
      <c r="K4119" s="190"/>
      <c r="L4119" s="190"/>
      <c r="M4119" s="191"/>
      <c r="N4119" s="190"/>
      <c r="O4119" s="192"/>
      <c r="P4119" s="218"/>
      <c r="Q4119" s="218"/>
      <c r="R4119" s="218"/>
    </row>
    <row r="4120" spans="1:18" x14ac:dyDescent="0.25">
      <c r="A4120" s="191"/>
      <c r="B4120" s="190"/>
      <c r="C4120" s="190"/>
      <c r="D4120" s="190"/>
      <c r="E4120" s="190"/>
      <c r="F4120" s="190"/>
      <c r="G4120" s="190"/>
      <c r="H4120" s="276"/>
      <c r="I4120" s="190"/>
      <c r="J4120" s="67"/>
      <c r="K4120" s="190"/>
      <c r="L4120" s="190"/>
      <c r="M4120" s="191"/>
      <c r="N4120" s="190"/>
      <c r="O4120" s="192"/>
      <c r="P4120" s="218"/>
      <c r="Q4120" s="218"/>
      <c r="R4120" s="218"/>
    </row>
    <row r="4121" spans="1:18" x14ac:dyDescent="0.25">
      <c r="A4121" s="191"/>
      <c r="B4121" s="190"/>
      <c r="C4121" s="190"/>
      <c r="D4121" s="190"/>
      <c r="E4121" s="190"/>
      <c r="F4121" s="190"/>
      <c r="G4121" s="190"/>
      <c r="H4121" s="276"/>
      <c r="I4121" s="190"/>
      <c r="J4121" s="67"/>
      <c r="K4121" s="190"/>
      <c r="L4121" s="190"/>
      <c r="M4121" s="191"/>
      <c r="N4121" s="190"/>
      <c r="O4121" s="192"/>
      <c r="P4121" s="218"/>
      <c r="Q4121" s="218"/>
      <c r="R4121" s="218"/>
    </row>
    <row r="4122" spans="1:18" x14ac:dyDescent="0.25">
      <c r="A4122" s="191"/>
      <c r="B4122" s="190"/>
      <c r="C4122" s="190"/>
      <c r="D4122" s="190"/>
      <c r="E4122" s="190"/>
      <c r="F4122" s="190"/>
      <c r="G4122" s="190"/>
      <c r="H4122" s="276"/>
      <c r="I4122" s="190"/>
      <c r="J4122" s="67"/>
      <c r="K4122" s="190"/>
      <c r="L4122" s="190"/>
      <c r="M4122" s="191"/>
      <c r="N4122" s="190"/>
      <c r="O4122" s="192"/>
      <c r="P4122" s="218"/>
      <c r="Q4122" s="218"/>
      <c r="R4122" s="218"/>
    </row>
    <row r="4123" spans="1:18" x14ac:dyDescent="0.25">
      <c r="A4123" s="191"/>
      <c r="B4123" s="190"/>
      <c r="C4123" s="190"/>
      <c r="D4123" s="190"/>
      <c r="E4123" s="190"/>
      <c r="F4123" s="190"/>
      <c r="G4123" s="190"/>
      <c r="H4123" s="276"/>
      <c r="I4123" s="190"/>
      <c r="J4123" s="67"/>
      <c r="K4123" s="190"/>
      <c r="L4123" s="190"/>
      <c r="M4123" s="191"/>
      <c r="N4123" s="190"/>
      <c r="O4123" s="192"/>
      <c r="P4123" s="218"/>
      <c r="Q4123" s="218"/>
      <c r="R4123" s="218"/>
    </row>
    <row r="4124" spans="1:18" x14ac:dyDescent="0.25">
      <c r="A4124" s="191"/>
      <c r="B4124" s="190"/>
      <c r="C4124" s="190"/>
      <c r="D4124" s="190"/>
      <c r="E4124" s="190"/>
      <c r="F4124" s="190"/>
      <c r="G4124" s="190"/>
      <c r="H4124" s="276"/>
      <c r="I4124" s="190"/>
      <c r="J4124" s="67"/>
      <c r="K4124" s="190"/>
      <c r="L4124" s="190"/>
      <c r="M4124" s="191"/>
      <c r="N4124" s="190"/>
      <c r="O4124" s="192"/>
      <c r="P4124" s="218"/>
      <c r="Q4124" s="218"/>
      <c r="R4124" s="218"/>
    </row>
    <row r="4125" spans="1:18" x14ac:dyDescent="0.25">
      <c r="A4125" s="191"/>
      <c r="B4125" s="190"/>
      <c r="C4125" s="190"/>
      <c r="D4125" s="190"/>
      <c r="E4125" s="190"/>
      <c r="F4125" s="190"/>
      <c r="G4125" s="190"/>
      <c r="H4125" s="276"/>
      <c r="I4125" s="190"/>
      <c r="J4125" s="67"/>
      <c r="K4125" s="190"/>
      <c r="L4125" s="190"/>
      <c r="M4125" s="191"/>
      <c r="N4125" s="190"/>
      <c r="O4125" s="192"/>
      <c r="P4125" s="218"/>
      <c r="Q4125" s="218"/>
      <c r="R4125" s="218"/>
    </row>
    <row r="4126" spans="1:18" x14ac:dyDescent="0.25">
      <c r="A4126" s="191"/>
      <c r="B4126" s="190"/>
      <c r="C4126" s="190"/>
      <c r="D4126" s="190"/>
      <c r="E4126" s="190"/>
      <c r="F4126" s="190"/>
      <c r="G4126" s="190"/>
      <c r="H4126" s="276"/>
      <c r="I4126" s="190"/>
      <c r="J4126" s="67"/>
      <c r="K4126" s="190"/>
      <c r="L4126" s="190"/>
      <c r="M4126" s="191"/>
      <c r="N4126" s="190"/>
      <c r="O4126" s="192"/>
      <c r="P4126" s="218"/>
      <c r="Q4126" s="218"/>
      <c r="R4126" s="218"/>
    </row>
    <row r="4127" spans="1:18" x14ac:dyDescent="0.25">
      <c r="A4127" s="191"/>
      <c r="B4127" s="190"/>
      <c r="C4127" s="190"/>
      <c r="D4127" s="190"/>
      <c r="E4127" s="190"/>
      <c r="F4127" s="190"/>
      <c r="G4127" s="190"/>
      <c r="H4127" s="276"/>
      <c r="I4127" s="190"/>
      <c r="J4127" s="67"/>
      <c r="K4127" s="190"/>
      <c r="L4127" s="190"/>
      <c r="M4127" s="191"/>
      <c r="N4127" s="190"/>
      <c r="O4127" s="192"/>
      <c r="P4127" s="218"/>
      <c r="Q4127" s="218"/>
      <c r="R4127" s="218"/>
    </row>
    <row r="4128" spans="1:18" x14ac:dyDescent="0.25">
      <c r="A4128" s="191"/>
      <c r="B4128" s="190"/>
      <c r="C4128" s="190"/>
      <c r="D4128" s="190"/>
      <c r="E4128" s="190"/>
      <c r="F4128" s="190"/>
      <c r="G4128" s="190"/>
      <c r="H4128" s="276"/>
      <c r="I4128" s="190"/>
      <c r="J4128" s="67"/>
      <c r="K4128" s="190"/>
      <c r="L4128" s="190"/>
      <c r="M4128" s="191"/>
      <c r="N4128" s="190"/>
      <c r="O4128" s="192"/>
      <c r="P4128" s="218"/>
      <c r="Q4128" s="218"/>
      <c r="R4128" s="218"/>
    </row>
    <row r="4129" spans="1:18" x14ac:dyDescent="0.25">
      <c r="A4129" s="191"/>
      <c r="B4129" s="190"/>
      <c r="C4129" s="190"/>
      <c r="D4129" s="190"/>
      <c r="E4129" s="190"/>
      <c r="F4129" s="190"/>
      <c r="G4129" s="190"/>
      <c r="H4129" s="276"/>
      <c r="I4129" s="190"/>
      <c r="J4129" s="67"/>
      <c r="K4129" s="190"/>
      <c r="L4129" s="190"/>
      <c r="M4129" s="191"/>
      <c r="N4129" s="190"/>
      <c r="O4129" s="192"/>
      <c r="P4129" s="218"/>
      <c r="Q4129" s="218"/>
      <c r="R4129" s="218"/>
    </row>
    <row r="4130" spans="1:18" x14ac:dyDescent="0.25">
      <c r="A4130" s="191"/>
      <c r="B4130" s="190"/>
      <c r="C4130" s="190"/>
      <c r="D4130" s="190"/>
      <c r="E4130" s="190"/>
      <c r="F4130" s="190"/>
      <c r="G4130" s="190"/>
      <c r="H4130" s="276"/>
      <c r="I4130" s="190"/>
      <c r="J4130" s="67"/>
      <c r="K4130" s="190"/>
      <c r="L4130" s="190"/>
      <c r="M4130" s="191"/>
      <c r="N4130" s="190"/>
      <c r="O4130" s="192"/>
      <c r="P4130" s="218"/>
      <c r="Q4130" s="218"/>
      <c r="R4130" s="218"/>
    </row>
    <row r="4131" spans="1:18" x14ac:dyDescent="0.25">
      <c r="A4131" s="191"/>
      <c r="B4131" s="190"/>
      <c r="C4131" s="190"/>
      <c r="D4131" s="190"/>
      <c r="E4131" s="190"/>
      <c r="F4131" s="190"/>
      <c r="G4131" s="190"/>
      <c r="H4131" s="276"/>
      <c r="I4131" s="190"/>
      <c r="J4131" s="67"/>
      <c r="K4131" s="190"/>
      <c r="L4131" s="190"/>
      <c r="M4131" s="191"/>
      <c r="N4131" s="190"/>
      <c r="O4131" s="192"/>
      <c r="P4131" s="218"/>
      <c r="Q4131" s="218"/>
      <c r="R4131" s="218"/>
    </row>
    <row r="4132" spans="1:18" x14ac:dyDescent="0.25">
      <c r="A4132" s="191"/>
      <c r="B4132" s="190"/>
      <c r="C4132" s="190"/>
      <c r="D4132" s="190"/>
      <c r="E4132" s="190"/>
      <c r="F4132" s="190"/>
      <c r="G4132" s="190"/>
      <c r="H4132" s="276"/>
      <c r="I4132" s="190"/>
      <c r="J4132" s="67"/>
      <c r="K4132" s="190"/>
      <c r="L4132" s="190"/>
      <c r="M4132" s="191"/>
      <c r="N4132" s="190"/>
      <c r="O4132" s="192"/>
      <c r="P4132" s="218"/>
      <c r="Q4132" s="218"/>
      <c r="R4132" s="218"/>
    </row>
    <row r="4133" spans="1:18" x14ac:dyDescent="0.25">
      <c r="A4133" s="191"/>
      <c r="B4133" s="190"/>
      <c r="C4133" s="190"/>
      <c r="D4133" s="190"/>
      <c r="E4133" s="190"/>
      <c r="F4133" s="190"/>
      <c r="G4133" s="190"/>
      <c r="H4133" s="276"/>
      <c r="I4133" s="190"/>
      <c r="J4133" s="67"/>
      <c r="K4133" s="190"/>
      <c r="L4133" s="190"/>
      <c r="M4133" s="191"/>
      <c r="N4133" s="190"/>
      <c r="O4133" s="192"/>
      <c r="P4133" s="218"/>
      <c r="Q4133" s="218"/>
      <c r="R4133" s="218"/>
    </row>
    <row r="4134" spans="1:18" x14ac:dyDescent="0.25">
      <c r="A4134" s="191"/>
      <c r="B4134" s="190"/>
      <c r="C4134" s="190"/>
      <c r="D4134" s="190"/>
      <c r="E4134" s="190"/>
      <c r="F4134" s="190"/>
      <c r="G4134" s="190"/>
      <c r="H4134" s="276"/>
      <c r="I4134" s="190"/>
      <c r="J4134" s="67"/>
      <c r="K4134" s="190"/>
      <c r="L4134" s="190"/>
      <c r="M4134" s="191"/>
      <c r="N4134" s="190"/>
      <c r="O4134" s="192"/>
      <c r="P4134" s="218"/>
      <c r="Q4134" s="218"/>
      <c r="R4134" s="218"/>
    </row>
    <row r="4135" spans="1:18" x14ac:dyDescent="0.25">
      <c r="A4135" s="191"/>
      <c r="B4135" s="190"/>
      <c r="C4135" s="190"/>
      <c r="D4135" s="190"/>
      <c r="E4135" s="190"/>
      <c r="F4135" s="190"/>
      <c r="G4135" s="190"/>
      <c r="H4135" s="276"/>
      <c r="I4135" s="190"/>
      <c r="J4135" s="67"/>
      <c r="K4135" s="190"/>
      <c r="L4135" s="190"/>
      <c r="M4135" s="191"/>
      <c r="N4135" s="190"/>
      <c r="O4135" s="192"/>
      <c r="P4135" s="218"/>
      <c r="Q4135" s="218"/>
      <c r="R4135" s="218"/>
    </row>
    <row r="4136" spans="1:18" x14ac:dyDescent="0.25">
      <c r="A4136" s="191"/>
      <c r="B4136" s="190"/>
      <c r="C4136" s="190"/>
      <c r="D4136" s="190"/>
      <c r="E4136" s="190"/>
      <c r="F4136" s="190"/>
      <c r="G4136" s="190"/>
      <c r="H4136" s="276"/>
      <c r="I4136" s="190"/>
      <c r="J4136" s="67"/>
      <c r="K4136" s="190"/>
      <c r="L4136" s="190"/>
      <c r="M4136" s="191"/>
      <c r="N4136" s="190"/>
      <c r="O4136" s="192"/>
      <c r="P4136" s="218"/>
      <c r="Q4136" s="218"/>
      <c r="R4136" s="218"/>
    </row>
    <row r="4137" spans="1:18" x14ac:dyDescent="0.25">
      <c r="A4137" s="191"/>
      <c r="B4137" s="190"/>
      <c r="C4137" s="190"/>
      <c r="D4137" s="190"/>
      <c r="E4137" s="190"/>
      <c r="F4137" s="190"/>
      <c r="G4137" s="190"/>
      <c r="H4137" s="276"/>
      <c r="I4137" s="190"/>
      <c r="J4137" s="67"/>
      <c r="K4137" s="190"/>
      <c r="L4137" s="190"/>
      <c r="M4137" s="191"/>
      <c r="N4137" s="190"/>
      <c r="O4137" s="192"/>
      <c r="P4137" s="218"/>
      <c r="Q4137" s="218"/>
      <c r="R4137" s="218"/>
    </row>
    <row r="4138" spans="1:18" x14ac:dyDescent="0.25">
      <c r="A4138" s="191"/>
      <c r="B4138" s="190"/>
      <c r="C4138" s="190"/>
      <c r="D4138" s="190"/>
      <c r="E4138" s="190"/>
      <c r="F4138" s="190"/>
      <c r="G4138" s="190"/>
      <c r="H4138" s="276"/>
      <c r="I4138" s="190"/>
      <c r="J4138" s="67"/>
      <c r="K4138" s="190"/>
      <c r="L4138" s="190"/>
      <c r="M4138" s="191"/>
      <c r="N4138" s="190"/>
      <c r="O4138" s="192"/>
      <c r="P4138" s="218"/>
      <c r="Q4138" s="218"/>
      <c r="R4138" s="218"/>
    </row>
    <row r="4139" spans="1:18" x14ac:dyDescent="0.25">
      <c r="A4139" s="191"/>
      <c r="B4139" s="190"/>
      <c r="C4139" s="190"/>
      <c r="D4139" s="190"/>
      <c r="E4139" s="190"/>
      <c r="F4139" s="190"/>
      <c r="G4139" s="190"/>
      <c r="H4139" s="276"/>
      <c r="I4139" s="190"/>
      <c r="J4139" s="67"/>
      <c r="K4139" s="190"/>
      <c r="L4139" s="190"/>
      <c r="M4139" s="191"/>
      <c r="N4139" s="190"/>
      <c r="O4139" s="192"/>
      <c r="P4139" s="218"/>
      <c r="Q4139" s="218"/>
      <c r="R4139" s="218"/>
    </row>
    <row r="4140" spans="1:18" x14ac:dyDescent="0.25">
      <c r="A4140" s="191"/>
      <c r="B4140" s="190"/>
      <c r="C4140" s="190"/>
      <c r="D4140" s="190"/>
      <c r="E4140" s="190"/>
      <c r="F4140" s="190"/>
      <c r="G4140" s="190"/>
      <c r="H4140" s="276"/>
      <c r="I4140" s="190"/>
      <c r="J4140" s="67"/>
      <c r="K4140" s="190"/>
      <c r="L4140" s="190"/>
      <c r="M4140" s="191"/>
      <c r="N4140" s="190"/>
      <c r="O4140" s="192"/>
      <c r="P4140" s="218"/>
      <c r="Q4140" s="218"/>
      <c r="R4140" s="218"/>
    </row>
    <row r="4141" spans="1:18" x14ac:dyDescent="0.25">
      <c r="A4141" s="191"/>
      <c r="B4141" s="190"/>
      <c r="C4141" s="190"/>
      <c r="D4141" s="190"/>
      <c r="E4141" s="190"/>
      <c r="F4141" s="190"/>
      <c r="G4141" s="190"/>
      <c r="H4141" s="276"/>
      <c r="I4141" s="190"/>
      <c r="J4141" s="67"/>
      <c r="K4141" s="190"/>
      <c r="L4141" s="190"/>
      <c r="M4141" s="191"/>
      <c r="N4141" s="190"/>
      <c r="O4141" s="192"/>
      <c r="P4141" s="218"/>
      <c r="Q4141" s="218"/>
      <c r="R4141" s="218"/>
    </row>
    <row r="4142" spans="1:18" x14ac:dyDescent="0.25">
      <c r="A4142" s="191"/>
      <c r="B4142" s="190"/>
      <c r="C4142" s="190"/>
      <c r="D4142" s="190"/>
      <c r="E4142" s="190"/>
      <c r="F4142" s="190"/>
      <c r="G4142" s="190"/>
      <c r="H4142" s="276"/>
      <c r="I4142" s="190"/>
      <c r="J4142" s="67"/>
      <c r="K4142" s="190"/>
      <c r="L4142" s="190"/>
      <c r="M4142" s="191"/>
      <c r="N4142" s="190"/>
      <c r="O4142" s="192"/>
      <c r="P4142" s="218"/>
      <c r="Q4142" s="218"/>
      <c r="R4142" s="218"/>
    </row>
    <row r="4143" spans="1:18" x14ac:dyDescent="0.25">
      <c r="A4143" s="191"/>
      <c r="B4143" s="190"/>
      <c r="C4143" s="190"/>
      <c r="D4143" s="190"/>
      <c r="E4143" s="190"/>
      <c r="F4143" s="190"/>
      <c r="G4143" s="190"/>
      <c r="H4143" s="276"/>
      <c r="I4143" s="190"/>
      <c r="J4143" s="67"/>
      <c r="K4143" s="190"/>
      <c r="L4143" s="190"/>
      <c r="M4143" s="191"/>
      <c r="N4143" s="190"/>
      <c r="O4143" s="192"/>
      <c r="P4143" s="218"/>
      <c r="Q4143" s="218"/>
      <c r="R4143" s="218"/>
    </row>
    <row r="4144" spans="1:18" x14ac:dyDescent="0.25">
      <c r="A4144" s="191"/>
      <c r="B4144" s="190"/>
      <c r="C4144" s="190"/>
      <c r="D4144" s="190"/>
      <c r="E4144" s="190"/>
      <c r="F4144" s="190"/>
      <c r="G4144" s="190"/>
      <c r="H4144" s="276"/>
      <c r="I4144" s="190"/>
      <c r="J4144" s="67"/>
      <c r="K4144" s="190"/>
      <c r="L4144" s="190"/>
      <c r="M4144" s="191"/>
      <c r="N4144" s="190"/>
      <c r="O4144" s="192"/>
      <c r="P4144" s="218"/>
      <c r="Q4144" s="218"/>
      <c r="R4144" s="218"/>
    </row>
    <row r="4145" spans="1:18" x14ac:dyDescent="0.25">
      <c r="A4145" s="191"/>
      <c r="B4145" s="190"/>
      <c r="C4145" s="190"/>
      <c r="D4145" s="190"/>
      <c r="E4145" s="190"/>
      <c r="F4145" s="190"/>
      <c r="G4145" s="190"/>
      <c r="H4145" s="276"/>
      <c r="I4145" s="190"/>
      <c r="J4145" s="67"/>
      <c r="K4145" s="190"/>
      <c r="L4145" s="190"/>
      <c r="M4145" s="191"/>
      <c r="N4145" s="190"/>
      <c r="O4145" s="192"/>
      <c r="P4145" s="218"/>
      <c r="Q4145" s="218"/>
      <c r="R4145" s="218"/>
    </row>
    <row r="4146" spans="1:18" x14ac:dyDescent="0.25">
      <c r="A4146" s="191"/>
      <c r="B4146" s="190"/>
      <c r="C4146" s="190"/>
      <c r="D4146" s="190"/>
      <c r="E4146" s="190"/>
      <c r="F4146" s="190"/>
      <c r="G4146" s="190"/>
      <c r="H4146" s="276"/>
      <c r="I4146" s="190"/>
      <c r="J4146" s="67"/>
      <c r="K4146" s="190"/>
      <c r="L4146" s="190"/>
      <c r="M4146" s="191"/>
      <c r="N4146" s="190"/>
      <c r="O4146" s="192"/>
      <c r="P4146" s="218"/>
      <c r="Q4146" s="218"/>
      <c r="R4146" s="218"/>
    </row>
    <row r="4147" spans="1:18" x14ac:dyDescent="0.25">
      <c r="A4147" s="191"/>
      <c r="B4147" s="190"/>
      <c r="C4147" s="190"/>
      <c r="D4147" s="190"/>
      <c r="E4147" s="190"/>
      <c r="F4147" s="190"/>
      <c r="G4147" s="190"/>
      <c r="H4147" s="276"/>
      <c r="I4147" s="190"/>
      <c r="J4147" s="67"/>
      <c r="K4147" s="190"/>
      <c r="L4147" s="190"/>
      <c r="M4147" s="191"/>
      <c r="N4147" s="190"/>
      <c r="O4147" s="192"/>
      <c r="P4147" s="218"/>
      <c r="Q4147" s="218"/>
      <c r="R4147" s="218"/>
    </row>
    <row r="4148" spans="1:18" x14ac:dyDescent="0.25">
      <c r="A4148" s="191"/>
      <c r="B4148" s="190"/>
      <c r="C4148" s="190"/>
      <c r="D4148" s="190"/>
      <c r="E4148" s="190"/>
      <c r="F4148" s="190"/>
      <c r="G4148" s="190"/>
      <c r="H4148" s="276"/>
      <c r="I4148" s="190"/>
      <c r="J4148" s="67"/>
      <c r="K4148" s="190"/>
      <c r="L4148" s="190"/>
      <c r="M4148" s="191"/>
      <c r="N4148" s="190"/>
      <c r="O4148" s="192"/>
      <c r="P4148" s="218"/>
      <c r="Q4148" s="218"/>
      <c r="R4148" s="218"/>
    </row>
    <row r="4149" spans="1:18" x14ac:dyDescent="0.25">
      <c r="A4149" s="191"/>
      <c r="B4149" s="190"/>
      <c r="C4149" s="190"/>
      <c r="D4149" s="190"/>
      <c r="E4149" s="190"/>
      <c r="F4149" s="190"/>
      <c r="G4149" s="190"/>
      <c r="H4149" s="276"/>
      <c r="I4149" s="190"/>
      <c r="J4149" s="67"/>
      <c r="K4149" s="190"/>
      <c r="L4149" s="190"/>
      <c r="M4149" s="191"/>
      <c r="N4149" s="190"/>
      <c r="O4149" s="192"/>
      <c r="P4149" s="218"/>
      <c r="Q4149" s="218"/>
      <c r="R4149" s="218"/>
    </row>
    <row r="4150" spans="1:18" x14ac:dyDescent="0.25">
      <c r="A4150" s="191"/>
      <c r="B4150" s="190"/>
      <c r="C4150" s="190"/>
      <c r="D4150" s="190"/>
      <c r="E4150" s="190"/>
      <c r="F4150" s="190"/>
      <c r="G4150" s="190"/>
      <c r="H4150" s="276"/>
      <c r="I4150" s="190"/>
      <c r="J4150" s="67"/>
      <c r="K4150" s="190"/>
      <c r="L4150" s="190"/>
      <c r="M4150" s="191"/>
      <c r="N4150" s="190"/>
      <c r="O4150" s="192"/>
      <c r="P4150" s="218"/>
      <c r="Q4150" s="218"/>
      <c r="R4150" s="218"/>
    </row>
    <row r="4151" spans="1:18" x14ac:dyDescent="0.25">
      <c r="A4151" s="191"/>
      <c r="B4151" s="190"/>
      <c r="C4151" s="190"/>
      <c r="D4151" s="190"/>
      <c r="E4151" s="190"/>
      <c r="F4151" s="190"/>
      <c r="G4151" s="190"/>
      <c r="H4151" s="276"/>
      <c r="I4151" s="190"/>
      <c r="J4151" s="67"/>
      <c r="K4151" s="190"/>
      <c r="L4151" s="190"/>
      <c r="M4151" s="191"/>
      <c r="N4151" s="190"/>
      <c r="O4151" s="192"/>
      <c r="P4151" s="218"/>
      <c r="Q4151" s="218"/>
      <c r="R4151" s="218"/>
    </row>
    <row r="4152" spans="1:18" x14ac:dyDescent="0.25">
      <c r="A4152" s="191"/>
      <c r="B4152" s="190"/>
      <c r="C4152" s="190"/>
      <c r="D4152" s="190"/>
      <c r="E4152" s="190"/>
      <c r="F4152" s="190"/>
      <c r="G4152" s="190"/>
      <c r="H4152" s="276"/>
      <c r="I4152" s="190"/>
      <c r="J4152" s="67"/>
      <c r="K4152" s="190"/>
      <c r="L4152" s="190"/>
      <c r="M4152" s="191"/>
      <c r="N4152" s="190"/>
      <c r="O4152" s="192"/>
      <c r="P4152" s="218"/>
      <c r="Q4152" s="218"/>
      <c r="R4152" s="218"/>
    </row>
    <row r="4153" spans="1:18" x14ac:dyDescent="0.25">
      <c r="A4153" s="191"/>
      <c r="B4153" s="190"/>
      <c r="C4153" s="190"/>
      <c r="D4153" s="190"/>
      <c r="E4153" s="190"/>
      <c r="F4153" s="190"/>
      <c r="G4153" s="190"/>
      <c r="H4153" s="276"/>
      <c r="I4153" s="190"/>
      <c r="J4153" s="67"/>
      <c r="K4153" s="190"/>
      <c r="L4153" s="190"/>
      <c r="M4153" s="191"/>
      <c r="N4153" s="190"/>
      <c r="O4153" s="192"/>
      <c r="P4153" s="218"/>
      <c r="Q4153" s="218"/>
      <c r="R4153" s="218"/>
    </row>
    <row r="4154" spans="1:18" x14ac:dyDescent="0.25">
      <c r="A4154" s="191"/>
      <c r="B4154" s="190"/>
      <c r="C4154" s="190"/>
      <c r="D4154" s="190"/>
      <c r="E4154" s="190"/>
      <c r="F4154" s="190"/>
      <c r="G4154" s="190"/>
      <c r="H4154" s="276"/>
      <c r="I4154" s="190"/>
      <c r="J4154" s="67"/>
      <c r="K4154" s="190"/>
      <c r="L4154" s="190"/>
      <c r="M4154" s="191"/>
      <c r="N4154" s="190"/>
      <c r="O4154" s="192"/>
      <c r="P4154" s="218"/>
      <c r="Q4154" s="218"/>
      <c r="R4154" s="218"/>
    </row>
    <row r="4155" spans="1:18" x14ac:dyDescent="0.25">
      <c r="A4155" s="191"/>
      <c r="B4155" s="190"/>
      <c r="C4155" s="190"/>
      <c r="D4155" s="190"/>
      <c r="E4155" s="190"/>
      <c r="F4155" s="190"/>
      <c r="G4155" s="190"/>
      <c r="H4155" s="276"/>
      <c r="I4155" s="190"/>
      <c r="J4155" s="67"/>
      <c r="K4155" s="190"/>
      <c r="L4155" s="190"/>
      <c r="M4155" s="191"/>
      <c r="N4155" s="190"/>
      <c r="O4155" s="192"/>
      <c r="P4155" s="218"/>
      <c r="Q4155" s="218"/>
      <c r="R4155" s="218"/>
    </row>
    <row r="4156" spans="1:18" x14ac:dyDescent="0.25">
      <c r="A4156" s="191"/>
      <c r="B4156" s="190"/>
      <c r="C4156" s="190"/>
      <c r="D4156" s="190"/>
      <c r="E4156" s="190"/>
      <c r="F4156" s="190"/>
      <c r="G4156" s="190"/>
      <c r="H4156" s="276"/>
      <c r="I4156" s="190"/>
      <c r="J4156" s="67"/>
      <c r="K4156" s="190"/>
      <c r="L4156" s="190"/>
      <c r="M4156" s="191"/>
      <c r="N4156" s="190"/>
      <c r="O4156" s="192"/>
      <c r="P4156" s="218"/>
      <c r="Q4156" s="218"/>
      <c r="R4156" s="218"/>
    </row>
    <row r="4157" spans="1:18" x14ac:dyDescent="0.25">
      <c r="A4157" s="191"/>
      <c r="B4157" s="190"/>
      <c r="C4157" s="190"/>
      <c r="D4157" s="190"/>
      <c r="E4157" s="190"/>
      <c r="F4157" s="190"/>
      <c r="G4157" s="190"/>
      <c r="H4157" s="276"/>
      <c r="I4157" s="190"/>
      <c r="J4157" s="67"/>
      <c r="K4157" s="190"/>
      <c r="L4157" s="190"/>
      <c r="M4157" s="191"/>
      <c r="N4157" s="190"/>
      <c r="O4157" s="192"/>
      <c r="P4157" s="218"/>
      <c r="Q4157" s="218"/>
      <c r="R4157" s="218"/>
    </row>
    <row r="4158" spans="1:18" x14ac:dyDescent="0.25">
      <c r="A4158" s="191"/>
      <c r="B4158" s="190"/>
      <c r="C4158" s="190"/>
      <c r="D4158" s="190"/>
      <c r="E4158" s="190"/>
      <c r="F4158" s="190"/>
      <c r="G4158" s="190"/>
      <c r="H4158" s="276"/>
      <c r="I4158" s="190"/>
      <c r="J4158" s="67"/>
      <c r="K4158" s="190"/>
      <c r="L4158" s="190"/>
      <c r="M4158" s="191"/>
      <c r="N4158" s="190"/>
      <c r="O4158" s="192"/>
      <c r="P4158" s="218"/>
      <c r="Q4158" s="218"/>
      <c r="R4158" s="218"/>
    </row>
    <row r="4159" spans="1:18" x14ac:dyDescent="0.25">
      <c r="A4159" s="191"/>
      <c r="B4159" s="190"/>
      <c r="C4159" s="190"/>
      <c r="D4159" s="190"/>
      <c r="E4159" s="190"/>
      <c r="F4159" s="190"/>
      <c r="G4159" s="190"/>
      <c r="H4159" s="276"/>
      <c r="I4159" s="190"/>
      <c r="J4159" s="67"/>
      <c r="K4159" s="190"/>
      <c r="L4159" s="190"/>
      <c r="M4159" s="191"/>
      <c r="N4159" s="190"/>
      <c r="O4159" s="192"/>
      <c r="P4159" s="218"/>
      <c r="Q4159" s="218"/>
      <c r="R4159" s="218"/>
    </row>
    <row r="4160" spans="1:18" x14ac:dyDescent="0.25">
      <c r="A4160" s="191"/>
      <c r="B4160" s="190"/>
      <c r="C4160" s="190"/>
      <c r="D4160" s="190"/>
      <c r="E4160" s="190"/>
      <c r="F4160" s="190"/>
      <c r="G4160" s="190"/>
      <c r="H4160" s="276"/>
      <c r="I4160" s="190"/>
      <c r="J4160" s="67"/>
      <c r="K4160" s="190"/>
      <c r="L4160" s="190"/>
      <c r="M4160" s="191"/>
      <c r="N4160" s="190"/>
      <c r="O4160" s="192"/>
      <c r="P4160" s="218"/>
      <c r="Q4160" s="218"/>
      <c r="R4160" s="218"/>
    </row>
    <row r="4161" spans="1:18" x14ac:dyDescent="0.25">
      <c r="A4161" s="191"/>
      <c r="B4161" s="190"/>
      <c r="C4161" s="190"/>
      <c r="D4161" s="190"/>
      <c r="E4161" s="190"/>
      <c r="F4161" s="190"/>
      <c r="G4161" s="190"/>
      <c r="H4161" s="276"/>
      <c r="I4161" s="190"/>
      <c r="J4161" s="67"/>
      <c r="K4161" s="190"/>
      <c r="L4161" s="190"/>
      <c r="M4161" s="191"/>
      <c r="N4161" s="190"/>
      <c r="O4161" s="192"/>
      <c r="P4161" s="218"/>
      <c r="Q4161" s="218"/>
      <c r="R4161" s="218"/>
    </row>
    <row r="4162" spans="1:18" x14ac:dyDescent="0.25">
      <c r="A4162" s="191"/>
      <c r="B4162" s="190"/>
      <c r="C4162" s="190"/>
      <c r="D4162" s="190"/>
      <c r="E4162" s="190"/>
      <c r="F4162" s="190"/>
      <c r="G4162" s="190"/>
      <c r="H4162" s="276"/>
      <c r="I4162" s="190"/>
      <c r="J4162" s="67"/>
      <c r="K4162" s="190"/>
      <c r="L4162" s="190"/>
      <c r="M4162" s="191"/>
      <c r="N4162" s="190"/>
      <c r="O4162" s="192"/>
      <c r="P4162" s="218"/>
      <c r="Q4162" s="218"/>
      <c r="R4162" s="218"/>
    </row>
    <row r="4163" spans="1:18" x14ac:dyDescent="0.25">
      <c r="A4163" s="191"/>
      <c r="B4163" s="190"/>
      <c r="C4163" s="190"/>
      <c r="D4163" s="190"/>
      <c r="E4163" s="190"/>
      <c r="F4163" s="190"/>
      <c r="G4163" s="190"/>
      <c r="H4163" s="276"/>
      <c r="I4163" s="190"/>
      <c r="J4163" s="67"/>
      <c r="K4163" s="190"/>
      <c r="L4163" s="190"/>
      <c r="M4163" s="191"/>
      <c r="N4163" s="190"/>
      <c r="O4163" s="192"/>
      <c r="P4163" s="218"/>
      <c r="Q4163" s="218"/>
      <c r="R4163" s="218"/>
    </row>
    <row r="4164" spans="1:18" x14ac:dyDescent="0.25">
      <c r="A4164" s="191"/>
      <c r="B4164" s="190"/>
      <c r="C4164" s="190"/>
      <c r="D4164" s="190"/>
      <c r="E4164" s="190"/>
      <c r="F4164" s="190"/>
      <c r="G4164" s="190"/>
      <c r="H4164" s="276"/>
      <c r="I4164" s="190"/>
      <c r="J4164" s="67"/>
      <c r="K4164" s="190"/>
      <c r="L4164" s="190"/>
      <c r="M4164" s="191"/>
      <c r="N4164" s="190"/>
      <c r="O4164" s="192"/>
      <c r="P4164" s="218"/>
      <c r="Q4164" s="218"/>
      <c r="R4164" s="218"/>
    </row>
    <row r="4165" spans="1:18" x14ac:dyDescent="0.25">
      <c r="A4165" s="191"/>
      <c r="B4165" s="190"/>
      <c r="C4165" s="190"/>
      <c r="D4165" s="190"/>
      <c r="E4165" s="190"/>
      <c r="F4165" s="190"/>
      <c r="G4165" s="190"/>
      <c r="H4165" s="276"/>
      <c r="I4165" s="190"/>
      <c r="J4165" s="67"/>
      <c r="K4165" s="190"/>
      <c r="L4165" s="190"/>
      <c r="M4165" s="191"/>
      <c r="N4165" s="190"/>
      <c r="O4165" s="192"/>
      <c r="P4165" s="218"/>
      <c r="Q4165" s="218"/>
      <c r="R4165" s="218"/>
    </row>
    <row r="4166" spans="1:18" x14ac:dyDescent="0.25">
      <c r="A4166" s="191"/>
      <c r="B4166" s="190"/>
      <c r="C4166" s="190"/>
      <c r="D4166" s="190"/>
      <c r="E4166" s="190"/>
      <c r="F4166" s="190"/>
      <c r="G4166" s="190"/>
      <c r="H4166" s="276"/>
      <c r="I4166" s="190"/>
      <c r="J4166" s="67"/>
      <c r="K4166" s="190"/>
      <c r="L4166" s="190"/>
      <c r="M4166" s="191"/>
      <c r="N4166" s="190"/>
      <c r="O4166" s="192"/>
      <c r="P4166" s="218"/>
      <c r="Q4166" s="218"/>
      <c r="R4166" s="218"/>
    </row>
    <row r="4167" spans="1:18" x14ac:dyDescent="0.25">
      <c r="A4167" s="191"/>
      <c r="B4167" s="190"/>
      <c r="C4167" s="190"/>
      <c r="D4167" s="190"/>
      <c r="E4167" s="190"/>
      <c r="F4167" s="190"/>
      <c r="G4167" s="190"/>
      <c r="H4167" s="276"/>
      <c r="I4167" s="190"/>
      <c r="J4167" s="67"/>
      <c r="K4167" s="190"/>
      <c r="L4167" s="190"/>
      <c r="M4167" s="191"/>
      <c r="N4167" s="190"/>
      <c r="O4167" s="192"/>
      <c r="P4167" s="218"/>
      <c r="Q4167" s="218"/>
      <c r="R4167" s="218"/>
    </row>
    <row r="4168" spans="1:18" x14ac:dyDescent="0.25">
      <c r="A4168" s="191"/>
      <c r="B4168" s="190"/>
      <c r="C4168" s="190"/>
      <c r="D4168" s="190"/>
      <c r="E4168" s="190"/>
      <c r="F4168" s="190"/>
      <c r="G4168" s="190"/>
      <c r="H4168" s="276"/>
      <c r="I4168" s="190"/>
      <c r="J4168" s="67"/>
      <c r="K4168" s="190"/>
      <c r="L4168" s="190"/>
      <c r="M4168" s="191"/>
      <c r="N4168" s="190"/>
      <c r="O4168" s="192"/>
      <c r="P4168" s="218"/>
      <c r="Q4168" s="218"/>
      <c r="R4168" s="218"/>
    </row>
    <row r="4169" spans="1:18" x14ac:dyDescent="0.25">
      <c r="A4169" s="191"/>
      <c r="B4169" s="190"/>
      <c r="C4169" s="190"/>
      <c r="D4169" s="190"/>
      <c r="E4169" s="190"/>
      <c r="F4169" s="190"/>
      <c r="G4169" s="190"/>
      <c r="H4169" s="276"/>
      <c r="I4169" s="190"/>
      <c r="J4169" s="67"/>
      <c r="K4169" s="190"/>
      <c r="L4169" s="190"/>
      <c r="M4169" s="191"/>
      <c r="N4169" s="190"/>
      <c r="O4169" s="192"/>
      <c r="P4169" s="218"/>
      <c r="Q4169" s="218"/>
      <c r="R4169" s="218"/>
    </row>
    <row r="4170" spans="1:18" x14ac:dyDescent="0.25">
      <c r="A4170" s="191"/>
      <c r="B4170" s="190"/>
      <c r="C4170" s="190"/>
      <c r="D4170" s="190"/>
      <c r="E4170" s="190"/>
      <c r="F4170" s="190"/>
      <c r="G4170" s="190"/>
      <c r="H4170" s="276"/>
      <c r="I4170" s="190"/>
      <c r="J4170" s="67"/>
      <c r="K4170" s="190"/>
      <c r="L4170" s="190"/>
      <c r="M4170" s="191"/>
      <c r="N4170" s="190"/>
      <c r="O4170" s="192"/>
      <c r="P4170" s="218"/>
      <c r="Q4170" s="218"/>
      <c r="R4170" s="218"/>
    </row>
    <row r="4171" spans="1:18" x14ac:dyDescent="0.25">
      <c r="A4171" s="191"/>
      <c r="B4171" s="190"/>
      <c r="C4171" s="190"/>
      <c r="D4171" s="190"/>
      <c r="E4171" s="190"/>
      <c r="F4171" s="190"/>
      <c r="G4171" s="190"/>
      <c r="H4171" s="276"/>
      <c r="I4171" s="190"/>
      <c r="J4171" s="67"/>
      <c r="K4171" s="190"/>
      <c r="L4171" s="190"/>
      <c r="M4171" s="191"/>
      <c r="N4171" s="190"/>
      <c r="O4171" s="192"/>
      <c r="P4171" s="218"/>
      <c r="Q4171" s="218"/>
      <c r="R4171" s="218"/>
    </row>
    <row r="4172" spans="1:18" x14ac:dyDescent="0.25">
      <c r="A4172" s="191"/>
      <c r="B4172" s="190"/>
      <c r="C4172" s="190"/>
      <c r="D4172" s="190"/>
      <c r="E4172" s="190"/>
      <c r="F4172" s="190"/>
      <c r="G4172" s="190"/>
      <c r="H4172" s="276"/>
      <c r="I4172" s="190"/>
      <c r="J4172" s="67"/>
      <c r="K4172" s="190"/>
      <c r="L4172" s="190"/>
      <c r="M4172" s="191"/>
      <c r="N4172" s="190"/>
      <c r="O4172" s="192"/>
      <c r="P4172" s="218"/>
      <c r="Q4172" s="218"/>
      <c r="R4172" s="218"/>
    </row>
    <row r="4173" spans="1:18" x14ac:dyDescent="0.25">
      <c r="A4173" s="191"/>
      <c r="B4173" s="190"/>
      <c r="C4173" s="190"/>
      <c r="D4173" s="190"/>
      <c r="E4173" s="190"/>
      <c r="F4173" s="190"/>
      <c r="G4173" s="190"/>
      <c r="H4173" s="276"/>
      <c r="I4173" s="190"/>
      <c r="J4173" s="67"/>
      <c r="K4173" s="190"/>
      <c r="L4173" s="190"/>
      <c r="M4173" s="191"/>
      <c r="N4173" s="190"/>
      <c r="O4173" s="192"/>
      <c r="P4173" s="218"/>
      <c r="Q4173" s="218"/>
      <c r="R4173" s="218"/>
    </row>
    <row r="4174" spans="1:18" x14ac:dyDescent="0.25">
      <c r="A4174" s="191"/>
      <c r="B4174" s="190"/>
      <c r="C4174" s="190"/>
      <c r="D4174" s="190"/>
      <c r="E4174" s="190"/>
      <c r="F4174" s="190"/>
      <c r="G4174" s="190"/>
      <c r="H4174" s="276"/>
      <c r="I4174" s="190"/>
      <c r="J4174" s="67"/>
      <c r="K4174" s="190"/>
      <c r="L4174" s="190"/>
      <c r="M4174" s="191"/>
      <c r="N4174" s="190"/>
      <c r="O4174" s="192"/>
      <c r="P4174" s="218"/>
      <c r="Q4174" s="218"/>
      <c r="R4174" s="218"/>
    </row>
    <row r="4175" spans="1:18" x14ac:dyDescent="0.25">
      <c r="A4175" s="191"/>
      <c r="B4175" s="190"/>
      <c r="C4175" s="190"/>
      <c r="D4175" s="190"/>
      <c r="E4175" s="190"/>
      <c r="F4175" s="190"/>
      <c r="G4175" s="190"/>
      <c r="H4175" s="276"/>
      <c r="I4175" s="190"/>
      <c r="J4175" s="67"/>
      <c r="K4175" s="190"/>
      <c r="L4175" s="190"/>
      <c r="M4175" s="191"/>
      <c r="N4175" s="190"/>
      <c r="O4175" s="192"/>
      <c r="P4175" s="218"/>
      <c r="Q4175" s="218"/>
      <c r="R4175" s="218"/>
    </row>
    <row r="4176" spans="1:18" x14ac:dyDescent="0.25">
      <c r="A4176" s="191"/>
      <c r="B4176" s="190"/>
      <c r="C4176" s="190"/>
      <c r="D4176" s="190"/>
      <c r="E4176" s="190"/>
      <c r="F4176" s="190"/>
      <c r="G4176" s="190"/>
      <c r="H4176" s="276"/>
      <c r="I4176" s="190"/>
      <c r="J4176" s="67"/>
      <c r="K4176" s="190"/>
      <c r="L4176" s="190"/>
      <c r="M4176" s="191"/>
      <c r="N4176" s="190"/>
      <c r="O4176" s="192"/>
      <c r="P4176" s="218"/>
      <c r="Q4176" s="218"/>
      <c r="R4176" s="218"/>
    </row>
    <row r="4177" spans="1:18" x14ac:dyDescent="0.25">
      <c r="A4177" s="191"/>
      <c r="B4177" s="190"/>
      <c r="C4177" s="190"/>
      <c r="D4177" s="190"/>
      <c r="E4177" s="190"/>
      <c r="F4177" s="190"/>
      <c r="G4177" s="190"/>
      <c r="H4177" s="276"/>
      <c r="I4177" s="190"/>
      <c r="J4177" s="67"/>
      <c r="K4177" s="190"/>
      <c r="L4177" s="190"/>
      <c r="M4177" s="191"/>
      <c r="N4177" s="190"/>
      <c r="O4177" s="192"/>
      <c r="P4177" s="218"/>
      <c r="Q4177" s="218"/>
      <c r="R4177" s="218"/>
    </row>
    <row r="4178" spans="1:18" x14ac:dyDescent="0.25">
      <c r="A4178" s="191"/>
      <c r="B4178" s="190"/>
      <c r="C4178" s="190"/>
      <c r="D4178" s="190"/>
      <c r="E4178" s="190"/>
      <c r="F4178" s="190"/>
      <c r="G4178" s="190"/>
      <c r="H4178" s="276"/>
      <c r="I4178" s="190"/>
      <c r="J4178" s="67"/>
      <c r="K4178" s="190"/>
      <c r="L4178" s="190"/>
      <c r="M4178" s="191"/>
      <c r="N4178" s="190"/>
      <c r="O4178" s="192"/>
      <c r="P4178" s="218"/>
      <c r="Q4178" s="218"/>
      <c r="R4178" s="218"/>
    </row>
    <row r="4179" spans="1:18" x14ac:dyDescent="0.25">
      <c r="A4179" s="191"/>
      <c r="B4179" s="190"/>
      <c r="C4179" s="190"/>
      <c r="D4179" s="190"/>
      <c r="E4179" s="190"/>
      <c r="F4179" s="190"/>
      <c r="G4179" s="190"/>
      <c r="H4179" s="276"/>
      <c r="I4179" s="190"/>
      <c r="J4179" s="67"/>
      <c r="K4179" s="190"/>
      <c r="L4179" s="190"/>
      <c r="M4179" s="191"/>
      <c r="N4179" s="190"/>
      <c r="O4179" s="192"/>
      <c r="P4179" s="218"/>
      <c r="Q4179" s="218"/>
      <c r="R4179" s="218"/>
    </row>
    <row r="4180" spans="1:18" x14ac:dyDescent="0.25">
      <c r="A4180" s="191"/>
      <c r="B4180" s="190"/>
      <c r="C4180" s="190"/>
      <c r="D4180" s="190"/>
      <c r="E4180" s="190"/>
      <c r="F4180" s="190"/>
      <c r="G4180" s="190"/>
      <c r="H4180" s="276"/>
      <c r="I4180" s="190"/>
      <c r="J4180" s="67"/>
      <c r="K4180" s="190"/>
      <c r="L4180" s="190"/>
      <c r="M4180" s="191"/>
      <c r="N4180" s="190"/>
      <c r="O4180" s="192"/>
      <c r="P4180" s="218"/>
      <c r="Q4180" s="218"/>
      <c r="R4180" s="218"/>
    </row>
    <row r="4181" spans="1:18" x14ac:dyDescent="0.25">
      <c r="A4181" s="191"/>
      <c r="B4181" s="190"/>
      <c r="C4181" s="190"/>
      <c r="D4181" s="190"/>
      <c r="E4181" s="190"/>
      <c r="F4181" s="190"/>
      <c r="G4181" s="190"/>
      <c r="H4181" s="276"/>
      <c r="I4181" s="190"/>
      <c r="J4181" s="67"/>
      <c r="K4181" s="190"/>
      <c r="L4181" s="190"/>
      <c r="M4181" s="191"/>
      <c r="N4181" s="190"/>
      <c r="O4181" s="192"/>
      <c r="P4181" s="218"/>
      <c r="Q4181" s="218"/>
      <c r="R4181" s="218"/>
    </row>
    <row r="4182" spans="1:18" x14ac:dyDescent="0.25">
      <c r="A4182" s="191"/>
      <c r="B4182" s="190"/>
      <c r="C4182" s="190"/>
      <c r="D4182" s="190"/>
      <c r="E4182" s="190"/>
      <c r="F4182" s="190"/>
      <c r="G4182" s="190"/>
      <c r="H4182" s="276"/>
      <c r="I4182" s="190"/>
      <c r="J4182" s="67"/>
      <c r="K4182" s="190"/>
      <c r="L4182" s="190"/>
      <c r="M4182" s="191"/>
      <c r="N4182" s="190"/>
      <c r="O4182" s="192"/>
      <c r="P4182" s="218"/>
      <c r="Q4182" s="218"/>
      <c r="R4182" s="218"/>
    </row>
    <row r="4183" spans="1:18" x14ac:dyDescent="0.25">
      <c r="A4183" s="191"/>
      <c r="B4183" s="190"/>
      <c r="C4183" s="190"/>
      <c r="D4183" s="190"/>
      <c r="E4183" s="190"/>
      <c r="F4183" s="190"/>
      <c r="G4183" s="190"/>
      <c r="H4183" s="276"/>
      <c r="I4183" s="190"/>
      <c r="J4183" s="67"/>
      <c r="K4183" s="190"/>
      <c r="L4183" s="190"/>
      <c r="M4183" s="191"/>
      <c r="N4183" s="190"/>
      <c r="O4183" s="192"/>
      <c r="P4183" s="218"/>
      <c r="Q4183" s="218"/>
      <c r="R4183" s="218"/>
    </row>
    <row r="4184" spans="1:18" x14ac:dyDescent="0.25">
      <c r="A4184" s="191"/>
      <c r="B4184" s="190"/>
      <c r="C4184" s="190"/>
      <c r="D4184" s="190"/>
      <c r="E4184" s="190"/>
      <c r="F4184" s="190"/>
      <c r="G4184" s="190"/>
      <c r="H4184" s="276"/>
      <c r="I4184" s="190"/>
      <c r="J4184" s="67"/>
      <c r="K4184" s="190"/>
      <c r="L4184" s="190"/>
      <c r="M4184" s="191"/>
      <c r="N4184" s="190"/>
      <c r="O4184" s="192"/>
      <c r="P4184" s="218"/>
      <c r="Q4184" s="218"/>
      <c r="R4184" s="218"/>
    </row>
    <row r="4185" spans="1:18" x14ac:dyDescent="0.25">
      <c r="A4185" s="191"/>
      <c r="B4185" s="190"/>
      <c r="C4185" s="190"/>
      <c r="D4185" s="190"/>
      <c r="E4185" s="190"/>
      <c r="F4185" s="190"/>
      <c r="G4185" s="190"/>
      <c r="H4185" s="276"/>
      <c r="I4185" s="190"/>
      <c r="J4185" s="67"/>
      <c r="K4185" s="190"/>
      <c r="L4185" s="190"/>
      <c r="M4185" s="191"/>
      <c r="N4185" s="190"/>
      <c r="O4185" s="192"/>
      <c r="P4185" s="218"/>
      <c r="Q4185" s="218"/>
      <c r="R4185" s="218"/>
    </row>
    <row r="4186" spans="1:18" x14ac:dyDescent="0.25">
      <c r="A4186" s="191"/>
      <c r="B4186" s="190"/>
      <c r="C4186" s="190"/>
      <c r="D4186" s="190"/>
      <c r="E4186" s="190"/>
      <c r="F4186" s="190"/>
      <c r="G4186" s="190"/>
      <c r="H4186" s="276"/>
      <c r="I4186" s="190"/>
      <c r="J4186" s="67"/>
      <c r="K4186" s="190"/>
      <c r="L4186" s="190"/>
      <c r="M4186" s="191"/>
      <c r="N4186" s="190"/>
      <c r="O4186" s="192"/>
      <c r="P4186" s="218"/>
      <c r="Q4186" s="218"/>
      <c r="R4186" s="218"/>
    </row>
    <row r="4187" spans="1:18" x14ac:dyDescent="0.25">
      <c r="A4187" s="191"/>
      <c r="B4187" s="190"/>
      <c r="C4187" s="190"/>
      <c r="D4187" s="190"/>
      <c r="E4187" s="190"/>
      <c r="F4187" s="190"/>
      <c r="G4187" s="190"/>
      <c r="H4187" s="276"/>
      <c r="I4187" s="190"/>
      <c r="J4187" s="67"/>
      <c r="K4187" s="190"/>
      <c r="L4187" s="190"/>
      <c r="M4187" s="191"/>
      <c r="N4187" s="190"/>
      <c r="O4187" s="192"/>
      <c r="P4187" s="218"/>
      <c r="Q4187" s="218"/>
      <c r="R4187" s="218"/>
    </row>
    <row r="4188" spans="1:18" x14ac:dyDescent="0.25">
      <c r="A4188" s="191"/>
      <c r="B4188" s="190"/>
      <c r="C4188" s="190"/>
      <c r="D4188" s="190"/>
      <c r="E4188" s="190"/>
      <c r="F4188" s="190"/>
      <c r="G4188" s="190"/>
      <c r="H4188" s="276"/>
      <c r="I4188" s="190"/>
      <c r="J4188" s="67"/>
      <c r="K4188" s="190"/>
      <c r="L4188" s="190"/>
      <c r="M4188" s="191"/>
      <c r="N4188" s="190"/>
      <c r="O4188" s="192"/>
      <c r="P4188" s="218"/>
      <c r="Q4188" s="218"/>
      <c r="R4188" s="218"/>
    </row>
    <row r="4189" spans="1:18" x14ac:dyDescent="0.25">
      <c r="A4189" s="191"/>
      <c r="B4189" s="190"/>
      <c r="C4189" s="190"/>
      <c r="D4189" s="190"/>
      <c r="E4189" s="190"/>
      <c r="F4189" s="190"/>
      <c r="G4189" s="190"/>
      <c r="H4189" s="276"/>
      <c r="I4189" s="190"/>
      <c r="J4189" s="67"/>
      <c r="K4189" s="190"/>
      <c r="L4189" s="190"/>
      <c r="M4189" s="191"/>
      <c r="N4189" s="190"/>
      <c r="O4189" s="192"/>
      <c r="P4189" s="218"/>
      <c r="Q4189" s="218"/>
      <c r="R4189" s="218"/>
    </row>
    <row r="4190" spans="1:18" x14ac:dyDescent="0.25">
      <c r="A4190" s="191"/>
      <c r="B4190" s="190"/>
      <c r="C4190" s="190"/>
      <c r="D4190" s="190"/>
      <c r="E4190" s="190"/>
      <c r="F4190" s="190"/>
      <c r="G4190" s="190"/>
      <c r="H4190" s="276"/>
      <c r="I4190" s="190"/>
      <c r="J4190" s="67"/>
      <c r="K4190" s="190"/>
      <c r="L4190" s="190"/>
      <c r="M4190" s="191"/>
      <c r="N4190" s="190"/>
      <c r="O4190" s="192"/>
      <c r="P4190" s="218"/>
      <c r="Q4190" s="218"/>
      <c r="R4190" s="218"/>
    </row>
    <row r="4191" spans="1:18" x14ac:dyDescent="0.25">
      <c r="A4191" s="191"/>
      <c r="B4191" s="190"/>
      <c r="C4191" s="190"/>
      <c r="D4191" s="190"/>
      <c r="E4191" s="190"/>
      <c r="F4191" s="190"/>
      <c r="G4191" s="190"/>
      <c r="H4191" s="276"/>
      <c r="I4191" s="190"/>
      <c r="J4191" s="67"/>
      <c r="K4191" s="190"/>
      <c r="L4191" s="190"/>
      <c r="M4191" s="191"/>
      <c r="N4191" s="190"/>
      <c r="O4191" s="192"/>
      <c r="P4191" s="218"/>
      <c r="Q4191" s="218"/>
      <c r="R4191" s="218"/>
    </row>
    <row r="4192" spans="1:18" x14ac:dyDescent="0.25">
      <c r="A4192" s="191"/>
      <c r="B4192" s="190"/>
      <c r="C4192" s="190"/>
      <c r="D4192" s="190"/>
      <c r="E4192" s="190"/>
      <c r="F4192" s="190"/>
      <c r="G4192" s="190"/>
      <c r="H4192" s="276"/>
      <c r="I4192" s="190"/>
      <c r="J4192" s="67"/>
      <c r="K4192" s="190"/>
      <c r="L4192" s="190"/>
      <c r="M4192" s="191"/>
      <c r="N4192" s="190"/>
      <c r="O4192" s="192"/>
      <c r="P4192" s="218"/>
      <c r="Q4192" s="218"/>
      <c r="R4192" s="218"/>
    </row>
    <row r="4193" spans="1:18" x14ac:dyDescent="0.25">
      <c r="A4193" s="191"/>
      <c r="B4193" s="190"/>
      <c r="C4193" s="190"/>
      <c r="D4193" s="190"/>
      <c r="E4193" s="190"/>
      <c r="F4193" s="190"/>
      <c r="G4193" s="190"/>
      <c r="H4193" s="276"/>
      <c r="I4193" s="190"/>
      <c r="J4193" s="67"/>
      <c r="K4193" s="190"/>
      <c r="L4193" s="190"/>
      <c r="M4193" s="191"/>
      <c r="N4193" s="190"/>
      <c r="O4193" s="192"/>
      <c r="P4193" s="218"/>
      <c r="Q4193" s="218"/>
      <c r="R4193" s="218"/>
    </row>
    <row r="4194" spans="1:18" x14ac:dyDescent="0.25">
      <c r="A4194" s="191"/>
      <c r="B4194" s="190"/>
      <c r="C4194" s="190"/>
      <c r="D4194" s="190"/>
      <c r="E4194" s="190"/>
      <c r="F4194" s="190"/>
      <c r="G4194" s="190"/>
      <c r="H4194" s="276"/>
      <c r="I4194" s="190"/>
      <c r="J4194" s="67"/>
      <c r="K4194" s="190"/>
      <c r="L4194" s="190"/>
      <c r="M4194" s="191"/>
      <c r="N4194" s="190"/>
      <c r="O4194" s="192"/>
      <c r="P4194" s="218"/>
      <c r="Q4194" s="218"/>
      <c r="R4194" s="218"/>
    </row>
    <row r="4195" spans="1:18" x14ac:dyDescent="0.25">
      <c r="A4195" s="191"/>
      <c r="B4195" s="190"/>
      <c r="C4195" s="190"/>
      <c r="D4195" s="190"/>
      <c r="E4195" s="190"/>
      <c r="F4195" s="190"/>
      <c r="G4195" s="190"/>
      <c r="H4195" s="276"/>
      <c r="I4195" s="190"/>
      <c r="J4195" s="67"/>
      <c r="K4195" s="190"/>
      <c r="L4195" s="190"/>
      <c r="M4195" s="191"/>
      <c r="N4195" s="190"/>
      <c r="O4195" s="192"/>
      <c r="P4195" s="218"/>
      <c r="Q4195" s="218"/>
      <c r="R4195" s="218"/>
    </row>
    <row r="4196" spans="1:18" x14ac:dyDescent="0.25">
      <c r="A4196" s="191"/>
      <c r="B4196" s="190"/>
      <c r="C4196" s="190"/>
      <c r="D4196" s="190"/>
      <c r="E4196" s="190"/>
      <c r="F4196" s="190"/>
      <c r="G4196" s="190"/>
      <c r="H4196" s="276"/>
      <c r="I4196" s="190"/>
      <c r="J4196" s="67"/>
      <c r="K4196" s="190"/>
      <c r="L4196" s="190"/>
      <c r="M4196" s="191"/>
      <c r="N4196" s="190"/>
      <c r="O4196" s="192"/>
      <c r="P4196" s="218"/>
      <c r="Q4196" s="218"/>
      <c r="R4196" s="218"/>
    </row>
    <row r="4197" spans="1:18" x14ac:dyDescent="0.25">
      <c r="A4197" s="191"/>
      <c r="B4197" s="190"/>
      <c r="C4197" s="190"/>
      <c r="D4197" s="190"/>
      <c r="E4197" s="190"/>
      <c r="F4197" s="190"/>
      <c r="G4197" s="190"/>
      <c r="H4197" s="276"/>
      <c r="I4197" s="190"/>
      <c r="J4197" s="67"/>
      <c r="K4197" s="190"/>
      <c r="L4197" s="190"/>
      <c r="M4197" s="191"/>
      <c r="N4197" s="190"/>
      <c r="O4197" s="192"/>
      <c r="P4197" s="218"/>
      <c r="Q4197" s="218"/>
      <c r="R4197" s="218"/>
    </row>
    <row r="4198" spans="1:18" x14ac:dyDescent="0.25">
      <c r="A4198" s="191"/>
      <c r="B4198" s="190"/>
      <c r="C4198" s="190"/>
      <c r="D4198" s="190"/>
      <c r="E4198" s="190"/>
      <c r="F4198" s="190"/>
      <c r="G4198" s="190"/>
      <c r="H4198" s="276"/>
      <c r="I4198" s="190"/>
      <c r="J4198" s="67"/>
      <c r="K4198" s="190"/>
      <c r="L4198" s="190"/>
      <c r="M4198" s="191"/>
      <c r="N4198" s="190"/>
      <c r="O4198" s="192"/>
      <c r="P4198" s="218"/>
      <c r="Q4198" s="218"/>
      <c r="R4198" s="218"/>
    </row>
    <row r="4199" spans="1:18" x14ac:dyDescent="0.25">
      <c r="A4199" s="191"/>
      <c r="B4199" s="190"/>
      <c r="C4199" s="190"/>
      <c r="D4199" s="190"/>
      <c r="E4199" s="190"/>
      <c r="F4199" s="190"/>
      <c r="G4199" s="190"/>
      <c r="H4199" s="276"/>
      <c r="I4199" s="190"/>
      <c r="J4199" s="67"/>
      <c r="K4199" s="190"/>
      <c r="L4199" s="190"/>
      <c r="M4199" s="191"/>
      <c r="N4199" s="190"/>
      <c r="O4199" s="192"/>
      <c r="P4199" s="218"/>
      <c r="Q4199" s="218"/>
      <c r="R4199" s="218"/>
    </row>
    <row r="4200" spans="1:18" x14ac:dyDescent="0.25">
      <c r="A4200" s="191"/>
      <c r="B4200" s="190"/>
      <c r="C4200" s="190"/>
      <c r="D4200" s="190"/>
      <c r="E4200" s="190"/>
      <c r="F4200" s="190"/>
      <c r="G4200" s="190"/>
      <c r="H4200" s="276"/>
      <c r="I4200" s="190"/>
      <c r="J4200" s="67"/>
      <c r="K4200" s="190"/>
      <c r="L4200" s="190"/>
      <c r="M4200" s="191"/>
      <c r="N4200" s="190"/>
      <c r="O4200" s="192"/>
      <c r="P4200" s="218"/>
      <c r="Q4200" s="218"/>
      <c r="R4200" s="218"/>
    </row>
    <row r="4201" spans="1:18" x14ac:dyDescent="0.25">
      <c r="A4201" s="191"/>
      <c r="B4201" s="190"/>
      <c r="C4201" s="190"/>
      <c r="D4201" s="190"/>
      <c r="E4201" s="190"/>
      <c r="F4201" s="190"/>
      <c r="G4201" s="190"/>
      <c r="H4201" s="276"/>
      <c r="I4201" s="190"/>
      <c r="J4201" s="67"/>
      <c r="K4201" s="190"/>
      <c r="L4201" s="190"/>
      <c r="M4201" s="191"/>
      <c r="N4201" s="190"/>
      <c r="O4201" s="192"/>
      <c r="P4201" s="218"/>
      <c r="Q4201" s="218"/>
      <c r="R4201" s="218"/>
    </row>
    <row r="4202" spans="1:18" x14ac:dyDescent="0.25">
      <c r="A4202" s="191"/>
      <c r="B4202" s="190"/>
      <c r="C4202" s="190"/>
      <c r="D4202" s="190"/>
      <c r="E4202" s="190"/>
      <c r="F4202" s="190"/>
      <c r="G4202" s="190"/>
      <c r="H4202" s="276"/>
      <c r="I4202" s="190"/>
      <c r="J4202" s="67"/>
      <c r="K4202" s="190"/>
      <c r="L4202" s="190"/>
      <c r="M4202" s="191"/>
      <c r="N4202" s="190"/>
      <c r="O4202" s="192"/>
      <c r="P4202" s="218"/>
      <c r="Q4202" s="218"/>
      <c r="R4202" s="218"/>
    </row>
    <row r="4203" spans="1:18" x14ac:dyDescent="0.25">
      <c r="A4203" s="191"/>
      <c r="B4203" s="190"/>
      <c r="C4203" s="190"/>
      <c r="D4203" s="190"/>
      <c r="E4203" s="190"/>
      <c r="F4203" s="190"/>
      <c r="G4203" s="190"/>
      <c r="H4203" s="276"/>
      <c r="I4203" s="190"/>
      <c r="J4203" s="67"/>
      <c r="K4203" s="190"/>
      <c r="L4203" s="190"/>
      <c r="M4203" s="191"/>
      <c r="N4203" s="190"/>
      <c r="O4203" s="192"/>
      <c r="P4203" s="218"/>
      <c r="Q4203" s="218"/>
      <c r="R4203" s="218"/>
    </row>
    <row r="4204" spans="1:18" x14ac:dyDescent="0.25">
      <c r="A4204" s="191"/>
      <c r="B4204" s="190"/>
      <c r="C4204" s="190"/>
      <c r="D4204" s="190"/>
      <c r="E4204" s="190"/>
      <c r="F4204" s="190"/>
      <c r="G4204" s="190"/>
      <c r="H4204" s="276"/>
      <c r="I4204" s="190"/>
      <c r="J4204" s="67"/>
      <c r="K4204" s="190"/>
      <c r="L4204" s="190"/>
      <c r="M4204" s="191"/>
      <c r="N4204" s="190"/>
      <c r="O4204" s="192"/>
      <c r="P4204" s="218"/>
      <c r="Q4204" s="218"/>
      <c r="R4204" s="218"/>
    </row>
    <row r="4205" spans="1:18" x14ac:dyDescent="0.25">
      <c r="A4205" s="191"/>
      <c r="B4205" s="190"/>
      <c r="C4205" s="190"/>
      <c r="D4205" s="190"/>
      <c r="E4205" s="190"/>
      <c r="F4205" s="190"/>
      <c r="G4205" s="190"/>
      <c r="H4205" s="276"/>
      <c r="I4205" s="190"/>
      <c r="J4205" s="67"/>
      <c r="K4205" s="190"/>
      <c r="L4205" s="190"/>
      <c r="M4205" s="191"/>
      <c r="N4205" s="190"/>
      <c r="O4205" s="192"/>
      <c r="P4205" s="218"/>
      <c r="Q4205" s="218"/>
      <c r="R4205" s="218"/>
    </row>
    <row r="4206" spans="1:18" x14ac:dyDescent="0.25">
      <c r="A4206" s="191"/>
      <c r="B4206" s="190"/>
      <c r="C4206" s="190"/>
      <c r="D4206" s="190"/>
      <c r="E4206" s="190"/>
      <c r="F4206" s="190"/>
      <c r="G4206" s="190"/>
      <c r="H4206" s="276"/>
      <c r="I4206" s="190"/>
      <c r="J4206" s="67"/>
      <c r="K4206" s="190"/>
      <c r="L4206" s="190"/>
      <c r="M4206" s="191"/>
      <c r="N4206" s="190"/>
      <c r="O4206" s="192"/>
      <c r="P4206" s="218"/>
      <c r="Q4206" s="218"/>
      <c r="R4206" s="218"/>
    </row>
    <row r="4207" spans="1:18" x14ac:dyDescent="0.25">
      <c r="A4207" s="191"/>
      <c r="B4207" s="190"/>
      <c r="C4207" s="190"/>
      <c r="D4207" s="190"/>
      <c r="E4207" s="190"/>
      <c r="F4207" s="190"/>
      <c r="G4207" s="190"/>
      <c r="H4207" s="276"/>
      <c r="I4207" s="190"/>
      <c r="J4207" s="67"/>
      <c r="K4207" s="190"/>
      <c r="L4207" s="190"/>
      <c r="M4207" s="191"/>
      <c r="N4207" s="190"/>
      <c r="O4207" s="192"/>
      <c r="P4207" s="218"/>
      <c r="Q4207" s="218"/>
      <c r="R4207" s="218"/>
    </row>
    <row r="4208" spans="1:18" x14ac:dyDescent="0.25">
      <c r="A4208" s="191"/>
      <c r="B4208" s="190"/>
      <c r="C4208" s="190"/>
      <c r="D4208" s="190"/>
      <c r="E4208" s="190"/>
      <c r="F4208" s="190"/>
      <c r="G4208" s="190"/>
      <c r="H4208" s="276"/>
      <c r="I4208" s="190"/>
      <c r="J4208" s="67"/>
      <c r="K4208" s="190"/>
      <c r="L4208" s="190"/>
      <c r="M4208" s="191"/>
      <c r="N4208" s="190"/>
      <c r="O4208" s="192"/>
      <c r="P4208" s="218"/>
      <c r="Q4208" s="218"/>
      <c r="R4208" s="218"/>
    </row>
    <row r="4209" spans="1:18" x14ac:dyDescent="0.25">
      <c r="A4209" s="191"/>
      <c r="B4209" s="190"/>
      <c r="C4209" s="190"/>
      <c r="D4209" s="190"/>
      <c r="E4209" s="190"/>
      <c r="F4209" s="190"/>
      <c r="G4209" s="190"/>
      <c r="H4209" s="276"/>
      <c r="I4209" s="190"/>
      <c r="J4209" s="67"/>
      <c r="K4209" s="190"/>
      <c r="L4209" s="190"/>
      <c r="M4209" s="191"/>
      <c r="N4209" s="190"/>
      <c r="O4209" s="192"/>
      <c r="P4209" s="218"/>
      <c r="Q4209" s="218"/>
      <c r="R4209" s="218"/>
    </row>
    <row r="4210" spans="1:18" x14ac:dyDescent="0.25">
      <c r="A4210" s="191"/>
      <c r="B4210" s="190"/>
      <c r="C4210" s="190"/>
      <c r="D4210" s="190"/>
      <c r="E4210" s="190"/>
      <c r="F4210" s="190"/>
      <c r="G4210" s="190"/>
      <c r="H4210" s="276"/>
      <c r="I4210" s="190"/>
      <c r="J4210" s="67"/>
      <c r="K4210" s="190"/>
      <c r="L4210" s="190"/>
      <c r="M4210" s="191"/>
      <c r="N4210" s="190"/>
      <c r="O4210" s="192"/>
      <c r="P4210" s="218"/>
      <c r="Q4210" s="218"/>
      <c r="R4210" s="218"/>
    </row>
    <row r="4211" spans="1:18" x14ac:dyDescent="0.25">
      <c r="A4211" s="191"/>
      <c r="B4211" s="190"/>
      <c r="C4211" s="190"/>
      <c r="D4211" s="190"/>
      <c r="E4211" s="190"/>
      <c r="F4211" s="190"/>
      <c r="G4211" s="190"/>
      <c r="H4211" s="276"/>
      <c r="I4211" s="190"/>
      <c r="J4211" s="67"/>
      <c r="K4211" s="190"/>
      <c r="L4211" s="190"/>
      <c r="M4211" s="191"/>
      <c r="N4211" s="190"/>
      <c r="O4211" s="192"/>
      <c r="P4211" s="218"/>
      <c r="Q4211" s="218"/>
      <c r="R4211" s="218"/>
    </row>
    <row r="4212" spans="1:18" x14ac:dyDescent="0.25">
      <c r="A4212" s="191"/>
      <c r="B4212" s="190"/>
      <c r="C4212" s="190"/>
      <c r="D4212" s="190"/>
      <c r="E4212" s="190"/>
      <c r="F4212" s="190"/>
      <c r="G4212" s="190"/>
      <c r="H4212" s="276"/>
      <c r="I4212" s="190"/>
      <c r="J4212" s="67"/>
      <c r="K4212" s="190"/>
      <c r="L4212" s="190"/>
      <c r="M4212" s="191"/>
      <c r="N4212" s="190"/>
      <c r="O4212" s="192"/>
      <c r="P4212" s="218"/>
      <c r="Q4212" s="218"/>
      <c r="R4212" s="218"/>
    </row>
    <row r="4213" spans="1:18" x14ac:dyDescent="0.25">
      <c r="A4213" s="191"/>
      <c r="B4213" s="190"/>
      <c r="C4213" s="190"/>
      <c r="D4213" s="190"/>
      <c r="E4213" s="190"/>
      <c r="F4213" s="190"/>
      <c r="G4213" s="190"/>
      <c r="H4213" s="276"/>
      <c r="I4213" s="190"/>
      <c r="J4213" s="67"/>
      <c r="K4213" s="190"/>
      <c r="L4213" s="190"/>
      <c r="M4213" s="191"/>
      <c r="N4213" s="190"/>
      <c r="O4213" s="192"/>
      <c r="P4213" s="218"/>
      <c r="Q4213" s="218"/>
      <c r="R4213" s="218"/>
    </row>
    <row r="4214" spans="1:18" x14ac:dyDescent="0.25">
      <c r="A4214" s="191"/>
      <c r="B4214" s="190"/>
      <c r="C4214" s="190"/>
      <c r="D4214" s="190"/>
      <c r="E4214" s="190"/>
      <c r="F4214" s="190"/>
      <c r="G4214" s="190"/>
      <c r="H4214" s="276"/>
      <c r="I4214" s="190"/>
      <c r="J4214" s="67"/>
      <c r="K4214" s="190"/>
      <c r="L4214" s="190"/>
      <c r="M4214" s="191"/>
      <c r="N4214" s="190"/>
      <c r="O4214" s="192"/>
      <c r="P4214" s="218"/>
      <c r="Q4214" s="218"/>
      <c r="R4214" s="218"/>
    </row>
    <row r="4215" spans="1:18" x14ac:dyDescent="0.25">
      <c r="A4215" s="191"/>
      <c r="B4215" s="190"/>
      <c r="C4215" s="190"/>
      <c r="D4215" s="190"/>
      <c r="E4215" s="190"/>
      <c r="F4215" s="190"/>
      <c r="G4215" s="190"/>
      <c r="H4215" s="276"/>
      <c r="I4215" s="190"/>
      <c r="J4215" s="67"/>
      <c r="K4215" s="190"/>
      <c r="L4215" s="190"/>
      <c r="M4215" s="191"/>
      <c r="N4215" s="190"/>
      <c r="O4215" s="192"/>
      <c r="P4215" s="218"/>
      <c r="Q4215" s="218"/>
      <c r="R4215" s="218"/>
    </row>
    <row r="4216" spans="1:18" x14ac:dyDescent="0.25">
      <c r="A4216" s="191"/>
      <c r="B4216" s="190"/>
      <c r="C4216" s="190"/>
      <c r="D4216" s="190"/>
      <c r="E4216" s="190"/>
      <c r="F4216" s="190"/>
      <c r="G4216" s="190"/>
      <c r="H4216" s="276"/>
      <c r="I4216" s="190"/>
      <c r="J4216" s="67"/>
      <c r="K4216" s="190"/>
      <c r="L4216" s="190"/>
      <c r="M4216" s="191"/>
      <c r="N4216" s="190"/>
      <c r="O4216" s="192"/>
      <c r="P4216" s="218"/>
      <c r="Q4216" s="218"/>
      <c r="R4216" s="218"/>
    </row>
    <row r="4217" spans="1:18" x14ac:dyDescent="0.25">
      <c r="A4217" s="191"/>
      <c r="B4217" s="190"/>
      <c r="C4217" s="190"/>
      <c r="D4217" s="190"/>
      <c r="E4217" s="190"/>
      <c r="F4217" s="190"/>
      <c r="G4217" s="190"/>
      <c r="H4217" s="276"/>
      <c r="I4217" s="190"/>
      <c r="J4217" s="67"/>
      <c r="K4217" s="190"/>
      <c r="L4217" s="190"/>
      <c r="M4217" s="191"/>
      <c r="N4217" s="190"/>
      <c r="O4217" s="192"/>
      <c r="P4217" s="218"/>
      <c r="Q4217" s="218"/>
      <c r="R4217" s="218"/>
    </row>
    <row r="4218" spans="1:18" x14ac:dyDescent="0.25">
      <c r="A4218" s="191"/>
      <c r="B4218" s="190"/>
      <c r="C4218" s="190"/>
      <c r="D4218" s="190"/>
      <c r="E4218" s="190"/>
      <c r="F4218" s="190"/>
      <c r="G4218" s="190"/>
      <c r="H4218" s="276"/>
      <c r="I4218" s="190"/>
      <c r="J4218" s="67"/>
      <c r="K4218" s="190"/>
      <c r="L4218" s="190"/>
      <c r="M4218" s="191"/>
      <c r="N4218" s="190"/>
      <c r="O4218" s="192"/>
      <c r="P4218" s="218"/>
      <c r="Q4218" s="218"/>
      <c r="R4218" s="218"/>
    </row>
    <row r="4219" spans="1:18" x14ac:dyDescent="0.25">
      <c r="A4219" s="191"/>
      <c r="B4219" s="190"/>
      <c r="C4219" s="190"/>
      <c r="D4219" s="190"/>
      <c r="E4219" s="190"/>
      <c r="F4219" s="190"/>
      <c r="G4219" s="190"/>
      <c r="H4219" s="276"/>
      <c r="I4219" s="190"/>
      <c r="J4219" s="67"/>
      <c r="K4219" s="190"/>
      <c r="L4219" s="190"/>
      <c r="M4219" s="191"/>
      <c r="N4219" s="190"/>
      <c r="O4219" s="192"/>
      <c r="P4219" s="218"/>
      <c r="Q4219" s="218"/>
      <c r="R4219" s="218"/>
    </row>
    <row r="4220" spans="1:18" x14ac:dyDescent="0.25">
      <c r="A4220" s="191"/>
      <c r="B4220" s="190"/>
      <c r="C4220" s="190"/>
      <c r="D4220" s="190"/>
      <c r="E4220" s="190"/>
      <c r="F4220" s="190"/>
      <c r="G4220" s="190"/>
      <c r="H4220" s="276"/>
      <c r="I4220" s="190"/>
      <c r="J4220" s="67"/>
      <c r="K4220" s="190"/>
      <c r="L4220" s="190"/>
      <c r="M4220" s="191"/>
      <c r="N4220" s="190"/>
      <c r="O4220" s="192"/>
      <c r="P4220" s="218"/>
      <c r="Q4220" s="218"/>
      <c r="R4220" s="218"/>
    </row>
    <row r="4221" spans="1:18" x14ac:dyDescent="0.25">
      <c r="A4221" s="191"/>
      <c r="B4221" s="190"/>
      <c r="C4221" s="190"/>
      <c r="D4221" s="190"/>
      <c r="E4221" s="190"/>
      <c r="F4221" s="190"/>
      <c r="G4221" s="190"/>
      <c r="H4221" s="276"/>
      <c r="I4221" s="190"/>
      <c r="J4221" s="67"/>
      <c r="K4221" s="190"/>
      <c r="L4221" s="190"/>
      <c r="M4221" s="191"/>
      <c r="N4221" s="190"/>
      <c r="O4221" s="192"/>
      <c r="P4221" s="218"/>
      <c r="Q4221" s="218"/>
      <c r="R4221" s="218"/>
    </row>
    <row r="4222" spans="1:18" x14ac:dyDescent="0.25">
      <c r="A4222" s="191"/>
      <c r="B4222" s="190"/>
      <c r="C4222" s="190"/>
      <c r="D4222" s="190"/>
      <c r="E4222" s="190"/>
      <c r="F4222" s="190"/>
      <c r="G4222" s="190"/>
      <c r="H4222" s="276"/>
      <c r="I4222" s="190"/>
      <c r="J4222" s="67"/>
      <c r="K4222" s="190"/>
      <c r="L4222" s="190"/>
      <c r="M4222" s="191"/>
      <c r="N4222" s="190"/>
      <c r="O4222" s="192"/>
      <c r="P4222" s="218"/>
      <c r="Q4222" s="218"/>
      <c r="R4222" s="218"/>
    </row>
    <row r="4223" spans="1:18" x14ac:dyDescent="0.25">
      <c r="A4223" s="191"/>
      <c r="B4223" s="190"/>
      <c r="C4223" s="190"/>
      <c r="D4223" s="190"/>
      <c r="E4223" s="190"/>
      <c r="F4223" s="190"/>
      <c r="G4223" s="190"/>
      <c r="H4223" s="276"/>
      <c r="I4223" s="190"/>
      <c r="J4223" s="67"/>
      <c r="K4223" s="190"/>
      <c r="L4223" s="190"/>
      <c r="M4223" s="191"/>
      <c r="N4223" s="190"/>
      <c r="O4223" s="192"/>
      <c r="P4223" s="218"/>
      <c r="Q4223" s="218"/>
      <c r="R4223" s="218"/>
    </row>
    <row r="4224" spans="1:18" x14ac:dyDescent="0.25">
      <c r="A4224" s="191"/>
      <c r="B4224" s="190"/>
      <c r="C4224" s="190"/>
      <c r="D4224" s="190"/>
      <c r="E4224" s="190"/>
      <c r="F4224" s="190"/>
      <c r="G4224" s="190"/>
      <c r="H4224" s="276"/>
      <c r="I4224" s="190"/>
      <c r="J4224" s="67"/>
      <c r="K4224" s="190"/>
      <c r="L4224" s="190"/>
      <c r="M4224" s="191"/>
      <c r="N4224" s="190"/>
      <c r="O4224" s="192"/>
      <c r="P4224" s="218"/>
      <c r="Q4224" s="218"/>
      <c r="R4224" s="218"/>
    </row>
    <row r="4225" spans="1:18" x14ac:dyDescent="0.25">
      <c r="A4225" s="191"/>
      <c r="B4225" s="190"/>
      <c r="C4225" s="190"/>
      <c r="D4225" s="190"/>
      <c r="E4225" s="190"/>
      <c r="F4225" s="190"/>
      <c r="G4225" s="190"/>
      <c r="H4225" s="276"/>
      <c r="I4225" s="190"/>
      <c r="J4225" s="67"/>
      <c r="K4225" s="190"/>
      <c r="L4225" s="190"/>
      <c r="M4225" s="191"/>
      <c r="N4225" s="190"/>
      <c r="O4225" s="192"/>
      <c r="P4225" s="218"/>
      <c r="Q4225" s="218"/>
      <c r="R4225" s="218"/>
    </row>
    <row r="4226" spans="1:18" x14ac:dyDescent="0.25">
      <c r="A4226" s="191"/>
      <c r="B4226" s="190"/>
      <c r="C4226" s="190"/>
      <c r="D4226" s="190"/>
      <c r="E4226" s="190"/>
      <c r="F4226" s="190"/>
      <c r="G4226" s="190"/>
      <c r="H4226" s="276"/>
      <c r="I4226" s="190"/>
      <c r="J4226" s="67"/>
      <c r="K4226" s="190"/>
      <c r="L4226" s="190"/>
      <c r="M4226" s="191"/>
      <c r="N4226" s="190"/>
      <c r="O4226" s="192"/>
      <c r="P4226" s="218"/>
      <c r="Q4226" s="218"/>
      <c r="R4226" s="218"/>
    </row>
    <row r="4227" spans="1:18" x14ac:dyDescent="0.25">
      <c r="A4227" s="191"/>
      <c r="B4227" s="190"/>
      <c r="C4227" s="190"/>
      <c r="D4227" s="190"/>
      <c r="E4227" s="190"/>
      <c r="F4227" s="190"/>
      <c r="G4227" s="190"/>
      <c r="H4227" s="276"/>
      <c r="I4227" s="190"/>
      <c r="J4227" s="67"/>
      <c r="K4227" s="190"/>
      <c r="L4227" s="190"/>
      <c r="M4227" s="191"/>
      <c r="N4227" s="190"/>
      <c r="O4227" s="192"/>
      <c r="P4227" s="218"/>
      <c r="Q4227" s="218"/>
      <c r="R4227" s="218"/>
    </row>
    <row r="4228" spans="1:18" x14ac:dyDescent="0.25">
      <c r="A4228" s="191"/>
      <c r="B4228" s="190"/>
      <c r="C4228" s="190"/>
      <c r="D4228" s="190"/>
      <c r="E4228" s="190"/>
      <c r="F4228" s="190"/>
      <c r="G4228" s="190"/>
      <c r="H4228" s="276"/>
      <c r="I4228" s="190"/>
      <c r="J4228" s="67"/>
      <c r="K4228" s="190"/>
      <c r="L4228" s="190"/>
      <c r="M4228" s="191"/>
      <c r="N4228" s="190"/>
      <c r="O4228" s="192"/>
      <c r="P4228" s="218"/>
      <c r="Q4228" s="218"/>
      <c r="R4228" s="218"/>
    </row>
    <row r="4229" spans="1:18" x14ac:dyDescent="0.25">
      <c r="A4229" s="191"/>
      <c r="B4229" s="190"/>
      <c r="C4229" s="190"/>
      <c r="D4229" s="190"/>
      <c r="E4229" s="190"/>
      <c r="F4229" s="190"/>
      <c r="G4229" s="190"/>
      <c r="H4229" s="276"/>
      <c r="I4229" s="190"/>
      <c r="J4229" s="67"/>
      <c r="K4229" s="190"/>
      <c r="L4229" s="190"/>
      <c r="M4229" s="191"/>
      <c r="N4229" s="190"/>
      <c r="O4229" s="192"/>
      <c r="P4229" s="218"/>
      <c r="Q4229" s="218"/>
      <c r="R4229" s="218"/>
    </row>
    <row r="4230" spans="1:18" x14ac:dyDescent="0.25">
      <c r="A4230" s="191"/>
      <c r="B4230" s="190"/>
      <c r="C4230" s="190"/>
      <c r="D4230" s="190"/>
      <c r="E4230" s="190"/>
      <c r="F4230" s="190"/>
      <c r="G4230" s="190"/>
      <c r="H4230" s="276"/>
      <c r="I4230" s="190"/>
      <c r="J4230" s="67"/>
      <c r="K4230" s="190"/>
      <c r="L4230" s="190"/>
      <c r="M4230" s="191"/>
      <c r="N4230" s="190"/>
      <c r="O4230" s="192"/>
      <c r="P4230" s="218"/>
      <c r="Q4230" s="218"/>
      <c r="R4230" s="218"/>
    </row>
    <row r="4231" spans="1:18" x14ac:dyDescent="0.25">
      <c r="A4231" s="191"/>
      <c r="B4231" s="190"/>
      <c r="C4231" s="190"/>
      <c r="D4231" s="190"/>
      <c r="E4231" s="190"/>
      <c r="F4231" s="190"/>
      <c r="G4231" s="190"/>
      <c r="H4231" s="276"/>
      <c r="I4231" s="190"/>
      <c r="J4231" s="67"/>
      <c r="K4231" s="190"/>
      <c r="L4231" s="190"/>
      <c r="M4231" s="191"/>
      <c r="N4231" s="190"/>
      <c r="O4231" s="192"/>
      <c r="P4231" s="218"/>
      <c r="Q4231" s="218"/>
      <c r="R4231" s="218"/>
    </row>
    <row r="4232" spans="1:18" x14ac:dyDescent="0.25">
      <c r="A4232" s="191"/>
      <c r="B4232" s="190"/>
      <c r="C4232" s="190"/>
      <c r="D4232" s="190"/>
      <c r="E4232" s="190"/>
      <c r="F4232" s="190"/>
      <c r="G4232" s="190"/>
      <c r="H4232" s="276"/>
      <c r="I4232" s="190"/>
      <c r="J4232" s="67"/>
      <c r="K4232" s="190"/>
      <c r="L4232" s="190"/>
      <c r="M4232" s="191"/>
      <c r="N4232" s="190"/>
      <c r="O4232" s="192"/>
      <c r="P4232" s="218"/>
      <c r="Q4232" s="218"/>
      <c r="R4232" s="218"/>
    </row>
    <row r="4233" spans="1:18" x14ac:dyDescent="0.25">
      <c r="A4233" s="191"/>
      <c r="B4233" s="190"/>
      <c r="C4233" s="190"/>
      <c r="D4233" s="190"/>
      <c r="E4233" s="190"/>
      <c r="F4233" s="190"/>
      <c r="G4233" s="190"/>
      <c r="H4233" s="276"/>
      <c r="I4233" s="190"/>
      <c r="J4233" s="67"/>
      <c r="K4233" s="190"/>
      <c r="L4233" s="190"/>
      <c r="M4233" s="191"/>
      <c r="N4233" s="190"/>
      <c r="O4233" s="192"/>
      <c r="P4233" s="218"/>
      <c r="Q4233" s="218"/>
      <c r="R4233" s="218"/>
    </row>
    <row r="4234" spans="1:18" x14ac:dyDescent="0.25">
      <c r="A4234" s="191"/>
      <c r="B4234" s="190"/>
      <c r="C4234" s="190"/>
      <c r="D4234" s="190"/>
      <c r="E4234" s="190"/>
      <c r="F4234" s="190"/>
      <c r="G4234" s="190"/>
      <c r="H4234" s="276"/>
      <c r="I4234" s="190"/>
      <c r="J4234" s="67"/>
      <c r="K4234" s="190"/>
      <c r="L4234" s="190"/>
      <c r="M4234" s="191"/>
      <c r="N4234" s="190"/>
      <c r="O4234" s="192"/>
      <c r="P4234" s="218"/>
      <c r="Q4234" s="218"/>
      <c r="R4234" s="218"/>
    </row>
    <row r="4235" spans="1:18" x14ac:dyDescent="0.25">
      <c r="A4235" s="191"/>
      <c r="B4235" s="190"/>
      <c r="C4235" s="190"/>
      <c r="D4235" s="190"/>
      <c r="E4235" s="190"/>
      <c r="F4235" s="190"/>
      <c r="G4235" s="190"/>
      <c r="H4235" s="276"/>
      <c r="I4235" s="190"/>
      <c r="J4235" s="67"/>
      <c r="K4235" s="190"/>
      <c r="L4235" s="190"/>
      <c r="M4235" s="191"/>
      <c r="N4235" s="190"/>
      <c r="O4235" s="192"/>
      <c r="P4235" s="218"/>
      <c r="Q4235" s="218"/>
      <c r="R4235" s="218"/>
    </row>
    <row r="4236" spans="1:18" x14ac:dyDescent="0.25">
      <c r="A4236" s="191"/>
      <c r="B4236" s="190"/>
      <c r="C4236" s="190"/>
      <c r="D4236" s="190"/>
      <c r="E4236" s="190"/>
      <c r="F4236" s="190"/>
      <c r="G4236" s="190"/>
      <c r="H4236" s="276"/>
      <c r="I4236" s="190"/>
      <c r="J4236" s="67"/>
      <c r="K4236" s="190"/>
      <c r="L4236" s="190"/>
      <c r="M4236" s="191"/>
      <c r="N4236" s="190"/>
      <c r="O4236" s="192"/>
      <c r="P4236" s="218"/>
      <c r="Q4236" s="218"/>
      <c r="R4236" s="218"/>
    </row>
    <row r="4237" spans="1:18" x14ac:dyDescent="0.25">
      <c r="A4237" s="191"/>
      <c r="B4237" s="190"/>
      <c r="C4237" s="190"/>
      <c r="D4237" s="190"/>
      <c r="E4237" s="190"/>
      <c r="F4237" s="190"/>
      <c r="G4237" s="190"/>
      <c r="H4237" s="276"/>
      <c r="I4237" s="190"/>
      <c r="J4237" s="67"/>
      <c r="K4237" s="190"/>
      <c r="L4237" s="190"/>
      <c r="M4237" s="191"/>
      <c r="N4237" s="190"/>
      <c r="O4237" s="192"/>
      <c r="P4237" s="218"/>
      <c r="Q4237" s="218"/>
      <c r="R4237" s="218"/>
    </row>
    <row r="4238" spans="1:18" x14ac:dyDescent="0.25">
      <c r="A4238" s="191"/>
      <c r="B4238" s="190"/>
      <c r="C4238" s="190"/>
      <c r="D4238" s="190"/>
      <c r="E4238" s="190"/>
      <c r="F4238" s="190"/>
      <c r="G4238" s="190"/>
      <c r="H4238" s="276"/>
      <c r="I4238" s="190"/>
      <c r="J4238" s="67"/>
      <c r="K4238" s="190"/>
      <c r="L4238" s="190"/>
      <c r="M4238" s="191"/>
      <c r="N4238" s="190"/>
      <c r="O4238" s="192"/>
      <c r="P4238" s="218"/>
      <c r="Q4238" s="218"/>
      <c r="R4238" s="218"/>
    </row>
    <row r="4239" spans="1:18" x14ac:dyDescent="0.25">
      <c r="A4239" s="191"/>
      <c r="B4239" s="190"/>
      <c r="C4239" s="190"/>
      <c r="D4239" s="190"/>
      <c r="E4239" s="190"/>
      <c r="F4239" s="190"/>
      <c r="G4239" s="190"/>
      <c r="H4239" s="276"/>
      <c r="I4239" s="190"/>
      <c r="J4239" s="67"/>
      <c r="K4239" s="190"/>
      <c r="L4239" s="190"/>
      <c r="M4239" s="191"/>
      <c r="N4239" s="190"/>
      <c r="O4239" s="192"/>
      <c r="P4239" s="218"/>
      <c r="Q4239" s="218"/>
      <c r="R4239" s="218"/>
    </row>
    <row r="4240" spans="1:18" x14ac:dyDescent="0.25">
      <c r="A4240" s="191"/>
      <c r="B4240" s="190"/>
      <c r="C4240" s="190"/>
      <c r="D4240" s="190"/>
      <c r="E4240" s="190"/>
      <c r="F4240" s="190"/>
      <c r="G4240" s="190"/>
      <c r="H4240" s="276"/>
      <c r="I4240" s="190"/>
      <c r="J4240" s="67"/>
      <c r="K4240" s="190"/>
      <c r="L4240" s="190"/>
      <c r="M4240" s="191"/>
      <c r="N4240" s="190"/>
      <c r="O4240" s="192"/>
      <c r="P4240" s="218"/>
      <c r="Q4240" s="218"/>
      <c r="R4240" s="218"/>
    </row>
    <row r="4241" spans="1:18" x14ac:dyDescent="0.25">
      <c r="A4241" s="191"/>
      <c r="B4241" s="190"/>
      <c r="C4241" s="190"/>
      <c r="D4241" s="190"/>
      <c r="E4241" s="190"/>
      <c r="F4241" s="190"/>
      <c r="G4241" s="190"/>
      <c r="H4241" s="276"/>
      <c r="I4241" s="190"/>
      <c r="J4241" s="67"/>
      <c r="K4241" s="190"/>
      <c r="L4241" s="190"/>
      <c r="M4241" s="191"/>
      <c r="N4241" s="190"/>
      <c r="O4241" s="192"/>
      <c r="P4241" s="218"/>
      <c r="Q4241" s="218"/>
      <c r="R4241" s="218"/>
    </row>
    <row r="4242" spans="1:18" x14ac:dyDescent="0.25">
      <c r="A4242" s="191"/>
      <c r="B4242" s="190"/>
      <c r="C4242" s="190"/>
      <c r="D4242" s="190"/>
      <c r="E4242" s="190"/>
      <c r="F4242" s="190"/>
      <c r="G4242" s="190"/>
      <c r="H4242" s="276"/>
      <c r="I4242" s="190"/>
      <c r="J4242" s="67"/>
      <c r="K4242" s="190"/>
      <c r="L4242" s="190"/>
      <c r="M4242" s="191"/>
      <c r="N4242" s="190"/>
      <c r="O4242" s="192"/>
      <c r="P4242" s="218"/>
      <c r="Q4242" s="218"/>
      <c r="R4242" s="218"/>
    </row>
    <row r="4243" spans="1:18" x14ac:dyDescent="0.25">
      <c r="A4243" s="191"/>
      <c r="B4243" s="190"/>
      <c r="C4243" s="190"/>
      <c r="D4243" s="190"/>
      <c r="E4243" s="190"/>
      <c r="F4243" s="190"/>
      <c r="G4243" s="190"/>
      <c r="H4243" s="276"/>
      <c r="I4243" s="190"/>
      <c r="J4243" s="67"/>
      <c r="K4243" s="190"/>
      <c r="L4243" s="190"/>
      <c r="M4243" s="191"/>
      <c r="N4243" s="190"/>
      <c r="O4243" s="192"/>
      <c r="P4243" s="218"/>
      <c r="Q4243" s="218"/>
      <c r="R4243" s="218"/>
    </row>
    <row r="4244" spans="1:18" x14ac:dyDescent="0.25">
      <c r="A4244" s="191"/>
      <c r="B4244" s="190"/>
      <c r="C4244" s="190"/>
      <c r="D4244" s="190"/>
      <c r="E4244" s="190"/>
      <c r="F4244" s="190"/>
      <c r="G4244" s="190"/>
      <c r="H4244" s="276"/>
      <c r="I4244" s="190"/>
      <c r="J4244" s="67"/>
      <c r="K4244" s="190"/>
      <c r="L4244" s="190"/>
      <c r="M4244" s="191"/>
      <c r="N4244" s="190"/>
      <c r="O4244" s="192"/>
      <c r="P4244" s="218"/>
      <c r="Q4244" s="218"/>
      <c r="R4244" s="218"/>
    </row>
    <row r="4245" spans="1:18" x14ac:dyDescent="0.25">
      <c r="A4245" s="191"/>
      <c r="B4245" s="190"/>
      <c r="C4245" s="190"/>
      <c r="D4245" s="190"/>
      <c r="E4245" s="190"/>
      <c r="F4245" s="190"/>
      <c r="G4245" s="190"/>
      <c r="H4245" s="276"/>
      <c r="I4245" s="190"/>
      <c r="J4245" s="67"/>
      <c r="K4245" s="190"/>
      <c r="L4245" s="190"/>
      <c r="M4245" s="191"/>
      <c r="N4245" s="190"/>
      <c r="O4245" s="192"/>
      <c r="P4245" s="218"/>
      <c r="Q4245" s="218"/>
      <c r="R4245" s="218"/>
    </row>
    <row r="4246" spans="1:18" x14ac:dyDescent="0.25">
      <c r="A4246" s="191"/>
      <c r="B4246" s="190"/>
      <c r="C4246" s="190"/>
      <c r="D4246" s="190"/>
      <c r="E4246" s="190"/>
      <c r="F4246" s="190"/>
      <c r="G4246" s="190"/>
      <c r="H4246" s="276"/>
      <c r="I4246" s="190"/>
      <c r="J4246" s="67"/>
      <c r="K4246" s="190"/>
      <c r="L4246" s="190"/>
      <c r="M4246" s="191"/>
      <c r="N4246" s="190"/>
      <c r="O4246" s="192"/>
      <c r="P4246" s="218"/>
      <c r="Q4246" s="218"/>
      <c r="R4246" s="218"/>
    </row>
    <row r="4247" spans="1:18" x14ac:dyDescent="0.25">
      <c r="A4247" s="191"/>
      <c r="B4247" s="190"/>
      <c r="C4247" s="190"/>
      <c r="D4247" s="190"/>
      <c r="E4247" s="190"/>
      <c r="F4247" s="190"/>
      <c r="G4247" s="190"/>
      <c r="H4247" s="276"/>
      <c r="I4247" s="190"/>
      <c r="J4247" s="67"/>
      <c r="K4247" s="190"/>
      <c r="L4247" s="190"/>
      <c r="M4247" s="191"/>
      <c r="N4247" s="190"/>
      <c r="O4247" s="192"/>
      <c r="P4247" s="218"/>
      <c r="Q4247" s="218"/>
      <c r="R4247" s="218"/>
    </row>
    <row r="4248" spans="1:18" x14ac:dyDescent="0.25">
      <c r="A4248" s="191"/>
      <c r="B4248" s="190"/>
      <c r="C4248" s="190"/>
      <c r="D4248" s="190"/>
      <c r="E4248" s="190"/>
      <c r="F4248" s="190"/>
      <c r="G4248" s="190"/>
      <c r="H4248" s="276"/>
      <c r="I4248" s="190"/>
      <c r="J4248" s="67"/>
      <c r="K4248" s="190"/>
      <c r="L4248" s="190"/>
      <c r="M4248" s="191"/>
      <c r="N4248" s="190"/>
      <c r="O4248" s="192"/>
      <c r="P4248" s="218"/>
      <c r="Q4248" s="218"/>
      <c r="R4248" s="218"/>
    </row>
    <row r="4249" spans="1:18" x14ac:dyDescent="0.25">
      <c r="A4249" s="191"/>
      <c r="B4249" s="190"/>
      <c r="C4249" s="190"/>
      <c r="D4249" s="190"/>
      <c r="E4249" s="190"/>
      <c r="F4249" s="190"/>
      <c r="G4249" s="190"/>
      <c r="H4249" s="276"/>
      <c r="I4249" s="190"/>
      <c r="J4249" s="67"/>
      <c r="K4249" s="190"/>
      <c r="L4249" s="190"/>
      <c r="M4249" s="191"/>
      <c r="N4249" s="190"/>
      <c r="O4249" s="192"/>
      <c r="P4249" s="218"/>
      <c r="Q4249" s="218"/>
      <c r="R4249" s="218"/>
    </row>
    <row r="4250" spans="1:18" x14ac:dyDescent="0.25">
      <c r="A4250" s="191"/>
      <c r="B4250" s="190"/>
      <c r="C4250" s="190"/>
      <c r="D4250" s="190"/>
      <c r="E4250" s="190"/>
      <c r="F4250" s="190"/>
      <c r="G4250" s="190"/>
      <c r="H4250" s="276"/>
      <c r="I4250" s="190"/>
      <c r="J4250" s="67"/>
      <c r="K4250" s="190"/>
      <c r="L4250" s="190"/>
      <c r="M4250" s="191"/>
      <c r="N4250" s="190"/>
      <c r="O4250" s="192"/>
      <c r="P4250" s="218"/>
      <c r="Q4250" s="218"/>
      <c r="R4250" s="218"/>
    </row>
    <row r="4251" spans="1:18" x14ac:dyDescent="0.25">
      <c r="A4251" s="191"/>
      <c r="B4251" s="190"/>
      <c r="C4251" s="190"/>
      <c r="D4251" s="190"/>
      <c r="E4251" s="190"/>
      <c r="F4251" s="190"/>
      <c r="G4251" s="190"/>
      <c r="H4251" s="276"/>
      <c r="I4251" s="190"/>
      <c r="J4251" s="67"/>
      <c r="K4251" s="190"/>
      <c r="L4251" s="190"/>
      <c r="M4251" s="191"/>
      <c r="N4251" s="190"/>
      <c r="O4251" s="192"/>
      <c r="P4251" s="218"/>
      <c r="Q4251" s="218"/>
      <c r="R4251" s="218"/>
    </row>
    <row r="4252" spans="1:18" x14ac:dyDescent="0.25">
      <c r="A4252" s="191"/>
      <c r="B4252" s="190"/>
      <c r="C4252" s="190"/>
      <c r="D4252" s="190"/>
      <c r="E4252" s="190"/>
      <c r="F4252" s="190"/>
      <c r="G4252" s="190"/>
      <c r="H4252" s="276"/>
      <c r="I4252" s="190"/>
      <c r="J4252" s="67"/>
      <c r="K4252" s="190"/>
      <c r="L4252" s="190"/>
      <c r="M4252" s="191"/>
      <c r="N4252" s="190"/>
      <c r="O4252" s="192"/>
      <c r="P4252" s="218"/>
      <c r="Q4252" s="218"/>
      <c r="R4252" s="218"/>
    </row>
    <row r="4253" spans="1:18" x14ac:dyDescent="0.25">
      <c r="A4253" s="191"/>
      <c r="B4253" s="190"/>
      <c r="C4253" s="190"/>
      <c r="D4253" s="190"/>
      <c r="E4253" s="190"/>
      <c r="F4253" s="190"/>
      <c r="G4253" s="190"/>
      <c r="H4253" s="276"/>
      <c r="I4253" s="190"/>
      <c r="J4253" s="67"/>
      <c r="K4253" s="190"/>
      <c r="L4253" s="190"/>
      <c r="M4253" s="191"/>
      <c r="N4253" s="190"/>
      <c r="O4253" s="192"/>
      <c r="P4253" s="218"/>
      <c r="Q4253" s="218"/>
      <c r="R4253" s="218"/>
    </row>
    <row r="4254" spans="1:18" x14ac:dyDescent="0.25">
      <c r="A4254" s="191"/>
      <c r="B4254" s="190"/>
      <c r="C4254" s="190"/>
      <c r="D4254" s="190"/>
      <c r="E4254" s="190"/>
      <c r="F4254" s="190"/>
      <c r="G4254" s="190"/>
      <c r="H4254" s="276"/>
      <c r="I4254" s="190"/>
      <c r="J4254" s="67"/>
      <c r="K4254" s="190"/>
      <c r="L4254" s="190"/>
      <c r="M4254" s="191"/>
      <c r="N4254" s="190"/>
      <c r="O4254" s="192"/>
      <c r="P4254" s="218"/>
      <c r="Q4254" s="218"/>
      <c r="R4254" s="218"/>
    </row>
    <row r="4255" spans="1:18" x14ac:dyDescent="0.25">
      <c r="A4255" s="191"/>
      <c r="B4255" s="190"/>
      <c r="C4255" s="190"/>
      <c r="D4255" s="190"/>
      <c r="E4255" s="190"/>
      <c r="F4255" s="190"/>
      <c r="G4255" s="190"/>
      <c r="H4255" s="276"/>
      <c r="I4255" s="190"/>
      <c r="J4255" s="67"/>
      <c r="K4255" s="190"/>
      <c r="L4255" s="190"/>
      <c r="M4255" s="191"/>
      <c r="N4255" s="190"/>
      <c r="O4255" s="192"/>
      <c r="P4255" s="218"/>
      <c r="Q4255" s="218"/>
      <c r="R4255" s="218"/>
    </row>
    <row r="4256" spans="1:18" x14ac:dyDescent="0.25">
      <c r="A4256" s="191"/>
      <c r="B4256" s="190"/>
      <c r="C4256" s="190"/>
      <c r="D4256" s="190"/>
      <c r="E4256" s="190"/>
      <c r="F4256" s="190"/>
      <c r="G4256" s="190"/>
      <c r="H4256" s="276"/>
      <c r="I4256" s="190"/>
      <c r="J4256" s="67"/>
      <c r="K4256" s="190"/>
      <c r="L4256" s="190"/>
      <c r="M4256" s="191"/>
      <c r="N4256" s="190"/>
      <c r="O4256" s="192"/>
      <c r="P4256" s="218"/>
      <c r="Q4256" s="218"/>
      <c r="R4256" s="218"/>
    </row>
    <row r="4257" spans="1:18" x14ac:dyDescent="0.25">
      <c r="A4257" s="191"/>
      <c r="B4257" s="190"/>
      <c r="C4257" s="190"/>
      <c r="D4257" s="190"/>
      <c r="E4257" s="190"/>
      <c r="F4257" s="190"/>
      <c r="G4257" s="190"/>
      <c r="H4257" s="276"/>
      <c r="I4257" s="190"/>
      <c r="J4257" s="67"/>
      <c r="K4257" s="190"/>
      <c r="L4257" s="190"/>
      <c r="M4257" s="191"/>
      <c r="N4257" s="190"/>
      <c r="O4257" s="192"/>
      <c r="P4257" s="218"/>
      <c r="Q4257" s="218"/>
      <c r="R4257" s="218"/>
    </row>
    <row r="4258" spans="1:18" x14ac:dyDescent="0.25">
      <c r="A4258" s="191"/>
      <c r="B4258" s="190"/>
      <c r="C4258" s="190"/>
      <c r="D4258" s="190"/>
      <c r="E4258" s="190"/>
      <c r="F4258" s="190"/>
      <c r="G4258" s="190"/>
      <c r="H4258" s="276"/>
      <c r="I4258" s="190"/>
      <c r="J4258" s="67"/>
      <c r="K4258" s="190"/>
      <c r="L4258" s="190"/>
      <c r="M4258" s="191"/>
      <c r="N4258" s="190"/>
      <c r="O4258" s="192"/>
      <c r="P4258" s="218"/>
      <c r="Q4258" s="218"/>
      <c r="R4258" s="218"/>
    </row>
    <row r="4259" spans="1:18" x14ac:dyDescent="0.25">
      <c r="A4259" s="191"/>
      <c r="B4259" s="190"/>
      <c r="C4259" s="190"/>
      <c r="D4259" s="190"/>
      <c r="E4259" s="190"/>
      <c r="F4259" s="190"/>
      <c r="G4259" s="190"/>
      <c r="H4259" s="276"/>
      <c r="I4259" s="190"/>
      <c r="J4259" s="67"/>
      <c r="K4259" s="190"/>
      <c r="L4259" s="190"/>
      <c r="M4259" s="191"/>
      <c r="N4259" s="190"/>
      <c r="O4259" s="192"/>
      <c r="P4259" s="218"/>
      <c r="Q4259" s="218"/>
      <c r="R4259" s="218"/>
    </row>
    <row r="4260" spans="1:18" x14ac:dyDescent="0.25">
      <c r="A4260" s="191"/>
      <c r="B4260" s="190"/>
      <c r="C4260" s="190"/>
      <c r="D4260" s="190"/>
      <c r="E4260" s="190"/>
      <c r="F4260" s="190"/>
      <c r="G4260" s="190"/>
      <c r="H4260" s="276"/>
      <c r="I4260" s="190"/>
      <c r="J4260" s="67"/>
      <c r="K4260" s="190"/>
      <c r="L4260" s="190"/>
      <c r="M4260" s="191"/>
      <c r="N4260" s="190"/>
      <c r="O4260" s="192"/>
      <c r="P4260" s="218"/>
      <c r="Q4260" s="218"/>
      <c r="R4260" s="218"/>
    </row>
    <row r="4261" spans="1:18" x14ac:dyDescent="0.25">
      <c r="A4261" s="191"/>
      <c r="B4261" s="190"/>
      <c r="C4261" s="190"/>
      <c r="D4261" s="190"/>
      <c r="E4261" s="190"/>
      <c r="F4261" s="190"/>
      <c r="G4261" s="190"/>
      <c r="H4261" s="276"/>
      <c r="I4261" s="190"/>
      <c r="J4261" s="67"/>
      <c r="K4261" s="190"/>
      <c r="L4261" s="190"/>
      <c r="M4261" s="191"/>
      <c r="N4261" s="190"/>
      <c r="O4261" s="192"/>
      <c r="P4261" s="218"/>
      <c r="Q4261" s="218"/>
      <c r="R4261" s="218"/>
    </row>
    <row r="4262" spans="1:18" x14ac:dyDescent="0.25">
      <c r="A4262" s="191"/>
      <c r="B4262" s="190"/>
      <c r="C4262" s="190"/>
      <c r="D4262" s="190"/>
      <c r="E4262" s="190"/>
      <c r="F4262" s="190"/>
      <c r="G4262" s="190"/>
      <c r="H4262" s="276"/>
      <c r="I4262" s="190"/>
      <c r="J4262" s="67"/>
      <c r="K4262" s="190"/>
      <c r="L4262" s="190"/>
      <c r="M4262" s="191"/>
      <c r="N4262" s="190"/>
      <c r="O4262" s="192"/>
      <c r="P4262" s="218"/>
      <c r="Q4262" s="218"/>
      <c r="R4262" s="218"/>
    </row>
    <row r="4263" spans="1:18" x14ac:dyDescent="0.25">
      <c r="A4263" s="191"/>
      <c r="B4263" s="190"/>
      <c r="C4263" s="190"/>
      <c r="D4263" s="190"/>
      <c r="E4263" s="190"/>
      <c r="F4263" s="190"/>
      <c r="G4263" s="190"/>
      <c r="H4263" s="276"/>
      <c r="I4263" s="190"/>
      <c r="J4263" s="67"/>
      <c r="K4263" s="190"/>
      <c r="L4263" s="190"/>
      <c r="M4263" s="191"/>
      <c r="N4263" s="190"/>
      <c r="O4263" s="192"/>
      <c r="P4263" s="218"/>
      <c r="Q4263" s="218"/>
      <c r="R4263" s="218"/>
    </row>
    <row r="4264" spans="1:18" x14ac:dyDescent="0.25">
      <c r="A4264" s="191"/>
      <c r="B4264" s="190"/>
      <c r="C4264" s="190"/>
      <c r="D4264" s="190"/>
      <c r="E4264" s="190"/>
      <c r="F4264" s="190"/>
      <c r="G4264" s="190"/>
      <c r="H4264" s="276"/>
      <c r="I4264" s="190"/>
      <c r="J4264" s="67"/>
      <c r="K4264" s="190"/>
      <c r="L4264" s="190"/>
      <c r="M4264" s="191"/>
      <c r="N4264" s="190"/>
      <c r="O4264" s="192"/>
      <c r="P4264" s="218"/>
      <c r="Q4264" s="218"/>
      <c r="R4264" s="218"/>
    </row>
    <row r="4265" spans="1:18" x14ac:dyDescent="0.25">
      <c r="A4265" s="191"/>
      <c r="B4265" s="190"/>
      <c r="C4265" s="190"/>
      <c r="D4265" s="190"/>
      <c r="E4265" s="190"/>
      <c r="F4265" s="190"/>
      <c r="G4265" s="190"/>
      <c r="H4265" s="276"/>
      <c r="I4265" s="190"/>
      <c r="J4265" s="67"/>
      <c r="K4265" s="190"/>
      <c r="L4265" s="190"/>
      <c r="M4265" s="191"/>
      <c r="N4265" s="190"/>
      <c r="O4265" s="192"/>
      <c r="P4265" s="218"/>
      <c r="Q4265" s="218"/>
      <c r="R4265" s="218"/>
    </row>
    <row r="4266" spans="1:18" x14ac:dyDescent="0.25">
      <c r="A4266" s="191"/>
      <c r="B4266" s="190"/>
      <c r="C4266" s="190"/>
      <c r="D4266" s="190"/>
      <c r="E4266" s="190"/>
      <c r="F4266" s="190"/>
      <c r="G4266" s="190"/>
      <c r="H4266" s="276"/>
      <c r="I4266" s="190"/>
      <c r="J4266" s="67"/>
      <c r="K4266" s="190"/>
      <c r="L4266" s="190"/>
      <c r="M4266" s="191"/>
      <c r="N4266" s="190"/>
      <c r="O4266" s="192"/>
      <c r="P4266" s="218"/>
      <c r="Q4266" s="218"/>
      <c r="R4266" s="218"/>
    </row>
    <row r="4267" spans="1:18" x14ac:dyDescent="0.25">
      <c r="A4267" s="191"/>
      <c r="B4267" s="190"/>
      <c r="C4267" s="190"/>
      <c r="D4267" s="190"/>
      <c r="E4267" s="190"/>
      <c r="F4267" s="190"/>
      <c r="G4267" s="190"/>
      <c r="H4267" s="276"/>
      <c r="I4267" s="190"/>
      <c r="J4267" s="67"/>
      <c r="K4267" s="190"/>
      <c r="L4267" s="190"/>
      <c r="M4267" s="191"/>
      <c r="N4267" s="190"/>
      <c r="O4267" s="192"/>
      <c r="P4267" s="218"/>
      <c r="Q4267" s="218"/>
      <c r="R4267" s="218"/>
    </row>
    <row r="4268" spans="1:18" x14ac:dyDescent="0.25">
      <c r="A4268" s="191"/>
      <c r="B4268" s="190"/>
      <c r="C4268" s="190"/>
      <c r="D4268" s="190"/>
      <c r="E4268" s="190"/>
      <c r="F4268" s="190"/>
      <c r="G4268" s="190"/>
      <c r="H4268" s="276"/>
      <c r="I4268" s="190"/>
      <c r="J4268" s="67"/>
      <c r="K4268" s="190"/>
      <c r="L4268" s="190"/>
      <c r="M4268" s="191"/>
      <c r="N4268" s="190"/>
      <c r="O4268" s="192"/>
      <c r="P4268" s="218"/>
      <c r="Q4268" s="218"/>
      <c r="R4268" s="218"/>
    </row>
    <row r="4269" spans="1:18" x14ac:dyDescent="0.25">
      <c r="A4269" s="191"/>
      <c r="B4269" s="190"/>
      <c r="C4269" s="190"/>
      <c r="D4269" s="190"/>
      <c r="E4269" s="190"/>
      <c r="F4269" s="190"/>
      <c r="G4269" s="190"/>
      <c r="H4269" s="276"/>
      <c r="I4269" s="190"/>
      <c r="J4269" s="67"/>
      <c r="K4269" s="190"/>
      <c r="L4269" s="190"/>
      <c r="M4269" s="191"/>
      <c r="N4269" s="190"/>
      <c r="O4269" s="192"/>
      <c r="P4269" s="218"/>
      <c r="Q4269" s="218"/>
      <c r="R4269" s="218"/>
    </row>
    <row r="4270" spans="1:18" x14ac:dyDescent="0.25">
      <c r="A4270" s="191"/>
      <c r="B4270" s="190"/>
      <c r="C4270" s="190"/>
      <c r="D4270" s="190"/>
      <c r="E4270" s="190"/>
      <c r="F4270" s="190"/>
      <c r="G4270" s="190"/>
      <c r="H4270" s="276"/>
      <c r="I4270" s="190"/>
      <c r="J4270" s="67"/>
      <c r="K4270" s="190"/>
      <c r="L4270" s="190"/>
      <c r="M4270" s="191"/>
      <c r="N4270" s="190"/>
      <c r="O4270" s="192"/>
      <c r="P4270" s="218"/>
      <c r="Q4270" s="218"/>
      <c r="R4270" s="218"/>
    </row>
    <row r="4271" spans="1:18" x14ac:dyDescent="0.25">
      <c r="A4271" s="191"/>
      <c r="B4271" s="190"/>
      <c r="C4271" s="190"/>
      <c r="D4271" s="190"/>
      <c r="E4271" s="190"/>
      <c r="F4271" s="190"/>
      <c r="G4271" s="190"/>
      <c r="H4271" s="276"/>
      <c r="I4271" s="190"/>
      <c r="J4271" s="67"/>
      <c r="K4271" s="190"/>
      <c r="L4271" s="190"/>
      <c r="M4271" s="191"/>
      <c r="N4271" s="190"/>
      <c r="O4271" s="192"/>
      <c r="P4271" s="218"/>
      <c r="Q4271" s="218"/>
      <c r="R4271" s="218"/>
    </row>
    <row r="4272" spans="1:18" x14ac:dyDescent="0.25">
      <c r="A4272" s="191"/>
      <c r="B4272" s="190"/>
      <c r="C4272" s="190"/>
      <c r="D4272" s="190"/>
      <c r="E4272" s="190"/>
      <c r="F4272" s="190"/>
      <c r="G4272" s="190"/>
      <c r="H4272" s="276"/>
      <c r="I4272" s="190"/>
      <c r="J4272" s="67"/>
      <c r="K4272" s="190"/>
      <c r="L4272" s="190"/>
      <c r="M4272" s="191"/>
      <c r="N4272" s="190"/>
      <c r="O4272" s="192"/>
      <c r="P4272" s="218"/>
      <c r="Q4272" s="218"/>
      <c r="R4272" s="218"/>
    </row>
    <row r="4273" spans="1:18" x14ac:dyDescent="0.25">
      <c r="A4273" s="191"/>
      <c r="B4273" s="190"/>
      <c r="C4273" s="190"/>
      <c r="D4273" s="190"/>
      <c r="E4273" s="190"/>
      <c r="F4273" s="190"/>
      <c r="G4273" s="190"/>
      <c r="H4273" s="276"/>
      <c r="I4273" s="190"/>
      <c r="J4273" s="67"/>
      <c r="K4273" s="190"/>
      <c r="L4273" s="190"/>
      <c r="M4273" s="191"/>
      <c r="N4273" s="190"/>
      <c r="O4273" s="192"/>
      <c r="P4273" s="218"/>
      <c r="Q4273" s="218"/>
      <c r="R4273" s="218"/>
    </row>
    <row r="4274" spans="1:18" x14ac:dyDescent="0.25">
      <c r="A4274" s="191"/>
      <c r="B4274" s="190"/>
      <c r="C4274" s="190"/>
      <c r="D4274" s="190"/>
      <c r="E4274" s="190"/>
      <c r="F4274" s="190"/>
      <c r="G4274" s="190"/>
      <c r="H4274" s="276"/>
      <c r="I4274" s="190"/>
      <c r="J4274" s="67"/>
      <c r="K4274" s="190"/>
      <c r="L4274" s="190"/>
      <c r="M4274" s="191"/>
      <c r="N4274" s="190"/>
      <c r="O4274" s="192"/>
      <c r="P4274" s="218"/>
      <c r="Q4274" s="218"/>
      <c r="R4274" s="218"/>
    </row>
    <row r="4275" spans="1:18" x14ac:dyDescent="0.25">
      <c r="A4275" s="191"/>
      <c r="B4275" s="190"/>
      <c r="C4275" s="190"/>
      <c r="D4275" s="190"/>
      <c r="E4275" s="190"/>
      <c r="F4275" s="190"/>
      <c r="G4275" s="190"/>
      <c r="H4275" s="276"/>
      <c r="I4275" s="190"/>
      <c r="J4275" s="67"/>
      <c r="K4275" s="190"/>
      <c r="L4275" s="190"/>
      <c r="M4275" s="191"/>
      <c r="N4275" s="190"/>
      <c r="O4275" s="192"/>
      <c r="P4275" s="218"/>
      <c r="Q4275" s="218"/>
      <c r="R4275" s="218"/>
    </row>
    <row r="4276" spans="1:18" x14ac:dyDescent="0.25">
      <c r="A4276" s="191"/>
      <c r="B4276" s="190"/>
      <c r="C4276" s="190"/>
      <c r="D4276" s="190"/>
      <c r="E4276" s="190"/>
      <c r="F4276" s="190"/>
      <c r="G4276" s="190"/>
      <c r="H4276" s="276"/>
      <c r="I4276" s="190"/>
      <c r="J4276" s="67"/>
      <c r="K4276" s="190"/>
      <c r="L4276" s="190"/>
      <c r="M4276" s="191"/>
      <c r="N4276" s="190"/>
      <c r="O4276" s="192"/>
      <c r="P4276" s="218"/>
      <c r="Q4276" s="218"/>
      <c r="R4276" s="218"/>
    </row>
    <row r="4277" spans="1:18" x14ac:dyDescent="0.25">
      <c r="A4277" s="191"/>
      <c r="B4277" s="190"/>
      <c r="C4277" s="190"/>
      <c r="D4277" s="190"/>
      <c r="E4277" s="190"/>
      <c r="F4277" s="190"/>
      <c r="G4277" s="190"/>
      <c r="H4277" s="276"/>
      <c r="I4277" s="190"/>
      <c r="J4277" s="67"/>
      <c r="K4277" s="190"/>
      <c r="L4277" s="190"/>
      <c r="M4277" s="191"/>
      <c r="N4277" s="190"/>
      <c r="O4277" s="192"/>
      <c r="P4277" s="218"/>
      <c r="Q4277" s="218"/>
      <c r="R4277" s="218"/>
    </row>
    <row r="4278" spans="1:18" x14ac:dyDescent="0.25">
      <c r="A4278" s="191"/>
      <c r="B4278" s="190"/>
      <c r="C4278" s="190"/>
      <c r="D4278" s="190"/>
      <c r="E4278" s="190"/>
      <c r="F4278" s="190"/>
      <c r="G4278" s="190"/>
      <c r="H4278" s="276"/>
      <c r="I4278" s="190"/>
      <c r="J4278" s="67"/>
      <c r="K4278" s="190"/>
      <c r="L4278" s="190"/>
      <c r="M4278" s="191"/>
      <c r="N4278" s="190"/>
      <c r="O4278" s="192"/>
      <c r="P4278" s="218"/>
      <c r="Q4278" s="218"/>
      <c r="R4278" s="218"/>
    </row>
    <row r="4279" spans="1:18" x14ac:dyDescent="0.25">
      <c r="A4279" s="191"/>
      <c r="B4279" s="190"/>
      <c r="C4279" s="190"/>
      <c r="D4279" s="190"/>
      <c r="E4279" s="190"/>
      <c r="F4279" s="190"/>
      <c r="G4279" s="190"/>
      <c r="H4279" s="276"/>
      <c r="I4279" s="190"/>
      <c r="J4279" s="67"/>
      <c r="K4279" s="190"/>
      <c r="L4279" s="190"/>
      <c r="M4279" s="191"/>
      <c r="N4279" s="190"/>
      <c r="O4279" s="192"/>
      <c r="P4279" s="218"/>
      <c r="Q4279" s="218"/>
      <c r="R4279" s="218"/>
    </row>
    <row r="4280" spans="1:18" x14ac:dyDescent="0.25">
      <c r="A4280" s="191"/>
      <c r="B4280" s="190"/>
      <c r="C4280" s="190"/>
      <c r="D4280" s="190"/>
      <c r="E4280" s="190"/>
      <c r="F4280" s="190"/>
      <c r="G4280" s="190"/>
      <c r="H4280" s="276"/>
      <c r="I4280" s="190"/>
      <c r="J4280" s="67"/>
      <c r="K4280" s="190"/>
      <c r="L4280" s="190"/>
      <c r="M4280" s="191"/>
      <c r="N4280" s="190"/>
      <c r="O4280" s="192"/>
      <c r="P4280" s="218"/>
      <c r="Q4280" s="218"/>
      <c r="R4280" s="218"/>
    </row>
    <row r="4281" spans="1:18" x14ac:dyDescent="0.25">
      <c r="A4281" s="191"/>
      <c r="B4281" s="190"/>
      <c r="C4281" s="190"/>
      <c r="D4281" s="190"/>
      <c r="E4281" s="190"/>
      <c r="F4281" s="190"/>
      <c r="G4281" s="190"/>
      <c r="H4281" s="276"/>
      <c r="I4281" s="190"/>
      <c r="J4281" s="67"/>
      <c r="K4281" s="190"/>
      <c r="L4281" s="190"/>
      <c r="M4281" s="191"/>
      <c r="N4281" s="190"/>
      <c r="O4281" s="192"/>
      <c r="P4281" s="218"/>
      <c r="Q4281" s="218"/>
      <c r="R4281" s="218"/>
    </row>
    <row r="4282" spans="1:18" x14ac:dyDescent="0.25">
      <c r="A4282" s="191"/>
      <c r="B4282" s="190"/>
      <c r="C4282" s="190"/>
      <c r="D4282" s="190"/>
      <c r="E4282" s="190"/>
      <c r="F4282" s="190"/>
      <c r="G4282" s="190"/>
      <c r="H4282" s="276"/>
      <c r="I4282" s="190"/>
      <c r="J4282" s="67"/>
      <c r="K4282" s="190"/>
      <c r="L4282" s="190"/>
      <c r="M4282" s="191"/>
      <c r="N4282" s="190"/>
      <c r="O4282" s="192"/>
      <c r="P4282" s="218"/>
      <c r="Q4282" s="218"/>
      <c r="R4282" s="218"/>
    </row>
    <row r="4283" spans="1:18" x14ac:dyDescent="0.25">
      <c r="A4283" s="191"/>
      <c r="B4283" s="190"/>
      <c r="C4283" s="190"/>
      <c r="D4283" s="190"/>
      <c r="E4283" s="190"/>
      <c r="F4283" s="190"/>
      <c r="G4283" s="190"/>
      <c r="H4283" s="276"/>
      <c r="I4283" s="190"/>
      <c r="J4283" s="67"/>
      <c r="K4283" s="190"/>
      <c r="L4283" s="190"/>
      <c r="M4283" s="191"/>
      <c r="N4283" s="190"/>
      <c r="O4283" s="192"/>
      <c r="P4283" s="218"/>
      <c r="Q4283" s="218"/>
      <c r="R4283" s="218"/>
    </row>
    <row r="4284" spans="1:18" x14ac:dyDescent="0.25">
      <c r="A4284" s="191"/>
      <c r="B4284" s="190"/>
      <c r="C4284" s="190"/>
      <c r="D4284" s="190"/>
      <c r="E4284" s="190"/>
      <c r="F4284" s="190"/>
      <c r="G4284" s="190"/>
      <c r="H4284" s="276"/>
      <c r="I4284" s="190"/>
      <c r="J4284" s="67"/>
      <c r="K4284" s="190"/>
      <c r="L4284" s="190"/>
      <c r="M4284" s="191"/>
      <c r="N4284" s="190"/>
      <c r="O4284" s="192"/>
      <c r="P4284" s="218"/>
      <c r="Q4284" s="218"/>
      <c r="R4284" s="218"/>
    </row>
    <row r="4285" spans="1:18" x14ac:dyDescent="0.25">
      <c r="A4285" s="191"/>
      <c r="B4285" s="190"/>
      <c r="C4285" s="190"/>
      <c r="D4285" s="190"/>
      <c r="E4285" s="190"/>
      <c r="F4285" s="190"/>
      <c r="G4285" s="190"/>
      <c r="H4285" s="276"/>
      <c r="I4285" s="190"/>
      <c r="J4285" s="67"/>
      <c r="K4285" s="190"/>
      <c r="L4285" s="190"/>
      <c r="M4285" s="191"/>
      <c r="N4285" s="190"/>
      <c r="O4285" s="192"/>
      <c r="P4285" s="218"/>
      <c r="Q4285" s="218"/>
      <c r="R4285" s="218"/>
    </row>
    <row r="4286" spans="1:18" x14ac:dyDescent="0.25">
      <c r="A4286" s="191"/>
      <c r="B4286" s="190"/>
      <c r="C4286" s="190"/>
      <c r="D4286" s="190"/>
      <c r="E4286" s="190"/>
      <c r="F4286" s="190"/>
      <c r="G4286" s="190"/>
      <c r="H4286" s="276"/>
      <c r="I4286" s="190"/>
      <c r="J4286" s="67"/>
      <c r="K4286" s="190"/>
      <c r="L4286" s="190"/>
      <c r="M4286" s="191"/>
      <c r="N4286" s="190"/>
      <c r="O4286" s="192"/>
      <c r="P4286" s="218"/>
      <c r="Q4286" s="218"/>
      <c r="R4286" s="218"/>
    </row>
    <row r="4287" spans="1:18" x14ac:dyDescent="0.25">
      <c r="A4287" s="191"/>
      <c r="B4287" s="190"/>
      <c r="C4287" s="190"/>
      <c r="D4287" s="190"/>
      <c r="E4287" s="190"/>
      <c r="F4287" s="190"/>
      <c r="G4287" s="190"/>
      <c r="H4287" s="276"/>
      <c r="I4287" s="190"/>
      <c r="J4287" s="67"/>
      <c r="K4287" s="190"/>
      <c r="L4287" s="190"/>
      <c r="M4287" s="191"/>
      <c r="N4287" s="190"/>
      <c r="O4287" s="192"/>
      <c r="P4287" s="218"/>
      <c r="Q4287" s="218"/>
      <c r="R4287" s="218"/>
    </row>
    <row r="4288" spans="1:18" x14ac:dyDescent="0.25">
      <c r="A4288" s="191"/>
      <c r="B4288" s="190"/>
      <c r="C4288" s="190"/>
      <c r="D4288" s="190"/>
      <c r="E4288" s="190"/>
      <c r="F4288" s="190"/>
      <c r="G4288" s="190"/>
      <c r="H4288" s="276"/>
      <c r="I4288" s="190"/>
      <c r="J4288" s="67"/>
      <c r="K4288" s="190"/>
      <c r="L4288" s="190"/>
      <c r="M4288" s="191"/>
      <c r="N4288" s="190"/>
      <c r="O4288" s="192"/>
      <c r="P4288" s="218"/>
      <c r="Q4288" s="218"/>
      <c r="R4288" s="218"/>
    </row>
    <row r="4289" spans="1:18" x14ac:dyDescent="0.25">
      <c r="A4289" s="191"/>
      <c r="B4289" s="190"/>
      <c r="C4289" s="190"/>
      <c r="D4289" s="190"/>
      <c r="E4289" s="190"/>
      <c r="F4289" s="190"/>
      <c r="G4289" s="190"/>
      <c r="H4289" s="276"/>
      <c r="I4289" s="190"/>
      <c r="J4289" s="67"/>
      <c r="K4289" s="190"/>
      <c r="L4289" s="190"/>
      <c r="M4289" s="191"/>
      <c r="N4289" s="190"/>
      <c r="O4289" s="192"/>
      <c r="P4289" s="218"/>
      <c r="Q4289" s="218"/>
      <c r="R4289" s="218"/>
    </row>
    <row r="4290" spans="1:18" x14ac:dyDescent="0.25">
      <c r="A4290" s="191"/>
      <c r="B4290" s="190"/>
      <c r="C4290" s="190"/>
      <c r="D4290" s="190"/>
      <c r="E4290" s="190"/>
      <c r="F4290" s="190"/>
      <c r="G4290" s="190"/>
      <c r="H4290" s="276"/>
      <c r="I4290" s="190"/>
      <c r="J4290" s="67"/>
      <c r="K4290" s="190"/>
      <c r="L4290" s="190"/>
      <c r="M4290" s="191"/>
      <c r="N4290" s="190"/>
      <c r="O4290" s="192"/>
      <c r="P4290" s="218"/>
      <c r="Q4290" s="218"/>
      <c r="R4290" s="218"/>
    </row>
    <row r="4291" spans="1:18" x14ac:dyDescent="0.25">
      <c r="A4291" s="191"/>
      <c r="B4291" s="190"/>
      <c r="C4291" s="190"/>
      <c r="D4291" s="190"/>
      <c r="E4291" s="190"/>
      <c r="F4291" s="190"/>
      <c r="G4291" s="190"/>
      <c r="H4291" s="276"/>
      <c r="I4291" s="190"/>
      <c r="J4291" s="67"/>
      <c r="K4291" s="190"/>
      <c r="L4291" s="190"/>
      <c r="M4291" s="191"/>
      <c r="N4291" s="190"/>
      <c r="O4291" s="192"/>
      <c r="P4291" s="218"/>
      <c r="Q4291" s="218"/>
      <c r="R4291" s="218"/>
    </row>
    <row r="4292" spans="1:18" x14ac:dyDescent="0.25">
      <c r="A4292" s="191"/>
      <c r="B4292" s="190"/>
      <c r="C4292" s="190"/>
      <c r="D4292" s="190"/>
      <c r="E4292" s="190"/>
      <c r="F4292" s="190"/>
      <c r="G4292" s="190"/>
      <c r="H4292" s="276"/>
      <c r="I4292" s="190"/>
      <c r="J4292" s="67"/>
      <c r="K4292" s="190"/>
      <c r="L4292" s="190"/>
      <c r="M4292" s="191"/>
      <c r="N4292" s="190"/>
      <c r="O4292" s="192"/>
      <c r="P4292" s="218"/>
      <c r="Q4292" s="218"/>
      <c r="R4292" s="218"/>
    </row>
    <row r="4293" spans="1:18" x14ac:dyDescent="0.25">
      <c r="A4293" s="191"/>
      <c r="B4293" s="190"/>
      <c r="C4293" s="190"/>
      <c r="D4293" s="190"/>
      <c r="E4293" s="190"/>
      <c r="F4293" s="190"/>
      <c r="G4293" s="190"/>
      <c r="H4293" s="276"/>
      <c r="I4293" s="190"/>
      <c r="J4293" s="67"/>
      <c r="K4293" s="190"/>
      <c r="L4293" s="190"/>
      <c r="M4293" s="191"/>
      <c r="N4293" s="190"/>
      <c r="O4293" s="192"/>
      <c r="P4293" s="218"/>
      <c r="Q4293" s="218"/>
      <c r="R4293" s="218"/>
    </row>
    <row r="4294" spans="1:18" x14ac:dyDescent="0.25">
      <c r="A4294" s="191"/>
      <c r="B4294" s="190"/>
      <c r="C4294" s="190"/>
      <c r="D4294" s="190"/>
      <c r="E4294" s="190"/>
      <c r="F4294" s="190"/>
      <c r="G4294" s="190"/>
      <c r="H4294" s="276"/>
      <c r="I4294" s="190"/>
      <c r="J4294" s="67"/>
      <c r="K4294" s="190"/>
      <c r="L4294" s="190"/>
      <c r="M4294" s="191"/>
      <c r="N4294" s="190"/>
      <c r="O4294" s="192"/>
      <c r="P4294" s="218"/>
      <c r="Q4294" s="218"/>
      <c r="R4294" s="218"/>
    </row>
    <row r="4295" spans="1:18" x14ac:dyDescent="0.25">
      <c r="A4295" s="191"/>
      <c r="B4295" s="190"/>
      <c r="C4295" s="190"/>
      <c r="D4295" s="190"/>
      <c r="E4295" s="190"/>
      <c r="F4295" s="190"/>
      <c r="G4295" s="190"/>
      <c r="H4295" s="276"/>
      <c r="I4295" s="190"/>
      <c r="J4295" s="67"/>
      <c r="K4295" s="190"/>
      <c r="L4295" s="190"/>
      <c r="M4295" s="191"/>
      <c r="N4295" s="190"/>
      <c r="O4295" s="192"/>
      <c r="P4295" s="218"/>
      <c r="Q4295" s="218"/>
      <c r="R4295" s="218"/>
    </row>
    <row r="4296" spans="1:18" x14ac:dyDescent="0.25">
      <c r="A4296" s="191"/>
      <c r="B4296" s="190"/>
      <c r="C4296" s="190"/>
      <c r="D4296" s="190"/>
      <c r="E4296" s="190"/>
      <c r="F4296" s="190"/>
      <c r="G4296" s="190"/>
      <c r="H4296" s="276"/>
      <c r="I4296" s="190"/>
      <c r="J4296" s="67"/>
      <c r="K4296" s="190"/>
      <c r="L4296" s="190"/>
      <c r="M4296" s="191"/>
      <c r="N4296" s="190"/>
      <c r="O4296" s="192"/>
      <c r="P4296" s="218"/>
      <c r="Q4296" s="218"/>
      <c r="R4296" s="218"/>
    </row>
    <row r="4297" spans="1:18" x14ac:dyDescent="0.25">
      <c r="A4297" s="191"/>
      <c r="B4297" s="190"/>
      <c r="C4297" s="190"/>
      <c r="D4297" s="190"/>
      <c r="E4297" s="190"/>
      <c r="F4297" s="190"/>
      <c r="G4297" s="190"/>
      <c r="H4297" s="276"/>
      <c r="I4297" s="190"/>
      <c r="J4297" s="67"/>
      <c r="K4297" s="190"/>
      <c r="L4297" s="190"/>
      <c r="M4297" s="191"/>
      <c r="N4297" s="190"/>
      <c r="O4297" s="192"/>
      <c r="P4297" s="218"/>
      <c r="Q4297" s="218"/>
      <c r="R4297" s="218"/>
    </row>
    <row r="4298" spans="1:18" x14ac:dyDescent="0.25">
      <c r="A4298" s="191"/>
      <c r="B4298" s="190"/>
      <c r="C4298" s="190"/>
      <c r="D4298" s="190"/>
      <c r="E4298" s="190"/>
      <c r="F4298" s="190"/>
      <c r="G4298" s="190"/>
      <c r="H4298" s="276"/>
      <c r="I4298" s="190"/>
      <c r="J4298" s="67"/>
      <c r="K4298" s="190"/>
      <c r="L4298" s="190"/>
      <c r="M4298" s="191"/>
      <c r="N4298" s="190"/>
      <c r="O4298" s="192"/>
      <c r="P4298" s="218"/>
      <c r="Q4298" s="218"/>
      <c r="R4298" s="218"/>
    </row>
    <row r="4299" spans="1:18" x14ac:dyDescent="0.25">
      <c r="A4299" s="191"/>
      <c r="B4299" s="190"/>
      <c r="C4299" s="190"/>
      <c r="D4299" s="190"/>
      <c r="E4299" s="190"/>
      <c r="F4299" s="190"/>
      <c r="G4299" s="190"/>
      <c r="H4299" s="276"/>
      <c r="I4299" s="190"/>
      <c r="J4299" s="67"/>
      <c r="K4299" s="190"/>
      <c r="L4299" s="190"/>
      <c r="M4299" s="191"/>
      <c r="N4299" s="190"/>
      <c r="O4299" s="192"/>
      <c r="P4299" s="218"/>
      <c r="Q4299" s="218"/>
      <c r="R4299" s="218"/>
    </row>
    <row r="4300" spans="1:18" x14ac:dyDescent="0.25">
      <c r="A4300" s="191"/>
      <c r="B4300" s="190"/>
      <c r="C4300" s="190"/>
      <c r="D4300" s="190"/>
      <c r="E4300" s="190"/>
      <c r="F4300" s="190"/>
      <c r="G4300" s="190"/>
      <c r="H4300" s="276"/>
      <c r="I4300" s="190"/>
      <c r="J4300" s="67"/>
      <c r="K4300" s="190"/>
      <c r="L4300" s="190"/>
      <c r="M4300" s="191"/>
      <c r="N4300" s="190"/>
      <c r="O4300" s="192"/>
      <c r="P4300" s="218"/>
      <c r="Q4300" s="218"/>
      <c r="R4300" s="218"/>
    </row>
    <row r="4301" spans="1:18" x14ac:dyDescent="0.25">
      <c r="A4301" s="191"/>
      <c r="B4301" s="190"/>
      <c r="C4301" s="190"/>
      <c r="D4301" s="190"/>
      <c r="E4301" s="190"/>
      <c r="F4301" s="190"/>
      <c r="G4301" s="190"/>
      <c r="H4301" s="276"/>
      <c r="I4301" s="190"/>
      <c r="J4301" s="67"/>
      <c r="K4301" s="190"/>
      <c r="L4301" s="190"/>
      <c r="M4301" s="191"/>
      <c r="N4301" s="190"/>
      <c r="O4301" s="192"/>
      <c r="P4301" s="218"/>
      <c r="Q4301" s="218"/>
      <c r="R4301" s="218"/>
    </row>
    <row r="4302" spans="1:18" x14ac:dyDescent="0.25">
      <c r="A4302" s="191"/>
      <c r="B4302" s="190"/>
      <c r="C4302" s="190"/>
      <c r="D4302" s="190"/>
      <c r="E4302" s="190"/>
      <c r="F4302" s="190"/>
      <c r="G4302" s="190"/>
      <c r="H4302" s="276"/>
      <c r="I4302" s="190"/>
      <c r="J4302" s="67"/>
      <c r="K4302" s="190"/>
      <c r="L4302" s="190"/>
      <c r="M4302" s="191"/>
      <c r="N4302" s="190"/>
      <c r="O4302" s="192"/>
      <c r="P4302" s="218"/>
      <c r="Q4302" s="218"/>
      <c r="R4302" s="218"/>
    </row>
    <row r="4303" spans="1:18" x14ac:dyDescent="0.25">
      <c r="A4303" s="191"/>
      <c r="B4303" s="190"/>
      <c r="C4303" s="190"/>
      <c r="D4303" s="190"/>
      <c r="E4303" s="190"/>
      <c r="F4303" s="190"/>
      <c r="G4303" s="190"/>
      <c r="H4303" s="276"/>
      <c r="I4303" s="190"/>
      <c r="J4303" s="67"/>
      <c r="K4303" s="190"/>
      <c r="L4303" s="190"/>
      <c r="M4303" s="191"/>
      <c r="N4303" s="190"/>
      <c r="O4303" s="192"/>
      <c r="P4303" s="218"/>
      <c r="Q4303" s="218"/>
      <c r="R4303" s="218"/>
    </row>
    <row r="4304" spans="1:18" x14ac:dyDescent="0.25">
      <c r="A4304" s="191"/>
      <c r="B4304" s="190"/>
      <c r="C4304" s="190"/>
      <c r="D4304" s="190"/>
      <c r="E4304" s="190"/>
      <c r="F4304" s="190"/>
      <c r="G4304" s="190"/>
      <c r="H4304" s="276"/>
      <c r="I4304" s="190"/>
      <c r="J4304" s="67"/>
      <c r="K4304" s="190"/>
      <c r="L4304" s="190"/>
      <c r="M4304" s="191"/>
      <c r="N4304" s="190"/>
      <c r="O4304" s="192"/>
      <c r="P4304" s="218"/>
      <c r="Q4304" s="218"/>
      <c r="R4304" s="218"/>
    </row>
    <row r="4305" spans="1:18" x14ac:dyDescent="0.25">
      <c r="A4305" s="191"/>
      <c r="B4305" s="190"/>
      <c r="C4305" s="190"/>
      <c r="D4305" s="190"/>
      <c r="E4305" s="190"/>
      <c r="F4305" s="190"/>
      <c r="G4305" s="190"/>
      <c r="H4305" s="276"/>
      <c r="I4305" s="190"/>
      <c r="J4305" s="67"/>
      <c r="K4305" s="190"/>
      <c r="L4305" s="190"/>
      <c r="M4305" s="191"/>
      <c r="N4305" s="190"/>
      <c r="O4305" s="192"/>
      <c r="P4305" s="218"/>
      <c r="Q4305" s="218"/>
      <c r="R4305" s="218"/>
    </row>
    <row r="4306" spans="1:18" x14ac:dyDescent="0.25">
      <c r="A4306" s="191"/>
      <c r="B4306" s="190"/>
      <c r="C4306" s="190"/>
      <c r="D4306" s="190"/>
      <c r="E4306" s="190"/>
      <c r="F4306" s="190"/>
      <c r="G4306" s="190"/>
      <c r="H4306" s="276"/>
      <c r="I4306" s="190"/>
      <c r="J4306" s="67"/>
      <c r="K4306" s="190"/>
      <c r="L4306" s="190"/>
      <c r="M4306" s="191"/>
      <c r="N4306" s="190"/>
      <c r="O4306" s="192"/>
      <c r="P4306" s="218"/>
      <c r="Q4306" s="218"/>
      <c r="R4306" s="218"/>
    </row>
    <row r="4307" spans="1:18" x14ac:dyDescent="0.25">
      <c r="A4307" s="191"/>
      <c r="B4307" s="190"/>
      <c r="C4307" s="190"/>
      <c r="D4307" s="190"/>
      <c r="E4307" s="190"/>
      <c r="F4307" s="190"/>
      <c r="G4307" s="190"/>
      <c r="H4307" s="276"/>
      <c r="I4307" s="190"/>
      <c r="J4307" s="67"/>
      <c r="K4307" s="190"/>
      <c r="L4307" s="190"/>
      <c r="M4307" s="191"/>
      <c r="N4307" s="190"/>
      <c r="O4307" s="192"/>
      <c r="P4307" s="218"/>
      <c r="Q4307" s="218"/>
      <c r="R4307" s="218"/>
    </row>
    <row r="4308" spans="1:18" x14ac:dyDescent="0.25">
      <c r="A4308" s="191"/>
      <c r="B4308" s="190"/>
      <c r="C4308" s="190"/>
      <c r="D4308" s="190"/>
      <c r="E4308" s="190"/>
      <c r="F4308" s="190"/>
      <c r="G4308" s="190"/>
      <c r="H4308" s="276"/>
      <c r="I4308" s="190"/>
      <c r="J4308" s="67"/>
      <c r="K4308" s="190"/>
      <c r="L4308" s="190"/>
      <c r="M4308" s="191"/>
      <c r="N4308" s="190"/>
      <c r="O4308" s="192"/>
      <c r="P4308" s="218"/>
      <c r="Q4308" s="218"/>
      <c r="R4308" s="218"/>
    </row>
    <row r="4309" spans="1:18" x14ac:dyDescent="0.25">
      <c r="A4309" s="191"/>
      <c r="B4309" s="190"/>
      <c r="C4309" s="190"/>
      <c r="D4309" s="190"/>
      <c r="E4309" s="190"/>
      <c r="F4309" s="190"/>
      <c r="G4309" s="190"/>
      <c r="H4309" s="276"/>
      <c r="I4309" s="190"/>
      <c r="J4309" s="67"/>
      <c r="K4309" s="190"/>
      <c r="L4309" s="190"/>
      <c r="M4309" s="191"/>
      <c r="N4309" s="190"/>
      <c r="O4309" s="192"/>
      <c r="P4309" s="218"/>
      <c r="Q4309" s="218"/>
      <c r="R4309" s="218"/>
    </row>
    <row r="4310" spans="1:18" x14ac:dyDescent="0.25">
      <c r="A4310" s="191"/>
      <c r="B4310" s="190"/>
      <c r="C4310" s="190"/>
      <c r="D4310" s="190"/>
      <c r="E4310" s="190"/>
      <c r="F4310" s="190"/>
      <c r="G4310" s="190"/>
      <c r="H4310" s="276"/>
      <c r="I4310" s="190"/>
      <c r="J4310" s="67"/>
      <c r="K4310" s="190"/>
      <c r="L4310" s="190"/>
      <c r="M4310" s="191"/>
      <c r="N4310" s="190"/>
      <c r="O4310" s="192"/>
      <c r="P4310" s="218"/>
      <c r="Q4310" s="218"/>
      <c r="R4310" s="218"/>
    </row>
    <row r="4311" spans="1:18" x14ac:dyDescent="0.25">
      <c r="A4311" s="191"/>
      <c r="B4311" s="190"/>
      <c r="C4311" s="190"/>
      <c r="D4311" s="190"/>
      <c r="E4311" s="190"/>
      <c r="F4311" s="190"/>
      <c r="G4311" s="190"/>
      <c r="H4311" s="276"/>
      <c r="I4311" s="190"/>
      <c r="J4311" s="67"/>
      <c r="K4311" s="190"/>
      <c r="L4311" s="190"/>
      <c r="M4311" s="191"/>
      <c r="N4311" s="190"/>
      <c r="O4311" s="192"/>
      <c r="P4311" s="218"/>
      <c r="Q4311" s="218"/>
      <c r="R4311" s="218"/>
    </row>
    <row r="4312" spans="1:18" x14ac:dyDescent="0.25">
      <c r="A4312" s="191"/>
      <c r="B4312" s="190"/>
      <c r="C4312" s="190"/>
      <c r="D4312" s="190"/>
      <c r="E4312" s="190"/>
      <c r="F4312" s="190"/>
      <c r="G4312" s="190"/>
      <c r="H4312" s="276"/>
      <c r="I4312" s="190"/>
      <c r="J4312" s="67"/>
      <c r="K4312" s="190"/>
      <c r="L4312" s="190"/>
      <c r="M4312" s="191"/>
      <c r="N4312" s="190"/>
      <c r="O4312" s="192"/>
      <c r="P4312" s="218"/>
      <c r="Q4312" s="218"/>
      <c r="R4312" s="218"/>
    </row>
    <row r="4313" spans="1:18" x14ac:dyDescent="0.25">
      <c r="A4313" s="191"/>
      <c r="B4313" s="190"/>
      <c r="C4313" s="190"/>
      <c r="D4313" s="190"/>
      <c r="E4313" s="190"/>
      <c r="F4313" s="190"/>
      <c r="G4313" s="190"/>
      <c r="H4313" s="276"/>
      <c r="I4313" s="190"/>
      <c r="J4313" s="67"/>
      <c r="K4313" s="190"/>
      <c r="L4313" s="190"/>
      <c r="M4313" s="191"/>
      <c r="N4313" s="190"/>
      <c r="O4313" s="192"/>
      <c r="P4313" s="218"/>
      <c r="Q4313" s="218"/>
      <c r="R4313" s="218"/>
    </row>
    <row r="4314" spans="1:18" x14ac:dyDescent="0.25">
      <c r="A4314" s="191"/>
      <c r="B4314" s="190"/>
      <c r="C4314" s="190"/>
      <c r="D4314" s="190"/>
      <c r="E4314" s="190"/>
      <c r="F4314" s="190"/>
      <c r="G4314" s="190"/>
      <c r="H4314" s="276"/>
      <c r="I4314" s="190"/>
      <c r="J4314" s="67"/>
      <c r="K4314" s="190"/>
      <c r="L4314" s="190"/>
      <c r="M4314" s="191"/>
      <c r="N4314" s="190"/>
      <c r="O4314" s="192"/>
      <c r="P4314" s="218"/>
      <c r="Q4314" s="218"/>
      <c r="R4314" s="218"/>
    </row>
    <row r="4315" spans="1:18" x14ac:dyDescent="0.25">
      <c r="A4315" s="191"/>
      <c r="B4315" s="190"/>
      <c r="C4315" s="190"/>
      <c r="D4315" s="190"/>
      <c r="E4315" s="190"/>
      <c r="F4315" s="190"/>
      <c r="G4315" s="190"/>
      <c r="H4315" s="276"/>
      <c r="I4315" s="190"/>
      <c r="J4315" s="67"/>
      <c r="K4315" s="190"/>
      <c r="L4315" s="190"/>
      <c r="M4315" s="191"/>
      <c r="N4315" s="190"/>
      <c r="O4315" s="192"/>
      <c r="P4315" s="218"/>
      <c r="Q4315" s="218"/>
      <c r="R4315" s="218"/>
    </row>
    <row r="4316" spans="1:18" x14ac:dyDescent="0.25">
      <c r="A4316" s="191"/>
      <c r="B4316" s="190"/>
      <c r="C4316" s="190"/>
      <c r="D4316" s="190"/>
      <c r="E4316" s="190"/>
      <c r="F4316" s="190"/>
      <c r="G4316" s="190"/>
      <c r="H4316" s="276"/>
      <c r="I4316" s="190"/>
      <c r="J4316" s="67"/>
      <c r="K4316" s="190"/>
      <c r="L4316" s="190"/>
      <c r="M4316" s="191"/>
      <c r="N4316" s="190"/>
      <c r="O4316" s="192"/>
      <c r="P4316" s="218"/>
      <c r="Q4316" s="218"/>
      <c r="R4316" s="218"/>
    </row>
    <row r="4317" spans="1:18" x14ac:dyDescent="0.25">
      <c r="A4317" s="191"/>
      <c r="B4317" s="190"/>
      <c r="C4317" s="190"/>
      <c r="D4317" s="190"/>
      <c r="E4317" s="190"/>
      <c r="F4317" s="190"/>
      <c r="G4317" s="190"/>
      <c r="H4317" s="276"/>
      <c r="I4317" s="190"/>
      <c r="J4317" s="67"/>
      <c r="K4317" s="190"/>
      <c r="L4317" s="190"/>
      <c r="M4317" s="191"/>
      <c r="N4317" s="190"/>
      <c r="O4317" s="192"/>
      <c r="P4317" s="218"/>
      <c r="Q4317" s="218"/>
      <c r="R4317" s="218"/>
    </row>
    <row r="4318" spans="1:18" x14ac:dyDescent="0.25">
      <c r="A4318" s="191"/>
      <c r="B4318" s="190"/>
      <c r="C4318" s="190"/>
      <c r="D4318" s="190"/>
      <c r="E4318" s="190"/>
      <c r="F4318" s="190"/>
      <c r="G4318" s="190"/>
      <c r="H4318" s="276"/>
      <c r="I4318" s="190"/>
      <c r="J4318" s="67"/>
      <c r="K4318" s="190"/>
      <c r="L4318" s="190"/>
      <c r="M4318" s="191"/>
      <c r="N4318" s="190"/>
      <c r="O4318" s="192"/>
      <c r="P4318" s="218"/>
      <c r="Q4318" s="218"/>
      <c r="R4318" s="218"/>
    </row>
    <row r="4319" spans="1:18" x14ac:dyDescent="0.25">
      <c r="A4319" s="191"/>
      <c r="B4319" s="190"/>
      <c r="C4319" s="190"/>
      <c r="D4319" s="190"/>
      <c r="E4319" s="190"/>
      <c r="F4319" s="190"/>
      <c r="G4319" s="190"/>
      <c r="H4319" s="276"/>
      <c r="I4319" s="190"/>
      <c r="J4319" s="67"/>
      <c r="K4319" s="190"/>
      <c r="L4319" s="190"/>
      <c r="M4319" s="191"/>
      <c r="N4319" s="190"/>
      <c r="O4319" s="192"/>
      <c r="P4319" s="218"/>
      <c r="Q4319" s="218"/>
      <c r="R4319" s="218"/>
    </row>
    <row r="4320" spans="1:18" x14ac:dyDescent="0.25">
      <c r="A4320" s="191"/>
      <c r="B4320" s="190"/>
      <c r="C4320" s="190"/>
      <c r="D4320" s="190"/>
      <c r="E4320" s="190"/>
      <c r="F4320" s="190"/>
      <c r="G4320" s="190"/>
      <c r="H4320" s="276"/>
      <c r="I4320" s="190"/>
      <c r="J4320" s="67"/>
      <c r="K4320" s="190"/>
      <c r="L4320" s="190"/>
      <c r="M4320" s="191"/>
      <c r="N4320" s="190"/>
      <c r="O4320" s="192"/>
      <c r="P4320" s="218"/>
      <c r="Q4320" s="218"/>
      <c r="R4320" s="218"/>
    </row>
    <row r="4321" spans="1:18" x14ac:dyDescent="0.25">
      <c r="A4321" s="191"/>
      <c r="B4321" s="190"/>
      <c r="C4321" s="190"/>
      <c r="D4321" s="190"/>
      <c r="E4321" s="190"/>
      <c r="F4321" s="190"/>
      <c r="G4321" s="190"/>
      <c r="H4321" s="276"/>
      <c r="I4321" s="190"/>
      <c r="J4321" s="67"/>
      <c r="K4321" s="190"/>
      <c r="L4321" s="190"/>
      <c r="M4321" s="191"/>
      <c r="N4321" s="190"/>
      <c r="O4321" s="192"/>
      <c r="P4321" s="218"/>
      <c r="Q4321" s="218"/>
      <c r="R4321" s="218"/>
    </row>
    <row r="4322" spans="1:18" x14ac:dyDescent="0.25">
      <c r="A4322" s="191"/>
      <c r="B4322" s="190"/>
      <c r="C4322" s="190"/>
      <c r="D4322" s="190"/>
      <c r="E4322" s="190"/>
      <c r="F4322" s="190"/>
      <c r="G4322" s="190"/>
      <c r="H4322" s="276"/>
      <c r="I4322" s="190"/>
      <c r="J4322" s="67"/>
      <c r="K4322" s="190"/>
      <c r="L4322" s="190"/>
      <c r="M4322" s="191"/>
      <c r="N4322" s="190"/>
      <c r="O4322" s="192"/>
      <c r="P4322" s="218"/>
      <c r="Q4322" s="218"/>
      <c r="R4322" s="218"/>
    </row>
    <row r="4323" spans="1:18" x14ac:dyDescent="0.25">
      <c r="A4323" s="191"/>
      <c r="B4323" s="190"/>
      <c r="C4323" s="190"/>
      <c r="D4323" s="190"/>
      <c r="E4323" s="190"/>
      <c r="F4323" s="190"/>
      <c r="G4323" s="190"/>
      <c r="H4323" s="276"/>
      <c r="I4323" s="190"/>
      <c r="J4323" s="67"/>
      <c r="K4323" s="190"/>
      <c r="L4323" s="190"/>
      <c r="M4323" s="191"/>
      <c r="N4323" s="190"/>
      <c r="O4323" s="192"/>
      <c r="P4323" s="218"/>
      <c r="Q4323" s="218"/>
      <c r="R4323" s="218"/>
    </row>
    <row r="4324" spans="1:18" x14ac:dyDescent="0.25">
      <c r="A4324" s="191"/>
      <c r="B4324" s="190"/>
      <c r="C4324" s="190"/>
      <c r="D4324" s="190"/>
      <c r="E4324" s="190"/>
      <c r="F4324" s="190"/>
      <c r="G4324" s="190"/>
      <c r="H4324" s="276"/>
      <c r="I4324" s="190"/>
      <c r="J4324" s="67"/>
      <c r="K4324" s="190"/>
      <c r="L4324" s="190"/>
      <c r="M4324" s="191"/>
      <c r="N4324" s="190"/>
      <c r="O4324" s="192"/>
      <c r="P4324" s="218"/>
      <c r="Q4324" s="218"/>
      <c r="R4324" s="218"/>
    </row>
    <row r="4325" spans="1:18" x14ac:dyDescent="0.25">
      <c r="A4325" s="191"/>
      <c r="B4325" s="190"/>
      <c r="C4325" s="190"/>
      <c r="D4325" s="190"/>
      <c r="E4325" s="190"/>
      <c r="F4325" s="190"/>
      <c r="G4325" s="190"/>
      <c r="H4325" s="276"/>
      <c r="I4325" s="190"/>
      <c r="J4325" s="67"/>
      <c r="K4325" s="190"/>
      <c r="L4325" s="190"/>
      <c r="M4325" s="191"/>
      <c r="N4325" s="190"/>
      <c r="O4325" s="192"/>
      <c r="P4325" s="218"/>
      <c r="Q4325" s="218"/>
      <c r="R4325" s="218"/>
    </row>
    <row r="4326" spans="1:18" x14ac:dyDescent="0.25">
      <c r="A4326" s="191"/>
      <c r="B4326" s="190"/>
      <c r="C4326" s="190"/>
      <c r="D4326" s="190"/>
      <c r="E4326" s="190"/>
      <c r="F4326" s="190"/>
      <c r="G4326" s="190"/>
      <c r="H4326" s="276"/>
      <c r="I4326" s="190"/>
      <c r="J4326" s="67"/>
      <c r="K4326" s="190"/>
      <c r="L4326" s="190"/>
      <c r="M4326" s="191"/>
      <c r="N4326" s="190"/>
      <c r="O4326" s="192"/>
      <c r="P4326" s="218"/>
      <c r="Q4326" s="218"/>
      <c r="R4326" s="218"/>
    </row>
    <row r="4327" spans="1:18" x14ac:dyDescent="0.25">
      <c r="A4327" s="191"/>
      <c r="B4327" s="190"/>
      <c r="C4327" s="190"/>
      <c r="D4327" s="190"/>
      <c r="E4327" s="190"/>
      <c r="F4327" s="190"/>
      <c r="G4327" s="190"/>
      <c r="H4327" s="276"/>
      <c r="I4327" s="190"/>
      <c r="J4327" s="67"/>
      <c r="K4327" s="190"/>
      <c r="L4327" s="190"/>
      <c r="M4327" s="191"/>
      <c r="N4327" s="190"/>
      <c r="O4327" s="192"/>
      <c r="P4327" s="218"/>
      <c r="Q4327" s="218"/>
      <c r="R4327" s="218"/>
    </row>
    <row r="4328" spans="1:18" x14ac:dyDescent="0.25">
      <c r="A4328" s="191"/>
      <c r="B4328" s="190"/>
      <c r="C4328" s="190"/>
      <c r="D4328" s="190"/>
      <c r="E4328" s="190"/>
      <c r="F4328" s="190"/>
      <c r="G4328" s="190"/>
      <c r="H4328" s="276"/>
      <c r="I4328" s="190"/>
      <c r="J4328" s="67"/>
      <c r="K4328" s="190"/>
      <c r="L4328" s="190"/>
      <c r="M4328" s="191"/>
      <c r="N4328" s="190"/>
      <c r="O4328" s="192"/>
      <c r="P4328" s="218"/>
      <c r="Q4328" s="218"/>
      <c r="R4328" s="218"/>
    </row>
    <row r="4329" spans="1:18" x14ac:dyDescent="0.25">
      <c r="A4329" s="191"/>
      <c r="B4329" s="190"/>
      <c r="C4329" s="190"/>
      <c r="D4329" s="190"/>
      <c r="E4329" s="190"/>
      <c r="F4329" s="190"/>
      <c r="G4329" s="190"/>
      <c r="H4329" s="276"/>
      <c r="I4329" s="190"/>
      <c r="J4329" s="67"/>
      <c r="K4329" s="190"/>
      <c r="L4329" s="190"/>
      <c r="M4329" s="191"/>
      <c r="N4329" s="190"/>
      <c r="O4329" s="192"/>
      <c r="P4329" s="218"/>
      <c r="Q4329" s="218"/>
      <c r="R4329" s="218"/>
    </row>
    <row r="4330" spans="1:18" x14ac:dyDescent="0.25">
      <c r="A4330" s="191"/>
      <c r="B4330" s="190"/>
      <c r="C4330" s="190"/>
      <c r="D4330" s="190"/>
      <c r="E4330" s="190"/>
      <c r="F4330" s="190"/>
      <c r="G4330" s="190"/>
      <c r="H4330" s="276"/>
      <c r="I4330" s="190"/>
      <c r="J4330" s="67"/>
      <c r="K4330" s="190"/>
      <c r="L4330" s="190"/>
      <c r="M4330" s="191"/>
      <c r="N4330" s="190"/>
      <c r="O4330" s="192"/>
      <c r="P4330" s="218"/>
      <c r="Q4330" s="218"/>
      <c r="R4330" s="218"/>
    </row>
    <row r="4331" spans="1:18" x14ac:dyDescent="0.25">
      <c r="A4331" s="191"/>
      <c r="B4331" s="190"/>
      <c r="C4331" s="190"/>
      <c r="D4331" s="190"/>
      <c r="E4331" s="190"/>
      <c r="F4331" s="190"/>
      <c r="G4331" s="190"/>
      <c r="H4331" s="276"/>
      <c r="I4331" s="190"/>
      <c r="J4331" s="67"/>
      <c r="K4331" s="190"/>
      <c r="L4331" s="190"/>
      <c r="M4331" s="191"/>
      <c r="N4331" s="190"/>
      <c r="O4331" s="192"/>
      <c r="P4331" s="218"/>
      <c r="Q4331" s="218"/>
      <c r="R4331" s="218"/>
    </row>
    <row r="4332" spans="1:18" x14ac:dyDescent="0.25">
      <c r="A4332" s="191"/>
      <c r="B4332" s="190"/>
      <c r="C4332" s="190"/>
      <c r="D4332" s="190"/>
      <c r="E4332" s="190"/>
      <c r="F4332" s="190"/>
      <c r="G4332" s="190"/>
      <c r="H4332" s="276"/>
      <c r="I4332" s="190"/>
      <c r="J4332" s="67"/>
      <c r="K4332" s="190"/>
      <c r="L4332" s="190"/>
      <c r="M4332" s="191"/>
      <c r="N4332" s="190"/>
      <c r="O4332" s="192"/>
      <c r="P4332" s="218"/>
      <c r="Q4332" s="218"/>
      <c r="R4332" s="218"/>
    </row>
    <row r="4333" spans="1:18" x14ac:dyDescent="0.25">
      <c r="A4333" s="191"/>
      <c r="B4333" s="190"/>
      <c r="C4333" s="190"/>
      <c r="D4333" s="190"/>
      <c r="E4333" s="190"/>
      <c r="F4333" s="190"/>
      <c r="G4333" s="190"/>
      <c r="H4333" s="276"/>
      <c r="I4333" s="190"/>
      <c r="J4333" s="67"/>
      <c r="K4333" s="190"/>
      <c r="L4333" s="190"/>
      <c r="M4333" s="191"/>
      <c r="N4333" s="190"/>
      <c r="O4333" s="192"/>
      <c r="P4333" s="218"/>
      <c r="Q4333" s="218"/>
      <c r="R4333" s="218"/>
    </row>
    <row r="4334" spans="1:18" x14ac:dyDescent="0.25">
      <c r="A4334" s="191"/>
      <c r="B4334" s="190"/>
      <c r="C4334" s="190"/>
      <c r="D4334" s="190"/>
      <c r="E4334" s="190"/>
      <c r="F4334" s="190"/>
      <c r="G4334" s="190"/>
      <c r="H4334" s="276"/>
      <c r="I4334" s="190"/>
      <c r="J4334" s="67"/>
      <c r="K4334" s="190"/>
      <c r="L4334" s="190"/>
      <c r="M4334" s="191"/>
      <c r="N4334" s="190"/>
      <c r="O4334" s="192"/>
      <c r="P4334" s="218"/>
      <c r="Q4334" s="218"/>
      <c r="R4334" s="218"/>
    </row>
    <row r="4335" spans="1:18" x14ac:dyDescent="0.25">
      <c r="A4335" s="191"/>
      <c r="B4335" s="190"/>
      <c r="C4335" s="190"/>
      <c r="D4335" s="190"/>
      <c r="E4335" s="190"/>
      <c r="F4335" s="190"/>
      <c r="G4335" s="190"/>
      <c r="H4335" s="276"/>
      <c r="I4335" s="190"/>
      <c r="J4335" s="67"/>
      <c r="K4335" s="190"/>
      <c r="L4335" s="190"/>
      <c r="M4335" s="191"/>
      <c r="N4335" s="190"/>
      <c r="O4335" s="192"/>
      <c r="P4335" s="218"/>
      <c r="Q4335" s="218"/>
      <c r="R4335" s="218"/>
    </row>
    <row r="4336" spans="1:18" x14ac:dyDescent="0.25">
      <c r="A4336" s="191"/>
      <c r="B4336" s="190"/>
      <c r="C4336" s="190"/>
      <c r="D4336" s="190"/>
      <c r="E4336" s="190"/>
      <c r="F4336" s="190"/>
      <c r="G4336" s="190"/>
      <c r="H4336" s="276"/>
      <c r="I4336" s="190"/>
      <c r="J4336" s="67"/>
      <c r="K4336" s="190"/>
      <c r="L4336" s="190"/>
      <c r="M4336" s="191"/>
      <c r="N4336" s="190"/>
      <c r="O4336" s="192"/>
      <c r="P4336" s="218"/>
      <c r="Q4336" s="218"/>
      <c r="R4336" s="218"/>
    </row>
    <row r="4337" spans="1:18" x14ac:dyDescent="0.25">
      <c r="A4337" s="191"/>
      <c r="B4337" s="190"/>
      <c r="C4337" s="190"/>
      <c r="D4337" s="190"/>
      <c r="E4337" s="190"/>
      <c r="F4337" s="190"/>
      <c r="G4337" s="190"/>
      <c r="H4337" s="276"/>
      <c r="I4337" s="190"/>
      <c r="J4337" s="67"/>
      <c r="K4337" s="190"/>
      <c r="L4337" s="190"/>
      <c r="M4337" s="191"/>
      <c r="N4337" s="190"/>
      <c r="O4337" s="192"/>
      <c r="P4337" s="218"/>
      <c r="Q4337" s="218"/>
      <c r="R4337" s="218"/>
    </row>
    <row r="4338" spans="1:18" x14ac:dyDescent="0.25">
      <c r="A4338" s="191"/>
      <c r="B4338" s="190"/>
      <c r="C4338" s="190"/>
      <c r="D4338" s="190"/>
      <c r="E4338" s="190"/>
      <c r="F4338" s="190"/>
      <c r="G4338" s="190"/>
      <c r="H4338" s="276"/>
      <c r="I4338" s="190"/>
      <c r="J4338" s="67"/>
      <c r="K4338" s="190"/>
      <c r="L4338" s="190"/>
      <c r="M4338" s="191"/>
      <c r="N4338" s="190"/>
      <c r="O4338" s="192"/>
      <c r="P4338" s="218"/>
      <c r="Q4338" s="218"/>
      <c r="R4338" s="218"/>
    </row>
    <row r="4339" spans="1:18" x14ac:dyDescent="0.25">
      <c r="A4339" s="191"/>
      <c r="B4339" s="190"/>
      <c r="C4339" s="190"/>
      <c r="D4339" s="190"/>
      <c r="E4339" s="190"/>
      <c r="F4339" s="190"/>
      <c r="G4339" s="190"/>
      <c r="H4339" s="276"/>
      <c r="I4339" s="190"/>
      <c r="J4339" s="67"/>
      <c r="K4339" s="190"/>
      <c r="L4339" s="190"/>
      <c r="M4339" s="191"/>
      <c r="N4339" s="190"/>
      <c r="O4339" s="192"/>
      <c r="P4339" s="218"/>
      <c r="Q4339" s="218"/>
      <c r="R4339" s="218"/>
    </row>
    <row r="4340" spans="1:18" x14ac:dyDescent="0.25">
      <c r="A4340" s="191"/>
      <c r="B4340" s="190"/>
      <c r="C4340" s="190"/>
      <c r="D4340" s="190"/>
      <c r="E4340" s="190"/>
      <c r="F4340" s="190"/>
      <c r="G4340" s="190"/>
      <c r="H4340" s="276"/>
      <c r="I4340" s="190"/>
      <c r="J4340" s="67"/>
      <c r="K4340" s="190"/>
      <c r="L4340" s="190"/>
      <c r="M4340" s="191"/>
      <c r="N4340" s="190"/>
      <c r="O4340" s="192"/>
      <c r="P4340" s="218"/>
      <c r="Q4340" s="218"/>
      <c r="R4340" s="218"/>
    </row>
    <row r="4341" spans="1:18" x14ac:dyDescent="0.25">
      <c r="A4341" s="191"/>
      <c r="B4341" s="190"/>
      <c r="C4341" s="190"/>
      <c r="D4341" s="190"/>
      <c r="E4341" s="190"/>
      <c r="F4341" s="190"/>
      <c r="G4341" s="190"/>
      <c r="H4341" s="276"/>
      <c r="I4341" s="190"/>
      <c r="J4341" s="67"/>
      <c r="K4341" s="190"/>
      <c r="L4341" s="190"/>
      <c r="M4341" s="191"/>
      <c r="N4341" s="190"/>
      <c r="O4341" s="192"/>
      <c r="P4341" s="218"/>
      <c r="Q4341" s="218"/>
      <c r="R4341" s="218"/>
    </row>
    <row r="4342" spans="1:18" x14ac:dyDescent="0.25">
      <c r="A4342" s="191"/>
      <c r="B4342" s="190"/>
      <c r="C4342" s="190"/>
      <c r="D4342" s="190"/>
      <c r="E4342" s="190"/>
      <c r="F4342" s="190"/>
      <c r="G4342" s="190"/>
      <c r="H4342" s="276"/>
      <c r="I4342" s="190"/>
      <c r="J4342" s="67"/>
      <c r="K4342" s="190"/>
      <c r="L4342" s="190"/>
      <c r="M4342" s="191"/>
      <c r="N4342" s="190"/>
      <c r="O4342" s="192"/>
      <c r="P4342" s="218"/>
      <c r="Q4342" s="218"/>
      <c r="R4342" s="218"/>
    </row>
    <row r="4343" spans="1:18" x14ac:dyDescent="0.25">
      <c r="A4343" s="191"/>
      <c r="B4343" s="190"/>
      <c r="C4343" s="190"/>
      <c r="D4343" s="190"/>
      <c r="E4343" s="190"/>
      <c r="F4343" s="190"/>
      <c r="G4343" s="190"/>
      <c r="H4343" s="276"/>
      <c r="I4343" s="190"/>
      <c r="J4343" s="67"/>
      <c r="K4343" s="190"/>
      <c r="L4343" s="190"/>
      <c r="M4343" s="191"/>
      <c r="N4343" s="190"/>
      <c r="O4343" s="192"/>
      <c r="P4343" s="218"/>
      <c r="Q4343" s="218"/>
      <c r="R4343" s="218"/>
    </row>
    <row r="4344" spans="1:18" x14ac:dyDescent="0.25">
      <c r="A4344" s="191"/>
      <c r="B4344" s="190"/>
      <c r="C4344" s="190"/>
      <c r="D4344" s="190"/>
      <c r="E4344" s="190"/>
      <c r="F4344" s="190"/>
      <c r="G4344" s="190"/>
      <c r="H4344" s="276"/>
      <c r="I4344" s="190"/>
      <c r="J4344" s="67"/>
      <c r="K4344" s="190"/>
      <c r="L4344" s="190"/>
      <c r="M4344" s="191"/>
      <c r="N4344" s="190"/>
      <c r="O4344" s="192"/>
      <c r="P4344" s="218"/>
      <c r="Q4344" s="218"/>
      <c r="R4344" s="218"/>
    </row>
    <row r="4345" spans="1:18" x14ac:dyDescent="0.25">
      <c r="A4345" s="191"/>
      <c r="B4345" s="190"/>
      <c r="C4345" s="190"/>
      <c r="D4345" s="190"/>
      <c r="E4345" s="190"/>
      <c r="F4345" s="190"/>
      <c r="G4345" s="190"/>
      <c r="H4345" s="276"/>
      <c r="I4345" s="190"/>
      <c r="J4345" s="67"/>
      <c r="K4345" s="190"/>
      <c r="L4345" s="190"/>
      <c r="M4345" s="191"/>
      <c r="N4345" s="190"/>
      <c r="O4345" s="192"/>
      <c r="P4345" s="218"/>
      <c r="Q4345" s="218"/>
      <c r="R4345" s="218"/>
    </row>
    <row r="4346" spans="1:18" x14ac:dyDescent="0.25">
      <c r="A4346" s="191"/>
      <c r="B4346" s="190"/>
      <c r="C4346" s="190"/>
      <c r="D4346" s="190"/>
      <c r="E4346" s="190"/>
      <c r="F4346" s="190"/>
      <c r="G4346" s="190"/>
      <c r="H4346" s="276"/>
      <c r="I4346" s="190"/>
      <c r="J4346" s="67"/>
      <c r="K4346" s="190"/>
      <c r="L4346" s="190"/>
      <c r="M4346" s="191"/>
      <c r="N4346" s="190"/>
      <c r="O4346" s="192"/>
      <c r="P4346" s="218"/>
      <c r="Q4346" s="218"/>
      <c r="R4346" s="218"/>
    </row>
    <row r="4347" spans="1:18" x14ac:dyDescent="0.25">
      <c r="A4347" s="191"/>
      <c r="B4347" s="190"/>
      <c r="C4347" s="190"/>
      <c r="D4347" s="190"/>
      <c r="E4347" s="190"/>
      <c r="F4347" s="190"/>
      <c r="G4347" s="190"/>
      <c r="H4347" s="276"/>
      <c r="I4347" s="190"/>
      <c r="J4347" s="67"/>
      <c r="K4347" s="190"/>
      <c r="L4347" s="190"/>
      <c r="M4347" s="191"/>
      <c r="N4347" s="190"/>
      <c r="O4347" s="192"/>
      <c r="P4347" s="218"/>
      <c r="Q4347" s="218"/>
      <c r="R4347" s="218"/>
    </row>
    <row r="4348" spans="1:18" x14ac:dyDescent="0.25">
      <c r="A4348" s="191"/>
      <c r="B4348" s="190"/>
      <c r="C4348" s="190"/>
      <c r="D4348" s="190"/>
      <c r="E4348" s="190"/>
      <c r="F4348" s="190"/>
      <c r="G4348" s="190"/>
      <c r="H4348" s="276"/>
      <c r="I4348" s="190"/>
      <c r="J4348" s="67"/>
      <c r="K4348" s="190"/>
      <c r="L4348" s="190"/>
      <c r="M4348" s="191"/>
      <c r="N4348" s="190"/>
      <c r="O4348" s="192"/>
      <c r="P4348" s="218"/>
      <c r="Q4348" s="218"/>
      <c r="R4348" s="218"/>
    </row>
    <row r="4349" spans="1:18" x14ac:dyDescent="0.25">
      <c r="A4349" s="191"/>
      <c r="B4349" s="190"/>
      <c r="C4349" s="190"/>
      <c r="D4349" s="190"/>
      <c r="E4349" s="190"/>
      <c r="F4349" s="190"/>
      <c r="G4349" s="190"/>
      <c r="H4349" s="276"/>
      <c r="I4349" s="190"/>
      <c r="J4349" s="67"/>
      <c r="K4349" s="190"/>
      <c r="L4349" s="190"/>
      <c r="M4349" s="191"/>
      <c r="N4349" s="190"/>
      <c r="O4349" s="192"/>
      <c r="P4349" s="218"/>
      <c r="Q4349" s="218"/>
      <c r="R4349" s="218"/>
    </row>
    <row r="4350" spans="1:18" x14ac:dyDescent="0.25">
      <c r="A4350" s="191"/>
      <c r="B4350" s="190"/>
      <c r="C4350" s="190"/>
      <c r="D4350" s="190"/>
      <c r="E4350" s="190"/>
      <c r="F4350" s="190"/>
      <c r="G4350" s="190"/>
      <c r="H4350" s="276"/>
      <c r="I4350" s="190"/>
      <c r="J4350" s="67"/>
      <c r="K4350" s="190"/>
      <c r="L4350" s="190"/>
      <c r="M4350" s="191"/>
      <c r="N4350" s="190"/>
      <c r="O4350" s="192"/>
      <c r="P4350" s="218"/>
      <c r="Q4350" s="218"/>
      <c r="R4350" s="218"/>
    </row>
    <row r="4351" spans="1:18" x14ac:dyDescent="0.25">
      <c r="A4351" s="191"/>
      <c r="B4351" s="190"/>
      <c r="C4351" s="190"/>
      <c r="D4351" s="190"/>
      <c r="E4351" s="190"/>
      <c r="F4351" s="190"/>
      <c r="G4351" s="190"/>
      <c r="H4351" s="276"/>
      <c r="I4351" s="190"/>
      <c r="J4351" s="67"/>
      <c r="K4351" s="190"/>
      <c r="L4351" s="190"/>
      <c r="M4351" s="191"/>
      <c r="N4351" s="190"/>
      <c r="O4351" s="192"/>
      <c r="P4351" s="218"/>
      <c r="Q4351" s="218"/>
      <c r="R4351" s="218"/>
    </row>
    <row r="4352" spans="1:18" x14ac:dyDescent="0.25">
      <c r="A4352" s="191"/>
      <c r="B4352" s="190"/>
      <c r="C4352" s="190"/>
      <c r="D4352" s="190"/>
      <c r="E4352" s="190"/>
      <c r="F4352" s="190"/>
      <c r="G4352" s="190"/>
      <c r="H4352" s="276"/>
      <c r="I4352" s="190"/>
      <c r="J4352" s="67"/>
      <c r="K4352" s="190"/>
      <c r="L4352" s="190"/>
      <c r="M4352" s="191"/>
      <c r="N4352" s="190"/>
      <c r="O4352" s="192"/>
      <c r="P4352" s="218"/>
      <c r="Q4352" s="218"/>
      <c r="R4352" s="218"/>
    </row>
    <row r="4353" spans="1:18" x14ac:dyDescent="0.25">
      <c r="A4353" s="191"/>
      <c r="B4353" s="190"/>
      <c r="C4353" s="190"/>
      <c r="D4353" s="190"/>
      <c r="E4353" s="190"/>
      <c r="F4353" s="190"/>
      <c r="G4353" s="190"/>
      <c r="H4353" s="276"/>
      <c r="I4353" s="190"/>
      <c r="J4353" s="67"/>
      <c r="K4353" s="190"/>
      <c r="L4353" s="190"/>
      <c r="M4353" s="191"/>
      <c r="N4353" s="190"/>
      <c r="O4353" s="192"/>
      <c r="P4353" s="218"/>
      <c r="Q4353" s="218"/>
      <c r="R4353" s="218"/>
    </row>
    <row r="4354" spans="1:18" x14ac:dyDescent="0.25">
      <c r="A4354" s="191"/>
      <c r="B4354" s="190"/>
      <c r="C4354" s="190"/>
      <c r="D4354" s="190"/>
      <c r="E4354" s="190"/>
      <c r="F4354" s="190"/>
      <c r="G4354" s="190"/>
      <c r="H4354" s="276"/>
      <c r="I4354" s="190"/>
      <c r="J4354" s="67"/>
      <c r="K4354" s="190"/>
      <c r="L4354" s="190"/>
      <c r="M4354" s="191"/>
      <c r="N4354" s="190"/>
      <c r="O4354" s="192"/>
      <c r="P4354" s="218"/>
      <c r="Q4354" s="218"/>
      <c r="R4354" s="218"/>
    </row>
    <row r="4355" spans="1:18" x14ac:dyDescent="0.25">
      <c r="A4355" s="191"/>
      <c r="B4355" s="190"/>
      <c r="C4355" s="190"/>
      <c r="D4355" s="190"/>
      <c r="E4355" s="190"/>
      <c r="F4355" s="190"/>
      <c r="G4355" s="190"/>
      <c r="H4355" s="276"/>
      <c r="I4355" s="190"/>
      <c r="J4355" s="67"/>
      <c r="K4355" s="190"/>
      <c r="L4355" s="190"/>
      <c r="M4355" s="191"/>
      <c r="N4355" s="190"/>
      <c r="O4355" s="192"/>
      <c r="P4355" s="218"/>
      <c r="Q4355" s="218"/>
      <c r="R4355" s="218"/>
    </row>
    <row r="4356" spans="1:18" x14ac:dyDescent="0.25">
      <c r="A4356" s="191"/>
      <c r="B4356" s="190"/>
      <c r="C4356" s="190"/>
      <c r="D4356" s="190"/>
      <c r="E4356" s="190"/>
      <c r="F4356" s="190"/>
      <c r="G4356" s="190"/>
      <c r="H4356" s="276"/>
      <c r="I4356" s="190"/>
      <c r="J4356" s="67"/>
      <c r="K4356" s="190"/>
      <c r="L4356" s="190"/>
      <c r="M4356" s="191"/>
      <c r="N4356" s="190"/>
      <c r="O4356" s="192"/>
      <c r="P4356" s="218"/>
      <c r="Q4356" s="218"/>
      <c r="R4356" s="218"/>
    </row>
    <row r="4357" spans="1:18" x14ac:dyDescent="0.25">
      <c r="A4357" s="191"/>
      <c r="B4357" s="190"/>
      <c r="C4357" s="190"/>
      <c r="D4357" s="190"/>
      <c r="E4357" s="190"/>
      <c r="F4357" s="190"/>
      <c r="G4357" s="190"/>
      <c r="H4357" s="276"/>
      <c r="I4357" s="190"/>
      <c r="J4357" s="67"/>
      <c r="K4357" s="190"/>
      <c r="L4357" s="190"/>
      <c r="M4357" s="191"/>
      <c r="N4357" s="190"/>
      <c r="O4357" s="192"/>
      <c r="P4357" s="218"/>
      <c r="Q4357" s="218"/>
      <c r="R4357" s="218"/>
    </row>
    <row r="4358" spans="1:18" x14ac:dyDescent="0.25">
      <c r="A4358" s="191"/>
      <c r="B4358" s="190"/>
      <c r="C4358" s="190"/>
      <c r="D4358" s="190"/>
      <c r="E4358" s="190"/>
      <c r="F4358" s="190"/>
      <c r="G4358" s="190"/>
      <c r="H4358" s="276"/>
      <c r="I4358" s="190"/>
      <c r="J4358" s="67"/>
      <c r="K4358" s="190"/>
      <c r="L4358" s="190"/>
      <c r="M4358" s="191"/>
      <c r="N4358" s="190"/>
      <c r="O4358" s="192"/>
      <c r="P4358" s="218"/>
      <c r="Q4358" s="218"/>
      <c r="R4358" s="218"/>
    </row>
    <row r="4359" spans="1:18" x14ac:dyDescent="0.25">
      <c r="A4359" s="191"/>
      <c r="B4359" s="190"/>
      <c r="C4359" s="190"/>
      <c r="D4359" s="190"/>
      <c r="E4359" s="190"/>
      <c r="F4359" s="190"/>
      <c r="G4359" s="190"/>
      <c r="H4359" s="276"/>
      <c r="I4359" s="190"/>
      <c r="J4359" s="67"/>
      <c r="K4359" s="190"/>
      <c r="L4359" s="190"/>
      <c r="M4359" s="191"/>
      <c r="N4359" s="190"/>
      <c r="O4359" s="192"/>
      <c r="P4359" s="218"/>
      <c r="Q4359" s="218"/>
      <c r="R4359" s="218"/>
    </row>
    <row r="4360" spans="1:18" x14ac:dyDescent="0.25">
      <c r="A4360" s="191"/>
      <c r="B4360" s="190"/>
      <c r="C4360" s="190"/>
      <c r="D4360" s="190"/>
      <c r="E4360" s="190"/>
      <c r="F4360" s="190"/>
      <c r="G4360" s="190"/>
      <c r="H4360" s="276"/>
      <c r="I4360" s="190"/>
      <c r="J4360" s="67"/>
      <c r="K4360" s="190"/>
      <c r="L4360" s="190"/>
      <c r="M4360" s="191"/>
      <c r="N4360" s="190"/>
      <c r="O4360" s="192"/>
      <c r="P4360" s="218"/>
      <c r="Q4360" s="218"/>
      <c r="R4360" s="218"/>
    </row>
    <row r="4361" spans="1:18" x14ac:dyDescent="0.25">
      <c r="A4361" s="191"/>
      <c r="B4361" s="190"/>
      <c r="C4361" s="190"/>
      <c r="D4361" s="190"/>
      <c r="E4361" s="190"/>
      <c r="F4361" s="190"/>
      <c r="G4361" s="190"/>
      <c r="H4361" s="276"/>
      <c r="I4361" s="190"/>
      <c r="J4361" s="67"/>
      <c r="K4361" s="190"/>
      <c r="L4361" s="190"/>
      <c r="M4361" s="191"/>
      <c r="N4361" s="190"/>
      <c r="O4361" s="192"/>
      <c r="P4361" s="218"/>
      <c r="Q4361" s="218"/>
      <c r="R4361" s="218"/>
    </row>
    <row r="4362" spans="1:18" x14ac:dyDescent="0.25">
      <c r="A4362" s="191"/>
      <c r="B4362" s="190"/>
      <c r="C4362" s="190"/>
      <c r="D4362" s="190"/>
      <c r="E4362" s="190"/>
      <c r="F4362" s="190"/>
      <c r="G4362" s="190"/>
      <c r="H4362" s="276"/>
      <c r="I4362" s="190"/>
      <c r="J4362" s="67"/>
      <c r="K4362" s="190"/>
      <c r="L4362" s="190"/>
      <c r="M4362" s="191"/>
      <c r="N4362" s="190"/>
      <c r="O4362" s="192"/>
      <c r="P4362" s="218"/>
      <c r="Q4362" s="218"/>
      <c r="R4362" s="218"/>
    </row>
    <row r="4363" spans="1:18" x14ac:dyDescent="0.25">
      <c r="A4363" s="191"/>
      <c r="B4363" s="190"/>
      <c r="C4363" s="190"/>
      <c r="D4363" s="190"/>
      <c r="E4363" s="190"/>
      <c r="F4363" s="190"/>
      <c r="G4363" s="190"/>
      <c r="H4363" s="276"/>
      <c r="I4363" s="190"/>
      <c r="J4363" s="67"/>
      <c r="K4363" s="190"/>
      <c r="L4363" s="190"/>
      <c r="M4363" s="191"/>
      <c r="N4363" s="190"/>
      <c r="O4363" s="192"/>
      <c r="P4363" s="218"/>
      <c r="Q4363" s="218"/>
      <c r="R4363" s="218"/>
    </row>
    <row r="4364" spans="1:18" x14ac:dyDescent="0.25">
      <c r="A4364" s="191"/>
      <c r="B4364" s="190"/>
      <c r="C4364" s="190"/>
      <c r="D4364" s="190"/>
      <c r="E4364" s="190"/>
      <c r="F4364" s="190"/>
      <c r="G4364" s="190"/>
      <c r="H4364" s="276"/>
      <c r="I4364" s="190"/>
      <c r="J4364" s="67"/>
      <c r="K4364" s="190"/>
      <c r="L4364" s="190"/>
      <c r="M4364" s="191"/>
      <c r="N4364" s="190"/>
      <c r="O4364" s="192"/>
      <c r="P4364" s="218"/>
      <c r="Q4364" s="218"/>
      <c r="R4364" s="218"/>
    </row>
    <row r="4365" spans="1:18" x14ac:dyDescent="0.25">
      <c r="A4365" s="191"/>
      <c r="B4365" s="190"/>
      <c r="C4365" s="190"/>
      <c r="D4365" s="190"/>
      <c r="E4365" s="190"/>
      <c r="F4365" s="190"/>
      <c r="G4365" s="190"/>
      <c r="H4365" s="276"/>
      <c r="I4365" s="190"/>
      <c r="J4365" s="67"/>
      <c r="K4365" s="190"/>
      <c r="L4365" s="190"/>
      <c r="M4365" s="191"/>
      <c r="N4365" s="190"/>
      <c r="O4365" s="192"/>
      <c r="P4365" s="218"/>
      <c r="Q4365" s="218"/>
      <c r="R4365" s="218"/>
    </row>
    <row r="4366" spans="1:18" x14ac:dyDescent="0.25">
      <c r="A4366" s="191"/>
      <c r="B4366" s="190"/>
      <c r="C4366" s="190"/>
      <c r="D4366" s="190"/>
      <c r="E4366" s="190"/>
      <c r="F4366" s="190"/>
      <c r="G4366" s="190"/>
      <c r="H4366" s="276"/>
      <c r="I4366" s="190"/>
      <c r="J4366" s="67"/>
      <c r="K4366" s="190"/>
      <c r="L4366" s="190"/>
      <c r="M4366" s="191"/>
      <c r="N4366" s="190"/>
      <c r="O4366" s="192"/>
      <c r="P4366" s="218"/>
      <c r="Q4366" s="218"/>
      <c r="R4366" s="218"/>
    </row>
    <row r="4367" spans="1:18" x14ac:dyDescent="0.25">
      <c r="A4367" s="191"/>
      <c r="B4367" s="190"/>
      <c r="C4367" s="190"/>
      <c r="D4367" s="190"/>
      <c r="E4367" s="190"/>
      <c r="F4367" s="190"/>
      <c r="G4367" s="190"/>
      <c r="H4367" s="276"/>
      <c r="I4367" s="190"/>
      <c r="J4367" s="67"/>
      <c r="K4367" s="190"/>
      <c r="L4367" s="190"/>
      <c r="M4367" s="191"/>
      <c r="N4367" s="190"/>
      <c r="O4367" s="192"/>
      <c r="P4367" s="218"/>
      <c r="Q4367" s="218"/>
      <c r="R4367" s="218"/>
    </row>
    <row r="4368" spans="1:18" x14ac:dyDescent="0.25">
      <c r="A4368" s="191"/>
      <c r="B4368" s="190"/>
      <c r="C4368" s="190"/>
      <c r="D4368" s="190"/>
      <c r="E4368" s="190"/>
      <c r="F4368" s="190"/>
      <c r="G4368" s="190"/>
      <c r="H4368" s="276"/>
      <c r="I4368" s="190"/>
      <c r="J4368" s="67"/>
      <c r="K4368" s="190"/>
      <c r="L4368" s="190"/>
      <c r="M4368" s="191"/>
      <c r="N4368" s="190"/>
      <c r="O4368" s="192"/>
      <c r="P4368" s="218"/>
      <c r="Q4368" s="218"/>
      <c r="R4368" s="218"/>
    </row>
    <row r="4369" spans="1:18" x14ac:dyDescent="0.25">
      <c r="A4369" s="191"/>
      <c r="B4369" s="190"/>
      <c r="C4369" s="190"/>
      <c r="D4369" s="190"/>
      <c r="E4369" s="190"/>
      <c r="F4369" s="190"/>
      <c r="G4369" s="190"/>
      <c r="H4369" s="276"/>
      <c r="I4369" s="190"/>
      <c r="J4369" s="67"/>
      <c r="K4369" s="190"/>
      <c r="L4369" s="190"/>
      <c r="M4369" s="191"/>
      <c r="N4369" s="190"/>
      <c r="O4369" s="192"/>
      <c r="P4369" s="218"/>
      <c r="Q4369" s="218"/>
      <c r="R4369" s="218"/>
    </row>
    <row r="4370" spans="1:18" x14ac:dyDescent="0.25">
      <c r="A4370" s="191"/>
      <c r="B4370" s="190"/>
      <c r="C4370" s="190"/>
      <c r="D4370" s="190"/>
      <c r="E4370" s="190"/>
      <c r="F4370" s="190"/>
      <c r="G4370" s="190"/>
      <c r="H4370" s="276"/>
      <c r="I4370" s="190"/>
      <c r="J4370" s="67"/>
      <c r="K4370" s="190"/>
      <c r="L4370" s="190"/>
      <c r="M4370" s="191"/>
      <c r="N4370" s="190"/>
      <c r="O4370" s="192"/>
      <c r="P4370" s="218"/>
      <c r="Q4370" s="218"/>
      <c r="R4370" s="218"/>
    </row>
    <row r="4371" spans="1:18" x14ac:dyDescent="0.25">
      <c r="A4371" s="191"/>
      <c r="B4371" s="190"/>
      <c r="C4371" s="190"/>
      <c r="D4371" s="190"/>
      <c r="E4371" s="190"/>
      <c r="F4371" s="190"/>
      <c r="G4371" s="190"/>
      <c r="H4371" s="276"/>
      <c r="I4371" s="190"/>
      <c r="J4371" s="67"/>
      <c r="K4371" s="190"/>
      <c r="L4371" s="190"/>
      <c r="M4371" s="191"/>
      <c r="N4371" s="190"/>
      <c r="O4371" s="192"/>
      <c r="P4371" s="218"/>
      <c r="Q4371" s="218"/>
      <c r="R4371" s="218"/>
    </row>
    <row r="4372" spans="1:18" x14ac:dyDescent="0.25">
      <c r="A4372" s="191"/>
      <c r="B4372" s="190"/>
      <c r="C4372" s="190"/>
      <c r="D4372" s="190"/>
      <c r="E4372" s="190"/>
      <c r="F4372" s="190"/>
      <c r="G4372" s="190"/>
      <c r="H4372" s="276"/>
      <c r="I4372" s="190"/>
      <c r="J4372" s="67"/>
      <c r="K4372" s="190"/>
      <c r="L4372" s="190"/>
      <c r="M4372" s="191"/>
      <c r="N4372" s="190"/>
      <c r="O4372" s="192"/>
      <c r="P4372" s="218"/>
      <c r="Q4372" s="218"/>
      <c r="R4372" s="218"/>
    </row>
    <row r="4373" spans="1:18" x14ac:dyDescent="0.25">
      <c r="A4373" s="191"/>
      <c r="B4373" s="190"/>
      <c r="C4373" s="190"/>
      <c r="D4373" s="190"/>
      <c r="E4373" s="190"/>
      <c r="F4373" s="190"/>
      <c r="G4373" s="190"/>
      <c r="H4373" s="276"/>
      <c r="I4373" s="190"/>
      <c r="J4373" s="67"/>
      <c r="K4373" s="190"/>
      <c r="L4373" s="190"/>
      <c r="M4373" s="191"/>
      <c r="N4373" s="190"/>
      <c r="O4373" s="192"/>
      <c r="P4373" s="218"/>
      <c r="Q4373" s="218"/>
      <c r="R4373" s="218"/>
    </row>
    <row r="4374" spans="1:18" x14ac:dyDescent="0.25">
      <c r="A4374" s="191"/>
      <c r="B4374" s="190"/>
      <c r="C4374" s="190"/>
      <c r="D4374" s="190"/>
      <c r="E4374" s="190"/>
      <c r="F4374" s="190"/>
      <c r="G4374" s="190"/>
      <c r="H4374" s="276"/>
      <c r="I4374" s="190"/>
      <c r="J4374" s="67"/>
      <c r="K4374" s="190"/>
      <c r="L4374" s="190"/>
      <c r="M4374" s="191"/>
      <c r="N4374" s="190"/>
      <c r="O4374" s="192"/>
      <c r="P4374" s="218"/>
      <c r="Q4374" s="218"/>
      <c r="R4374" s="218"/>
    </row>
    <row r="4375" spans="1:18" x14ac:dyDescent="0.25">
      <c r="A4375" s="191"/>
      <c r="B4375" s="190"/>
      <c r="C4375" s="190"/>
      <c r="D4375" s="190"/>
      <c r="E4375" s="190"/>
      <c r="F4375" s="190"/>
      <c r="G4375" s="190"/>
      <c r="H4375" s="276"/>
      <c r="I4375" s="190"/>
      <c r="J4375" s="67"/>
      <c r="K4375" s="190"/>
      <c r="L4375" s="190"/>
      <c r="M4375" s="191"/>
      <c r="N4375" s="190"/>
      <c r="O4375" s="192"/>
      <c r="P4375" s="218"/>
      <c r="Q4375" s="218"/>
      <c r="R4375" s="218"/>
    </row>
    <row r="4376" spans="1:18" x14ac:dyDescent="0.25">
      <c r="A4376" s="191"/>
      <c r="B4376" s="190"/>
      <c r="C4376" s="190"/>
      <c r="D4376" s="190"/>
      <c r="E4376" s="190"/>
      <c r="F4376" s="190"/>
      <c r="G4376" s="190"/>
      <c r="H4376" s="276"/>
      <c r="I4376" s="190"/>
      <c r="J4376" s="67"/>
      <c r="K4376" s="190"/>
      <c r="L4376" s="190"/>
      <c r="M4376" s="191"/>
      <c r="N4376" s="190"/>
      <c r="O4376" s="192"/>
      <c r="P4376" s="218"/>
      <c r="Q4376" s="218"/>
      <c r="R4376" s="218"/>
    </row>
    <row r="4377" spans="1:18" x14ac:dyDescent="0.25">
      <c r="A4377" s="191"/>
      <c r="B4377" s="190"/>
      <c r="C4377" s="190"/>
      <c r="D4377" s="190"/>
      <c r="E4377" s="190"/>
      <c r="F4377" s="190"/>
      <c r="G4377" s="190"/>
      <c r="H4377" s="276"/>
      <c r="I4377" s="190"/>
      <c r="J4377" s="67"/>
      <c r="K4377" s="190"/>
      <c r="L4377" s="190"/>
      <c r="M4377" s="191"/>
      <c r="N4377" s="190"/>
      <c r="O4377" s="192"/>
      <c r="P4377" s="218"/>
      <c r="Q4377" s="218"/>
      <c r="R4377" s="218"/>
    </row>
    <row r="4378" spans="1:18" x14ac:dyDescent="0.25">
      <c r="A4378" s="191"/>
      <c r="B4378" s="190"/>
      <c r="C4378" s="190"/>
      <c r="D4378" s="190"/>
      <c r="E4378" s="190"/>
      <c r="F4378" s="190"/>
      <c r="G4378" s="190"/>
      <c r="H4378" s="276"/>
      <c r="I4378" s="190"/>
      <c r="J4378" s="67"/>
      <c r="K4378" s="190"/>
      <c r="L4378" s="190"/>
      <c r="M4378" s="191"/>
      <c r="N4378" s="190"/>
      <c r="O4378" s="192"/>
      <c r="P4378" s="218"/>
      <c r="Q4378" s="218"/>
      <c r="R4378" s="218"/>
    </row>
    <row r="4379" spans="1:18" x14ac:dyDescent="0.25">
      <c r="A4379" s="191"/>
      <c r="B4379" s="190"/>
      <c r="C4379" s="190"/>
      <c r="D4379" s="190"/>
      <c r="E4379" s="190"/>
      <c r="F4379" s="190"/>
      <c r="G4379" s="190"/>
      <c r="H4379" s="276"/>
      <c r="I4379" s="190"/>
      <c r="J4379" s="67"/>
      <c r="K4379" s="190"/>
      <c r="L4379" s="190"/>
      <c r="M4379" s="191"/>
      <c r="N4379" s="190"/>
      <c r="O4379" s="192"/>
      <c r="P4379" s="218"/>
      <c r="Q4379" s="218"/>
      <c r="R4379" s="218"/>
    </row>
    <row r="4380" spans="1:18" x14ac:dyDescent="0.25">
      <c r="A4380" s="191"/>
      <c r="B4380" s="190"/>
      <c r="C4380" s="190"/>
      <c r="D4380" s="190"/>
      <c r="E4380" s="190"/>
      <c r="F4380" s="190"/>
      <c r="G4380" s="190"/>
      <c r="H4380" s="276"/>
      <c r="I4380" s="190"/>
      <c r="J4380" s="67"/>
      <c r="K4380" s="190"/>
      <c r="L4380" s="190"/>
      <c r="M4380" s="191"/>
      <c r="N4380" s="190"/>
      <c r="O4380" s="192"/>
      <c r="P4380" s="218"/>
      <c r="Q4380" s="218"/>
      <c r="R4380" s="218"/>
    </row>
    <row r="4381" spans="1:18" x14ac:dyDescent="0.25">
      <c r="A4381" s="191"/>
      <c r="B4381" s="190"/>
      <c r="C4381" s="190"/>
      <c r="D4381" s="190"/>
      <c r="E4381" s="190"/>
      <c r="F4381" s="190"/>
      <c r="G4381" s="190"/>
      <c r="H4381" s="276"/>
      <c r="I4381" s="190"/>
      <c r="J4381" s="67"/>
      <c r="K4381" s="190"/>
      <c r="L4381" s="190"/>
      <c r="M4381" s="191"/>
      <c r="N4381" s="190"/>
      <c r="O4381" s="192"/>
      <c r="P4381" s="218"/>
      <c r="Q4381" s="218"/>
      <c r="R4381" s="218"/>
    </row>
    <row r="4382" spans="1:18" x14ac:dyDescent="0.25">
      <c r="A4382" s="191"/>
      <c r="B4382" s="190"/>
      <c r="C4382" s="190"/>
      <c r="D4382" s="190"/>
      <c r="E4382" s="190"/>
      <c r="F4382" s="190"/>
      <c r="G4382" s="190"/>
      <c r="H4382" s="276"/>
      <c r="I4382" s="190"/>
      <c r="J4382" s="67"/>
      <c r="K4382" s="190"/>
      <c r="L4382" s="190"/>
      <c r="M4382" s="191"/>
      <c r="N4382" s="190"/>
      <c r="O4382" s="192"/>
      <c r="P4382" s="218"/>
      <c r="Q4382" s="218"/>
      <c r="R4382" s="218"/>
    </row>
    <row r="4383" spans="1:18" x14ac:dyDescent="0.25">
      <c r="A4383" s="191"/>
      <c r="B4383" s="190"/>
      <c r="C4383" s="190"/>
      <c r="D4383" s="190"/>
      <c r="E4383" s="190"/>
      <c r="F4383" s="190"/>
      <c r="G4383" s="190"/>
      <c r="H4383" s="276"/>
      <c r="I4383" s="190"/>
      <c r="J4383" s="67"/>
      <c r="K4383" s="190"/>
      <c r="L4383" s="190"/>
      <c r="M4383" s="191"/>
      <c r="N4383" s="190"/>
      <c r="O4383" s="192"/>
      <c r="P4383" s="218"/>
      <c r="Q4383" s="218"/>
      <c r="R4383" s="218"/>
    </row>
    <row r="4384" spans="1:18" x14ac:dyDescent="0.25">
      <c r="A4384" s="191"/>
      <c r="B4384" s="190"/>
      <c r="C4384" s="190"/>
      <c r="D4384" s="190"/>
      <c r="E4384" s="190"/>
      <c r="F4384" s="190"/>
      <c r="G4384" s="190"/>
      <c r="H4384" s="276"/>
      <c r="I4384" s="190"/>
      <c r="J4384" s="67"/>
      <c r="K4384" s="190"/>
      <c r="L4384" s="190"/>
      <c r="M4384" s="191"/>
      <c r="N4384" s="190"/>
      <c r="O4384" s="192"/>
      <c r="P4384" s="218"/>
      <c r="Q4384" s="218"/>
      <c r="R4384" s="218"/>
    </row>
    <row r="4385" spans="1:18" x14ac:dyDescent="0.25">
      <c r="A4385" s="191"/>
      <c r="B4385" s="190"/>
      <c r="C4385" s="190"/>
      <c r="D4385" s="190"/>
      <c r="E4385" s="190"/>
      <c r="F4385" s="190"/>
      <c r="G4385" s="190"/>
      <c r="H4385" s="276"/>
      <c r="I4385" s="190"/>
      <c r="J4385" s="67"/>
      <c r="K4385" s="190"/>
      <c r="L4385" s="190"/>
      <c r="M4385" s="191"/>
      <c r="N4385" s="190"/>
      <c r="O4385" s="192"/>
      <c r="P4385" s="218"/>
      <c r="Q4385" s="218"/>
      <c r="R4385" s="218"/>
    </row>
    <row r="4386" spans="1:18" x14ac:dyDescent="0.25">
      <c r="A4386" s="191"/>
      <c r="B4386" s="190"/>
      <c r="C4386" s="190"/>
      <c r="D4386" s="190"/>
      <c r="E4386" s="190"/>
      <c r="F4386" s="190"/>
      <c r="G4386" s="190"/>
      <c r="H4386" s="276"/>
      <c r="I4386" s="190"/>
      <c r="J4386" s="67"/>
      <c r="K4386" s="190"/>
      <c r="L4386" s="190"/>
      <c r="M4386" s="191"/>
      <c r="N4386" s="190"/>
      <c r="O4386" s="192"/>
      <c r="P4386" s="218"/>
      <c r="Q4386" s="218"/>
      <c r="R4386" s="218"/>
    </row>
    <row r="4387" spans="1:18" x14ac:dyDescent="0.25">
      <c r="A4387" s="191"/>
      <c r="B4387" s="190"/>
      <c r="C4387" s="190"/>
      <c r="D4387" s="190"/>
      <c r="E4387" s="190"/>
      <c r="F4387" s="190"/>
      <c r="G4387" s="190"/>
      <c r="H4387" s="276"/>
      <c r="I4387" s="190"/>
      <c r="J4387" s="67"/>
      <c r="K4387" s="190"/>
      <c r="L4387" s="190"/>
      <c r="M4387" s="191"/>
      <c r="N4387" s="190"/>
      <c r="O4387" s="192"/>
      <c r="P4387" s="218"/>
      <c r="Q4387" s="218"/>
      <c r="R4387" s="218"/>
    </row>
    <row r="4388" spans="1:18" x14ac:dyDescent="0.25">
      <c r="A4388" s="191"/>
      <c r="B4388" s="190"/>
      <c r="C4388" s="190"/>
      <c r="D4388" s="190"/>
      <c r="E4388" s="190"/>
      <c r="F4388" s="190"/>
      <c r="G4388" s="190"/>
      <c r="H4388" s="276"/>
      <c r="I4388" s="190"/>
      <c r="J4388" s="67"/>
      <c r="K4388" s="190"/>
      <c r="L4388" s="190"/>
      <c r="M4388" s="191"/>
      <c r="N4388" s="190"/>
      <c r="O4388" s="192"/>
      <c r="P4388" s="218"/>
      <c r="Q4388" s="218"/>
      <c r="R4388" s="218"/>
    </row>
    <row r="4389" spans="1:18" x14ac:dyDescent="0.25">
      <c r="A4389" s="191"/>
      <c r="B4389" s="190"/>
      <c r="C4389" s="190"/>
      <c r="D4389" s="190"/>
      <c r="E4389" s="190"/>
      <c r="F4389" s="190"/>
      <c r="G4389" s="190"/>
      <c r="H4389" s="276"/>
      <c r="I4389" s="190"/>
      <c r="J4389" s="67"/>
      <c r="K4389" s="190"/>
      <c r="L4389" s="190"/>
      <c r="M4389" s="191"/>
      <c r="N4389" s="190"/>
      <c r="O4389" s="192"/>
      <c r="P4389" s="218"/>
      <c r="Q4389" s="218"/>
      <c r="R4389" s="218"/>
    </row>
    <row r="4390" spans="1:18" x14ac:dyDescent="0.25">
      <c r="A4390" s="191"/>
      <c r="B4390" s="190"/>
      <c r="C4390" s="190"/>
      <c r="D4390" s="190"/>
      <c r="E4390" s="190"/>
      <c r="F4390" s="190"/>
      <c r="G4390" s="190"/>
      <c r="H4390" s="276"/>
      <c r="I4390" s="190"/>
      <c r="J4390" s="67"/>
      <c r="K4390" s="190"/>
      <c r="L4390" s="190"/>
      <c r="M4390" s="191"/>
      <c r="N4390" s="190"/>
      <c r="O4390" s="192"/>
      <c r="P4390" s="218"/>
      <c r="Q4390" s="218"/>
      <c r="R4390" s="218"/>
    </row>
    <row r="4391" spans="1:18" x14ac:dyDescent="0.25">
      <c r="A4391" s="191"/>
      <c r="B4391" s="190"/>
      <c r="C4391" s="190"/>
      <c r="D4391" s="190"/>
      <c r="E4391" s="190"/>
      <c r="F4391" s="190"/>
      <c r="G4391" s="190"/>
      <c r="H4391" s="276"/>
      <c r="I4391" s="190"/>
      <c r="J4391" s="67"/>
      <c r="K4391" s="190"/>
      <c r="L4391" s="190"/>
      <c r="M4391" s="191"/>
      <c r="N4391" s="190"/>
      <c r="O4391" s="192"/>
      <c r="P4391" s="218"/>
      <c r="Q4391" s="218"/>
      <c r="R4391" s="218"/>
    </row>
    <row r="4392" spans="1:18" x14ac:dyDescent="0.25">
      <c r="A4392" s="191"/>
      <c r="B4392" s="190"/>
      <c r="C4392" s="190"/>
      <c r="D4392" s="190"/>
      <c r="E4392" s="190"/>
      <c r="F4392" s="190"/>
      <c r="G4392" s="190"/>
      <c r="H4392" s="276"/>
      <c r="I4392" s="190"/>
      <c r="J4392" s="67"/>
      <c r="K4392" s="190"/>
      <c r="L4392" s="190"/>
      <c r="M4392" s="191"/>
      <c r="N4392" s="190"/>
      <c r="O4392" s="192"/>
      <c r="P4392" s="218"/>
      <c r="Q4392" s="218"/>
      <c r="R4392" s="218"/>
    </row>
    <row r="4393" spans="1:18" x14ac:dyDescent="0.25">
      <c r="A4393" s="191"/>
      <c r="B4393" s="190"/>
      <c r="C4393" s="190"/>
      <c r="D4393" s="190"/>
      <c r="E4393" s="190"/>
      <c r="F4393" s="190"/>
      <c r="G4393" s="190"/>
      <c r="H4393" s="276"/>
      <c r="I4393" s="190"/>
      <c r="J4393" s="67"/>
      <c r="K4393" s="190"/>
      <c r="L4393" s="190"/>
      <c r="M4393" s="191"/>
      <c r="N4393" s="190"/>
      <c r="O4393" s="192"/>
      <c r="P4393" s="218"/>
      <c r="Q4393" s="218"/>
      <c r="R4393" s="218"/>
    </row>
    <row r="4394" spans="1:18" x14ac:dyDescent="0.25">
      <c r="A4394" s="191"/>
      <c r="B4394" s="190"/>
      <c r="C4394" s="190"/>
      <c r="D4394" s="190"/>
      <c r="E4394" s="190"/>
      <c r="F4394" s="190"/>
      <c r="G4394" s="190"/>
      <c r="H4394" s="276"/>
      <c r="I4394" s="190"/>
      <c r="J4394" s="67"/>
      <c r="K4394" s="190"/>
      <c r="L4394" s="190"/>
      <c r="M4394" s="191"/>
      <c r="N4394" s="190"/>
      <c r="O4394" s="192"/>
      <c r="P4394" s="218"/>
      <c r="Q4394" s="218"/>
      <c r="R4394" s="218"/>
    </row>
    <row r="4395" spans="1:18" x14ac:dyDescent="0.25">
      <c r="A4395" s="191"/>
      <c r="B4395" s="190"/>
      <c r="C4395" s="190"/>
      <c r="D4395" s="190"/>
      <c r="E4395" s="190"/>
      <c r="F4395" s="190"/>
      <c r="G4395" s="190"/>
      <c r="H4395" s="276"/>
      <c r="I4395" s="190"/>
      <c r="J4395" s="67"/>
      <c r="K4395" s="190"/>
      <c r="L4395" s="190"/>
      <c r="M4395" s="191"/>
      <c r="N4395" s="190"/>
      <c r="O4395" s="192"/>
      <c r="P4395" s="218"/>
      <c r="Q4395" s="218"/>
      <c r="R4395" s="218"/>
    </row>
    <row r="4396" spans="1:18" x14ac:dyDescent="0.25">
      <c r="A4396" s="191"/>
      <c r="B4396" s="190"/>
      <c r="C4396" s="190"/>
      <c r="D4396" s="190"/>
      <c r="E4396" s="190"/>
      <c r="F4396" s="190"/>
      <c r="G4396" s="190"/>
      <c r="H4396" s="276"/>
      <c r="I4396" s="190"/>
      <c r="J4396" s="67"/>
      <c r="K4396" s="190"/>
      <c r="L4396" s="190"/>
      <c r="M4396" s="191"/>
      <c r="N4396" s="190"/>
      <c r="O4396" s="192"/>
      <c r="P4396" s="218"/>
      <c r="Q4396" s="218"/>
      <c r="R4396" s="218"/>
    </row>
    <row r="4397" spans="1:18" x14ac:dyDescent="0.25">
      <c r="A4397" s="191"/>
      <c r="B4397" s="190"/>
      <c r="C4397" s="190"/>
      <c r="D4397" s="190"/>
      <c r="E4397" s="190"/>
      <c r="F4397" s="190"/>
      <c r="G4397" s="190"/>
      <c r="H4397" s="276"/>
      <c r="I4397" s="190"/>
      <c r="J4397" s="67"/>
      <c r="K4397" s="190"/>
      <c r="L4397" s="190"/>
      <c r="M4397" s="191"/>
      <c r="N4397" s="190"/>
      <c r="O4397" s="192"/>
      <c r="P4397" s="218"/>
      <c r="Q4397" s="218"/>
      <c r="R4397" s="218"/>
    </row>
    <row r="4398" spans="1:18" x14ac:dyDescent="0.25">
      <c r="A4398" s="191"/>
      <c r="B4398" s="190"/>
      <c r="C4398" s="190"/>
      <c r="D4398" s="190"/>
      <c r="E4398" s="190"/>
      <c r="F4398" s="190"/>
      <c r="G4398" s="190"/>
      <c r="H4398" s="276"/>
      <c r="I4398" s="190"/>
      <c r="J4398" s="67"/>
      <c r="K4398" s="190"/>
      <c r="L4398" s="190"/>
      <c r="M4398" s="191"/>
      <c r="N4398" s="190"/>
      <c r="O4398" s="192"/>
      <c r="P4398" s="218"/>
      <c r="Q4398" s="218"/>
      <c r="R4398" s="218"/>
    </row>
    <row r="4399" spans="1:18" x14ac:dyDescent="0.25">
      <c r="A4399" s="191"/>
      <c r="B4399" s="190"/>
      <c r="C4399" s="190"/>
      <c r="D4399" s="190"/>
      <c r="E4399" s="190"/>
      <c r="F4399" s="190"/>
      <c r="G4399" s="190"/>
      <c r="H4399" s="276"/>
      <c r="I4399" s="190"/>
      <c r="J4399" s="67"/>
      <c r="K4399" s="190"/>
      <c r="L4399" s="190"/>
      <c r="M4399" s="191"/>
      <c r="N4399" s="190"/>
      <c r="O4399" s="192"/>
      <c r="P4399" s="218"/>
      <c r="Q4399" s="218"/>
      <c r="R4399" s="218"/>
    </row>
    <row r="4400" spans="1:18" x14ac:dyDescent="0.25">
      <c r="A4400" s="191"/>
      <c r="B4400" s="190"/>
      <c r="C4400" s="190"/>
      <c r="D4400" s="190"/>
      <c r="E4400" s="190"/>
      <c r="F4400" s="190"/>
      <c r="G4400" s="190"/>
      <c r="H4400" s="276"/>
      <c r="I4400" s="190"/>
      <c r="J4400" s="67"/>
      <c r="K4400" s="190"/>
      <c r="L4400" s="190"/>
      <c r="M4400" s="191"/>
      <c r="N4400" s="190"/>
      <c r="O4400" s="192"/>
      <c r="P4400" s="218"/>
      <c r="Q4400" s="218"/>
      <c r="R4400" s="218"/>
    </row>
    <row r="4401" spans="1:18" x14ac:dyDescent="0.25">
      <c r="A4401" s="191"/>
      <c r="B4401" s="190"/>
      <c r="C4401" s="190"/>
      <c r="D4401" s="190"/>
      <c r="E4401" s="190"/>
      <c r="F4401" s="190"/>
      <c r="G4401" s="190"/>
      <c r="H4401" s="276"/>
      <c r="I4401" s="190"/>
      <c r="J4401" s="67"/>
      <c r="K4401" s="190"/>
      <c r="L4401" s="190"/>
      <c r="M4401" s="191"/>
      <c r="N4401" s="190"/>
      <c r="O4401" s="192"/>
      <c r="P4401" s="218"/>
      <c r="Q4401" s="218"/>
      <c r="R4401" s="218"/>
    </row>
    <row r="4402" spans="1:18" x14ac:dyDescent="0.25">
      <c r="A4402" s="191"/>
      <c r="B4402" s="190"/>
      <c r="C4402" s="190"/>
      <c r="D4402" s="190"/>
      <c r="E4402" s="190"/>
      <c r="F4402" s="190"/>
      <c r="G4402" s="190"/>
      <c r="H4402" s="276"/>
      <c r="I4402" s="190"/>
      <c r="J4402" s="67"/>
      <c r="K4402" s="190"/>
      <c r="L4402" s="190"/>
      <c r="M4402" s="191"/>
      <c r="N4402" s="190"/>
      <c r="O4402" s="192"/>
      <c r="P4402" s="218"/>
      <c r="Q4402" s="218"/>
      <c r="R4402" s="218"/>
    </row>
    <row r="4403" spans="1:18" x14ac:dyDescent="0.25">
      <c r="A4403" s="191"/>
      <c r="B4403" s="190"/>
      <c r="C4403" s="190"/>
      <c r="D4403" s="190"/>
      <c r="E4403" s="190"/>
      <c r="F4403" s="190"/>
      <c r="G4403" s="190"/>
      <c r="H4403" s="276"/>
      <c r="I4403" s="190"/>
      <c r="J4403" s="67"/>
      <c r="K4403" s="190"/>
      <c r="L4403" s="190"/>
      <c r="M4403" s="191"/>
      <c r="N4403" s="190"/>
      <c r="O4403" s="192"/>
      <c r="P4403" s="218"/>
      <c r="Q4403" s="218"/>
      <c r="R4403" s="218"/>
    </row>
    <row r="4404" spans="1:18" x14ac:dyDescent="0.25">
      <c r="A4404" s="191"/>
      <c r="B4404" s="190"/>
      <c r="C4404" s="190"/>
      <c r="D4404" s="190"/>
      <c r="E4404" s="190"/>
      <c r="F4404" s="190"/>
      <c r="G4404" s="190"/>
      <c r="H4404" s="276"/>
      <c r="I4404" s="190"/>
      <c r="J4404" s="67"/>
      <c r="K4404" s="190"/>
      <c r="L4404" s="190"/>
      <c r="M4404" s="191"/>
      <c r="N4404" s="190"/>
      <c r="O4404" s="192"/>
      <c r="P4404" s="218"/>
      <c r="Q4404" s="218"/>
      <c r="R4404" s="218"/>
    </row>
    <row r="4405" spans="1:18" x14ac:dyDescent="0.25">
      <c r="A4405" s="191"/>
      <c r="B4405" s="190"/>
      <c r="C4405" s="190"/>
      <c r="D4405" s="190"/>
      <c r="E4405" s="190"/>
      <c r="F4405" s="190"/>
      <c r="G4405" s="190"/>
      <c r="H4405" s="276"/>
      <c r="I4405" s="190"/>
      <c r="J4405" s="67"/>
      <c r="K4405" s="190"/>
      <c r="L4405" s="190"/>
      <c r="M4405" s="191"/>
      <c r="N4405" s="190"/>
      <c r="O4405" s="192"/>
      <c r="P4405" s="218"/>
      <c r="Q4405" s="218"/>
      <c r="R4405" s="218"/>
    </row>
    <row r="4406" spans="1:18" x14ac:dyDescent="0.25">
      <c r="A4406" s="191"/>
      <c r="B4406" s="190"/>
      <c r="C4406" s="190"/>
      <c r="D4406" s="190"/>
      <c r="E4406" s="190"/>
      <c r="F4406" s="190"/>
      <c r="G4406" s="190"/>
      <c r="H4406" s="276"/>
      <c r="I4406" s="190"/>
      <c r="J4406" s="67"/>
      <c r="K4406" s="190"/>
      <c r="L4406" s="190"/>
      <c r="M4406" s="191"/>
      <c r="N4406" s="190"/>
      <c r="O4406" s="192"/>
      <c r="P4406" s="218"/>
      <c r="Q4406" s="218"/>
      <c r="R4406" s="218"/>
    </row>
    <row r="4407" spans="1:18" x14ac:dyDescent="0.25">
      <c r="A4407" s="191"/>
      <c r="B4407" s="190"/>
      <c r="C4407" s="190"/>
      <c r="D4407" s="190"/>
      <c r="E4407" s="190"/>
      <c r="F4407" s="190"/>
      <c r="G4407" s="190"/>
      <c r="H4407" s="276"/>
      <c r="I4407" s="190"/>
      <c r="J4407" s="67"/>
      <c r="K4407" s="190"/>
      <c r="L4407" s="190"/>
      <c r="M4407" s="191"/>
      <c r="N4407" s="190"/>
      <c r="O4407" s="192"/>
      <c r="P4407" s="218"/>
      <c r="Q4407" s="218"/>
      <c r="R4407" s="218"/>
    </row>
    <row r="4408" spans="1:18" x14ac:dyDescent="0.25">
      <c r="A4408" s="191"/>
      <c r="B4408" s="190"/>
      <c r="C4408" s="190"/>
      <c r="D4408" s="190"/>
      <c r="E4408" s="190"/>
      <c r="F4408" s="190"/>
      <c r="G4408" s="190"/>
      <c r="H4408" s="276"/>
      <c r="I4408" s="190"/>
      <c r="J4408" s="67"/>
      <c r="K4408" s="190"/>
      <c r="L4408" s="190"/>
      <c r="M4408" s="191"/>
      <c r="N4408" s="190"/>
      <c r="O4408" s="192"/>
      <c r="P4408" s="218"/>
      <c r="Q4408" s="218"/>
      <c r="R4408" s="218"/>
    </row>
    <row r="4409" spans="1:18" x14ac:dyDescent="0.25">
      <c r="A4409" s="191"/>
      <c r="B4409" s="190"/>
      <c r="C4409" s="190"/>
      <c r="D4409" s="190"/>
      <c r="E4409" s="190"/>
      <c r="F4409" s="190"/>
      <c r="G4409" s="190"/>
      <c r="H4409" s="276"/>
      <c r="I4409" s="190"/>
      <c r="J4409" s="67"/>
      <c r="K4409" s="190"/>
      <c r="L4409" s="190"/>
      <c r="M4409" s="191"/>
      <c r="N4409" s="190"/>
      <c r="O4409" s="192"/>
      <c r="P4409" s="218"/>
      <c r="Q4409" s="218"/>
      <c r="R4409" s="218"/>
    </row>
    <row r="4410" spans="1:18" x14ac:dyDescent="0.25">
      <c r="A4410" s="191"/>
      <c r="B4410" s="190"/>
      <c r="C4410" s="190"/>
      <c r="D4410" s="190"/>
      <c r="E4410" s="190"/>
      <c r="F4410" s="190"/>
      <c r="G4410" s="190"/>
      <c r="H4410" s="276"/>
      <c r="I4410" s="190"/>
      <c r="J4410" s="67"/>
      <c r="K4410" s="190"/>
      <c r="L4410" s="190"/>
      <c r="M4410" s="191"/>
      <c r="N4410" s="190"/>
      <c r="O4410" s="192"/>
      <c r="P4410" s="218"/>
      <c r="Q4410" s="218"/>
      <c r="R4410" s="218"/>
    </row>
    <row r="4411" spans="1:18" x14ac:dyDescent="0.25">
      <c r="A4411" s="191"/>
      <c r="B4411" s="190"/>
      <c r="C4411" s="190"/>
      <c r="D4411" s="190"/>
      <c r="E4411" s="190"/>
      <c r="F4411" s="190"/>
      <c r="G4411" s="190"/>
      <c r="H4411" s="276"/>
      <c r="I4411" s="190"/>
      <c r="J4411" s="67"/>
      <c r="K4411" s="190"/>
      <c r="L4411" s="190"/>
      <c r="M4411" s="191"/>
      <c r="N4411" s="190"/>
      <c r="O4411" s="192"/>
      <c r="P4411" s="218"/>
      <c r="Q4411" s="218"/>
      <c r="R4411" s="218"/>
    </row>
    <row r="4412" spans="1:18" x14ac:dyDescent="0.25">
      <c r="A4412" s="191"/>
      <c r="B4412" s="190"/>
      <c r="C4412" s="190"/>
      <c r="D4412" s="190"/>
      <c r="E4412" s="190"/>
      <c r="F4412" s="190"/>
      <c r="G4412" s="190"/>
      <c r="H4412" s="276"/>
      <c r="I4412" s="190"/>
      <c r="J4412" s="67"/>
      <c r="K4412" s="190"/>
      <c r="L4412" s="190"/>
      <c r="M4412" s="191"/>
      <c r="N4412" s="190"/>
      <c r="O4412" s="192"/>
      <c r="P4412" s="218"/>
      <c r="Q4412" s="218"/>
      <c r="R4412" s="218"/>
    </row>
    <row r="4413" spans="1:18" x14ac:dyDescent="0.25">
      <c r="A4413" s="191"/>
      <c r="B4413" s="190"/>
      <c r="C4413" s="190"/>
      <c r="D4413" s="190"/>
      <c r="E4413" s="190"/>
      <c r="F4413" s="190"/>
      <c r="G4413" s="190"/>
      <c r="H4413" s="276"/>
      <c r="I4413" s="190"/>
      <c r="J4413" s="67"/>
      <c r="K4413" s="190"/>
      <c r="L4413" s="190"/>
      <c r="M4413" s="191"/>
      <c r="N4413" s="190"/>
      <c r="O4413" s="192"/>
      <c r="P4413" s="218"/>
      <c r="Q4413" s="218"/>
      <c r="R4413" s="218"/>
    </row>
    <row r="4414" spans="1:18" x14ac:dyDescent="0.25">
      <c r="A4414" s="191"/>
      <c r="B4414" s="190"/>
      <c r="C4414" s="190"/>
      <c r="D4414" s="190"/>
      <c r="E4414" s="190"/>
      <c r="F4414" s="190"/>
      <c r="G4414" s="190"/>
      <c r="H4414" s="276"/>
      <c r="I4414" s="190"/>
      <c r="J4414" s="67"/>
      <c r="K4414" s="190"/>
      <c r="L4414" s="190"/>
      <c r="M4414" s="191"/>
      <c r="N4414" s="190"/>
      <c r="O4414" s="192"/>
      <c r="P4414" s="218"/>
      <c r="Q4414" s="218"/>
      <c r="R4414" s="218"/>
    </row>
    <row r="4415" spans="1:18" x14ac:dyDescent="0.25">
      <c r="A4415" s="191"/>
      <c r="B4415" s="190"/>
      <c r="C4415" s="190"/>
      <c r="D4415" s="190"/>
      <c r="E4415" s="190"/>
      <c r="F4415" s="190"/>
      <c r="G4415" s="190"/>
      <c r="H4415" s="276"/>
      <c r="I4415" s="190"/>
      <c r="J4415" s="67"/>
      <c r="K4415" s="190"/>
      <c r="L4415" s="190"/>
      <c r="M4415" s="191"/>
      <c r="N4415" s="190"/>
      <c r="O4415" s="192"/>
      <c r="P4415" s="218"/>
      <c r="Q4415" s="218"/>
      <c r="R4415" s="218"/>
    </row>
    <row r="4416" spans="1:18" x14ac:dyDescent="0.25">
      <c r="A4416" s="191"/>
      <c r="B4416" s="190"/>
      <c r="C4416" s="190"/>
      <c r="D4416" s="190"/>
      <c r="E4416" s="190"/>
      <c r="F4416" s="190"/>
      <c r="G4416" s="190"/>
      <c r="H4416" s="276"/>
      <c r="I4416" s="190"/>
      <c r="J4416" s="67"/>
      <c r="K4416" s="190"/>
      <c r="L4416" s="190"/>
      <c r="M4416" s="191"/>
      <c r="N4416" s="190"/>
      <c r="O4416" s="192"/>
      <c r="P4416" s="218"/>
      <c r="Q4416" s="218"/>
      <c r="R4416" s="218"/>
    </row>
    <row r="4417" spans="1:18" x14ac:dyDescent="0.25">
      <c r="A4417" s="191"/>
      <c r="B4417" s="190"/>
      <c r="C4417" s="190"/>
      <c r="D4417" s="190"/>
      <c r="E4417" s="190"/>
      <c r="F4417" s="190"/>
      <c r="G4417" s="190"/>
      <c r="H4417" s="276"/>
      <c r="I4417" s="190"/>
      <c r="J4417" s="67"/>
      <c r="K4417" s="190"/>
      <c r="L4417" s="190"/>
      <c r="M4417" s="191"/>
      <c r="N4417" s="190"/>
      <c r="O4417" s="192"/>
      <c r="P4417" s="218"/>
      <c r="Q4417" s="218"/>
      <c r="R4417" s="218"/>
    </row>
    <row r="4418" spans="1:18" x14ac:dyDescent="0.25">
      <c r="A4418" s="191"/>
      <c r="B4418" s="190"/>
      <c r="C4418" s="190"/>
      <c r="D4418" s="190"/>
      <c r="E4418" s="190"/>
      <c r="F4418" s="190"/>
      <c r="G4418" s="190"/>
      <c r="H4418" s="276"/>
      <c r="I4418" s="190"/>
      <c r="J4418" s="67"/>
      <c r="K4418" s="190"/>
      <c r="L4418" s="190"/>
      <c r="M4418" s="191"/>
      <c r="N4418" s="190"/>
      <c r="O4418" s="192"/>
      <c r="P4418" s="218"/>
      <c r="Q4418" s="218"/>
      <c r="R4418" s="218"/>
    </row>
    <row r="4419" spans="1:18" x14ac:dyDescent="0.25">
      <c r="A4419" s="191"/>
      <c r="B4419" s="190"/>
      <c r="C4419" s="190"/>
      <c r="D4419" s="190"/>
      <c r="E4419" s="190"/>
      <c r="F4419" s="190"/>
      <c r="G4419" s="190"/>
      <c r="H4419" s="276"/>
      <c r="I4419" s="190"/>
      <c r="J4419" s="67"/>
      <c r="K4419" s="190"/>
      <c r="L4419" s="190"/>
      <c r="M4419" s="191"/>
      <c r="N4419" s="190"/>
      <c r="O4419" s="192"/>
      <c r="P4419" s="218"/>
      <c r="Q4419" s="218"/>
      <c r="R4419" s="218"/>
    </row>
    <row r="4420" spans="1:18" x14ac:dyDescent="0.25">
      <c r="A4420" s="191"/>
      <c r="B4420" s="190"/>
      <c r="C4420" s="190"/>
      <c r="D4420" s="190"/>
      <c r="E4420" s="190"/>
      <c r="F4420" s="190"/>
      <c r="G4420" s="190"/>
      <c r="H4420" s="276"/>
      <c r="I4420" s="190"/>
      <c r="J4420" s="67"/>
      <c r="K4420" s="190"/>
      <c r="L4420" s="190"/>
      <c r="M4420" s="191"/>
      <c r="N4420" s="190"/>
      <c r="O4420" s="192"/>
      <c r="P4420" s="218"/>
      <c r="Q4420" s="218"/>
      <c r="R4420" s="218"/>
    </row>
    <row r="4421" spans="1:18" x14ac:dyDescent="0.25">
      <c r="A4421" s="191"/>
      <c r="B4421" s="190"/>
      <c r="C4421" s="190"/>
      <c r="D4421" s="190"/>
      <c r="E4421" s="190"/>
      <c r="F4421" s="190"/>
      <c r="G4421" s="190"/>
      <c r="H4421" s="276"/>
      <c r="I4421" s="190"/>
      <c r="J4421" s="67"/>
      <c r="K4421" s="190"/>
      <c r="L4421" s="190"/>
      <c r="M4421" s="191"/>
      <c r="N4421" s="190"/>
      <c r="O4421" s="192"/>
      <c r="P4421" s="218"/>
      <c r="Q4421" s="218"/>
      <c r="R4421" s="218"/>
    </row>
    <row r="4422" spans="1:18" x14ac:dyDescent="0.25">
      <c r="A4422" s="191"/>
      <c r="B4422" s="190"/>
      <c r="C4422" s="190"/>
      <c r="D4422" s="190"/>
      <c r="E4422" s="190"/>
      <c r="F4422" s="190"/>
      <c r="G4422" s="190"/>
      <c r="H4422" s="276"/>
      <c r="I4422" s="190"/>
      <c r="J4422" s="67"/>
      <c r="K4422" s="190"/>
      <c r="L4422" s="190"/>
      <c r="M4422" s="191"/>
      <c r="N4422" s="190"/>
      <c r="O4422" s="192"/>
      <c r="P4422" s="218"/>
      <c r="Q4422" s="218"/>
      <c r="R4422" s="218"/>
    </row>
    <row r="4423" spans="1:18" x14ac:dyDescent="0.25">
      <c r="A4423" s="191"/>
      <c r="B4423" s="190"/>
      <c r="C4423" s="190"/>
      <c r="D4423" s="190"/>
      <c r="E4423" s="190"/>
      <c r="F4423" s="190"/>
      <c r="G4423" s="190"/>
      <c r="H4423" s="276"/>
      <c r="I4423" s="190"/>
      <c r="J4423" s="67"/>
      <c r="K4423" s="190"/>
      <c r="L4423" s="190"/>
      <c r="M4423" s="191"/>
      <c r="N4423" s="190"/>
      <c r="O4423" s="192"/>
      <c r="P4423" s="218"/>
      <c r="Q4423" s="218"/>
      <c r="R4423" s="218"/>
    </row>
    <row r="4424" spans="1:18" x14ac:dyDescent="0.25">
      <c r="A4424" s="191"/>
      <c r="B4424" s="190"/>
      <c r="C4424" s="190"/>
      <c r="D4424" s="190"/>
      <c r="E4424" s="190"/>
      <c r="F4424" s="190"/>
      <c r="G4424" s="190"/>
      <c r="H4424" s="276"/>
      <c r="I4424" s="190"/>
      <c r="J4424" s="67"/>
      <c r="K4424" s="190"/>
      <c r="L4424" s="190"/>
      <c r="M4424" s="191"/>
      <c r="N4424" s="190"/>
      <c r="O4424" s="192"/>
      <c r="P4424" s="218"/>
      <c r="Q4424" s="218"/>
      <c r="R4424" s="218"/>
    </row>
    <row r="4425" spans="1:18" x14ac:dyDescent="0.25">
      <c r="A4425" s="191"/>
      <c r="B4425" s="190"/>
      <c r="C4425" s="190"/>
      <c r="D4425" s="190"/>
      <c r="E4425" s="190"/>
      <c r="F4425" s="190"/>
      <c r="G4425" s="190"/>
      <c r="H4425" s="276"/>
      <c r="I4425" s="190"/>
      <c r="J4425" s="67"/>
      <c r="K4425" s="190"/>
      <c r="L4425" s="190"/>
      <c r="M4425" s="191"/>
      <c r="N4425" s="190"/>
      <c r="O4425" s="192"/>
      <c r="P4425" s="218"/>
      <c r="Q4425" s="218"/>
      <c r="R4425" s="218"/>
    </row>
    <row r="4426" spans="1:18" x14ac:dyDescent="0.25">
      <c r="A4426" s="191"/>
      <c r="B4426" s="190"/>
      <c r="C4426" s="190"/>
      <c r="D4426" s="190"/>
      <c r="E4426" s="190"/>
      <c r="F4426" s="190"/>
      <c r="G4426" s="190"/>
      <c r="H4426" s="276"/>
      <c r="I4426" s="190"/>
      <c r="J4426" s="67"/>
      <c r="K4426" s="190"/>
      <c r="L4426" s="190"/>
      <c r="M4426" s="191"/>
      <c r="N4426" s="190"/>
      <c r="O4426" s="192"/>
      <c r="P4426" s="218"/>
      <c r="Q4426" s="218"/>
      <c r="R4426" s="218"/>
    </row>
    <row r="4427" spans="1:18" x14ac:dyDescent="0.25">
      <c r="A4427" s="191"/>
      <c r="B4427" s="190"/>
      <c r="C4427" s="190"/>
      <c r="D4427" s="190"/>
      <c r="E4427" s="190"/>
      <c r="F4427" s="190"/>
      <c r="G4427" s="190"/>
      <c r="H4427" s="276"/>
      <c r="I4427" s="190"/>
      <c r="J4427" s="67"/>
      <c r="K4427" s="190"/>
      <c r="L4427" s="190"/>
      <c r="M4427" s="191"/>
      <c r="N4427" s="190"/>
      <c r="O4427" s="192"/>
      <c r="P4427" s="218"/>
      <c r="Q4427" s="218"/>
      <c r="R4427" s="218"/>
    </row>
    <row r="4428" spans="1:18" x14ac:dyDescent="0.25">
      <c r="A4428" s="191"/>
      <c r="B4428" s="190"/>
      <c r="C4428" s="190"/>
      <c r="D4428" s="190"/>
      <c r="E4428" s="190"/>
      <c r="F4428" s="190"/>
      <c r="G4428" s="190"/>
      <c r="H4428" s="276"/>
      <c r="I4428" s="190"/>
      <c r="J4428" s="67"/>
      <c r="K4428" s="190"/>
      <c r="L4428" s="190"/>
      <c r="M4428" s="191"/>
      <c r="N4428" s="190"/>
      <c r="O4428" s="192"/>
      <c r="P4428" s="218"/>
      <c r="Q4428" s="218"/>
      <c r="R4428" s="218"/>
    </row>
    <row r="4429" spans="1:18" x14ac:dyDescent="0.25">
      <c r="A4429" s="191"/>
      <c r="B4429" s="190"/>
      <c r="C4429" s="190"/>
      <c r="D4429" s="190"/>
      <c r="E4429" s="190"/>
      <c r="F4429" s="190"/>
      <c r="G4429" s="190"/>
      <c r="H4429" s="276"/>
      <c r="I4429" s="190"/>
      <c r="J4429" s="67"/>
      <c r="K4429" s="190"/>
      <c r="L4429" s="190"/>
      <c r="M4429" s="191"/>
      <c r="N4429" s="190"/>
      <c r="O4429" s="192"/>
      <c r="P4429" s="218"/>
      <c r="Q4429" s="218"/>
      <c r="R4429" s="218"/>
    </row>
    <row r="4430" spans="1:18" x14ac:dyDescent="0.25">
      <c r="A4430" s="191"/>
      <c r="B4430" s="190"/>
      <c r="C4430" s="190"/>
      <c r="D4430" s="190"/>
      <c r="E4430" s="190"/>
      <c r="F4430" s="190"/>
      <c r="G4430" s="190"/>
      <c r="H4430" s="276"/>
      <c r="I4430" s="190"/>
      <c r="J4430" s="67"/>
      <c r="K4430" s="190"/>
      <c r="L4430" s="190"/>
      <c r="M4430" s="191"/>
      <c r="N4430" s="190"/>
      <c r="O4430" s="192"/>
      <c r="P4430" s="218"/>
      <c r="Q4430" s="218"/>
      <c r="R4430" s="218"/>
    </row>
    <row r="4431" spans="1:18" x14ac:dyDescent="0.25">
      <c r="A4431" s="191"/>
      <c r="B4431" s="190"/>
      <c r="C4431" s="190"/>
      <c r="D4431" s="190"/>
      <c r="E4431" s="190"/>
      <c r="F4431" s="190"/>
      <c r="G4431" s="190"/>
      <c r="H4431" s="276"/>
      <c r="I4431" s="190"/>
      <c r="J4431" s="67"/>
      <c r="K4431" s="190"/>
      <c r="L4431" s="190"/>
      <c r="M4431" s="191"/>
      <c r="N4431" s="190"/>
      <c r="O4431" s="192"/>
      <c r="P4431" s="218"/>
      <c r="Q4431" s="218"/>
      <c r="R4431" s="218"/>
    </row>
    <row r="4432" spans="1:18" x14ac:dyDescent="0.25">
      <c r="A4432" s="191"/>
      <c r="B4432" s="190"/>
      <c r="C4432" s="190"/>
      <c r="D4432" s="190"/>
      <c r="E4432" s="190"/>
      <c r="F4432" s="190"/>
      <c r="G4432" s="190"/>
      <c r="H4432" s="276"/>
      <c r="I4432" s="190"/>
      <c r="J4432" s="67"/>
      <c r="K4432" s="190"/>
      <c r="L4432" s="190"/>
      <c r="M4432" s="191"/>
      <c r="N4432" s="190"/>
      <c r="O4432" s="192"/>
      <c r="P4432" s="218"/>
      <c r="Q4432" s="218"/>
      <c r="R4432" s="218"/>
    </row>
    <row r="4433" spans="1:18" x14ac:dyDescent="0.25">
      <c r="A4433" s="191"/>
      <c r="B4433" s="190"/>
      <c r="C4433" s="190"/>
      <c r="D4433" s="190"/>
      <c r="E4433" s="190"/>
      <c r="F4433" s="190"/>
      <c r="G4433" s="190"/>
      <c r="H4433" s="276"/>
      <c r="I4433" s="190"/>
      <c r="J4433" s="67"/>
      <c r="K4433" s="190"/>
      <c r="L4433" s="190"/>
      <c r="M4433" s="191"/>
      <c r="N4433" s="190"/>
      <c r="O4433" s="192"/>
      <c r="P4433" s="218"/>
      <c r="Q4433" s="218"/>
      <c r="R4433" s="218"/>
    </row>
    <row r="4434" spans="1:18" x14ac:dyDescent="0.25">
      <c r="A4434" s="191"/>
      <c r="B4434" s="190"/>
      <c r="C4434" s="190"/>
      <c r="D4434" s="190"/>
      <c r="E4434" s="190"/>
      <c r="F4434" s="190"/>
      <c r="G4434" s="190"/>
      <c r="H4434" s="276"/>
      <c r="I4434" s="190"/>
      <c r="J4434" s="67"/>
      <c r="K4434" s="190"/>
      <c r="L4434" s="190"/>
      <c r="M4434" s="191"/>
      <c r="N4434" s="190"/>
      <c r="O4434" s="192"/>
      <c r="P4434" s="218"/>
      <c r="Q4434" s="218"/>
      <c r="R4434" s="218"/>
    </row>
    <row r="4435" spans="1:18" x14ac:dyDescent="0.25">
      <c r="A4435" s="191"/>
      <c r="B4435" s="190"/>
      <c r="C4435" s="190"/>
      <c r="D4435" s="190"/>
      <c r="E4435" s="190"/>
      <c r="F4435" s="190"/>
      <c r="G4435" s="190"/>
      <c r="H4435" s="276"/>
      <c r="I4435" s="190"/>
      <c r="J4435" s="67"/>
      <c r="K4435" s="190"/>
      <c r="L4435" s="190"/>
      <c r="M4435" s="191"/>
      <c r="N4435" s="190"/>
      <c r="O4435" s="192"/>
      <c r="P4435" s="218"/>
      <c r="Q4435" s="218"/>
      <c r="R4435" s="218"/>
    </row>
    <row r="4436" spans="1:18" x14ac:dyDescent="0.25">
      <c r="A4436" s="191"/>
      <c r="B4436" s="190"/>
      <c r="C4436" s="190"/>
      <c r="D4436" s="190"/>
      <c r="E4436" s="190"/>
      <c r="F4436" s="190"/>
      <c r="G4436" s="190"/>
      <c r="H4436" s="276"/>
      <c r="I4436" s="190"/>
      <c r="J4436" s="67"/>
      <c r="K4436" s="190"/>
      <c r="L4436" s="190"/>
      <c r="M4436" s="191"/>
      <c r="N4436" s="190"/>
      <c r="O4436" s="192"/>
      <c r="P4436" s="218"/>
      <c r="Q4436" s="218"/>
      <c r="R4436" s="218"/>
    </row>
    <row r="4437" spans="1:18" x14ac:dyDescent="0.25">
      <c r="A4437" s="191"/>
      <c r="B4437" s="190"/>
      <c r="C4437" s="190"/>
      <c r="D4437" s="190"/>
      <c r="E4437" s="190"/>
      <c r="F4437" s="190"/>
      <c r="G4437" s="190"/>
      <c r="H4437" s="276"/>
      <c r="I4437" s="190"/>
      <c r="J4437" s="67"/>
      <c r="K4437" s="190"/>
      <c r="L4437" s="190"/>
      <c r="M4437" s="191"/>
      <c r="N4437" s="190"/>
      <c r="O4437" s="192"/>
      <c r="P4437" s="218"/>
      <c r="Q4437" s="218"/>
      <c r="R4437" s="218"/>
    </row>
    <row r="4438" spans="1:18" x14ac:dyDescent="0.25">
      <c r="A4438" s="191"/>
      <c r="B4438" s="190"/>
      <c r="C4438" s="190"/>
      <c r="D4438" s="190"/>
      <c r="E4438" s="190"/>
      <c r="F4438" s="190"/>
      <c r="G4438" s="190"/>
      <c r="H4438" s="276"/>
      <c r="I4438" s="190"/>
      <c r="J4438" s="67"/>
      <c r="K4438" s="190"/>
      <c r="L4438" s="190"/>
      <c r="M4438" s="191"/>
      <c r="N4438" s="190"/>
      <c r="O4438" s="192"/>
      <c r="P4438" s="218"/>
      <c r="Q4438" s="218"/>
      <c r="R4438" s="218"/>
    </row>
    <row r="4439" spans="1:18" x14ac:dyDescent="0.25">
      <c r="A4439" s="191"/>
      <c r="B4439" s="190"/>
      <c r="C4439" s="190"/>
      <c r="D4439" s="190"/>
      <c r="E4439" s="190"/>
      <c r="F4439" s="190"/>
      <c r="G4439" s="190"/>
      <c r="H4439" s="276"/>
      <c r="I4439" s="190"/>
      <c r="J4439" s="67"/>
      <c r="K4439" s="190"/>
      <c r="L4439" s="190"/>
      <c r="M4439" s="191"/>
      <c r="N4439" s="190"/>
      <c r="O4439" s="192"/>
      <c r="P4439" s="218"/>
      <c r="Q4439" s="218"/>
      <c r="R4439" s="218"/>
    </row>
    <row r="4440" spans="1:18" x14ac:dyDescent="0.25">
      <c r="A4440" s="191"/>
      <c r="B4440" s="190"/>
      <c r="C4440" s="190"/>
      <c r="D4440" s="190"/>
      <c r="E4440" s="190"/>
      <c r="F4440" s="190"/>
      <c r="G4440" s="190"/>
      <c r="H4440" s="276"/>
      <c r="I4440" s="190"/>
      <c r="J4440" s="67"/>
      <c r="K4440" s="190"/>
      <c r="L4440" s="190"/>
      <c r="M4440" s="191"/>
      <c r="N4440" s="190"/>
      <c r="O4440" s="192"/>
      <c r="P4440" s="218"/>
      <c r="Q4440" s="218"/>
      <c r="R4440" s="218"/>
    </row>
    <row r="4441" spans="1:18" x14ac:dyDescent="0.25">
      <c r="A4441" s="191"/>
      <c r="B4441" s="190"/>
      <c r="C4441" s="190"/>
      <c r="D4441" s="190"/>
      <c r="E4441" s="190"/>
      <c r="F4441" s="190"/>
      <c r="G4441" s="190"/>
      <c r="H4441" s="276"/>
      <c r="I4441" s="190"/>
      <c r="J4441" s="67"/>
      <c r="K4441" s="190"/>
      <c r="L4441" s="190"/>
      <c r="M4441" s="191"/>
      <c r="N4441" s="190"/>
      <c r="O4441" s="192"/>
      <c r="P4441" s="218"/>
      <c r="Q4441" s="218"/>
      <c r="R4441" s="218"/>
    </row>
    <row r="4442" spans="1:18" x14ac:dyDescent="0.25">
      <c r="A4442" s="191"/>
      <c r="B4442" s="190"/>
      <c r="C4442" s="190"/>
      <c r="D4442" s="190"/>
      <c r="E4442" s="190"/>
      <c r="F4442" s="190"/>
      <c r="G4442" s="190"/>
      <c r="H4442" s="276"/>
      <c r="I4442" s="190"/>
      <c r="J4442" s="67"/>
      <c r="K4442" s="190"/>
      <c r="L4442" s="190"/>
      <c r="M4442" s="191"/>
      <c r="N4442" s="190"/>
      <c r="O4442" s="192"/>
      <c r="P4442" s="218"/>
      <c r="Q4442" s="218"/>
      <c r="R4442" s="218"/>
    </row>
    <row r="4443" spans="1:18" x14ac:dyDescent="0.25">
      <c r="A4443" s="191"/>
      <c r="B4443" s="190"/>
      <c r="C4443" s="190"/>
      <c r="D4443" s="190"/>
      <c r="E4443" s="190"/>
      <c r="F4443" s="190"/>
      <c r="G4443" s="190"/>
      <c r="H4443" s="276"/>
      <c r="I4443" s="190"/>
      <c r="J4443" s="67"/>
      <c r="K4443" s="190"/>
      <c r="L4443" s="190"/>
      <c r="M4443" s="191"/>
      <c r="N4443" s="190"/>
      <c r="O4443" s="192"/>
      <c r="P4443" s="218"/>
      <c r="Q4443" s="218"/>
      <c r="R4443" s="218"/>
    </row>
    <row r="4444" spans="1:18" x14ac:dyDescent="0.25">
      <c r="A4444" s="191"/>
      <c r="B4444" s="190"/>
      <c r="C4444" s="190"/>
      <c r="D4444" s="190"/>
      <c r="E4444" s="190"/>
      <c r="F4444" s="190"/>
      <c r="G4444" s="190"/>
      <c r="H4444" s="276"/>
      <c r="I4444" s="190"/>
      <c r="J4444" s="67"/>
      <c r="K4444" s="190"/>
      <c r="L4444" s="190"/>
      <c r="M4444" s="191"/>
      <c r="N4444" s="190"/>
      <c r="O4444" s="192"/>
      <c r="P4444" s="218"/>
      <c r="Q4444" s="218"/>
      <c r="R4444" s="218"/>
    </row>
    <row r="4445" spans="1:18" x14ac:dyDescent="0.25">
      <c r="A4445" s="191"/>
      <c r="B4445" s="190"/>
      <c r="C4445" s="190"/>
      <c r="D4445" s="190"/>
      <c r="E4445" s="190"/>
      <c r="F4445" s="190"/>
      <c r="G4445" s="190"/>
      <c r="H4445" s="276"/>
      <c r="I4445" s="190"/>
      <c r="J4445" s="67"/>
      <c r="K4445" s="190"/>
      <c r="L4445" s="190"/>
      <c r="M4445" s="191"/>
      <c r="N4445" s="190"/>
      <c r="O4445" s="192"/>
      <c r="P4445" s="218"/>
      <c r="Q4445" s="218"/>
      <c r="R4445" s="218"/>
    </row>
    <row r="4446" spans="1:18" x14ac:dyDescent="0.25">
      <c r="A4446" s="191"/>
      <c r="B4446" s="190"/>
      <c r="C4446" s="190"/>
      <c r="D4446" s="190"/>
      <c r="E4446" s="190"/>
      <c r="F4446" s="190"/>
      <c r="G4446" s="190"/>
      <c r="H4446" s="276"/>
      <c r="I4446" s="190"/>
      <c r="J4446" s="67"/>
      <c r="K4446" s="190"/>
      <c r="L4446" s="190"/>
      <c r="M4446" s="191"/>
      <c r="N4446" s="190"/>
      <c r="O4446" s="192"/>
      <c r="P4446" s="218"/>
      <c r="Q4446" s="218"/>
      <c r="R4446" s="218"/>
    </row>
    <row r="4447" spans="1:18" x14ac:dyDescent="0.25">
      <c r="A4447" s="191"/>
      <c r="B4447" s="190"/>
      <c r="C4447" s="190"/>
      <c r="D4447" s="190"/>
      <c r="E4447" s="190"/>
      <c r="F4447" s="190"/>
      <c r="G4447" s="190"/>
      <c r="H4447" s="276"/>
      <c r="I4447" s="190"/>
      <c r="J4447" s="67"/>
      <c r="K4447" s="190"/>
      <c r="L4447" s="190"/>
      <c r="M4447" s="191"/>
      <c r="N4447" s="190"/>
      <c r="O4447" s="192"/>
      <c r="P4447" s="218"/>
      <c r="Q4447" s="218"/>
      <c r="R4447" s="218"/>
    </row>
    <row r="4448" spans="1:18" x14ac:dyDescent="0.25">
      <c r="A4448" s="191"/>
      <c r="B4448" s="190"/>
      <c r="C4448" s="190"/>
      <c r="D4448" s="190"/>
      <c r="E4448" s="190"/>
      <c r="F4448" s="190"/>
      <c r="G4448" s="190"/>
      <c r="H4448" s="276"/>
      <c r="I4448" s="190"/>
      <c r="J4448" s="67"/>
      <c r="K4448" s="190"/>
      <c r="L4448" s="190"/>
      <c r="M4448" s="191"/>
      <c r="N4448" s="190"/>
      <c r="O4448" s="192"/>
      <c r="P4448" s="218"/>
      <c r="Q4448" s="218"/>
      <c r="R4448" s="218"/>
    </row>
    <row r="4449" spans="1:18" x14ac:dyDescent="0.25">
      <c r="A4449" s="191"/>
      <c r="B4449" s="190"/>
      <c r="C4449" s="190"/>
      <c r="D4449" s="190"/>
      <c r="E4449" s="190"/>
      <c r="F4449" s="190"/>
      <c r="G4449" s="190"/>
      <c r="H4449" s="276"/>
      <c r="I4449" s="190"/>
      <c r="J4449" s="67"/>
      <c r="K4449" s="190"/>
      <c r="L4449" s="190"/>
      <c r="M4449" s="191"/>
      <c r="N4449" s="190"/>
      <c r="O4449" s="192"/>
      <c r="P4449" s="218"/>
      <c r="Q4449" s="218"/>
      <c r="R4449" s="218"/>
    </row>
    <row r="4450" spans="1:18" x14ac:dyDescent="0.25">
      <c r="A4450" s="191"/>
      <c r="B4450" s="190"/>
      <c r="C4450" s="190"/>
      <c r="D4450" s="190"/>
      <c r="E4450" s="190"/>
      <c r="F4450" s="190"/>
      <c r="G4450" s="190"/>
      <c r="H4450" s="276"/>
      <c r="I4450" s="190"/>
      <c r="J4450" s="67"/>
      <c r="K4450" s="190"/>
      <c r="L4450" s="190"/>
      <c r="M4450" s="191"/>
      <c r="N4450" s="190"/>
      <c r="O4450" s="192"/>
      <c r="P4450" s="218"/>
      <c r="Q4450" s="218"/>
      <c r="R4450" s="218"/>
    </row>
    <row r="4451" spans="1:18" x14ac:dyDescent="0.25">
      <c r="A4451" s="191"/>
      <c r="B4451" s="190"/>
      <c r="C4451" s="190"/>
      <c r="D4451" s="190"/>
      <c r="E4451" s="190"/>
      <c r="F4451" s="190"/>
      <c r="G4451" s="190"/>
      <c r="H4451" s="276"/>
      <c r="I4451" s="190"/>
      <c r="J4451" s="67"/>
      <c r="K4451" s="190"/>
      <c r="L4451" s="190"/>
      <c r="M4451" s="191"/>
      <c r="N4451" s="190"/>
      <c r="O4451" s="192"/>
      <c r="P4451" s="218"/>
      <c r="Q4451" s="218"/>
      <c r="R4451" s="218"/>
    </row>
    <row r="4452" spans="1:18" x14ac:dyDescent="0.25">
      <c r="A4452" s="191"/>
      <c r="B4452" s="190"/>
      <c r="C4452" s="190"/>
      <c r="D4452" s="190"/>
      <c r="E4452" s="190"/>
      <c r="F4452" s="190"/>
      <c r="G4452" s="190"/>
      <c r="H4452" s="276"/>
      <c r="I4452" s="190"/>
      <c r="J4452" s="67"/>
      <c r="K4452" s="190"/>
      <c r="L4452" s="190"/>
      <c r="M4452" s="191"/>
      <c r="N4452" s="190"/>
      <c r="O4452" s="192"/>
      <c r="P4452" s="218"/>
      <c r="Q4452" s="218"/>
      <c r="R4452" s="218"/>
    </row>
    <row r="4453" spans="1:18" x14ac:dyDescent="0.25">
      <c r="A4453" s="191"/>
      <c r="B4453" s="190"/>
      <c r="C4453" s="190"/>
      <c r="D4453" s="190"/>
      <c r="E4453" s="190"/>
      <c r="F4453" s="190"/>
      <c r="G4453" s="190"/>
      <c r="H4453" s="276"/>
      <c r="I4453" s="190"/>
      <c r="J4453" s="67"/>
      <c r="K4453" s="190"/>
      <c r="L4453" s="190"/>
      <c r="M4453" s="191"/>
      <c r="N4453" s="190"/>
      <c r="O4453" s="192"/>
      <c r="P4453" s="218"/>
      <c r="Q4453" s="218"/>
      <c r="R4453" s="218"/>
    </row>
    <row r="4454" spans="1:18" x14ac:dyDescent="0.25">
      <c r="A4454" s="191"/>
      <c r="B4454" s="190"/>
      <c r="C4454" s="190"/>
      <c r="D4454" s="190"/>
      <c r="E4454" s="190"/>
      <c r="F4454" s="190"/>
      <c r="G4454" s="190"/>
      <c r="H4454" s="276"/>
      <c r="I4454" s="190"/>
      <c r="J4454" s="67"/>
      <c r="K4454" s="190"/>
      <c r="L4454" s="190"/>
      <c r="M4454" s="191"/>
      <c r="N4454" s="190"/>
      <c r="O4454" s="192"/>
      <c r="P4454" s="218"/>
      <c r="Q4454" s="218"/>
      <c r="R4454" s="218"/>
    </row>
    <row r="4455" spans="1:18" x14ac:dyDescent="0.25">
      <c r="A4455" s="191"/>
      <c r="B4455" s="190"/>
      <c r="C4455" s="190"/>
      <c r="D4455" s="190"/>
      <c r="E4455" s="190"/>
      <c r="F4455" s="190"/>
      <c r="G4455" s="190"/>
      <c r="H4455" s="276"/>
      <c r="I4455" s="190"/>
      <c r="J4455" s="67"/>
      <c r="K4455" s="190"/>
      <c r="L4455" s="190"/>
      <c r="M4455" s="191"/>
      <c r="N4455" s="190"/>
      <c r="O4455" s="192"/>
      <c r="P4455" s="218"/>
      <c r="Q4455" s="218"/>
      <c r="R4455" s="218"/>
    </row>
    <row r="4456" spans="1:18" x14ac:dyDescent="0.25">
      <c r="A4456" s="191"/>
      <c r="B4456" s="190"/>
      <c r="C4456" s="190"/>
      <c r="D4456" s="190"/>
      <c r="E4456" s="190"/>
      <c r="F4456" s="190"/>
      <c r="G4456" s="190"/>
      <c r="H4456" s="276"/>
      <c r="I4456" s="190"/>
      <c r="J4456" s="67"/>
      <c r="K4456" s="190"/>
      <c r="L4456" s="190"/>
      <c r="M4456" s="191"/>
      <c r="N4456" s="190"/>
      <c r="O4456" s="192"/>
      <c r="P4456" s="218"/>
      <c r="Q4456" s="218"/>
      <c r="R4456" s="218"/>
    </row>
    <row r="4457" spans="1:18" x14ac:dyDescent="0.25">
      <c r="A4457" s="191"/>
      <c r="B4457" s="190"/>
      <c r="C4457" s="190"/>
      <c r="D4457" s="190"/>
      <c r="E4457" s="190"/>
      <c r="F4457" s="190"/>
      <c r="G4457" s="190"/>
      <c r="H4457" s="276"/>
      <c r="I4457" s="190"/>
      <c r="J4457" s="67"/>
      <c r="K4457" s="190"/>
      <c r="L4457" s="190"/>
      <c r="M4457" s="191"/>
      <c r="N4457" s="190"/>
      <c r="O4457" s="192"/>
      <c r="P4457" s="218"/>
      <c r="Q4457" s="218"/>
      <c r="R4457" s="218"/>
    </row>
    <row r="4458" spans="1:18" x14ac:dyDescent="0.25">
      <c r="A4458" s="191"/>
      <c r="B4458" s="190"/>
      <c r="C4458" s="190"/>
      <c r="D4458" s="190"/>
      <c r="E4458" s="190"/>
      <c r="F4458" s="190"/>
      <c r="G4458" s="190"/>
      <c r="H4458" s="276"/>
      <c r="I4458" s="190"/>
      <c r="J4458" s="67"/>
      <c r="K4458" s="190"/>
      <c r="L4458" s="190"/>
      <c r="M4458" s="191"/>
      <c r="N4458" s="190"/>
      <c r="O4458" s="192"/>
      <c r="P4458" s="218"/>
      <c r="Q4458" s="218"/>
      <c r="R4458" s="218"/>
    </row>
    <row r="4459" spans="1:18" x14ac:dyDescent="0.25">
      <c r="A4459" s="191"/>
      <c r="B4459" s="190"/>
      <c r="C4459" s="190"/>
      <c r="D4459" s="190"/>
      <c r="E4459" s="190"/>
      <c r="F4459" s="190"/>
      <c r="G4459" s="190"/>
      <c r="H4459" s="276"/>
      <c r="I4459" s="190"/>
      <c r="J4459" s="67"/>
      <c r="K4459" s="190"/>
      <c r="L4459" s="190"/>
      <c r="M4459" s="191"/>
      <c r="N4459" s="190"/>
      <c r="O4459" s="192"/>
      <c r="P4459" s="218"/>
      <c r="Q4459" s="218"/>
      <c r="R4459" s="218"/>
    </row>
    <row r="4460" spans="1:18" x14ac:dyDescent="0.25">
      <c r="A4460" s="191"/>
      <c r="B4460" s="190"/>
      <c r="C4460" s="190"/>
      <c r="D4460" s="190"/>
      <c r="E4460" s="190"/>
      <c r="F4460" s="190"/>
      <c r="G4460" s="190"/>
      <c r="H4460" s="276"/>
      <c r="I4460" s="190"/>
      <c r="J4460" s="67"/>
      <c r="K4460" s="190"/>
      <c r="L4460" s="190"/>
      <c r="M4460" s="191"/>
      <c r="N4460" s="190"/>
      <c r="O4460" s="192"/>
      <c r="P4460" s="218"/>
      <c r="Q4460" s="218"/>
      <c r="R4460" s="218"/>
    </row>
    <row r="4461" spans="1:18" x14ac:dyDescent="0.25">
      <c r="A4461" s="191"/>
      <c r="B4461" s="190"/>
      <c r="C4461" s="190"/>
      <c r="D4461" s="190"/>
      <c r="E4461" s="190"/>
      <c r="F4461" s="190"/>
      <c r="G4461" s="190"/>
      <c r="H4461" s="276"/>
      <c r="I4461" s="190"/>
      <c r="J4461" s="67"/>
      <c r="K4461" s="190"/>
      <c r="L4461" s="190"/>
      <c r="M4461" s="191"/>
      <c r="N4461" s="190"/>
      <c r="O4461" s="192"/>
      <c r="P4461" s="218"/>
      <c r="Q4461" s="218"/>
      <c r="R4461" s="218"/>
    </row>
    <row r="4462" spans="1:18" x14ac:dyDescent="0.25">
      <c r="A4462" s="191"/>
      <c r="B4462" s="190"/>
      <c r="C4462" s="190"/>
      <c r="D4462" s="190"/>
      <c r="E4462" s="190"/>
      <c r="F4462" s="190"/>
      <c r="G4462" s="190"/>
      <c r="H4462" s="276"/>
      <c r="I4462" s="190"/>
      <c r="J4462" s="67"/>
      <c r="K4462" s="190"/>
      <c r="L4462" s="190"/>
      <c r="M4462" s="191"/>
      <c r="N4462" s="190"/>
      <c r="O4462" s="192"/>
      <c r="P4462" s="218"/>
      <c r="Q4462" s="218"/>
      <c r="R4462" s="218"/>
    </row>
    <row r="4463" spans="1:18" x14ac:dyDescent="0.25">
      <c r="A4463" s="191"/>
      <c r="B4463" s="190"/>
      <c r="C4463" s="190"/>
      <c r="D4463" s="190"/>
      <c r="E4463" s="190"/>
      <c r="F4463" s="190"/>
      <c r="G4463" s="190"/>
      <c r="H4463" s="276"/>
      <c r="I4463" s="190"/>
      <c r="J4463" s="67"/>
      <c r="K4463" s="190"/>
      <c r="L4463" s="190"/>
      <c r="M4463" s="191"/>
      <c r="N4463" s="190"/>
      <c r="O4463" s="192"/>
      <c r="P4463" s="218"/>
      <c r="Q4463" s="218"/>
      <c r="R4463" s="218"/>
    </row>
    <row r="4464" spans="1:18" x14ac:dyDescent="0.25">
      <c r="A4464" s="191"/>
      <c r="B4464" s="190"/>
      <c r="C4464" s="190"/>
      <c r="D4464" s="190"/>
      <c r="E4464" s="190"/>
      <c r="F4464" s="190"/>
      <c r="G4464" s="190"/>
      <c r="H4464" s="276"/>
      <c r="I4464" s="190"/>
      <c r="J4464" s="67"/>
      <c r="K4464" s="190"/>
      <c r="L4464" s="190"/>
      <c r="M4464" s="191"/>
      <c r="N4464" s="190"/>
      <c r="O4464" s="192"/>
      <c r="P4464" s="218"/>
      <c r="Q4464" s="218"/>
      <c r="R4464" s="218"/>
    </row>
    <row r="4465" spans="1:18" x14ac:dyDescent="0.25">
      <c r="A4465" s="191"/>
      <c r="B4465" s="190"/>
      <c r="C4465" s="190"/>
      <c r="D4465" s="190"/>
      <c r="E4465" s="190"/>
      <c r="F4465" s="190"/>
      <c r="G4465" s="190"/>
      <c r="H4465" s="276"/>
      <c r="I4465" s="190"/>
      <c r="J4465" s="67"/>
      <c r="K4465" s="190"/>
      <c r="L4465" s="190"/>
      <c r="M4465" s="191"/>
      <c r="N4465" s="190"/>
      <c r="O4465" s="192"/>
      <c r="P4465" s="218"/>
      <c r="Q4465" s="218"/>
      <c r="R4465" s="218"/>
    </row>
    <row r="4466" spans="1:18" x14ac:dyDescent="0.25">
      <c r="A4466" s="191"/>
      <c r="B4466" s="190"/>
      <c r="C4466" s="190"/>
      <c r="D4466" s="190"/>
      <c r="E4466" s="190"/>
      <c r="F4466" s="190"/>
      <c r="G4466" s="190"/>
      <c r="H4466" s="276"/>
      <c r="I4466" s="190"/>
      <c r="J4466" s="67"/>
      <c r="K4466" s="190"/>
      <c r="L4466" s="190"/>
      <c r="M4466" s="191"/>
      <c r="N4466" s="190"/>
      <c r="O4466" s="192"/>
      <c r="P4466" s="218"/>
      <c r="Q4466" s="218"/>
      <c r="R4466" s="218"/>
    </row>
    <row r="4467" spans="1:18" x14ac:dyDescent="0.25">
      <c r="A4467" s="191"/>
      <c r="B4467" s="190"/>
      <c r="C4467" s="190"/>
      <c r="D4467" s="190"/>
      <c r="E4467" s="190"/>
      <c r="F4467" s="190"/>
      <c r="G4467" s="190"/>
      <c r="H4467" s="276"/>
      <c r="I4467" s="190"/>
      <c r="J4467" s="67"/>
      <c r="K4467" s="190"/>
      <c r="L4467" s="190"/>
      <c r="M4467" s="191"/>
      <c r="N4467" s="190"/>
      <c r="O4467" s="192"/>
      <c r="P4467" s="218"/>
      <c r="Q4467" s="218"/>
      <c r="R4467" s="218"/>
    </row>
    <row r="4468" spans="1:18" x14ac:dyDescent="0.25">
      <c r="A4468" s="191"/>
      <c r="B4468" s="190"/>
      <c r="C4468" s="190"/>
      <c r="D4468" s="190"/>
      <c r="E4468" s="190"/>
      <c r="F4468" s="190"/>
      <c r="G4468" s="190"/>
      <c r="H4468" s="276"/>
      <c r="I4468" s="190"/>
      <c r="J4468" s="67"/>
      <c r="K4468" s="190"/>
      <c r="L4468" s="190"/>
      <c r="M4468" s="191"/>
      <c r="N4468" s="190"/>
      <c r="O4468" s="192"/>
      <c r="P4468" s="218"/>
      <c r="Q4468" s="218"/>
      <c r="R4468" s="218"/>
    </row>
    <row r="4469" spans="1:18" x14ac:dyDescent="0.25">
      <c r="A4469" s="191"/>
      <c r="B4469" s="190"/>
      <c r="C4469" s="190"/>
      <c r="D4469" s="190"/>
      <c r="E4469" s="190"/>
      <c r="F4469" s="190"/>
      <c r="G4469" s="190"/>
      <c r="H4469" s="276"/>
      <c r="I4469" s="190"/>
      <c r="J4469" s="67"/>
      <c r="K4469" s="190"/>
      <c r="L4469" s="190"/>
      <c r="M4469" s="191"/>
      <c r="N4469" s="190"/>
      <c r="O4469" s="192"/>
      <c r="P4469" s="218"/>
      <c r="Q4469" s="218"/>
      <c r="R4469" s="218"/>
    </row>
    <row r="4470" spans="1:18" x14ac:dyDescent="0.25">
      <c r="A4470" s="191"/>
      <c r="B4470" s="190"/>
      <c r="C4470" s="190"/>
      <c r="D4470" s="190"/>
      <c r="E4470" s="190"/>
      <c r="F4470" s="190"/>
      <c r="G4470" s="190"/>
      <c r="H4470" s="276"/>
      <c r="I4470" s="190"/>
      <c r="J4470" s="67"/>
      <c r="K4470" s="190"/>
      <c r="L4470" s="190"/>
      <c r="M4470" s="191"/>
      <c r="N4470" s="190"/>
      <c r="O4470" s="192"/>
      <c r="P4470" s="218"/>
      <c r="Q4470" s="218"/>
      <c r="R4470" s="218"/>
    </row>
    <row r="4471" spans="1:18" x14ac:dyDescent="0.25">
      <c r="A4471" s="191"/>
      <c r="B4471" s="190"/>
      <c r="C4471" s="190"/>
      <c r="D4471" s="190"/>
      <c r="E4471" s="190"/>
      <c r="F4471" s="190"/>
      <c r="G4471" s="190"/>
      <c r="H4471" s="276"/>
      <c r="I4471" s="190"/>
      <c r="J4471" s="67"/>
      <c r="K4471" s="190"/>
      <c r="L4471" s="190"/>
      <c r="M4471" s="191"/>
      <c r="N4471" s="190"/>
      <c r="O4471" s="192"/>
      <c r="P4471" s="218"/>
      <c r="Q4471" s="218"/>
      <c r="R4471" s="218"/>
    </row>
    <row r="4472" spans="1:18" x14ac:dyDescent="0.25">
      <c r="A4472" s="191"/>
      <c r="B4472" s="190"/>
      <c r="C4472" s="190"/>
      <c r="D4472" s="190"/>
      <c r="E4472" s="190"/>
      <c r="F4472" s="190"/>
      <c r="G4472" s="190"/>
      <c r="H4472" s="276"/>
      <c r="I4472" s="190"/>
      <c r="J4472" s="67"/>
      <c r="K4472" s="190"/>
      <c r="L4472" s="190"/>
      <c r="M4472" s="191"/>
      <c r="N4472" s="190"/>
      <c r="O4472" s="192"/>
      <c r="P4472" s="218"/>
      <c r="Q4472" s="218"/>
      <c r="R4472" s="218"/>
    </row>
    <row r="4473" spans="1:18" x14ac:dyDescent="0.25">
      <c r="A4473" s="191"/>
      <c r="B4473" s="190"/>
      <c r="C4473" s="190"/>
      <c r="D4473" s="190"/>
      <c r="E4473" s="190"/>
      <c r="F4473" s="190"/>
      <c r="G4473" s="190"/>
      <c r="H4473" s="276"/>
      <c r="I4473" s="190"/>
      <c r="J4473" s="67"/>
      <c r="K4473" s="190"/>
      <c r="L4473" s="190"/>
      <c r="M4473" s="191"/>
      <c r="N4473" s="190"/>
      <c r="O4473" s="192"/>
      <c r="P4473" s="218"/>
      <c r="Q4473" s="218"/>
      <c r="R4473" s="218"/>
    </row>
    <row r="4474" spans="1:18" x14ac:dyDescent="0.25">
      <c r="A4474" s="191"/>
      <c r="B4474" s="190"/>
      <c r="C4474" s="190"/>
      <c r="D4474" s="190"/>
      <c r="E4474" s="190"/>
      <c r="F4474" s="190"/>
      <c r="G4474" s="190"/>
      <c r="H4474" s="276"/>
      <c r="I4474" s="190"/>
      <c r="J4474" s="67"/>
      <c r="K4474" s="190"/>
      <c r="L4474" s="190"/>
      <c r="M4474" s="191"/>
      <c r="N4474" s="190"/>
      <c r="O4474" s="192"/>
      <c r="P4474" s="218"/>
      <c r="Q4474" s="218"/>
      <c r="R4474" s="218"/>
    </row>
    <row r="4475" spans="1:18" x14ac:dyDescent="0.25">
      <c r="A4475" s="191"/>
      <c r="B4475" s="190"/>
      <c r="C4475" s="190"/>
      <c r="D4475" s="190"/>
      <c r="E4475" s="190"/>
      <c r="F4475" s="190"/>
      <c r="G4475" s="190"/>
      <c r="H4475" s="276"/>
      <c r="I4475" s="190"/>
      <c r="J4475" s="67"/>
      <c r="K4475" s="190"/>
      <c r="L4475" s="190"/>
      <c r="M4475" s="191"/>
      <c r="N4475" s="190"/>
      <c r="O4475" s="192"/>
      <c r="P4475" s="218"/>
      <c r="Q4475" s="218"/>
      <c r="R4475" s="218"/>
    </row>
    <row r="4476" spans="1:18" x14ac:dyDescent="0.25">
      <c r="A4476" s="191"/>
      <c r="B4476" s="190"/>
      <c r="C4476" s="190"/>
      <c r="D4476" s="190"/>
      <c r="E4476" s="190"/>
      <c r="F4476" s="190"/>
      <c r="G4476" s="190"/>
      <c r="H4476" s="276"/>
      <c r="I4476" s="190"/>
      <c r="J4476" s="67"/>
      <c r="K4476" s="190"/>
      <c r="L4476" s="190"/>
      <c r="M4476" s="191"/>
      <c r="N4476" s="190"/>
      <c r="O4476" s="192"/>
      <c r="P4476" s="218"/>
      <c r="Q4476" s="218"/>
      <c r="R4476" s="218"/>
    </row>
    <row r="4477" spans="1:18" x14ac:dyDescent="0.25">
      <c r="A4477" s="191"/>
      <c r="B4477" s="190"/>
      <c r="C4477" s="190"/>
      <c r="D4477" s="190"/>
      <c r="E4477" s="190"/>
      <c r="F4477" s="190"/>
      <c r="G4477" s="190"/>
      <c r="H4477" s="276"/>
      <c r="I4477" s="190"/>
      <c r="J4477" s="67"/>
      <c r="K4477" s="190"/>
      <c r="L4477" s="190"/>
      <c r="M4477" s="191"/>
      <c r="N4477" s="190"/>
      <c r="O4477" s="192"/>
      <c r="P4477" s="218"/>
      <c r="Q4477" s="218"/>
      <c r="R4477" s="218"/>
    </row>
    <row r="4478" spans="1:18" x14ac:dyDescent="0.25">
      <c r="A4478" s="191"/>
      <c r="B4478" s="190"/>
      <c r="C4478" s="190"/>
      <c r="D4478" s="190"/>
      <c r="E4478" s="190"/>
      <c r="F4478" s="190"/>
      <c r="G4478" s="190"/>
      <c r="H4478" s="276"/>
      <c r="I4478" s="190"/>
      <c r="J4478" s="67"/>
      <c r="K4478" s="190"/>
      <c r="L4478" s="190"/>
      <c r="M4478" s="191"/>
      <c r="N4478" s="190"/>
      <c r="O4478" s="192"/>
      <c r="P4478" s="218"/>
      <c r="Q4478" s="218"/>
      <c r="R4478" s="218"/>
    </row>
    <row r="4479" spans="1:18" x14ac:dyDescent="0.25">
      <c r="A4479" s="191"/>
      <c r="B4479" s="190"/>
      <c r="C4479" s="190"/>
      <c r="D4479" s="190"/>
      <c r="E4479" s="190"/>
      <c r="F4479" s="190"/>
      <c r="G4479" s="190"/>
      <c r="H4479" s="276"/>
      <c r="I4479" s="190"/>
      <c r="J4479" s="67"/>
      <c r="K4479" s="190"/>
      <c r="L4479" s="190"/>
      <c r="M4479" s="191"/>
      <c r="N4479" s="190"/>
      <c r="O4479" s="192"/>
      <c r="P4479" s="218"/>
      <c r="Q4479" s="218"/>
      <c r="R4479" s="218"/>
    </row>
    <row r="4480" spans="1:18" x14ac:dyDescent="0.25">
      <c r="A4480" s="191"/>
      <c r="B4480" s="190"/>
      <c r="C4480" s="190"/>
      <c r="D4480" s="190"/>
      <c r="E4480" s="190"/>
      <c r="F4480" s="190"/>
      <c r="G4480" s="190"/>
      <c r="H4480" s="276"/>
      <c r="I4480" s="190"/>
      <c r="J4480" s="67"/>
      <c r="K4480" s="190"/>
      <c r="L4480" s="190"/>
      <c r="M4480" s="191"/>
      <c r="N4480" s="190"/>
      <c r="O4480" s="192"/>
      <c r="P4480" s="218"/>
      <c r="Q4480" s="218"/>
      <c r="R4480" s="218"/>
    </row>
    <row r="4481" spans="1:18" x14ac:dyDescent="0.25">
      <c r="A4481" s="191"/>
      <c r="B4481" s="190"/>
      <c r="C4481" s="190"/>
      <c r="D4481" s="190"/>
      <c r="E4481" s="190"/>
      <c r="F4481" s="190"/>
      <c r="G4481" s="190"/>
      <c r="H4481" s="276"/>
      <c r="I4481" s="190"/>
      <c r="J4481" s="67"/>
      <c r="K4481" s="190"/>
      <c r="L4481" s="190"/>
      <c r="M4481" s="191"/>
      <c r="N4481" s="190"/>
      <c r="O4481" s="192"/>
      <c r="P4481" s="218"/>
      <c r="Q4481" s="218"/>
      <c r="R4481" s="218"/>
    </row>
    <row r="4482" spans="1:18" x14ac:dyDescent="0.25">
      <c r="A4482" s="191"/>
      <c r="B4482" s="190"/>
      <c r="C4482" s="190"/>
      <c r="D4482" s="190"/>
      <c r="E4482" s="190"/>
      <c r="F4482" s="190"/>
      <c r="G4482" s="190"/>
      <c r="H4482" s="276"/>
      <c r="I4482" s="190"/>
      <c r="J4482" s="67"/>
      <c r="K4482" s="190"/>
      <c r="L4482" s="190"/>
      <c r="M4482" s="191"/>
      <c r="N4482" s="190"/>
      <c r="O4482" s="192"/>
      <c r="P4482" s="218"/>
      <c r="Q4482" s="218"/>
      <c r="R4482" s="218"/>
    </row>
    <row r="4483" spans="1:18" x14ac:dyDescent="0.25">
      <c r="A4483" s="191"/>
      <c r="B4483" s="190"/>
      <c r="C4483" s="190"/>
      <c r="D4483" s="190"/>
      <c r="E4483" s="190"/>
      <c r="F4483" s="190"/>
      <c r="G4483" s="190"/>
      <c r="H4483" s="276"/>
      <c r="I4483" s="190"/>
      <c r="J4483" s="67"/>
      <c r="K4483" s="190"/>
      <c r="L4483" s="190"/>
      <c r="M4483" s="191"/>
      <c r="N4483" s="190"/>
      <c r="O4483" s="192"/>
      <c r="P4483" s="218"/>
      <c r="Q4483" s="218"/>
      <c r="R4483" s="218"/>
    </row>
    <row r="4484" spans="1:18" x14ac:dyDescent="0.25">
      <c r="A4484" s="191"/>
      <c r="B4484" s="190"/>
      <c r="C4484" s="190"/>
      <c r="D4484" s="190"/>
      <c r="E4484" s="190"/>
      <c r="F4484" s="190"/>
      <c r="G4484" s="190"/>
      <c r="H4484" s="276"/>
      <c r="I4484" s="190"/>
      <c r="J4484" s="67"/>
      <c r="K4484" s="190"/>
      <c r="L4484" s="190"/>
      <c r="M4484" s="191"/>
      <c r="N4484" s="190"/>
      <c r="O4484" s="192"/>
      <c r="P4484" s="218"/>
      <c r="Q4484" s="218"/>
      <c r="R4484" s="218"/>
    </row>
    <row r="4485" spans="1:18" x14ac:dyDescent="0.25">
      <c r="A4485" s="191"/>
      <c r="B4485" s="190"/>
      <c r="C4485" s="190"/>
      <c r="D4485" s="190"/>
      <c r="E4485" s="190"/>
      <c r="F4485" s="190"/>
      <c r="G4485" s="190"/>
      <c r="H4485" s="276"/>
      <c r="I4485" s="190"/>
      <c r="J4485" s="67"/>
      <c r="K4485" s="190"/>
      <c r="L4485" s="190"/>
      <c r="M4485" s="191"/>
      <c r="N4485" s="190"/>
      <c r="O4485" s="192"/>
      <c r="P4485" s="218"/>
      <c r="Q4485" s="218"/>
      <c r="R4485" s="218"/>
    </row>
    <row r="4486" spans="1:18" x14ac:dyDescent="0.25">
      <c r="A4486" s="191"/>
      <c r="B4486" s="190"/>
      <c r="C4486" s="190"/>
      <c r="D4486" s="190"/>
      <c r="E4486" s="190"/>
      <c r="F4486" s="190"/>
      <c r="G4486" s="190"/>
      <c r="H4486" s="276"/>
      <c r="I4486" s="190"/>
      <c r="J4486" s="67"/>
      <c r="K4486" s="190"/>
      <c r="L4486" s="190"/>
      <c r="M4486" s="191"/>
      <c r="N4486" s="190"/>
      <c r="O4486" s="192"/>
      <c r="P4486" s="218"/>
      <c r="Q4486" s="218"/>
      <c r="R4486" s="218"/>
    </row>
    <row r="4487" spans="1:18" x14ac:dyDescent="0.25">
      <c r="A4487" s="191"/>
      <c r="B4487" s="190"/>
      <c r="C4487" s="190"/>
      <c r="D4487" s="190"/>
      <c r="E4487" s="190"/>
      <c r="F4487" s="190"/>
      <c r="G4487" s="190"/>
      <c r="H4487" s="276"/>
      <c r="I4487" s="190"/>
      <c r="J4487" s="67"/>
      <c r="K4487" s="190"/>
      <c r="L4487" s="190"/>
      <c r="M4487" s="191"/>
      <c r="N4487" s="190"/>
      <c r="O4487" s="192"/>
      <c r="P4487" s="218"/>
      <c r="Q4487" s="218"/>
      <c r="R4487" s="218"/>
    </row>
    <row r="4488" spans="1:18" x14ac:dyDescent="0.25">
      <c r="A4488" s="191"/>
      <c r="B4488" s="190"/>
      <c r="C4488" s="190"/>
      <c r="D4488" s="190"/>
      <c r="E4488" s="190"/>
      <c r="F4488" s="190"/>
      <c r="G4488" s="190"/>
      <c r="H4488" s="276"/>
      <c r="I4488" s="190"/>
      <c r="J4488" s="67"/>
      <c r="K4488" s="190"/>
      <c r="L4488" s="190"/>
      <c r="M4488" s="191"/>
      <c r="N4488" s="190"/>
      <c r="O4488" s="192"/>
      <c r="P4488" s="218"/>
      <c r="Q4488" s="218"/>
      <c r="R4488" s="218"/>
    </row>
    <row r="4489" spans="1:18" x14ac:dyDescent="0.25">
      <c r="A4489" s="191"/>
      <c r="B4489" s="190"/>
      <c r="C4489" s="190"/>
      <c r="D4489" s="190"/>
      <c r="E4489" s="190"/>
      <c r="F4489" s="190"/>
      <c r="G4489" s="190"/>
      <c r="H4489" s="276"/>
      <c r="I4489" s="190"/>
      <c r="J4489" s="67"/>
      <c r="K4489" s="190"/>
      <c r="L4489" s="190"/>
      <c r="M4489" s="191"/>
      <c r="N4489" s="190"/>
      <c r="O4489" s="192"/>
      <c r="P4489" s="218"/>
      <c r="Q4489" s="218"/>
      <c r="R4489" s="218"/>
    </row>
    <row r="4490" spans="1:18" x14ac:dyDescent="0.25">
      <c r="A4490" s="191"/>
      <c r="B4490" s="190"/>
      <c r="C4490" s="190"/>
      <c r="D4490" s="190"/>
      <c r="E4490" s="190"/>
      <c r="F4490" s="190"/>
      <c r="G4490" s="190"/>
      <c r="H4490" s="276"/>
      <c r="I4490" s="190"/>
      <c r="J4490" s="67"/>
      <c r="K4490" s="190"/>
      <c r="L4490" s="190"/>
      <c r="M4490" s="191"/>
      <c r="N4490" s="190"/>
      <c r="O4490" s="192"/>
      <c r="P4490" s="218"/>
      <c r="Q4490" s="218"/>
      <c r="R4490" s="218"/>
    </row>
    <row r="4491" spans="1:18" x14ac:dyDescent="0.25">
      <c r="A4491" s="191"/>
      <c r="B4491" s="190"/>
      <c r="C4491" s="190"/>
      <c r="D4491" s="190"/>
      <c r="E4491" s="190"/>
      <c r="F4491" s="190"/>
      <c r="G4491" s="190"/>
      <c r="H4491" s="276"/>
      <c r="I4491" s="190"/>
      <c r="J4491" s="67"/>
      <c r="K4491" s="190"/>
      <c r="L4491" s="190"/>
      <c r="M4491" s="191"/>
      <c r="N4491" s="190"/>
      <c r="O4491" s="192"/>
      <c r="P4491" s="218"/>
      <c r="Q4491" s="218"/>
      <c r="R4491" s="218"/>
    </row>
    <row r="4492" spans="1:18" x14ac:dyDescent="0.25">
      <c r="A4492" s="191"/>
      <c r="B4492" s="190"/>
      <c r="C4492" s="190"/>
      <c r="D4492" s="190"/>
      <c r="E4492" s="190"/>
      <c r="F4492" s="190"/>
      <c r="G4492" s="190"/>
      <c r="H4492" s="276"/>
      <c r="I4492" s="190"/>
      <c r="J4492" s="67"/>
      <c r="K4492" s="190"/>
      <c r="L4492" s="190"/>
      <c r="M4492" s="191"/>
      <c r="N4492" s="190"/>
      <c r="O4492" s="192"/>
      <c r="P4492" s="218"/>
      <c r="Q4492" s="218"/>
      <c r="R4492" s="218"/>
    </row>
    <row r="4493" spans="1:18" x14ac:dyDescent="0.25">
      <c r="A4493" s="191"/>
      <c r="B4493" s="190"/>
      <c r="C4493" s="190"/>
      <c r="D4493" s="190"/>
      <c r="E4493" s="190"/>
      <c r="F4493" s="190"/>
      <c r="G4493" s="190"/>
      <c r="H4493" s="276"/>
      <c r="I4493" s="190"/>
      <c r="J4493" s="67"/>
      <c r="K4493" s="190"/>
      <c r="L4493" s="190"/>
      <c r="M4493" s="191"/>
      <c r="N4493" s="190"/>
      <c r="O4493" s="192"/>
      <c r="P4493" s="218"/>
      <c r="Q4493" s="218"/>
      <c r="R4493" s="218"/>
    </row>
    <row r="4494" spans="1:18" x14ac:dyDescent="0.25">
      <c r="A4494" s="191"/>
      <c r="B4494" s="190"/>
      <c r="C4494" s="190"/>
      <c r="D4494" s="190"/>
      <c r="E4494" s="190"/>
      <c r="F4494" s="190"/>
      <c r="G4494" s="190"/>
      <c r="H4494" s="276"/>
      <c r="I4494" s="190"/>
      <c r="J4494" s="67"/>
      <c r="K4494" s="190"/>
      <c r="L4494" s="190"/>
      <c r="M4494" s="191"/>
      <c r="N4494" s="190"/>
      <c r="O4494" s="192"/>
      <c r="P4494" s="218"/>
      <c r="Q4494" s="218"/>
      <c r="R4494" s="218"/>
    </row>
    <row r="4495" spans="1:18" x14ac:dyDescent="0.25">
      <c r="A4495" s="191"/>
      <c r="B4495" s="190"/>
      <c r="C4495" s="190"/>
      <c r="D4495" s="190"/>
      <c r="E4495" s="190"/>
      <c r="F4495" s="190"/>
      <c r="G4495" s="190"/>
      <c r="H4495" s="276"/>
      <c r="I4495" s="190"/>
      <c r="J4495" s="67"/>
      <c r="K4495" s="190"/>
      <c r="L4495" s="190"/>
      <c r="M4495" s="191"/>
      <c r="N4495" s="190"/>
      <c r="O4495" s="192"/>
      <c r="P4495" s="218"/>
      <c r="Q4495" s="218"/>
      <c r="R4495" s="218"/>
    </row>
    <row r="4496" spans="1:18" x14ac:dyDescent="0.25">
      <c r="A4496" s="191"/>
      <c r="B4496" s="190"/>
      <c r="C4496" s="190"/>
      <c r="D4496" s="190"/>
      <c r="E4496" s="190"/>
      <c r="F4496" s="190"/>
      <c r="G4496" s="190"/>
      <c r="H4496" s="276"/>
      <c r="I4496" s="190"/>
      <c r="J4496" s="67"/>
      <c r="K4496" s="190"/>
      <c r="L4496" s="190"/>
      <c r="M4496" s="191"/>
      <c r="N4496" s="190"/>
      <c r="O4496" s="192"/>
      <c r="P4496" s="218"/>
      <c r="Q4496" s="218"/>
      <c r="R4496" s="218"/>
    </row>
    <row r="4497" spans="1:18" x14ac:dyDescent="0.25">
      <c r="A4497" s="191"/>
      <c r="B4497" s="190"/>
      <c r="C4497" s="190"/>
      <c r="D4497" s="190"/>
      <c r="E4497" s="190"/>
      <c r="F4497" s="190"/>
      <c r="G4497" s="190"/>
      <c r="H4497" s="276"/>
      <c r="I4497" s="190"/>
      <c r="J4497" s="67"/>
      <c r="K4497" s="190"/>
      <c r="L4497" s="190"/>
      <c r="M4497" s="191"/>
      <c r="N4497" s="190"/>
      <c r="O4497" s="192"/>
      <c r="P4497" s="218"/>
      <c r="Q4497" s="218"/>
      <c r="R4497" s="218"/>
    </row>
    <row r="4498" spans="1:18" x14ac:dyDescent="0.25">
      <c r="A4498" s="191"/>
      <c r="B4498" s="190"/>
      <c r="C4498" s="190"/>
      <c r="D4498" s="190"/>
      <c r="E4498" s="190"/>
      <c r="F4498" s="190"/>
      <c r="G4498" s="190"/>
      <c r="H4498" s="276"/>
      <c r="I4498" s="190"/>
      <c r="J4498" s="67"/>
      <c r="K4498" s="190"/>
      <c r="L4498" s="190"/>
      <c r="M4498" s="191"/>
      <c r="N4498" s="190"/>
      <c r="O4498" s="192"/>
      <c r="P4498" s="218"/>
      <c r="Q4498" s="218"/>
      <c r="R4498" s="218"/>
    </row>
    <row r="4499" spans="1:18" x14ac:dyDescent="0.25">
      <c r="A4499" s="191"/>
      <c r="B4499" s="190"/>
      <c r="C4499" s="190"/>
      <c r="D4499" s="190"/>
      <c r="E4499" s="190"/>
      <c r="F4499" s="190"/>
      <c r="G4499" s="190"/>
      <c r="H4499" s="276"/>
      <c r="I4499" s="190"/>
      <c r="J4499" s="67"/>
      <c r="K4499" s="190"/>
      <c r="L4499" s="190"/>
      <c r="M4499" s="191"/>
      <c r="N4499" s="190"/>
      <c r="O4499" s="192"/>
      <c r="P4499" s="218"/>
      <c r="Q4499" s="218"/>
      <c r="R4499" s="218"/>
    </row>
    <row r="4500" spans="1:18" x14ac:dyDescent="0.25">
      <c r="A4500" s="191"/>
      <c r="B4500" s="190"/>
      <c r="C4500" s="190"/>
      <c r="D4500" s="190"/>
      <c r="E4500" s="190"/>
      <c r="F4500" s="190"/>
      <c r="G4500" s="190"/>
      <c r="H4500" s="276"/>
      <c r="I4500" s="190"/>
      <c r="J4500" s="67"/>
      <c r="K4500" s="190"/>
      <c r="L4500" s="190"/>
      <c r="M4500" s="191"/>
      <c r="N4500" s="190"/>
      <c r="O4500" s="192"/>
      <c r="P4500" s="218"/>
      <c r="Q4500" s="218"/>
      <c r="R4500" s="218"/>
    </row>
    <row r="4501" spans="1:18" x14ac:dyDescent="0.25">
      <c r="A4501" s="191"/>
      <c r="B4501" s="190"/>
      <c r="C4501" s="190"/>
      <c r="D4501" s="190"/>
      <c r="E4501" s="190"/>
      <c r="F4501" s="190"/>
      <c r="G4501" s="190"/>
      <c r="H4501" s="276"/>
      <c r="I4501" s="190"/>
      <c r="J4501" s="67"/>
      <c r="K4501" s="190"/>
      <c r="L4501" s="190"/>
      <c r="M4501" s="191"/>
      <c r="N4501" s="190"/>
      <c r="O4501" s="192"/>
      <c r="P4501" s="218"/>
      <c r="Q4501" s="218"/>
      <c r="R4501" s="218"/>
    </row>
    <row r="4502" spans="1:18" x14ac:dyDescent="0.25">
      <c r="A4502" s="191"/>
      <c r="B4502" s="190"/>
      <c r="C4502" s="190"/>
      <c r="D4502" s="190"/>
      <c r="E4502" s="190"/>
      <c r="F4502" s="190"/>
      <c r="G4502" s="190"/>
      <c r="H4502" s="276"/>
      <c r="I4502" s="190"/>
      <c r="J4502" s="67"/>
      <c r="K4502" s="190"/>
      <c r="L4502" s="190"/>
      <c r="M4502" s="191"/>
      <c r="N4502" s="190"/>
      <c r="O4502" s="192"/>
      <c r="P4502" s="218"/>
      <c r="Q4502" s="218"/>
      <c r="R4502" s="218"/>
    </row>
    <row r="4503" spans="1:18" x14ac:dyDescent="0.25">
      <c r="A4503" s="191"/>
      <c r="B4503" s="190"/>
      <c r="C4503" s="190"/>
      <c r="D4503" s="190"/>
      <c r="E4503" s="190"/>
      <c r="F4503" s="190"/>
      <c r="G4503" s="190"/>
      <c r="H4503" s="276"/>
      <c r="I4503" s="190"/>
      <c r="J4503" s="67"/>
      <c r="K4503" s="190"/>
      <c r="L4503" s="190"/>
      <c r="M4503" s="191"/>
      <c r="N4503" s="190"/>
      <c r="O4503" s="192"/>
      <c r="P4503" s="218"/>
      <c r="Q4503" s="218"/>
      <c r="R4503" s="218"/>
    </row>
    <row r="4504" spans="1:18" x14ac:dyDescent="0.25">
      <c r="A4504" s="191"/>
      <c r="B4504" s="190"/>
      <c r="C4504" s="190"/>
      <c r="D4504" s="190"/>
      <c r="E4504" s="190"/>
      <c r="F4504" s="190"/>
      <c r="G4504" s="190"/>
      <c r="H4504" s="276"/>
      <c r="I4504" s="190"/>
      <c r="J4504" s="67"/>
      <c r="K4504" s="190"/>
      <c r="L4504" s="190"/>
      <c r="M4504" s="191"/>
      <c r="N4504" s="190"/>
      <c r="O4504" s="192"/>
      <c r="P4504" s="218"/>
      <c r="Q4504" s="218"/>
      <c r="R4504" s="218"/>
    </row>
    <row r="4505" spans="1:18" x14ac:dyDescent="0.25">
      <c r="A4505" s="191"/>
      <c r="B4505" s="190"/>
      <c r="C4505" s="190"/>
      <c r="D4505" s="190"/>
      <c r="E4505" s="190"/>
      <c r="F4505" s="190"/>
      <c r="G4505" s="190"/>
      <c r="H4505" s="276"/>
      <c r="I4505" s="190"/>
      <c r="J4505" s="67"/>
      <c r="K4505" s="190"/>
      <c r="L4505" s="190"/>
      <c r="M4505" s="191"/>
      <c r="N4505" s="190"/>
      <c r="O4505" s="192"/>
      <c r="P4505" s="218"/>
      <c r="Q4505" s="218"/>
      <c r="R4505" s="218"/>
    </row>
    <row r="4506" spans="1:18" x14ac:dyDescent="0.25">
      <c r="A4506" s="191"/>
      <c r="B4506" s="190"/>
      <c r="C4506" s="190"/>
      <c r="D4506" s="190"/>
      <c r="E4506" s="190"/>
      <c r="F4506" s="190"/>
      <c r="G4506" s="190"/>
      <c r="H4506" s="276"/>
      <c r="I4506" s="190"/>
      <c r="J4506" s="67"/>
      <c r="K4506" s="190"/>
      <c r="L4506" s="190"/>
      <c r="M4506" s="191"/>
      <c r="N4506" s="190"/>
      <c r="O4506" s="192"/>
      <c r="P4506" s="218"/>
      <c r="Q4506" s="218"/>
      <c r="R4506" s="218"/>
    </row>
    <row r="4507" spans="1:18" x14ac:dyDescent="0.25">
      <c r="A4507" s="191"/>
      <c r="B4507" s="190"/>
      <c r="C4507" s="190"/>
      <c r="D4507" s="190"/>
      <c r="E4507" s="190"/>
      <c r="F4507" s="190"/>
      <c r="G4507" s="190"/>
      <c r="H4507" s="276"/>
      <c r="I4507" s="190"/>
      <c r="J4507" s="67"/>
      <c r="K4507" s="190"/>
      <c r="L4507" s="190"/>
      <c r="M4507" s="191"/>
      <c r="N4507" s="190"/>
      <c r="O4507" s="192"/>
      <c r="P4507" s="218"/>
      <c r="Q4507" s="218"/>
      <c r="R4507" s="218"/>
    </row>
    <row r="4508" spans="1:18" x14ac:dyDescent="0.25">
      <c r="A4508" s="191"/>
      <c r="B4508" s="190"/>
      <c r="C4508" s="190"/>
      <c r="D4508" s="190"/>
      <c r="E4508" s="190"/>
      <c r="F4508" s="190"/>
      <c r="G4508" s="190"/>
      <c r="H4508" s="276"/>
      <c r="I4508" s="190"/>
      <c r="J4508" s="67"/>
      <c r="K4508" s="190"/>
      <c r="L4508" s="190"/>
      <c r="M4508" s="191"/>
      <c r="N4508" s="190"/>
      <c r="O4508" s="192"/>
      <c r="P4508" s="218"/>
      <c r="Q4508" s="218"/>
      <c r="R4508" s="218"/>
    </row>
    <row r="4509" spans="1:18" x14ac:dyDescent="0.25">
      <c r="A4509" s="191"/>
      <c r="B4509" s="190"/>
      <c r="C4509" s="190"/>
      <c r="D4509" s="190"/>
      <c r="E4509" s="190"/>
      <c r="F4509" s="190"/>
      <c r="G4509" s="190"/>
      <c r="H4509" s="276"/>
      <c r="I4509" s="190"/>
      <c r="J4509" s="67"/>
      <c r="K4509" s="190"/>
      <c r="L4509" s="190"/>
      <c r="M4509" s="191"/>
      <c r="N4509" s="190"/>
      <c r="O4509" s="192"/>
      <c r="P4509" s="218"/>
      <c r="Q4509" s="218"/>
      <c r="R4509" s="218"/>
    </row>
    <row r="4510" spans="1:18" x14ac:dyDescent="0.25">
      <c r="A4510" s="191"/>
      <c r="B4510" s="190"/>
      <c r="C4510" s="190"/>
      <c r="D4510" s="190"/>
      <c r="E4510" s="190"/>
      <c r="F4510" s="190"/>
      <c r="G4510" s="190"/>
      <c r="H4510" s="276"/>
      <c r="I4510" s="190"/>
      <c r="J4510" s="67"/>
      <c r="K4510" s="190"/>
      <c r="L4510" s="190"/>
      <c r="M4510" s="191"/>
      <c r="N4510" s="190"/>
      <c r="O4510" s="192"/>
      <c r="P4510" s="218"/>
      <c r="Q4510" s="218"/>
      <c r="R4510" s="218"/>
    </row>
    <row r="4511" spans="1:18" x14ac:dyDescent="0.25">
      <c r="A4511" s="191"/>
      <c r="B4511" s="190"/>
      <c r="C4511" s="190"/>
      <c r="D4511" s="190"/>
      <c r="E4511" s="190"/>
      <c r="F4511" s="190"/>
      <c r="G4511" s="190"/>
      <c r="H4511" s="276"/>
      <c r="I4511" s="190"/>
      <c r="J4511" s="67"/>
      <c r="K4511" s="190"/>
      <c r="L4511" s="190"/>
      <c r="M4511" s="191"/>
      <c r="N4511" s="190"/>
      <c r="O4511" s="192"/>
      <c r="P4511" s="218"/>
      <c r="Q4511" s="218"/>
      <c r="R4511" s="218"/>
    </row>
    <row r="4512" spans="1:18" x14ac:dyDescent="0.25">
      <c r="A4512" s="191"/>
      <c r="B4512" s="190"/>
      <c r="C4512" s="190"/>
      <c r="D4512" s="190"/>
      <c r="E4512" s="190"/>
      <c r="F4512" s="190"/>
      <c r="G4512" s="190"/>
      <c r="H4512" s="276"/>
      <c r="I4512" s="190"/>
      <c r="J4512" s="67"/>
      <c r="K4512" s="190"/>
      <c r="L4512" s="190"/>
      <c r="M4512" s="191"/>
      <c r="N4512" s="190"/>
      <c r="O4512" s="192"/>
      <c r="P4512" s="218"/>
      <c r="Q4512" s="218"/>
      <c r="R4512" s="218"/>
    </row>
    <row r="4513" spans="1:18" x14ac:dyDescent="0.25">
      <c r="A4513" s="191"/>
      <c r="B4513" s="190"/>
      <c r="C4513" s="190"/>
      <c r="D4513" s="190"/>
      <c r="E4513" s="190"/>
      <c r="F4513" s="190"/>
      <c r="G4513" s="190"/>
      <c r="H4513" s="276"/>
      <c r="I4513" s="190"/>
      <c r="J4513" s="67"/>
      <c r="K4513" s="190"/>
      <c r="L4513" s="190"/>
      <c r="M4513" s="191"/>
      <c r="N4513" s="190"/>
      <c r="O4513" s="192"/>
      <c r="P4513" s="218"/>
      <c r="Q4513" s="218"/>
      <c r="R4513" s="218"/>
    </row>
    <row r="4514" spans="1:18" x14ac:dyDescent="0.25">
      <c r="A4514" s="191"/>
      <c r="B4514" s="190"/>
      <c r="C4514" s="190"/>
      <c r="D4514" s="190"/>
      <c r="E4514" s="190"/>
      <c r="F4514" s="190"/>
      <c r="G4514" s="190"/>
      <c r="H4514" s="276"/>
      <c r="I4514" s="190"/>
      <c r="J4514" s="67"/>
      <c r="K4514" s="190"/>
      <c r="L4514" s="190"/>
      <c r="M4514" s="191"/>
      <c r="N4514" s="190"/>
      <c r="O4514" s="192"/>
      <c r="P4514" s="218"/>
      <c r="Q4514" s="218"/>
      <c r="R4514" s="218"/>
    </row>
    <row r="4515" spans="1:18" x14ac:dyDescent="0.25">
      <c r="A4515" s="191"/>
      <c r="B4515" s="190"/>
      <c r="C4515" s="190"/>
      <c r="D4515" s="190"/>
      <c r="E4515" s="190"/>
      <c r="F4515" s="190"/>
      <c r="G4515" s="190"/>
      <c r="H4515" s="276"/>
      <c r="I4515" s="190"/>
      <c r="J4515" s="67"/>
      <c r="K4515" s="190"/>
      <c r="L4515" s="190"/>
      <c r="M4515" s="191"/>
      <c r="N4515" s="190"/>
      <c r="O4515" s="192"/>
      <c r="P4515" s="218"/>
      <c r="Q4515" s="218"/>
      <c r="R4515" s="218"/>
    </row>
    <row r="4516" spans="1:18" x14ac:dyDescent="0.25">
      <c r="A4516" s="191"/>
      <c r="B4516" s="190"/>
      <c r="C4516" s="190"/>
      <c r="D4516" s="190"/>
      <c r="E4516" s="190"/>
      <c r="F4516" s="190"/>
      <c r="G4516" s="190"/>
      <c r="H4516" s="276"/>
      <c r="I4516" s="190"/>
      <c r="J4516" s="67"/>
      <c r="K4516" s="190"/>
      <c r="L4516" s="190"/>
      <c r="M4516" s="191"/>
      <c r="N4516" s="190"/>
      <c r="O4516" s="192"/>
      <c r="P4516" s="218"/>
      <c r="Q4516" s="218"/>
      <c r="R4516" s="218"/>
    </row>
    <row r="4517" spans="1:18" x14ac:dyDescent="0.25">
      <c r="A4517" s="191"/>
      <c r="B4517" s="190"/>
      <c r="C4517" s="190"/>
      <c r="D4517" s="190"/>
      <c r="E4517" s="190"/>
      <c r="F4517" s="190"/>
      <c r="G4517" s="190"/>
      <c r="H4517" s="276"/>
      <c r="I4517" s="190"/>
      <c r="J4517" s="67"/>
      <c r="K4517" s="190"/>
      <c r="L4517" s="190"/>
      <c r="M4517" s="191"/>
      <c r="N4517" s="190"/>
      <c r="O4517" s="192"/>
      <c r="P4517" s="218"/>
      <c r="Q4517" s="218"/>
      <c r="R4517" s="218"/>
    </row>
    <row r="4518" spans="1:18" x14ac:dyDescent="0.25">
      <c r="A4518" s="191"/>
      <c r="B4518" s="190"/>
      <c r="C4518" s="190"/>
      <c r="D4518" s="190"/>
      <c r="E4518" s="190"/>
      <c r="F4518" s="190"/>
      <c r="G4518" s="190"/>
      <c r="H4518" s="276"/>
      <c r="I4518" s="190"/>
      <c r="J4518" s="67"/>
      <c r="K4518" s="190"/>
      <c r="L4518" s="190"/>
      <c r="M4518" s="191"/>
      <c r="N4518" s="190"/>
      <c r="O4518" s="192"/>
      <c r="P4518" s="218"/>
      <c r="Q4518" s="218"/>
      <c r="R4518" s="218"/>
    </row>
    <row r="4519" spans="1:18" x14ac:dyDescent="0.25">
      <c r="A4519" s="191"/>
      <c r="B4519" s="190"/>
      <c r="C4519" s="190"/>
      <c r="D4519" s="190"/>
      <c r="E4519" s="190"/>
      <c r="F4519" s="190"/>
      <c r="G4519" s="190"/>
      <c r="H4519" s="276"/>
      <c r="I4519" s="190"/>
      <c r="J4519" s="67"/>
      <c r="K4519" s="190"/>
      <c r="L4519" s="190"/>
      <c r="M4519" s="191"/>
      <c r="N4519" s="190"/>
      <c r="O4519" s="192"/>
      <c r="P4519" s="218"/>
      <c r="Q4519" s="218"/>
      <c r="R4519" s="218"/>
    </row>
    <row r="4520" spans="1:18" x14ac:dyDescent="0.25">
      <c r="A4520" s="191"/>
      <c r="B4520" s="190"/>
      <c r="C4520" s="190"/>
      <c r="D4520" s="190"/>
      <c r="E4520" s="190"/>
      <c r="F4520" s="190"/>
      <c r="G4520" s="190"/>
      <c r="H4520" s="276"/>
      <c r="I4520" s="190"/>
      <c r="J4520" s="67"/>
      <c r="K4520" s="190"/>
      <c r="L4520" s="190"/>
      <c r="M4520" s="191"/>
      <c r="N4520" s="190"/>
      <c r="O4520" s="192"/>
      <c r="P4520" s="218"/>
      <c r="Q4520" s="218"/>
      <c r="R4520" s="218"/>
    </row>
    <row r="4521" spans="1:18" x14ac:dyDescent="0.25">
      <c r="A4521" s="191"/>
      <c r="B4521" s="190"/>
      <c r="C4521" s="190"/>
      <c r="D4521" s="190"/>
      <c r="E4521" s="190"/>
      <c r="F4521" s="190"/>
      <c r="G4521" s="190"/>
      <c r="H4521" s="276"/>
      <c r="I4521" s="190"/>
      <c r="J4521" s="67"/>
      <c r="K4521" s="190"/>
      <c r="L4521" s="190"/>
      <c r="M4521" s="191"/>
      <c r="N4521" s="190"/>
      <c r="O4521" s="192"/>
      <c r="P4521" s="218"/>
      <c r="Q4521" s="218"/>
      <c r="R4521" s="218"/>
    </row>
    <row r="4522" spans="1:18" x14ac:dyDescent="0.25">
      <c r="A4522" s="191"/>
      <c r="B4522" s="190"/>
      <c r="C4522" s="190"/>
      <c r="D4522" s="190"/>
      <c r="E4522" s="190"/>
      <c r="F4522" s="190"/>
      <c r="G4522" s="190"/>
      <c r="H4522" s="276"/>
      <c r="I4522" s="190"/>
      <c r="J4522" s="67"/>
      <c r="K4522" s="190"/>
      <c r="L4522" s="190"/>
      <c r="M4522" s="191"/>
      <c r="N4522" s="190"/>
      <c r="O4522" s="192"/>
      <c r="P4522" s="218"/>
      <c r="Q4522" s="218"/>
      <c r="R4522" s="218"/>
    </row>
    <row r="4523" spans="1:18" x14ac:dyDescent="0.25">
      <c r="A4523" s="191"/>
      <c r="B4523" s="190"/>
      <c r="C4523" s="190"/>
      <c r="D4523" s="190"/>
      <c r="E4523" s="190"/>
      <c r="F4523" s="190"/>
      <c r="G4523" s="190"/>
      <c r="H4523" s="276"/>
      <c r="I4523" s="190"/>
      <c r="J4523" s="67"/>
      <c r="K4523" s="190"/>
      <c r="L4523" s="190"/>
      <c r="M4523" s="191"/>
      <c r="N4523" s="190"/>
      <c r="O4523" s="192"/>
      <c r="P4523" s="218"/>
      <c r="Q4523" s="218"/>
      <c r="R4523" s="218"/>
    </row>
    <row r="4524" spans="1:18" x14ac:dyDescent="0.25">
      <c r="A4524" s="191"/>
      <c r="B4524" s="190"/>
      <c r="C4524" s="190"/>
      <c r="D4524" s="190"/>
      <c r="E4524" s="190"/>
      <c r="F4524" s="190"/>
      <c r="G4524" s="190"/>
      <c r="H4524" s="276"/>
      <c r="I4524" s="190"/>
      <c r="J4524" s="67"/>
      <c r="K4524" s="190"/>
      <c r="L4524" s="190"/>
      <c r="M4524" s="191"/>
      <c r="N4524" s="190"/>
      <c r="O4524" s="192"/>
      <c r="P4524" s="218"/>
      <c r="Q4524" s="218"/>
      <c r="R4524" s="218"/>
    </row>
    <row r="4525" spans="1:18" x14ac:dyDescent="0.25">
      <c r="A4525" s="191"/>
      <c r="B4525" s="190"/>
      <c r="C4525" s="190"/>
      <c r="D4525" s="190"/>
      <c r="E4525" s="190"/>
      <c r="F4525" s="190"/>
      <c r="G4525" s="190"/>
      <c r="H4525" s="276"/>
      <c r="I4525" s="190"/>
      <c r="J4525" s="67"/>
      <c r="K4525" s="190"/>
      <c r="L4525" s="190"/>
      <c r="M4525" s="191"/>
      <c r="N4525" s="190"/>
      <c r="O4525" s="192"/>
      <c r="P4525" s="218"/>
      <c r="Q4525" s="218"/>
      <c r="R4525" s="218"/>
    </row>
    <row r="4526" spans="1:18" x14ac:dyDescent="0.25">
      <c r="A4526" s="191"/>
      <c r="B4526" s="190"/>
      <c r="C4526" s="190"/>
      <c r="D4526" s="190"/>
      <c r="E4526" s="190"/>
      <c r="F4526" s="190"/>
      <c r="G4526" s="190"/>
      <c r="H4526" s="276"/>
      <c r="I4526" s="190"/>
      <c r="J4526" s="67"/>
      <c r="K4526" s="190"/>
      <c r="L4526" s="190"/>
      <c r="M4526" s="191"/>
      <c r="N4526" s="190"/>
      <c r="O4526" s="192"/>
      <c r="P4526" s="218"/>
      <c r="Q4526" s="218"/>
      <c r="R4526" s="218"/>
    </row>
    <row r="4527" spans="1:18" x14ac:dyDescent="0.25">
      <c r="A4527" s="191"/>
      <c r="B4527" s="190"/>
      <c r="C4527" s="190"/>
      <c r="D4527" s="190"/>
      <c r="E4527" s="190"/>
      <c r="F4527" s="190"/>
      <c r="G4527" s="190"/>
      <c r="H4527" s="276"/>
      <c r="I4527" s="190"/>
      <c r="J4527" s="67"/>
      <c r="K4527" s="190"/>
      <c r="L4527" s="190"/>
      <c r="M4527" s="191"/>
      <c r="N4527" s="190"/>
      <c r="O4527" s="192"/>
      <c r="P4527" s="218"/>
      <c r="Q4527" s="218"/>
      <c r="R4527" s="218"/>
    </row>
    <row r="4528" spans="1:18" x14ac:dyDescent="0.25">
      <c r="A4528" s="191"/>
      <c r="B4528" s="190"/>
      <c r="C4528" s="190"/>
      <c r="D4528" s="190"/>
      <c r="E4528" s="190"/>
      <c r="F4528" s="190"/>
      <c r="G4528" s="190"/>
      <c r="H4528" s="276"/>
      <c r="I4528" s="190"/>
      <c r="J4528" s="67"/>
      <c r="K4528" s="190"/>
      <c r="L4528" s="190"/>
      <c r="M4528" s="191"/>
      <c r="N4528" s="190"/>
      <c r="O4528" s="192"/>
      <c r="P4528" s="218"/>
      <c r="Q4528" s="218"/>
      <c r="R4528" s="218"/>
    </row>
    <row r="4529" spans="1:18" x14ac:dyDescent="0.25">
      <c r="A4529" s="191"/>
      <c r="B4529" s="190"/>
      <c r="C4529" s="190"/>
      <c r="D4529" s="190"/>
      <c r="E4529" s="190"/>
      <c r="F4529" s="190"/>
      <c r="G4529" s="190"/>
      <c r="H4529" s="276"/>
      <c r="I4529" s="190"/>
      <c r="J4529" s="67"/>
      <c r="K4529" s="190"/>
      <c r="L4529" s="190"/>
      <c r="M4529" s="191"/>
      <c r="N4529" s="190"/>
      <c r="O4529" s="192"/>
      <c r="P4529" s="218"/>
      <c r="Q4529" s="218"/>
      <c r="R4529" s="218"/>
    </row>
    <row r="4530" spans="1:18" x14ac:dyDescent="0.25">
      <c r="A4530" s="191"/>
      <c r="B4530" s="190"/>
      <c r="C4530" s="190"/>
      <c r="D4530" s="190"/>
      <c r="E4530" s="190"/>
      <c r="F4530" s="190"/>
      <c r="G4530" s="190"/>
      <c r="H4530" s="276"/>
      <c r="I4530" s="190"/>
      <c r="J4530" s="67"/>
      <c r="K4530" s="190"/>
      <c r="L4530" s="190"/>
      <c r="M4530" s="191"/>
      <c r="N4530" s="190"/>
      <c r="O4530" s="192"/>
      <c r="P4530" s="218"/>
      <c r="Q4530" s="218"/>
      <c r="R4530" s="218"/>
    </row>
    <row r="4531" spans="1:18" x14ac:dyDescent="0.25">
      <c r="A4531" s="191"/>
      <c r="B4531" s="190"/>
      <c r="C4531" s="190"/>
      <c r="D4531" s="190"/>
      <c r="E4531" s="190"/>
      <c r="F4531" s="190"/>
      <c r="G4531" s="190"/>
      <c r="H4531" s="276"/>
      <c r="I4531" s="190"/>
      <c r="J4531" s="67"/>
      <c r="K4531" s="190"/>
      <c r="L4531" s="190"/>
      <c r="M4531" s="191"/>
      <c r="N4531" s="190"/>
      <c r="O4531" s="192"/>
      <c r="P4531" s="218"/>
      <c r="Q4531" s="218"/>
      <c r="R4531" s="218"/>
    </row>
    <row r="4532" spans="1:18" x14ac:dyDescent="0.25">
      <c r="A4532" s="191"/>
      <c r="B4532" s="190"/>
      <c r="C4532" s="190"/>
      <c r="D4532" s="190"/>
      <c r="E4532" s="190"/>
      <c r="F4532" s="190"/>
      <c r="G4532" s="190"/>
      <c r="H4532" s="276"/>
      <c r="I4532" s="190"/>
      <c r="J4532" s="67"/>
      <c r="K4532" s="190"/>
      <c r="L4532" s="190"/>
      <c r="M4532" s="191"/>
      <c r="N4532" s="190"/>
      <c r="O4532" s="192"/>
      <c r="P4532" s="218"/>
      <c r="Q4532" s="218"/>
      <c r="R4532" s="218"/>
    </row>
    <row r="4533" spans="1:18" x14ac:dyDescent="0.25">
      <c r="A4533" s="191"/>
      <c r="B4533" s="190"/>
      <c r="C4533" s="190"/>
      <c r="D4533" s="190"/>
      <c r="E4533" s="190"/>
      <c r="F4533" s="190"/>
      <c r="G4533" s="190"/>
      <c r="H4533" s="276"/>
      <c r="I4533" s="190"/>
      <c r="J4533" s="67"/>
      <c r="K4533" s="190"/>
      <c r="L4533" s="190"/>
      <c r="M4533" s="191"/>
      <c r="N4533" s="190"/>
      <c r="O4533" s="192"/>
      <c r="P4533" s="218"/>
      <c r="Q4533" s="218"/>
      <c r="R4533" s="218"/>
    </row>
    <row r="4534" spans="1:18" x14ac:dyDescent="0.25">
      <c r="A4534" s="191"/>
      <c r="B4534" s="190"/>
      <c r="C4534" s="190"/>
      <c r="D4534" s="190"/>
      <c r="E4534" s="190"/>
      <c r="F4534" s="190"/>
      <c r="G4534" s="190"/>
      <c r="H4534" s="276"/>
      <c r="I4534" s="190"/>
      <c r="J4534" s="67"/>
      <c r="K4534" s="190"/>
      <c r="L4534" s="190"/>
      <c r="M4534" s="191"/>
      <c r="N4534" s="190"/>
      <c r="O4534" s="192"/>
      <c r="P4534" s="218"/>
      <c r="Q4534" s="218"/>
      <c r="R4534" s="218"/>
    </row>
    <row r="4535" spans="1:18" x14ac:dyDescent="0.25">
      <c r="A4535" s="191"/>
      <c r="B4535" s="190"/>
      <c r="C4535" s="190"/>
      <c r="D4535" s="190"/>
      <c r="E4535" s="190"/>
      <c r="F4535" s="190"/>
      <c r="G4535" s="190"/>
      <c r="H4535" s="276"/>
      <c r="I4535" s="190"/>
      <c r="J4535" s="67"/>
      <c r="K4535" s="190"/>
      <c r="L4535" s="190"/>
      <c r="M4535" s="191"/>
      <c r="N4535" s="190"/>
      <c r="O4535" s="192"/>
      <c r="P4535" s="218"/>
      <c r="Q4535" s="218"/>
      <c r="R4535" s="218"/>
    </row>
    <row r="4536" spans="1:18" x14ac:dyDescent="0.25">
      <c r="A4536" s="191"/>
      <c r="B4536" s="190"/>
      <c r="C4536" s="190"/>
      <c r="D4536" s="190"/>
      <c r="E4536" s="190"/>
      <c r="F4536" s="190"/>
      <c r="G4536" s="190"/>
      <c r="H4536" s="276"/>
      <c r="I4536" s="190"/>
      <c r="J4536" s="67"/>
      <c r="K4536" s="190"/>
      <c r="L4536" s="190"/>
      <c r="M4536" s="191"/>
      <c r="N4536" s="190"/>
      <c r="O4536" s="192"/>
      <c r="P4536" s="218"/>
      <c r="Q4536" s="218"/>
      <c r="R4536" s="218"/>
    </row>
    <row r="4537" spans="1:18" x14ac:dyDescent="0.25">
      <c r="A4537" s="191"/>
      <c r="B4537" s="190"/>
      <c r="C4537" s="190"/>
      <c r="D4537" s="190"/>
      <c r="E4537" s="190"/>
      <c r="F4537" s="190"/>
      <c r="G4537" s="190"/>
      <c r="H4537" s="276"/>
      <c r="I4537" s="190"/>
      <c r="J4537" s="67"/>
      <c r="K4537" s="190"/>
      <c r="L4537" s="190"/>
      <c r="M4537" s="191"/>
      <c r="N4537" s="190"/>
      <c r="O4537" s="192"/>
      <c r="P4537" s="218"/>
      <c r="Q4537" s="218"/>
      <c r="R4537" s="218"/>
    </row>
    <row r="4538" spans="1:18" x14ac:dyDescent="0.25">
      <c r="A4538" s="191"/>
      <c r="B4538" s="190"/>
      <c r="C4538" s="190"/>
      <c r="D4538" s="190"/>
      <c r="E4538" s="190"/>
      <c r="F4538" s="190"/>
      <c r="G4538" s="190"/>
      <c r="H4538" s="276"/>
      <c r="I4538" s="190"/>
      <c r="J4538" s="67"/>
      <c r="K4538" s="190"/>
      <c r="L4538" s="190"/>
      <c r="M4538" s="191"/>
      <c r="N4538" s="190"/>
      <c r="O4538" s="192"/>
      <c r="P4538" s="218"/>
      <c r="Q4538" s="218"/>
      <c r="R4538" s="218"/>
    </row>
    <row r="4539" spans="1:18" x14ac:dyDescent="0.25">
      <c r="A4539" s="191"/>
      <c r="B4539" s="190"/>
      <c r="C4539" s="190"/>
      <c r="D4539" s="190"/>
      <c r="E4539" s="190"/>
      <c r="F4539" s="190"/>
      <c r="G4539" s="190"/>
      <c r="H4539" s="276"/>
      <c r="I4539" s="190"/>
      <c r="J4539" s="67"/>
      <c r="K4539" s="190"/>
      <c r="L4539" s="190"/>
      <c r="M4539" s="191"/>
      <c r="N4539" s="190"/>
      <c r="O4539" s="192"/>
      <c r="P4539" s="218"/>
      <c r="Q4539" s="218"/>
      <c r="R4539" s="218"/>
    </row>
    <row r="4540" spans="1:18" x14ac:dyDescent="0.25">
      <c r="A4540" s="191"/>
      <c r="B4540" s="190"/>
      <c r="C4540" s="190"/>
      <c r="D4540" s="190"/>
      <c r="E4540" s="190"/>
      <c r="F4540" s="190"/>
      <c r="G4540" s="190"/>
      <c r="H4540" s="276"/>
      <c r="I4540" s="190"/>
      <c r="J4540" s="67"/>
      <c r="K4540" s="190"/>
      <c r="L4540" s="190"/>
      <c r="M4540" s="191"/>
      <c r="N4540" s="190"/>
      <c r="O4540" s="192"/>
      <c r="P4540" s="218"/>
      <c r="Q4540" s="218"/>
      <c r="R4540" s="218"/>
    </row>
    <row r="4541" spans="1:18" x14ac:dyDescent="0.25">
      <c r="A4541" s="191"/>
      <c r="B4541" s="190"/>
      <c r="C4541" s="190"/>
      <c r="D4541" s="190"/>
      <c r="E4541" s="190"/>
      <c r="F4541" s="190"/>
      <c r="G4541" s="190"/>
      <c r="H4541" s="276"/>
      <c r="I4541" s="190"/>
      <c r="J4541" s="67"/>
      <c r="K4541" s="190"/>
      <c r="L4541" s="190"/>
      <c r="M4541" s="191"/>
      <c r="N4541" s="190"/>
      <c r="O4541" s="192"/>
      <c r="P4541" s="218"/>
      <c r="Q4541" s="218"/>
      <c r="R4541" s="218"/>
    </row>
    <row r="4542" spans="1:18" x14ac:dyDescent="0.25">
      <c r="A4542" s="191"/>
      <c r="B4542" s="190"/>
      <c r="C4542" s="190"/>
      <c r="D4542" s="190"/>
      <c r="E4542" s="190"/>
      <c r="F4542" s="190"/>
      <c r="G4542" s="190"/>
      <c r="H4542" s="276"/>
      <c r="I4542" s="190"/>
      <c r="J4542" s="67"/>
      <c r="K4542" s="190"/>
      <c r="L4542" s="190"/>
      <c r="M4542" s="191"/>
      <c r="N4542" s="190"/>
      <c r="O4542" s="192"/>
      <c r="P4542" s="218"/>
      <c r="Q4542" s="218"/>
      <c r="R4542" s="218"/>
    </row>
    <row r="4543" spans="1:18" x14ac:dyDescent="0.25">
      <c r="A4543" s="191"/>
      <c r="B4543" s="190"/>
      <c r="C4543" s="190"/>
      <c r="D4543" s="190"/>
      <c r="E4543" s="190"/>
      <c r="F4543" s="190"/>
      <c r="G4543" s="190"/>
      <c r="H4543" s="276"/>
      <c r="I4543" s="190"/>
      <c r="J4543" s="67"/>
      <c r="K4543" s="190"/>
      <c r="L4543" s="190"/>
      <c r="M4543" s="191"/>
      <c r="N4543" s="190"/>
      <c r="O4543" s="192"/>
      <c r="P4543" s="218"/>
      <c r="Q4543" s="218"/>
      <c r="R4543" s="218"/>
    </row>
    <row r="4544" spans="1:18" x14ac:dyDescent="0.25">
      <c r="A4544" s="191"/>
      <c r="B4544" s="190"/>
      <c r="C4544" s="190"/>
      <c r="D4544" s="190"/>
      <c r="E4544" s="190"/>
      <c r="F4544" s="190"/>
      <c r="G4544" s="190"/>
      <c r="H4544" s="276"/>
      <c r="I4544" s="190"/>
      <c r="J4544" s="67"/>
      <c r="K4544" s="190"/>
      <c r="L4544" s="190"/>
      <c r="M4544" s="191"/>
      <c r="N4544" s="190"/>
      <c r="O4544" s="192"/>
      <c r="P4544" s="218"/>
      <c r="Q4544" s="218"/>
      <c r="R4544" s="218"/>
    </row>
    <row r="4545" spans="1:18" x14ac:dyDescent="0.25">
      <c r="A4545" s="191"/>
      <c r="B4545" s="190"/>
      <c r="C4545" s="190"/>
      <c r="D4545" s="190"/>
      <c r="E4545" s="190"/>
      <c r="F4545" s="190"/>
      <c r="G4545" s="190"/>
      <c r="H4545" s="276"/>
      <c r="I4545" s="190"/>
      <c r="J4545" s="67"/>
      <c r="K4545" s="190"/>
      <c r="L4545" s="190"/>
      <c r="M4545" s="191"/>
      <c r="N4545" s="190"/>
      <c r="O4545" s="192"/>
      <c r="P4545" s="218"/>
      <c r="Q4545" s="218"/>
      <c r="R4545" s="218"/>
    </row>
    <row r="4546" spans="1:18" x14ac:dyDescent="0.25">
      <c r="A4546" s="191"/>
      <c r="B4546" s="190"/>
      <c r="C4546" s="190"/>
      <c r="D4546" s="190"/>
      <c r="E4546" s="190"/>
      <c r="F4546" s="190"/>
      <c r="G4546" s="190"/>
      <c r="H4546" s="276"/>
      <c r="I4546" s="190"/>
      <c r="J4546" s="67"/>
      <c r="K4546" s="190"/>
      <c r="L4546" s="190"/>
      <c r="M4546" s="191"/>
      <c r="N4546" s="190"/>
      <c r="O4546" s="192"/>
      <c r="P4546" s="218"/>
      <c r="Q4546" s="218"/>
      <c r="R4546" s="218"/>
    </row>
    <row r="4547" spans="1:18" x14ac:dyDescent="0.25">
      <c r="A4547" s="191"/>
      <c r="B4547" s="190"/>
      <c r="C4547" s="190"/>
      <c r="D4547" s="190"/>
      <c r="E4547" s="190"/>
      <c r="F4547" s="190"/>
      <c r="G4547" s="190"/>
      <c r="H4547" s="276"/>
      <c r="I4547" s="190"/>
      <c r="J4547" s="67"/>
      <c r="K4547" s="190"/>
      <c r="L4547" s="190"/>
      <c r="M4547" s="191"/>
      <c r="N4547" s="190"/>
      <c r="O4547" s="192"/>
      <c r="P4547" s="218"/>
      <c r="Q4547" s="218"/>
      <c r="R4547" s="218"/>
    </row>
    <row r="4548" spans="1:18" x14ac:dyDescent="0.25">
      <c r="A4548" s="191"/>
      <c r="B4548" s="190"/>
      <c r="C4548" s="190"/>
      <c r="D4548" s="190"/>
      <c r="E4548" s="190"/>
      <c r="F4548" s="190"/>
      <c r="G4548" s="190"/>
      <c r="H4548" s="276"/>
      <c r="I4548" s="190"/>
      <c r="J4548" s="67"/>
      <c r="K4548" s="190"/>
      <c r="L4548" s="190"/>
      <c r="M4548" s="191"/>
      <c r="N4548" s="190"/>
      <c r="O4548" s="192"/>
      <c r="P4548" s="218"/>
      <c r="Q4548" s="218"/>
      <c r="R4548" s="218"/>
    </row>
    <row r="4549" spans="1:18" x14ac:dyDescent="0.25">
      <c r="A4549" s="191"/>
      <c r="B4549" s="190"/>
      <c r="C4549" s="190"/>
      <c r="D4549" s="190"/>
      <c r="E4549" s="190"/>
      <c r="F4549" s="190"/>
      <c r="G4549" s="190"/>
      <c r="H4549" s="276"/>
      <c r="I4549" s="190"/>
      <c r="J4549" s="67"/>
      <c r="K4549" s="190"/>
      <c r="L4549" s="190"/>
      <c r="M4549" s="191"/>
      <c r="N4549" s="190"/>
      <c r="O4549" s="192"/>
      <c r="P4549" s="218"/>
      <c r="Q4549" s="218"/>
      <c r="R4549" s="218"/>
    </row>
    <row r="4550" spans="1:18" x14ac:dyDescent="0.25">
      <c r="A4550" s="191"/>
      <c r="B4550" s="190"/>
      <c r="C4550" s="190"/>
      <c r="D4550" s="190"/>
      <c r="E4550" s="190"/>
      <c r="F4550" s="190"/>
      <c r="G4550" s="190"/>
      <c r="H4550" s="276"/>
      <c r="I4550" s="190"/>
      <c r="J4550" s="67"/>
      <c r="K4550" s="190"/>
      <c r="L4550" s="190"/>
      <c r="M4550" s="191"/>
      <c r="N4550" s="190"/>
      <c r="O4550" s="192"/>
      <c r="P4550" s="218"/>
      <c r="Q4550" s="218"/>
      <c r="R4550" s="218"/>
    </row>
    <row r="4551" spans="1:18" x14ac:dyDescent="0.25">
      <c r="A4551" s="191"/>
      <c r="B4551" s="190"/>
      <c r="C4551" s="190"/>
      <c r="D4551" s="190"/>
      <c r="E4551" s="190"/>
      <c r="F4551" s="190"/>
      <c r="G4551" s="190"/>
      <c r="H4551" s="276"/>
      <c r="I4551" s="190"/>
      <c r="J4551" s="67"/>
      <c r="K4551" s="190"/>
      <c r="L4551" s="190"/>
      <c r="M4551" s="191"/>
      <c r="N4551" s="190"/>
      <c r="O4551" s="192"/>
      <c r="P4551" s="218"/>
      <c r="Q4551" s="218"/>
      <c r="R4551" s="218"/>
    </row>
    <row r="4552" spans="1:18" x14ac:dyDescent="0.25">
      <c r="A4552" s="191"/>
      <c r="B4552" s="190"/>
      <c r="C4552" s="190"/>
      <c r="D4552" s="190"/>
      <c r="E4552" s="190"/>
      <c r="F4552" s="190"/>
      <c r="G4552" s="190"/>
      <c r="H4552" s="276"/>
      <c r="I4552" s="190"/>
      <c r="J4552" s="67"/>
      <c r="K4552" s="190"/>
      <c r="L4552" s="190"/>
      <c r="M4552" s="191"/>
      <c r="N4552" s="190"/>
      <c r="O4552" s="192"/>
      <c r="P4552" s="218"/>
      <c r="Q4552" s="218"/>
      <c r="R4552" s="218"/>
    </row>
    <row r="4553" spans="1:18" x14ac:dyDescent="0.25">
      <c r="A4553" s="191"/>
      <c r="B4553" s="190"/>
      <c r="C4553" s="190"/>
      <c r="D4553" s="190"/>
      <c r="E4553" s="190"/>
      <c r="F4553" s="190"/>
      <c r="G4553" s="190"/>
      <c r="H4553" s="276"/>
      <c r="I4553" s="190"/>
      <c r="J4553" s="67"/>
      <c r="K4553" s="190"/>
      <c r="L4553" s="190"/>
      <c r="M4553" s="191"/>
      <c r="N4553" s="190"/>
      <c r="O4553" s="192"/>
      <c r="P4553" s="218"/>
      <c r="Q4553" s="218"/>
      <c r="R4553" s="218"/>
    </row>
    <row r="4554" spans="1:18" x14ac:dyDescent="0.25">
      <c r="A4554" s="191"/>
      <c r="B4554" s="190"/>
      <c r="C4554" s="190"/>
      <c r="D4554" s="190"/>
      <c r="E4554" s="190"/>
      <c r="F4554" s="190"/>
      <c r="G4554" s="190"/>
      <c r="H4554" s="276"/>
      <c r="I4554" s="190"/>
      <c r="J4554" s="67"/>
      <c r="K4554" s="190"/>
      <c r="L4554" s="190"/>
      <c r="M4554" s="191"/>
      <c r="N4554" s="190"/>
      <c r="O4554" s="192"/>
      <c r="P4554" s="218"/>
      <c r="Q4554" s="218"/>
      <c r="R4554" s="218"/>
    </row>
    <row r="4555" spans="1:18" x14ac:dyDescent="0.25">
      <c r="A4555" s="191"/>
      <c r="B4555" s="190"/>
      <c r="C4555" s="190"/>
      <c r="D4555" s="190"/>
      <c r="E4555" s="190"/>
      <c r="F4555" s="190"/>
      <c r="G4555" s="190"/>
      <c r="H4555" s="276"/>
      <c r="I4555" s="190"/>
      <c r="J4555" s="67"/>
      <c r="K4555" s="190"/>
      <c r="L4555" s="190"/>
      <c r="M4555" s="191"/>
      <c r="N4555" s="190"/>
      <c r="O4555" s="192"/>
      <c r="P4555" s="218"/>
      <c r="Q4555" s="218"/>
      <c r="R4555" s="218"/>
    </row>
    <row r="4556" spans="1:18" x14ac:dyDescent="0.25">
      <c r="A4556" s="191"/>
      <c r="B4556" s="190"/>
      <c r="C4556" s="190"/>
      <c r="D4556" s="190"/>
      <c r="E4556" s="190"/>
      <c r="F4556" s="190"/>
      <c r="G4556" s="190"/>
      <c r="H4556" s="276"/>
      <c r="I4556" s="190"/>
      <c r="J4556" s="67"/>
      <c r="K4556" s="190"/>
      <c r="L4556" s="190"/>
      <c r="M4556" s="191"/>
      <c r="N4556" s="190"/>
      <c r="O4556" s="192"/>
      <c r="P4556" s="218"/>
      <c r="Q4556" s="218"/>
      <c r="R4556" s="218"/>
    </row>
    <row r="4557" spans="1:18" x14ac:dyDescent="0.25">
      <c r="A4557" s="191"/>
      <c r="B4557" s="190"/>
      <c r="C4557" s="190"/>
      <c r="D4557" s="190"/>
      <c r="E4557" s="190"/>
      <c r="F4557" s="190"/>
      <c r="G4557" s="190"/>
      <c r="H4557" s="276"/>
      <c r="I4557" s="190"/>
      <c r="J4557" s="67"/>
      <c r="K4557" s="190"/>
      <c r="L4557" s="190"/>
      <c r="M4557" s="191"/>
      <c r="N4557" s="190"/>
      <c r="O4557" s="192"/>
      <c r="P4557" s="218"/>
      <c r="Q4557" s="218"/>
      <c r="R4557" s="218"/>
    </row>
    <row r="4558" spans="1:18" x14ac:dyDescent="0.25">
      <c r="A4558" s="191"/>
      <c r="B4558" s="190"/>
      <c r="C4558" s="190"/>
      <c r="D4558" s="190"/>
      <c r="E4558" s="190"/>
      <c r="F4558" s="190"/>
      <c r="G4558" s="190"/>
      <c r="H4558" s="276"/>
      <c r="I4558" s="190"/>
      <c r="J4558" s="67"/>
      <c r="K4558" s="190"/>
      <c r="L4558" s="190"/>
      <c r="M4558" s="191"/>
      <c r="N4558" s="190"/>
      <c r="O4558" s="192"/>
      <c r="P4558" s="218"/>
      <c r="Q4558" s="218"/>
      <c r="R4558" s="218"/>
    </row>
    <row r="4559" spans="1:18" x14ac:dyDescent="0.25">
      <c r="A4559" s="191"/>
      <c r="B4559" s="190"/>
      <c r="C4559" s="190"/>
      <c r="D4559" s="190"/>
      <c r="E4559" s="190"/>
      <c r="F4559" s="190"/>
      <c r="G4559" s="190"/>
      <c r="H4559" s="276"/>
      <c r="I4559" s="190"/>
      <c r="J4559" s="67"/>
      <c r="K4559" s="190"/>
      <c r="L4559" s="190"/>
      <c r="M4559" s="191"/>
      <c r="N4559" s="190"/>
      <c r="O4559" s="192"/>
      <c r="P4559" s="218"/>
      <c r="Q4559" s="218"/>
      <c r="R4559" s="218"/>
    </row>
    <row r="4560" spans="1:18" x14ac:dyDescent="0.25">
      <c r="A4560" s="191"/>
      <c r="B4560" s="190"/>
      <c r="C4560" s="190"/>
      <c r="D4560" s="190"/>
      <c r="E4560" s="190"/>
      <c r="F4560" s="190"/>
      <c r="G4560" s="190"/>
      <c r="H4560" s="276"/>
      <c r="I4560" s="190"/>
      <c r="J4560" s="67"/>
      <c r="K4560" s="190"/>
      <c r="L4560" s="190"/>
      <c r="M4560" s="191"/>
      <c r="N4560" s="190"/>
      <c r="O4560" s="192"/>
      <c r="P4560" s="218"/>
      <c r="Q4560" s="218"/>
      <c r="R4560" s="218"/>
    </row>
    <row r="4561" spans="1:18" x14ac:dyDescent="0.25">
      <c r="A4561" s="191"/>
      <c r="B4561" s="190"/>
      <c r="C4561" s="190"/>
      <c r="D4561" s="190"/>
      <c r="E4561" s="190"/>
      <c r="F4561" s="190"/>
      <c r="G4561" s="190"/>
      <c r="H4561" s="276"/>
      <c r="I4561" s="190"/>
      <c r="J4561" s="67"/>
      <c r="K4561" s="190"/>
      <c r="L4561" s="190"/>
      <c r="M4561" s="191"/>
      <c r="N4561" s="190"/>
      <c r="O4561" s="192"/>
      <c r="P4561" s="218"/>
      <c r="Q4561" s="218"/>
      <c r="R4561" s="218"/>
    </row>
    <row r="4562" spans="1:18" x14ac:dyDescent="0.25">
      <c r="A4562" s="191"/>
      <c r="B4562" s="190"/>
      <c r="C4562" s="190"/>
      <c r="D4562" s="190"/>
      <c r="E4562" s="190"/>
      <c r="F4562" s="190"/>
      <c r="G4562" s="190"/>
      <c r="H4562" s="276"/>
      <c r="I4562" s="190"/>
      <c r="J4562" s="67"/>
      <c r="K4562" s="190"/>
      <c r="L4562" s="190"/>
      <c r="M4562" s="191"/>
      <c r="N4562" s="190"/>
      <c r="O4562" s="192"/>
      <c r="P4562" s="218"/>
      <c r="Q4562" s="218"/>
      <c r="R4562" s="218"/>
    </row>
    <row r="4563" spans="1:18" x14ac:dyDescent="0.25">
      <c r="A4563" s="191"/>
      <c r="B4563" s="190"/>
      <c r="C4563" s="190"/>
      <c r="D4563" s="190"/>
      <c r="E4563" s="190"/>
      <c r="F4563" s="190"/>
      <c r="G4563" s="190"/>
      <c r="H4563" s="276"/>
      <c r="I4563" s="190"/>
      <c r="J4563" s="67"/>
      <c r="K4563" s="190"/>
      <c r="L4563" s="190"/>
      <c r="M4563" s="191"/>
      <c r="N4563" s="190"/>
      <c r="O4563" s="192"/>
      <c r="P4563" s="218"/>
      <c r="Q4563" s="218"/>
      <c r="R4563" s="218"/>
    </row>
    <row r="4564" spans="1:18" x14ac:dyDescent="0.25">
      <c r="A4564" s="191"/>
      <c r="B4564" s="190"/>
      <c r="C4564" s="190"/>
      <c r="D4564" s="190"/>
      <c r="E4564" s="190"/>
      <c r="F4564" s="190"/>
      <c r="G4564" s="190"/>
      <c r="H4564" s="276"/>
      <c r="I4564" s="190"/>
      <c r="J4564" s="67"/>
      <c r="K4564" s="190"/>
      <c r="L4564" s="190"/>
      <c r="M4564" s="191"/>
      <c r="N4564" s="190"/>
      <c r="O4564" s="192"/>
      <c r="P4564" s="218"/>
      <c r="Q4564" s="218"/>
      <c r="R4564" s="218"/>
    </row>
    <row r="4565" spans="1:18" x14ac:dyDescent="0.25">
      <c r="A4565" s="191"/>
      <c r="B4565" s="190"/>
      <c r="C4565" s="190"/>
      <c r="D4565" s="190"/>
      <c r="E4565" s="190"/>
      <c r="F4565" s="190"/>
      <c r="G4565" s="190"/>
      <c r="H4565" s="276"/>
      <c r="I4565" s="190"/>
      <c r="J4565" s="67"/>
      <c r="K4565" s="190"/>
      <c r="L4565" s="190"/>
      <c r="M4565" s="191"/>
      <c r="N4565" s="190"/>
      <c r="O4565" s="192"/>
      <c r="P4565" s="218"/>
      <c r="Q4565" s="218"/>
      <c r="R4565" s="218"/>
    </row>
    <row r="4566" spans="1:18" x14ac:dyDescent="0.25">
      <c r="A4566" s="191"/>
      <c r="B4566" s="190"/>
      <c r="C4566" s="190"/>
      <c r="D4566" s="190"/>
      <c r="E4566" s="190"/>
      <c r="F4566" s="190"/>
      <c r="G4566" s="190"/>
      <c r="H4566" s="276"/>
      <c r="I4566" s="190"/>
      <c r="J4566" s="67"/>
      <c r="K4566" s="190"/>
      <c r="L4566" s="190"/>
      <c r="M4566" s="191"/>
      <c r="N4566" s="190"/>
      <c r="O4566" s="192"/>
      <c r="P4566" s="218"/>
      <c r="Q4566" s="218"/>
      <c r="R4566" s="218"/>
    </row>
    <row r="4567" spans="1:18" x14ac:dyDescent="0.25">
      <c r="A4567" s="191"/>
      <c r="B4567" s="190"/>
      <c r="C4567" s="190"/>
      <c r="D4567" s="190"/>
      <c r="E4567" s="190"/>
      <c r="F4567" s="190"/>
      <c r="G4567" s="190"/>
      <c r="H4567" s="276"/>
      <c r="I4567" s="190"/>
      <c r="J4567" s="67"/>
      <c r="K4567" s="190"/>
      <c r="L4567" s="190"/>
      <c r="M4567" s="191"/>
      <c r="N4567" s="190"/>
      <c r="O4567" s="192"/>
      <c r="P4567" s="218"/>
      <c r="Q4567" s="218"/>
      <c r="R4567" s="218"/>
    </row>
    <row r="4568" spans="1:18" x14ac:dyDescent="0.25">
      <c r="A4568" s="191"/>
      <c r="B4568" s="190"/>
      <c r="C4568" s="190"/>
      <c r="D4568" s="190"/>
      <c r="E4568" s="190"/>
      <c r="F4568" s="190"/>
      <c r="G4568" s="190"/>
      <c r="H4568" s="276"/>
      <c r="I4568" s="190"/>
      <c r="J4568" s="67"/>
      <c r="K4568" s="190"/>
      <c r="L4568" s="190"/>
      <c r="M4568" s="191"/>
      <c r="N4568" s="190"/>
      <c r="O4568" s="192"/>
      <c r="P4568" s="218"/>
      <c r="Q4568" s="218"/>
      <c r="R4568" s="218"/>
    </row>
    <row r="4569" spans="1:18" x14ac:dyDescent="0.25">
      <c r="A4569" s="191"/>
      <c r="B4569" s="190"/>
      <c r="C4569" s="190"/>
      <c r="D4569" s="190"/>
      <c r="E4569" s="190"/>
      <c r="F4569" s="190"/>
      <c r="G4569" s="190"/>
      <c r="H4569" s="276"/>
      <c r="I4569" s="190"/>
      <c r="J4569" s="67"/>
      <c r="K4569" s="190"/>
      <c r="L4569" s="190"/>
      <c r="M4569" s="191"/>
      <c r="N4569" s="190"/>
      <c r="O4569" s="192"/>
      <c r="P4569" s="218"/>
      <c r="Q4569" s="218"/>
      <c r="R4569" s="218"/>
    </row>
    <row r="4570" spans="1:18" x14ac:dyDescent="0.25">
      <c r="A4570" s="191"/>
      <c r="B4570" s="190"/>
      <c r="C4570" s="190"/>
      <c r="D4570" s="190"/>
      <c r="E4570" s="190"/>
      <c r="F4570" s="190"/>
      <c r="G4570" s="190"/>
      <c r="H4570" s="276"/>
      <c r="I4570" s="190"/>
      <c r="J4570" s="67"/>
      <c r="K4570" s="190"/>
      <c r="L4570" s="190"/>
      <c r="M4570" s="191"/>
      <c r="N4570" s="190"/>
      <c r="O4570" s="192"/>
      <c r="P4570" s="218"/>
      <c r="Q4570" s="218"/>
      <c r="R4570" s="218"/>
    </row>
    <row r="4571" spans="1:18" x14ac:dyDescent="0.25">
      <c r="A4571" s="191"/>
      <c r="B4571" s="190"/>
      <c r="C4571" s="190"/>
      <c r="D4571" s="190"/>
      <c r="E4571" s="190"/>
      <c r="F4571" s="190"/>
      <c r="G4571" s="190"/>
      <c r="H4571" s="276"/>
      <c r="I4571" s="190"/>
      <c r="J4571" s="67"/>
      <c r="K4571" s="190"/>
      <c r="L4571" s="190"/>
      <c r="M4571" s="191"/>
      <c r="N4571" s="190"/>
      <c r="O4571" s="192"/>
      <c r="P4571" s="218"/>
      <c r="Q4571" s="218"/>
      <c r="R4571" s="218"/>
    </row>
    <row r="4572" spans="1:18" x14ac:dyDescent="0.25">
      <c r="A4572" s="191"/>
      <c r="B4572" s="190"/>
      <c r="C4572" s="190"/>
      <c r="D4572" s="190"/>
      <c r="E4572" s="190"/>
      <c r="F4572" s="190"/>
      <c r="G4572" s="190"/>
      <c r="H4572" s="276"/>
      <c r="I4572" s="190"/>
      <c r="J4572" s="67"/>
      <c r="K4572" s="190"/>
      <c r="L4572" s="190"/>
      <c r="M4572" s="191"/>
      <c r="N4572" s="190"/>
      <c r="O4572" s="192"/>
      <c r="P4572" s="218"/>
      <c r="Q4572" s="218"/>
      <c r="R4572" s="218"/>
    </row>
    <row r="4573" spans="1:18" x14ac:dyDescent="0.25">
      <c r="A4573" s="191"/>
      <c r="B4573" s="190"/>
      <c r="C4573" s="190"/>
      <c r="D4573" s="190"/>
      <c r="E4573" s="190"/>
      <c r="F4573" s="190"/>
      <c r="G4573" s="190"/>
      <c r="H4573" s="276"/>
      <c r="I4573" s="190"/>
      <c r="J4573" s="67"/>
      <c r="K4573" s="190"/>
      <c r="L4573" s="190"/>
      <c r="M4573" s="191"/>
      <c r="N4573" s="190"/>
      <c r="O4573" s="192"/>
      <c r="P4573" s="218"/>
      <c r="Q4573" s="218"/>
      <c r="R4573" s="218"/>
    </row>
    <row r="4574" spans="1:18" x14ac:dyDescent="0.25">
      <c r="A4574" s="191"/>
      <c r="B4574" s="190"/>
      <c r="C4574" s="190"/>
      <c r="D4574" s="190"/>
      <c r="E4574" s="190"/>
      <c r="F4574" s="190"/>
      <c r="G4574" s="190"/>
      <c r="H4574" s="276"/>
      <c r="I4574" s="190"/>
      <c r="J4574" s="67"/>
      <c r="K4574" s="190"/>
      <c r="L4574" s="190"/>
      <c r="M4574" s="191"/>
      <c r="N4574" s="190"/>
      <c r="O4574" s="192"/>
      <c r="P4574" s="218"/>
      <c r="Q4574" s="218"/>
      <c r="R4574" s="218"/>
    </row>
    <row r="4575" spans="1:18" x14ac:dyDescent="0.25">
      <c r="A4575" s="191"/>
      <c r="B4575" s="190"/>
      <c r="C4575" s="190"/>
      <c r="D4575" s="190"/>
      <c r="E4575" s="190"/>
      <c r="F4575" s="190"/>
      <c r="G4575" s="190"/>
      <c r="H4575" s="276"/>
      <c r="I4575" s="190"/>
      <c r="J4575" s="67"/>
      <c r="K4575" s="190"/>
      <c r="L4575" s="190"/>
      <c r="M4575" s="191"/>
      <c r="N4575" s="190"/>
      <c r="O4575" s="192"/>
      <c r="P4575" s="218"/>
      <c r="Q4575" s="218"/>
      <c r="R4575" s="218"/>
    </row>
    <row r="4576" spans="1:18" x14ac:dyDescent="0.25">
      <c r="A4576" s="191"/>
      <c r="B4576" s="190"/>
      <c r="C4576" s="190"/>
      <c r="D4576" s="190"/>
      <c r="E4576" s="190"/>
      <c r="F4576" s="190"/>
      <c r="G4576" s="190"/>
      <c r="H4576" s="276"/>
      <c r="I4576" s="190"/>
      <c r="J4576" s="67"/>
      <c r="K4576" s="190"/>
      <c r="L4576" s="190"/>
      <c r="M4576" s="191"/>
      <c r="N4576" s="190"/>
      <c r="O4576" s="192"/>
      <c r="P4576" s="218"/>
      <c r="Q4576" s="218"/>
      <c r="R4576" s="218"/>
    </row>
    <row r="4577" spans="1:18" x14ac:dyDescent="0.25">
      <c r="A4577" s="191"/>
      <c r="B4577" s="190"/>
      <c r="C4577" s="190"/>
      <c r="D4577" s="190"/>
      <c r="E4577" s="190"/>
      <c r="F4577" s="190"/>
      <c r="G4577" s="190"/>
      <c r="H4577" s="276"/>
      <c r="I4577" s="190"/>
      <c r="J4577" s="67"/>
      <c r="K4577" s="190"/>
      <c r="L4577" s="190"/>
      <c r="M4577" s="191"/>
      <c r="N4577" s="190"/>
      <c r="O4577" s="192"/>
      <c r="P4577" s="218"/>
      <c r="Q4577" s="218"/>
      <c r="R4577" s="218"/>
    </row>
    <row r="4578" spans="1:18" x14ac:dyDescent="0.25">
      <c r="A4578" s="191"/>
      <c r="B4578" s="190"/>
      <c r="C4578" s="190"/>
      <c r="D4578" s="190"/>
      <c r="E4578" s="190"/>
      <c r="F4578" s="190"/>
      <c r="G4578" s="190"/>
      <c r="H4578" s="276"/>
      <c r="I4578" s="190"/>
      <c r="J4578" s="67"/>
      <c r="K4578" s="190"/>
      <c r="L4578" s="190"/>
      <c r="M4578" s="191"/>
      <c r="N4578" s="190"/>
      <c r="O4578" s="192"/>
      <c r="P4578" s="218"/>
      <c r="Q4578" s="218"/>
      <c r="R4578" s="218"/>
    </row>
    <row r="4579" spans="1:18" x14ac:dyDescent="0.25">
      <c r="A4579" s="191"/>
      <c r="B4579" s="190"/>
      <c r="C4579" s="190"/>
      <c r="D4579" s="190"/>
      <c r="E4579" s="190"/>
      <c r="F4579" s="190"/>
      <c r="G4579" s="190"/>
      <c r="H4579" s="276"/>
      <c r="I4579" s="190"/>
      <c r="J4579" s="67"/>
      <c r="K4579" s="190"/>
      <c r="L4579" s="190"/>
      <c r="M4579" s="191"/>
      <c r="N4579" s="190"/>
      <c r="O4579" s="192"/>
      <c r="P4579" s="218"/>
      <c r="Q4579" s="218"/>
      <c r="R4579" s="218"/>
    </row>
    <row r="4580" spans="1:18" x14ac:dyDescent="0.25">
      <c r="A4580" s="191"/>
      <c r="B4580" s="190"/>
      <c r="C4580" s="190"/>
      <c r="D4580" s="190"/>
      <c r="E4580" s="190"/>
      <c r="F4580" s="190"/>
      <c r="G4580" s="190"/>
      <c r="H4580" s="276"/>
      <c r="I4580" s="190"/>
      <c r="J4580" s="67"/>
      <c r="K4580" s="190"/>
      <c r="L4580" s="190"/>
      <c r="M4580" s="191"/>
      <c r="N4580" s="190"/>
      <c r="O4580" s="192"/>
      <c r="P4580" s="218"/>
      <c r="Q4580" s="218"/>
      <c r="R4580" s="218"/>
    </row>
    <row r="4581" spans="1:18" x14ac:dyDescent="0.25">
      <c r="A4581" s="191"/>
      <c r="B4581" s="190"/>
      <c r="C4581" s="190"/>
      <c r="D4581" s="190"/>
      <c r="E4581" s="190"/>
      <c r="F4581" s="190"/>
      <c r="G4581" s="190"/>
      <c r="H4581" s="276"/>
      <c r="I4581" s="190"/>
      <c r="J4581" s="67"/>
      <c r="K4581" s="190"/>
      <c r="L4581" s="190"/>
      <c r="M4581" s="191"/>
      <c r="N4581" s="190"/>
      <c r="O4581" s="192"/>
      <c r="P4581" s="218"/>
      <c r="Q4581" s="218"/>
      <c r="R4581" s="218"/>
    </row>
    <row r="4582" spans="1:18" x14ac:dyDescent="0.25">
      <c r="A4582" s="191"/>
      <c r="B4582" s="190"/>
      <c r="C4582" s="190"/>
      <c r="D4582" s="190"/>
      <c r="E4582" s="190"/>
      <c r="F4582" s="190"/>
      <c r="G4582" s="190"/>
      <c r="H4582" s="276"/>
      <c r="I4582" s="190"/>
      <c r="J4582" s="67"/>
      <c r="K4582" s="190"/>
      <c r="L4582" s="190"/>
      <c r="M4582" s="191"/>
      <c r="N4582" s="190"/>
      <c r="O4582" s="192"/>
      <c r="P4582" s="218"/>
      <c r="Q4582" s="218"/>
      <c r="R4582" s="218"/>
    </row>
    <row r="4583" spans="1:18" x14ac:dyDescent="0.25">
      <c r="A4583" s="191"/>
      <c r="B4583" s="190"/>
      <c r="C4583" s="190"/>
      <c r="D4583" s="190"/>
      <c r="E4583" s="190"/>
      <c r="F4583" s="190"/>
      <c r="G4583" s="190"/>
      <c r="H4583" s="276"/>
      <c r="I4583" s="190"/>
      <c r="J4583" s="67"/>
      <c r="K4583" s="190"/>
      <c r="L4583" s="190"/>
      <c r="M4583" s="191"/>
      <c r="N4583" s="190"/>
      <c r="O4583" s="192"/>
      <c r="P4583" s="218"/>
      <c r="Q4583" s="218"/>
      <c r="R4583" s="218"/>
    </row>
    <row r="4584" spans="1:18" x14ac:dyDescent="0.25">
      <c r="A4584" s="191"/>
      <c r="B4584" s="190"/>
      <c r="C4584" s="190"/>
      <c r="D4584" s="190"/>
      <c r="E4584" s="190"/>
      <c r="F4584" s="190"/>
      <c r="G4584" s="190"/>
      <c r="H4584" s="276"/>
      <c r="I4584" s="190"/>
      <c r="J4584" s="67"/>
      <c r="K4584" s="190"/>
      <c r="L4584" s="190"/>
      <c r="M4584" s="191"/>
      <c r="N4584" s="190"/>
      <c r="O4584" s="192"/>
      <c r="P4584" s="218"/>
      <c r="Q4584" s="218"/>
      <c r="R4584" s="218"/>
    </row>
    <row r="4585" spans="1:18" x14ac:dyDescent="0.25">
      <c r="A4585" s="191"/>
      <c r="B4585" s="190"/>
      <c r="C4585" s="190"/>
      <c r="D4585" s="190"/>
      <c r="E4585" s="190"/>
      <c r="F4585" s="190"/>
      <c r="G4585" s="190"/>
      <c r="H4585" s="276"/>
      <c r="I4585" s="190"/>
      <c r="J4585" s="67"/>
      <c r="K4585" s="190"/>
      <c r="L4585" s="190"/>
      <c r="M4585" s="191"/>
      <c r="N4585" s="190"/>
      <c r="O4585" s="192"/>
      <c r="P4585" s="218"/>
      <c r="Q4585" s="218"/>
      <c r="R4585" s="218"/>
    </row>
    <row r="4586" spans="1:18" x14ac:dyDescent="0.25">
      <c r="A4586" s="191"/>
      <c r="B4586" s="190"/>
      <c r="C4586" s="190"/>
      <c r="D4586" s="190"/>
      <c r="E4586" s="190"/>
      <c r="F4586" s="190"/>
      <c r="G4586" s="190"/>
      <c r="H4586" s="276"/>
      <c r="I4586" s="190"/>
      <c r="J4586" s="67"/>
      <c r="K4586" s="190"/>
      <c r="L4586" s="190"/>
      <c r="M4586" s="191"/>
      <c r="N4586" s="190"/>
      <c r="O4586" s="192"/>
      <c r="P4586" s="218"/>
      <c r="Q4586" s="218"/>
      <c r="R4586" s="218"/>
    </row>
    <row r="4587" spans="1:18" x14ac:dyDescent="0.25">
      <c r="A4587" s="191"/>
      <c r="B4587" s="190"/>
      <c r="C4587" s="190"/>
      <c r="D4587" s="190"/>
      <c r="E4587" s="190"/>
      <c r="F4587" s="190"/>
      <c r="G4587" s="190"/>
      <c r="H4587" s="276"/>
      <c r="I4587" s="190"/>
      <c r="J4587" s="67"/>
      <c r="K4587" s="190"/>
      <c r="L4587" s="190"/>
      <c r="M4587" s="191"/>
      <c r="N4587" s="190"/>
      <c r="O4587" s="192"/>
      <c r="P4587" s="218"/>
      <c r="Q4587" s="218"/>
      <c r="R4587" s="218"/>
    </row>
    <row r="4588" spans="1:18" x14ac:dyDescent="0.25">
      <c r="A4588" s="191"/>
      <c r="B4588" s="190"/>
      <c r="C4588" s="190"/>
      <c r="D4588" s="190"/>
      <c r="E4588" s="190"/>
      <c r="F4588" s="190"/>
      <c r="G4588" s="190"/>
      <c r="H4588" s="276"/>
      <c r="I4588" s="190"/>
      <c r="J4588" s="67"/>
      <c r="K4588" s="190"/>
      <c r="L4588" s="190"/>
      <c r="M4588" s="191"/>
      <c r="N4588" s="190"/>
      <c r="O4588" s="192"/>
      <c r="P4588" s="218"/>
      <c r="Q4588" s="218"/>
      <c r="R4588" s="218"/>
    </row>
    <row r="4589" spans="1:18" x14ac:dyDescent="0.25">
      <c r="A4589" s="191"/>
      <c r="B4589" s="190"/>
      <c r="C4589" s="190"/>
      <c r="D4589" s="190"/>
      <c r="E4589" s="190"/>
      <c r="F4589" s="190"/>
      <c r="G4589" s="190"/>
      <c r="H4589" s="276"/>
      <c r="I4589" s="190"/>
      <c r="J4589" s="67"/>
      <c r="K4589" s="190"/>
      <c r="L4589" s="190"/>
      <c r="M4589" s="191"/>
      <c r="N4589" s="190"/>
      <c r="O4589" s="192"/>
      <c r="P4589" s="218"/>
      <c r="Q4589" s="218"/>
      <c r="R4589" s="218"/>
    </row>
    <row r="4590" spans="1:18" x14ac:dyDescent="0.25">
      <c r="A4590" s="191"/>
      <c r="B4590" s="190"/>
      <c r="C4590" s="190"/>
      <c r="D4590" s="190"/>
      <c r="E4590" s="190"/>
      <c r="F4590" s="190"/>
      <c r="G4590" s="190"/>
      <c r="H4590" s="276"/>
      <c r="I4590" s="190"/>
      <c r="J4590" s="67"/>
      <c r="K4590" s="190"/>
      <c r="L4590" s="190"/>
      <c r="M4590" s="191"/>
      <c r="N4590" s="190"/>
      <c r="O4590" s="192"/>
      <c r="P4590" s="218"/>
      <c r="Q4590" s="218"/>
      <c r="R4590" s="218"/>
    </row>
    <row r="4591" spans="1:18" x14ac:dyDescent="0.25">
      <c r="A4591" s="191"/>
      <c r="B4591" s="190"/>
      <c r="C4591" s="190"/>
      <c r="D4591" s="190"/>
      <c r="E4591" s="190"/>
      <c r="F4591" s="190"/>
      <c r="G4591" s="190"/>
      <c r="H4591" s="276"/>
      <c r="I4591" s="190"/>
      <c r="J4591" s="67"/>
      <c r="K4591" s="190"/>
      <c r="L4591" s="190"/>
      <c r="M4591" s="191"/>
      <c r="N4591" s="190"/>
      <c r="O4591" s="192"/>
      <c r="P4591" s="218"/>
      <c r="Q4591" s="218"/>
      <c r="R4591" s="218"/>
    </row>
    <row r="4592" spans="1:18" x14ac:dyDescent="0.25">
      <c r="A4592" s="191"/>
      <c r="B4592" s="190"/>
      <c r="C4592" s="190"/>
      <c r="D4592" s="190"/>
      <c r="E4592" s="190"/>
      <c r="F4592" s="190"/>
      <c r="G4592" s="190"/>
      <c r="H4592" s="276"/>
      <c r="I4592" s="190"/>
      <c r="J4592" s="67"/>
      <c r="K4592" s="190"/>
      <c r="L4592" s="190"/>
      <c r="M4592" s="191"/>
      <c r="N4592" s="190"/>
      <c r="O4592" s="192"/>
      <c r="P4592" s="218"/>
      <c r="Q4592" s="218"/>
      <c r="R4592" s="218"/>
    </row>
    <row r="4593" spans="1:18" x14ac:dyDescent="0.25">
      <c r="A4593" s="191"/>
      <c r="B4593" s="190"/>
      <c r="C4593" s="190"/>
      <c r="D4593" s="190"/>
      <c r="E4593" s="190"/>
      <c r="F4593" s="190"/>
      <c r="G4593" s="190"/>
      <c r="H4593" s="276"/>
      <c r="I4593" s="190"/>
      <c r="J4593" s="67"/>
      <c r="K4593" s="190"/>
      <c r="L4593" s="190"/>
      <c r="M4593" s="191"/>
      <c r="N4593" s="190"/>
      <c r="O4593" s="192"/>
      <c r="P4593" s="218"/>
      <c r="Q4593" s="218"/>
      <c r="R4593" s="218"/>
    </row>
    <row r="4594" spans="1:18" x14ac:dyDescent="0.25">
      <c r="A4594" s="191"/>
      <c r="B4594" s="190"/>
      <c r="C4594" s="190"/>
      <c r="D4594" s="190"/>
      <c r="E4594" s="190"/>
      <c r="F4594" s="190"/>
      <c r="G4594" s="190"/>
      <c r="H4594" s="276"/>
      <c r="I4594" s="190"/>
      <c r="J4594" s="67"/>
      <c r="K4594" s="190"/>
      <c r="L4594" s="190"/>
      <c r="M4594" s="191"/>
      <c r="N4594" s="190"/>
      <c r="O4594" s="192"/>
      <c r="P4594" s="218"/>
      <c r="Q4594" s="218"/>
      <c r="R4594" s="218"/>
    </row>
    <row r="4595" spans="1:18" x14ac:dyDescent="0.25">
      <c r="A4595" s="191"/>
      <c r="B4595" s="190"/>
      <c r="C4595" s="190"/>
      <c r="D4595" s="190"/>
      <c r="E4595" s="190"/>
      <c r="F4595" s="190"/>
      <c r="G4595" s="190"/>
      <c r="H4595" s="276"/>
      <c r="I4595" s="190"/>
      <c r="J4595" s="67"/>
      <c r="K4595" s="190"/>
      <c r="L4595" s="190"/>
      <c r="M4595" s="191"/>
      <c r="N4595" s="190"/>
      <c r="O4595" s="192"/>
      <c r="P4595" s="218"/>
      <c r="Q4595" s="218"/>
      <c r="R4595" s="218"/>
    </row>
    <row r="4596" spans="1:18" x14ac:dyDescent="0.25">
      <c r="A4596" s="191"/>
      <c r="B4596" s="190"/>
      <c r="C4596" s="190"/>
      <c r="D4596" s="190"/>
      <c r="E4596" s="190"/>
      <c r="F4596" s="190"/>
      <c r="G4596" s="190"/>
      <c r="H4596" s="276"/>
      <c r="I4596" s="190"/>
      <c r="J4596" s="67"/>
      <c r="K4596" s="190"/>
      <c r="L4596" s="190"/>
      <c r="M4596" s="191"/>
      <c r="N4596" s="190"/>
      <c r="O4596" s="192"/>
      <c r="P4596" s="218"/>
      <c r="Q4596" s="218"/>
      <c r="R4596" s="218"/>
    </row>
    <row r="4597" spans="1:18" x14ac:dyDescent="0.25">
      <c r="A4597" s="191"/>
      <c r="B4597" s="190"/>
      <c r="C4597" s="190"/>
      <c r="D4597" s="190"/>
      <c r="E4597" s="190"/>
      <c r="F4597" s="190"/>
      <c r="G4597" s="190"/>
      <c r="H4597" s="276"/>
      <c r="I4597" s="190"/>
      <c r="J4597" s="67"/>
      <c r="K4597" s="190"/>
      <c r="L4597" s="190"/>
      <c r="M4597" s="191"/>
      <c r="N4597" s="190"/>
      <c r="O4597" s="192"/>
      <c r="P4597" s="218"/>
      <c r="Q4597" s="218"/>
      <c r="R4597" s="218"/>
    </row>
    <row r="4598" spans="1:18" x14ac:dyDescent="0.25">
      <c r="A4598" s="191"/>
      <c r="B4598" s="190"/>
      <c r="C4598" s="190"/>
      <c r="D4598" s="190"/>
      <c r="E4598" s="190"/>
      <c r="F4598" s="190"/>
      <c r="G4598" s="190"/>
      <c r="H4598" s="276"/>
      <c r="I4598" s="190"/>
      <c r="J4598" s="67"/>
      <c r="K4598" s="190"/>
      <c r="L4598" s="190"/>
      <c r="M4598" s="191"/>
      <c r="N4598" s="190"/>
      <c r="O4598" s="192"/>
      <c r="P4598" s="218"/>
      <c r="Q4598" s="218"/>
      <c r="R4598" s="218"/>
    </row>
    <row r="4599" spans="1:18" x14ac:dyDescent="0.25">
      <c r="A4599" s="191"/>
      <c r="B4599" s="190"/>
      <c r="C4599" s="190"/>
      <c r="D4599" s="190"/>
      <c r="E4599" s="190"/>
      <c r="F4599" s="190"/>
      <c r="G4599" s="190"/>
      <c r="H4599" s="276"/>
      <c r="I4599" s="190"/>
      <c r="J4599" s="67"/>
      <c r="K4599" s="190"/>
      <c r="L4599" s="190"/>
      <c r="M4599" s="191"/>
      <c r="N4599" s="190"/>
      <c r="O4599" s="192"/>
      <c r="P4599" s="218"/>
      <c r="Q4599" s="218"/>
      <c r="R4599" s="218"/>
    </row>
    <row r="4600" spans="1:18" x14ac:dyDescent="0.25">
      <c r="A4600" s="191"/>
      <c r="B4600" s="190"/>
      <c r="C4600" s="190"/>
      <c r="D4600" s="190"/>
      <c r="E4600" s="190"/>
      <c r="F4600" s="190"/>
      <c r="G4600" s="190"/>
      <c r="H4600" s="276"/>
      <c r="I4600" s="190"/>
      <c r="J4600" s="67"/>
      <c r="K4600" s="190"/>
      <c r="L4600" s="190"/>
      <c r="M4600" s="191"/>
      <c r="N4600" s="190"/>
      <c r="O4600" s="192"/>
      <c r="P4600" s="218"/>
      <c r="Q4600" s="218"/>
      <c r="R4600" s="218"/>
    </row>
    <row r="4601" spans="1:18" x14ac:dyDescent="0.25">
      <c r="A4601" s="191"/>
      <c r="B4601" s="190"/>
      <c r="C4601" s="190"/>
      <c r="D4601" s="190"/>
      <c r="E4601" s="190"/>
      <c r="F4601" s="190"/>
      <c r="G4601" s="190"/>
      <c r="H4601" s="276"/>
      <c r="I4601" s="190"/>
      <c r="J4601" s="67"/>
      <c r="K4601" s="190"/>
      <c r="L4601" s="190"/>
      <c r="M4601" s="191"/>
      <c r="N4601" s="190"/>
      <c r="O4601" s="192"/>
      <c r="P4601" s="218"/>
      <c r="Q4601" s="218"/>
      <c r="R4601" s="218"/>
    </row>
    <row r="4602" spans="1:18" x14ac:dyDescent="0.25">
      <c r="A4602" s="191"/>
      <c r="B4602" s="190"/>
      <c r="C4602" s="190"/>
      <c r="D4602" s="190"/>
      <c r="E4602" s="190"/>
      <c r="F4602" s="190"/>
      <c r="G4602" s="190"/>
      <c r="H4602" s="276"/>
      <c r="I4602" s="190"/>
      <c r="J4602" s="67"/>
      <c r="K4602" s="190"/>
      <c r="L4602" s="190"/>
      <c r="M4602" s="191"/>
      <c r="N4602" s="190"/>
      <c r="O4602" s="192"/>
      <c r="P4602" s="218"/>
      <c r="Q4602" s="218"/>
      <c r="R4602" s="218"/>
    </row>
    <row r="4603" spans="1:18" x14ac:dyDescent="0.25">
      <c r="A4603" s="191"/>
      <c r="B4603" s="190"/>
      <c r="C4603" s="190"/>
      <c r="D4603" s="190"/>
      <c r="E4603" s="190"/>
      <c r="F4603" s="190"/>
      <c r="G4603" s="190"/>
      <c r="H4603" s="276"/>
      <c r="I4603" s="190"/>
      <c r="J4603" s="67"/>
      <c r="K4603" s="190"/>
      <c r="L4603" s="190"/>
      <c r="M4603" s="191"/>
      <c r="N4603" s="190"/>
      <c r="O4603" s="192"/>
      <c r="P4603" s="218"/>
      <c r="Q4603" s="218"/>
      <c r="R4603" s="218"/>
    </row>
    <row r="4604" spans="1:18" x14ac:dyDescent="0.25">
      <c r="A4604" s="191"/>
      <c r="B4604" s="190"/>
      <c r="C4604" s="190"/>
      <c r="D4604" s="190"/>
      <c r="E4604" s="190"/>
      <c r="F4604" s="190"/>
      <c r="G4604" s="190"/>
      <c r="H4604" s="276"/>
      <c r="I4604" s="190"/>
      <c r="J4604" s="67"/>
      <c r="K4604" s="190"/>
      <c r="L4604" s="190"/>
      <c r="M4604" s="191"/>
      <c r="N4604" s="190"/>
      <c r="O4604" s="192"/>
      <c r="P4604" s="218"/>
      <c r="Q4604" s="218"/>
      <c r="R4604" s="218"/>
    </row>
    <row r="4605" spans="1:18" x14ac:dyDescent="0.25">
      <c r="A4605" s="191"/>
      <c r="B4605" s="190"/>
      <c r="C4605" s="190"/>
      <c r="D4605" s="190"/>
      <c r="E4605" s="190"/>
      <c r="F4605" s="190"/>
      <c r="G4605" s="190"/>
      <c r="H4605" s="276"/>
      <c r="I4605" s="190"/>
      <c r="J4605" s="67"/>
      <c r="K4605" s="190"/>
      <c r="L4605" s="190"/>
      <c r="M4605" s="191"/>
      <c r="N4605" s="190"/>
      <c r="O4605" s="192"/>
      <c r="P4605" s="218"/>
      <c r="Q4605" s="218"/>
      <c r="R4605" s="218"/>
    </row>
    <row r="4606" spans="1:18" x14ac:dyDescent="0.25">
      <c r="A4606" s="191"/>
      <c r="B4606" s="190"/>
      <c r="C4606" s="190"/>
      <c r="D4606" s="190"/>
      <c r="E4606" s="190"/>
      <c r="F4606" s="190"/>
      <c r="G4606" s="190"/>
      <c r="H4606" s="276"/>
      <c r="I4606" s="190"/>
      <c r="J4606" s="67"/>
      <c r="K4606" s="190"/>
      <c r="L4606" s="190"/>
      <c r="M4606" s="191"/>
      <c r="N4606" s="190"/>
      <c r="O4606" s="192"/>
      <c r="P4606" s="218"/>
      <c r="Q4606" s="218"/>
      <c r="R4606" s="218"/>
    </row>
    <row r="4607" spans="1:18" x14ac:dyDescent="0.25">
      <c r="A4607" s="191"/>
      <c r="B4607" s="190"/>
      <c r="C4607" s="190"/>
      <c r="D4607" s="190"/>
      <c r="E4607" s="190"/>
      <c r="F4607" s="190"/>
      <c r="G4607" s="190"/>
      <c r="H4607" s="276"/>
      <c r="I4607" s="190"/>
      <c r="J4607" s="67"/>
      <c r="K4607" s="190"/>
      <c r="L4607" s="190"/>
      <c r="M4607" s="191"/>
      <c r="N4607" s="190"/>
      <c r="O4607" s="192"/>
      <c r="P4607" s="218"/>
      <c r="Q4607" s="218"/>
      <c r="R4607" s="218"/>
    </row>
    <row r="4608" spans="1:18" x14ac:dyDescent="0.25">
      <c r="A4608" s="191"/>
      <c r="B4608" s="190"/>
      <c r="C4608" s="190"/>
      <c r="D4608" s="190"/>
      <c r="E4608" s="190"/>
      <c r="F4608" s="190"/>
      <c r="G4608" s="190"/>
      <c r="H4608" s="276"/>
      <c r="I4608" s="190"/>
      <c r="J4608" s="67"/>
      <c r="K4608" s="190"/>
      <c r="L4608" s="190"/>
      <c r="M4608" s="191"/>
      <c r="N4608" s="190"/>
      <c r="O4608" s="192"/>
      <c r="P4608" s="218"/>
      <c r="Q4608" s="218"/>
      <c r="R4608" s="218"/>
    </row>
    <row r="4609" spans="1:18" x14ac:dyDescent="0.25">
      <c r="A4609" s="191"/>
      <c r="B4609" s="190"/>
      <c r="C4609" s="190"/>
      <c r="D4609" s="190"/>
      <c r="E4609" s="190"/>
      <c r="F4609" s="190"/>
      <c r="G4609" s="190"/>
      <c r="H4609" s="276"/>
      <c r="I4609" s="190"/>
      <c r="J4609" s="67"/>
      <c r="K4609" s="190"/>
      <c r="L4609" s="190"/>
      <c r="M4609" s="191"/>
      <c r="N4609" s="190"/>
      <c r="O4609" s="192"/>
      <c r="P4609" s="218"/>
      <c r="Q4609" s="218"/>
      <c r="R4609" s="218"/>
    </row>
    <row r="4610" spans="1:18" x14ac:dyDescent="0.25">
      <c r="A4610" s="191"/>
      <c r="B4610" s="190"/>
      <c r="C4610" s="190"/>
      <c r="D4610" s="190"/>
      <c r="E4610" s="190"/>
      <c r="F4610" s="190"/>
      <c r="G4610" s="190"/>
      <c r="H4610" s="276"/>
      <c r="I4610" s="190"/>
      <c r="J4610" s="67"/>
      <c r="K4610" s="190"/>
      <c r="L4610" s="190"/>
      <c r="M4610" s="191"/>
      <c r="N4610" s="190"/>
      <c r="O4610" s="192"/>
      <c r="P4610" s="218"/>
      <c r="Q4610" s="218"/>
      <c r="R4610" s="218"/>
    </row>
    <row r="4611" spans="1:18" x14ac:dyDescent="0.25">
      <c r="A4611" s="191"/>
      <c r="B4611" s="190"/>
      <c r="C4611" s="190"/>
      <c r="D4611" s="190"/>
      <c r="E4611" s="190"/>
      <c r="F4611" s="190"/>
      <c r="G4611" s="190"/>
      <c r="H4611" s="276"/>
      <c r="I4611" s="190"/>
      <c r="J4611" s="67"/>
      <c r="K4611" s="190"/>
      <c r="L4611" s="190"/>
      <c r="M4611" s="191"/>
      <c r="N4611" s="190"/>
      <c r="O4611" s="192"/>
      <c r="P4611" s="218"/>
      <c r="Q4611" s="218"/>
      <c r="R4611" s="218"/>
    </row>
    <row r="4612" spans="1:18" x14ac:dyDescent="0.25">
      <c r="A4612" s="191"/>
      <c r="B4612" s="190"/>
      <c r="C4612" s="190"/>
      <c r="D4612" s="190"/>
      <c r="E4612" s="190"/>
      <c r="F4612" s="190"/>
      <c r="G4612" s="190"/>
      <c r="H4612" s="276"/>
      <c r="I4612" s="190"/>
      <c r="J4612" s="67"/>
      <c r="K4612" s="190"/>
      <c r="L4612" s="190"/>
      <c r="M4612" s="191"/>
      <c r="N4612" s="190"/>
      <c r="O4612" s="192"/>
      <c r="P4612" s="218"/>
      <c r="Q4612" s="218"/>
      <c r="R4612" s="218"/>
    </row>
    <row r="4613" spans="1:18" x14ac:dyDescent="0.25">
      <c r="A4613" s="191"/>
      <c r="B4613" s="190"/>
      <c r="C4613" s="190"/>
      <c r="D4613" s="190"/>
      <c r="E4613" s="190"/>
      <c r="F4613" s="190"/>
      <c r="G4613" s="190"/>
      <c r="H4613" s="276"/>
      <c r="I4613" s="190"/>
      <c r="J4613" s="67"/>
      <c r="K4613" s="190"/>
      <c r="L4613" s="190"/>
      <c r="M4613" s="191"/>
      <c r="N4613" s="190"/>
      <c r="O4613" s="192"/>
      <c r="P4613" s="218"/>
      <c r="Q4613" s="218"/>
      <c r="R4613" s="218"/>
    </row>
    <row r="4614" spans="1:18" x14ac:dyDescent="0.25">
      <c r="A4614" s="191"/>
      <c r="B4614" s="190"/>
      <c r="C4614" s="190"/>
      <c r="D4614" s="190"/>
      <c r="E4614" s="190"/>
      <c r="F4614" s="190"/>
      <c r="G4614" s="190"/>
      <c r="H4614" s="276"/>
      <c r="I4614" s="190"/>
      <c r="J4614" s="67"/>
      <c r="K4614" s="190"/>
      <c r="L4614" s="190"/>
      <c r="M4614" s="191"/>
      <c r="N4614" s="190"/>
      <c r="O4614" s="192"/>
      <c r="P4614" s="218"/>
      <c r="Q4614" s="218"/>
      <c r="R4614" s="218"/>
    </row>
    <row r="4615" spans="1:18" x14ac:dyDescent="0.25">
      <c r="A4615" s="191"/>
      <c r="B4615" s="190"/>
      <c r="C4615" s="190"/>
      <c r="D4615" s="190"/>
      <c r="E4615" s="190"/>
      <c r="F4615" s="190"/>
      <c r="G4615" s="190"/>
      <c r="H4615" s="276"/>
      <c r="I4615" s="190"/>
      <c r="J4615" s="67"/>
      <c r="K4615" s="190"/>
      <c r="L4615" s="190"/>
      <c r="M4615" s="191"/>
      <c r="N4615" s="190"/>
      <c r="O4615" s="192"/>
      <c r="P4615" s="218"/>
      <c r="Q4615" s="218"/>
      <c r="R4615" s="218"/>
    </row>
    <row r="4616" spans="1:18" x14ac:dyDescent="0.25">
      <c r="A4616" s="191"/>
      <c r="B4616" s="190"/>
      <c r="C4616" s="190"/>
      <c r="D4616" s="190"/>
      <c r="E4616" s="190"/>
      <c r="F4616" s="190"/>
      <c r="G4616" s="190"/>
      <c r="H4616" s="276"/>
      <c r="I4616" s="190"/>
      <c r="J4616" s="67"/>
      <c r="K4616" s="190"/>
      <c r="L4616" s="190"/>
      <c r="M4616" s="191"/>
      <c r="N4616" s="190"/>
      <c r="O4616" s="192"/>
      <c r="P4616" s="218"/>
      <c r="Q4616" s="218"/>
      <c r="R4616" s="218"/>
    </row>
    <row r="4617" spans="1:18" x14ac:dyDescent="0.25">
      <c r="A4617" s="191"/>
      <c r="B4617" s="190"/>
      <c r="C4617" s="190"/>
      <c r="D4617" s="190"/>
      <c r="E4617" s="190"/>
      <c r="F4617" s="190"/>
      <c r="G4617" s="190"/>
      <c r="H4617" s="276"/>
      <c r="I4617" s="190"/>
      <c r="J4617" s="67"/>
      <c r="K4617" s="190"/>
      <c r="L4617" s="190"/>
      <c r="M4617" s="191"/>
      <c r="N4617" s="190"/>
      <c r="O4617" s="192"/>
      <c r="P4617" s="218"/>
      <c r="Q4617" s="218"/>
      <c r="R4617" s="218"/>
    </row>
    <row r="4618" spans="1:18" x14ac:dyDescent="0.25">
      <c r="A4618" s="191"/>
      <c r="B4618" s="190"/>
      <c r="C4618" s="190"/>
      <c r="D4618" s="190"/>
      <c r="E4618" s="190"/>
      <c r="F4618" s="190"/>
      <c r="G4618" s="190"/>
      <c r="H4618" s="276"/>
      <c r="I4618" s="190"/>
      <c r="J4618" s="67"/>
      <c r="K4618" s="190"/>
      <c r="L4618" s="190"/>
      <c r="M4618" s="191"/>
      <c r="N4618" s="190"/>
      <c r="O4618" s="192"/>
      <c r="P4618" s="218"/>
      <c r="Q4618" s="218"/>
      <c r="R4618" s="218"/>
    </row>
    <row r="4619" spans="1:18" x14ac:dyDescent="0.25">
      <c r="A4619" s="191"/>
      <c r="B4619" s="190"/>
      <c r="C4619" s="190"/>
      <c r="D4619" s="190"/>
      <c r="E4619" s="190"/>
      <c r="F4619" s="190"/>
      <c r="G4619" s="190"/>
      <c r="H4619" s="276"/>
      <c r="I4619" s="190"/>
      <c r="J4619" s="67"/>
      <c r="K4619" s="190"/>
      <c r="L4619" s="190"/>
      <c r="M4619" s="191"/>
      <c r="N4619" s="190"/>
      <c r="O4619" s="192"/>
      <c r="P4619" s="218"/>
      <c r="Q4619" s="218"/>
      <c r="R4619" s="218"/>
    </row>
    <row r="4620" spans="1:18" x14ac:dyDescent="0.25">
      <c r="A4620" s="191"/>
      <c r="B4620" s="190"/>
      <c r="C4620" s="190"/>
      <c r="D4620" s="190"/>
      <c r="E4620" s="190"/>
      <c r="F4620" s="190"/>
      <c r="G4620" s="190"/>
      <c r="H4620" s="276"/>
      <c r="I4620" s="190"/>
      <c r="J4620" s="67"/>
      <c r="K4620" s="190"/>
      <c r="L4620" s="190"/>
      <c r="M4620" s="191"/>
      <c r="N4620" s="190"/>
      <c r="O4620" s="192"/>
      <c r="P4620" s="218"/>
      <c r="Q4620" s="218"/>
      <c r="R4620" s="218"/>
    </row>
    <row r="4621" spans="1:18" x14ac:dyDescent="0.25">
      <c r="A4621" s="191"/>
      <c r="B4621" s="190"/>
      <c r="C4621" s="190"/>
      <c r="D4621" s="190"/>
      <c r="E4621" s="190"/>
      <c r="F4621" s="190"/>
      <c r="G4621" s="190"/>
      <c r="H4621" s="276"/>
      <c r="I4621" s="190"/>
      <c r="J4621" s="67"/>
      <c r="K4621" s="190"/>
      <c r="L4621" s="190"/>
      <c r="M4621" s="191"/>
      <c r="N4621" s="190"/>
      <c r="O4621" s="192"/>
      <c r="P4621" s="218"/>
      <c r="Q4621" s="218"/>
      <c r="R4621" s="218"/>
    </row>
    <row r="4622" spans="1:18" x14ac:dyDescent="0.25">
      <c r="A4622" s="191"/>
      <c r="B4622" s="190"/>
      <c r="C4622" s="190"/>
      <c r="D4622" s="190"/>
      <c r="E4622" s="190"/>
      <c r="F4622" s="190"/>
      <c r="G4622" s="190"/>
      <c r="H4622" s="276"/>
      <c r="I4622" s="190"/>
      <c r="J4622" s="67"/>
      <c r="K4622" s="190"/>
      <c r="L4622" s="190"/>
      <c r="M4622" s="191"/>
      <c r="N4622" s="190"/>
      <c r="O4622" s="192"/>
      <c r="P4622" s="218"/>
      <c r="Q4622" s="218"/>
      <c r="R4622" s="218"/>
    </row>
    <row r="4623" spans="1:18" x14ac:dyDescent="0.25">
      <c r="A4623" s="191"/>
      <c r="B4623" s="190"/>
      <c r="C4623" s="190"/>
      <c r="D4623" s="190"/>
      <c r="E4623" s="190"/>
      <c r="F4623" s="190"/>
      <c r="G4623" s="190"/>
      <c r="H4623" s="276"/>
      <c r="I4623" s="190"/>
      <c r="J4623" s="67"/>
      <c r="K4623" s="190"/>
      <c r="L4623" s="190"/>
      <c r="M4623" s="191"/>
      <c r="N4623" s="190"/>
      <c r="O4623" s="192"/>
      <c r="P4623" s="218"/>
      <c r="Q4623" s="218"/>
      <c r="R4623" s="218"/>
    </row>
    <row r="4624" spans="1:18" x14ac:dyDescent="0.25">
      <c r="A4624" s="191"/>
      <c r="B4624" s="190"/>
      <c r="C4624" s="190"/>
      <c r="D4624" s="190"/>
      <c r="E4624" s="190"/>
      <c r="F4624" s="190"/>
      <c r="G4624" s="190"/>
      <c r="H4624" s="276"/>
      <c r="I4624" s="190"/>
      <c r="J4624" s="67"/>
      <c r="K4624" s="190"/>
      <c r="L4624" s="190"/>
      <c r="M4624" s="191"/>
      <c r="N4624" s="190"/>
      <c r="O4624" s="192"/>
      <c r="P4624" s="218"/>
      <c r="Q4624" s="218"/>
      <c r="R4624" s="218"/>
    </row>
    <row r="4625" spans="1:18" x14ac:dyDescent="0.25">
      <c r="A4625" s="191"/>
      <c r="B4625" s="190"/>
      <c r="C4625" s="190"/>
      <c r="D4625" s="190"/>
      <c r="E4625" s="190"/>
      <c r="F4625" s="190"/>
      <c r="G4625" s="190"/>
      <c r="H4625" s="276"/>
      <c r="I4625" s="190"/>
      <c r="J4625" s="67"/>
      <c r="K4625" s="190"/>
      <c r="L4625" s="190"/>
      <c r="M4625" s="191"/>
      <c r="N4625" s="190"/>
      <c r="O4625" s="192"/>
      <c r="P4625" s="218"/>
      <c r="Q4625" s="218"/>
      <c r="R4625" s="218"/>
    </row>
    <row r="4626" spans="1:18" x14ac:dyDescent="0.25">
      <c r="A4626" s="191"/>
      <c r="B4626" s="190"/>
      <c r="C4626" s="190"/>
      <c r="D4626" s="190"/>
      <c r="E4626" s="190"/>
      <c r="F4626" s="190"/>
      <c r="G4626" s="190"/>
      <c r="H4626" s="276"/>
      <c r="I4626" s="190"/>
      <c r="J4626" s="67"/>
      <c r="K4626" s="190"/>
      <c r="L4626" s="190"/>
      <c r="M4626" s="191"/>
      <c r="N4626" s="190"/>
      <c r="O4626" s="192"/>
      <c r="P4626" s="218"/>
      <c r="Q4626" s="218"/>
      <c r="R4626" s="218"/>
    </row>
    <row r="4627" spans="1:18" x14ac:dyDescent="0.25">
      <c r="A4627" s="191"/>
      <c r="B4627" s="190"/>
      <c r="C4627" s="190"/>
      <c r="D4627" s="190"/>
      <c r="E4627" s="190"/>
      <c r="F4627" s="190"/>
      <c r="G4627" s="190"/>
      <c r="H4627" s="276"/>
      <c r="I4627" s="190"/>
      <c r="J4627" s="67"/>
      <c r="K4627" s="190"/>
      <c r="L4627" s="190"/>
      <c r="M4627" s="191"/>
      <c r="N4627" s="190"/>
      <c r="O4627" s="192"/>
      <c r="P4627" s="218"/>
      <c r="Q4627" s="218"/>
      <c r="R4627" s="218"/>
    </row>
    <row r="4628" spans="1:18" x14ac:dyDescent="0.25">
      <c r="A4628" s="191"/>
      <c r="B4628" s="190"/>
      <c r="C4628" s="190"/>
      <c r="D4628" s="190"/>
      <c r="E4628" s="190"/>
      <c r="F4628" s="190"/>
      <c r="G4628" s="190"/>
      <c r="H4628" s="276"/>
      <c r="I4628" s="190"/>
      <c r="J4628" s="67"/>
      <c r="K4628" s="190"/>
      <c r="L4628" s="190"/>
      <c r="M4628" s="191"/>
      <c r="N4628" s="190"/>
      <c r="O4628" s="192"/>
      <c r="P4628" s="218"/>
      <c r="Q4628" s="218"/>
      <c r="R4628" s="218"/>
    </row>
    <row r="4629" spans="1:18" x14ac:dyDescent="0.25">
      <c r="A4629" s="191"/>
      <c r="B4629" s="190"/>
      <c r="C4629" s="190"/>
      <c r="D4629" s="190"/>
      <c r="E4629" s="190"/>
      <c r="F4629" s="190"/>
      <c r="G4629" s="190"/>
      <c r="H4629" s="276"/>
      <c r="I4629" s="190"/>
      <c r="J4629" s="67"/>
      <c r="K4629" s="190"/>
      <c r="L4629" s="190"/>
      <c r="M4629" s="191"/>
      <c r="N4629" s="190"/>
      <c r="O4629" s="192"/>
      <c r="P4629" s="218"/>
      <c r="Q4629" s="218"/>
      <c r="R4629" s="218"/>
    </row>
    <row r="4630" spans="1:18" x14ac:dyDescent="0.25">
      <c r="A4630" s="191"/>
      <c r="B4630" s="190"/>
      <c r="C4630" s="190"/>
      <c r="D4630" s="190"/>
      <c r="E4630" s="190"/>
      <c r="F4630" s="190"/>
      <c r="G4630" s="190"/>
      <c r="H4630" s="276"/>
      <c r="I4630" s="190"/>
      <c r="J4630" s="67"/>
      <c r="K4630" s="190"/>
      <c r="L4630" s="190"/>
      <c r="M4630" s="191"/>
      <c r="N4630" s="190"/>
      <c r="O4630" s="192"/>
      <c r="P4630" s="218"/>
      <c r="Q4630" s="218"/>
      <c r="R4630" s="218"/>
    </row>
    <row r="4631" spans="1:18" x14ac:dyDescent="0.25">
      <c r="A4631" s="191"/>
      <c r="B4631" s="190"/>
      <c r="C4631" s="190"/>
      <c r="D4631" s="190"/>
      <c r="E4631" s="190"/>
      <c r="F4631" s="190"/>
      <c r="G4631" s="190"/>
      <c r="H4631" s="276"/>
      <c r="I4631" s="190"/>
      <c r="J4631" s="67"/>
      <c r="K4631" s="190"/>
      <c r="L4631" s="190"/>
      <c r="M4631" s="191"/>
      <c r="N4631" s="190"/>
      <c r="O4631" s="192"/>
      <c r="P4631" s="218"/>
      <c r="Q4631" s="218"/>
      <c r="R4631" s="218"/>
    </row>
    <row r="4632" spans="1:18" x14ac:dyDescent="0.25">
      <c r="A4632" s="191"/>
      <c r="B4632" s="190"/>
      <c r="C4632" s="190"/>
      <c r="D4632" s="190"/>
      <c r="E4632" s="190"/>
      <c r="F4632" s="190"/>
      <c r="G4632" s="190"/>
      <c r="H4632" s="276"/>
      <c r="I4632" s="190"/>
      <c r="J4632" s="67"/>
      <c r="K4632" s="190"/>
      <c r="L4632" s="190"/>
      <c r="M4632" s="191"/>
      <c r="N4632" s="190"/>
      <c r="O4632" s="192"/>
      <c r="P4632" s="218"/>
      <c r="Q4632" s="218"/>
      <c r="R4632" s="218"/>
    </row>
    <row r="4633" spans="1:18" x14ac:dyDescent="0.25">
      <c r="A4633" s="191"/>
      <c r="B4633" s="190"/>
      <c r="C4633" s="190"/>
      <c r="D4633" s="190"/>
      <c r="E4633" s="190"/>
      <c r="F4633" s="190"/>
      <c r="G4633" s="190"/>
      <c r="H4633" s="276"/>
      <c r="I4633" s="190"/>
      <c r="J4633" s="67"/>
      <c r="K4633" s="190"/>
      <c r="L4633" s="190"/>
      <c r="M4633" s="191"/>
      <c r="N4633" s="190"/>
      <c r="O4633" s="192"/>
      <c r="P4633" s="218"/>
      <c r="Q4633" s="218"/>
      <c r="R4633" s="218"/>
    </row>
    <row r="4634" spans="1:18" x14ac:dyDescent="0.25">
      <c r="A4634" s="191"/>
      <c r="B4634" s="190"/>
      <c r="C4634" s="190"/>
      <c r="D4634" s="190"/>
      <c r="E4634" s="190"/>
      <c r="F4634" s="190"/>
      <c r="G4634" s="190"/>
      <c r="H4634" s="276"/>
      <c r="I4634" s="190"/>
      <c r="J4634" s="67"/>
      <c r="K4634" s="190"/>
      <c r="L4634" s="190"/>
      <c r="M4634" s="191"/>
      <c r="N4634" s="190"/>
      <c r="O4634" s="192"/>
      <c r="P4634" s="218"/>
      <c r="Q4634" s="218"/>
      <c r="R4634" s="218"/>
    </row>
    <row r="4635" spans="1:18" x14ac:dyDescent="0.25">
      <c r="A4635" s="191"/>
      <c r="B4635" s="190"/>
      <c r="C4635" s="190"/>
      <c r="D4635" s="190"/>
      <c r="E4635" s="190"/>
      <c r="F4635" s="190"/>
      <c r="G4635" s="190"/>
      <c r="H4635" s="276"/>
      <c r="I4635" s="190"/>
      <c r="J4635" s="67"/>
      <c r="K4635" s="190"/>
      <c r="L4635" s="190"/>
      <c r="M4635" s="191"/>
      <c r="N4635" s="190"/>
      <c r="O4635" s="192"/>
      <c r="P4635" s="218"/>
      <c r="Q4635" s="218"/>
      <c r="R4635" s="218"/>
    </row>
    <row r="4636" spans="1:18" x14ac:dyDescent="0.25">
      <c r="A4636" s="191"/>
      <c r="B4636" s="190"/>
      <c r="C4636" s="190"/>
      <c r="D4636" s="190"/>
      <c r="E4636" s="190"/>
      <c r="F4636" s="190"/>
      <c r="G4636" s="190"/>
      <c r="H4636" s="276"/>
      <c r="I4636" s="190"/>
      <c r="J4636" s="67"/>
      <c r="K4636" s="190"/>
      <c r="L4636" s="190"/>
      <c r="M4636" s="191"/>
      <c r="N4636" s="190"/>
      <c r="O4636" s="192"/>
      <c r="P4636" s="218"/>
      <c r="Q4636" s="218"/>
      <c r="R4636" s="218"/>
    </row>
    <row r="4637" spans="1:18" x14ac:dyDescent="0.25">
      <c r="A4637" s="191"/>
      <c r="B4637" s="190"/>
      <c r="C4637" s="190"/>
      <c r="D4637" s="190"/>
      <c r="E4637" s="190"/>
      <c r="F4637" s="190"/>
      <c r="G4637" s="190"/>
      <c r="H4637" s="276"/>
      <c r="I4637" s="190"/>
      <c r="J4637" s="67"/>
      <c r="K4637" s="190"/>
      <c r="L4637" s="190"/>
      <c r="M4637" s="191"/>
      <c r="N4637" s="190"/>
      <c r="O4637" s="192"/>
      <c r="P4637" s="218"/>
      <c r="Q4637" s="218"/>
      <c r="R4637" s="218"/>
    </row>
    <row r="4638" spans="1:18" x14ac:dyDescent="0.25">
      <c r="A4638" s="191"/>
      <c r="B4638" s="190"/>
      <c r="C4638" s="190"/>
      <c r="D4638" s="190"/>
      <c r="E4638" s="190"/>
      <c r="F4638" s="190"/>
      <c r="G4638" s="190"/>
      <c r="H4638" s="276"/>
      <c r="I4638" s="190"/>
      <c r="J4638" s="67"/>
      <c r="K4638" s="190"/>
      <c r="L4638" s="190"/>
      <c r="M4638" s="191"/>
      <c r="N4638" s="190"/>
      <c r="O4638" s="192"/>
      <c r="P4638" s="218"/>
      <c r="Q4638" s="218"/>
      <c r="R4638" s="218"/>
    </row>
    <row r="4639" spans="1:18" x14ac:dyDescent="0.25">
      <c r="A4639" s="191"/>
      <c r="B4639" s="190"/>
      <c r="C4639" s="190"/>
      <c r="D4639" s="190"/>
      <c r="E4639" s="190"/>
      <c r="F4639" s="190"/>
      <c r="G4639" s="190"/>
      <c r="H4639" s="276"/>
      <c r="I4639" s="190"/>
      <c r="J4639" s="67"/>
      <c r="K4639" s="190"/>
      <c r="L4639" s="190"/>
      <c r="M4639" s="191"/>
      <c r="N4639" s="190"/>
      <c r="O4639" s="192"/>
      <c r="P4639" s="218"/>
      <c r="Q4639" s="218"/>
      <c r="R4639" s="218"/>
    </row>
    <row r="4640" spans="1:18" x14ac:dyDescent="0.25">
      <c r="A4640" s="191"/>
      <c r="B4640" s="190"/>
      <c r="C4640" s="190"/>
      <c r="D4640" s="190"/>
      <c r="E4640" s="190"/>
      <c r="F4640" s="190"/>
      <c r="G4640" s="190"/>
      <c r="H4640" s="276"/>
      <c r="I4640" s="190"/>
      <c r="J4640" s="67"/>
      <c r="K4640" s="190"/>
      <c r="L4640" s="190"/>
      <c r="M4640" s="191"/>
      <c r="N4640" s="190"/>
      <c r="O4640" s="192"/>
      <c r="P4640" s="218"/>
      <c r="Q4640" s="218"/>
      <c r="R4640" s="218"/>
    </row>
    <row r="4641" spans="1:18" x14ac:dyDescent="0.25">
      <c r="A4641" s="191"/>
      <c r="B4641" s="190"/>
      <c r="C4641" s="190"/>
      <c r="D4641" s="190"/>
      <c r="E4641" s="190"/>
      <c r="F4641" s="190"/>
      <c r="G4641" s="190"/>
      <c r="H4641" s="276"/>
      <c r="I4641" s="190"/>
      <c r="J4641" s="67"/>
      <c r="K4641" s="190"/>
      <c r="L4641" s="190"/>
      <c r="M4641" s="191"/>
      <c r="N4641" s="190"/>
      <c r="O4641" s="192"/>
      <c r="P4641" s="218"/>
      <c r="Q4641" s="218"/>
      <c r="R4641" s="218"/>
    </row>
    <row r="4642" spans="1:18" x14ac:dyDescent="0.25">
      <c r="A4642" s="191"/>
      <c r="B4642" s="190"/>
      <c r="C4642" s="190"/>
      <c r="D4642" s="190"/>
      <c r="E4642" s="190"/>
      <c r="F4642" s="190"/>
      <c r="G4642" s="190"/>
      <c r="H4642" s="276"/>
      <c r="I4642" s="190"/>
      <c r="J4642" s="67"/>
      <c r="K4642" s="190"/>
      <c r="L4642" s="190"/>
      <c r="M4642" s="191"/>
      <c r="N4642" s="190"/>
      <c r="O4642" s="192"/>
      <c r="P4642" s="218"/>
      <c r="Q4642" s="218"/>
      <c r="R4642" s="218"/>
    </row>
    <row r="4643" spans="1:18" x14ac:dyDescent="0.25">
      <c r="A4643" s="191"/>
      <c r="B4643" s="190"/>
      <c r="C4643" s="190"/>
      <c r="D4643" s="190"/>
      <c r="E4643" s="190"/>
      <c r="F4643" s="190"/>
      <c r="G4643" s="190"/>
      <c r="H4643" s="276"/>
      <c r="I4643" s="190"/>
      <c r="J4643" s="67"/>
      <c r="K4643" s="190"/>
      <c r="L4643" s="190"/>
      <c r="M4643" s="191"/>
      <c r="N4643" s="190"/>
      <c r="O4643" s="192"/>
      <c r="P4643" s="218"/>
      <c r="Q4643" s="218"/>
      <c r="R4643" s="218"/>
    </row>
    <row r="4644" spans="1:18" x14ac:dyDescent="0.25">
      <c r="A4644" s="191"/>
      <c r="B4644" s="190"/>
      <c r="C4644" s="190"/>
      <c r="D4644" s="190"/>
      <c r="E4644" s="190"/>
      <c r="F4644" s="190"/>
      <c r="G4644" s="190"/>
      <c r="H4644" s="276"/>
      <c r="I4644" s="190"/>
      <c r="J4644" s="67"/>
      <c r="K4644" s="190"/>
      <c r="L4644" s="190"/>
      <c r="M4644" s="191"/>
      <c r="N4644" s="190"/>
      <c r="O4644" s="192"/>
      <c r="P4644" s="218"/>
      <c r="Q4644" s="218"/>
      <c r="R4644" s="218"/>
    </row>
    <row r="4645" spans="1:18" x14ac:dyDescent="0.25">
      <c r="A4645" s="191"/>
      <c r="B4645" s="190"/>
      <c r="C4645" s="190"/>
      <c r="D4645" s="190"/>
      <c r="E4645" s="190"/>
      <c r="F4645" s="190"/>
      <c r="G4645" s="190"/>
      <c r="H4645" s="276"/>
      <c r="I4645" s="190"/>
      <c r="J4645" s="67"/>
      <c r="K4645" s="190"/>
      <c r="L4645" s="190"/>
      <c r="M4645" s="191"/>
      <c r="N4645" s="190"/>
      <c r="O4645" s="192"/>
      <c r="P4645" s="218"/>
      <c r="Q4645" s="218"/>
      <c r="R4645" s="218"/>
    </row>
    <row r="4646" spans="1:18" x14ac:dyDescent="0.25">
      <c r="A4646" s="191"/>
      <c r="B4646" s="190"/>
      <c r="C4646" s="190"/>
      <c r="D4646" s="190"/>
      <c r="E4646" s="190"/>
      <c r="F4646" s="190"/>
      <c r="G4646" s="190"/>
      <c r="H4646" s="276"/>
      <c r="I4646" s="190"/>
      <c r="J4646" s="67"/>
      <c r="K4646" s="190"/>
      <c r="L4646" s="190"/>
      <c r="M4646" s="191"/>
      <c r="N4646" s="190"/>
      <c r="O4646" s="192"/>
      <c r="P4646" s="218"/>
      <c r="Q4646" s="218"/>
      <c r="R4646" s="218"/>
    </row>
    <row r="4647" spans="1:18" x14ac:dyDescent="0.25">
      <c r="A4647" s="191"/>
      <c r="B4647" s="190"/>
      <c r="C4647" s="190"/>
      <c r="D4647" s="190"/>
      <c r="E4647" s="190"/>
      <c r="F4647" s="190"/>
      <c r="G4647" s="190"/>
      <c r="H4647" s="276"/>
      <c r="I4647" s="190"/>
      <c r="J4647" s="67"/>
      <c r="K4647" s="190"/>
      <c r="L4647" s="190"/>
      <c r="M4647" s="191"/>
      <c r="N4647" s="190"/>
      <c r="O4647" s="192"/>
      <c r="P4647" s="218"/>
      <c r="Q4647" s="218"/>
      <c r="R4647" s="218"/>
    </row>
    <row r="4648" spans="1:18" x14ac:dyDescent="0.25">
      <c r="A4648" s="191"/>
      <c r="B4648" s="190"/>
      <c r="C4648" s="190"/>
      <c r="D4648" s="190"/>
      <c r="E4648" s="190"/>
      <c r="F4648" s="190"/>
      <c r="G4648" s="190"/>
      <c r="H4648" s="276"/>
      <c r="I4648" s="190"/>
      <c r="J4648" s="67"/>
      <c r="K4648" s="190"/>
      <c r="L4648" s="190"/>
      <c r="M4648" s="191"/>
      <c r="N4648" s="190"/>
      <c r="O4648" s="192"/>
      <c r="P4648" s="218"/>
      <c r="Q4648" s="218"/>
      <c r="R4648" s="218"/>
    </row>
    <row r="4649" spans="1:18" x14ac:dyDescent="0.25">
      <c r="A4649" s="191"/>
      <c r="B4649" s="190"/>
      <c r="C4649" s="190"/>
      <c r="D4649" s="190"/>
      <c r="E4649" s="190"/>
      <c r="F4649" s="190"/>
      <c r="G4649" s="190"/>
      <c r="H4649" s="276"/>
      <c r="I4649" s="190"/>
      <c r="J4649" s="67"/>
      <c r="K4649" s="190"/>
      <c r="L4649" s="190"/>
      <c r="M4649" s="191"/>
      <c r="N4649" s="190"/>
      <c r="O4649" s="192"/>
      <c r="P4649" s="218"/>
      <c r="Q4649" s="218"/>
      <c r="R4649" s="218"/>
    </row>
    <row r="4650" spans="1:18" x14ac:dyDescent="0.25">
      <c r="A4650" s="191"/>
      <c r="B4650" s="190"/>
      <c r="C4650" s="190"/>
      <c r="D4650" s="190"/>
      <c r="E4650" s="190"/>
      <c r="F4650" s="190"/>
      <c r="G4650" s="190"/>
      <c r="H4650" s="276"/>
      <c r="I4650" s="190"/>
      <c r="J4650" s="67"/>
      <c r="K4650" s="190"/>
      <c r="L4650" s="190"/>
      <c r="M4650" s="191"/>
      <c r="N4650" s="190"/>
      <c r="O4650" s="192"/>
      <c r="P4650" s="218"/>
      <c r="Q4650" s="218"/>
      <c r="R4650" s="218"/>
    </row>
    <row r="4651" spans="1:18" x14ac:dyDescent="0.25">
      <c r="A4651" s="191"/>
      <c r="B4651" s="190"/>
      <c r="C4651" s="190"/>
      <c r="D4651" s="190"/>
      <c r="E4651" s="190"/>
      <c r="F4651" s="190"/>
      <c r="G4651" s="190"/>
      <c r="H4651" s="276"/>
      <c r="I4651" s="190"/>
      <c r="J4651" s="67"/>
      <c r="K4651" s="190"/>
      <c r="L4651" s="190"/>
      <c r="M4651" s="191"/>
      <c r="N4651" s="190"/>
      <c r="O4651" s="192"/>
      <c r="P4651" s="218"/>
      <c r="Q4651" s="218"/>
      <c r="R4651" s="218"/>
    </row>
    <row r="4652" spans="1:18" x14ac:dyDescent="0.25">
      <c r="A4652" s="191"/>
      <c r="B4652" s="190"/>
      <c r="C4652" s="190"/>
      <c r="D4652" s="190"/>
      <c r="E4652" s="190"/>
      <c r="F4652" s="190"/>
      <c r="G4652" s="190"/>
      <c r="H4652" s="276"/>
      <c r="I4652" s="190"/>
      <c r="J4652" s="67"/>
      <c r="K4652" s="190"/>
      <c r="L4652" s="190"/>
      <c r="M4652" s="191"/>
      <c r="N4652" s="190"/>
      <c r="O4652" s="192"/>
      <c r="P4652" s="218"/>
      <c r="Q4652" s="218"/>
      <c r="R4652" s="218"/>
    </row>
    <row r="4653" spans="1:18" x14ac:dyDescent="0.25">
      <c r="A4653" s="191"/>
      <c r="B4653" s="190"/>
      <c r="C4653" s="190"/>
      <c r="D4653" s="190"/>
      <c r="E4653" s="190"/>
      <c r="F4653" s="190"/>
      <c r="G4653" s="190"/>
      <c r="H4653" s="276"/>
      <c r="I4653" s="190"/>
      <c r="J4653" s="67"/>
      <c r="K4653" s="190"/>
      <c r="L4653" s="190"/>
      <c r="M4653" s="191"/>
      <c r="N4653" s="190"/>
      <c r="O4653" s="192"/>
      <c r="P4653" s="218"/>
      <c r="Q4653" s="218"/>
      <c r="R4653" s="218"/>
    </row>
    <row r="4654" spans="1:18" x14ac:dyDescent="0.25">
      <c r="A4654" s="191"/>
      <c r="B4654" s="190"/>
      <c r="C4654" s="190"/>
      <c r="D4654" s="190"/>
      <c r="E4654" s="190"/>
      <c r="F4654" s="190"/>
      <c r="G4654" s="190"/>
      <c r="H4654" s="276"/>
      <c r="I4654" s="190"/>
      <c r="J4654" s="67"/>
      <c r="K4654" s="190"/>
      <c r="L4654" s="190"/>
      <c r="M4654" s="191"/>
      <c r="N4654" s="190"/>
      <c r="O4654" s="192"/>
      <c r="P4654" s="218"/>
      <c r="Q4654" s="218"/>
      <c r="R4654" s="218"/>
    </row>
    <row r="4655" spans="1:18" x14ac:dyDescent="0.25">
      <c r="A4655" s="191"/>
      <c r="B4655" s="190"/>
      <c r="C4655" s="190"/>
      <c r="D4655" s="190"/>
      <c r="E4655" s="190"/>
      <c r="F4655" s="190"/>
      <c r="G4655" s="190"/>
      <c r="H4655" s="276"/>
      <c r="I4655" s="190"/>
      <c r="J4655" s="67"/>
      <c r="K4655" s="190"/>
      <c r="L4655" s="190"/>
      <c r="M4655" s="191"/>
      <c r="N4655" s="190"/>
      <c r="O4655" s="192"/>
      <c r="P4655" s="218"/>
      <c r="Q4655" s="218"/>
      <c r="R4655" s="218"/>
    </row>
    <row r="4656" spans="1:18" x14ac:dyDescent="0.25">
      <c r="A4656" s="191"/>
      <c r="B4656" s="190"/>
      <c r="C4656" s="190"/>
      <c r="D4656" s="190"/>
      <c r="E4656" s="190"/>
      <c r="F4656" s="190"/>
      <c r="G4656" s="190"/>
      <c r="H4656" s="276"/>
      <c r="I4656" s="190"/>
      <c r="J4656" s="67"/>
      <c r="K4656" s="190"/>
      <c r="L4656" s="190"/>
      <c r="M4656" s="191"/>
      <c r="N4656" s="190"/>
      <c r="O4656" s="192"/>
      <c r="P4656" s="218"/>
      <c r="Q4656" s="218"/>
      <c r="R4656" s="218"/>
    </row>
    <row r="4657" spans="1:18" x14ac:dyDescent="0.25">
      <c r="A4657" s="191"/>
      <c r="B4657" s="190"/>
      <c r="C4657" s="190"/>
      <c r="D4657" s="190"/>
      <c r="E4657" s="190"/>
      <c r="F4657" s="190"/>
      <c r="G4657" s="190"/>
      <c r="H4657" s="276"/>
      <c r="I4657" s="190"/>
      <c r="J4657" s="67"/>
      <c r="K4657" s="190"/>
      <c r="L4657" s="190"/>
      <c r="M4657" s="191"/>
      <c r="N4657" s="190"/>
      <c r="O4657" s="192"/>
      <c r="P4657" s="218"/>
      <c r="Q4657" s="218"/>
      <c r="R4657" s="218"/>
    </row>
    <row r="4658" spans="1:18" x14ac:dyDescent="0.25">
      <c r="A4658" s="191"/>
      <c r="B4658" s="190"/>
      <c r="C4658" s="190"/>
      <c r="D4658" s="190"/>
      <c r="E4658" s="190"/>
      <c r="F4658" s="190"/>
      <c r="G4658" s="190"/>
      <c r="H4658" s="276"/>
      <c r="I4658" s="190"/>
      <c r="J4658" s="67"/>
      <c r="K4658" s="190"/>
      <c r="L4658" s="190"/>
      <c r="M4658" s="191"/>
      <c r="N4658" s="190"/>
      <c r="O4658" s="192"/>
      <c r="P4658" s="218"/>
      <c r="Q4658" s="218"/>
      <c r="R4658" s="218"/>
    </row>
    <row r="4659" spans="1:18" x14ac:dyDescent="0.25">
      <c r="A4659" s="191"/>
      <c r="B4659" s="190"/>
      <c r="C4659" s="190"/>
      <c r="D4659" s="190"/>
      <c r="E4659" s="190"/>
      <c r="F4659" s="190"/>
      <c r="G4659" s="190"/>
      <c r="H4659" s="276"/>
      <c r="I4659" s="190"/>
      <c r="J4659" s="67"/>
      <c r="K4659" s="190"/>
      <c r="L4659" s="190"/>
      <c r="M4659" s="191"/>
      <c r="N4659" s="190"/>
      <c r="O4659" s="192"/>
      <c r="P4659" s="218"/>
      <c r="Q4659" s="218"/>
      <c r="R4659" s="218"/>
    </row>
    <row r="4660" spans="1:18" x14ac:dyDescent="0.25">
      <c r="A4660" s="191"/>
      <c r="B4660" s="190"/>
      <c r="C4660" s="190"/>
      <c r="D4660" s="190"/>
      <c r="E4660" s="190"/>
      <c r="F4660" s="190"/>
      <c r="G4660" s="190"/>
      <c r="H4660" s="276"/>
      <c r="I4660" s="190"/>
      <c r="J4660" s="67"/>
      <c r="K4660" s="190"/>
      <c r="L4660" s="190"/>
      <c r="M4660" s="191"/>
      <c r="N4660" s="190"/>
      <c r="O4660" s="192"/>
      <c r="P4660" s="218"/>
      <c r="Q4660" s="218"/>
      <c r="R4660" s="218"/>
    </row>
    <row r="4661" spans="1:18" x14ac:dyDescent="0.25">
      <c r="A4661" s="191"/>
      <c r="B4661" s="190"/>
      <c r="C4661" s="190"/>
      <c r="D4661" s="190"/>
      <c r="E4661" s="190"/>
      <c r="F4661" s="190"/>
      <c r="G4661" s="190"/>
      <c r="H4661" s="276"/>
      <c r="I4661" s="190"/>
      <c r="J4661" s="67"/>
      <c r="K4661" s="190"/>
      <c r="L4661" s="190"/>
      <c r="M4661" s="191"/>
      <c r="N4661" s="190"/>
      <c r="O4661" s="192"/>
      <c r="P4661" s="218"/>
      <c r="Q4661" s="218"/>
      <c r="R4661" s="218"/>
    </row>
    <row r="4662" spans="1:18" x14ac:dyDescent="0.25">
      <c r="A4662" s="191"/>
      <c r="B4662" s="190"/>
      <c r="C4662" s="190"/>
      <c r="D4662" s="190"/>
      <c r="E4662" s="190"/>
      <c r="F4662" s="190"/>
      <c r="G4662" s="190"/>
      <c r="H4662" s="276"/>
      <c r="I4662" s="190"/>
      <c r="J4662" s="67"/>
      <c r="K4662" s="190"/>
      <c r="L4662" s="190"/>
      <c r="M4662" s="191"/>
      <c r="N4662" s="190"/>
      <c r="O4662" s="192"/>
      <c r="P4662" s="218"/>
      <c r="Q4662" s="218"/>
      <c r="R4662" s="218"/>
    </row>
    <row r="4663" spans="1:18" x14ac:dyDescent="0.25">
      <c r="A4663" s="191"/>
      <c r="B4663" s="190"/>
      <c r="C4663" s="190"/>
      <c r="D4663" s="190"/>
      <c r="E4663" s="190"/>
      <c r="F4663" s="190"/>
      <c r="G4663" s="190"/>
      <c r="H4663" s="276"/>
      <c r="I4663" s="190"/>
      <c r="J4663" s="67"/>
      <c r="K4663" s="190"/>
      <c r="L4663" s="190"/>
      <c r="M4663" s="191"/>
      <c r="N4663" s="190"/>
      <c r="O4663" s="192"/>
      <c r="P4663" s="218"/>
      <c r="Q4663" s="218"/>
      <c r="R4663" s="218"/>
    </row>
    <row r="4664" spans="1:18" x14ac:dyDescent="0.25">
      <c r="A4664" s="191"/>
      <c r="B4664" s="190"/>
      <c r="C4664" s="190"/>
      <c r="D4664" s="190"/>
      <c r="E4664" s="190"/>
      <c r="F4664" s="190"/>
      <c r="G4664" s="190"/>
      <c r="H4664" s="276"/>
      <c r="I4664" s="190"/>
      <c r="J4664" s="67"/>
      <c r="K4664" s="190"/>
      <c r="L4664" s="190"/>
      <c r="M4664" s="191"/>
      <c r="N4664" s="190"/>
      <c r="O4664" s="192"/>
      <c r="P4664" s="218"/>
      <c r="Q4664" s="218"/>
      <c r="R4664" s="218"/>
    </row>
    <row r="4665" spans="1:18" x14ac:dyDescent="0.25">
      <c r="A4665" s="191"/>
      <c r="B4665" s="190"/>
      <c r="C4665" s="190"/>
      <c r="D4665" s="190"/>
      <c r="E4665" s="190"/>
      <c r="F4665" s="190"/>
      <c r="G4665" s="190"/>
      <c r="H4665" s="276"/>
      <c r="I4665" s="190"/>
      <c r="J4665" s="67"/>
      <c r="K4665" s="190"/>
      <c r="L4665" s="190"/>
      <c r="M4665" s="191"/>
      <c r="N4665" s="190"/>
      <c r="O4665" s="192"/>
      <c r="P4665" s="218"/>
      <c r="Q4665" s="218"/>
      <c r="R4665" s="218"/>
    </row>
    <row r="4666" spans="1:18" x14ac:dyDescent="0.25">
      <c r="A4666" s="191"/>
      <c r="B4666" s="190"/>
      <c r="C4666" s="190"/>
      <c r="D4666" s="190"/>
      <c r="E4666" s="190"/>
      <c r="F4666" s="190"/>
      <c r="G4666" s="190"/>
      <c r="H4666" s="276"/>
      <c r="I4666" s="190"/>
      <c r="J4666" s="67"/>
      <c r="K4666" s="190"/>
      <c r="L4666" s="190"/>
      <c r="M4666" s="191"/>
      <c r="N4666" s="190"/>
      <c r="O4666" s="192"/>
      <c r="P4666" s="218"/>
      <c r="Q4666" s="218"/>
      <c r="R4666" s="218"/>
    </row>
    <row r="4667" spans="1:18" x14ac:dyDescent="0.25">
      <c r="A4667" s="191"/>
      <c r="B4667" s="190"/>
      <c r="C4667" s="190"/>
      <c r="D4667" s="190"/>
      <c r="E4667" s="190"/>
      <c r="F4667" s="190"/>
      <c r="G4667" s="190"/>
      <c r="H4667" s="276"/>
      <c r="I4667" s="190"/>
      <c r="J4667" s="67"/>
      <c r="K4667" s="190"/>
      <c r="L4667" s="190"/>
      <c r="M4667" s="191"/>
      <c r="N4667" s="190"/>
      <c r="O4667" s="192"/>
      <c r="P4667" s="218"/>
      <c r="Q4667" s="218"/>
      <c r="R4667" s="218"/>
    </row>
    <row r="4668" spans="1:18" x14ac:dyDescent="0.25">
      <c r="A4668" s="191"/>
      <c r="B4668" s="190"/>
      <c r="C4668" s="190"/>
      <c r="D4668" s="190"/>
      <c r="E4668" s="190"/>
      <c r="F4668" s="190"/>
      <c r="G4668" s="190"/>
      <c r="H4668" s="276"/>
      <c r="I4668" s="190"/>
      <c r="J4668" s="67"/>
      <c r="K4668" s="190"/>
      <c r="L4668" s="190"/>
      <c r="M4668" s="191"/>
      <c r="N4668" s="190"/>
      <c r="O4668" s="192"/>
      <c r="P4668" s="218"/>
      <c r="Q4668" s="218"/>
      <c r="R4668" s="218"/>
    </row>
    <row r="4669" spans="1:18" x14ac:dyDescent="0.25">
      <c r="A4669" s="191"/>
      <c r="B4669" s="190"/>
      <c r="C4669" s="190"/>
      <c r="D4669" s="190"/>
      <c r="E4669" s="190"/>
      <c r="F4669" s="190"/>
      <c r="G4669" s="190"/>
      <c r="H4669" s="276"/>
      <c r="I4669" s="190"/>
      <c r="J4669" s="67"/>
      <c r="K4669" s="190"/>
      <c r="L4669" s="190"/>
      <c r="M4669" s="191"/>
      <c r="N4669" s="190"/>
      <c r="O4669" s="192"/>
      <c r="P4669" s="218"/>
      <c r="Q4669" s="218"/>
      <c r="R4669" s="218"/>
    </row>
    <row r="4670" spans="1:18" x14ac:dyDescent="0.25">
      <c r="A4670" s="191"/>
      <c r="B4670" s="190"/>
      <c r="C4670" s="190"/>
      <c r="D4670" s="190"/>
      <c r="E4670" s="190"/>
      <c r="F4670" s="190"/>
      <c r="G4670" s="190"/>
      <c r="H4670" s="276"/>
      <c r="I4670" s="190"/>
      <c r="J4670" s="67"/>
      <c r="K4670" s="190"/>
      <c r="L4670" s="190"/>
      <c r="M4670" s="191"/>
      <c r="N4670" s="190"/>
      <c r="O4670" s="192"/>
      <c r="P4670" s="218"/>
      <c r="Q4670" s="218"/>
      <c r="R4670" s="218"/>
    </row>
    <row r="4671" spans="1:18" x14ac:dyDescent="0.25">
      <c r="A4671" s="191"/>
      <c r="B4671" s="190"/>
      <c r="C4671" s="190"/>
      <c r="D4671" s="190"/>
      <c r="E4671" s="190"/>
      <c r="F4671" s="190"/>
      <c r="G4671" s="190"/>
      <c r="H4671" s="276"/>
      <c r="I4671" s="190"/>
      <c r="J4671" s="67"/>
      <c r="K4671" s="190"/>
      <c r="L4671" s="190"/>
      <c r="M4671" s="191"/>
      <c r="N4671" s="190"/>
      <c r="O4671" s="192"/>
      <c r="P4671" s="218"/>
      <c r="Q4671" s="218"/>
      <c r="R4671" s="218"/>
    </row>
    <row r="4672" spans="1:18" x14ac:dyDescent="0.25">
      <c r="A4672" s="191"/>
      <c r="B4672" s="190"/>
      <c r="C4672" s="190"/>
      <c r="D4672" s="190"/>
      <c r="E4672" s="190"/>
      <c r="F4672" s="190"/>
      <c r="G4672" s="190"/>
      <c r="H4672" s="276"/>
      <c r="I4672" s="190"/>
      <c r="J4672" s="67"/>
      <c r="K4672" s="190"/>
      <c r="L4672" s="190"/>
      <c r="M4672" s="191"/>
      <c r="N4672" s="190"/>
      <c r="O4672" s="192"/>
      <c r="P4672" s="218"/>
      <c r="Q4672" s="218"/>
      <c r="R4672" s="218"/>
    </row>
    <row r="4673" spans="1:18" x14ac:dyDescent="0.25">
      <c r="A4673" s="191"/>
      <c r="B4673" s="190"/>
      <c r="C4673" s="190"/>
      <c r="D4673" s="190"/>
      <c r="E4673" s="190"/>
      <c r="F4673" s="190"/>
      <c r="G4673" s="190"/>
      <c r="H4673" s="276"/>
      <c r="I4673" s="190"/>
      <c r="J4673" s="67"/>
      <c r="K4673" s="190"/>
      <c r="L4673" s="190"/>
      <c r="M4673" s="191"/>
      <c r="N4673" s="190"/>
      <c r="O4673" s="192"/>
      <c r="P4673" s="218"/>
      <c r="Q4673" s="218"/>
      <c r="R4673" s="218"/>
    </row>
    <row r="4674" spans="1:18" x14ac:dyDescent="0.25">
      <c r="A4674" s="191"/>
      <c r="B4674" s="190"/>
      <c r="C4674" s="190"/>
      <c r="D4674" s="190"/>
      <c r="E4674" s="190"/>
      <c r="F4674" s="190"/>
      <c r="G4674" s="190"/>
      <c r="H4674" s="276"/>
      <c r="I4674" s="190"/>
      <c r="J4674" s="67"/>
      <c r="K4674" s="190"/>
      <c r="L4674" s="190"/>
      <c r="M4674" s="191"/>
      <c r="N4674" s="190"/>
      <c r="O4674" s="192"/>
      <c r="P4674" s="218"/>
      <c r="Q4674" s="218"/>
      <c r="R4674" s="218"/>
    </row>
    <row r="4675" spans="1:18" x14ac:dyDescent="0.25">
      <c r="A4675" s="191"/>
      <c r="B4675" s="190"/>
      <c r="C4675" s="190"/>
      <c r="D4675" s="190"/>
      <c r="E4675" s="190"/>
      <c r="F4675" s="190"/>
      <c r="G4675" s="190"/>
      <c r="H4675" s="276"/>
      <c r="I4675" s="190"/>
      <c r="J4675" s="67"/>
      <c r="K4675" s="190"/>
      <c r="L4675" s="190"/>
      <c r="M4675" s="191"/>
      <c r="N4675" s="190"/>
      <c r="O4675" s="192"/>
      <c r="P4675" s="218"/>
      <c r="Q4675" s="218"/>
      <c r="R4675" s="218"/>
    </row>
    <row r="4676" spans="1:18" x14ac:dyDescent="0.25">
      <c r="A4676" s="191"/>
      <c r="B4676" s="190"/>
      <c r="C4676" s="190"/>
      <c r="D4676" s="190"/>
      <c r="E4676" s="190"/>
      <c r="F4676" s="190"/>
      <c r="G4676" s="190"/>
      <c r="H4676" s="276"/>
      <c r="I4676" s="190"/>
      <c r="J4676" s="67"/>
      <c r="K4676" s="190"/>
      <c r="L4676" s="190"/>
      <c r="M4676" s="191"/>
      <c r="N4676" s="190"/>
      <c r="O4676" s="192"/>
      <c r="P4676" s="218"/>
      <c r="Q4676" s="218"/>
      <c r="R4676" s="218"/>
    </row>
    <row r="4677" spans="1:18" x14ac:dyDescent="0.25">
      <c r="A4677" s="191"/>
      <c r="B4677" s="190"/>
      <c r="C4677" s="190"/>
      <c r="D4677" s="190"/>
      <c r="E4677" s="190"/>
      <c r="F4677" s="190"/>
      <c r="G4677" s="190"/>
      <c r="H4677" s="276"/>
      <c r="I4677" s="190"/>
      <c r="J4677" s="67"/>
      <c r="K4677" s="190"/>
      <c r="L4677" s="190"/>
      <c r="M4677" s="191"/>
      <c r="N4677" s="190"/>
      <c r="O4677" s="192"/>
      <c r="P4677" s="218"/>
      <c r="Q4677" s="218"/>
      <c r="R4677" s="218"/>
    </row>
    <row r="4678" spans="1:18" x14ac:dyDescent="0.25">
      <c r="A4678" s="191"/>
      <c r="B4678" s="190"/>
      <c r="C4678" s="190"/>
      <c r="D4678" s="190"/>
      <c r="E4678" s="190"/>
      <c r="F4678" s="190"/>
      <c r="G4678" s="190"/>
      <c r="H4678" s="276"/>
      <c r="I4678" s="190"/>
      <c r="J4678" s="67"/>
      <c r="K4678" s="190"/>
      <c r="L4678" s="190"/>
      <c r="M4678" s="191"/>
      <c r="N4678" s="190"/>
      <c r="O4678" s="192"/>
      <c r="P4678" s="218"/>
      <c r="Q4678" s="218"/>
      <c r="R4678" s="218"/>
    </row>
    <row r="4679" spans="1:18" x14ac:dyDescent="0.25">
      <c r="A4679" s="191"/>
      <c r="B4679" s="190"/>
      <c r="C4679" s="190"/>
      <c r="D4679" s="190"/>
      <c r="E4679" s="190"/>
      <c r="F4679" s="190"/>
      <c r="G4679" s="190"/>
      <c r="H4679" s="276"/>
      <c r="I4679" s="190"/>
      <c r="J4679" s="67"/>
      <c r="K4679" s="190"/>
      <c r="L4679" s="190"/>
      <c r="M4679" s="191"/>
      <c r="N4679" s="190"/>
      <c r="O4679" s="192"/>
      <c r="P4679" s="218"/>
      <c r="Q4679" s="218"/>
      <c r="R4679" s="218"/>
    </row>
    <row r="4680" spans="1:18" x14ac:dyDescent="0.25">
      <c r="A4680" s="191"/>
      <c r="B4680" s="190"/>
      <c r="C4680" s="190"/>
      <c r="D4680" s="190"/>
      <c r="E4680" s="190"/>
      <c r="F4680" s="190"/>
      <c r="G4680" s="190"/>
      <c r="H4680" s="276"/>
      <c r="I4680" s="190"/>
      <c r="J4680" s="67"/>
      <c r="K4680" s="190"/>
      <c r="L4680" s="190"/>
      <c r="M4680" s="191"/>
      <c r="N4680" s="190"/>
      <c r="O4680" s="192"/>
      <c r="P4680" s="218"/>
      <c r="Q4680" s="218"/>
      <c r="R4680" s="218"/>
    </row>
    <row r="4681" spans="1:18" x14ac:dyDescent="0.25">
      <c r="A4681" s="191"/>
      <c r="B4681" s="190"/>
      <c r="C4681" s="190"/>
      <c r="D4681" s="190"/>
      <c r="E4681" s="190"/>
      <c r="F4681" s="190"/>
      <c r="G4681" s="190"/>
      <c r="H4681" s="276"/>
      <c r="I4681" s="190"/>
      <c r="J4681" s="67"/>
      <c r="K4681" s="190"/>
      <c r="L4681" s="190"/>
      <c r="M4681" s="191"/>
      <c r="N4681" s="190"/>
      <c r="O4681" s="192"/>
      <c r="P4681" s="218"/>
      <c r="Q4681" s="218"/>
      <c r="R4681" s="218"/>
    </row>
    <row r="4682" spans="1:18" x14ac:dyDescent="0.25">
      <c r="A4682" s="191"/>
      <c r="B4682" s="190"/>
      <c r="C4682" s="190"/>
      <c r="D4682" s="190"/>
      <c r="E4682" s="190"/>
      <c r="F4682" s="190"/>
      <c r="G4682" s="190"/>
      <c r="H4682" s="276"/>
      <c r="I4682" s="190"/>
      <c r="J4682" s="67"/>
      <c r="K4682" s="190"/>
      <c r="L4682" s="190"/>
      <c r="M4682" s="191"/>
      <c r="N4682" s="190"/>
      <c r="O4682" s="192"/>
      <c r="P4682" s="218"/>
      <c r="Q4682" s="218"/>
      <c r="R4682" s="218"/>
    </row>
    <row r="4683" spans="1:18" x14ac:dyDescent="0.25">
      <c r="A4683" s="191"/>
      <c r="B4683" s="190"/>
      <c r="C4683" s="190"/>
      <c r="D4683" s="190"/>
      <c r="E4683" s="190"/>
      <c r="F4683" s="190"/>
      <c r="G4683" s="190"/>
      <c r="H4683" s="276"/>
      <c r="I4683" s="190"/>
      <c r="J4683" s="67"/>
      <c r="K4683" s="190"/>
      <c r="L4683" s="190"/>
      <c r="M4683" s="191"/>
      <c r="N4683" s="190"/>
      <c r="O4683" s="192"/>
      <c r="P4683" s="218"/>
      <c r="Q4683" s="218"/>
      <c r="R4683" s="218"/>
    </row>
    <row r="4684" spans="1:18" x14ac:dyDescent="0.25">
      <c r="A4684" s="191"/>
      <c r="B4684" s="190"/>
      <c r="C4684" s="190"/>
      <c r="D4684" s="190"/>
      <c r="E4684" s="190"/>
      <c r="F4684" s="190"/>
      <c r="G4684" s="190"/>
      <c r="H4684" s="276"/>
      <c r="I4684" s="190"/>
      <c r="J4684" s="67"/>
      <c r="K4684" s="190"/>
      <c r="L4684" s="190"/>
      <c r="M4684" s="191"/>
      <c r="N4684" s="190"/>
      <c r="O4684" s="192"/>
      <c r="P4684" s="218"/>
      <c r="Q4684" s="218"/>
      <c r="R4684" s="218"/>
    </row>
    <row r="4685" spans="1:18" x14ac:dyDescent="0.25">
      <c r="A4685" s="191"/>
      <c r="B4685" s="190"/>
      <c r="C4685" s="190"/>
      <c r="D4685" s="190"/>
      <c r="E4685" s="190"/>
      <c r="F4685" s="190"/>
      <c r="G4685" s="190"/>
      <c r="H4685" s="276"/>
      <c r="I4685" s="190"/>
      <c r="J4685" s="67"/>
      <c r="K4685" s="190"/>
      <c r="L4685" s="190"/>
      <c r="M4685" s="191"/>
      <c r="N4685" s="190"/>
      <c r="O4685" s="192"/>
      <c r="P4685" s="218"/>
      <c r="Q4685" s="218"/>
      <c r="R4685" s="218"/>
    </row>
    <row r="4686" spans="1:18" x14ac:dyDescent="0.25">
      <c r="A4686" s="191"/>
      <c r="B4686" s="190"/>
      <c r="C4686" s="190"/>
      <c r="D4686" s="190"/>
      <c r="E4686" s="190"/>
      <c r="F4686" s="190"/>
      <c r="G4686" s="190"/>
      <c r="H4686" s="276"/>
      <c r="I4686" s="190"/>
      <c r="J4686" s="67"/>
      <c r="K4686" s="190"/>
      <c r="L4686" s="190"/>
      <c r="M4686" s="191"/>
      <c r="N4686" s="190"/>
      <c r="O4686" s="192"/>
      <c r="P4686" s="218"/>
      <c r="Q4686" s="218"/>
      <c r="R4686" s="218"/>
    </row>
    <row r="4687" spans="1:18" x14ac:dyDescent="0.25">
      <c r="A4687" s="191"/>
      <c r="B4687" s="190"/>
      <c r="C4687" s="190"/>
      <c r="D4687" s="190"/>
      <c r="E4687" s="190"/>
      <c r="F4687" s="190"/>
      <c r="G4687" s="190"/>
      <c r="H4687" s="276"/>
      <c r="I4687" s="190"/>
      <c r="J4687" s="67"/>
      <c r="K4687" s="190"/>
      <c r="L4687" s="190"/>
      <c r="M4687" s="191"/>
      <c r="N4687" s="190"/>
      <c r="O4687" s="192"/>
      <c r="P4687" s="218"/>
      <c r="Q4687" s="218"/>
      <c r="R4687" s="218"/>
    </row>
    <row r="4688" spans="1:18" x14ac:dyDescent="0.25">
      <c r="A4688" s="191"/>
      <c r="B4688" s="190"/>
      <c r="C4688" s="190"/>
      <c r="D4688" s="190"/>
      <c r="E4688" s="190"/>
      <c r="F4688" s="190"/>
      <c r="G4688" s="190"/>
      <c r="H4688" s="276"/>
      <c r="I4688" s="190"/>
      <c r="J4688" s="67"/>
      <c r="K4688" s="190"/>
      <c r="L4688" s="190"/>
      <c r="M4688" s="191"/>
      <c r="N4688" s="190"/>
      <c r="O4688" s="192"/>
      <c r="P4688" s="218"/>
      <c r="Q4688" s="218"/>
      <c r="R4688" s="218"/>
    </row>
    <row r="4689" spans="1:18" x14ac:dyDescent="0.25">
      <c r="A4689" s="191"/>
      <c r="B4689" s="190"/>
      <c r="C4689" s="190"/>
      <c r="D4689" s="190"/>
      <c r="E4689" s="190"/>
      <c r="F4689" s="190"/>
      <c r="G4689" s="190"/>
      <c r="H4689" s="276"/>
      <c r="I4689" s="190"/>
      <c r="J4689" s="67"/>
      <c r="K4689" s="190"/>
      <c r="L4689" s="190"/>
      <c r="M4689" s="191"/>
      <c r="N4689" s="190"/>
      <c r="O4689" s="192"/>
      <c r="P4689" s="218"/>
      <c r="Q4689" s="218"/>
      <c r="R4689" s="218"/>
    </row>
    <row r="4690" spans="1:18" x14ac:dyDescent="0.25">
      <c r="A4690" s="191"/>
      <c r="B4690" s="190"/>
      <c r="C4690" s="190"/>
      <c r="D4690" s="190"/>
      <c r="E4690" s="190"/>
      <c r="F4690" s="190"/>
      <c r="G4690" s="190"/>
      <c r="H4690" s="276"/>
      <c r="I4690" s="190"/>
      <c r="J4690" s="67"/>
      <c r="K4690" s="190"/>
      <c r="L4690" s="190"/>
      <c r="M4690" s="191"/>
      <c r="N4690" s="190"/>
      <c r="O4690" s="192"/>
      <c r="P4690" s="218"/>
      <c r="Q4690" s="218"/>
      <c r="R4690" s="218"/>
    </row>
    <row r="4691" spans="1:18" x14ac:dyDescent="0.25">
      <c r="A4691" s="191"/>
      <c r="B4691" s="190"/>
      <c r="C4691" s="190"/>
      <c r="D4691" s="190"/>
      <c r="E4691" s="190"/>
      <c r="F4691" s="190"/>
      <c r="G4691" s="190"/>
      <c r="H4691" s="276"/>
      <c r="I4691" s="190"/>
      <c r="J4691" s="67"/>
      <c r="K4691" s="190"/>
      <c r="L4691" s="190"/>
      <c r="M4691" s="191"/>
      <c r="N4691" s="190"/>
      <c r="O4691" s="192"/>
      <c r="P4691" s="218"/>
      <c r="Q4691" s="218"/>
      <c r="R4691" s="218"/>
    </row>
    <row r="4692" spans="1:18" x14ac:dyDescent="0.25">
      <c r="A4692" s="191"/>
      <c r="B4692" s="190"/>
      <c r="C4692" s="190"/>
      <c r="D4692" s="190"/>
      <c r="E4692" s="190"/>
      <c r="F4692" s="190"/>
      <c r="G4692" s="190"/>
      <c r="H4692" s="276"/>
      <c r="I4692" s="190"/>
      <c r="J4692" s="67"/>
      <c r="K4692" s="190"/>
      <c r="L4692" s="190"/>
      <c r="M4692" s="191"/>
      <c r="N4692" s="190"/>
      <c r="O4692" s="192"/>
      <c r="P4692" s="218"/>
      <c r="Q4692" s="218"/>
      <c r="R4692" s="218"/>
    </row>
    <row r="4693" spans="1:18" x14ac:dyDescent="0.25">
      <c r="A4693" s="191"/>
      <c r="B4693" s="190"/>
      <c r="C4693" s="190"/>
      <c r="D4693" s="190"/>
      <c r="E4693" s="190"/>
      <c r="F4693" s="190"/>
      <c r="G4693" s="190"/>
      <c r="H4693" s="276"/>
      <c r="I4693" s="190"/>
      <c r="J4693" s="67"/>
      <c r="K4693" s="190"/>
      <c r="L4693" s="190"/>
      <c r="M4693" s="191"/>
      <c r="N4693" s="190"/>
      <c r="O4693" s="192"/>
      <c r="P4693" s="218"/>
      <c r="Q4693" s="218"/>
      <c r="R4693" s="218"/>
    </row>
    <row r="4694" spans="1:18" x14ac:dyDescent="0.25">
      <c r="A4694" s="191"/>
      <c r="B4694" s="190"/>
      <c r="C4694" s="190"/>
      <c r="D4694" s="190"/>
      <c r="E4694" s="190"/>
      <c r="F4694" s="190"/>
      <c r="G4694" s="190"/>
      <c r="H4694" s="276"/>
      <c r="I4694" s="190"/>
      <c r="J4694" s="67"/>
      <c r="K4694" s="190"/>
      <c r="L4694" s="190"/>
      <c r="M4694" s="191"/>
      <c r="N4694" s="190"/>
      <c r="O4694" s="192"/>
      <c r="P4694" s="218"/>
      <c r="Q4694" s="218"/>
      <c r="R4694" s="218"/>
    </row>
    <row r="4695" spans="1:18" x14ac:dyDescent="0.25">
      <c r="A4695" s="191"/>
      <c r="B4695" s="190"/>
      <c r="C4695" s="190"/>
      <c r="D4695" s="190"/>
      <c r="E4695" s="190"/>
      <c r="F4695" s="190"/>
      <c r="G4695" s="190"/>
      <c r="H4695" s="276"/>
      <c r="I4695" s="190"/>
      <c r="J4695" s="67"/>
      <c r="K4695" s="190"/>
      <c r="L4695" s="190"/>
      <c r="M4695" s="191"/>
      <c r="N4695" s="190"/>
      <c r="O4695" s="192"/>
      <c r="P4695" s="218"/>
      <c r="Q4695" s="218"/>
      <c r="R4695" s="218"/>
    </row>
    <row r="4696" spans="1:18" x14ac:dyDescent="0.25">
      <c r="A4696" s="191"/>
      <c r="B4696" s="190"/>
      <c r="C4696" s="190"/>
      <c r="D4696" s="190"/>
      <c r="E4696" s="190"/>
      <c r="F4696" s="190"/>
      <c r="G4696" s="190"/>
      <c r="H4696" s="276"/>
      <c r="I4696" s="190"/>
      <c r="J4696" s="67"/>
      <c r="K4696" s="190"/>
      <c r="L4696" s="190"/>
      <c r="M4696" s="191"/>
      <c r="N4696" s="190"/>
      <c r="O4696" s="192"/>
      <c r="P4696" s="218"/>
      <c r="Q4696" s="218"/>
      <c r="R4696" s="218"/>
    </row>
    <row r="4697" spans="1:18" x14ac:dyDescent="0.25">
      <c r="A4697" s="191"/>
      <c r="B4697" s="190"/>
      <c r="C4697" s="190"/>
      <c r="D4697" s="190"/>
      <c r="E4697" s="190"/>
      <c r="F4697" s="190"/>
      <c r="G4697" s="190"/>
      <c r="H4697" s="276"/>
      <c r="I4697" s="190"/>
      <c r="J4697" s="67"/>
      <c r="K4697" s="190"/>
      <c r="L4697" s="190"/>
      <c r="M4697" s="191"/>
      <c r="N4697" s="190"/>
      <c r="O4697" s="192"/>
      <c r="P4697" s="218"/>
      <c r="Q4697" s="218"/>
      <c r="R4697" s="218"/>
    </row>
    <row r="4698" spans="1:18" x14ac:dyDescent="0.25">
      <c r="A4698" s="191"/>
      <c r="B4698" s="190"/>
      <c r="C4698" s="190"/>
      <c r="D4698" s="190"/>
      <c r="E4698" s="190"/>
      <c r="F4698" s="190"/>
      <c r="G4698" s="190"/>
      <c r="H4698" s="276"/>
      <c r="I4698" s="190"/>
      <c r="J4698" s="67"/>
      <c r="K4698" s="190"/>
      <c r="L4698" s="190"/>
      <c r="M4698" s="191"/>
      <c r="N4698" s="190"/>
      <c r="O4698" s="192"/>
      <c r="P4698" s="218"/>
      <c r="Q4698" s="218"/>
      <c r="R4698" s="218"/>
    </row>
    <row r="4699" spans="1:18" x14ac:dyDescent="0.25">
      <c r="A4699" s="191"/>
      <c r="B4699" s="190"/>
      <c r="C4699" s="190"/>
      <c r="D4699" s="190"/>
      <c r="E4699" s="190"/>
      <c r="F4699" s="190"/>
      <c r="G4699" s="190"/>
      <c r="H4699" s="276"/>
      <c r="I4699" s="190"/>
      <c r="J4699" s="67"/>
      <c r="K4699" s="190"/>
      <c r="L4699" s="190"/>
      <c r="M4699" s="191"/>
      <c r="N4699" s="190"/>
      <c r="O4699" s="192"/>
      <c r="P4699" s="218"/>
      <c r="Q4699" s="218"/>
      <c r="R4699" s="218"/>
    </row>
    <row r="4700" spans="1:18" x14ac:dyDescent="0.25">
      <c r="A4700" s="191"/>
      <c r="B4700" s="190"/>
      <c r="C4700" s="190"/>
      <c r="D4700" s="190"/>
      <c r="E4700" s="190"/>
      <c r="F4700" s="190"/>
      <c r="G4700" s="190"/>
      <c r="H4700" s="276"/>
      <c r="I4700" s="190"/>
      <c r="J4700" s="67"/>
      <c r="K4700" s="190"/>
      <c r="L4700" s="190"/>
      <c r="M4700" s="191"/>
      <c r="N4700" s="190"/>
      <c r="O4700" s="192"/>
      <c r="P4700" s="218"/>
      <c r="Q4700" s="218"/>
      <c r="R4700" s="218"/>
    </row>
    <row r="4701" spans="1:18" x14ac:dyDescent="0.25">
      <c r="A4701" s="191"/>
      <c r="B4701" s="190"/>
      <c r="C4701" s="190"/>
      <c r="D4701" s="190"/>
      <c r="E4701" s="190"/>
      <c r="F4701" s="190"/>
      <c r="G4701" s="190"/>
      <c r="H4701" s="276"/>
      <c r="I4701" s="190"/>
      <c r="J4701" s="67"/>
      <c r="K4701" s="190"/>
      <c r="L4701" s="190"/>
      <c r="M4701" s="191"/>
      <c r="N4701" s="190"/>
      <c r="O4701" s="192"/>
      <c r="P4701" s="218"/>
      <c r="Q4701" s="218"/>
      <c r="R4701" s="218"/>
    </row>
    <row r="4702" spans="1:18" x14ac:dyDescent="0.25">
      <c r="A4702" s="191"/>
      <c r="B4702" s="190"/>
      <c r="C4702" s="190"/>
      <c r="D4702" s="190"/>
      <c r="E4702" s="190"/>
      <c r="F4702" s="190"/>
      <c r="G4702" s="190"/>
      <c r="H4702" s="276"/>
      <c r="I4702" s="190"/>
      <c r="J4702" s="67"/>
      <c r="K4702" s="190"/>
      <c r="L4702" s="190"/>
      <c r="M4702" s="191"/>
      <c r="N4702" s="190"/>
      <c r="O4702" s="192"/>
      <c r="P4702" s="218"/>
      <c r="Q4702" s="218"/>
      <c r="R4702" s="218"/>
    </row>
    <row r="4703" spans="1:18" x14ac:dyDescent="0.25">
      <c r="A4703" s="191"/>
      <c r="B4703" s="190"/>
      <c r="C4703" s="190"/>
      <c r="D4703" s="190"/>
      <c r="E4703" s="190"/>
      <c r="F4703" s="190"/>
      <c r="G4703" s="190"/>
      <c r="H4703" s="276"/>
      <c r="I4703" s="190"/>
      <c r="J4703" s="67"/>
      <c r="K4703" s="190"/>
      <c r="L4703" s="190"/>
      <c r="M4703" s="191"/>
      <c r="N4703" s="190"/>
      <c r="O4703" s="192"/>
      <c r="P4703" s="218"/>
      <c r="Q4703" s="218"/>
      <c r="R4703" s="218"/>
    </row>
    <row r="4704" spans="1:18" x14ac:dyDescent="0.25">
      <c r="A4704" s="191"/>
      <c r="B4704" s="190"/>
      <c r="C4704" s="190"/>
      <c r="D4704" s="190"/>
      <c r="E4704" s="190"/>
      <c r="F4704" s="190"/>
      <c r="G4704" s="190"/>
      <c r="H4704" s="276"/>
      <c r="I4704" s="190"/>
      <c r="J4704" s="67"/>
      <c r="K4704" s="190"/>
      <c r="L4704" s="190"/>
      <c r="M4704" s="191"/>
      <c r="N4704" s="190"/>
      <c r="O4704" s="192"/>
      <c r="P4704" s="218"/>
      <c r="Q4704" s="218"/>
      <c r="R4704" s="218"/>
    </row>
    <row r="4705" spans="1:18" x14ac:dyDescent="0.25">
      <c r="A4705" s="191"/>
      <c r="B4705" s="190"/>
      <c r="C4705" s="190"/>
      <c r="D4705" s="190"/>
      <c r="E4705" s="190"/>
      <c r="F4705" s="190"/>
      <c r="G4705" s="190"/>
      <c r="H4705" s="276"/>
      <c r="I4705" s="190"/>
      <c r="J4705" s="67"/>
      <c r="K4705" s="190"/>
      <c r="L4705" s="190"/>
      <c r="M4705" s="191"/>
      <c r="N4705" s="190"/>
      <c r="O4705" s="192"/>
      <c r="P4705" s="218"/>
      <c r="Q4705" s="218"/>
      <c r="R4705" s="218"/>
    </row>
    <row r="4706" spans="1:18" x14ac:dyDescent="0.25">
      <c r="A4706" s="191"/>
      <c r="B4706" s="190"/>
      <c r="C4706" s="190"/>
      <c r="D4706" s="190"/>
      <c r="E4706" s="190"/>
      <c r="F4706" s="190"/>
      <c r="G4706" s="190"/>
      <c r="H4706" s="276"/>
      <c r="I4706" s="190"/>
      <c r="J4706" s="67"/>
      <c r="K4706" s="190"/>
      <c r="L4706" s="190"/>
      <c r="M4706" s="191"/>
      <c r="N4706" s="190"/>
      <c r="O4706" s="192"/>
      <c r="P4706" s="218"/>
      <c r="Q4706" s="218"/>
      <c r="R4706" s="218"/>
    </row>
    <row r="4707" spans="1:18" x14ac:dyDescent="0.25">
      <c r="A4707" s="191"/>
      <c r="B4707" s="190"/>
      <c r="C4707" s="190"/>
      <c r="D4707" s="190"/>
      <c r="E4707" s="190"/>
      <c r="F4707" s="190"/>
      <c r="G4707" s="190"/>
      <c r="H4707" s="276"/>
      <c r="I4707" s="190"/>
      <c r="J4707" s="67"/>
      <c r="K4707" s="190"/>
      <c r="L4707" s="190"/>
      <c r="M4707" s="191"/>
      <c r="N4707" s="190"/>
      <c r="O4707" s="192"/>
      <c r="P4707" s="218"/>
      <c r="Q4707" s="218"/>
      <c r="R4707" s="218"/>
    </row>
    <row r="4708" spans="1:18" x14ac:dyDescent="0.25">
      <c r="A4708" s="191"/>
      <c r="B4708" s="190"/>
      <c r="C4708" s="190"/>
      <c r="D4708" s="190"/>
      <c r="E4708" s="190"/>
      <c r="F4708" s="190"/>
      <c r="G4708" s="190"/>
      <c r="H4708" s="276"/>
      <c r="I4708" s="190"/>
      <c r="J4708" s="67"/>
      <c r="K4708" s="190"/>
      <c r="L4708" s="190"/>
      <c r="M4708" s="191"/>
      <c r="N4708" s="190"/>
      <c r="O4708" s="192"/>
      <c r="P4708" s="218"/>
      <c r="Q4708" s="218"/>
      <c r="R4708" s="218"/>
    </row>
    <row r="4709" spans="1:18" x14ac:dyDescent="0.25">
      <c r="A4709" s="191"/>
      <c r="B4709" s="190"/>
      <c r="C4709" s="190"/>
      <c r="D4709" s="190"/>
      <c r="E4709" s="190"/>
      <c r="F4709" s="190"/>
      <c r="G4709" s="190"/>
      <c r="H4709" s="276"/>
      <c r="I4709" s="190"/>
      <c r="J4709" s="67"/>
      <c r="K4709" s="190"/>
      <c r="L4709" s="190"/>
      <c r="M4709" s="191"/>
      <c r="N4709" s="190"/>
      <c r="O4709" s="192"/>
      <c r="P4709" s="218"/>
      <c r="Q4709" s="218"/>
      <c r="R4709" s="218"/>
    </row>
    <row r="4710" spans="1:18" x14ac:dyDescent="0.25">
      <c r="A4710" s="191"/>
      <c r="B4710" s="190"/>
      <c r="C4710" s="190"/>
      <c r="D4710" s="190"/>
      <c r="E4710" s="190"/>
      <c r="F4710" s="190"/>
      <c r="G4710" s="190"/>
      <c r="H4710" s="276"/>
      <c r="I4710" s="190"/>
      <c r="J4710" s="67"/>
      <c r="K4710" s="190"/>
      <c r="L4710" s="190"/>
      <c r="M4710" s="191"/>
      <c r="N4710" s="190"/>
      <c r="O4710" s="192"/>
      <c r="P4710" s="218"/>
      <c r="Q4710" s="218"/>
      <c r="R4710" s="218"/>
    </row>
    <row r="4711" spans="1:18" x14ac:dyDescent="0.25">
      <c r="A4711" s="191"/>
      <c r="B4711" s="190"/>
      <c r="C4711" s="190"/>
      <c r="D4711" s="190"/>
      <c r="E4711" s="190"/>
      <c r="F4711" s="190"/>
      <c r="G4711" s="190"/>
      <c r="H4711" s="276"/>
      <c r="I4711" s="190"/>
      <c r="J4711" s="67"/>
      <c r="K4711" s="190"/>
      <c r="L4711" s="190"/>
      <c r="M4711" s="191"/>
      <c r="N4711" s="190"/>
      <c r="O4711" s="192"/>
      <c r="P4711" s="218"/>
      <c r="Q4711" s="218"/>
      <c r="R4711" s="218"/>
    </row>
    <row r="4712" spans="1:18" x14ac:dyDescent="0.25">
      <c r="A4712" s="191"/>
      <c r="B4712" s="190"/>
      <c r="C4712" s="190"/>
      <c r="D4712" s="190"/>
      <c r="E4712" s="190"/>
      <c r="F4712" s="190"/>
      <c r="G4712" s="190"/>
      <c r="H4712" s="276"/>
      <c r="I4712" s="190"/>
      <c r="J4712" s="67"/>
      <c r="K4712" s="190"/>
      <c r="L4712" s="190"/>
      <c r="M4712" s="191"/>
      <c r="N4712" s="190"/>
      <c r="O4712" s="192"/>
      <c r="P4712" s="218"/>
      <c r="Q4712" s="218"/>
      <c r="R4712" s="218"/>
    </row>
    <row r="4713" spans="1:18" x14ac:dyDescent="0.25">
      <c r="A4713" s="191"/>
      <c r="B4713" s="190"/>
      <c r="C4713" s="190"/>
      <c r="D4713" s="190"/>
      <c r="E4713" s="190"/>
      <c r="F4713" s="190"/>
      <c r="G4713" s="190"/>
      <c r="H4713" s="276"/>
      <c r="I4713" s="190"/>
      <c r="J4713" s="67"/>
      <c r="K4713" s="190"/>
      <c r="L4713" s="190"/>
      <c r="M4713" s="191"/>
      <c r="N4713" s="190"/>
      <c r="O4713" s="192"/>
      <c r="P4713" s="218"/>
      <c r="Q4713" s="218"/>
      <c r="R4713" s="218"/>
    </row>
    <row r="4714" spans="1:18" x14ac:dyDescent="0.25">
      <c r="A4714" s="191"/>
      <c r="B4714" s="190"/>
      <c r="C4714" s="190"/>
      <c r="D4714" s="190"/>
      <c r="E4714" s="190"/>
      <c r="F4714" s="190"/>
      <c r="G4714" s="190"/>
      <c r="H4714" s="276"/>
      <c r="I4714" s="190"/>
      <c r="J4714" s="67"/>
      <c r="K4714" s="190"/>
      <c r="L4714" s="190"/>
      <c r="M4714" s="191"/>
      <c r="N4714" s="190"/>
      <c r="O4714" s="192"/>
      <c r="P4714" s="218"/>
      <c r="Q4714" s="218"/>
      <c r="R4714" s="218"/>
    </row>
    <row r="4715" spans="1:18" x14ac:dyDescent="0.25">
      <c r="A4715" s="191"/>
      <c r="B4715" s="190"/>
      <c r="C4715" s="190"/>
      <c r="D4715" s="190"/>
      <c r="E4715" s="190"/>
      <c r="F4715" s="190"/>
      <c r="G4715" s="190"/>
      <c r="H4715" s="276"/>
      <c r="I4715" s="190"/>
      <c r="J4715" s="67"/>
      <c r="K4715" s="190"/>
      <c r="L4715" s="190"/>
      <c r="M4715" s="191"/>
      <c r="N4715" s="190"/>
      <c r="O4715" s="192"/>
      <c r="P4715" s="218"/>
      <c r="Q4715" s="218"/>
      <c r="R4715" s="218"/>
    </row>
    <row r="4716" spans="1:18" x14ac:dyDescent="0.25">
      <c r="A4716" s="191"/>
      <c r="B4716" s="190"/>
      <c r="C4716" s="190"/>
      <c r="D4716" s="190"/>
      <c r="E4716" s="190"/>
      <c r="F4716" s="190"/>
      <c r="G4716" s="190"/>
      <c r="H4716" s="276"/>
      <c r="I4716" s="190"/>
      <c r="J4716" s="67"/>
      <c r="K4716" s="190"/>
      <c r="L4716" s="190"/>
      <c r="M4716" s="191"/>
      <c r="N4716" s="190"/>
      <c r="O4716" s="192"/>
      <c r="P4716" s="218"/>
      <c r="Q4716" s="218"/>
      <c r="R4716" s="218"/>
    </row>
    <row r="4717" spans="1:18" x14ac:dyDescent="0.25">
      <c r="A4717" s="191"/>
      <c r="B4717" s="190"/>
      <c r="C4717" s="190"/>
      <c r="D4717" s="190"/>
      <c r="E4717" s="190"/>
      <c r="F4717" s="190"/>
      <c r="G4717" s="190"/>
      <c r="H4717" s="276"/>
      <c r="I4717" s="190"/>
      <c r="J4717" s="67"/>
      <c r="K4717" s="190"/>
      <c r="L4717" s="190"/>
      <c r="M4717" s="191"/>
      <c r="N4717" s="190"/>
      <c r="O4717" s="192"/>
      <c r="P4717" s="218"/>
      <c r="Q4717" s="218"/>
      <c r="R4717" s="218"/>
    </row>
    <row r="4718" spans="1:18" x14ac:dyDescent="0.25">
      <c r="A4718" s="191"/>
      <c r="B4718" s="190"/>
      <c r="C4718" s="190"/>
      <c r="D4718" s="190"/>
      <c r="E4718" s="190"/>
      <c r="F4718" s="190"/>
      <c r="G4718" s="190"/>
      <c r="H4718" s="276"/>
      <c r="I4718" s="190"/>
      <c r="J4718" s="67"/>
      <c r="K4718" s="190"/>
      <c r="L4718" s="190"/>
      <c r="M4718" s="191"/>
      <c r="N4718" s="190"/>
      <c r="O4718" s="192"/>
      <c r="P4718" s="218"/>
      <c r="Q4718" s="218"/>
      <c r="R4718" s="218"/>
    </row>
    <row r="4719" spans="1:18" x14ac:dyDescent="0.25">
      <c r="A4719" s="191"/>
      <c r="B4719" s="190"/>
      <c r="C4719" s="190"/>
      <c r="D4719" s="190"/>
      <c r="E4719" s="190"/>
      <c r="F4719" s="190"/>
      <c r="G4719" s="190"/>
      <c r="H4719" s="276"/>
      <c r="I4719" s="190"/>
      <c r="J4719" s="67"/>
      <c r="K4719" s="190"/>
      <c r="L4719" s="190"/>
      <c r="M4719" s="191"/>
      <c r="N4719" s="190"/>
      <c r="O4719" s="192"/>
      <c r="P4719" s="218"/>
      <c r="Q4719" s="218"/>
      <c r="R4719" s="218"/>
    </row>
    <row r="4720" spans="1:18" x14ac:dyDescent="0.25">
      <c r="A4720" s="191"/>
      <c r="B4720" s="190"/>
      <c r="C4720" s="190"/>
      <c r="D4720" s="190"/>
      <c r="E4720" s="190"/>
      <c r="F4720" s="190"/>
      <c r="G4720" s="190"/>
      <c r="H4720" s="276"/>
      <c r="I4720" s="190"/>
      <c r="J4720" s="67"/>
      <c r="K4720" s="190"/>
      <c r="L4720" s="190"/>
      <c r="M4720" s="191"/>
      <c r="N4720" s="190"/>
      <c r="O4720" s="192"/>
      <c r="P4720" s="218"/>
      <c r="Q4720" s="218"/>
      <c r="R4720" s="218"/>
    </row>
    <row r="4721" spans="1:18" x14ac:dyDescent="0.25">
      <c r="A4721" s="191"/>
      <c r="B4721" s="190"/>
      <c r="C4721" s="190"/>
      <c r="D4721" s="190"/>
      <c r="E4721" s="190"/>
      <c r="F4721" s="190"/>
      <c r="G4721" s="190"/>
      <c r="H4721" s="276"/>
      <c r="I4721" s="190"/>
      <c r="J4721" s="67"/>
      <c r="K4721" s="190"/>
      <c r="L4721" s="190"/>
      <c r="M4721" s="191"/>
      <c r="N4721" s="190"/>
      <c r="O4721" s="192"/>
      <c r="P4721" s="218"/>
      <c r="Q4721" s="218"/>
      <c r="R4721" s="218"/>
    </row>
    <row r="4722" spans="1:18" x14ac:dyDescent="0.25">
      <c r="A4722" s="191"/>
      <c r="B4722" s="190"/>
      <c r="C4722" s="190"/>
      <c r="D4722" s="190"/>
      <c r="E4722" s="190"/>
      <c r="F4722" s="190"/>
      <c r="G4722" s="190"/>
      <c r="H4722" s="276"/>
      <c r="I4722" s="190"/>
      <c r="J4722" s="67"/>
      <c r="K4722" s="190"/>
      <c r="L4722" s="190"/>
      <c r="M4722" s="191"/>
      <c r="N4722" s="190"/>
      <c r="O4722" s="192"/>
      <c r="P4722" s="218"/>
      <c r="Q4722" s="218"/>
      <c r="R4722" s="218"/>
    </row>
    <row r="4723" spans="1:18" x14ac:dyDescent="0.25">
      <c r="A4723" s="191"/>
      <c r="B4723" s="190"/>
      <c r="C4723" s="190"/>
      <c r="D4723" s="190"/>
      <c r="E4723" s="190"/>
      <c r="F4723" s="190"/>
      <c r="G4723" s="190"/>
      <c r="H4723" s="276"/>
      <c r="I4723" s="190"/>
      <c r="J4723" s="67"/>
      <c r="K4723" s="190"/>
      <c r="L4723" s="190"/>
      <c r="M4723" s="191"/>
      <c r="N4723" s="190"/>
      <c r="O4723" s="192"/>
      <c r="P4723" s="218"/>
      <c r="Q4723" s="218"/>
      <c r="R4723" s="218"/>
    </row>
    <row r="4724" spans="1:18" x14ac:dyDescent="0.25">
      <c r="A4724" s="191"/>
      <c r="B4724" s="190"/>
      <c r="C4724" s="190"/>
      <c r="D4724" s="190"/>
      <c r="E4724" s="190"/>
      <c r="F4724" s="190"/>
      <c r="G4724" s="190"/>
      <c r="H4724" s="276"/>
      <c r="I4724" s="190"/>
      <c r="J4724" s="67"/>
      <c r="K4724" s="190"/>
      <c r="L4724" s="190"/>
      <c r="M4724" s="191"/>
      <c r="N4724" s="190"/>
      <c r="O4724" s="192"/>
      <c r="P4724" s="218"/>
      <c r="Q4724" s="218"/>
      <c r="R4724" s="218"/>
    </row>
    <row r="4725" spans="1:18" x14ac:dyDescent="0.25">
      <c r="A4725" s="191"/>
      <c r="B4725" s="190"/>
      <c r="C4725" s="190"/>
      <c r="D4725" s="190"/>
      <c r="E4725" s="190"/>
      <c r="F4725" s="190"/>
      <c r="G4725" s="190"/>
      <c r="H4725" s="276"/>
      <c r="I4725" s="190"/>
      <c r="J4725" s="67"/>
      <c r="K4725" s="190"/>
      <c r="L4725" s="190"/>
      <c r="M4725" s="191"/>
      <c r="N4725" s="190"/>
      <c r="O4725" s="192"/>
      <c r="P4725" s="218"/>
      <c r="Q4725" s="218"/>
      <c r="R4725" s="218"/>
    </row>
    <row r="4726" spans="1:18" x14ac:dyDescent="0.25">
      <c r="A4726" s="191"/>
      <c r="B4726" s="190"/>
      <c r="C4726" s="190"/>
      <c r="D4726" s="190"/>
      <c r="E4726" s="190"/>
      <c r="F4726" s="190"/>
      <c r="G4726" s="190"/>
      <c r="H4726" s="276"/>
      <c r="I4726" s="190"/>
      <c r="J4726" s="67"/>
      <c r="K4726" s="190"/>
      <c r="L4726" s="190"/>
      <c r="M4726" s="191"/>
      <c r="N4726" s="190"/>
      <c r="O4726" s="192"/>
      <c r="P4726" s="218"/>
      <c r="Q4726" s="218"/>
      <c r="R4726" s="218"/>
    </row>
    <row r="4727" spans="1:18" x14ac:dyDescent="0.25">
      <c r="A4727" s="191"/>
      <c r="B4727" s="190"/>
      <c r="C4727" s="190"/>
      <c r="D4727" s="190"/>
      <c r="E4727" s="190"/>
      <c r="F4727" s="190"/>
      <c r="G4727" s="190"/>
      <c r="H4727" s="276"/>
      <c r="I4727" s="190"/>
      <c r="J4727" s="67"/>
      <c r="K4727" s="190"/>
      <c r="L4727" s="190"/>
      <c r="M4727" s="191"/>
      <c r="N4727" s="190"/>
      <c r="O4727" s="192"/>
      <c r="P4727" s="218"/>
      <c r="Q4727" s="218"/>
      <c r="R4727" s="218"/>
    </row>
    <row r="4728" spans="1:18" x14ac:dyDescent="0.25">
      <c r="A4728" s="191"/>
      <c r="B4728" s="190"/>
      <c r="C4728" s="190"/>
      <c r="D4728" s="190"/>
      <c r="E4728" s="190"/>
      <c r="F4728" s="190"/>
      <c r="G4728" s="190"/>
      <c r="H4728" s="276"/>
      <c r="I4728" s="190"/>
      <c r="J4728" s="67"/>
      <c r="K4728" s="190"/>
      <c r="L4728" s="190"/>
      <c r="M4728" s="191"/>
      <c r="N4728" s="190"/>
      <c r="O4728" s="192"/>
      <c r="P4728" s="218"/>
      <c r="Q4728" s="218"/>
      <c r="R4728" s="218"/>
    </row>
    <row r="4729" spans="1:18" x14ac:dyDescent="0.25">
      <c r="A4729" s="191"/>
      <c r="B4729" s="190"/>
      <c r="C4729" s="190"/>
      <c r="D4729" s="190"/>
      <c r="E4729" s="190"/>
      <c r="F4729" s="190"/>
      <c r="G4729" s="190"/>
      <c r="H4729" s="276"/>
      <c r="I4729" s="190"/>
      <c r="J4729" s="67"/>
      <c r="K4729" s="190"/>
      <c r="L4729" s="190"/>
      <c r="M4729" s="191"/>
      <c r="N4729" s="190"/>
      <c r="O4729" s="192"/>
      <c r="P4729" s="218"/>
      <c r="Q4729" s="218"/>
      <c r="R4729" s="218"/>
    </row>
    <row r="4730" spans="1:18" x14ac:dyDescent="0.25">
      <c r="A4730" s="191"/>
      <c r="B4730" s="190"/>
      <c r="C4730" s="190"/>
      <c r="D4730" s="190"/>
      <c r="E4730" s="190"/>
      <c r="F4730" s="190"/>
      <c r="G4730" s="190"/>
      <c r="H4730" s="276"/>
      <c r="I4730" s="190"/>
      <c r="J4730" s="67"/>
      <c r="K4730" s="190"/>
      <c r="L4730" s="190"/>
      <c r="M4730" s="191"/>
      <c r="N4730" s="190"/>
      <c r="O4730" s="192"/>
      <c r="P4730" s="218"/>
      <c r="Q4730" s="218"/>
      <c r="R4730" s="218"/>
    </row>
    <row r="4731" spans="1:18" x14ac:dyDescent="0.25">
      <c r="A4731" s="191"/>
      <c r="B4731" s="190"/>
      <c r="C4731" s="190"/>
      <c r="D4731" s="190"/>
      <c r="E4731" s="190"/>
      <c r="F4731" s="190"/>
      <c r="G4731" s="190"/>
      <c r="H4731" s="276"/>
      <c r="I4731" s="190"/>
      <c r="J4731" s="67"/>
      <c r="K4731" s="190"/>
      <c r="L4731" s="190"/>
      <c r="M4731" s="191"/>
      <c r="N4731" s="190"/>
      <c r="O4731" s="192"/>
      <c r="P4731" s="218"/>
      <c r="Q4731" s="218"/>
      <c r="R4731" s="218"/>
    </row>
    <row r="4732" spans="1:18" x14ac:dyDescent="0.25">
      <c r="A4732" s="191"/>
      <c r="B4732" s="190"/>
      <c r="C4732" s="190"/>
      <c r="D4732" s="190"/>
      <c r="E4732" s="190"/>
      <c r="F4732" s="190"/>
      <c r="G4732" s="190"/>
      <c r="H4732" s="276"/>
      <c r="I4732" s="190"/>
      <c r="J4732" s="67"/>
      <c r="K4732" s="190"/>
      <c r="L4732" s="190"/>
      <c r="M4732" s="191"/>
      <c r="N4732" s="190"/>
      <c r="O4732" s="192"/>
      <c r="P4732" s="218"/>
      <c r="Q4732" s="218"/>
      <c r="R4732" s="218"/>
    </row>
    <row r="4733" spans="1:18" x14ac:dyDescent="0.25">
      <c r="A4733" s="191"/>
      <c r="B4733" s="190"/>
      <c r="C4733" s="190"/>
      <c r="D4733" s="190"/>
      <c r="E4733" s="190"/>
      <c r="F4733" s="190"/>
      <c r="G4733" s="190"/>
      <c r="H4733" s="276"/>
      <c r="I4733" s="190"/>
      <c r="J4733" s="67"/>
      <c r="K4733" s="190"/>
      <c r="L4733" s="190"/>
      <c r="M4733" s="191"/>
      <c r="N4733" s="190"/>
      <c r="O4733" s="192"/>
      <c r="P4733" s="218"/>
      <c r="Q4733" s="218"/>
      <c r="R4733" s="218"/>
    </row>
    <row r="4734" spans="1:18" x14ac:dyDescent="0.25">
      <c r="A4734" s="191"/>
      <c r="B4734" s="190"/>
      <c r="C4734" s="190"/>
      <c r="D4734" s="190"/>
      <c r="E4734" s="190"/>
      <c r="F4734" s="190"/>
      <c r="G4734" s="190"/>
      <c r="H4734" s="276"/>
      <c r="I4734" s="190"/>
      <c r="J4734" s="67"/>
      <c r="K4734" s="190"/>
      <c r="L4734" s="190"/>
      <c r="M4734" s="191"/>
      <c r="N4734" s="190"/>
      <c r="O4734" s="192"/>
      <c r="P4734" s="218"/>
      <c r="Q4734" s="218"/>
      <c r="R4734" s="218"/>
    </row>
    <row r="4735" spans="1:18" x14ac:dyDescent="0.25">
      <c r="A4735" s="191"/>
      <c r="B4735" s="190"/>
      <c r="C4735" s="190"/>
      <c r="D4735" s="190"/>
      <c r="E4735" s="190"/>
      <c r="F4735" s="190"/>
      <c r="G4735" s="190"/>
      <c r="H4735" s="276"/>
      <c r="I4735" s="190"/>
      <c r="J4735" s="67"/>
      <c r="K4735" s="190"/>
      <c r="L4735" s="190"/>
      <c r="M4735" s="191"/>
      <c r="N4735" s="190"/>
      <c r="O4735" s="192"/>
      <c r="P4735" s="218"/>
      <c r="Q4735" s="218"/>
      <c r="R4735" s="218"/>
    </row>
    <row r="4736" spans="1:18" x14ac:dyDescent="0.25">
      <c r="A4736" s="191"/>
      <c r="B4736" s="190"/>
      <c r="C4736" s="190"/>
      <c r="D4736" s="190"/>
      <c r="E4736" s="190"/>
      <c r="F4736" s="190"/>
      <c r="G4736" s="190"/>
      <c r="H4736" s="276"/>
      <c r="I4736" s="190"/>
      <c r="J4736" s="67"/>
      <c r="K4736" s="190"/>
      <c r="L4736" s="190"/>
      <c r="M4736" s="191"/>
      <c r="N4736" s="190"/>
      <c r="O4736" s="192"/>
      <c r="P4736" s="218"/>
      <c r="Q4736" s="218"/>
      <c r="R4736" s="218"/>
    </row>
    <row r="4737" spans="1:18" x14ac:dyDescent="0.25">
      <c r="A4737" s="191"/>
      <c r="B4737" s="190"/>
      <c r="C4737" s="190"/>
      <c r="D4737" s="190"/>
      <c r="E4737" s="190"/>
      <c r="F4737" s="190"/>
      <c r="G4737" s="190"/>
      <c r="H4737" s="276"/>
      <c r="I4737" s="190"/>
      <c r="J4737" s="67"/>
      <c r="K4737" s="190"/>
      <c r="L4737" s="190"/>
      <c r="M4737" s="191"/>
      <c r="N4737" s="190"/>
      <c r="O4737" s="192"/>
      <c r="P4737" s="218"/>
      <c r="Q4737" s="218"/>
      <c r="R4737" s="218"/>
    </row>
    <row r="4738" spans="1:18" x14ac:dyDescent="0.25">
      <c r="A4738" s="191"/>
      <c r="B4738" s="190"/>
      <c r="C4738" s="190"/>
      <c r="D4738" s="190"/>
      <c r="E4738" s="190"/>
      <c r="F4738" s="190"/>
      <c r="G4738" s="190"/>
      <c r="H4738" s="276"/>
      <c r="I4738" s="190"/>
      <c r="J4738" s="67"/>
      <c r="K4738" s="190"/>
      <c r="L4738" s="190"/>
      <c r="M4738" s="191"/>
      <c r="N4738" s="190"/>
      <c r="O4738" s="192"/>
      <c r="P4738" s="218"/>
      <c r="Q4738" s="218"/>
      <c r="R4738" s="218"/>
    </row>
    <row r="4739" spans="1:18" x14ac:dyDescent="0.25">
      <c r="A4739" s="191"/>
      <c r="B4739" s="190"/>
      <c r="C4739" s="190"/>
      <c r="D4739" s="190"/>
      <c r="E4739" s="190"/>
      <c r="F4739" s="190"/>
      <c r="G4739" s="190"/>
      <c r="H4739" s="276"/>
      <c r="I4739" s="190"/>
      <c r="J4739" s="67"/>
      <c r="K4739" s="190"/>
      <c r="L4739" s="190"/>
      <c r="M4739" s="191"/>
      <c r="N4739" s="190"/>
      <c r="O4739" s="192"/>
      <c r="P4739" s="218"/>
      <c r="Q4739" s="218"/>
      <c r="R4739" s="218"/>
    </row>
    <row r="4740" spans="1:18" x14ac:dyDescent="0.25">
      <c r="A4740" s="191"/>
      <c r="B4740" s="190"/>
      <c r="C4740" s="190"/>
      <c r="D4740" s="190"/>
      <c r="E4740" s="190"/>
      <c r="F4740" s="190"/>
      <c r="G4740" s="190"/>
      <c r="H4740" s="276"/>
      <c r="I4740" s="190"/>
      <c r="J4740" s="67"/>
      <c r="K4740" s="190"/>
      <c r="L4740" s="190"/>
      <c r="M4740" s="191"/>
      <c r="N4740" s="190"/>
      <c r="O4740" s="192"/>
      <c r="P4740" s="218"/>
      <c r="Q4740" s="218"/>
      <c r="R4740" s="218"/>
    </row>
    <row r="4741" spans="1:18" x14ac:dyDescent="0.25">
      <c r="A4741" s="191"/>
      <c r="B4741" s="190"/>
      <c r="C4741" s="190"/>
      <c r="D4741" s="190"/>
      <c r="E4741" s="190"/>
      <c r="F4741" s="190"/>
      <c r="G4741" s="190"/>
      <c r="H4741" s="276"/>
      <c r="I4741" s="190"/>
      <c r="J4741" s="67"/>
      <c r="K4741" s="190"/>
      <c r="L4741" s="190"/>
      <c r="M4741" s="191"/>
      <c r="N4741" s="190"/>
      <c r="O4741" s="192"/>
      <c r="P4741" s="218"/>
      <c r="Q4741" s="218"/>
      <c r="R4741" s="218"/>
    </row>
    <row r="4742" spans="1:18" x14ac:dyDescent="0.25">
      <c r="A4742" s="191"/>
      <c r="B4742" s="190"/>
      <c r="C4742" s="190"/>
      <c r="D4742" s="190"/>
      <c r="E4742" s="190"/>
      <c r="F4742" s="190"/>
      <c r="G4742" s="190"/>
      <c r="H4742" s="276"/>
      <c r="I4742" s="190"/>
      <c r="J4742" s="67"/>
      <c r="K4742" s="190"/>
      <c r="L4742" s="190"/>
      <c r="M4742" s="191"/>
      <c r="N4742" s="190"/>
      <c r="O4742" s="192"/>
      <c r="P4742" s="218"/>
      <c r="Q4742" s="218"/>
      <c r="R4742" s="218"/>
    </row>
    <row r="4743" spans="1:18" x14ac:dyDescent="0.25">
      <c r="A4743" s="191"/>
      <c r="B4743" s="190"/>
      <c r="C4743" s="190"/>
      <c r="D4743" s="190"/>
      <c r="E4743" s="190"/>
      <c r="F4743" s="190"/>
      <c r="G4743" s="190"/>
      <c r="H4743" s="276"/>
      <c r="I4743" s="190"/>
      <c r="J4743" s="67"/>
      <c r="K4743" s="190"/>
      <c r="L4743" s="190"/>
      <c r="M4743" s="191"/>
      <c r="N4743" s="190"/>
      <c r="O4743" s="192"/>
      <c r="P4743" s="218"/>
      <c r="Q4743" s="218"/>
      <c r="R4743" s="218"/>
    </row>
    <row r="4744" spans="1:18" x14ac:dyDescent="0.25">
      <c r="A4744" s="191"/>
      <c r="B4744" s="190"/>
      <c r="C4744" s="190"/>
      <c r="D4744" s="190"/>
      <c r="E4744" s="190"/>
      <c r="F4744" s="190"/>
      <c r="G4744" s="190"/>
      <c r="H4744" s="276"/>
      <c r="I4744" s="190"/>
      <c r="J4744" s="67"/>
      <c r="K4744" s="190"/>
      <c r="L4744" s="190"/>
      <c r="M4744" s="191"/>
      <c r="N4744" s="190"/>
      <c r="O4744" s="192"/>
      <c r="P4744" s="218"/>
      <c r="Q4744" s="218"/>
      <c r="R4744" s="218"/>
    </row>
    <row r="4745" spans="1:18" x14ac:dyDescent="0.25">
      <c r="A4745" s="191"/>
      <c r="B4745" s="190"/>
      <c r="C4745" s="190"/>
      <c r="D4745" s="190"/>
      <c r="E4745" s="190"/>
      <c r="F4745" s="190"/>
      <c r="G4745" s="190"/>
      <c r="H4745" s="276"/>
      <c r="I4745" s="190"/>
      <c r="J4745" s="67"/>
      <c r="K4745" s="190"/>
      <c r="L4745" s="190"/>
      <c r="M4745" s="191"/>
      <c r="N4745" s="190"/>
      <c r="O4745" s="192"/>
      <c r="P4745" s="218"/>
      <c r="Q4745" s="218"/>
      <c r="R4745" s="218"/>
    </row>
    <row r="4746" spans="1:18" x14ac:dyDescent="0.25">
      <c r="A4746" s="191"/>
      <c r="B4746" s="190"/>
      <c r="C4746" s="190"/>
      <c r="D4746" s="190"/>
      <c r="E4746" s="190"/>
      <c r="F4746" s="190"/>
      <c r="G4746" s="190"/>
      <c r="H4746" s="276"/>
      <c r="I4746" s="190"/>
      <c r="J4746" s="67"/>
      <c r="K4746" s="190"/>
      <c r="L4746" s="190"/>
      <c r="M4746" s="191"/>
      <c r="N4746" s="190"/>
      <c r="O4746" s="192"/>
      <c r="P4746" s="218"/>
      <c r="Q4746" s="218"/>
      <c r="R4746" s="218"/>
    </row>
    <row r="4747" spans="1:18" x14ac:dyDescent="0.25">
      <c r="A4747" s="191"/>
      <c r="B4747" s="190"/>
      <c r="C4747" s="190"/>
      <c r="D4747" s="190"/>
      <c r="E4747" s="190"/>
      <c r="F4747" s="190"/>
      <c r="G4747" s="190"/>
      <c r="H4747" s="276"/>
      <c r="I4747" s="190"/>
      <c r="J4747" s="67"/>
      <c r="K4747" s="190"/>
      <c r="L4747" s="190"/>
      <c r="M4747" s="191"/>
      <c r="N4747" s="190"/>
      <c r="O4747" s="192"/>
      <c r="P4747" s="218"/>
      <c r="Q4747" s="218"/>
      <c r="R4747" s="218"/>
    </row>
    <row r="4748" spans="1:18" x14ac:dyDescent="0.25">
      <c r="A4748" s="191"/>
      <c r="B4748" s="190"/>
      <c r="C4748" s="190"/>
      <c r="D4748" s="190"/>
      <c r="E4748" s="190"/>
      <c r="F4748" s="190"/>
      <c r="G4748" s="190"/>
      <c r="H4748" s="276"/>
      <c r="I4748" s="190"/>
      <c r="J4748" s="67"/>
      <c r="K4748" s="190"/>
      <c r="L4748" s="190"/>
      <c r="M4748" s="191"/>
      <c r="N4748" s="190"/>
      <c r="O4748" s="192"/>
      <c r="P4748" s="218"/>
      <c r="Q4748" s="218"/>
      <c r="R4748" s="218"/>
    </row>
    <row r="4749" spans="1:18" x14ac:dyDescent="0.25">
      <c r="A4749" s="191"/>
      <c r="B4749" s="190"/>
      <c r="C4749" s="190"/>
      <c r="D4749" s="190"/>
      <c r="E4749" s="190"/>
      <c r="F4749" s="190"/>
      <c r="G4749" s="190"/>
      <c r="H4749" s="276"/>
      <c r="I4749" s="190"/>
      <c r="J4749" s="67"/>
      <c r="K4749" s="190"/>
      <c r="L4749" s="190"/>
      <c r="M4749" s="191"/>
      <c r="N4749" s="190"/>
      <c r="O4749" s="192"/>
      <c r="P4749" s="218"/>
      <c r="Q4749" s="218"/>
      <c r="R4749" s="218"/>
    </row>
    <row r="4750" spans="1:18" x14ac:dyDescent="0.25">
      <c r="A4750" s="191"/>
      <c r="B4750" s="190"/>
      <c r="C4750" s="190"/>
      <c r="D4750" s="190"/>
      <c r="E4750" s="190"/>
      <c r="F4750" s="190"/>
      <c r="G4750" s="190"/>
      <c r="H4750" s="276"/>
      <c r="I4750" s="190"/>
      <c r="J4750" s="67"/>
      <c r="K4750" s="190"/>
      <c r="L4750" s="190"/>
      <c r="M4750" s="191"/>
      <c r="N4750" s="190"/>
      <c r="O4750" s="192"/>
      <c r="P4750" s="218"/>
      <c r="Q4750" s="218"/>
      <c r="R4750" s="218"/>
    </row>
    <row r="4751" spans="1:18" x14ac:dyDescent="0.25">
      <c r="A4751" s="191"/>
      <c r="B4751" s="190"/>
      <c r="C4751" s="190"/>
      <c r="D4751" s="190"/>
      <c r="E4751" s="190"/>
      <c r="F4751" s="190"/>
      <c r="G4751" s="190"/>
      <c r="H4751" s="276"/>
      <c r="I4751" s="190"/>
      <c r="J4751" s="67"/>
      <c r="K4751" s="190"/>
      <c r="L4751" s="190"/>
      <c r="M4751" s="191"/>
      <c r="N4751" s="190"/>
      <c r="O4751" s="192"/>
      <c r="P4751" s="218"/>
      <c r="Q4751" s="218"/>
      <c r="R4751" s="218"/>
    </row>
    <row r="4752" spans="1:18" x14ac:dyDescent="0.25">
      <c r="A4752" s="191"/>
      <c r="B4752" s="190"/>
      <c r="C4752" s="190"/>
      <c r="D4752" s="190"/>
      <c r="E4752" s="190"/>
      <c r="F4752" s="190"/>
      <c r="G4752" s="190"/>
      <c r="H4752" s="276"/>
      <c r="I4752" s="190"/>
      <c r="J4752" s="67"/>
      <c r="K4752" s="190"/>
      <c r="L4752" s="190"/>
      <c r="M4752" s="191"/>
      <c r="N4752" s="190"/>
      <c r="O4752" s="192"/>
      <c r="P4752" s="218"/>
      <c r="Q4752" s="218"/>
      <c r="R4752" s="218"/>
    </row>
    <row r="4753" spans="1:18" x14ac:dyDescent="0.25">
      <c r="A4753" s="191"/>
      <c r="B4753" s="190"/>
      <c r="C4753" s="190"/>
      <c r="D4753" s="190"/>
      <c r="E4753" s="190"/>
      <c r="F4753" s="190"/>
      <c r="G4753" s="190"/>
      <c r="H4753" s="276"/>
      <c r="I4753" s="190"/>
      <c r="J4753" s="67"/>
      <c r="K4753" s="190"/>
      <c r="L4753" s="190"/>
      <c r="M4753" s="191"/>
      <c r="N4753" s="190"/>
      <c r="O4753" s="192"/>
      <c r="P4753" s="218"/>
      <c r="Q4753" s="218"/>
      <c r="R4753" s="218"/>
    </row>
    <row r="4754" spans="1:18" x14ac:dyDescent="0.25">
      <c r="A4754" s="191"/>
      <c r="B4754" s="190"/>
      <c r="C4754" s="190"/>
      <c r="D4754" s="190"/>
      <c r="E4754" s="190"/>
      <c r="F4754" s="190"/>
      <c r="G4754" s="190"/>
      <c r="H4754" s="276"/>
      <c r="I4754" s="190"/>
      <c r="J4754" s="67"/>
      <c r="K4754" s="190"/>
      <c r="L4754" s="190"/>
      <c r="M4754" s="191"/>
      <c r="N4754" s="190"/>
      <c r="O4754" s="192"/>
      <c r="P4754" s="218"/>
      <c r="Q4754" s="218"/>
      <c r="R4754" s="218"/>
    </row>
    <row r="4755" spans="1:18" x14ac:dyDescent="0.25">
      <c r="A4755" s="191"/>
      <c r="B4755" s="190"/>
      <c r="C4755" s="190"/>
      <c r="D4755" s="190"/>
      <c r="E4755" s="190"/>
      <c r="F4755" s="190"/>
      <c r="G4755" s="190"/>
      <c r="H4755" s="276"/>
      <c r="I4755" s="190"/>
      <c r="J4755" s="67"/>
      <c r="K4755" s="190"/>
      <c r="L4755" s="190"/>
      <c r="M4755" s="191"/>
      <c r="N4755" s="190"/>
      <c r="O4755" s="192"/>
      <c r="P4755" s="218"/>
      <c r="Q4755" s="218"/>
      <c r="R4755" s="218"/>
    </row>
    <row r="4756" spans="1:18" x14ac:dyDescent="0.25">
      <c r="A4756" s="191"/>
      <c r="B4756" s="190"/>
      <c r="C4756" s="190"/>
      <c r="D4756" s="190"/>
      <c r="E4756" s="190"/>
      <c r="F4756" s="190"/>
      <c r="G4756" s="190"/>
      <c r="H4756" s="276"/>
      <c r="I4756" s="190"/>
      <c r="J4756" s="67"/>
      <c r="K4756" s="190"/>
      <c r="L4756" s="190"/>
      <c r="M4756" s="191"/>
      <c r="N4756" s="190"/>
      <c r="O4756" s="192"/>
      <c r="P4756" s="218"/>
      <c r="Q4756" s="218"/>
      <c r="R4756" s="218"/>
    </row>
    <row r="4757" spans="1:18" x14ac:dyDescent="0.25">
      <c r="A4757" s="191"/>
      <c r="B4757" s="190"/>
      <c r="C4757" s="190"/>
      <c r="D4757" s="190"/>
      <c r="E4757" s="190"/>
      <c r="F4757" s="190"/>
      <c r="G4757" s="190"/>
      <c r="H4757" s="276"/>
      <c r="I4757" s="190"/>
      <c r="J4757" s="67"/>
      <c r="K4757" s="190"/>
      <c r="L4757" s="190"/>
      <c r="M4757" s="191"/>
      <c r="N4757" s="190"/>
      <c r="O4757" s="192"/>
      <c r="P4757" s="218"/>
      <c r="Q4757" s="218"/>
      <c r="R4757" s="218"/>
    </row>
    <row r="4758" spans="1:18" x14ac:dyDescent="0.25">
      <c r="A4758" s="191"/>
      <c r="B4758" s="190"/>
      <c r="C4758" s="190"/>
      <c r="D4758" s="190"/>
      <c r="E4758" s="190"/>
      <c r="F4758" s="190"/>
      <c r="G4758" s="190"/>
      <c r="H4758" s="276"/>
      <c r="I4758" s="190"/>
      <c r="J4758" s="67"/>
      <c r="K4758" s="190"/>
      <c r="L4758" s="190"/>
      <c r="M4758" s="191"/>
      <c r="N4758" s="190"/>
      <c r="O4758" s="192"/>
      <c r="P4758" s="218"/>
      <c r="Q4758" s="218"/>
      <c r="R4758" s="218"/>
    </row>
    <row r="4759" spans="1:18" x14ac:dyDescent="0.25">
      <c r="A4759" s="191"/>
      <c r="B4759" s="190"/>
      <c r="C4759" s="190"/>
      <c r="D4759" s="190"/>
      <c r="E4759" s="190"/>
      <c r="F4759" s="190"/>
      <c r="G4759" s="190"/>
      <c r="H4759" s="276"/>
      <c r="I4759" s="190"/>
      <c r="J4759" s="67"/>
      <c r="K4759" s="190"/>
      <c r="L4759" s="190"/>
      <c r="M4759" s="191"/>
      <c r="N4759" s="190"/>
      <c r="O4759" s="192"/>
      <c r="P4759" s="218"/>
      <c r="Q4759" s="218"/>
      <c r="R4759" s="218"/>
    </row>
    <row r="4760" spans="1:18" x14ac:dyDescent="0.25">
      <c r="A4760" s="191"/>
      <c r="B4760" s="190"/>
      <c r="C4760" s="190"/>
      <c r="D4760" s="190"/>
      <c r="E4760" s="190"/>
      <c r="F4760" s="190"/>
      <c r="G4760" s="190"/>
      <c r="H4760" s="276"/>
      <c r="I4760" s="190"/>
      <c r="J4760" s="67"/>
      <c r="K4760" s="190"/>
      <c r="L4760" s="190"/>
      <c r="M4760" s="191"/>
      <c r="N4760" s="190"/>
      <c r="O4760" s="192"/>
      <c r="P4760" s="218"/>
      <c r="Q4760" s="218"/>
      <c r="R4760" s="218"/>
    </row>
    <row r="4761" spans="1:18" x14ac:dyDescent="0.25">
      <c r="A4761" s="191"/>
      <c r="B4761" s="190"/>
      <c r="C4761" s="190"/>
      <c r="D4761" s="190"/>
      <c r="E4761" s="190"/>
      <c r="F4761" s="190"/>
      <c r="G4761" s="190"/>
      <c r="H4761" s="276"/>
      <c r="I4761" s="190"/>
      <c r="J4761" s="67"/>
      <c r="K4761" s="190"/>
      <c r="L4761" s="190"/>
      <c r="M4761" s="191"/>
      <c r="N4761" s="190"/>
      <c r="O4761" s="192"/>
      <c r="P4761" s="218"/>
      <c r="Q4761" s="218"/>
      <c r="R4761" s="218"/>
    </row>
    <row r="4762" spans="1:18" x14ac:dyDescent="0.25">
      <c r="A4762" s="191"/>
      <c r="B4762" s="190"/>
      <c r="C4762" s="190"/>
      <c r="D4762" s="190"/>
      <c r="E4762" s="190"/>
      <c r="F4762" s="190"/>
      <c r="G4762" s="190"/>
      <c r="H4762" s="276"/>
      <c r="I4762" s="190"/>
      <c r="J4762" s="67"/>
      <c r="K4762" s="190"/>
      <c r="L4762" s="190"/>
      <c r="M4762" s="191"/>
      <c r="N4762" s="190"/>
      <c r="O4762" s="192"/>
      <c r="P4762" s="218"/>
      <c r="Q4762" s="218"/>
      <c r="R4762" s="218"/>
    </row>
    <row r="4763" spans="1:18" x14ac:dyDescent="0.25">
      <c r="A4763" s="191"/>
      <c r="B4763" s="190"/>
      <c r="C4763" s="190"/>
      <c r="D4763" s="190"/>
      <c r="E4763" s="190"/>
      <c r="F4763" s="190"/>
      <c r="G4763" s="190"/>
      <c r="H4763" s="276"/>
      <c r="I4763" s="190"/>
      <c r="J4763" s="67"/>
      <c r="K4763" s="190"/>
      <c r="L4763" s="190"/>
      <c r="M4763" s="191"/>
      <c r="N4763" s="190"/>
      <c r="O4763" s="192"/>
      <c r="P4763" s="218"/>
      <c r="Q4763" s="218"/>
      <c r="R4763" s="218"/>
    </row>
    <row r="4764" spans="1:18" x14ac:dyDescent="0.25">
      <c r="A4764" s="191"/>
      <c r="B4764" s="190"/>
      <c r="C4764" s="190"/>
      <c r="D4764" s="190"/>
      <c r="E4764" s="190"/>
      <c r="F4764" s="190"/>
      <c r="G4764" s="190"/>
      <c r="H4764" s="276"/>
      <c r="I4764" s="190"/>
      <c r="J4764" s="67"/>
      <c r="K4764" s="190"/>
      <c r="L4764" s="190"/>
      <c r="M4764" s="191"/>
      <c r="N4764" s="190"/>
      <c r="O4764" s="192"/>
      <c r="P4764" s="218"/>
      <c r="Q4764" s="218"/>
      <c r="R4764" s="218"/>
    </row>
    <row r="4765" spans="1:18" x14ac:dyDescent="0.25">
      <c r="A4765" s="191"/>
      <c r="B4765" s="190"/>
      <c r="C4765" s="190"/>
      <c r="D4765" s="190"/>
      <c r="E4765" s="190"/>
      <c r="F4765" s="190"/>
      <c r="G4765" s="190"/>
      <c r="H4765" s="276"/>
      <c r="I4765" s="190"/>
      <c r="J4765" s="67"/>
      <c r="K4765" s="190"/>
      <c r="L4765" s="190"/>
      <c r="M4765" s="191"/>
      <c r="N4765" s="190"/>
      <c r="O4765" s="192"/>
      <c r="P4765" s="218"/>
      <c r="Q4765" s="218"/>
      <c r="R4765" s="218"/>
    </row>
    <row r="4766" spans="1:18" x14ac:dyDescent="0.25">
      <c r="A4766" s="191"/>
      <c r="B4766" s="190"/>
      <c r="C4766" s="190"/>
      <c r="D4766" s="190"/>
      <c r="E4766" s="190"/>
      <c r="F4766" s="190"/>
      <c r="G4766" s="190"/>
      <c r="H4766" s="276"/>
      <c r="I4766" s="190"/>
      <c r="J4766" s="67"/>
      <c r="K4766" s="190"/>
      <c r="L4766" s="190"/>
      <c r="M4766" s="191"/>
      <c r="N4766" s="190"/>
      <c r="O4766" s="192"/>
      <c r="P4766" s="218"/>
      <c r="Q4766" s="218"/>
      <c r="R4766" s="218"/>
    </row>
    <row r="4767" spans="1:18" x14ac:dyDescent="0.25">
      <c r="A4767" s="191"/>
      <c r="B4767" s="190"/>
      <c r="C4767" s="190"/>
      <c r="D4767" s="190"/>
      <c r="E4767" s="190"/>
      <c r="F4767" s="190"/>
      <c r="G4767" s="190"/>
      <c r="H4767" s="276"/>
      <c r="I4767" s="190"/>
      <c r="J4767" s="67"/>
      <c r="K4767" s="190"/>
      <c r="L4767" s="190"/>
      <c r="M4767" s="191"/>
      <c r="N4767" s="190"/>
      <c r="O4767" s="192"/>
      <c r="P4767" s="218"/>
      <c r="Q4767" s="218"/>
      <c r="R4767" s="218"/>
    </row>
    <row r="4768" spans="1:18" x14ac:dyDescent="0.25">
      <c r="A4768" s="191"/>
      <c r="B4768" s="190"/>
      <c r="C4768" s="190"/>
      <c r="D4768" s="190"/>
      <c r="E4768" s="190"/>
      <c r="F4768" s="190"/>
      <c r="G4768" s="190"/>
      <c r="H4768" s="276"/>
      <c r="I4768" s="190"/>
      <c r="J4768" s="67"/>
      <c r="K4768" s="190"/>
      <c r="L4768" s="190"/>
      <c r="M4768" s="191"/>
      <c r="N4768" s="190"/>
      <c r="O4768" s="192"/>
      <c r="P4768" s="218"/>
      <c r="Q4768" s="218"/>
      <c r="R4768" s="218"/>
    </row>
    <row r="4769" spans="1:18" x14ac:dyDescent="0.25">
      <c r="A4769" s="191"/>
      <c r="B4769" s="190"/>
      <c r="C4769" s="190"/>
      <c r="D4769" s="190"/>
      <c r="E4769" s="190"/>
      <c r="F4769" s="190"/>
      <c r="G4769" s="190"/>
      <c r="H4769" s="276"/>
      <c r="I4769" s="190"/>
      <c r="J4769" s="67"/>
      <c r="K4769" s="190"/>
      <c r="L4769" s="190"/>
      <c r="M4769" s="191"/>
      <c r="N4769" s="190"/>
      <c r="O4769" s="192"/>
      <c r="P4769" s="218"/>
      <c r="Q4769" s="218"/>
      <c r="R4769" s="218"/>
    </row>
    <row r="4770" spans="1:18" x14ac:dyDescent="0.25">
      <c r="A4770" s="191"/>
      <c r="B4770" s="190"/>
      <c r="C4770" s="190"/>
      <c r="D4770" s="190"/>
      <c r="E4770" s="190"/>
      <c r="F4770" s="190"/>
      <c r="G4770" s="190"/>
      <c r="H4770" s="276"/>
      <c r="I4770" s="190"/>
      <c r="J4770" s="67"/>
      <c r="K4770" s="190"/>
      <c r="L4770" s="190"/>
      <c r="M4770" s="191"/>
      <c r="N4770" s="190"/>
      <c r="O4770" s="192"/>
      <c r="P4770" s="218"/>
      <c r="Q4770" s="218"/>
      <c r="R4770" s="218"/>
    </row>
    <row r="4771" spans="1:18" x14ac:dyDescent="0.25">
      <c r="A4771" s="191"/>
      <c r="B4771" s="190"/>
      <c r="C4771" s="190"/>
      <c r="D4771" s="190"/>
      <c r="E4771" s="190"/>
      <c r="F4771" s="190"/>
      <c r="G4771" s="190"/>
      <c r="H4771" s="276"/>
      <c r="I4771" s="190"/>
      <c r="J4771" s="67"/>
      <c r="K4771" s="190"/>
      <c r="L4771" s="190"/>
      <c r="M4771" s="191"/>
      <c r="N4771" s="190"/>
      <c r="O4771" s="192"/>
      <c r="P4771" s="218"/>
      <c r="Q4771" s="218"/>
      <c r="R4771" s="218"/>
    </row>
    <row r="4772" spans="1:18" x14ac:dyDescent="0.25">
      <c r="A4772" s="191"/>
      <c r="B4772" s="190"/>
      <c r="C4772" s="190"/>
      <c r="D4772" s="190"/>
      <c r="E4772" s="190"/>
      <c r="F4772" s="190"/>
      <c r="G4772" s="190"/>
      <c r="H4772" s="276"/>
      <c r="I4772" s="190"/>
      <c r="J4772" s="67"/>
      <c r="K4772" s="190"/>
      <c r="L4772" s="190"/>
      <c r="M4772" s="191"/>
      <c r="N4772" s="190"/>
      <c r="O4772" s="192"/>
      <c r="P4772" s="218"/>
      <c r="Q4772" s="218"/>
      <c r="R4772" s="218"/>
    </row>
    <row r="4773" spans="1:18" x14ac:dyDescent="0.25">
      <c r="A4773" s="191"/>
      <c r="B4773" s="190"/>
      <c r="C4773" s="190"/>
      <c r="D4773" s="190"/>
      <c r="E4773" s="190"/>
      <c r="F4773" s="190"/>
      <c r="G4773" s="190"/>
      <c r="H4773" s="276"/>
      <c r="I4773" s="190"/>
      <c r="J4773" s="67"/>
      <c r="K4773" s="190"/>
      <c r="L4773" s="190"/>
      <c r="M4773" s="191"/>
      <c r="N4773" s="190"/>
      <c r="O4773" s="192"/>
      <c r="P4773" s="218"/>
      <c r="Q4773" s="218"/>
      <c r="R4773" s="218"/>
    </row>
    <row r="4774" spans="1:18" x14ac:dyDescent="0.25">
      <c r="A4774" s="191"/>
      <c r="B4774" s="190"/>
      <c r="C4774" s="190"/>
      <c r="D4774" s="190"/>
      <c r="E4774" s="190"/>
      <c r="F4774" s="190"/>
      <c r="G4774" s="190"/>
      <c r="H4774" s="276"/>
      <c r="I4774" s="190"/>
      <c r="J4774" s="67"/>
      <c r="K4774" s="190"/>
      <c r="L4774" s="190"/>
      <c r="M4774" s="191"/>
      <c r="N4774" s="190"/>
      <c r="O4774" s="192"/>
      <c r="P4774" s="218"/>
      <c r="Q4774" s="218"/>
      <c r="R4774" s="218"/>
    </row>
    <row r="4775" spans="1:18" x14ac:dyDescent="0.25">
      <c r="A4775" s="191"/>
      <c r="B4775" s="190"/>
      <c r="C4775" s="190"/>
      <c r="D4775" s="190"/>
      <c r="E4775" s="190"/>
      <c r="F4775" s="190"/>
      <c r="G4775" s="190"/>
      <c r="H4775" s="276"/>
      <c r="I4775" s="190"/>
      <c r="J4775" s="67"/>
      <c r="K4775" s="190"/>
      <c r="L4775" s="190"/>
      <c r="M4775" s="191"/>
      <c r="N4775" s="190"/>
      <c r="O4775" s="192"/>
      <c r="P4775" s="218"/>
      <c r="Q4775" s="218"/>
      <c r="R4775" s="218"/>
    </row>
    <row r="4776" spans="1:18" x14ac:dyDescent="0.25">
      <c r="A4776" s="191"/>
      <c r="B4776" s="190"/>
      <c r="C4776" s="190"/>
      <c r="D4776" s="190"/>
      <c r="E4776" s="190"/>
      <c r="F4776" s="190"/>
      <c r="G4776" s="190"/>
      <c r="H4776" s="276"/>
      <c r="I4776" s="190"/>
      <c r="J4776" s="67"/>
      <c r="K4776" s="190"/>
      <c r="L4776" s="190"/>
      <c r="M4776" s="191"/>
      <c r="N4776" s="190"/>
      <c r="O4776" s="192"/>
      <c r="P4776" s="218"/>
      <c r="Q4776" s="218"/>
      <c r="R4776" s="218"/>
    </row>
    <row r="4777" spans="1:18" x14ac:dyDescent="0.25">
      <c r="A4777" s="191"/>
      <c r="B4777" s="190"/>
      <c r="C4777" s="190"/>
      <c r="D4777" s="190"/>
      <c r="E4777" s="190"/>
      <c r="F4777" s="190"/>
      <c r="G4777" s="190"/>
      <c r="H4777" s="276"/>
      <c r="I4777" s="190"/>
      <c r="J4777" s="67"/>
      <c r="K4777" s="190"/>
      <c r="L4777" s="190"/>
      <c r="M4777" s="191"/>
      <c r="N4777" s="190"/>
      <c r="O4777" s="192"/>
      <c r="P4777" s="218"/>
      <c r="Q4777" s="218"/>
      <c r="R4777" s="218"/>
    </row>
    <row r="4778" spans="1:18" x14ac:dyDescent="0.25">
      <c r="A4778" s="191"/>
      <c r="B4778" s="190"/>
      <c r="C4778" s="190"/>
      <c r="D4778" s="190"/>
      <c r="E4778" s="190"/>
      <c r="F4778" s="190"/>
      <c r="G4778" s="190"/>
      <c r="H4778" s="276"/>
      <c r="I4778" s="190"/>
      <c r="J4778" s="67"/>
      <c r="K4778" s="190"/>
      <c r="L4778" s="190"/>
      <c r="M4778" s="191"/>
      <c r="N4778" s="190"/>
      <c r="O4778" s="192"/>
      <c r="P4778" s="218"/>
      <c r="Q4778" s="218"/>
      <c r="R4778" s="218"/>
    </row>
    <row r="4779" spans="1:18" x14ac:dyDescent="0.25">
      <c r="A4779" s="191"/>
      <c r="B4779" s="190"/>
      <c r="C4779" s="190"/>
      <c r="D4779" s="190"/>
      <c r="E4779" s="190"/>
      <c r="F4779" s="190"/>
      <c r="G4779" s="190"/>
      <c r="H4779" s="276"/>
      <c r="I4779" s="190"/>
      <c r="J4779" s="67"/>
      <c r="K4779" s="190"/>
      <c r="L4779" s="190"/>
      <c r="M4779" s="191"/>
      <c r="N4779" s="190"/>
      <c r="O4779" s="192"/>
      <c r="P4779" s="218"/>
      <c r="Q4779" s="218"/>
      <c r="R4779" s="218"/>
    </row>
    <row r="4780" spans="1:18" x14ac:dyDescent="0.25">
      <c r="A4780" s="191"/>
      <c r="B4780" s="190"/>
      <c r="C4780" s="190"/>
      <c r="D4780" s="190"/>
      <c r="E4780" s="190"/>
      <c r="F4780" s="190"/>
      <c r="G4780" s="190"/>
      <c r="H4780" s="276"/>
      <c r="I4780" s="190"/>
      <c r="J4780" s="67"/>
      <c r="K4780" s="190"/>
      <c r="L4780" s="190"/>
      <c r="M4780" s="191"/>
      <c r="N4780" s="190"/>
      <c r="O4780" s="192"/>
      <c r="P4780" s="218"/>
      <c r="Q4780" s="218"/>
      <c r="R4780" s="218"/>
    </row>
    <row r="4781" spans="1:18" x14ac:dyDescent="0.25">
      <c r="A4781" s="191"/>
      <c r="B4781" s="190"/>
      <c r="C4781" s="190"/>
      <c r="D4781" s="190"/>
      <c r="E4781" s="190"/>
      <c r="F4781" s="190"/>
      <c r="G4781" s="190"/>
      <c r="H4781" s="276"/>
      <c r="I4781" s="190"/>
      <c r="J4781" s="67"/>
      <c r="K4781" s="190"/>
      <c r="L4781" s="190"/>
      <c r="M4781" s="191"/>
      <c r="N4781" s="190"/>
      <c r="O4781" s="192"/>
      <c r="P4781" s="218"/>
      <c r="Q4781" s="218"/>
      <c r="R4781" s="218"/>
    </row>
    <row r="4782" spans="1:18" x14ac:dyDescent="0.25">
      <c r="A4782" s="191"/>
      <c r="B4782" s="190"/>
      <c r="C4782" s="190"/>
      <c r="D4782" s="190"/>
      <c r="E4782" s="190"/>
      <c r="F4782" s="190"/>
      <c r="G4782" s="190"/>
      <c r="H4782" s="276"/>
      <c r="I4782" s="190"/>
      <c r="J4782" s="67"/>
      <c r="K4782" s="190"/>
      <c r="L4782" s="190"/>
      <c r="M4782" s="191"/>
      <c r="N4782" s="190"/>
      <c r="O4782" s="192"/>
      <c r="P4782" s="218"/>
      <c r="Q4782" s="218"/>
      <c r="R4782" s="218"/>
    </row>
    <row r="4783" spans="1:18" x14ac:dyDescent="0.25">
      <c r="A4783" s="191"/>
      <c r="B4783" s="190"/>
      <c r="C4783" s="190"/>
      <c r="D4783" s="190"/>
      <c r="E4783" s="190"/>
      <c r="F4783" s="190"/>
      <c r="G4783" s="190"/>
      <c r="H4783" s="276"/>
      <c r="I4783" s="190"/>
      <c r="J4783" s="67"/>
      <c r="K4783" s="190"/>
      <c r="L4783" s="190"/>
      <c r="M4783" s="191"/>
      <c r="N4783" s="190"/>
      <c r="O4783" s="192"/>
      <c r="P4783" s="218"/>
      <c r="Q4783" s="218"/>
      <c r="R4783" s="218"/>
    </row>
    <row r="4784" spans="1:18" x14ac:dyDescent="0.25">
      <c r="A4784" s="191"/>
      <c r="B4784" s="190"/>
      <c r="C4784" s="190"/>
      <c r="D4784" s="190"/>
      <c r="E4784" s="190"/>
      <c r="F4784" s="190"/>
      <c r="G4784" s="190"/>
      <c r="H4784" s="276"/>
      <c r="I4784" s="190"/>
      <c r="J4784" s="67"/>
      <c r="K4784" s="190"/>
      <c r="L4784" s="190"/>
      <c r="M4784" s="191"/>
      <c r="N4784" s="190"/>
      <c r="O4784" s="192"/>
      <c r="P4784" s="218"/>
      <c r="Q4784" s="218"/>
      <c r="R4784" s="218"/>
    </row>
    <row r="4785" spans="1:18" x14ac:dyDescent="0.25">
      <c r="A4785" s="191"/>
      <c r="B4785" s="190"/>
      <c r="C4785" s="190"/>
      <c r="D4785" s="190"/>
      <c r="E4785" s="190"/>
      <c r="F4785" s="190"/>
      <c r="G4785" s="190"/>
      <c r="H4785" s="276"/>
      <c r="I4785" s="190"/>
      <c r="J4785" s="67"/>
      <c r="K4785" s="190"/>
      <c r="L4785" s="190"/>
      <c r="M4785" s="191"/>
      <c r="N4785" s="190"/>
      <c r="O4785" s="192"/>
      <c r="P4785" s="218"/>
      <c r="Q4785" s="218"/>
      <c r="R4785" s="218"/>
    </row>
    <row r="4786" spans="1:18" x14ac:dyDescent="0.25">
      <c r="A4786" s="191"/>
      <c r="B4786" s="190"/>
      <c r="C4786" s="190"/>
      <c r="D4786" s="190"/>
      <c r="E4786" s="190"/>
      <c r="F4786" s="190"/>
      <c r="G4786" s="190"/>
      <c r="H4786" s="276"/>
      <c r="I4786" s="190"/>
      <c r="J4786" s="67"/>
      <c r="K4786" s="190"/>
      <c r="L4786" s="190"/>
      <c r="M4786" s="191"/>
      <c r="N4786" s="190"/>
      <c r="O4786" s="192"/>
      <c r="P4786" s="218"/>
      <c r="Q4786" s="218"/>
      <c r="R4786" s="218"/>
    </row>
    <row r="4787" spans="1:18" x14ac:dyDescent="0.25">
      <c r="A4787" s="191"/>
      <c r="B4787" s="190"/>
      <c r="C4787" s="190"/>
      <c r="D4787" s="190"/>
      <c r="E4787" s="190"/>
      <c r="F4787" s="190"/>
      <c r="G4787" s="190"/>
      <c r="H4787" s="276"/>
      <c r="I4787" s="190"/>
      <c r="J4787" s="67"/>
      <c r="K4787" s="190"/>
      <c r="L4787" s="190"/>
      <c r="M4787" s="191"/>
      <c r="N4787" s="190"/>
      <c r="O4787" s="192"/>
      <c r="P4787" s="218"/>
      <c r="Q4787" s="218"/>
      <c r="R4787" s="218"/>
    </row>
    <row r="4788" spans="1:18" x14ac:dyDescent="0.25">
      <c r="A4788" s="191"/>
      <c r="B4788" s="190"/>
      <c r="C4788" s="190"/>
      <c r="D4788" s="190"/>
      <c r="E4788" s="190"/>
      <c r="F4788" s="190"/>
      <c r="G4788" s="190"/>
      <c r="H4788" s="276"/>
      <c r="I4788" s="190"/>
      <c r="J4788" s="67"/>
      <c r="K4788" s="190"/>
      <c r="L4788" s="190"/>
      <c r="M4788" s="191"/>
      <c r="N4788" s="190"/>
      <c r="O4788" s="192"/>
      <c r="P4788" s="218"/>
      <c r="Q4788" s="218"/>
      <c r="R4788" s="218"/>
    </row>
    <row r="4789" spans="1:18" x14ac:dyDescent="0.25">
      <c r="A4789" s="191"/>
      <c r="B4789" s="190"/>
      <c r="C4789" s="190"/>
      <c r="D4789" s="190"/>
      <c r="E4789" s="190"/>
      <c r="F4789" s="190"/>
      <c r="G4789" s="190"/>
      <c r="H4789" s="276"/>
      <c r="I4789" s="190"/>
      <c r="J4789" s="67"/>
      <c r="K4789" s="190"/>
      <c r="L4789" s="190"/>
      <c r="M4789" s="191"/>
      <c r="N4789" s="190"/>
      <c r="O4789" s="192"/>
      <c r="P4789" s="218"/>
      <c r="Q4789" s="218"/>
      <c r="R4789" s="218"/>
    </row>
    <row r="4790" spans="1:18" x14ac:dyDescent="0.25">
      <c r="A4790" s="191"/>
      <c r="B4790" s="190"/>
      <c r="C4790" s="190"/>
      <c r="D4790" s="190"/>
      <c r="E4790" s="190"/>
      <c r="F4790" s="190"/>
      <c r="G4790" s="190"/>
      <c r="H4790" s="276"/>
      <c r="I4790" s="190"/>
      <c r="J4790" s="67"/>
      <c r="K4790" s="190"/>
      <c r="L4790" s="190"/>
      <c r="M4790" s="191"/>
      <c r="N4790" s="190"/>
      <c r="O4790" s="192"/>
      <c r="P4790" s="218"/>
      <c r="Q4790" s="218"/>
      <c r="R4790" s="218"/>
    </row>
    <row r="4791" spans="1:18" x14ac:dyDescent="0.25">
      <c r="A4791" s="191"/>
      <c r="B4791" s="190"/>
      <c r="C4791" s="190"/>
      <c r="D4791" s="190"/>
      <c r="E4791" s="190"/>
      <c r="F4791" s="190"/>
      <c r="G4791" s="190"/>
      <c r="H4791" s="276"/>
      <c r="I4791" s="190"/>
      <c r="J4791" s="67"/>
      <c r="K4791" s="190"/>
      <c r="L4791" s="190"/>
      <c r="M4791" s="191"/>
      <c r="N4791" s="190"/>
      <c r="O4791" s="192"/>
      <c r="P4791" s="218"/>
      <c r="Q4791" s="218"/>
      <c r="R4791" s="218"/>
    </row>
    <row r="4792" spans="1:18" x14ac:dyDescent="0.25">
      <c r="A4792" s="191"/>
      <c r="B4792" s="190"/>
      <c r="C4792" s="190"/>
      <c r="D4792" s="190"/>
      <c r="E4792" s="190"/>
      <c r="F4792" s="190"/>
      <c r="G4792" s="190"/>
      <c r="H4792" s="276"/>
      <c r="I4792" s="190"/>
      <c r="J4792" s="67"/>
      <c r="K4792" s="190"/>
      <c r="L4792" s="190"/>
      <c r="M4792" s="191"/>
      <c r="N4792" s="190"/>
      <c r="O4792" s="192"/>
      <c r="P4792" s="218"/>
      <c r="Q4792" s="218"/>
      <c r="R4792" s="218"/>
    </row>
    <row r="4793" spans="1:18" x14ac:dyDescent="0.25">
      <c r="A4793" s="191"/>
      <c r="B4793" s="190"/>
      <c r="C4793" s="190"/>
      <c r="D4793" s="190"/>
      <c r="E4793" s="190"/>
      <c r="F4793" s="190"/>
      <c r="G4793" s="190"/>
      <c r="H4793" s="276"/>
      <c r="I4793" s="190"/>
      <c r="J4793" s="67"/>
      <c r="K4793" s="190"/>
      <c r="L4793" s="190"/>
      <c r="M4793" s="191"/>
      <c r="N4793" s="190"/>
      <c r="O4793" s="192"/>
      <c r="P4793" s="218"/>
      <c r="Q4793" s="218"/>
      <c r="R4793" s="218"/>
    </row>
    <row r="4794" spans="1:18" x14ac:dyDescent="0.25">
      <c r="A4794" s="191"/>
      <c r="B4794" s="190"/>
      <c r="C4794" s="190"/>
      <c r="D4794" s="190"/>
      <c r="E4794" s="190"/>
      <c r="F4794" s="190"/>
      <c r="G4794" s="190"/>
      <c r="H4794" s="276"/>
      <c r="I4794" s="190"/>
      <c r="J4794" s="67"/>
      <c r="K4794" s="190"/>
      <c r="L4794" s="190"/>
      <c r="M4794" s="191"/>
      <c r="N4794" s="190"/>
      <c r="O4794" s="192"/>
      <c r="P4794" s="218"/>
      <c r="Q4794" s="218"/>
      <c r="R4794" s="218"/>
    </row>
    <row r="4795" spans="1:18" x14ac:dyDescent="0.25">
      <c r="A4795" s="191"/>
      <c r="B4795" s="190"/>
      <c r="C4795" s="190"/>
      <c r="D4795" s="190"/>
      <c r="E4795" s="190"/>
      <c r="F4795" s="190"/>
      <c r="G4795" s="190"/>
      <c r="H4795" s="276"/>
      <c r="I4795" s="190"/>
      <c r="J4795" s="67"/>
      <c r="K4795" s="190"/>
      <c r="L4795" s="190"/>
      <c r="M4795" s="191"/>
      <c r="N4795" s="190"/>
      <c r="O4795" s="192"/>
      <c r="P4795" s="218"/>
      <c r="Q4795" s="218"/>
      <c r="R4795" s="218"/>
    </row>
    <row r="4796" spans="1:18" x14ac:dyDescent="0.25">
      <c r="A4796" s="191"/>
      <c r="B4796" s="190"/>
      <c r="C4796" s="190"/>
      <c r="D4796" s="190"/>
      <c r="E4796" s="190"/>
      <c r="F4796" s="190"/>
      <c r="G4796" s="190"/>
      <c r="H4796" s="276"/>
      <c r="I4796" s="190"/>
      <c r="J4796" s="67"/>
      <c r="K4796" s="190"/>
      <c r="L4796" s="190"/>
      <c r="M4796" s="191"/>
      <c r="N4796" s="190"/>
      <c r="O4796" s="192"/>
      <c r="P4796" s="218"/>
      <c r="Q4796" s="218"/>
      <c r="R4796" s="218"/>
    </row>
    <row r="4797" spans="1:18" x14ac:dyDescent="0.25">
      <c r="A4797" s="191"/>
      <c r="B4797" s="190"/>
      <c r="C4797" s="190"/>
      <c r="D4797" s="190"/>
      <c r="E4797" s="190"/>
      <c r="F4797" s="190"/>
      <c r="G4797" s="190"/>
      <c r="H4797" s="276"/>
      <c r="I4797" s="190"/>
      <c r="J4797" s="67"/>
      <c r="K4797" s="190"/>
      <c r="L4797" s="190"/>
      <c r="M4797" s="191"/>
      <c r="N4797" s="190"/>
      <c r="O4797" s="192"/>
      <c r="P4797" s="218"/>
      <c r="Q4797" s="218"/>
      <c r="R4797" s="218"/>
    </row>
    <row r="4798" spans="1:18" x14ac:dyDescent="0.25">
      <c r="A4798" s="191"/>
      <c r="B4798" s="190"/>
      <c r="C4798" s="190"/>
      <c r="D4798" s="190"/>
      <c r="E4798" s="190"/>
      <c r="F4798" s="190"/>
      <c r="G4798" s="190"/>
      <c r="H4798" s="276"/>
      <c r="I4798" s="190"/>
      <c r="J4798" s="67"/>
      <c r="K4798" s="190"/>
      <c r="L4798" s="190"/>
      <c r="M4798" s="191"/>
      <c r="N4798" s="190"/>
      <c r="O4798" s="192"/>
      <c r="P4798" s="218"/>
      <c r="Q4798" s="218"/>
      <c r="R4798" s="218"/>
    </row>
    <row r="4799" spans="1:18" x14ac:dyDescent="0.25">
      <c r="A4799" s="191"/>
      <c r="B4799" s="190"/>
      <c r="C4799" s="190"/>
      <c r="D4799" s="190"/>
      <c r="E4799" s="190"/>
      <c r="F4799" s="190"/>
      <c r="G4799" s="190"/>
      <c r="H4799" s="276"/>
      <c r="I4799" s="190"/>
      <c r="J4799" s="67"/>
      <c r="K4799" s="190"/>
      <c r="L4799" s="190"/>
      <c r="M4799" s="191"/>
      <c r="N4799" s="190"/>
      <c r="O4799" s="192"/>
      <c r="P4799" s="218"/>
      <c r="Q4799" s="218"/>
      <c r="R4799" s="218"/>
    </row>
    <row r="4800" spans="1:18" x14ac:dyDescent="0.25">
      <c r="A4800" s="191"/>
      <c r="B4800" s="190"/>
      <c r="C4800" s="190"/>
      <c r="D4800" s="190"/>
      <c r="E4800" s="190"/>
      <c r="F4800" s="190"/>
      <c r="G4800" s="190"/>
      <c r="H4800" s="276"/>
      <c r="I4800" s="190"/>
      <c r="J4800" s="67"/>
      <c r="K4800" s="190"/>
      <c r="L4800" s="190"/>
      <c r="M4800" s="191"/>
      <c r="N4800" s="190"/>
      <c r="O4800" s="192"/>
      <c r="P4800" s="218"/>
      <c r="Q4800" s="218"/>
      <c r="R4800" s="218"/>
    </row>
    <row r="4801" spans="1:18" x14ac:dyDescent="0.25">
      <c r="A4801" s="191"/>
      <c r="B4801" s="190"/>
      <c r="C4801" s="190"/>
      <c r="D4801" s="190"/>
      <c r="E4801" s="190"/>
      <c r="F4801" s="190"/>
      <c r="G4801" s="190"/>
      <c r="H4801" s="276"/>
      <c r="I4801" s="190"/>
      <c r="J4801" s="67"/>
      <c r="K4801" s="190"/>
      <c r="L4801" s="190"/>
      <c r="M4801" s="191"/>
      <c r="N4801" s="190"/>
      <c r="O4801" s="192"/>
      <c r="P4801" s="218"/>
      <c r="Q4801" s="218"/>
      <c r="R4801" s="218"/>
    </row>
    <row r="4802" spans="1:18" x14ac:dyDescent="0.25">
      <c r="A4802" s="191"/>
      <c r="B4802" s="190"/>
      <c r="C4802" s="190"/>
      <c r="D4802" s="190"/>
      <c r="E4802" s="190"/>
      <c r="F4802" s="190"/>
      <c r="G4802" s="190"/>
      <c r="H4802" s="276"/>
      <c r="I4802" s="190"/>
      <c r="J4802" s="67"/>
      <c r="K4802" s="190"/>
      <c r="L4802" s="190"/>
      <c r="M4802" s="191"/>
      <c r="N4802" s="190"/>
      <c r="O4802" s="192"/>
      <c r="P4802" s="218"/>
      <c r="Q4802" s="218"/>
      <c r="R4802" s="218"/>
    </row>
    <row r="4803" spans="1:18" x14ac:dyDescent="0.25">
      <c r="A4803" s="191"/>
      <c r="B4803" s="190"/>
      <c r="C4803" s="190"/>
      <c r="D4803" s="190"/>
      <c r="E4803" s="190"/>
      <c r="F4803" s="190"/>
      <c r="G4803" s="190"/>
      <c r="H4803" s="276"/>
      <c r="I4803" s="190"/>
      <c r="J4803" s="67"/>
      <c r="K4803" s="190"/>
      <c r="L4803" s="190"/>
      <c r="M4803" s="191"/>
      <c r="N4803" s="190"/>
      <c r="O4803" s="192"/>
      <c r="P4803" s="218"/>
      <c r="Q4803" s="218"/>
      <c r="R4803" s="218"/>
    </row>
    <row r="4804" spans="1:18" x14ac:dyDescent="0.25">
      <c r="A4804" s="191"/>
      <c r="B4804" s="190"/>
      <c r="C4804" s="190"/>
      <c r="D4804" s="190"/>
      <c r="E4804" s="190"/>
      <c r="F4804" s="190"/>
      <c r="G4804" s="190"/>
      <c r="H4804" s="276"/>
      <c r="I4804" s="190"/>
      <c r="J4804" s="67"/>
      <c r="K4804" s="190"/>
      <c r="L4804" s="190"/>
      <c r="M4804" s="191"/>
      <c r="N4804" s="190"/>
      <c r="O4804" s="192"/>
      <c r="P4804" s="218"/>
      <c r="Q4804" s="218"/>
      <c r="R4804" s="218"/>
    </row>
    <row r="4805" spans="1:18" x14ac:dyDescent="0.25">
      <c r="A4805" s="191"/>
      <c r="B4805" s="190"/>
      <c r="C4805" s="190"/>
      <c r="D4805" s="190"/>
      <c r="E4805" s="190"/>
      <c r="F4805" s="190"/>
      <c r="G4805" s="190"/>
      <c r="H4805" s="276"/>
      <c r="I4805" s="190"/>
      <c r="J4805" s="67"/>
      <c r="K4805" s="190"/>
      <c r="L4805" s="190"/>
      <c r="M4805" s="191"/>
      <c r="N4805" s="190"/>
      <c r="O4805" s="192"/>
      <c r="P4805" s="218"/>
      <c r="Q4805" s="218"/>
      <c r="R4805" s="218"/>
    </row>
    <row r="4806" spans="1:18" x14ac:dyDescent="0.25">
      <c r="A4806" s="191"/>
      <c r="B4806" s="190"/>
      <c r="C4806" s="190"/>
      <c r="D4806" s="190"/>
      <c r="E4806" s="190"/>
      <c r="F4806" s="190"/>
      <c r="G4806" s="190"/>
      <c r="H4806" s="276"/>
      <c r="I4806" s="190"/>
      <c r="J4806" s="67"/>
      <c r="K4806" s="190"/>
      <c r="L4806" s="190"/>
      <c r="M4806" s="191"/>
      <c r="N4806" s="190"/>
      <c r="O4806" s="192"/>
      <c r="P4806" s="218"/>
      <c r="Q4806" s="218"/>
      <c r="R4806" s="218"/>
    </row>
    <row r="4807" spans="1:18" x14ac:dyDescent="0.25">
      <c r="A4807" s="191"/>
      <c r="B4807" s="190"/>
      <c r="C4807" s="190"/>
      <c r="D4807" s="190"/>
      <c r="E4807" s="190"/>
      <c r="F4807" s="190"/>
      <c r="G4807" s="190"/>
      <c r="H4807" s="276"/>
      <c r="I4807" s="190"/>
      <c r="J4807" s="67"/>
      <c r="K4807" s="190"/>
      <c r="L4807" s="190"/>
      <c r="M4807" s="191"/>
      <c r="N4807" s="190"/>
      <c r="O4807" s="192"/>
      <c r="P4807" s="218"/>
      <c r="Q4807" s="218"/>
      <c r="R4807" s="218"/>
    </row>
    <row r="4808" spans="1:18" x14ac:dyDescent="0.25">
      <c r="A4808" s="191"/>
      <c r="B4808" s="190"/>
      <c r="C4808" s="190"/>
      <c r="D4808" s="190"/>
      <c r="E4808" s="190"/>
      <c r="F4808" s="190"/>
      <c r="G4808" s="190"/>
      <c r="H4808" s="276"/>
      <c r="I4808" s="190"/>
      <c r="J4808" s="67"/>
      <c r="K4808" s="190"/>
      <c r="L4808" s="190"/>
      <c r="M4808" s="191"/>
      <c r="N4808" s="190"/>
      <c r="O4808" s="192"/>
      <c r="P4808" s="218"/>
      <c r="Q4808" s="218"/>
      <c r="R4808" s="218"/>
    </row>
    <row r="4809" spans="1:18" x14ac:dyDescent="0.25">
      <c r="A4809" s="191"/>
      <c r="B4809" s="190"/>
      <c r="C4809" s="190"/>
      <c r="D4809" s="190"/>
      <c r="E4809" s="190"/>
      <c r="F4809" s="190"/>
      <c r="G4809" s="190"/>
      <c r="H4809" s="276"/>
      <c r="I4809" s="190"/>
      <c r="J4809" s="67"/>
      <c r="K4809" s="190"/>
      <c r="L4809" s="190"/>
      <c r="M4809" s="191"/>
      <c r="N4809" s="190"/>
      <c r="O4809" s="192"/>
      <c r="P4809" s="218"/>
      <c r="Q4809" s="218"/>
      <c r="R4809" s="218"/>
    </row>
    <row r="4810" spans="1:18" x14ac:dyDescent="0.25">
      <c r="A4810" s="191"/>
      <c r="B4810" s="190"/>
      <c r="C4810" s="190"/>
      <c r="D4810" s="190"/>
      <c r="E4810" s="190"/>
      <c r="F4810" s="190"/>
      <c r="G4810" s="190"/>
      <c r="H4810" s="276"/>
      <c r="I4810" s="190"/>
      <c r="J4810" s="67"/>
      <c r="K4810" s="190"/>
      <c r="L4810" s="190"/>
      <c r="M4810" s="191"/>
      <c r="N4810" s="190"/>
      <c r="O4810" s="192"/>
      <c r="P4810" s="218"/>
      <c r="Q4810" s="218"/>
      <c r="R4810" s="218"/>
    </row>
    <row r="4811" spans="1:18" x14ac:dyDescent="0.25">
      <c r="A4811" s="191"/>
      <c r="B4811" s="190"/>
      <c r="C4811" s="190"/>
      <c r="D4811" s="190"/>
      <c r="E4811" s="190"/>
      <c r="F4811" s="190"/>
      <c r="G4811" s="190"/>
      <c r="H4811" s="276"/>
      <c r="I4811" s="190"/>
      <c r="J4811" s="67"/>
      <c r="K4811" s="190"/>
      <c r="L4811" s="190"/>
      <c r="M4811" s="191"/>
      <c r="N4811" s="190"/>
      <c r="O4811" s="192"/>
      <c r="P4811" s="218"/>
      <c r="Q4811" s="218"/>
      <c r="R4811" s="218"/>
    </row>
    <row r="4812" spans="1:18" x14ac:dyDescent="0.25">
      <c r="A4812" s="191"/>
      <c r="B4812" s="190"/>
      <c r="C4812" s="190"/>
      <c r="D4812" s="190"/>
      <c r="E4812" s="190"/>
      <c r="F4812" s="190"/>
      <c r="G4812" s="190"/>
      <c r="H4812" s="276"/>
      <c r="I4812" s="190"/>
      <c r="J4812" s="67"/>
      <c r="K4812" s="190"/>
      <c r="L4812" s="190"/>
      <c r="M4812" s="191"/>
      <c r="N4812" s="190"/>
      <c r="O4812" s="192"/>
      <c r="P4812" s="218"/>
      <c r="Q4812" s="218"/>
      <c r="R4812" s="218"/>
    </row>
    <row r="4813" spans="1:18" x14ac:dyDescent="0.25">
      <c r="A4813" s="191"/>
      <c r="B4813" s="190"/>
      <c r="C4813" s="190"/>
      <c r="D4813" s="190"/>
      <c r="E4813" s="190"/>
      <c r="F4813" s="190"/>
      <c r="G4813" s="190"/>
      <c r="H4813" s="276"/>
      <c r="I4813" s="190"/>
      <c r="J4813" s="67"/>
      <c r="K4813" s="190"/>
      <c r="L4813" s="190"/>
      <c r="M4813" s="191"/>
      <c r="N4813" s="190"/>
      <c r="O4813" s="192"/>
      <c r="P4813" s="218"/>
      <c r="Q4813" s="218"/>
      <c r="R4813" s="218"/>
    </row>
    <row r="4814" spans="1:18" x14ac:dyDescent="0.25">
      <c r="A4814" s="191"/>
      <c r="B4814" s="190"/>
      <c r="C4814" s="190"/>
      <c r="D4814" s="190"/>
      <c r="E4814" s="190"/>
      <c r="F4814" s="190"/>
      <c r="G4814" s="190"/>
      <c r="H4814" s="276"/>
      <c r="I4814" s="190"/>
      <c r="J4814" s="67"/>
      <c r="K4814" s="190"/>
      <c r="L4814" s="190"/>
      <c r="M4814" s="191"/>
      <c r="N4814" s="190"/>
      <c r="O4814" s="192"/>
      <c r="P4814" s="218"/>
      <c r="Q4814" s="218"/>
      <c r="R4814" s="218"/>
    </row>
    <row r="4815" spans="1:18" x14ac:dyDescent="0.25">
      <c r="A4815" s="191"/>
      <c r="B4815" s="190"/>
      <c r="C4815" s="190"/>
      <c r="D4815" s="190"/>
      <c r="E4815" s="190"/>
      <c r="F4815" s="190"/>
      <c r="G4815" s="190"/>
      <c r="H4815" s="276"/>
      <c r="I4815" s="190"/>
      <c r="J4815" s="67"/>
      <c r="K4815" s="190"/>
      <c r="L4815" s="190"/>
      <c r="M4815" s="191"/>
      <c r="N4815" s="190"/>
      <c r="O4815" s="192"/>
      <c r="P4815" s="218"/>
      <c r="Q4815" s="218"/>
      <c r="R4815" s="218"/>
    </row>
    <row r="4816" spans="1:18" x14ac:dyDescent="0.25">
      <c r="A4816" s="191"/>
      <c r="B4816" s="190"/>
      <c r="C4816" s="190"/>
      <c r="D4816" s="190"/>
      <c r="E4816" s="190"/>
      <c r="F4816" s="190"/>
      <c r="G4816" s="190"/>
      <c r="H4816" s="276"/>
      <c r="I4816" s="190"/>
      <c r="J4816" s="67"/>
      <c r="K4816" s="190"/>
      <c r="L4816" s="190"/>
      <c r="M4816" s="191"/>
      <c r="N4816" s="190"/>
      <c r="O4816" s="192"/>
      <c r="P4816" s="218"/>
      <c r="Q4816" s="218"/>
      <c r="R4816" s="218"/>
    </row>
    <row r="4817" spans="1:18" x14ac:dyDescent="0.25">
      <c r="A4817" s="191"/>
      <c r="B4817" s="190"/>
      <c r="C4817" s="190"/>
      <c r="D4817" s="190"/>
      <c r="E4817" s="190"/>
      <c r="F4817" s="190"/>
      <c r="G4817" s="190"/>
      <c r="H4817" s="276"/>
      <c r="I4817" s="190"/>
      <c r="J4817" s="67"/>
      <c r="K4817" s="190"/>
      <c r="L4817" s="190"/>
      <c r="M4817" s="191"/>
      <c r="N4817" s="190"/>
      <c r="O4817" s="192"/>
      <c r="P4817" s="218"/>
      <c r="Q4817" s="218"/>
      <c r="R4817" s="218"/>
    </row>
    <row r="4818" spans="1:18" x14ac:dyDescent="0.25">
      <c r="A4818" s="191"/>
      <c r="B4818" s="190"/>
      <c r="C4818" s="190"/>
      <c r="D4818" s="190"/>
      <c r="E4818" s="190"/>
      <c r="F4818" s="190"/>
      <c r="G4818" s="190"/>
      <c r="H4818" s="276"/>
      <c r="I4818" s="190"/>
      <c r="J4818" s="67"/>
      <c r="K4818" s="190"/>
      <c r="L4818" s="190"/>
      <c r="M4818" s="191"/>
      <c r="N4818" s="190"/>
      <c r="O4818" s="192"/>
      <c r="P4818" s="218"/>
      <c r="Q4818" s="218"/>
      <c r="R4818" s="218"/>
    </row>
    <row r="4819" spans="1:18" x14ac:dyDescent="0.25">
      <c r="A4819" s="191"/>
      <c r="B4819" s="190"/>
      <c r="C4819" s="190"/>
      <c r="D4819" s="190"/>
      <c r="E4819" s="190"/>
      <c r="F4819" s="190"/>
      <c r="G4819" s="190"/>
      <c r="H4819" s="276"/>
      <c r="I4819" s="190"/>
      <c r="J4819" s="67"/>
      <c r="K4819" s="190"/>
      <c r="L4819" s="190"/>
      <c r="M4819" s="191"/>
      <c r="N4819" s="190"/>
      <c r="O4819" s="192"/>
      <c r="P4819" s="218"/>
      <c r="Q4819" s="218"/>
      <c r="R4819" s="218"/>
    </row>
    <row r="4820" spans="1:18" x14ac:dyDescent="0.25">
      <c r="A4820" s="191"/>
      <c r="B4820" s="190"/>
      <c r="C4820" s="190"/>
      <c r="D4820" s="190"/>
      <c r="E4820" s="190"/>
      <c r="F4820" s="190"/>
      <c r="G4820" s="190"/>
      <c r="H4820" s="276"/>
      <c r="I4820" s="190"/>
      <c r="J4820" s="67"/>
      <c r="K4820" s="190"/>
      <c r="L4820" s="190"/>
      <c r="M4820" s="191"/>
      <c r="N4820" s="190"/>
      <c r="O4820" s="192"/>
      <c r="P4820" s="218"/>
      <c r="Q4820" s="218"/>
      <c r="R4820" s="218"/>
    </row>
    <row r="4821" spans="1:18" x14ac:dyDescent="0.25">
      <c r="A4821" s="191"/>
      <c r="B4821" s="190"/>
      <c r="C4821" s="190"/>
      <c r="D4821" s="190"/>
      <c r="E4821" s="190"/>
      <c r="F4821" s="190"/>
      <c r="G4821" s="190"/>
      <c r="H4821" s="276"/>
      <c r="I4821" s="190"/>
      <c r="J4821" s="67"/>
      <c r="K4821" s="190"/>
      <c r="L4821" s="190"/>
      <c r="M4821" s="191"/>
      <c r="N4821" s="190"/>
      <c r="O4821" s="192"/>
      <c r="P4821" s="218"/>
      <c r="Q4821" s="218"/>
      <c r="R4821" s="218"/>
    </row>
    <row r="4822" spans="1:18" x14ac:dyDescent="0.25">
      <c r="A4822" s="191"/>
      <c r="B4822" s="190"/>
      <c r="C4822" s="190"/>
      <c r="D4822" s="190"/>
      <c r="E4822" s="190"/>
      <c r="F4822" s="190"/>
      <c r="G4822" s="190"/>
      <c r="H4822" s="276"/>
      <c r="I4822" s="190"/>
      <c r="J4822" s="67"/>
      <c r="K4822" s="190"/>
      <c r="L4822" s="190"/>
      <c r="M4822" s="191"/>
      <c r="N4822" s="190"/>
      <c r="O4822" s="192"/>
      <c r="P4822" s="218"/>
      <c r="Q4822" s="218"/>
      <c r="R4822" s="218"/>
    </row>
    <row r="4823" spans="1:18" x14ac:dyDescent="0.25">
      <c r="A4823" s="191"/>
      <c r="B4823" s="190"/>
      <c r="C4823" s="190"/>
      <c r="D4823" s="190"/>
      <c r="E4823" s="190"/>
      <c r="F4823" s="190"/>
      <c r="G4823" s="190"/>
      <c r="H4823" s="276"/>
      <c r="I4823" s="190"/>
      <c r="J4823" s="67"/>
      <c r="K4823" s="190"/>
      <c r="L4823" s="190"/>
      <c r="M4823" s="191"/>
      <c r="N4823" s="190"/>
      <c r="O4823" s="192"/>
      <c r="P4823" s="218"/>
      <c r="Q4823" s="218"/>
      <c r="R4823" s="218"/>
    </row>
    <row r="4824" spans="1:18" x14ac:dyDescent="0.25">
      <c r="A4824" s="191"/>
      <c r="B4824" s="190"/>
      <c r="C4824" s="190"/>
      <c r="D4824" s="190"/>
      <c r="E4824" s="190"/>
      <c r="F4824" s="190"/>
      <c r="G4824" s="190"/>
      <c r="H4824" s="276"/>
      <c r="I4824" s="190"/>
      <c r="J4824" s="67"/>
      <c r="K4824" s="190"/>
      <c r="L4824" s="190"/>
      <c r="M4824" s="191"/>
      <c r="N4824" s="190"/>
      <c r="O4824" s="192"/>
      <c r="P4824" s="218"/>
      <c r="Q4824" s="218"/>
      <c r="R4824" s="218"/>
    </row>
    <row r="4825" spans="1:18" x14ac:dyDescent="0.25">
      <c r="A4825" s="191"/>
      <c r="B4825" s="190"/>
      <c r="C4825" s="190"/>
      <c r="D4825" s="190"/>
      <c r="E4825" s="190"/>
      <c r="F4825" s="190"/>
      <c r="G4825" s="190"/>
      <c r="H4825" s="276"/>
      <c r="I4825" s="190"/>
      <c r="J4825" s="67"/>
      <c r="K4825" s="190"/>
      <c r="L4825" s="190"/>
      <c r="M4825" s="191"/>
      <c r="N4825" s="190"/>
      <c r="O4825" s="192"/>
      <c r="P4825" s="218"/>
      <c r="Q4825" s="218"/>
      <c r="R4825" s="218"/>
    </row>
    <row r="4826" spans="1:18" x14ac:dyDescent="0.25">
      <c r="A4826" s="191"/>
      <c r="B4826" s="190"/>
      <c r="C4826" s="190"/>
      <c r="D4826" s="190"/>
      <c r="E4826" s="190"/>
      <c r="F4826" s="190"/>
      <c r="G4826" s="190"/>
      <c r="H4826" s="276"/>
      <c r="I4826" s="190"/>
      <c r="J4826" s="67"/>
      <c r="K4826" s="190"/>
      <c r="L4826" s="190"/>
      <c r="M4826" s="191"/>
      <c r="N4826" s="190"/>
      <c r="O4826" s="192"/>
      <c r="P4826" s="218"/>
      <c r="Q4826" s="218"/>
      <c r="R4826" s="218"/>
    </row>
    <row r="4827" spans="1:18" x14ac:dyDescent="0.25">
      <c r="A4827" s="191"/>
      <c r="B4827" s="190"/>
      <c r="C4827" s="190"/>
      <c r="D4827" s="190"/>
      <c r="E4827" s="190"/>
      <c r="F4827" s="190"/>
      <c r="G4827" s="190"/>
      <c r="H4827" s="276"/>
      <c r="I4827" s="190"/>
      <c r="J4827" s="67"/>
      <c r="K4827" s="190"/>
      <c r="L4827" s="190"/>
      <c r="M4827" s="191"/>
      <c r="N4827" s="190"/>
      <c r="O4827" s="192"/>
      <c r="P4827" s="218"/>
      <c r="Q4827" s="218"/>
      <c r="R4827" s="218"/>
    </row>
    <row r="4828" spans="1:18" x14ac:dyDescent="0.25">
      <c r="A4828" s="191"/>
      <c r="B4828" s="190"/>
      <c r="C4828" s="190"/>
      <c r="D4828" s="190"/>
      <c r="E4828" s="190"/>
      <c r="F4828" s="190"/>
      <c r="G4828" s="190"/>
      <c r="H4828" s="276"/>
      <c r="I4828" s="190"/>
      <c r="J4828" s="67"/>
      <c r="K4828" s="190"/>
      <c r="L4828" s="190"/>
      <c r="M4828" s="191"/>
      <c r="N4828" s="190"/>
      <c r="O4828" s="192"/>
      <c r="P4828" s="218"/>
      <c r="Q4828" s="218"/>
      <c r="R4828" s="218"/>
    </row>
    <row r="4829" spans="1:18" x14ac:dyDescent="0.25">
      <c r="A4829" s="191"/>
      <c r="B4829" s="190"/>
      <c r="C4829" s="190"/>
      <c r="D4829" s="190"/>
      <c r="E4829" s="190"/>
      <c r="F4829" s="190"/>
      <c r="G4829" s="190"/>
      <c r="H4829" s="276"/>
      <c r="I4829" s="190"/>
      <c r="J4829" s="67"/>
      <c r="K4829" s="190"/>
      <c r="L4829" s="190"/>
      <c r="M4829" s="191"/>
      <c r="N4829" s="190"/>
      <c r="O4829" s="192"/>
      <c r="P4829" s="218"/>
      <c r="Q4829" s="218"/>
      <c r="R4829" s="218"/>
    </row>
    <row r="4830" spans="1:18" x14ac:dyDescent="0.25">
      <c r="A4830" s="191"/>
      <c r="B4830" s="190"/>
      <c r="C4830" s="190"/>
      <c r="D4830" s="190"/>
      <c r="E4830" s="190"/>
      <c r="F4830" s="190"/>
      <c r="G4830" s="190"/>
      <c r="H4830" s="276"/>
      <c r="I4830" s="190"/>
      <c r="J4830" s="67"/>
      <c r="K4830" s="190"/>
      <c r="L4830" s="190"/>
      <c r="M4830" s="191"/>
      <c r="N4830" s="190"/>
      <c r="O4830" s="192"/>
      <c r="P4830" s="218"/>
      <c r="Q4830" s="218"/>
      <c r="R4830" s="218"/>
    </row>
    <row r="4831" spans="1:18" x14ac:dyDescent="0.25">
      <c r="A4831" s="191"/>
      <c r="B4831" s="190"/>
      <c r="C4831" s="190"/>
      <c r="D4831" s="190"/>
      <c r="E4831" s="190"/>
      <c r="F4831" s="190"/>
      <c r="G4831" s="190"/>
      <c r="H4831" s="276"/>
      <c r="I4831" s="190"/>
      <c r="J4831" s="67"/>
      <c r="K4831" s="190"/>
      <c r="L4831" s="190"/>
      <c r="M4831" s="191"/>
      <c r="N4831" s="190"/>
      <c r="O4831" s="192"/>
      <c r="P4831" s="218"/>
      <c r="Q4831" s="218"/>
      <c r="R4831" s="218"/>
    </row>
    <row r="4832" spans="1:18" x14ac:dyDescent="0.25">
      <c r="A4832" s="191"/>
      <c r="B4832" s="190"/>
      <c r="C4832" s="190"/>
      <c r="D4832" s="190"/>
      <c r="E4832" s="190"/>
      <c r="F4832" s="190"/>
      <c r="G4832" s="190"/>
      <c r="H4832" s="276"/>
      <c r="I4832" s="190"/>
      <c r="J4832" s="67"/>
      <c r="K4832" s="190"/>
      <c r="L4832" s="190"/>
      <c r="M4832" s="191"/>
      <c r="N4832" s="190"/>
      <c r="O4832" s="192"/>
      <c r="P4832" s="218"/>
      <c r="Q4832" s="218"/>
      <c r="R4832" s="218"/>
    </row>
    <row r="4833" spans="1:18" x14ac:dyDescent="0.25">
      <c r="A4833" s="191"/>
      <c r="B4833" s="190"/>
      <c r="C4833" s="190"/>
      <c r="D4833" s="190"/>
      <c r="E4833" s="190"/>
      <c r="F4833" s="190"/>
      <c r="G4833" s="190"/>
      <c r="H4833" s="276"/>
      <c r="I4833" s="190"/>
      <c r="J4833" s="67"/>
      <c r="K4833" s="190"/>
      <c r="L4833" s="190"/>
      <c r="M4833" s="191"/>
      <c r="N4833" s="190"/>
      <c r="O4833" s="192"/>
      <c r="P4833" s="218"/>
      <c r="Q4833" s="218"/>
      <c r="R4833" s="218"/>
    </row>
    <row r="4834" spans="1:18" x14ac:dyDescent="0.25">
      <c r="A4834" s="191"/>
      <c r="B4834" s="190"/>
      <c r="C4834" s="190"/>
      <c r="D4834" s="190"/>
      <c r="E4834" s="190"/>
      <c r="F4834" s="190"/>
      <c r="G4834" s="190"/>
      <c r="H4834" s="276"/>
      <c r="I4834" s="190"/>
      <c r="J4834" s="67"/>
      <c r="K4834" s="190"/>
      <c r="L4834" s="190"/>
      <c r="M4834" s="191"/>
      <c r="N4834" s="190"/>
      <c r="O4834" s="192"/>
      <c r="P4834" s="218"/>
      <c r="Q4834" s="218"/>
      <c r="R4834" s="218"/>
    </row>
    <row r="4835" spans="1:18" x14ac:dyDescent="0.25">
      <c r="A4835" s="191"/>
      <c r="B4835" s="190"/>
      <c r="C4835" s="190"/>
      <c r="D4835" s="190"/>
      <c r="E4835" s="190"/>
      <c r="F4835" s="190"/>
      <c r="G4835" s="190"/>
      <c r="H4835" s="276"/>
      <c r="I4835" s="190"/>
      <c r="J4835" s="67"/>
      <c r="K4835" s="190"/>
      <c r="L4835" s="190"/>
      <c r="M4835" s="191"/>
      <c r="N4835" s="190"/>
      <c r="O4835" s="192"/>
      <c r="P4835" s="218"/>
      <c r="Q4835" s="218"/>
      <c r="R4835" s="218"/>
    </row>
    <row r="4836" spans="1:18" x14ac:dyDescent="0.25">
      <c r="A4836" s="191"/>
      <c r="B4836" s="190"/>
      <c r="C4836" s="190"/>
      <c r="D4836" s="190"/>
      <c r="E4836" s="190"/>
      <c r="F4836" s="190"/>
      <c r="G4836" s="190"/>
      <c r="H4836" s="276"/>
      <c r="I4836" s="190"/>
      <c r="J4836" s="67"/>
      <c r="K4836" s="190"/>
      <c r="L4836" s="190"/>
      <c r="M4836" s="191"/>
      <c r="N4836" s="190"/>
      <c r="O4836" s="192"/>
      <c r="P4836" s="218"/>
      <c r="Q4836" s="218"/>
      <c r="R4836" s="218"/>
    </row>
    <row r="4837" spans="1:18" x14ac:dyDescent="0.25">
      <c r="A4837" s="191"/>
      <c r="B4837" s="190"/>
      <c r="C4837" s="190"/>
      <c r="D4837" s="190"/>
      <c r="E4837" s="190"/>
      <c r="F4837" s="190"/>
      <c r="G4837" s="190"/>
      <c r="H4837" s="276"/>
      <c r="I4837" s="190"/>
      <c r="J4837" s="67"/>
      <c r="K4837" s="190"/>
      <c r="L4837" s="190"/>
      <c r="M4837" s="191"/>
      <c r="N4837" s="190"/>
      <c r="O4837" s="192"/>
      <c r="P4837" s="218"/>
      <c r="Q4837" s="218"/>
      <c r="R4837" s="218"/>
    </row>
    <row r="4838" spans="1:18" x14ac:dyDescent="0.25">
      <c r="A4838" s="191"/>
      <c r="B4838" s="190"/>
      <c r="C4838" s="190"/>
      <c r="D4838" s="190"/>
      <c r="E4838" s="190"/>
      <c r="F4838" s="190"/>
      <c r="G4838" s="190"/>
      <c r="H4838" s="276"/>
      <c r="I4838" s="190"/>
      <c r="J4838" s="67"/>
      <c r="K4838" s="190"/>
      <c r="L4838" s="190"/>
      <c r="M4838" s="191"/>
      <c r="N4838" s="190"/>
      <c r="O4838" s="192"/>
      <c r="P4838" s="218"/>
      <c r="Q4838" s="218"/>
      <c r="R4838" s="218"/>
    </row>
    <row r="4839" spans="1:18" x14ac:dyDescent="0.25">
      <c r="A4839" s="191"/>
      <c r="B4839" s="190"/>
      <c r="C4839" s="190"/>
      <c r="D4839" s="190"/>
      <c r="E4839" s="190"/>
      <c r="F4839" s="190"/>
      <c r="G4839" s="190"/>
      <c r="H4839" s="276"/>
      <c r="I4839" s="190"/>
      <c r="J4839" s="67"/>
      <c r="K4839" s="190"/>
      <c r="L4839" s="190"/>
      <c r="M4839" s="191"/>
      <c r="N4839" s="190"/>
      <c r="O4839" s="192"/>
      <c r="P4839" s="218"/>
      <c r="Q4839" s="218"/>
      <c r="R4839" s="218"/>
    </row>
    <row r="4840" spans="1:18" x14ac:dyDescent="0.25">
      <c r="A4840" s="191"/>
      <c r="B4840" s="190"/>
      <c r="C4840" s="190"/>
      <c r="D4840" s="190"/>
      <c r="E4840" s="190"/>
      <c r="F4840" s="190"/>
      <c r="G4840" s="190"/>
      <c r="H4840" s="276"/>
      <c r="I4840" s="190"/>
      <c r="J4840" s="67"/>
      <c r="K4840" s="190"/>
      <c r="L4840" s="190"/>
      <c r="M4840" s="191"/>
      <c r="N4840" s="190"/>
      <c r="O4840" s="192"/>
      <c r="P4840" s="218"/>
      <c r="Q4840" s="218"/>
      <c r="R4840" s="218"/>
    </row>
    <row r="4841" spans="1:18" x14ac:dyDescent="0.25">
      <c r="A4841" s="191"/>
      <c r="B4841" s="190"/>
      <c r="C4841" s="190"/>
      <c r="D4841" s="190"/>
      <c r="E4841" s="190"/>
      <c r="F4841" s="190"/>
      <c r="G4841" s="190"/>
      <c r="H4841" s="276"/>
      <c r="I4841" s="190"/>
      <c r="J4841" s="67"/>
      <c r="K4841" s="190"/>
      <c r="L4841" s="190"/>
      <c r="M4841" s="191"/>
      <c r="N4841" s="190"/>
      <c r="O4841" s="192"/>
      <c r="P4841" s="218"/>
      <c r="Q4841" s="218"/>
      <c r="R4841" s="218"/>
    </row>
    <row r="4842" spans="1:18" x14ac:dyDescent="0.25">
      <c r="A4842" s="191"/>
      <c r="B4842" s="190"/>
      <c r="C4842" s="190"/>
      <c r="D4842" s="190"/>
      <c r="E4842" s="190"/>
      <c r="F4842" s="190"/>
      <c r="G4842" s="190"/>
      <c r="H4842" s="276"/>
      <c r="I4842" s="190"/>
      <c r="J4842" s="67"/>
      <c r="K4842" s="190"/>
      <c r="L4842" s="190"/>
      <c r="M4842" s="191"/>
      <c r="N4842" s="190"/>
      <c r="O4842" s="192"/>
      <c r="P4842" s="218"/>
      <c r="Q4842" s="218"/>
      <c r="R4842" s="218"/>
    </row>
    <row r="4843" spans="1:18" x14ac:dyDescent="0.25">
      <c r="A4843" s="191"/>
      <c r="B4843" s="190"/>
      <c r="C4843" s="190"/>
      <c r="D4843" s="190"/>
      <c r="E4843" s="190"/>
      <c r="F4843" s="190"/>
      <c r="G4843" s="190"/>
      <c r="H4843" s="276"/>
      <c r="I4843" s="190"/>
      <c r="J4843" s="67"/>
      <c r="K4843" s="190"/>
      <c r="L4843" s="190"/>
      <c r="M4843" s="191"/>
      <c r="N4843" s="190"/>
      <c r="O4843" s="192"/>
      <c r="P4843" s="218"/>
      <c r="Q4843" s="218"/>
      <c r="R4843" s="218"/>
    </row>
    <row r="4844" spans="1:18" x14ac:dyDescent="0.25">
      <c r="A4844" s="191"/>
      <c r="B4844" s="190"/>
      <c r="C4844" s="190"/>
      <c r="D4844" s="190"/>
      <c r="E4844" s="190"/>
      <c r="F4844" s="190"/>
      <c r="G4844" s="190"/>
      <c r="H4844" s="276"/>
      <c r="I4844" s="190"/>
      <c r="J4844" s="67"/>
      <c r="K4844" s="190"/>
      <c r="L4844" s="190"/>
      <c r="M4844" s="191"/>
      <c r="N4844" s="190"/>
      <c r="O4844" s="192"/>
      <c r="P4844" s="218"/>
      <c r="Q4844" s="218"/>
      <c r="R4844" s="218"/>
    </row>
    <row r="4845" spans="1:18" x14ac:dyDescent="0.25">
      <c r="A4845" s="191"/>
      <c r="B4845" s="190"/>
      <c r="C4845" s="190"/>
      <c r="D4845" s="190"/>
      <c r="E4845" s="190"/>
      <c r="F4845" s="190"/>
      <c r="G4845" s="190"/>
      <c r="H4845" s="276"/>
      <c r="I4845" s="190"/>
      <c r="J4845" s="67"/>
      <c r="K4845" s="190"/>
      <c r="L4845" s="190"/>
      <c r="M4845" s="191"/>
      <c r="N4845" s="190"/>
      <c r="O4845" s="192"/>
      <c r="P4845" s="218"/>
      <c r="Q4845" s="218"/>
      <c r="R4845" s="218"/>
    </row>
    <row r="4846" spans="1:18" x14ac:dyDescent="0.25">
      <c r="A4846" s="191"/>
      <c r="B4846" s="190"/>
      <c r="C4846" s="190"/>
      <c r="D4846" s="190"/>
      <c r="E4846" s="190"/>
      <c r="F4846" s="190"/>
      <c r="G4846" s="190"/>
      <c r="H4846" s="276"/>
      <c r="I4846" s="190"/>
      <c r="J4846" s="67"/>
      <c r="K4846" s="190"/>
      <c r="L4846" s="190"/>
      <c r="M4846" s="191"/>
      <c r="N4846" s="190"/>
      <c r="O4846" s="192"/>
      <c r="P4846" s="218"/>
      <c r="Q4846" s="218"/>
      <c r="R4846" s="218"/>
    </row>
    <row r="4847" spans="1:18" x14ac:dyDescent="0.25">
      <c r="A4847" s="191"/>
      <c r="B4847" s="190"/>
      <c r="C4847" s="190"/>
      <c r="D4847" s="190"/>
      <c r="E4847" s="190"/>
      <c r="F4847" s="190"/>
      <c r="G4847" s="190"/>
      <c r="H4847" s="276"/>
      <c r="I4847" s="190"/>
      <c r="J4847" s="67"/>
      <c r="K4847" s="190"/>
      <c r="L4847" s="190"/>
      <c r="M4847" s="191"/>
      <c r="N4847" s="190"/>
      <c r="O4847" s="192"/>
      <c r="P4847" s="218"/>
      <c r="Q4847" s="218"/>
      <c r="R4847" s="218"/>
    </row>
    <row r="4848" spans="1:18" x14ac:dyDescent="0.25">
      <c r="A4848" s="191"/>
      <c r="B4848" s="190"/>
      <c r="C4848" s="190"/>
      <c r="D4848" s="190"/>
      <c r="E4848" s="190"/>
      <c r="F4848" s="190"/>
      <c r="G4848" s="190"/>
      <c r="H4848" s="276"/>
      <c r="I4848" s="190"/>
      <c r="J4848" s="67"/>
      <c r="K4848" s="190"/>
      <c r="L4848" s="190"/>
      <c r="M4848" s="191"/>
      <c r="N4848" s="190"/>
      <c r="O4848" s="192"/>
      <c r="P4848" s="218"/>
      <c r="Q4848" s="218"/>
      <c r="R4848" s="218"/>
    </row>
    <row r="4849" spans="1:18" x14ac:dyDescent="0.25">
      <c r="A4849" s="191"/>
      <c r="B4849" s="190"/>
      <c r="C4849" s="190"/>
      <c r="D4849" s="190"/>
      <c r="E4849" s="190"/>
      <c r="F4849" s="190"/>
      <c r="G4849" s="190"/>
      <c r="H4849" s="276"/>
      <c r="I4849" s="190"/>
      <c r="J4849" s="67"/>
      <c r="K4849" s="190"/>
      <c r="L4849" s="190"/>
      <c r="M4849" s="191"/>
      <c r="N4849" s="190"/>
      <c r="O4849" s="192"/>
      <c r="P4849" s="218"/>
      <c r="Q4849" s="218"/>
      <c r="R4849" s="218"/>
    </row>
    <row r="4850" spans="1:18" x14ac:dyDescent="0.25">
      <c r="A4850" s="191"/>
      <c r="B4850" s="190"/>
      <c r="C4850" s="190"/>
      <c r="D4850" s="190"/>
      <c r="E4850" s="190"/>
      <c r="F4850" s="190"/>
      <c r="G4850" s="190"/>
      <c r="H4850" s="276"/>
      <c r="I4850" s="190"/>
      <c r="J4850" s="67"/>
      <c r="K4850" s="190"/>
      <c r="L4850" s="190"/>
      <c r="M4850" s="191"/>
      <c r="N4850" s="190"/>
      <c r="O4850" s="192"/>
      <c r="P4850" s="218"/>
      <c r="Q4850" s="218"/>
      <c r="R4850" s="218"/>
    </row>
    <row r="4851" spans="1:18" x14ac:dyDescent="0.25">
      <c r="A4851" s="191"/>
      <c r="B4851" s="190"/>
      <c r="C4851" s="190"/>
      <c r="D4851" s="190"/>
      <c r="E4851" s="190"/>
      <c r="F4851" s="190"/>
      <c r="G4851" s="190"/>
      <c r="H4851" s="276"/>
      <c r="I4851" s="190"/>
      <c r="J4851" s="67"/>
      <c r="K4851" s="190"/>
      <c r="L4851" s="190"/>
      <c r="M4851" s="191"/>
      <c r="N4851" s="190"/>
      <c r="O4851" s="192"/>
      <c r="P4851" s="218"/>
      <c r="Q4851" s="218"/>
      <c r="R4851" s="218"/>
    </row>
    <row r="4852" spans="1:18" x14ac:dyDescent="0.25">
      <c r="A4852" s="191"/>
      <c r="B4852" s="190"/>
      <c r="C4852" s="190"/>
      <c r="D4852" s="190"/>
      <c r="E4852" s="190"/>
      <c r="F4852" s="190"/>
      <c r="G4852" s="190"/>
      <c r="H4852" s="276"/>
      <c r="I4852" s="190"/>
      <c r="J4852" s="67"/>
      <c r="K4852" s="190"/>
      <c r="L4852" s="190"/>
      <c r="M4852" s="191"/>
      <c r="N4852" s="190"/>
      <c r="O4852" s="192"/>
      <c r="P4852" s="218"/>
      <c r="Q4852" s="218"/>
      <c r="R4852" s="218"/>
    </row>
    <row r="4853" spans="1:18" x14ac:dyDescent="0.25">
      <c r="A4853" s="191"/>
      <c r="B4853" s="190"/>
      <c r="C4853" s="190"/>
      <c r="D4853" s="190"/>
      <c r="E4853" s="190"/>
      <c r="F4853" s="190"/>
      <c r="G4853" s="190"/>
      <c r="H4853" s="276"/>
      <c r="I4853" s="190"/>
      <c r="J4853" s="67"/>
      <c r="K4853" s="190"/>
      <c r="L4853" s="190"/>
      <c r="M4853" s="191"/>
      <c r="N4853" s="190"/>
      <c r="O4853" s="192"/>
      <c r="P4853" s="218"/>
      <c r="Q4853" s="218"/>
      <c r="R4853" s="218"/>
    </row>
    <row r="4854" spans="1:18" x14ac:dyDescent="0.25">
      <c r="A4854" s="191"/>
      <c r="B4854" s="190"/>
      <c r="C4854" s="190"/>
      <c r="D4854" s="190"/>
      <c r="E4854" s="190"/>
      <c r="F4854" s="190"/>
      <c r="G4854" s="190"/>
      <c r="H4854" s="276"/>
      <c r="I4854" s="190"/>
      <c r="J4854" s="67"/>
      <c r="K4854" s="190"/>
      <c r="L4854" s="190"/>
      <c r="M4854" s="191"/>
      <c r="N4854" s="190"/>
      <c r="O4854" s="192"/>
      <c r="P4854" s="218"/>
      <c r="Q4854" s="218"/>
      <c r="R4854" s="218"/>
    </row>
    <row r="4855" spans="1:18" x14ac:dyDescent="0.25">
      <c r="A4855" s="191"/>
      <c r="B4855" s="190"/>
      <c r="C4855" s="190"/>
      <c r="D4855" s="190"/>
      <c r="E4855" s="190"/>
      <c r="F4855" s="190"/>
      <c r="G4855" s="190"/>
      <c r="H4855" s="276"/>
      <c r="I4855" s="190"/>
      <c r="J4855" s="67"/>
      <c r="K4855" s="190"/>
      <c r="L4855" s="190"/>
      <c r="M4855" s="191"/>
      <c r="N4855" s="190"/>
      <c r="O4855" s="192"/>
      <c r="P4855" s="218"/>
      <c r="Q4855" s="218"/>
      <c r="R4855" s="218"/>
    </row>
    <row r="4856" spans="1:18" x14ac:dyDescent="0.25">
      <c r="A4856" s="191"/>
      <c r="B4856" s="190"/>
      <c r="C4856" s="190"/>
      <c r="D4856" s="190"/>
      <c r="E4856" s="190"/>
      <c r="F4856" s="190"/>
      <c r="G4856" s="190"/>
      <c r="H4856" s="276"/>
      <c r="I4856" s="190"/>
      <c r="J4856" s="67"/>
      <c r="K4856" s="190"/>
      <c r="L4856" s="190"/>
      <c r="M4856" s="191"/>
      <c r="N4856" s="190"/>
      <c r="O4856" s="192"/>
      <c r="P4856" s="218"/>
      <c r="Q4856" s="218"/>
      <c r="R4856" s="218"/>
    </row>
    <row r="4857" spans="1:18" x14ac:dyDescent="0.25">
      <c r="A4857" s="191"/>
      <c r="B4857" s="190"/>
      <c r="C4857" s="190"/>
      <c r="D4857" s="190"/>
      <c r="E4857" s="190"/>
      <c r="F4857" s="190"/>
      <c r="G4857" s="190"/>
      <c r="H4857" s="276"/>
      <c r="I4857" s="190"/>
      <c r="J4857" s="67"/>
      <c r="K4857" s="190"/>
      <c r="L4857" s="190"/>
      <c r="M4857" s="191"/>
      <c r="N4857" s="190"/>
      <c r="O4857" s="192"/>
      <c r="P4857" s="218"/>
      <c r="Q4857" s="218"/>
      <c r="R4857" s="218"/>
    </row>
    <row r="4858" spans="1:18" x14ac:dyDescent="0.25">
      <c r="A4858" s="191"/>
      <c r="B4858" s="190"/>
      <c r="C4858" s="190"/>
      <c r="D4858" s="190"/>
      <c r="E4858" s="190"/>
      <c r="F4858" s="190"/>
      <c r="G4858" s="190"/>
      <c r="H4858" s="276"/>
      <c r="I4858" s="190"/>
      <c r="J4858" s="67"/>
      <c r="K4858" s="190"/>
      <c r="L4858" s="190"/>
      <c r="M4858" s="191"/>
      <c r="N4858" s="190"/>
      <c r="O4858" s="192"/>
      <c r="P4858" s="218"/>
      <c r="Q4858" s="218"/>
      <c r="R4858" s="218"/>
    </row>
    <row r="4859" spans="1:18" x14ac:dyDescent="0.25">
      <c r="A4859" s="191"/>
      <c r="B4859" s="190"/>
      <c r="C4859" s="190"/>
      <c r="D4859" s="190"/>
      <c r="E4859" s="190"/>
      <c r="F4859" s="190"/>
      <c r="G4859" s="190"/>
      <c r="H4859" s="276"/>
      <c r="I4859" s="190"/>
      <c r="J4859" s="67"/>
      <c r="K4859" s="190"/>
      <c r="L4859" s="190"/>
      <c r="M4859" s="191"/>
      <c r="N4859" s="190"/>
      <c r="O4859" s="192"/>
      <c r="P4859" s="218"/>
      <c r="Q4859" s="218"/>
      <c r="R4859" s="218"/>
    </row>
    <row r="4860" spans="1:18" x14ac:dyDescent="0.25">
      <c r="A4860" s="191"/>
      <c r="B4860" s="190"/>
      <c r="C4860" s="190"/>
      <c r="D4860" s="190"/>
      <c r="E4860" s="190"/>
      <c r="F4860" s="190"/>
      <c r="G4860" s="190"/>
      <c r="H4860" s="276"/>
      <c r="I4860" s="190"/>
      <c r="J4860" s="67"/>
      <c r="K4860" s="190"/>
      <c r="L4860" s="190"/>
      <c r="M4860" s="191"/>
      <c r="N4860" s="190"/>
      <c r="O4860" s="192"/>
      <c r="P4860" s="218"/>
      <c r="Q4860" s="218"/>
      <c r="R4860" s="218"/>
    </row>
    <row r="4861" spans="1:18" x14ac:dyDescent="0.25">
      <c r="A4861" s="191"/>
      <c r="B4861" s="190"/>
      <c r="C4861" s="190"/>
      <c r="D4861" s="190"/>
      <c r="E4861" s="190"/>
      <c r="F4861" s="190"/>
      <c r="G4861" s="190"/>
      <c r="H4861" s="276"/>
      <c r="I4861" s="190"/>
      <c r="J4861" s="67"/>
      <c r="K4861" s="190"/>
      <c r="L4861" s="190"/>
      <c r="M4861" s="191"/>
      <c r="N4861" s="190"/>
      <c r="O4861" s="192"/>
      <c r="P4861" s="218"/>
      <c r="Q4861" s="218"/>
      <c r="R4861" s="218"/>
    </row>
    <row r="4862" spans="1:18" x14ac:dyDescent="0.25">
      <c r="A4862" s="191"/>
      <c r="B4862" s="190"/>
      <c r="C4862" s="190"/>
      <c r="D4862" s="190"/>
      <c r="E4862" s="190"/>
      <c r="F4862" s="190"/>
      <c r="G4862" s="190"/>
      <c r="H4862" s="276"/>
      <c r="I4862" s="190"/>
      <c r="J4862" s="67"/>
      <c r="K4862" s="190"/>
      <c r="L4862" s="190"/>
      <c r="M4862" s="191"/>
      <c r="N4862" s="190"/>
      <c r="O4862" s="192"/>
      <c r="P4862" s="218"/>
      <c r="Q4862" s="218"/>
      <c r="R4862" s="218"/>
    </row>
    <row r="4863" spans="1:18" x14ac:dyDescent="0.25">
      <c r="A4863" s="191"/>
      <c r="B4863" s="190"/>
      <c r="C4863" s="190"/>
      <c r="D4863" s="190"/>
      <c r="E4863" s="190"/>
      <c r="F4863" s="190"/>
      <c r="G4863" s="190"/>
      <c r="H4863" s="276"/>
      <c r="I4863" s="190"/>
      <c r="J4863" s="67"/>
      <c r="K4863" s="190"/>
      <c r="L4863" s="190"/>
      <c r="M4863" s="191"/>
      <c r="N4863" s="190"/>
      <c r="O4863" s="192"/>
      <c r="P4863" s="218"/>
      <c r="Q4863" s="218"/>
      <c r="R4863" s="218"/>
    </row>
    <row r="4864" spans="1:18" x14ac:dyDescent="0.25">
      <c r="A4864" s="191"/>
      <c r="B4864" s="190"/>
      <c r="C4864" s="190"/>
      <c r="D4864" s="190"/>
      <c r="E4864" s="190"/>
      <c r="F4864" s="190"/>
      <c r="G4864" s="190"/>
      <c r="H4864" s="276"/>
      <c r="I4864" s="190"/>
      <c r="J4864" s="67"/>
      <c r="K4864" s="190"/>
      <c r="L4864" s="190"/>
      <c r="M4864" s="191"/>
      <c r="N4864" s="190"/>
      <c r="O4864" s="192"/>
      <c r="P4864" s="218"/>
      <c r="Q4864" s="218"/>
      <c r="R4864" s="218"/>
    </row>
    <row r="4865" spans="1:18" x14ac:dyDescent="0.25">
      <c r="A4865" s="191"/>
      <c r="B4865" s="190"/>
      <c r="C4865" s="190"/>
      <c r="D4865" s="190"/>
      <c r="E4865" s="190"/>
      <c r="F4865" s="190"/>
      <c r="G4865" s="190"/>
      <c r="H4865" s="276"/>
      <c r="I4865" s="190"/>
      <c r="J4865" s="67"/>
      <c r="K4865" s="190"/>
      <c r="L4865" s="190"/>
      <c r="M4865" s="191"/>
      <c r="N4865" s="190"/>
      <c r="O4865" s="192"/>
      <c r="P4865" s="218"/>
      <c r="Q4865" s="218"/>
      <c r="R4865" s="218"/>
    </row>
    <row r="4866" spans="1:18" x14ac:dyDescent="0.25">
      <c r="A4866" s="191"/>
      <c r="B4866" s="190"/>
      <c r="C4866" s="190"/>
      <c r="D4866" s="190"/>
      <c r="E4866" s="190"/>
      <c r="F4866" s="190"/>
      <c r="G4866" s="190"/>
      <c r="H4866" s="276"/>
      <c r="I4866" s="190"/>
      <c r="J4866" s="67"/>
      <c r="K4866" s="190"/>
      <c r="L4866" s="190"/>
      <c r="M4866" s="191"/>
      <c r="N4866" s="190"/>
      <c r="O4866" s="192"/>
      <c r="P4866" s="218"/>
      <c r="Q4866" s="218"/>
      <c r="R4866" s="218"/>
    </row>
    <row r="4867" spans="1:18" x14ac:dyDescent="0.25">
      <c r="A4867" s="191"/>
      <c r="B4867" s="190"/>
      <c r="C4867" s="190"/>
      <c r="D4867" s="190"/>
      <c r="E4867" s="190"/>
      <c r="F4867" s="190"/>
      <c r="G4867" s="190"/>
      <c r="H4867" s="276"/>
      <c r="I4867" s="190"/>
      <c r="J4867" s="67"/>
      <c r="K4867" s="190"/>
      <c r="L4867" s="190"/>
      <c r="M4867" s="191"/>
      <c r="N4867" s="190"/>
      <c r="O4867" s="192"/>
      <c r="P4867" s="218"/>
      <c r="Q4867" s="218"/>
      <c r="R4867" s="218"/>
    </row>
    <row r="4868" spans="1:18" x14ac:dyDescent="0.25">
      <c r="A4868" s="191"/>
      <c r="B4868" s="190"/>
      <c r="C4868" s="190"/>
      <c r="D4868" s="190"/>
      <c r="E4868" s="190"/>
      <c r="F4868" s="190"/>
      <c r="G4868" s="190"/>
      <c r="H4868" s="276"/>
      <c r="I4868" s="190"/>
      <c r="J4868" s="67"/>
      <c r="K4868" s="190"/>
      <c r="L4868" s="190"/>
      <c r="M4868" s="191"/>
      <c r="N4868" s="190"/>
      <c r="O4868" s="192"/>
      <c r="P4868" s="218"/>
      <c r="Q4868" s="218"/>
      <c r="R4868" s="218"/>
    </row>
    <row r="4869" spans="1:18" x14ac:dyDescent="0.25">
      <c r="A4869" s="191"/>
      <c r="B4869" s="190"/>
      <c r="C4869" s="190"/>
      <c r="D4869" s="190"/>
      <c r="E4869" s="190"/>
      <c r="F4869" s="190"/>
      <c r="G4869" s="190"/>
      <c r="H4869" s="276"/>
      <c r="I4869" s="190"/>
      <c r="J4869" s="67"/>
      <c r="K4869" s="190"/>
      <c r="L4869" s="190"/>
      <c r="M4869" s="191"/>
      <c r="N4869" s="190"/>
      <c r="O4869" s="192"/>
      <c r="P4869" s="218"/>
      <c r="Q4869" s="218"/>
      <c r="R4869" s="218"/>
    </row>
    <row r="4870" spans="1:18" x14ac:dyDescent="0.25">
      <c r="A4870" s="191"/>
      <c r="B4870" s="190"/>
      <c r="C4870" s="190"/>
      <c r="D4870" s="190"/>
      <c r="E4870" s="190"/>
      <c r="F4870" s="190"/>
      <c r="G4870" s="190"/>
      <c r="H4870" s="276"/>
      <c r="I4870" s="190"/>
      <c r="J4870" s="67"/>
      <c r="K4870" s="190"/>
      <c r="L4870" s="190"/>
      <c r="M4870" s="191"/>
      <c r="N4870" s="190"/>
      <c r="O4870" s="192"/>
      <c r="P4870" s="218"/>
      <c r="Q4870" s="218"/>
      <c r="R4870" s="218"/>
    </row>
    <row r="4871" spans="1:18" x14ac:dyDescent="0.25">
      <c r="A4871" s="191"/>
      <c r="B4871" s="190"/>
      <c r="C4871" s="190"/>
      <c r="D4871" s="190"/>
      <c r="E4871" s="190"/>
      <c r="F4871" s="190"/>
      <c r="G4871" s="190"/>
      <c r="H4871" s="276"/>
      <c r="I4871" s="190"/>
      <c r="J4871" s="67"/>
      <c r="K4871" s="190"/>
      <c r="L4871" s="190"/>
      <c r="M4871" s="191"/>
      <c r="N4871" s="190"/>
      <c r="O4871" s="192"/>
      <c r="P4871" s="218"/>
      <c r="Q4871" s="218"/>
      <c r="R4871" s="218"/>
    </row>
    <row r="4872" spans="1:18" x14ac:dyDescent="0.25">
      <c r="A4872" s="191"/>
      <c r="B4872" s="190"/>
      <c r="C4872" s="190"/>
      <c r="D4872" s="190"/>
      <c r="E4872" s="190"/>
      <c r="F4872" s="190"/>
      <c r="G4872" s="190"/>
      <c r="H4872" s="276"/>
      <c r="I4872" s="190"/>
      <c r="J4872" s="67"/>
      <c r="K4872" s="190"/>
      <c r="L4872" s="190"/>
      <c r="M4872" s="191"/>
      <c r="N4872" s="190"/>
      <c r="O4872" s="192"/>
      <c r="P4872" s="218"/>
      <c r="Q4872" s="218"/>
      <c r="R4872" s="218"/>
    </row>
    <row r="4873" spans="1:18" x14ac:dyDescent="0.25">
      <c r="A4873" s="191"/>
      <c r="B4873" s="190"/>
      <c r="C4873" s="190"/>
      <c r="D4873" s="190"/>
      <c r="E4873" s="190"/>
      <c r="F4873" s="190"/>
      <c r="G4873" s="190"/>
      <c r="H4873" s="276"/>
      <c r="I4873" s="190"/>
      <c r="J4873" s="67"/>
      <c r="K4873" s="190"/>
      <c r="L4873" s="190"/>
      <c r="M4873" s="191"/>
      <c r="N4873" s="190"/>
      <c r="O4873" s="192"/>
      <c r="P4873" s="218"/>
      <c r="Q4873" s="218"/>
      <c r="R4873" s="218"/>
    </row>
    <row r="4874" spans="1:18" x14ac:dyDescent="0.25">
      <c r="A4874" s="191"/>
      <c r="B4874" s="190"/>
      <c r="C4874" s="190"/>
      <c r="D4874" s="190"/>
      <c r="E4874" s="190"/>
      <c r="F4874" s="190"/>
      <c r="G4874" s="190"/>
      <c r="H4874" s="276"/>
      <c r="I4874" s="190"/>
      <c r="J4874" s="67"/>
      <c r="K4874" s="190"/>
      <c r="L4874" s="190"/>
      <c r="M4874" s="191"/>
      <c r="N4874" s="190"/>
      <c r="O4874" s="192"/>
      <c r="P4874" s="218"/>
      <c r="Q4874" s="218"/>
      <c r="R4874" s="218"/>
    </row>
    <row r="4875" spans="1:18" x14ac:dyDescent="0.25">
      <c r="A4875" s="191"/>
      <c r="B4875" s="190"/>
      <c r="C4875" s="190"/>
      <c r="D4875" s="190"/>
      <c r="E4875" s="190"/>
      <c r="F4875" s="190"/>
      <c r="G4875" s="190"/>
      <c r="H4875" s="276"/>
      <c r="I4875" s="190"/>
      <c r="J4875" s="67"/>
      <c r="K4875" s="190"/>
      <c r="L4875" s="190"/>
      <c r="M4875" s="191"/>
      <c r="N4875" s="190"/>
      <c r="O4875" s="192"/>
      <c r="P4875" s="218"/>
      <c r="Q4875" s="218"/>
      <c r="R4875" s="218"/>
    </row>
    <row r="4876" spans="1:18" x14ac:dyDescent="0.25">
      <c r="A4876" s="191"/>
      <c r="B4876" s="190"/>
      <c r="C4876" s="190"/>
      <c r="D4876" s="190"/>
      <c r="E4876" s="190"/>
      <c r="F4876" s="190"/>
      <c r="G4876" s="190"/>
      <c r="H4876" s="276"/>
      <c r="I4876" s="190"/>
      <c r="J4876" s="67"/>
      <c r="K4876" s="190"/>
      <c r="L4876" s="190"/>
      <c r="M4876" s="191"/>
      <c r="N4876" s="190"/>
      <c r="O4876" s="192"/>
      <c r="P4876" s="218"/>
      <c r="Q4876" s="218"/>
      <c r="R4876" s="218"/>
    </row>
    <row r="4877" spans="1:18" x14ac:dyDescent="0.25">
      <c r="A4877" s="191"/>
      <c r="B4877" s="190"/>
      <c r="C4877" s="190"/>
      <c r="D4877" s="190"/>
      <c r="E4877" s="190"/>
      <c r="F4877" s="190"/>
      <c r="G4877" s="190"/>
      <c r="H4877" s="276"/>
      <c r="I4877" s="190"/>
      <c r="J4877" s="67"/>
      <c r="K4877" s="190"/>
      <c r="L4877" s="190"/>
      <c r="M4877" s="191"/>
      <c r="N4877" s="190"/>
      <c r="O4877" s="192"/>
      <c r="P4877" s="218"/>
      <c r="Q4877" s="218"/>
      <c r="R4877" s="218"/>
    </row>
    <row r="4878" spans="1:18" x14ac:dyDescent="0.25">
      <c r="A4878" s="191"/>
      <c r="B4878" s="190"/>
      <c r="C4878" s="190"/>
      <c r="D4878" s="190"/>
      <c r="E4878" s="190"/>
      <c r="F4878" s="190"/>
      <c r="G4878" s="190"/>
      <c r="H4878" s="276"/>
      <c r="I4878" s="190"/>
      <c r="J4878" s="67"/>
      <c r="K4878" s="190"/>
      <c r="L4878" s="190"/>
      <c r="M4878" s="191"/>
      <c r="N4878" s="190"/>
      <c r="O4878" s="192"/>
      <c r="P4878" s="218"/>
      <c r="Q4878" s="218"/>
      <c r="R4878" s="218"/>
    </row>
    <row r="4879" spans="1:18" x14ac:dyDescent="0.25">
      <c r="A4879" s="191"/>
      <c r="B4879" s="190"/>
      <c r="C4879" s="190"/>
      <c r="D4879" s="190"/>
      <c r="E4879" s="190"/>
      <c r="F4879" s="190"/>
      <c r="G4879" s="190"/>
      <c r="H4879" s="276"/>
      <c r="I4879" s="190"/>
      <c r="J4879" s="67"/>
      <c r="K4879" s="190"/>
      <c r="L4879" s="190"/>
      <c r="M4879" s="191"/>
      <c r="N4879" s="190"/>
      <c r="O4879" s="192"/>
      <c r="P4879" s="218"/>
      <c r="Q4879" s="218"/>
      <c r="R4879" s="218"/>
    </row>
    <row r="4880" spans="1:18" x14ac:dyDescent="0.25">
      <c r="A4880" s="191"/>
      <c r="B4880" s="190"/>
      <c r="C4880" s="190"/>
      <c r="D4880" s="190"/>
      <c r="E4880" s="190"/>
      <c r="F4880" s="190"/>
      <c r="G4880" s="190"/>
      <c r="H4880" s="276"/>
      <c r="I4880" s="190"/>
      <c r="J4880" s="67"/>
      <c r="K4880" s="190"/>
      <c r="L4880" s="190"/>
      <c r="M4880" s="191"/>
      <c r="N4880" s="190"/>
      <c r="O4880" s="192"/>
      <c r="P4880" s="218"/>
      <c r="Q4880" s="218"/>
      <c r="R4880" s="218"/>
    </row>
    <row r="4881" spans="1:18" x14ac:dyDescent="0.25">
      <c r="A4881" s="191"/>
      <c r="B4881" s="190"/>
      <c r="C4881" s="190"/>
      <c r="D4881" s="190"/>
      <c r="E4881" s="190"/>
      <c r="F4881" s="190"/>
      <c r="G4881" s="190"/>
      <c r="H4881" s="276"/>
      <c r="I4881" s="190"/>
      <c r="J4881" s="67"/>
      <c r="K4881" s="190"/>
      <c r="L4881" s="190"/>
      <c r="M4881" s="191"/>
      <c r="N4881" s="190"/>
      <c r="O4881" s="192"/>
      <c r="P4881" s="218"/>
      <c r="Q4881" s="218"/>
      <c r="R4881" s="218"/>
    </row>
    <row r="4882" spans="1:18" x14ac:dyDescent="0.25">
      <c r="A4882" s="191"/>
      <c r="B4882" s="190"/>
      <c r="C4882" s="190"/>
      <c r="D4882" s="190"/>
      <c r="E4882" s="190"/>
      <c r="F4882" s="190"/>
      <c r="G4882" s="190"/>
      <c r="H4882" s="276"/>
      <c r="I4882" s="190"/>
      <c r="J4882" s="67"/>
      <c r="K4882" s="190"/>
      <c r="L4882" s="190"/>
      <c r="M4882" s="191"/>
      <c r="N4882" s="190"/>
      <c r="O4882" s="192"/>
      <c r="P4882" s="218"/>
      <c r="Q4882" s="218"/>
      <c r="R4882" s="218"/>
    </row>
    <row r="4883" spans="1:18" x14ac:dyDescent="0.25">
      <c r="A4883" s="191"/>
      <c r="B4883" s="190"/>
      <c r="C4883" s="190"/>
      <c r="D4883" s="190"/>
      <c r="E4883" s="190"/>
      <c r="F4883" s="190"/>
      <c r="G4883" s="190"/>
      <c r="H4883" s="276"/>
      <c r="I4883" s="190"/>
      <c r="J4883" s="67"/>
      <c r="K4883" s="190"/>
      <c r="L4883" s="190"/>
      <c r="M4883" s="191"/>
      <c r="N4883" s="190"/>
      <c r="O4883" s="192"/>
      <c r="P4883" s="218"/>
      <c r="Q4883" s="218"/>
      <c r="R4883" s="218"/>
    </row>
    <row r="4884" spans="1:18" x14ac:dyDescent="0.25">
      <c r="A4884" s="191"/>
      <c r="B4884" s="190"/>
      <c r="C4884" s="190"/>
      <c r="D4884" s="190"/>
      <c r="E4884" s="190"/>
      <c r="F4884" s="190"/>
      <c r="G4884" s="190"/>
      <c r="H4884" s="276"/>
      <c r="I4884" s="190"/>
      <c r="J4884" s="67"/>
      <c r="K4884" s="190"/>
      <c r="L4884" s="190"/>
      <c r="M4884" s="191"/>
      <c r="N4884" s="190"/>
      <c r="O4884" s="192"/>
      <c r="P4884" s="218"/>
      <c r="Q4884" s="218"/>
      <c r="R4884" s="218"/>
    </row>
    <row r="4885" spans="1:18" x14ac:dyDescent="0.25">
      <c r="A4885" s="191"/>
      <c r="B4885" s="190"/>
      <c r="C4885" s="190"/>
      <c r="D4885" s="190"/>
      <c r="E4885" s="190"/>
      <c r="F4885" s="190"/>
      <c r="G4885" s="190"/>
      <c r="H4885" s="276"/>
      <c r="I4885" s="190"/>
      <c r="J4885" s="67"/>
      <c r="K4885" s="190"/>
      <c r="L4885" s="190"/>
      <c r="M4885" s="191"/>
      <c r="N4885" s="190"/>
      <c r="O4885" s="192"/>
      <c r="P4885" s="218"/>
      <c r="Q4885" s="218"/>
      <c r="R4885" s="218"/>
    </row>
    <row r="4886" spans="1:18" x14ac:dyDescent="0.25">
      <c r="A4886" s="191"/>
      <c r="B4886" s="190"/>
      <c r="C4886" s="190"/>
      <c r="D4886" s="190"/>
      <c r="E4886" s="190"/>
      <c r="F4886" s="190"/>
      <c r="G4886" s="190"/>
      <c r="H4886" s="276"/>
      <c r="I4886" s="190"/>
      <c r="J4886" s="67"/>
      <c r="K4886" s="190"/>
      <c r="L4886" s="190"/>
      <c r="M4886" s="191"/>
      <c r="N4886" s="190"/>
      <c r="O4886" s="192"/>
      <c r="P4886" s="218"/>
      <c r="Q4886" s="218"/>
      <c r="R4886" s="218"/>
    </row>
    <row r="4887" spans="1:18" x14ac:dyDescent="0.25">
      <c r="A4887" s="191"/>
      <c r="B4887" s="190"/>
      <c r="C4887" s="190"/>
      <c r="D4887" s="190"/>
      <c r="E4887" s="190"/>
      <c r="F4887" s="190"/>
      <c r="G4887" s="190"/>
      <c r="H4887" s="276"/>
      <c r="I4887" s="190"/>
      <c r="J4887" s="67"/>
      <c r="K4887" s="190"/>
      <c r="L4887" s="190"/>
      <c r="M4887" s="191"/>
      <c r="N4887" s="190"/>
      <c r="O4887" s="192"/>
      <c r="P4887" s="218"/>
      <c r="Q4887" s="218"/>
      <c r="R4887" s="218"/>
    </row>
    <row r="4888" spans="1:18" x14ac:dyDescent="0.25">
      <c r="A4888" s="191"/>
      <c r="B4888" s="190"/>
      <c r="C4888" s="190"/>
      <c r="D4888" s="190"/>
      <c r="E4888" s="190"/>
      <c r="F4888" s="190"/>
      <c r="G4888" s="190"/>
      <c r="H4888" s="276"/>
      <c r="I4888" s="190"/>
      <c r="J4888" s="67"/>
      <c r="K4888" s="190"/>
      <c r="L4888" s="190"/>
      <c r="M4888" s="191"/>
      <c r="N4888" s="190"/>
      <c r="O4888" s="192"/>
      <c r="P4888" s="218"/>
      <c r="Q4888" s="218"/>
      <c r="R4888" s="218"/>
    </row>
    <row r="4889" spans="1:18" x14ac:dyDescent="0.25">
      <c r="A4889" s="191"/>
      <c r="B4889" s="190"/>
      <c r="C4889" s="190"/>
      <c r="D4889" s="190"/>
      <c r="E4889" s="190"/>
      <c r="F4889" s="190"/>
      <c r="G4889" s="190"/>
      <c r="H4889" s="276"/>
      <c r="I4889" s="190"/>
      <c r="J4889" s="67"/>
      <c r="K4889" s="190"/>
      <c r="L4889" s="190"/>
      <c r="M4889" s="191"/>
      <c r="N4889" s="190"/>
      <c r="O4889" s="192"/>
      <c r="P4889" s="218"/>
      <c r="Q4889" s="218"/>
      <c r="R4889" s="218"/>
    </row>
    <row r="4890" spans="1:18" x14ac:dyDescent="0.25">
      <c r="A4890" s="191"/>
      <c r="B4890" s="190"/>
      <c r="C4890" s="190"/>
      <c r="D4890" s="190"/>
      <c r="E4890" s="190"/>
      <c r="F4890" s="190"/>
      <c r="G4890" s="190"/>
      <c r="H4890" s="276"/>
      <c r="I4890" s="190"/>
      <c r="J4890" s="67"/>
      <c r="K4890" s="190"/>
      <c r="L4890" s="190"/>
      <c r="M4890" s="191"/>
      <c r="N4890" s="190"/>
      <c r="O4890" s="192"/>
      <c r="P4890" s="218"/>
      <c r="Q4890" s="218"/>
      <c r="R4890" s="218"/>
    </row>
    <row r="4891" spans="1:18" x14ac:dyDescent="0.25">
      <c r="A4891" s="191"/>
      <c r="B4891" s="190"/>
      <c r="C4891" s="190"/>
      <c r="D4891" s="190"/>
      <c r="E4891" s="190"/>
      <c r="F4891" s="190"/>
      <c r="G4891" s="190"/>
      <c r="H4891" s="276"/>
      <c r="I4891" s="190"/>
      <c r="J4891" s="67"/>
      <c r="K4891" s="190"/>
      <c r="L4891" s="190"/>
      <c r="M4891" s="191"/>
      <c r="N4891" s="190"/>
      <c r="O4891" s="192"/>
      <c r="P4891" s="218"/>
      <c r="Q4891" s="218"/>
      <c r="R4891" s="218"/>
    </row>
    <row r="4892" spans="1:18" x14ac:dyDescent="0.25">
      <c r="A4892" s="191"/>
      <c r="B4892" s="190"/>
      <c r="C4892" s="190"/>
      <c r="D4892" s="190"/>
      <c r="E4892" s="190"/>
      <c r="F4892" s="190"/>
      <c r="G4892" s="190"/>
      <c r="H4892" s="276"/>
      <c r="I4892" s="190"/>
      <c r="J4892" s="67"/>
      <c r="K4892" s="190"/>
      <c r="L4892" s="190"/>
      <c r="M4892" s="191"/>
      <c r="N4892" s="190"/>
      <c r="O4892" s="192"/>
      <c r="P4892" s="218"/>
      <c r="Q4892" s="218"/>
      <c r="R4892" s="218"/>
    </row>
    <row r="4893" spans="1:18" x14ac:dyDescent="0.25">
      <c r="A4893" s="191"/>
      <c r="B4893" s="190"/>
      <c r="C4893" s="190"/>
      <c r="D4893" s="190"/>
      <c r="E4893" s="190"/>
      <c r="F4893" s="190"/>
      <c r="G4893" s="190"/>
      <c r="H4893" s="276"/>
      <c r="I4893" s="190"/>
      <c r="J4893" s="67"/>
      <c r="K4893" s="190"/>
      <c r="L4893" s="190"/>
      <c r="M4893" s="191"/>
      <c r="N4893" s="190"/>
      <c r="O4893" s="192"/>
      <c r="P4893" s="218"/>
      <c r="Q4893" s="218"/>
      <c r="R4893" s="218"/>
    </row>
    <row r="4894" spans="1:18" x14ac:dyDescent="0.25">
      <c r="A4894" s="191"/>
      <c r="B4894" s="190"/>
      <c r="C4894" s="190"/>
      <c r="D4894" s="190"/>
      <c r="E4894" s="190"/>
      <c r="F4894" s="190"/>
      <c r="G4894" s="190"/>
      <c r="H4894" s="276"/>
      <c r="I4894" s="190"/>
      <c r="J4894" s="67"/>
      <c r="K4894" s="190"/>
      <c r="L4894" s="190"/>
      <c r="M4894" s="191"/>
      <c r="N4894" s="190"/>
      <c r="O4894" s="192"/>
      <c r="P4894" s="218"/>
      <c r="Q4894" s="218"/>
      <c r="R4894" s="218"/>
    </row>
    <row r="4895" spans="1:18" x14ac:dyDescent="0.25">
      <c r="A4895" s="191"/>
      <c r="B4895" s="190"/>
      <c r="C4895" s="190"/>
      <c r="D4895" s="190"/>
      <c r="E4895" s="190"/>
      <c r="F4895" s="190"/>
      <c r="G4895" s="190"/>
      <c r="H4895" s="276"/>
      <c r="I4895" s="190"/>
      <c r="J4895" s="67"/>
      <c r="K4895" s="190"/>
      <c r="L4895" s="190"/>
      <c r="M4895" s="191"/>
      <c r="N4895" s="190"/>
      <c r="O4895" s="192"/>
      <c r="P4895" s="218"/>
      <c r="Q4895" s="218"/>
      <c r="R4895" s="218"/>
    </row>
    <row r="4896" spans="1:18" x14ac:dyDescent="0.25">
      <c r="A4896" s="191"/>
      <c r="B4896" s="190"/>
      <c r="C4896" s="190"/>
      <c r="D4896" s="190"/>
      <c r="E4896" s="190"/>
      <c r="F4896" s="190"/>
      <c r="G4896" s="190"/>
      <c r="H4896" s="276"/>
      <c r="I4896" s="190"/>
      <c r="J4896" s="67"/>
      <c r="K4896" s="190"/>
      <c r="L4896" s="190"/>
      <c r="M4896" s="191"/>
      <c r="N4896" s="190"/>
      <c r="O4896" s="192"/>
      <c r="P4896" s="218"/>
      <c r="Q4896" s="218"/>
      <c r="R4896" s="218"/>
    </row>
    <row r="4897" spans="1:18" x14ac:dyDescent="0.25">
      <c r="A4897" s="191"/>
      <c r="B4897" s="190"/>
      <c r="C4897" s="190"/>
      <c r="D4897" s="190"/>
      <c r="E4897" s="190"/>
      <c r="F4897" s="190"/>
      <c r="G4897" s="190"/>
      <c r="H4897" s="276"/>
      <c r="I4897" s="190"/>
      <c r="J4897" s="67"/>
      <c r="K4897" s="190"/>
      <c r="L4897" s="190"/>
      <c r="M4897" s="191"/>
      <c r="N4897" s="190"/>
      <c r="O4897" s="192"/>
      <c r="P4897" s="218"/>
      <c r="Q4897" s="218"/>
      <c r="R4897" s="218"/>
    </row>
    <row r="4898" spans="1:18" x14ac:dyDescent="0.25">
      <c r="A4898" s="191"/>
      <c r="B4898" s="190"/>
      <c r="C4898" s="190"/>
      <c r="D4898" s="190"/>
      <c r="E4898" s="190"/>
      <c r="F4898" s="190"/>
      <c r="G4898" s="190"/>
      <c r="H4898" s="276"/>
      <c r="I4898" s="190"/>
      <c r="J4898" s="67"/>
      <c r="K4898" s="190"/>
      <c r="L4898" s="190"/>
      <c r="M4898" s="191"/>
      <c r="N4898" s="190"/>
      <c r="O4898" s="192"/>
      <c r="P4898" s="218"/>
      <c r="Q4898" s="218"/>
      <c r="R4898" s="218"/>
    </row>
    <row r="4899" spans="1:18" x14ac:dyDescent="0.25">
      <c r="A4899" s="191"/>
      <c r="B4899" s="190"/>
      <c r="C4899" s="190"/>
      <c r="D4899" s="190"/>
      <c r="E4899" s="190"/>
      <c r="F4899" s="190"/>
      <c r="G4899" s="190"/>
      <c r="H4899" s="276"/>
      <c r="I4899" s="190"/>
      <c r="J4899" s="67"/>
      <c r="K4899" s="190"/>
      <c r="L4899" s="190"/>
      <c r="M4899" s="191"/>
      <c r="N4899" s="190"/>
      <c r="O4899" s="192"/>
      <c r="P4899" s="218"/>
      <c r="Q4899" s="218"/>
      <c r="R4899" s="218"/>
    </row>
    <row r="4900" spans="1:18" x14ac:dyDescent="0.25">
      <c r="A4900" s="191"/>
      <c r="B4900" s="190"/>
      <c r="C4900" s="190"/>
      <c r="D4900" s="190"/>
      <c r="E4900" s="190"/>
      <c r="F4900" s="190"/>
      <c r="G4900" s="190"/>
      <c r="H4900" s="276"/>
      <c r="I4900" s="190"/>
      <c r="J4900" s="67"/>
      <c r="K4900" s="190"/>
      <c r="L4900" s="190"/>
      <c r="M4900" s="191"/>
      <c r="N4900" s="190"/>
      <c r="O4900" s="192"/>
      <c r="P4900" s="218"/>
      <c r="Q4900" s="218"/>
      <c r="R4900" s="218"/>
    </row>
    <row r="4901" spans="1:18" x14ac:dyDescent="0.25">
      <c r="A4901" s="191"/>
      <c r="B4901" s="190"/>
      <c r="C4901" s="190"/>
      <c r="D4901" s="190"/>
      <c r="E4901" s="190"/>
      <c r="F4901" s="190"/>
      <c r="G4901" s="190"/>
      <c r="H4901" s="276"/>
      <c r="I4901" s="190"/>
      <c r="J4901" s="67"/>
      <c r="K4901" s="190"/>
      <c r="L4901" s="190"/>
      <c r="M4901" s="191"/>
      <c r="N4901" s="190"/>
      <c r="O4901" s="192"/>
      <c r="P4901" s="218"/>
      <c r="Q4901" s="218"/>
      <c r="R4901" s="218"/>
    </row>
    <row r="4902" spans="1:18" x14ac:dyDescent="0.25">
      <c r="A4902" s="191"/>
      <c r="B4902" s="190"/>
      <c r="C4902" s="190"/>
      <c r="D4902" s="190"/>
      <c r="E4902" s="190"/>
      <c r="F4902" s="190"/>
      <c r="G4902" s="190"/>
      <c r="H4902" s="276"/>
      <c r="I4902" s="190"/>
      <c r="J4902" s="67"/>
      <c r="K4902" s="190"/>
      <c r="L4902" s="190"/>
      <c r="M4902" s="191"/>
      <c r="N4902" s="190"/>
      <c r="O4902" s="192"/>
      <c r="P4902" s="218"/>
      <c r="Q4902" s="218"/>
      <c r="R4902" s="218"/>
    </row>
    <row r="4903" spans="1:18" x14ac:dyDescent="0.25">
      <c r="A4903" s="191"/>
      <c r="B4903" s="190"/>
      <c r="C4903" s="190"/>
      <c r="D4903" s="190"/>
      <c r="E4903" s="190"/>
      <c r="F4903" s="190"/>
      <c r="G4903" s="190"/>
      <c r="H4903" s="276"/>
      <c r="I4903" s="190"/>
      <c r="J4903" s="67"/>
      <c r="K4903" s="190"/>
      <c r="L4903" s="190"/>
      <c r="M4903" s="191"/>
      <c r="N4903" s="190"/>
      <c r="O4903" s="192"/>
      <c r="P4903" s="218"/>
      <c r="Q4903" s="218"/>
      <c r="R4903" s="218"/>
    </row>
    <row r="4904" spans="1:18" x14ac:dyDescent="0.25">
      <c r="A4904" s="191"/>
      <c r="B4904" s="190"/>
      <c r="C4904" s="190"/>
      <c r="D4904" s="190"/>
      <c r="E4904" s="190"/>
      <c r="F4904" s="190"/>
      <c r="G4904" s="190"/>
      <c r="H4904" s="276"/>
      <c r="I4904" s="190"/>
      <c r="J4904" s="67"/>
      <c r="K4904" s="190"/>
      <c r="L4904" s="190"/>
      <c r="M4904" s="191"/>
      <c r="N4904" s="190"/>
      <c r="O4904" s="192"/>
      <c r="P4904" s="218"/>
      <c r="Q4904" s="218"/>
      <c r="R4904" s="218"/>
    </row>
    <row r="4905" spans="1:18" x14ac:dyDescent="0.25">
      <c r="A4905" s="191"/>
      <c r="B4905" s="190"/>
      <c r="C4905" s="190"/>
      <c r="D4905" s="190"/>
      <c r="E4905" s="190"/>
      <c r="F4905" s="190"/>
      <c r="G4905" s="190"/>
      <c r="H4905" s="276"/>
      <c r="I4905" s="190"/>
      <c r="J4905" s="67"/>
      <c r="K4905" s="190"/>
      <c r="L4905" s="190"/>
      <c r="M4905" s="191"/>
      <c r="N4905" s="190"/>
      <c r="O4905" s="192"/>
      <c r="P4905" s="218"/>
      <c r="Q4905" s="218"/>
      <c r="R4905" s="218"/>
    </row>
    <row r="4906" spans="1:18" x14ac:dyDescent="0.25">
      <c r="A4906" s="191"/>
      <c r="B4906" s="190"/>
      <c r="C4906" s="190"/>
      <c r="D4906" s="190"/>
      <c r="E4906" s="190"/>
      <c r="F4906" s="190"/>
      <c r="G4906" s="190"/>
      <c r="H4906" s="276"/>
      <c r="I4906" s="190"/>
      <c r="J4906" s="67"/>
      <c r="K4906" s="190"/>
      <c r="L4906" s="190"/>
      <c r="M4906" s="191"/>
      <c r="N4906" s="190"/>
      <c r="O4906" s="192"/>
      <c r="P4906" s="218"/>
      <c r="Q4906" s="218"/>
      <c r="R4906" s="218"/>
    </row>
    <row r="4907" spans="1:18" x14ac:dyDescent="0.25">
      <c r="A4907" s="191"/>
      <c r="B4907" s="190"/>
      <c r="C4907" s="190"/>
      <c r="D4907" s="190"/>
      <c r="E4907" s="190"/>
      <c r="F4907" s="190"/>
      <c r="G4907" s="190"/>
      <c r="H4907" s="276"/>
      <c r="I4907" s="190"/>
      <c r="J4907" s="67"/>
      <c r="K4907" s="190"/>
      <c r="L4907" s="190"/>
      <c r="M4907" s="191"/>
      <c r="N4907" s="190"/>
      <c r="O4907" s="192"/>
      <c r="P4907" s="218"/>
      <c r="Q4907" s="218"/>
      <c r="R4907" s="218"/>
    </row>
    <row r="4908" spans="1:18" x14ac:dyDescent="0.25">
      <c r="A4908" s="191"/>
      <c r="B4908" s="190"/>
      <c r="C4908" s="190"/>
      <c r="D4908" s="190"/>
      <c r="E4908" s="190"/>
      <c r="F4908" s="190"/>
      <c r="G4908" s="190"/>
      <c r="H4908" s="276"/>
      <c r="I4908" s="190"/>
      <c r="J4908" s="67"/>
      <c r="K4908" s="190"/>
      <c r="L4908" s="190"/>
      <c r="M4908" s="191"/>
      <c r="N4908" s="190"/>
      <c r="O4908" s="192"/>
      <c r="P4908" s="218"/>
      <c r="Q4908" s="218"/>
      <c r="R4908" s="218"/>
    </row>
    <row r="4909" spans="1:18" x14ac:dyDescent="0.25">
      <c r="A4909" s="191"/>
      <c r="B4909" s="190"/>
      <c r="C4909" s="190"/>
      <c r="D4909" s="190"/>
      <c r="E4909" s="190"/>
      <c r="F4909" s="190"/>
      <c r="G4909" s="190"/>
      <c r="H4909" s="276"/>
      <c r="I4909" s="190"/>
      <c r="J4909" s="67"/>
      <c r="K4909" s="190"/>
      <c r="L4909" s="190"/>
      <c r="M4909" s="191"/>
      <c r="N4909" s="190"/>
      <c r="O4909" s="192"/>
      <c r="P4909" s="218"/>
      <c r="Q4909" s="218"/>
      <c r="R4909" s="218"/>
    </row>
    <row r="4910" spans="1:18" x14ac:dyDescent="0.25">
      <c r="A4910" s="191"/>
      <c r="B4910" s="190"/>
      <c r="C4910" s="190"/>
      <c r="D4910" s="190"/>
      <c r="E4910" s="190"/>
      <c r="F4910" s="190"/>
      <c r="G4910" s="190"/>
      <c r="H4910" s="276"/>
      <c r="I4910" s="190"/>
      <c r="J4910" s="67"/>
      <c r="K4910" s="190"/>
      <c r="L4910" s="190"/>
      <c r="M4910" s="191"/>
      <c r="N4910" s="190"/>
      <c r="O4910" s="192"/>
      <c r="P4910" s="218"/>
      <c r="Q4910" s="218"/>
      <c r="R4910" s="218"/>
    </row>
    <row r="4911" spans="1:18" x14ac:dyDescent="0.25">
      <c r="A4911" s="191"/>
      <c r="B4911" s="190"/>
      <c r="C4911" s="190"/>
      <c r="D4911" s="190"/>
      <c r="E4911" s="190"/>
      <c r="F4911" s="190"/>
      <c r="G4911" s="190"/>
      <c r="H4911" s="276"/>
      <c r="I4911" s="190"/>
      <c r="J4911" s="67"/>
      <c r="K4911" s="190"/>
      <c r="L4911" s="190"/>
      <c r="M4911" s="191"/>
      <c r="N4911" s="190"/>
      <c r="O4911" s="192"/>
      <c r="P4911" s="218"/>
      <c r="Q4911" s="218"/>
      <c r="R4911" s="218"/>
    </row>
    <row r="4912" spans="1:18" x14ac:dyDescent="0.25">
      <c r="A4912" s="191"/>
      <c r="B4912" s="190"/>
      <c r="C4912" s="190"/>
      <c r="D4912" s="190"/>
      <c r="E4912" s="190"/>
      <c r="F4912" s="190"/>
      <c r="G4912" s="190"/>
      <c r="H4912" s="276"/>
      <c r="I4912" s="190"/>
      <c r="J4912" s="67"/>
      <c r="K4912" s="190"/>
      <c r="L4912" s="190"/>
      <c r="M4912" s="191"/>
      <c r="N4912" s="190"/>
      <c r="O4912" s="192"/>
      <c r="P4912" s="218"/>
      <c r="Q4912" s="218"/>
      <c r="R4912" s="218"/>
    </row>
    <row r="4913" spans="1:18" x14ac:dyDescent="0.25">
      <c r="A4913" s="191"/>
      <c r="B4913" s="190"/>
      <c r="C4913" s="190"/>
      <c r="D4913" s="190"/>
      <c r="E4913" s="190"/>
      <c r="F4913" s="190"/>
      <c r="G4913" s="190"/>
      <c r="H4913" s="276"/>
      <c r="I4913" s="190"/>
      <c r="J4913" s="67"/>
      <c r="K4913" s="190"/>
      <c r="L4913" s="190"/>
      <c r="M4913" s="191"/>
      <c r="N4913" s="190"/>
      <c r="O4913" s="192"/>
      <c r="P4913" s="218"/>
      <c r="Q4913" s="218"/>
      <c r="R4913" s="218"/>
    </row>
    <row r="4914" spans="1:18" x14ac:dyDescent="0.25">
      <c r="A4914" s="191"/>
      <c r="B4914" s="190"/>
      <c r="C4914" s="190"/>
      <c r="D4914" s="190"/>
      <c r="E4914" s="190"/>
      <c r="F4914" s="190"/>
      <c r="G4914" s="190"/>
      <c r="H4914" s="276"/>
      <c r="I4914" s="190"/>
      <c r="J4914" s="67"/>
      <c r="K4914" s="190"/>
      <c r="L4914" s="190"/>
      <c r="M4914" s="191"/>
      <c r="N4914" s="190"/>
      <c r="O4914" s="192"/>
      <c r="P4914" s="218"/>
      <c r="Q4914" s="218"/>
      <c r="R4914" s="218"/>
    </row>
    <row r="4915" spans="1:18" x14ac:dyDescent="0.25">
      <c r="A4915" s="191"/>
      <c r="B4915" s="190"/>
      <c r="C4915" s="190"/>
      <c r="D4915" s="190"/>
      <c r="E4915" s="190"/>
      <c r="F4915" s="190"/>
      <c r="G4915" s="190"/>
      <c r="H4915" s="276"/>
      <c r="I4915" s="190"/>
      <c r="J4915" s="67"/>
      <c r="K4915" s="190"/>
      <c r="L4915" s="190"/>
      <c r="M4915" s="191"/>
      <c r="N4915" s="190"/>
      <c r="O4915" s="192"/>
      <c r="P4915" s="218"/>
      <c r="Q4915" s="218"/>
      <c r="R4915" s="218"/>
    </row>
    <row r="4916" spans="1:18" x14ac:dyDescent="0.25">
      <c r="A4916" s="191"/>
      <c r="B4916" s="190"/>
      <c r="C4916" s="190"/>
      <c r="D4916" s="190"/>
      <c r="E4916" s="190"/>
      <c r="F4916" s="190"/>
      <c r="G4916" s="190"/>
      <c r="H4916" s="276"/>
      <c r="I4916" s="190"/>
      <c r="J4916" s="67"/>
      <c r="K4916" s="190"/>
      <c r="L4916" s="190"/>
      <c r="M4916" s="191"/>
      <c r="N4916" s="190"/>
      <c r="O4916" s="192"/>
      <c r="P4916" s="218"/>
      <c r="Q4916" s="218"/>
      <c r="R4916" s="218"/>
    </row>
    <row r="4917" spans="1:18" x14ac:dyDescent="0.25">
      <c r="A4917" s="191"/>
      <c r="B4917" s="190"/>
      <c r="C4917" s="190"/>
      <c r="D4917" s="190"/>
      <c r="E4917" s="190"/>
      <c r="F4917" s="190"/>
      <c r="G4917" s="190"/>
      <c r="H4917" s="276"/>
      <c r="I4917" s="190"/>
      <c r="J4917" s="67"/>
      <c r="K4917" s="190"/>
      <c r="L4917" s="190"/>
      <c r="M4917" s="191"/>
      <c r="N4917" s="190"/>
      <c r="O4917" s="192"/>
      <c r="P4917" s="218"/>
      <c r="Q4917" s="218"/>
      <c r="R4917" s="218"/>
    </row>
    <row r="4918" spans="1:18" x14ac:dyDescent="0.25">
      <c r="A4918" s="191"/>
      <c r="B4918" s="190"/>
      <c r="C4918" s="190"/>
      <c r="D4918" s="190"/>
      <c r="E4918" s="190"/>
      <c r="F4918" s="190"/>
      <c r="G4918" s="190"/>
      <c r="H4918" s="276"/>
      <c r="I4918" s="190"/>
      <c r="J4918" s="67"/>
      <c r="K4918" s="190"/>
      <c r="L4918" s="190"/>
      <c r="M4918" s="191"/>
      <c r="N4918" s="190"/>
      <c r="O4918" s="192"/>
      <c r="P4918" s="218"/>
      <c r="Q4918" s="218"/>
      <c r="R4918" s="218"/>
    </row>
    <row r="4919" spans="1:18" x14ac:dyDescent="0.25">
      <c r="A4919" s="191"/>
      <c r="B4919" s="190"/>
      <c r="C4919" s="190"/>
      <c r="D4919" s="190"/>
      <c r="E4919" s="190"/>
      <c r="F4919" s="190"/>
      <c r="G4919" s="190"/>
      <c r="H4919" s="276"/>
      <c r="I4919" s="190"/>
      <c r="J4919" s="67"/>
      <c r="K4919" s="190"/>
      <c r="L4919" s="190"/>
      <c r="M4919" s="191"/>
      <c r="N4919" s="190"/>
      <c r="O4919" s="192"/>
      <c r="P4919" s="218"/>
      <c r="Q4919" s="218"/>
      <c r="R4919" s="218"/>
    </row>
    <row r="4920" spans="1:18" x14ac:dyDescent="0.25">
      <c r="A4920" s="191"/>
      <c r="B4920" s="190"/>
      <c r="C4920" s="190"/>
      <c r="D4920" s="190"/>
      <c r="E4920" s="190"/>
      <c r="F4920" s="190"/>
      <c r="G4920" s="190"/>
      <c r="H4920" s="276"/>
      <c r="I4920" s="190"/>
      <c r="J4920" s="67"/>
      <c r="K4920" s="190"/>
      <c r="L4920" s="190"/>
      <c r="M4920" s="191"/>
      <c r="N4920" s="190"/>
      <c r="O4920" s="192"/>
      <c r="P4920" s="218"/>
      <c r="Q4920" s="218"/>
      <c r="R4920" s="218"/>
    </row>
    <row r="4921" spans="1:18" x14ac:dyDescent="0.25">
      <c r="A4921" s="191"/>
      <c r="B4921" s="190"/>
      <c r="C4921" s="190"/>
      <c r="D4921" s="190"/>
      <c r="E4921" s="190"/>
      <c r="F4921" s="190"/>
      <c r="G4921" s="190"/>
      <c r="H4921" s="276"/>
      <c r="I4921" s="190"/>
      <c r="J4921" s="67"/>
      <c r="K4921" s="190"/>
      <c r="L4921" s="190"/>
      <c r="M4921" s="191"/>
      <c r="N4921" s="190"/>
      <c r="O4921" s="192"/>
      <c r="P4921" s="218"/>
      <c r="Q4921" s="218"/>
      <c r="R4921" s="218"/>
    </row>
    <row r="4922" spans="1:18" x14ac:dyDescent="0.25">
      <c r="A4922" s="191"/>
      <c r="B4922" s="190"/>
      <c r="C4922" s="190"/>
      <c r="D4922" s="190"/>
      <c r="E4922" s="190"/>
      <c r="F4922" s="190"/>
      <c r="G4922" s="190"/>
      <c r="H4922" s="276"/>
      <c r="I4922" s="190"/>
      <c r="J4922" s="67"/>
      <c r="K4922" s="190"/>
      <c r="L4922" s="190"/>
      <c r="M4922" s="191"/>
      <c r="N4922" s="190"/>
      <c r="O4922" s="192"/>
      <c r="P4922" s="218"/>
      <c r="Q4922" s="218"/>
      <c r="R4922" s="218"/>
    </row>
    <row r="4923" spans="1:18" x14ac:dyDescent="0.25">
      <c r="A4923" s="191"/>
      <c r="B4923" s="190"/>
      <c r="C4923" s="190"/>
      <c r="D4923" s="190"/>
      <c r="E4923" s="190"/>
      <c r="F4923" s="190"/>
      <c r="G4923" s="190"/>
      <c r="H4923" s="276"/>
      <c r="I4923" s="190"/>
      <c r="J4923" s="67"/>
      <c r="K4923" s="190"/>
      <c r="L4923" s="190"/>
      <c r="M4923" s="191"/>
      <c r="N4923" s="190"/>
      <c r="O4923" s="192"/>
      <c r="P4923" s="218"/>
      <c r="Q4923" s="218"/>
      <c r="R4923" s="218"/>
    </row>
    <row r="4924" spans="1:18" x14ac:dyDescent="0.25">
      <c r="A4924" s="191"/>
      <c r="B4924" s="190"/>
      <c r="C4924" s="190"/>
      <c r="D4924" s="190"/>
      <c r="E4924" s="190"/>
      <c r="F4924" s="190"/>
      <c r="G4924" s="190"/>
      <c r="H4924" s="276"/>
      <c r="I4924" s="190"/>
      <c r="J4924" s="67"/>
      <c r="K4924" s="190"/>
      <c r="L4924" s="190"/>
      <c r="M4924" s="191"/>
      <c r="N4924" s="190"/>
      <c r="O4924" s="192"/>
      <c r="P4924" s="218"/>
      <c r="Q4924" s="218"/>
      <c r="R4924" s="218"/>
    </row>
    <row r="4925" spans="1:18" x14ac:dyDescent="0.25">
      <c r="A4925" s="191"/>
      <c r="B4925" s="190"/>
      <c r="C4925" s="190"/>
      <c r="D4925" s="190"/>
      <c r="E4925" s="190"/>
      <c r="F4925" s="190"/>
      <c r="G4925" s="190"/>
      <c r="H4925" s="276"/>
      <c r="I4925" s="190"/>
      <c r="J4925" s="67"/>
      <c r="K4925" s="190"/>
      <c r="L4925" s="190"/>
      <c r="M4925" s="191"/>
      <c r="N4925" s="190"/>
      <c r="O4925" s="192"/>
      <c r="P4925" s="218"/>
      <c r="Q4925" s="218"/>
      <c r="R4925" s="218"/>
    </row>
    <row r="4926" spans="1:18" x14ac:dyDescent="0.25">
      <c r="A4926" s="191"/>
      <c r="B4926" s="190"/>
      <c r="C4926" s="190"/>
      <c r="D4926" s="190"/>
      <c r="E4926" s="190"/>
      <c r="F4926" s="190"/>
      <c r="G4926" s="190"/>
      <c r="H4926" s="276"/>
      <c r="I4926" s="190"/>
      <c r="J4926" s="67"/>
      <c r="K4926" s="190"/>
      <c r="L4926" s="190"/>
      <c r="M4926" s="191"/>
      <c r="N4926" s="190"/>
      <c r="O4926" s="192"/>
      <c r="P4926" s="218"/>
      <c r="Q4926" s="218"/>
      <c r="R4926" s="218"/>
    </row>
    <row r="4927" spans="1:18" x14ac:dyDescent="0.25">
      <c r="A4927" s="191"/>
      <c r="B4927" s="190"/>
      <c r="C4927" s="190"/>
      <c r="D4927" s="190"/>
      <c r="E4927" s="190"/>
      <c r="F4927" s="190"/>
      <c r="G4927" s="190"/>
      <c r="H4927" s="276"/>
      <c r="I4927" s="190"/>
      <c r="J4927" s="67"/>
      <c r="K4927" s="190"/>
      <c r="L4927" s="190"/>
      <c r="M4927" s="191"/>
      <c r="N4927" s="190"/>
      <c r="O4927" s="192"/>
      <c r="P4927" s="218"/>
      <c r="Q4927" s="218"/>
      <c r="R4927" s="218"/>
    </row>
    <row r="4928" spans="1:18" x14ac:dyDescent="0.25">
      <c r="A4928" s="191"/>
      <c r="B4928" s="190"/>
      <c r="C4928" s="190"/>
      <c r="D4928" s="190"/>
      <c r="E4928" s="190"/>
      <c r="F4928" s="190"/>
      <c r="G4928" s="190"/>
      <c r="H4928" s="276"/>
      <c r="I4928" s="190"/>
      <c r="J4928" s="67"/>
      <c r="K4928" s="190"/>
      <c r="L4928" s="190"/>
      <c r="M4928" s="191"/>
      <c r="N4928" s="190"/>
      <c r="O4928" s="192"/>
      <c r="P4928" s="218"/>
      <c r="Q4928" s="218"/>
      <c r="R4928" s="218"/>
    </row>
    <row r="4929" spans="1:18" x14ac:dyDescent="0.25">
      <c r="A4929" s="191"/>
      <c r="B4929" s="190"/>
      <c r="C4929" s="190"/>
      <c r="D4929" s="190"/>
      <c r="E4929" s="190"/>
      <c r="F4929" s="190"/>
      <c r="G4929" s="190"/>
      <c r="H4929" s="276"/>
      <c r="I4929" s="190"/>
      <c r="J4929" s="67"/>
      <c r="K4929" s="190"/>
      <c r="L4929" s="190"/>
      <c r="M4929" s="191"/>
      <c r="N4929" s="190"/>
      <c r="O4929" s="192"/>
      <c r="P4929" s="218"/>
      <c r="Q4929" s="218"/>
      <c r="R4929" s="218"/>
    </row>
    <row r="4930" spans="1:18" x14ac:dyDescent="0.25">
      <c r="A4930" s="191"/>
      <c r="B4930" s="190"/>
      <c r="C4930" s="190"/>
      <c r="D4930" s="190"/>
      <c r="E4930" s="190"/>
      <c r="F4930" s="190"/>
      <c r="G4930" s="190"/>
      <c r="H4930" s="276"/>
      <c r="I4930" s="190"/>
      <c r="J4930" s="67"/>
      <c r="K4930" s="190"/>
      <c r="L4930" s="190"/>
      <c r="M4930" s="191"/>
      <c r="N4930" s="190"/>
      <c r="O4930" s="192"/>
      <c r="P4930" s="218"/>
      <c r="Q4930" s="218"/>
      <c r="R4930" s="218"/>
    </row>
    <row r="4931" spans="1:18" x14ac:dyDescent="0.25">
      <c r="A4931" s="191"/>
      <c r="B4931" s="190"/>
      <c r="C4931" s="190"/>
      <c r="D4931" s="190"/>
      <c r="E4931" s="190"/>
      <c r="F4931" s="190"/>
      <c r="G4931" s="190"/>
      <c r="H4931" s="276"/>
      <c r="I4931" s="190"/>
      <c r="J4931" s="67"/>
      <c r="K4931" s="190"/>
      <c r="L4931" s="190"/>
      <c r="M4931" s="191"/>
      <c r="N4931" s="190"/>
      <c r="O4931" s="192"/>
      <c r="P4931" s="218"/>
      <c r="Q4931" s="218"/>
      <c r="R4931" s="218"/>
    </row>
    <row r="4932" spans="1:18" x14ac:dyDescent="0.25">
      <c r="A4932" s="191"/>
      <c r="B4932" s="190"/>
      <c r="C4932" s="190"/>
      <c r="D4932" s="190"/>
      <c r="E4932" s="190"/>
      <c r="F4932" s="190"/>
      <c r="G4932" s="190"/>
      <c r="H4932" s="276"/>
      <c r="I4932" s="190"/>
      <c r="J4932" s="67"/>
      <c r="K4932" s="190"/>
      <c r="L4932" s="190"/>
      <c r="M4932" s="191"/>
      <c r="N4932" s="190"/>
      <c r="O4932" s="192"/>
      <c r="P4932" s="218"/>
      <c r="Q4932" s="218"/>
      <c r="R4932" s="218"/>
    </row>
    <row r="4933" spans="1:18" x14ac:dyDescent="0.25">
      <c r="A4933" s="191"/>
      <c r="B4933" s="190"/>
      <c r="C4933" s="190"/>
      <c r="D4933" s="190"/>
      <c r="E4933" s="190"/>
      <c r="F4933" s="190"/>
      <c r="G4933" s="190"/>
      <c r="H4933" s="276"/>
      <c r="I4933" s="190"/>
      <c r="J4933" s="67"/>
      <c r="K4933" s="190"/>
      <c r="L4933" s="190"/>
      <c r="M4933" s="191"/>
      <c r="N4933" s="190"/>
      <c r="O4933" s="192"/>
      <c r="P4933" s="218"/>
      <c r="Q4933" s="218"/>
      <c r="R4933" s="218"/>
    </row>
    <row r="4934" spans="1:18" x14ac:dyDescent="0.25">
      <c r="A4934" s="191"/>
      <c r="B4934" s="190"/>
      <c r="C4934" s="190"/>
      <c r="D4934" s="190"/>
      <c r="E4934" s="190"/>
      <c r="F4934" s="190"/>
      <c r="G4934" s="190"/>
      <c r="H4934" s="276"/>
      <c r="I4934" s="190"/>
      <c r="J4934" s="67"/>
      <c r="K4934" s="190"/>
      <c r="L4934" s="190"/>
      <c r="M4934" s="191"/>
      <c r="N4934" s="190"/>
      <c r="O4934" s="192"/>
      <c r="P4934" s="218"/>
      <c r="Q4934" s="218"/>
      <c r="R4934" s="218"/>
    </row>
    <row r="4935" spans="1:18" x14ac:dyDescent="0.25">
      <c r="A4935" s="191"/>
      <c r="B4935" s="190"/>
      <c r="C4935" s="190"/>
      <c r="D4935" s="190"/>
      <c r="E4935" s="190"/>
      <c r="F4935" s="190"/>
      <c r="G4935" s="190"/>
      <c r="H4935" s="276"/>
      <c r="I4935" s="190"/>
      <c r="J4935" s="67"/>
      <c r="K4935" s="190"/>
      <c r="L4935" s="190"/>
      <c r="M4935" s="191"/>
      <c r="N4935" s="190"/>
      <c r="O4935" s="192"/>
      <c r="P4935" s="218"/>
      <c r="Q4935" s="218"/>
      <c r="R4935" s="218"/>
    </row>
    <row r="4936" spans="1:18" x14ac:dyDescent="0.25">
      <c r="A4936" s="191"/>
      <c r="B4936" s="190"/>
      <c r="C4936" s="190"/>
      <c r="D4936" s="190"/>
      <c r="E4936" s="190"/>
      <c r="F4936" s="190"/>
      <c r="G4936" s="190"/>
      <c r="H4936" s="276"/>
      <c r="I4936" s="190"/>
      <c r="J4936" s="67"/>
      <c r="K4936" s="190"/>
      <c r="L4936" s="190"/>
      <c r="M4936" s="191"/>
      <c r="N4936" s="190"/>
      <c r="O4936" s="192"/>
      <c r="P4936" s="218"/>
      <c r="Q4936" s="218"/>
      <c r="R4936" s="218"/>
    </row>
    <row r="4937" spans="1:18" x14ac:dyDescent="0.25">
      <c r="A4937" s="191"/>
      <c r="B4937" s="190"/>
      <c r="C4937" s="190"/>
      <c r="D4937" s="190"/>
      <c r="E4937" s="190"/>
      <c r="F4937" s="190"/>
      <c r="G4937" s="190"/>
      <c r="H4937" s="276"/>
      <c r="I4937" s="190"/>
      <c r="J4937" s="67"/>
      <c r="K4937" s="190"/>
      <c r="L4937" s="190"/>
      <c r="M4937" s="191"/>
      <c r="N4937" s="190"/>
      <c r="O4937" s="192"/>
      <c r="P4937" s="218"/>
      <c r="Q4937" s="218"/>
      <c r="R4937" s="218"/>
    </row>
    <row r="4938" spans="1:18" x14ac:dyDescent="0.25">
      <c r="A4938" s="191"/>
      <c r="B4938" s="190"/>
      <c r="C4938" s="190"/>
      <c r="D4938" s="190"/>
      <c r="E4938" s="190"/>
      <c r="F4938" s="190"/>
      <c r="G4938" s="190"/>
      <c r="H4938" s="276"/>
      <c r="I4938" s="190"/>
      <c r="J4938" s="67"/>
      <c r="K4938" s="190"/>
      <c r="L4938" s="190"/>
      <c r="M4938" s="191"/>
      <c r="N4938" s="190"/>
      <c r="O4938" s="192"/>
      <c r="P4938" s="218"/>
      <c r="Q4938" s="218"/>
      <c r="R4938" s="218"/>
    </row>
    <row r="4939" spans="1:18" x14ac:dyDescent="0.25">
      <c r="A4939" s="191"/>
      <c r="B4939" s="190"/>
      <c r="C4939" s="190"/>
      <c r="D4939" s="190"/>
      <c r="E4939" s="190"/>
      <c r="F4939" s="190"/>
      <c r="G4939" s="190"/>
      <c r="H4939" s="276"/>
      <c r="I4939" s="190"/>
      <c r="J4939" s="67"/>
      <c r="K4939" s="190"/>
      <c r="L4939" s="190"/>
      <c r="M4939" s="191"/>
      <c r="N4939" s="190"/>
      <c r="O4939" s="192"/>
      <c r="P4939" s="218"/>
      <c r="Q4939" s="218"/>
      <c r="R4939" s="218"/>
    </row>
    <row r="4940" spans="1:18" x14ac:dyDescent="0.25">
      <c r="A4940" s="191"/>
      <c r="B4940" s="190"/>
      <c r="C4940" s="190"/>
      <c r="D4940" s="190"/>
      <c r="E4940" s="190"/>
      <c r="F4940" s="190"/>
      <c r="G4940" s="190"/>
      <c r="H4940" s="276"/>
      <c r="I4940" s="190"/>
      <c r="J4940" s="67"/>
      <c r="K4940" s="190"/>
      <c r="L4940" s="190"/>
      <c r="M4940" s="191"/>
      <c r="N4940" s="190"/>
      <c r="O4940" s="192"/>
      <c r="P4940" s="218"/>
      <c r="Q4940" s="218"/>
      <c r="R4940" s="218"/>
    </row>
    <row r="4941" spans="1:18" x14ac:dyDescent="0.25">
      <c r="A4941" s="191"/>
      <c r="B4941" s="190"/>
      <c r="C4941" s="190"/>
      <c r="D4941" s="190"/>
      <c r="E4941" s="190"/>
      <c r="F4941" s="190"/>
      <c r="G4941" s="190"/>
      <c r="H4941" s="276"/>
      <c r="I4941" s="190"/>
      <c r="J4941" s="67"/>
      <c r="K4941" s="190"/>
      <c r="L4941" s="190"/>
      <c r="M4941" s="191"/>
      <c r="N4941" s="190"/>
      <c r="O4941" s="192"/>
      <c r="P4941" s="218"/>
      <c r="Q4941" s="218"/>
      <c r="R4941" s="218"/>
    </row>
    <row r="4942" spans="1:18" x14ac:dyDescent="0.25">
      <c r="A4942" s="191"/>
      <c r="B4942" s="190"/>
      <c r="C4942" s="190"/>
      <c r="D4942" s="190"/>
      <c r="E4942" s="190"/>
      <c r="F4942" s="190"/>
      <c r="G4942" s="190"/>
      <c r="H4942" s="276"/>
      <c r="I4942" s="190"/>
      <c r="J4942" s="67"/>
      <c r="K4942" s="190"/>
      <c r="L4942" s="190"/>
      <c r="M4942" s="191"/>
      <c r="N4942" s="190"/>
      <c r="O4942" s="192"/>
      <c r="P4942" s="218"/>
      <c r="Q4942" s="218"/>
      <c r="R4942" s="218"/>
    </row>
    <row r="4943" spans="1:18" x14ac:dyDescent="0.25">
      <c r="A4943" s="191"/>
      <c r="B4943" s="190"/>
      <c r="C4943" s="190"/>
      <c r="D4943" s="190"/>
      <c r="E4943" s="190"/>
      <c r="F4943" s="190"/>
      <c r="G4943" s="190"/>
      <c r="H4943" s="276"/>
      <c r="I4943" s="190"/>
      <c r="J4943" s="67"/>
      <c r="K4943" s="190"/>
      <c r="L4943" s="190"/>
      <c r="M4943" s="191"/>
      <c r="N4943" s="190"/>
      <c r="O4943" s="192"/>
      <c r="P4943" s="218"/>
      <c r="Q4943" s="218"/>
      <c r="R4943" s="218"/>
    </row>
    <row r="4944" spans="1:18" x14ac:dyDescent="0.25">
      <c r="A4944" s="191"/>
      <c r="B4944" s="190"/>
      <c r="C4944" s="190"/>
      <c r="D4944" s="190"/>
      <c r="E4944" s="190"/>
      <c r="F4944" s="190"/>
      <c r="G4944" s="190"/>
      <c r="H4944" s="276"/>
      <c r="I4944" s="190"/>
      <c r="J4944" s="67"/>
      <c r="K4944" s="190"/>
      <c r="L4944" s="190"/>
      <c r="M4944" s="191"/>
      <c r="N4944" s="190"/>
      <c r="O4944" s="192"/>
      <c r="P4944" s="218"/>
      <c r="Q4944" s="218"/>
      <c r="R4944" s="218"/>
    </row>
    <row r="4945" spans="1:18" x14ac:dyDescent="0.25">
      <c r="A4945" s="191"/>
      <c r="B4945" s="190"/>
      <c r="C4945" s="190"/>
      <c r="D4945" s="190"/>
      <c r="E4945" s="190"/>
      <c r="F4945" s="190"/>
      <c r="G4945" s="190"/>
      <c r="H4945" s="276"/>
      <c r="I4945" s="190"/>
      <c r="J4945" s="67"/>
      <c r="K4945" s="190"/>
      <c r="L4945" s="190"/>
      <c r="M4945" s="191"/>
      <c r="N4945" s="190"/>
      <c r="O4945" s="192"/>
      <c r="P4945" s="218"/>
      <c r="Q4945" s="218"/>
      <c r="R4945" s="218"/>
    </row>
    <row r="4946" spans="1:18" x14ac:dyDescent="0.25">
      <c r="A4946" s="191"/>
      <c r="B4946" s="190"/>
      <c r="C4946" s="190"/>
      <c r="D4946" s="190"/>
      <c r="E4946" s="190"/>
      <c r="F4946" s="190"/>
      <c r="G4946" s="190"/>
      <c r="H4946" s="276"/>
      <c r="I4946" s="190"/>
      <c r="J4946" s="67"/>
      <c r="K4946" s="190"/>
      <c r="L4946" s="190"/>
      <c r="M4946" s="191"/>
      <c r="N4946" s="190"/>
      <c r="O4946" s="192"/>
      <c r="P4946" s="218"/>
      <c r="Q4946" s="218"/>
      <c r="R4946" s="218"/>
    </row>
    <row r="4947" spans="1:18" x14ac:dyDescent="0.25">
      <c r="A4947" s="191"/>
      <c r="B4947" s="190"/>
      <c r="C4947" s="190"/>
      <c r="D4947" s="190"/>
      <c r="E4947" s="190"/>
      <c r="F4947" s="190"/>
      <c r="G4947" s="190"/>
      <c r="H4947" s="276"/>
      <c r="I4947" s="190"/>
      <c r="J4947" s="67"/>
      <c r="K4947" s="190"/>
      <c r="L4947" s="190"/>
      <c r="M4947" s="191"/>
      <c r="N4947" s="190"/>
      <c r="O4947" s="192"/>
      <c r="P4947" s="218"/>
      <c r="Q4947" s="218"/>
      <c r="R4947" s="218"/>
    </row>
    <row r="4948" spans="1:18" x14ac:dyDescent="0.25">
      <c r="A4948" s="191"/>
      <c r="B4948" s="190"/>
      <c r="C4948" s="190"/>
      <c r="D4948" s="190"/>
      <c r="E4948" s="190"/>
      <c r="F4948" s="190"/>
      <c r="G4948" s="190"/>
      <c r="H4948" s="276"/>
      <c r="I4948" s="190"/>
      <c r="J4948" s="67"/>
      <c r="K4948" s="190"/>
      <c r="L4948" s="190"/>
      <c r="M4948" s="191"/>
      <c r="N4948" s="190"/>
      <c r="O4948" s="192"/>
      <c r="P4948" s="218"/>
      <c r="Q4948" s="218"/>
      <c r="R4948" s="218"/>
    </row>
    <row r="4949" spans="1:18" x14ac:dyDescent="0.25">
      <c r="A4949" s="191"/>
      <c r="B4949" s="190"/>
      <c r="C4949" s="190"/>
      <c r="D4949" s="190"/>
      <c r="E4949" s="190"/>
      <c r="F4949" s="190"/>
      <c r="G4949" s="190"/>
      <c r="H4949" s="276"/>
      <c r="I4949" s="190"/>
      <c r="J4949" s="67"/>
      <c r="K4949" s="190"/>
      <c r="L4949" s="190"/>
      <c r="M4949" s="191"/>
      <c r="N4949" s="190"/>
      <c r="O4949" s="192"/>
      <c r="P4949" s="218"/>
      <c r="Q4949" s="218"/>
      <c r="R4949" s="218"/>
    </row>
    <row r="4950" spans="1:18" x14ac:dyDescent="0.25">
      <c r="A4950" s="191"/>
      <c r="B4950" s="190"/>
      <c r="C4950" s="190"/>
      <c r="D4950" s="190"/>
      <c r="E4950" s="190"/>
      <c r="F4950" s="190"/>
      <c r="G4950" s="190"/>
      <c r="H4950" s="276"/>
      <c r="I4950" s="190"/>
      <c r="J4950" s="67"/>
      <c r="K4950" s="190"/>
      <c r="L4950" s="190"/>
      <c r="M4950" s="191"/>
      <c r="N4950" s="190"/>
      <c r="O4950" s="192"/>
      <c r="P4950" s="218"/>
      <c r="Q4950" s="218"/>
      <c r="R4950" s="218"/>
    </row>
    <row r="4951" spans="1:18" x14ac:dyDescent="0.25">
      <c r="A4951" s="191"/>
      <c r="B4951" s="190"/>
      <c r="C4951" s="190"/>
      <c r="D4951" s="190"/>
      <c r="E4951" s="190"/>
      <c r="F4951" s="190"/>
      <c r="G4951" s="190"/>
      <c r="H4951" s="276"/>
      <c r="I4951" s="190"/>
      <c r="J4951" s="67"/>
      <c r="K4951" s="190"/>
      <c r="L4951" s="190"/>
      <c r="M4951" s="191"/>
      <c r="N4951" s="190"/>
      <c r="O4951" s="192"/>
      <c r="P4951" s="218"/>
      <c r="Q4951" s="218"/>
      <c r="R4951" s="218"/>
    </row>
    <row r="4952" spans="1:18" x14ac:dyDescent="0.25">
      <c r="A4952" s="191"/>
      <c r="B4952" s="190"/>
      <c r="C4952" s="190"/>
      <c r="D4952" s="190"/>
      <c r="E4952" s="190"/>
      <c r="F4952" s="190"/>
      <c r="G4952" s="190"/>
      <c r="H4952" s="276"/>
      <c r="I4952" s="190"/>
      <c r="J4952" s="67"/>
      <c r="K4952" s="190"/>
      <c r="L4952" s="190"/>
      <c r="M4952" s="191"/>
      <c r="N4952" s="190"/>
      <c r="O4952" s="192"/>
      <c r="P4952" s="218"/>
      <c r="Q4952" s="218"/>
      <c r="R4952" s="218"/>
    </row>
    <row r="4953" spans="1:18" x14ac:dyDescent="0.25">
      <c r="A4953" s="191"/>
      <c r="B4953" s="190"/>
      <c r="C4953" s="190"/>
      <c r="D4953" s="190"/>
      <c r="E4953" s="190"/>
      <c r="F4953" s="190"/>
      <c r="G4953" s="190"/>
      <c r="H4953" s="276"/>
      <c r="I4953" s="190"/>
      <c r="J4953" s="67"/>
      <c r="K4953" s="190"/>
      <c r="L4953" s="190"/>
      <c r="M4953" s="191"/>
      <c r="N4953" s="190"/>
      <c r="O4953" s="192"/>
      <c r="P4953" s="218"/>
      <c r="Q4953" s="218"/>
      <c r="R4953" s="218"/>
    </row>
    <row r="4954" spans="1:18" x14ac:dyDescent="0.25">
      <c r="A4954" s="191"/>
      <c r="B4954" s="190"/>
      <c r="C4954" s="190"/>
      <c r="D4954" s="190"/>
      <c r="E4954" s="190"/>
      <c r="F4954" s="190"/>
      <c r="G4954" s="190"/>
      <c r="H4954" s="276"/>
      <c r="I4954" s="190"/>
      <c r="J4954" s="67"/>
      <c r="K4954" s="190"/>
      <c r="L4954" s="190"/>
      <c r="M4954" s="191"/>
      <c r="N4954" s="190"/>
      <c r="O4954" s="192"/>
      <c r="P4954" s="218"/>
      <c r="Q4954" s="218"/>
      <c r="R4954" s="218"/>
    </row>
    <row r="4955" spans="1:18" x14ac:dyDescent="0.25">
      <c r="A4955" s="191"/>
      <c r="B4955" s="190"/>
      <c r="C4955" s="190"/>
      <c r="D4955" s="190"/>
      <c r="E4955" s="190"/>
      <c r="F4955" s="190"/>
      <c r="G4955" s="190"/>
      <c r="H4955" s="276"/>
      <c r="I4955" s="190"/>
      <c r="J4955" s="67"/>
      <c r="K4955" s="190"/>
      <c r="L4955" s="190"/>
      <c r="M4955" s="191"/>
      <c r="N4955" s="190"/>
      <c r="O4955" s="192"/>
      <c r="P4955" s="218"/>
      <c r="Q4955" s="218"/>
      <c r="R4955" s="218"/>
    </row>
    <row r="4956" spans="1:18" x14ac:dyDescent="0.25">
      <c r="A4956" s="191"/>
      <c r="B4956" s="190"/>
      <c r="C4956" s="190"/>
      <c r="D4956" s="190"/>
      <c r="E4956" s="190"/>
      <c r="F4956" s="190"/>
      <c r="G4956" s="190"/>
      <c r="H4956" s="276"/>
      <c r="I4956" s="190"/>
      <c r="J4956" s="67"/>
      <c r="K4956" s="190"/>
      <c r="L4956" s="190"/>
      <c r="M4956" s="191"/>
      <c r="N4956" s="190"/>
      <c r="O4956" s="192"/>
      <c r="P4956" s="218"/>
      <c r="Q4956" s="218"/>
      <c r="R4956" s="218"/>
    </row>
    <row r="4957" spans="1:18" x14ac:dyDescent="0.25">
      <c r="A4957" s="191"/>
      <c r="B4957" s="190"/>
      <c r="C4957" s="190"/>
      <c r="D4957" s="190"/>
      <c r="E4957" s="190"/>
      <c r="F4957" s="190"/>
      <c r="G4957" s="190"/>
      <c r="H4957" s="276"/>
      <c r="I4957" s="190"/>
      <c r="J4957" s="67"/>
      <c r="K4957" s="190"/>
      <c r="L4957" s="190"/>
      <c r="M4957" s="191"/>
      <c r="N4957" s="190"/>
      <c r="O4957" s="192"/>
      <c r="P4957" s="218"/>
      <c r="Q4957" s="218"/>
      <c r="R4957" s="218"/>
    </row>
    <row r="4958" spans="1:18" x14ac:dyDescent="0.25">
      <c r="A4958" s="191"/>
      <c r="B4958" s="190"/>
      <c r="C4958" s="190"/>
      <c r="D4958" s="190"/>
      <c r="E4958" s="190"/>
      <c r="F4958" s="190"/>
      <c r="G4958" s="190"/>
      <c r="H4958" s="276"/>
      <c r="I4958" s="190"/>
      <c r="J4958" s="67"/>
      <c r="K4958" s="190"/>
      <c r="L4958" s="190"/>
      <c r="M4958" s="191"/>
      <c r="N4958" s="190"/>
      <c r="O4958" s="192"/>
      <c r="P4958" s="218"/>
      <c r="Q4958" s="218"/>
      <c r="R4958" s="218"/>
    </row>
    <row r="4959" spans="1:18" x14ac:dyDescent="0.25">
      <c r="A4959" s="191"/>
      <c r="B4959" s="190"/>
      <c r="C4959" s="190"/>
      <c r="D4959" s="190"/>
      <c r="E4959" s="190"/>
      <c r="F4959" s="190"/>
      <c r="G4959" s="190"/>
      <c r="H4959" s="276"/>
      <c r="I4959" s="190"/>
      <c r="J4959" s="67"/>
      <c r="K4959" s="190"/>
      <c r="L4959" s="190"/>
      <c r="M4959" s="191"/>
      <c r="N4959" s="190"/>
      <c r="O4959" s="192"/>
      <c r="P4959" s="218"/>
      <c r="Q4959" s="218"/>
      <c r="R4959" s="218"/>
    </row>
    <row r="4960" spans="1:18" x14ac:dyDescent="0.25">
      <c r="A4960" s="191"/>
      <c r="B4960" s="190"/>
      <c r="C4960" s="190"/>
      <c r="D4960" s="190"/>
      <c r="E4960" s="190"/>
      <c r="F4960" s="190"/>
      <c r="G4960" s="190"/>
      <c r="H4960" s="276"/>
      <c r="I4960" s="190"/>
      <c r="J4960" s="67"/>
      <c r="K4960" s="190"/>
      <c r="L4960" s="190"/>
      <c r="M4960" s="191"/>
      <c r="N4960" s="190"/>
      <c r="O4960" s="192"/>
      <c r="P4960" s="218"/>
      <c r="Q4960" s="218"/>
      <c r="R4960" s="218"/>
    </row>
    <row r="4961" spans="1:18" x14ac:dyDescent="0.25">
      <c r="A4961" s="191"/>
      <c r="B4961" s="190"/>
      <c r="C4961" s="190"/>
      <c r="D4961" s="190"/>
      <c r="E4961" s="190"/>
      <c r="F4961" s="190"/>
      <c r="G4961" s="190"/>
      <c r="H4961" s="276"/>
      <c r="I4961" s="190"/>
      <c r="J4961" s="67"/>
      <c r="K4961" s="190"/>
      <c r="L4961" s="190"/>
      <c r="M4961" s="191"/>
      <c r="N4961" s="190"/>
      <c r="O4961" s="192"/>
      <c r="P4961" s="218"/>
      <c r="Q4961" s="218"/>
      <c r="R4961" s="218"/>
    </row>
    <row r="4962" spans="1:18" x14ac:dyDescent="0.25">
      <c r="A4962" s="191"/>
      <c r="B4962" s="190"/>
      <c r="C4962" s="190"/>
      <c r="D4962" s="190"/>
      <c r="E4962" s="190"/>
      <c r="F4962" s="190"/>
      <c r="G4962" s="190"/>
      <c r="H4962" s="276"/>
      <c r="I4962" s="190"/>
      <c r="J4962" s="67"/>
      <c r="K4962" s="190"/>
      <c r="L4962" s="190"/>
      <c r="M4962" s="191"/>
      <c r="N4962" s="190"/>
      <c r="O4962" s="192"/>
      <c r="P4962" s="218"/>
      <c r="Q4962" s="218"/>
      <c r="R4962" s="218"/>
    </row>
    <row r="4963" spans="1:18" x14ac:dyDescent="0.25">
      <c r="A4963" s="191"/>
      <c r="B4963" s="190"/>
      <c r="C4963" s="190"/>
      <c r="D4963" s="190"/>
      <c r="E4963" s="190"/>
      <c r="F4963" s="190"/>
      <c r="G4963" s="190"/>
      <c r="H4963" s="276"/>
      <c r="I4963" s="190"/>
      <c r="J4963" s="67"/>
      <c r="K4963" s="190"/>
      <c r="L4963" s="190"/>
      <c r="M4963" s="191"/>
      <c r="N4963" s="190"/>
      <c r="O4963" s="192"/>
      <c r="P4963" s="218"/>
      <c r="Q4963" s="218"/>
      <c r="R4963" s="218"/>
    </row>
    <row r="4964" spans="1:18" x14ac:dyDescent="0.25">
      <c r="A4964" s="191"/>
      <c r="B4964" s="190"/>
      <c r="C4964" s="190"/>
      <c r="D4964" s="190"/>
      <c r="E4964" s="190"/>
      <c r="F4964" s="190"/>
      <c r="G4964" s="190"/>
      <c r="H4964" s="276"/>
      <c r="I4964" s="190"/>
      <c r="J4964" s="67"/>
      <c r="K4964" s="190"/>
      <c r="L4964" s="190"/>
      <c r="M4964" s="191"/>
      <c r="N4964" s="190"/>
      <c r="O4964" s="192"/>
      <c r="P4964" s="218"/>
      <c r="Q4964" s="218"/>
      <c r="R4964" s="218"/>
    </row>
    <row r="4965" spans="1:18" x14ac:dyDescent="0.25">
      <c r="A4965" s="191"/>
      <c r="B4965" s="190"/>
      <c r="C4965" s="190"/>
      <c r="D4965" s="190"/>
      <c r="E4965" s="190"/>
      <c r="F4965" s="190"/>
      <c r="G4965" s="190"/>
      <c r="H4965" s="276"/>
      <c r="I4965" s="190"/>
      <c r="J4965" s="67"/>
      <c r="K4965" s="190"/>
      <c r="L4965" s="190"/>
      <c r="M4965" s="191"/>
      <c r="N4965" s="190"/>
      <c r="O4965" s="192"/>
      <c r="P4965" s="218"/>
      <c r="Q4965" s="218"/>
      <c r="R4965" s="218"/>
    </row>
    <row r="4966" spans="1:18" x14ac:dyDescent="0.25">
      <c r="A4966" s="191"/>
      <c r="B4966" s="190"/>
      <c r="C4966" s="190"/>
      <c r="D4966" s="190"/>
      <c r="E4966" s="190"/>
      <c r="F4966" s="190"/>
      <c r="G4966" s="190"/>
      <c r="H4966" s="276"/>
      <c r="I4966" s="190"/>
      <c r="J4966" s="67"/>
      <c r="K4966" s="190"/>
      <c r="L4966" s="190"/>
      <c r="M4966" s="191"/>
      <c r="N4966" s="190"/>
      <c r="O4966" s="192"/>
      <c r="P4966" s="218"/>
      <c r="Q4966" s="218"/>
      <c r="R4966" s="218"/>
    </row>
    <row r="4967" spans="1:18" x14ac:dyDescent="0.25">
      <c r="A4967" s="191"/>
      <c r="B4967" s="190"/>
      <c r="C4967" s="190"/>
      <c r="D4967" s="190"/>
      <c r="E4967" s="190"/>
      <c r="F4967" s="190"/>
      <c r="G4967" s="190"/>
      <c r="H4967" s="276"/>
      <c r="I4967" s="190"/>
      <c r="J4967" s="67"/>
      <c r="K4967" s="190"/>
      <c r="L4967" s="190"/>
      <c r="M4967" s="191"/>
      <c r="N4967" s="190"/>
      <c r="O4967" s="192"/>
      <c r="P4967" s="218"/>
      <c r="Q4967" s="218"/>
      <c r="R4967" s="218"/>
    </row>
    <row r="4968" spans="1:18" x14ac:dyDescent="0.25">
      <c r="A4968" s="191"/>
      <c r="B4968" s="190"/>
      <c r="C4968" s="190"/>
      <c r="D4968" s="190"/>
      <c r="E4968" s="190"/>
      <c r="F4968" s="190"/>
      <c r="G4968" s="190"/>
      <c r="H4968" s="276"/>
      <c r="I4968" s="190"/>
      <c r="J4968" s="67"/>
      <c r="K4968" s="190"/>
      <c r="L4968" s="190"/>
      <c r="M4968" s="191"/>
      <c r="N4968" s="190"/>
      <c r="O4968" s="192"/>
      <c r="P4968" s="218"/>
      <c r="Q4968" s="218"/>
      <c r="R4968" s="218"/>
    </row>
    <row r="4969" spans="1:18" x14ac:dyDescent="0.25">
      <c r="A4969" s="191"/>
      <c r="B4969" s="190"/>
      <c r="C4969" s="190"/>
      <c r="D4969" s="190"/>
      <c r="E4969" s="190"/>
      <c r="F4969" s="190"/>
      <c r="G4969" s="190"/>
      <c r="H4969" s="276"/>
      <c r="I4969" s="190"/>
      <c r="J4969" s="67"/>
      <c r="K4969" s="190"/>
      <c r="L4969" s="190"/>
      <c r="M4969" s="191"/>
      <c r="N4969" s="190"/>
      <c r="O4969" s="192"/>
      <c r="P4969" s="218"/>
      <c r="Q4969" s="218"/>
      <c r="R4969" s="218"/>
    </row>
    <row r="4970" spans="1:18" x14ac:dyDescent="0.25">
      <c r="A4970" s="191"/>
      <c r="B4970" s="190"/>
      <c r="C4970" s="190"/>
      <c r="D4970" s="190"/>
      <c r="E4970" s="190"/>
      <c r="F4970" s="190"/>
      <c r="G4970" s="190"/>
      <c r="H4970" s="276"/>
      <c r="I4970" s="190"/>
      <c r="J4970" s="67"/>
      <c r="K4970" s="190"/>
      <c r="L4970" s="190"/>
      <c r="M4970" s="191"/>
      <c r="N4970" s="190"/>
      <c r="O4970" s="192"/>
      <c r="P4970" s="218"/>
      <c r="Q4970" s="218"/>
      <c r="R4970" s="218"/>
    </row>
    <row r="4971" spans="1:18" x14ac:dyDescent="0.25">
      <c r="A4971" s="191"/>
      <c r="B4971" s="190"/>
      <c r="C4971" s="190"/>
      <c r="D4971" s="190"/>
      <c r="E4971" s="190"/>
      <c r="F4971" s="190"/>
      <c r="G4971" s="190"/>
      <c r="H4971" s="276"/>
      <c r="I4971" s="190"/>
      <c r="J4971" s="67"/>
      <c r="K4971" s="190"/>
      <c r="L4971" s="190"/>
      <c r="M4971" s="191"/>
      <c r="N4971" s="190"/>
      <c r="O4971" s="192"/>
      <c r="P4971" s="218"/>
      <c r="Q4971" s="218"/>
      <c r="R4971" s="218"/>
    </row>
    <row r="4972" spans="1:18" x14ac:dyDescent="0.25">
      <c r="A4972" s="191"/>
      <c r="B4972" s="190"/>
      <c r="C4972" s="190"/>
      <c r="D4972" s="190"/>
      <c r="E4972" s="190"/>
      <c r="F4972" s="190"/>
      <c r="G4972" s="190"/>
      <c r="H4972" s="276"/>
      <c r="I4972" s="190"/>
      <c r="J4972" s="67"/>
      <c r="K4972" s="190"/>
      <c r="L4972" s="190"/>
      <c r="M4972" s="191"/>
      <c r="N4972" s="190"/>
      <c r="O4972" s="192"/>
      <c r="P4972" s="218"/>
      <c r="Q4972" s="218"/>
      <c r="R4972" s="218"/>
    </row>
    <row r="4973" spans="1:18" x14ac:dyDescent="0.25">
      <c r="A4973" s="191"/>
      <c r="B4973" s="190"/>
      <c r="C4973" s="190"/>
      <c r="D4973" s="190"/>
      <c r="E4973" s="190"/>
      <c r="F4973" s="190"/>
      <c r="G4973" s="190"/>
      <c r="H4973" s="276"/>
      <c r="I4973" s="190"/>
      <c r="J4973" s="67"/>
      <c r="K4973" s="190"/>
      <c r="L4973" s="190"/>
      <c r="M4973" s="191"/>
      <c r="N4973" s="190"/>
      <c r="O4973" s="192"/>
      <c r="P4973" s="218"/>
      <c r="Q4973" s="218"/>
      <c r="R4973" s="218"/>
    </row>
    <row r="4974" spans="1:18" x14ac:dyDescent="0.25">
      <c r="A4974" s="191"/>
      <c r="B4974" s="190"/>
      <c r="C4974" s="190"/>
      <c r="D4974" s="190"/>
      <c r="E4974" s="190"/>
      <c r="F4974" s="190"/>
      <c r="G4974" s="190"/>
      <c r="H4974" s="276"/>
      <c r="I4974" s="190"/>
      <c r="J4974" s="67"/>
      <c r="K4974" s="190"/>
      <c r="L4974" s="190"/>
      <c r="M4974" s="191"/>
      <c r="N4974" s="190"/>
      <c r="O4974" s="192"/>
      <c r="P4974" s="218"/>
      <c r="Q4974" s="218"/>
      <c r="R4974" s="218"/>
    </row>
    <row r="4975" spans="1:18" x14ac:dyDescent="0.25">
      <c r="A4975" s="191"/>
      <c r="B4975" s="190"/>
      <c r="C4975" s="190"/>
      <c r="D4975" s="190"/>
      <c r="E4975" s="190"/>
      <c r="F4975" s="190"/>
      <c r="G4975" s="190"/>
      <c r="H4975" s="276"/>
      <c r="I4975" s="190"/>
      <c r="J4975" s="67"/>
      <c r="K4975" s="190"/>
      <c r="L4975" s="190"/>
      <c r="M4975" s="191"/>
      <c r="N4975" s="190"/>
      <c r="O4975" s="192"/>
      <c r="P4975" s="218"/>
      <c r="Q4975" s="218"/>
      <c r="R4975" s="218"/>
    </row>
    <row r="4976" spans="1:18" x14ac:dyDescent="0.25">
      <c r="A4976" s="191"/>
      <c r="B4976" s="190"/>
      <c r="C4976" s="190"/>
      <c r="D4976" s="190"/>
      <c r="E4976" s="190"/>
      <c r="F4976" s="190"/>
      <c r="G4976" s="190"/>
      <c r="H4976" s="276"/>
      <c r="I4976" s="190"/>
      <c r="J4976" s="67"/>
      <c r="K4976" s="190"/>
      <c r="L4976" s="190"/>
      <c r="M4976" s="191"/>
      <c r="N4976" s="190"/>
      <c r="O4976" s="192"/>
      <c r="P4976" s="218"/>
      <c r="Q4976" s="218"/>
      <c r="R4976" s="218"/>
    </row>
    <row r="4977" spans="1:18" x14ac:dyDescent="0.25">
      <c r="A4977" s="191"/>
      <c r="B4977" s="190"/>
      <c r="C4977" s="190"/>
      <c r="D4977" s="190"/>
      <c r="E4977" s="190"/>
      <c r="F4977" s="190"/>
      <c r="G4977" s="190"/>
      <c r="H4977" s="276"/>
      <c r="I4977" s="190"/>
      <c r="J4977" s="67"/>
      <c r="K4977" s="190"/>
      <c r="L4977" s="190"/>
      <c r="M4977" s="191"/>
      <c r="N4977" s="190"/>
      <c r="O4977" s="192"/>
      <c r="P4977" s="218"/>
      <c r="Q4977" s="218"/>
      <c r="R4977" s="218"/>
    </row>
    <row r="4978" spans="1:18" x14ac:dyDescent="0.25">
      <c r="A4978" s="191"/>
      <c r="B4978" s="190"/>
      <c r="C4978" s="190"/>
      <c r="D4978" s="190"/>
      <c r="E4978" s="190"/>
      <c r="F4978" s="190"/>
      <c r="G4978" s="190"/>
      <c r="H4978" s="276"/>
      <c r="I4978" s="190"/>
      <c r="J4978" s="67"/>
      <c r="K4978" s="190"/>
      <c r="L4978" s="190"/>
      <c r="M4978" s="191"/>
      <c r="N4978" s="190"/>
      <c r="O4978" s="192"/>
      <c r="P4978" s="218"/>
      <c r="Q4978" s="218"/>
      <c r="R4978" s="218"/>
    </row>
    <row r="4979" spans="1:18" x14ac:dyDescent="0.25">
      <c r="A4979" s="191"/>
      <c r="B4979" s="190"/>
      <c r="C4979" s="190"/>
      <c r="D4979" s="190"/>
      <c r="E4979" s="190"/>
      <c r="F4979" s="190"/>
      <c r="G4979" s="190"/>
      <c r="H4979" s="276"/>
      <c r="I4979" s="190"/>
      <c r="J4979" s="67"/>
      <c r="K4979" s="190"/>
      <c r="L4979" s="190"/>
      <c r="M4979" s="191"/>
      <c r="N4979" s="190"/>
      <c r="O4979" s="192"/>
      <c r="P4979" s="218"/>
      <c r="Q4979" s="218"/>
      <c r="R4979" s="218"/>
    </row>
    <row r="4980" spans="1:18" x14ac:dyDescent="0.25">
      <c r="A4980" s="191"/>
      <c r="B4980" s="190"/>
      <c r="C4980" s="190"/>
      <c r="D4980" s="190"/>
      <c r="E4980" s="190"/>
      <c r="F4980" s="190"/>
      <c r="G4980" s="190"/>
      <c r="H4980" s="276"/>
      <c r="I4980" s="190"/>
      <c r="J4980" s="67"/>
      <c r="K4980" s="190"/>
      <c r="L4980" s="190"/>
      <c r="M4980" s="191"/>
      <c r="N4980" s="190"/>
      <c r="O4980" s="192"/>
      <c r="P4980" s="218"/>
      <c r="Q4980" s="218"/>
      <c r="R4980" s="218"/>
    </row>
    <row r="4981" spans="1:18" x14ac:dyDescent="0.25">
      <c r="A4981" s="191"/>
      <c r="B4981" s="190"/>
      <c r="C4981" s="190"/>
      <c r="D4981" s="190"/>
      <c r="E4981" s="190"/>
      <c r="F4981" s="190"/>
      <c r="G4981" s="190"/>
      <c r="H4981" s="276"/>
      <c r="I4981" s="190"/>
      <c r="J4981" s="67"/>
      <c r="K4981" s="190"/>
      <c r="L4981" s="190"/>
      <c r="M4981" s="191"/>
      <c r="N4981" s="190"/>
      <c r="O4981" s="192"/>
      <c r="P4981" s="218"/>
      <c r="Q4981" s="218"/>
      <c r="R4981" s="218"/>
    </row>
    <row r="4982" spans="1:18" x14ac:dyDescent="0.25">
      <c r="A4982" s="191"/>
      <c r="B4982" s="190"/>
      <c r="C4982" s="190"/>
      <c r="D4982" s="190"/>
      <c r="E4982" s="190"/>
      <c r="F4982" s="190"/>
      <c r="G4982" s="190"/>
      <c r="H4982" s="276"/>
      <c r="I4982" s="190"/>
      <c r="J4982" s="67"/>
      <c r="K4982" s="190"/>
      <c r="L4982" s="190"/>
      <c r="M4982" s="191"/>
      <c r="N4982" s="190"/>
      <c r="O4982" s="192"/>
      <c r="P4982" s="218"/>
      <c r="Q4982" s="218"/>
      <c r="R4982" s="218"/>
    </row>
    <row r="4983" spans="1:18" x14ac:dyDescent="0.25">
      <c r="A4983" s="191"/>
      <c r="B4983" s="190"/>
      <c r="C4983" s="190"/>
      <c r="D4983" s="190"/>
      <c r="E4983" s="190"/>
      <c r="F4983" s="190"/>
      <c r="G4983" s="190"/>
      <c r="H4983" s="276"/>
      <c r="I4983" s="190"/>
      <c r="J4983" s="67"/>
      <c r="K4983" s="190"/>
      <c r="L4983" s="190"/>
      <c r="M4983" s="191"/>
      <c r="N4983" s="190"/>
      <c r="O4983" s="192"/>
      <c r="P4983" s="218"/>
      <c r="Q4983" s="218"/>
      <c r="R4983" s="218"/>
    </row>
    <row r="4984" spans="1:18" x14ac:dyDescent="0.25">
      <c r="A4984" s="191"/>
      <c r="B4984" s="190"/>
      <c r="C4984" s="190"/>
      <c r="D4984" s="190"/>
      <c r="E4984" s="190"/>
      <c r="F4984" s="190"/>
      <c r="G4984" s="190"/>
      <c r="H4984" s="276"/>
      <c r="I4984" s="190"/>
      <c r="J4984" s="67"/>
      <c r="K4984" s="190"/>
      <c r="L4984" s="190"/>
      <c r="M4984" s="191"/>
      <c r="N4984" s="190"/>
      <c r="O4984" s="192"/>
      <c r="P4984" s="218"/>
      <c r="Q4984" s="218"/>
      <c r="R4984" s="218"/>
    </row>
    <row r="4985" spans="1:18" x14ac:dyDescent="0.25">
      <c r="A4985" s="191"/>
      <c r="B4985" s="190"/>
      <c r="C4985" s="190"/>
      <c r="D4985" s="190"/>
      <c r="E4985" s="190"/>
      <c r="F4985" s="190"/>
      <c r="G4985" s="190"/>
      <c r="H4985" s="276"/>
      <c r="I4985" s="190"/>
      <c r="J4985" s="67"/>
      <c r="K4985" s="190"/>
      <c r="L4985" s="190"/>
      <c r="M4985" s="191"/>
      <c r="N4985" s="190"/>
      <c r="O4985" s="192"/>
      <c r="P4985" s="218"/>
      <c r="Q4985" s="218"/>
      <c r="R4985" s="218"/>
    </row>
    <row r="4986" spans="1:18" x14ac:dyDescent="0.25">
      <c r="A4986" s="191"/>
      <c r="B4986" s="190"/>
      <c r="C4986" s="190"/>
      <c r="D4986" s="190"/>
      <c r="E4986" s="190"/>
      <c r="F4986" s="190"/>
      <c r="G4986" s="190"/>
      <c r="H4986" s="276"/>
      <c r="I4986" s="190"/>
      <c r="J4986" s="67"/>
      <c r="K4986" s="190"/>
      <c r="L4986" s="190"/>
      <c r="M4986" s="191"/>
      <c r="N4986" s="190"/>
      <c r="O4986" s="192"/>
      <c r="P4986" s="218"/>
      <c r="Q4986" s="218"/>
      <c r="R4986" s="218"/>
    </row>
    <row r="4987" spans="1:18" x14ac:dyDescent="0.25">
      <c r="A4987" s="191"/>
      <c r="B4987" s="190"/>
      <c r="C4987" s="190"/>
      <c r="D4987" s="190"/>
      <c r="E4987" s="190"/>
      <c r="F4987" s="190"/>
      <c r="G4987" s="190"/>
      <c r="H4987" s="276"/>
      <c r="I4987" s="190"/>
      <c r="J4987" s="67"/>
      <c r="K4987" s="190"/>
      <c r="L4987" s="190"/>
      <c r="M4987" s="191"/>
      <c r="N4987" s="190"/>
      <c r="O4987" s="192"/>
      <c r="P4987" s="218"/>
      <c r="Q4987" s="218"/>
      <c r="R4987" s="218"/>
    </row>
    <row r="4988" spans="1:18" x14ac:dyDescent="0.25">
      <c r="A4988" s="191"/>
      <c r="B4988" s="190"/>
      <c r="C4988" s="190"/>
      <c r="D4988" s="190"/>
      <c r="E4988" s="190"/>
      <c r="F4988" s="190"/>
      <c r="G4988" s="190"/>
      <c r="H4988" s="276"/>
      <c r="I4988" s="190"/>
      <c r="J4988" s="67"/>
      <c r="K4988" s="190"/>
      <c r="L4988" s="190"/>
      <c r="M4988" s="191"/>
      <c r="N4988" s="190"/>
      <c r="O4988" s="192"/>
      <c r="P4988" s="218"/>
      <c r="Q4988" s="218"/>
      <c r="R4988" s="218"/>
    </row>
    <row r="4989" spans="1:18" x14ac:dyDescent="0.25">
      <c r="A4989" s="191"/>
      <c r="B4989" s="190"/>
      <c r="C4989" s="190"/>
      <c r="D4989" s="190"/>
      <c r="E4989" s="190"/>
      <c r="F4989" s="190"/>
      <c r="G4989" s="190"/>
      <c r="H4989" s="276"/>
      <c r="I4989" s="190"/>
      <c r="J4989" s="67"/>
      <c r="K4989" s="190"/>
      <c r="L4989" s="190"/>
      <c r="M4989" s="191"/>
      <c r="N4989" s="190"/>
      <c r="O4989" s="192"/>
      <c r="P4989" s="218"/>
      <c r="Q4989" s="218"/>
      <c r="R4989" s="218"/>
    </row>
    <row r="4990" spans="1:18" x14ac:dyDescent="0.25">
      <c r="A4990" s="191"/>
      <c r="B4990" s="190"/>
      <c r="C4990" s="190"/>
      <c r="D4990" s="190"/>
      <c r="E4990" s="190"/>
      <c r="F4990" s="190"/>
      <c r="G4990" s="190"/>
      <c r="H4990" s="276"/>
      <c r="I4990" s="190"/>
      <c r="J4990" s="67"/>
      <c r="K4990" s="190"/>
      <c r="L4990" s="190"/>
      <c r="M4990" s="191"/>
      <c r="N4990" s="190"/>
      <c r="O4990" s="192"/>
      <c r="P4990" s="218"/>
      <c r="Q4990" s="218"/>
      <c r="R4990" s="218"/>
    </row>
    <row r="4991" spans="1:18" x14ac:dyDescent="0.25">
      <c r="A4991" s="191"/>
      <c r="B4991" s="190"/>
      <c r="C4991" s="190"/>
      <c r="D4991" s="190"/>
      <c r="E4991" s="190"/>
      <c r="F4991" s="190"/>
      <c r="G4991" s="190"/>
      <c r="H4991" s="276"/>
      <c r="I4991" s="190"/>
      <c r="J4991" s="67"/>
      <c r="K4991" s="190"/>
      <c r="L4991" s="190"/>
      <c r="M4991" s="191"/>
      <c r="N4991" s="190"/>
      <c r="O4991" s="192"/>
      <c r="P4991" s="218"/>
      <c r="Q4991" s="218"/>
      <c r="R4991" s="218"/>
    </row>
    <row r="4992" spans="1:18" x14ac:dyDescent="0.25">
      <c r="A4992" s="191"/>
      <c r="B4992" s="190"/>
      <c r="C4992" s="190"/>
      <c r="D4992" s="190"/>
      <c r="E4992" s="190"/>
      <c r="F4992" s="190"/>
      <c r="G4992" s="190"/>
      <c r="H4992" s="276"/>
      <c r="I4992" s="190"/>
      <c r="J4992" s="67"/>
      <c r="K4992" s="190"/>
      <c r="L4992" s="190"/>
      <c r="M4992" s="191"/>
      <c r="N4992" s="190"/>
      <c r="O4992" s="192"/>
      <c r="P4992" s="218"/>
      <c r="Q4992" s="218"/>
      <c r="R4992" s="218"/>
    </row>
    <row r="4993" spans="1:18" x14ac:dyDescent="0.25">
      <c r="A4993" s="191"/>
      <c r="B4993" s="190"/>
      <c r="C4993" s="190"/>
      <c r="D4993" s="190"/>
      <c r="E4993" s="190"/>
      <c r="F4993" s="190"/>
      <c r="G4993" s="190"/>
      <c r="H4993" s="276"/>
      <c r="I4993" s="190"/>
      <c r="J4993" s="67"/>
      <c r="K4993" s="190"/>
      <c r="L4993" s="190"/>
      <c r="M4993" s="191"/>
      <c r="N4993" s="190"/>
      <c r="O4993" s="192"/>
      <c r="P4993" s="218"/>
      <c r="Q4993" s="218"/>
      <c r="R4993" s="218"/>
    </row>
    <row r="4994" spans="1:18" x14ac:dyDescent="0.25">
      <c r="A4994" s="191"/>
      <c r="B4994" s="190"/>
      <c r="C4994" s="190"/>
      <c r="D4994" s="190"/>
      <c r="E4994" s="190"/>
      <c r="F4994" s="190"/>
      <c r="G4994" s="190"/>
      <c r="H4994" s="276"/>
      <c r="I4994" s="190"/>
      <c r="J4994" s="67"/>
      <c r="K4994" s="190"/>
      <c r="L4994" s="190"/>
      <c r="M4994" s="191"/>
      <c r="N4994" s="190"/>
      <c r="O4994" s="192"/>
      <c r="P4994" s="218"/>
      <c r="Q4994" s="218"/>
      <c r="R4994" s="218"/>
    </row>
    <row r="4995" spans="1:18" x14ac:dyDescent="0.25">
      <c r="A4995" s="191"/>
      <c r="B4995" s="190"/>
      <c r="C4995" s="190"/>
      <c r="D4995" s="190"/>
      <c r="E4995" s="190"/>
      <c r="F4995" s="190"/>
      <c r="G4995" s="190"/>
      <c r="H4995" s="276"/>
      <c r="I4995" s="190"/>
      <c r="J4995" s="67"/>
      <c r="K4995" s="190"/>
      <c r="L4995" s="190"/>
      <c r="M4995" s="191"/>
      <c r="N4995" s="190"/>
      <c r="O4995" s="192"/>
      <c r="P4995" s="218"/>
      <c r="Q4995" s="218"/>
      <c r="R4995" s="218"/>
    </row>
    <row r="4996" spans="1:18" x14ac:dyDescent="0.25">
      <c r="A4996" s="191"/>
      <c r="B4996" s="190"/>
      <c r="C4996" s="190"/>
      <c r="D4996" s="190"/>
      <c r="E4996" s="190"/>
      <c r="F4996" s="190"/>
      <c r="G4996" s="190"/>
      <c r="H4996" s="276"/>
      <c r="I4996" s="190"/>
      <c r="J4996" s="67"/>
      <c r="K4996" s="190"/>
      <c r="L4996" s="190"/>
      <c r="M4996" s="191"/>
      <c r="N4996" s="190"/>
      <c r="O4996" s="192"/>
      <c r="P4996" s="218"/>
      <c r="Q4996" s="218"/>
      <c r="R4996" s="218"/>
    </row>
    <row r="4997" spans="1:18" x14ac:dyDescent="0.25">
      <c r="A4997" s="191"/>
      <c r="B4997" s="190"/>
      <c r="C4997" s="190"/>
      <c r="D4997" s="190"/>
      <c r="E4997" s="190"/>
      <c r="F4997" s="190"/>
      <c r="G4997" s="190"/>
      <c r="H4997" s="276"/>
      <c r="I4997" s="190"/>
      <c r="J4997" s="67"/>
      <c r="K4997" s="190"/>
      <c r="L4997" s="190"/>
      <c r="M4997" s="191"/>
      <c r="N4997" s="190"/>
      <c r="O4997" s="192"/>
      <c r="P4997" s="218"/>
      <c r="Q4997" s="218"/>
      <c r="R4997" s="218"/>
    </row>
    <row r="4998" spans="1:18" x14ac:dyDescent="0.25">
      <c r="A4998" s="191"/>
      <c r="B4998" s="190"/>
      <c r="C4998" s="190"/>
      <c r="D4998" s="190"/>
      <c r="E4998" s="190"/>
      <c r="F4998" s="190"/>
      <c r="G4998" s="190"/>
      <c r="H4998" s="276"/>
      <c r="I4998" s="190"/>
      <c r="J4998" s="67"/>
      <c r="K4998" s="190"/>
      <c r="L4998" s="190"/>
      <c r="M4998" s="191"/>
      <c r="N4998" s="190"/>
      <c r="O4998" s="192"/>
      <c r="P4998" s="218"/>
      <c r="Q4998" s="218"/>
      <c r="R4998" s="218"/>
    </row>
    <row r="4999" spans="1:18" x14ac:dyDescent="0.25">
      <c r="A4999" s="191"/>
      <c r="B4999" s="190"/>
      <c r="C4999" s="190"/>
      <c r="D4999" s="190"/>
      <c r="E4999" s="190"/>
      <c r="F4999" s="190"/>
      <c r="G4999" s="190"/>
      <c r="H4999" s="276"/>
      <c r="I4999" s="190"/>
      <c r="J4999" s="67"/>
      <c r="K4999" s="190"/>
      <c r="L4999" s="190"/>
      <c r="M4999" s="191"/>
      <c r="N4999" s="190"/>
      <c r="O4999" s="192"/>
      <c r="P4999" s="218"/>
      <c r="Q4999" s="218"/>
      <c r="R4999" s="218"/>
    </row>
    <row r="5000" spans="1:18" x14ac:dyDescent="0.25">
      <c r="A5000" s="191"/>
      <c r="B5000" s="190"/>
      <c r="C5000" s="190"/>
      <c r="D5000" s="190"/>
      <c r="E5000" s="190"/>
      <c r="F5000" s="190"/>
      <c r="G5000" s="190"/>
      <c r="H5000" s="276"/>
      <c r="I5000" s="190"/>
      <c r="J5000" s="67"/>
      <c r="K5000" s="190"/>
      <c r="L5000" s="190"/>
      <c r="M5000" s="191"/>
      <c r="N5000" s="190"/>
      <c r="O5000" s="192"/>
      <c r="P5000" s="218"/>
      <c r="Q5000" s="218"/>
      <c r="R5000" s="218"/>
    </row>
    <row r="5001" spans="1:18" x14ac:dyDescent="0.25">
      <c r="A5001" s="191"/>
      <c r="B5001" s="190"/>
      <c r="C5001" s="190"/>
      <c r="D5001" s="190"/>
      <c r="E5001" s="190"/>
      <c r="F5001" s="190"/>
      <c r="G5001" s="190"/>
      <c r="H5001" s="276"/>
      <c r="I5001" s="190"/>
      <c r="J5001" s="67"/>
      <c r="K5001" s="190"/>
      <c r="L5001" s="190"/>
      <c r="M5001" s="191"/>
      <c r="N5001" s="190"/>
      <c r="O5001" s="192"/>
      <c r="P5001" s="218"/>
      <c r="Q5001" s="218"/>
      <c r="R5001" s="218"/>
    </row>
    <row r="5002" spans="1:18" x14ac:dyDescent="0.25">
      <c r="A5002" s="191"/>
      <c r="B5002" s="190"/>
      <c r="C5002" s="190"/>
      <c r="D5002" s="190"/>
      <c r="E5002" s="190"/>
      <c r="F5002" s="190"/>
      <c r="G5002" s="190"/>
      <c r="H5002" s="276"/>
      <c r="I5002" s="190"/>
      <c r="J5002" s="67"/>
      <c r="K5002" s="190"/>
      <c r="L5002" s="190"/>
      <c r="M5002" s="191"/>
      <c r="N5002" s="190"/>
      <c r="O5002" s="192"/>
      <c r="P5002" s="218"/>
      <c r="Q5002" s="218"/>
      <c r="R5002" s="218"/>
    </row>
    <row r="5003" spans="1:18" x14ac:dyDescent="0.25">
      <c r="A5003" s="191"/>
      <c r="B5003" s="190"/>
      <c r="C5003" s="190"/>
      <c r="D5003" s="190"/>
      <c r="E5003" s="190"/>
      <c r="F5003" s="190"/>
      <c r="G5003" s="190"/>
      <c r="H5003" s="276"/>
      <c r="I5003" s="190"/>
      <c r="J5003" s="67"/>
      <c r="K5003" s="190"/>
      <c r="L5003" s="190"/>
      <c r="M5003" s="191"/>
      <c r="N5003" s="190"/>
      <c r="O5003" s="192"/>
      <c r="P5003" s="218"/>
      <c r="Q5003" s="218"/>
      <c r="R5003" s="218"/>
    </row>
    <row r="5004" spans="1:18" x14ac:dyDescent="0.25">
      <c r="A5004" s="191"/>
      <c r="B5004" s="190"/>
      <c r="C5004" s="190"/>
      <c r="D5004" s="190"/>
      <c r="E5004" s="190"/>
      <c r="F5004" s="190"/>
      <c r="G5004" s="190"/>
      <c r="H5004" s="276"/>
      <c r="I5004" s="190"/>
      <c r="J5004" s="67"/>
      <c r="K5004" s="190"/>
      <c r="L5004" s="190"/>
      <c r="M5004" s="191"/>
      <c r="N5004" s="190"/>
      <c r="O5004" s="192"/>
      <c r="P5004" s="218"/>
      <c r="Q5004" s="218"/>
      <c r="R5004" s="218"/>
    </row>
    <row r="5005" spans="1:18" x14ac:dyDescent="0.25">
      <c r="A5005" s="191"/>
      <c r="B5005" s="190"/>
      <c r="C5005" s="190"/>
      <c r="D5005" s="190"/>
      <c r="E5005" s="190"/>
      <c r="F5005" s="190"/>
      <c r="G5005" s="190"/>
      <c r="H5005" s="276"/>
      <c r="I5005" s="190"/>
      <c r="J5005" s="67"/>
      <c r="K5005" s="190"/>
      <c r="L5005" s="190"/>
      <c r="M5005" s="191"/>
      <c r="N5005" s="190"/>
      <c r="O5005" s="192"/>
      <c r="P5005" s="218"/>
      <c r="Q5005" s="218"/>
      <c r="R5005" s="218"/>
    </row>
    <row r="5006" spans="1:18" x14ac:dyDescent="0.25">
      <c r="A5006" s="191"/>
      <c r="B5006" s="190"/>
      <c r="C5006" s="190"/>
      <c r="D5006" s="190"/>
      <c r="E5006" s="190"/>
      <c r="F5006" s="190"/>
      <c r="G5006" s="190"/>
      <c r="H5006" s="276"/>
      <c r="I5006" s="190"/>
      <c r="J5006" s="67"/>
      <c r="K5006" s="190"/>
      <c r="L5006" s="190"/>
      <c r="M5006" s="191"/>
      <c r="N5006" s="190"/>
      <c r="O5006" s="192"/>
      <c r="P5006" s="218"/>
      <c r="Q5006" s="218"/>
      <c r="R5006" s="218"/>
    </row>
    <row r="5007" spans="1:18" x14ac:dyDescent="0.25">
      <c r="A5007" s="191"/>
      <c r="B5007" s="190"/>
      <c r="C5007" s="190"/>
      <c r="D5007" s="190"/>
      <c r="E5007" s="190"/>
      <c r="F5007" s="190"/>
      <c r="G5007" s="190"/>
      <c r="H5007" s="276"/>
      <c r="I5007" s="190"/>
      <c r="J5007" s="67"/>
      <c r="K5007" s="190"/>
      <c r="L5007" s="190"/>
      <c r="M5007" s="191"/>
      <c r="N5007" s="190"/>
      <c r="O5007" s="192"/>
      <c r="P5007" s="218"/>
      <c r="Q5007" s="218"/>
      <c r="R5007" s="218"/>
    </row>
    <row r="5008" spans="1:18" x14ac:dyDescent="0.25">
      <c r="A5008" s="191"/>
      <c r="B5008" s="190"/>
      <c r="C5008" s="190"/>
      <c r="D5008" s="190"/>
      <c r="E5008" s="190"/>
      <c r="F5008" s="190"/>
      <c r="G5008" s="190"/>
      <c r="H5008" s="276"/>
      <c r="I5008" s="190"/>
      <c r="J5008" s="67"/>
      <c r="K5008" s="190"/>
      <c r="L5008" s="190"/>
      <c r="M5008" s="191"/>
      <c r="N5008" s="190"/>
      <c r="O5008" s="192"/>
      <c r="P5008" s="218"/>
      <c r="Q5008" s="218"/>
      <c r="R5008" s="218"/>
    </row>
    <row r="5009" spans="1:18" x14ac:dyDescent="0.25">
      <c r="A5009" s="191"/>
      <c r="B5009" s="190"/>
      <c r="C5009" s="190"/>
      <c r="D5009" s="190"/>
      <c r="E5009" s="190"/>
      <c r="F5009" s="190"/>
      <c r="G5009" s="190"/>
      <c r="H5009" s="276"/>
      <c r="I5009" s="190"/>
      <c r="J5009" s="67"/>
      <c r="K5009" s="190"/>
      <c r="L5009" s="190"/>
      <c r="M5009" s="191"/>
      <c r="N5009" s="190"/>
      <c r="O5009" s="192"/>
      <c r="P5009" s="218"/>
      <c r="Q5009" s="218"/>
      <c r="R5009" s="218"/>
    </row>
    <row r="5010" spans="1:18" x14ac:dyDescent="0.25">
      <c r="A5010" s="191"/>
      <c r="B5010" s="190"/>
      <c r="C5010" s="190"/>
      <c r="D5010" s="190"/>
      <c r="E5010" s="190"/>
      <c r="F5010" s="190"/>
      <c r="G5010" s="190"/>
      <c r="H5010" s="276"/>
      <c r="I5010" s="190"/>
      <c r="J5010" s="67"/>
      <c r="K5010" s="190"/>
      <c r="L5010" s="190"/>
      <c r="M5010" s="191"/>
      <c r="N5010" s="190"/>
      <c r="O5010" s="192"/>
      <c r="P5010" s="218"/>
      <c r="Q5010" s="218"/>
      <c r="R5010" s="218"/>
    </row>
    <row r="5011" spans="1:18" x14ac:dyDescent="0.25">
      <c r="A5011" s="191"/>
      <c r="B5011" s="190"/>
      <c r="C5011" s="190"/>
      <c r="D5011" s="190"/>
      <c r="E5011" s="190"/>
      <c r="F5011" s="190"/>
      <c r="G5011" s="190"/>
      <c r="H5011" s="276"/>
      <c r="I5011" s="190"/>
      <c r="J5011" s="67"/>
      <c r="K5011" s="190"/>
      <c r="L5011" s="190"/>
      <c r="M5011" s="191"/>
      <c r="N5011" s="190"/>
      <c r="O5011" s="192"/>
      <c r="P5011" s="218"/>
      <c r="Q5011" s="218"/>
      <c r="R5011" s="218"/>
    </row>
    <row r="5012" spans="1:18" x14ac:dyDescent="0.25">
      <c r="A5012" s="191"/>
      <c r="B5012" s="190"/>
      <c r="C5012" s="190"/>
      <c r="D5012" s="190"/>
      <c r="E5012" s="190"/>
      <c r="F5012" s="190"/>
      <c r="G5012" s="190"/>
      <c r="H5012" s="276"/>
      <c r="I5012" s="190"/>
      <c r="J5012" s="67"/>
      <c r="K5012" s="190"/>
      <c r="L5012" s="190"/>
      <c r="M5012" s="191"/>
      <c r="N5012" s="190"/>
      <c r="O5012" s="192"/>
      <c r="P5012" s="218"/>
      <c r="Q5012" s="218"/>
      <c r="R5012" s="218"/>
    </row>
    <row r="5013" spans="1:18" x14ac:dyDescent="0.25">
      <c r="A5013" s="191"/>
      <c r="B5013" s="190"/>
      <c r="C5013" s="190"/>
      <c r="D5013" s="190"/>
      <c r="E5013" s="190"/>
      <c r="F5013" s="190"/>
      <c r="G5013" s="190"/>
      <c r="H5013" s="276"/>
      <c r="I5013" s="190"/>
      <c r="J5013" s="67"/>
      <c r="K5013" s="190"/>
      <c r="L5013" s="190"/>
      <c r="M5013" s="191"/>
      <c r="N5013" s="190"/>
      <c r="O5013" s="192"/>
      <c r="P5013" s="218"/>
      <c r="Q5013" s="218"/>
      <c r="R5013" s="218"/>
    </row>
    <row r="5014" spans="1:18" x14ac:dyDescent="0.25">
      <c r="A5014" s="191"/>
      <c r="B5014" s="190"/>
      <c r="C5014" s="190"/>
      <c r="D5014" s="190"/>
      <c r="E5014" s="190"/>
      <c r="F5014" s="190"/>
      <c r="G5014" s="190"/>
      <c r="H5014" s="276"/>
      <c r="I5014" s="190"/>
      <c r="J5014" s="67"/>
      <c r="K5014" s="190"/>
      <c r="L5014" s="190"/>
      <c r="M5014" s="191"/>
      <c r="N5014" s="190"/>
      <c r="O5014" s="192"/>
      <c r="P5014" s="218"/>
      <c r="Q5014" s="218"/>
      <c r="R5014" s="218"/>
    </row>
    <row r="5015" spans="1:18" x14ac:dyDescent="0.25">
      <c r="A5015" s="191"/>
      <c r="B5015" s="190"/>
      <c r="C5015" s="190"/>
      <c r="D5015" s="190"/>
      <c r="E5015" s="190"/>
      <c r="F5015" s="190"/>
      <c r="G5015" s="190"/>
      <c r="H5015" s="276"/>
      <c r="I5015" s="190"/>
      <c r="J5015" s="67"/>
      <c r="K5015" s="190"/>
      <c r="L5015" s="190"/>
      <c r="M5015" s="191"/>
      <c r="N5015" s="190"/>
      <c r="O5015" s="192"/>
      <c r="P5015" s="218"/>
      <c r="Q5015" s="218"/>
      <c r="R5015" s="218"/>
    </row>
    <row r="5016" spans="1:18" x14ac:dyDescent="0.25">
      <c r="A5016" s="191"/>
      <c r="B5016" s="190"/>
      <c r="C5016" s="190"/>
      <c r="D5016" s="190"/>
      <c r="E5016" s="190"/>
      <c r="F5016" s="190"/>
      <c r="G5016" s="190"/>
      <c r="H5016" s="276"/>
      <c r="I5016" s="190"/>
      <c r="J5016" s="67"/>
      <c r="K5016" s="190"/>
      <c r="L5016" s="190"/>
      <c r="M5016" s="191"/>
      <c r="N5016" s="190"/>
      <c r="O5016" s="192"/>
      <c r="P5016" s="218"/>
      <c r="Q5016" s="218"/>
      <c r="R5016" s="218"/>
    </row>
    <row r="5017" spans="1:18" x14ac:dyDescent="0.25">
      <c r="A5017" s="191"/>
      <c r="B5017" s="190"/>
      <c r="C5017" s="190"/>
      <c r="D5017" s="190"/>
      <c r="E5017" s="190"/>
      <c r="F5017" s="190"/>
      <c r="G5017" s="190"/>
      <c r="H5017" s="276"/>
      <c r="I5017" s="190"/>
      <c r="J5017" s="67"/>
      <c r="K5017" s="190"/>
      <c r="L5017" s="190"/>
      <c r="M5017" s="191"/>
      <c r="N5017" s="190"/>
      <c r="O5017" s="192"/>
      <c r="P5017" s="218"/>
      <c r="Q5017" s="218"/>
      <c r="R5017" s="218"/>
    </row>
    <row r="5018" spans="1:18" x14ac:dyDescent="0.25">
      <c r="A5018" s="191"/>
      <c r="B5018" s="190"/>
      <c r="C5018" s="190"/>
      <c r="D5018" s="190"/>
      <c r="E5018" s="190"/>
      <c r="F5018" s="190"/>
      <c r="G5018" s="190"/>
      <c r="H5018" s="276"/>
      <c r="I5018" s="190"/>
      <c r="J5018" s="67"/>
      <c r="K5018" s="190"/>
      <c r="L5018" s="190"/>
      <c r="M5018" s="191"/>
      <c r="N5018" s="190"/>
      <c r="O5018" s="192"/>
      <c r="P5018" s="218"/>
      <c r="Q5018" s="218"/>
      <c r="R5018" s="218"/>
    </row>
    <row r="5019" spans="1:18" x14ac:dyDescent="0.25">
      <c r="A5019" s="191"/>
      <c r="B5019" s="190"/>
      <c r="C5019" s="190"/>
      <c r="D5019" s="190"/>
      <c r="E5019" s="190"/>
      <c r="F5019" s="190"/>
      <c r="G5019" s="190"/>
      <c r="H5019" s="276"/>
      <c r="I5019" s="190"/>
      <c r="J5019" s="67"/>
      <c r="K5019" s="190"/>
      <c r="L5019" s="190"/>
      <c r="M5019" s="191"/>
      <c r="N5019" s="190"/>
      <c r="O5019" s="192"/>
      <c r="P5019" s="218"/>
      <c r="Q5019" s="218"/>
      <c r="R5019" s="218"/>
    </row>
    <row r="5020" spans="1:18" x14ac:dyDescent="0.25">
      <c r="A5020" s="191"/>
      <c r="B5020" s="190"/>
      <c r="C5020" s="190"/>
      <c r="D5020" s="190"/>
      <c r="E5020" s="190"/>
      <c r="F5020" s="190"/>
      <c r="G5020" s="190"/>
      <c r="H5020" s="276"/>
      <c r="I5020" s="190"/>
      <c r="J5020" s="67"/>
      <c r="K5020" s="190"/>
      <c r="L5020" s="190"/>
      <c r="M5020" s="191"/>
      <c r="N5020" s="190"/>
      <c r="O5020" s="192"/>
      <c r="P5020" s="218"/>
      <c r="Q5020" s="218"/>
      <c r="R5020" s="218"/>
    </row>
    <row r="5021" spans="1:18" x14ac:dyDescent="0.25">
      <c r="A5021" s="191"/>
      <c r="B5021" s="190"/>
      <c r="C5021" s="190"/>
      <c r="D5021" s="190"/>
      <c r="E5021" s="190"/>
      <c r="F5021" s="190"/>
      <c r="G5021" s="190"/>
      <c r="H5021" s="276"/>
      <c r="I5021" s="190"/>
      <c r="J5021" s="67"/>
      <c r="K5021" s="190"/>
      <c r="L5021" s="190"/>
      <c r="M5021" s="191"/>
      <c r="N5021" s="190"/>
      <c r="O5021" s="192"/>
      <c r="P5021" s="218"/>
      <c r="Q5021" s="218"/>
      <c r="R5021" s="218"/>
    </row>
    <row r="5022" spans="1:18" x14ac:dyDescent="0.25">
      <c r="A5022" s="191"/>
      <c r="B5022" s="190"/>
      <c r="C5022" s="190"/>
      <c r="D5022" s="190"/>
      <c r="E5022" s="190"/>
      <c r="F5022" s="190"/>
      <c r="G5022" s="190"/>
      <c r="H5022" s="276"/>
      <c r="I5022" s="190"/>
      <c r="J5022" s="67"/>
      <c r="K5022" s="190"/>
      <c r="L5022" s="190"/>
      <c r="M5022" s="191"/>
      <c r="N5022" s="190"/>
      <c r="O5022" s="192"/>
      <c r="P5022" s="218"/>
      <c r="Q5022" s="218"/>
      <c r="R5022" s="218"/>
    </row>
    <row r="5023" spans="1:18" x14ac:dyDescent="0.25">
      <c r="A5023" s="191"/>
      <c r="B5023" s="190"/>
      <c r="C5023" s="190"/>
      <c r="D5023" s="190"/>
      <c r="E5023" s="190"/>
      <c r="F5023" s="190"/>
      <c r="G5023" s="190"/>
      <c r="H5023" s="276"/>
      <c r="I5023" s="190"/>
      <c r="J5023" s="67"/>
      <c r="K5023" s="190"/>
      <c r="L5023" s="190"/>
      <c r="M5023" s="191"/>
      <c r="N5023" s="190"/>
      <c r="O5023" s="192"/>
      <c r="P5023" s="218"/>
      <c r="Q5023" s="218"/>
      <c r="R5023" s="218"/>
    </row>
    <row r="5024" spans="1:18" x14ac:dyDescent="0.25">
      <c r="A5024" s="191"/>
      <c r="B5024" s="190"/>
      <c r="C5024" s="190"/>
      <c r="D5024" s="190"/>
      <c r="E5024" s="190"/>
      <c r="F5024" s="190"/>
      <c r="G5024" s="190"/>
      <c r="H5024" s="276"/>
      <c r="I5024" s="190"/>
      <c r="J5024" s="67"/>
      <c r="K5024" s="190"/>
      <c r="L5024" s="190"/>
      <c r="M5024" s="191"/>
      <c r="N5024" s="190"/>
      <c r="O5024" s="192"/>
      <c r="P5024" s="218"/>
      <c r="Q5024" s="218"/>
      <c r="R5024" s="218"/>
    </row>
    <row r="5025" spans="1:18" x14ac:dyDescent="0.25">
      <c r="A5025" s="191"/>
      <c r="B5025" s="190"/>
      <c r="C5025" s="190"/>
      <c r="D5025" s="190"/>
      <c r="E5025" s="190"/>
      <c r="F5025" s="190"/>
      <c r="G5025" s="190"/>
      <c r="H5025" s="276"/>
      <c r="I5025" s="190"/>
      <c r="J5025" s="67"/>
      <c r="K5025" s="190"/>
      <c r="L5025" s="190"/>
      <c r="M5025" s="191"/>
      <c r="N5025" s="190"/>
      <c r="O5025" s="192"/>
      <c r="P5025" s="218"/>
      <c r="Q5025" s="218"/>
      <c r="R5025" s="218"/>
    </row>
    <row r="5026" spans="1:18" x14ac:dyDescent="0.25">
      <c r="A5026" s="191"/>
      <c r="B5026" s="190"/>
      <c r="C5026" s="190"/>
      <c r="D5026" s="190"/>
      <c r="E5026" s="190"/>
      <c r="F5026" s="190"/>
      <c r="G5026" s="190"/>
      <c r="H5026" s="276"/>
      <c r="I5026" s="190"/>
      <c r="J5026" s="67"/>
      <c r="K5026" s="190"/>
      <c r="L5026" s="190"/>
      <c r="M5026" s="191"/>
      <c r="N5026" s="190"/>
      <c r="O5026" s="192"/>
      <c r="P5026" s="218"/>
      <c r="Q5026" s="218"/>
      <c r="R5026" s="218"/>
    </row>
    <row r="5027" spans="1:18" x14ac:dyDescent="0.25">
      <c r="A5027" s="191"/>
      <c r="B5027" s="190"/>
      <c r="C5027" s="190"/>
      <c r="D5027" s="190"/>
      <c r="E5027" s="190"/>
      <c r="F5027" s="190"/>
      <c r="G5027" s="190"/>
      <c r="H5027" s="276"/>
      <c r="I5027" s="190"/>
      <c r="J5027" s="67"/>
      <c r="K5027" s="190"/>
      <c r="L5027" s="190"/>
      <c r="M5027" s="191"/>
      <c r="N5027" s="190"/>
      <c r="O5027" s="192"/>
      <c r="P5027" s="218"/>
      <c r="Q5027" s="218"/>
      <c r="R5027" s="218"/>
    </row>
    <row r="5028" spans="1:18" x14ac:dyDescent="0.25">
      <c r="A5028" s="191"/>
      <c r="B5028" s="190"/>
      <c r="C5028" s="190"/>
      <c r="D5028" s="190"/>
      <c r="E5028" s="190"/>
      <c r="F5028" s="190"/>
      <c r="G5028" s="190"/>
      <c r="H5028" s="276"/>
      <c r="I5028" s="190"/>
      <c r="J5028" s="67"/>
      <c r="K5028" s="190"/>
      <c r="L5028" s="190"/>
      <c r="M5028" s="191"/>
      <c r="N5028" s="190"/>
      <c r="O5028" s="192"/>
      <c r="P5028" s="218"/>
      <c r="Q5028" s="218"/>
      <c r="R5028" s="218"/>
    </row>
    <row r="5029" spans="1:18" x14ac:dyDescent="0.25">
      <c r="A5029" s="191"/>
      <c r="B5029" s="190"/>
      <c r="C5029" s="190"/>
      <c r="D5029" s="190"/>
      <c r="E5029" s="190"/>
      <c r="F5029" s="190"/>
      <c r="G5029" s="190"/>
      <c r="H5029" s="276"/>
      <c r="I5029" s="190"/>
      <c r="J5029" s="67"/>
      <c r="K5029" s="190"/>
      <c r="L5029" s="190"/>
      <c r="M5029" s="191"/>
      <c r="N5029" s="190"/>
      <c r="O5029" s="192"/>
      <c r="P5029" s="218"/>
      <c r="Q5029" s="218"/>
      <c r="R5029" s="218"/>
    </row>
    <row r="5030" spans="1:18" x14ac:dyDescent="0.25">
      <c r="A5030" s="191"/>
      <c r="B5030" s="190"/>
      <c r="C5030" s="190"/>
      <c r="D5030" s="190"/>
      <c r="E5030" s="190"/>
      <c r="F5030" s="190"/>
      <c r="G5030" s="190"/>
      <c r="H5030" s="276"/>
      <c r="I5030" s="190"/>
      <c r="J5030" s="67"/>
      <c r="K5030" s="190"/>
      <c r="L5030" s="190"/>
      <c r="M5030" s="191"/>
      <c r="N5030" s="190"/>
      <c r="O5030" s="192"/>
      <c r="P5030" s="218"/>
      <c r="Q5030" s="218"/>
      <c r="R5030" s="218"/>
    </row>
    <row r="5031" spans="1:18" x14ac:dyDescent="0.25">
      <c r="A5031" s="191"/>
      <c r="B5031" s="190"/>
      <c r="C5031" s="190"/>
      <c r="D5031" s="190"/>
      <c r="E5031" s="190"/>
      <c r="F5031" s="190"/>
      <c r="G5031" s="190"/>
      <c r="H5031" s="276"/>
      <c r="I5031" s="190"/>
      <c r="J5031" s="67"/>
      <c r="K5031" s="190"/>
      <c r="L5031" s="190"/>
      <c r="M5031" s="191"/>
      <c r="N5031" s="190"/>
      <c r="O5031" s="192"/>
      <c r="P5031" s="218"/>
      <c r="Q5031" s="218"/>
      <c r="R5031" s="218"/>
    </row>
    <row r="5032" spans="1:18" x14ac:dyDescent="0.25">
      <c r="A5032" s="191"/>
      <c r="B5032" s="190"/>
      <c r="C5032" s="190"/>
      <c r="D5032" s="190"/>
      <c r="E5032" s="190"/>
      <c r="F5032" s="190"/>
      <c r="G5032" s="190"/>
      <c r="H5032" s="276"/>
      <c r="I5032" s="190"/>
      <c r="J5032" s="67"/>
      <c r="K5032" s="190"/>
      <c r="L5032" s="190"/>
      <c r="M5032" s="191"/>
      <c r="N5032" s="190"/>
      <c r="O5032" s="192"/>
      <c r="P5032" s="218"/>
      <c r="Q5032" s="218"/>
      <c r="R5032" s="218"/>
    </row>
    <row r="5033" spans="1:18" x14ac:dyDescent="0.25">
      <c r="A5033" s="191"/>
      <c r="B5033" s="190"/>
      <c r="C5033" s="190"/>
      <c r="D5033" s="190"/>
      <c r="E5033" s="190"/>
      <c r="F5033" s="190"/>
      <c r="G5033" s="190"/>
      <c r="H5033" s="276"/>
      <c r="I5033" s="190"/>
      <c r="J5033" s="67"/>
      <c r="K5033" s="190"/>
      <c r="L5033" s="190"/>
      <c r="M5033" s="191"/>
      <c r="N5033" s="190"/>
      <c r="O5033" s="192"/>
      <c r="P5033" s="218"/>
      <c r="Q5033" s="218"/>
      <c r="R5033" s="218"/>
    </row>
    <row r="5034" spans="1:18" x14ac:dyDescent="0.25">
      <c r="A5034" s="191"/>
      <c r="B5034" s="190"/>
      <c r="C5034" s="190"/>
      <c r="D5034" s="190"/>
      <c r="E5034" s="190"/>
      <c r="F5034" s="190"/>
      <c r="G5034" s="190"/>
      <c r="H5034" s="276"/>
      <c r="I5034" s="190"/>
      <c r="J5034" s="67"/>
      <c r="K5034" s="190"/>
      <c r="L5034" s="190"/>
      <c r="M5034" s="191"/>
      <c r="N5034" s="190"/>
      <c r="O5034" s="192"/>
      <c r="P5034" s="218"/>
      <c r="Q5034" s="218"/>
      <c r="R5034" s="218"/>
    </row>
    <row r="5035" spans="1:18" x14ac:dyDescent="0.25">
      <c r="A5035" s="191"/>
      <c r="B5035" s="190"/>
      <c r="C5035" s="190"/>
      <c r="D5035" s="190"/>
      <c r="E5035" s="190"/>
      <c r="F5035" s="190"/>
      <c r="G5035" s="190"/>
      <c r="H5035" s="276"/>
      <c r="I5035" s="190"/>
      <c r="J5035" s="67"/>
      <c r="K5035" s="190"/>
      <c r="L5035" s="190"/>
      <c r="M5035" s="191"/>
      <c r="N5035" s="190"/>
      <c r="O5035" s="192"/>
      <c r="P5035" s="218"/>
      <c r="Q5035" s="218"/>
      <c r="R5035" s="218"/>
    </row>
    <row r="5036" spans="1:18" x14ac:dyDescent="0.25">
      <c r="A5036" s="191"/>
      <c r="B5036" s="190"/>
      <c r="C5036" s="190"/>
      <c r="D5036" s="190"/>
      <c r="E5036" s="190"/>
      <c r="F5036" s="190"/>
      <c r="G5036" s="190"/>
      <c r="H5036" s="276"/>
      <c r="I5036" s="190"/>
      <c r="J5036" s="67"/>
      <c r="K5036" s="190"/>
      <c r="L5036" s="190"/>
      <c r="M5036" s="191"/>
      <c r="N5036" s="190"/>
      <c r="O5036" s="192"/>
      <c r="P5036" s="218"/>
      <c r="Q5036" s="218"/>
      <c r="R5036" s="218"/>
    </row>
    <row r="5037" spans="1:18" x14ac:dyDescent="0.25">
      <c r="A5037" s="191"/>
      <c r="B5037" s="190"/>
      <c r="C5037" s="190"/>
      <c r="D5037" s="190"/>
      <c r="E5037" s="190"/>
      <c r="F5037" s="190"/>
      <c r="G5037" s="190"/>
      <c r="H5037" s="276"/>
      <c r="I5037" s="190"/>
      <c r="J5037" s="67"/>
      <c r="K5037" s="190"/>
      <c r="L5037" s="190"/>
      <c r="M5037" s="191"/>
      <c r="N5037" s="190"/>
      <c r="O5037" s="192"/>
      <c r="P5037" s="218"/>
      <c r="Q5037" s="218"/>
      <c r="R5037" s="218"/>
    </row>
    <row r="5038" spans="1:18" x14ac:dyDescent="0.25">
      <c r="A5038" s="191"/>
      <c r="B5038" s="190"/>
      <c r="C5038" s="190"/>
      <c r="D5038" s="190"/>
      <c r="E5038" s="190"/>
      <c r="F5038" s="190"/>
      <c r="G5038" s="190"/>
      <c r="H5038" s="276"/>
      <c r="I5038" s="190"/>
      <c r="J5038" s="67"/>
      <c r="K5038" s="190"/>
      <c r="L5038" s="190"/>
      <c r="M5038" s="191"/>
      <c r="N5038" s="190"/>
      <c r="O5038" s="192"/>
      <c r="P5038" s="218"/>
      <c r="Q5038" s="218"/>
      <c r="R5038" s="218"/>
    </row>
    <row r="5039" spans="1:18" x14ac:dyDescent="0.25">
      <c r="A5039" s="191"/>
      <c r="B5039" s="190"/>
      <c r="C5039" s="190"/>
      <c r="D5039" s="190"/>
      <c r="E5039" s="190"/>
      <c r="F5039" s="190"/>
      <c r="G5039" s="190"/>
      <c r="H5039" s="276"/>
      <c r="I5039" s="190"/>
      <c r="J5039" s="67"/>
      <c r="K5039" s="190"/>
      <c r="L5039" s="190"/>
      <c r="M5039" s="191"/>
      <c r="N5039" s="190"/>
      <c r="O5039" s="192"/>
      <c r="P5039" s="218"/>
      <c r="Q5039" s="218"/>
      <c r="R5039" s="218"/>
    </row>
    <row r="5040" spans="1:18" x14ac:dyDescent="0.25">
      <c r="A5040" s="191"/>
      <c r="B5040" s="190"/>
      <c r="C5040" s="190"/>
      <c r="D5040" s="190"/>
      <c r="E5040" s="190"/>
      <c r="F5040" s="190"/>
      <c r="G5040" s="190"/>
      <c r="H5040" s="276"/>
      <c r="I5040" s="190"/>
      <c r="J5040" s="67"/>
      <c r="K5040" s="190"/>
      <c r="L5040" s="190"/>
      <c r="M5040" s="191"/>
      <c r="N5040" s="190"/>
      <c r="O5040" s="192"/>
      <c r="P5040" s="218"/>
      <c r="Q5040" s="218"/>
      <c r="R5040" s="218"/>
    </row>
    <row r="5041" spans="1:18" x14ac:dyDescent="0.25">
      <c r="A5041" s="191"/>
      <c r="B5041" s="190"/>
      <c r="C5041" s="190"/>
      <c r="D5041" s="190"/>
      <c r="E5041" s="190"/>
      <c r="F5041" s="190"/>
      <c r="G5041" s="190"/>
      <c r="H5041" s="276"/>
      <c r="I5041" s="190"/>
      <c r="J5041" s="67"/>
      <c r="K5041" s="190"/>
      <c r="L5041" s="190"/>
      <c r="M5041" s="191"/>
      <c r="N5041" s="190"/>
      <c r="O5041" s="192"/>
      <c r="P5041" s="218"/>
      <c r="Q5041" s="218"/>
      <c r="R5041" s="218"/>
    </row>
    <row r="5042" spans="1:18" x14ac:dyDescent="0.25">
      <c r="A5042" s="191"/>
      <c r="B5042" s="190"/>
      <c r="C5042" s="190"/>
      <c r="D5042" s="190"/>
      <c r="E5042" s="190"/>
      <c r="F5042" s="190"/>
      <c r="G5042" s="190"/>
      <c r="H5042" s="276"/>
      <c r="I5042" s="190"/>
      <c r="J5042" s="67"/>
      <c r="K5042" s="190"/>
      <c r="L5042" s="190"/>
      <c r="M5042" s="191"/>
      <c r="N5042" s="190"/>
      <c r="O5042" s="192"/>
      <c r="P5042" s="218"/>
      <c r="Q5042" s="218"/>
      <c r="R5042" s="218"/>
    </row>
    <row r="5043" spans="1:18" x14ac:dyDescent="0.25">
      <c r="A5043" s="191"/>
      <c r="B5043" s="190"/>
      <c r="C5043" s="190"/>
      <c r="D5043" s="190"/>
      <c r="E5043" s="190"/>
      <c r="F5043" s="190"/>
      <c r="G5043" s="190"/>
      <c r="H5043" s="276"/>
      <c r="I5043" s="190"/>
      <c r="J5043" s="67"/>
      <c r="K5043" s="190"/>
      <c r="L5043" s="190"/>
      <c r="M5043" s="191"/>
      <c r="N5043" s="190"/>
      <c r="O5043" s="192"/>
      <c r="P5043" s="218"/>
      <c r="Q5043" s="218"/>
      <c r="R5043" s="218"/>
    </row>
    <row r="5044" spans="1:18" x14ac:dyDescent="0.25">
      <c r="A5044" s="191"/>
      <c r="B5044" s="190"/>
      <c r="C5044" s="190"/>
      <c r="D5044" s="190"/>
      <c r="E5044" s="190"/>
      <c r="F5044" s="190"/>
      <c r="G5044" s="190"/>
      <c r="H5044" s="276"/>
      <c r="I5044" s="190"/>
      <c r="J5044" s="67"/>
      <c r="K5044" s="190"/>
      <c r="L5044" s="190"/>
      <c r="M5044" s="191"/>
      <c r="N5044" s="190"/>
      <c r="O5044" s="192"/>
      <c r="P5044" s="218"/>
      <c r="Q5044" s="218"/>
      <c r="R5044" s="218"/>
    </row>
    <row r="5045" spans="1:18" x14ac:dyDescent="0.25">
      <c r="A5045" s="191"/>
      <c r="B5045" s="190"/>
      <c r="C5045" s="190"/>
      <c r="D5045" s="190"/>
      <c r="E5045" s="190"/>
      <c r="F5045" s="190"/>
      <c r="G5045" s="190"/>
      <c r="H5045" s="276"/>
      <c r="I5045" s="190"/>
      <c r="J5045" s="67"/>
      <c r="K5045" s="190"/>
      <c r="L5045" s="190"/>
      <c r="M5045" s="191"/>
      <c r="N5045" s="190"/>
      <c r="O5045" s="192"/>
      <c r="P5045" s="218"/>
      <c r="Q5045" s="218"/>
      <c r="R5045" s="218"/>
    </row>
    <row r="5046" spans="1:18" x14ac:dyDescent="0.25">
      <c r="A5046" s="191"/>
      <c r="B5046" s="190"/>
      <c r="C5046" s="190"/>
      <c r="D5046" s="190"/>
      <c r="E5046" s="190"/>
      <c r="F5046" s="190"/>
      <c r="G5046" s="190"/>
      <c r="H5046" s="276"/>
      <c r="I5046" s="190"/>
      <c r="J5046" s="67"/>
      <c r="K5046" s="190"/>
      <c r="L5046" s="190"/>
      <c r="M5046" s="191"/>
      <c r="N5046" s="190"/>
      <c r="O5046" s="192"/>
      <c r="P5046" s="218"/>
      <c r="Q5046" s="218"/>
      <c r="R5046" s="218"/>
    </row>
    <row r="5047" spans="1:18" x14ac:dyDescent="0.25">
      <c r="A5047" s="191"/>
      <c r="B5047" s="190"/>
      <c r="C5047" s="190"/>
      <c r="D5047" s="190"/>
      <c r="E5047" s="190"/>
      <c r="F5047" s="190"/>
      <c r="G5047" s="190"/>
      <c r="H5047" s="276"/>
      <c r="I5047" s="190"/>
      <c r="J5047" s="67"/>
      <c r="K5047" s="190"/>
      <c r="L5047" s="190"/>
      <c r="M5047" s="191"/>
      <c r="N5047" s="190"/>
      <c r="O5047" s="192"/>
      <c r="P5047" s="218"/>
      <c r="Q5047" s="218"/>
      <c r="R5047" s="218"/>
    </row>
    <row r="5048" spans="1:18" x14ac:dyDescent="0.25">
      <c r="A5048" s="191"/>
      <c r="B5048" s="190"/>
      <c r="C5048" s="190"/>
      <c r="D5048" s="190"/>
      <c r="E5048" s="190"/>
      <c r="F5048" s="190"/>
      <c r="G5048" s="190"/>
      <c r="H5048" s="276"/>
      <c r="I5048" s="190"/>
      <c r="J5048" s="67"/>
      <c r="K5048" s="190"/>
      <c r="L5048" s="190"/>
      <c r="M5048" s="191"/>
      <c r="N5048" s="190"/>
      <c r="O5048" s="192"/>
      <c r="P5048" s="218"/>
      <c r="Q5048" s="218"/>
      <c r="R5048" s="218"/>
    </row>
    <row r="5049" spans="1:18" x14ac:dyDescent="0.25">
      <c r="A5049" s="191"/>
      <c r="B5049" s="190"/>
      <c r="C5049" s="190"/>
      <c r="D5049" s="190"/>
      <c r="E5049" s="190"/>
      <c r="F5049" s="190"/>
      <c r="G5049" s="190"/>
      <c r="H5049" s="276"/>
      <c r="I5049" s="190"/>
      <c r="J5049" s="67"/>
      <c r="K5049" s="190"/>
      <c r="L5049" s="190"/>
      <c r="M5049" s="191"/>
      <c r="N5049" s="190"/>
      <c r="O5049" s="192"/>
      <c r="P5049" s="218"/>
      <c r="Q5049" s="218"/>
      <c r="R5049" s="218"/>
    </row>
    <row r="5050" spans="1:18" x14ac:dyDescent="0.25">
      <c r="A5050" s="191"/>
      <c r="B5050" s="190"/>
      <c r="C5050" s="190"/>
      <c r="D5050" s="190"/>
      <c r="E5050" s="190"/>
      <c r="F5050" s="190"/>
      <c r="G5050" s="190"/>
      <c r="H5050" s="276"/>
      <c r="I5050" s="190"/>
      <c r="J5050" s="67"/>
      <c r="K5050" s="190"/>
      <c r="L5050" s="190"/>
      <c r="M5050" s="191"/>
      <c r="N5050" s="190"/>
      <c r="O5050" s="192"/>
      <c r="P5050" s="218"/>
      <c r="Q5050" s="218"/>
      <c r="R5050" s="218"/>
    </row>
    <row r="5051" spans="1:18" x14ac:dyDescent="0.25">
      <c r="A5051" s="191"/>
      <c r="B5051" s="190"/>
      <c r="C5051" s="190"/>
      <c r="D5051" s="190"/>
      <c r="E5051" s="190"/>
      <c r="F5051" s="190"/>
      <c r="G5051" s="190"/>
      <c r="H5051" s="276"/>
      <c r="I5051" s="190"/>
      <c r="J5051" s="67"/>
      <c r="K5051" s="190"/>
      <c r="L5051" s="190"/>
      <c r="M5051" s="191"/>
      <c r="N5051" s="190"/>
      <c r="O5051" s="192"/>
      <c r="P5051" s="218"/>
      <c r="Q5051" s="218"/>
      <c r="R5051" s="218"/>
    </row>
    <row r="5052" spans="1:18" x14ac:dyDescent="0.25">
      <c r="A5052" s="191"/>
      <c r="B5052" s="190"/>
      <c r="C5052" s="190"/>
      <c r="D5052" s="190"/>
      <c r="E5052" s="190"/>
      <c r="F5052" s="190"/>
      <c r="G5052" s="190"/>
      <c r="H5052" s="276"/>
      <c r="I5052" s="190"/>
      <c r="J5052" s="67"/>
      <c r="K5052" s="190"/>
      <c r="L5052" s="190"/>
      <c r="M5052" s="191"/>
      <c r="N5052" s="190"/>
      <c r="O5052" s="192"/>
      <c r="P5052" s="218"/>
      <c r="Q5052" s="218"/>
      <c r="R5052" s="218"/>
    </row>
    <row r="5053" spans="1:18" x14ac:dyDescent="0.25">
      <c r="A5053" s="191"/>
      <c r="B5053" s="190"/>
      <c r="C5053" s="190"/>
      <c r="D5053" s="190"/>
      <c r="E5053" s="190"/>
      <c r="F5053" s="190"/>
      <c r="G5053" s="190"/>
      <c r="H5053" s="276"/>
      <c r="I5053" s="190"/>
      <c r="J5053" s="67"/>
      <c r="K5053" s="190"/>
      <c r="L5053" s="190"/>
      <c r="M5053" s="191"/>
      <c r="N5053" s="190"/>
      <c r="O5053" s="192"/>
      <c r="P5053" s="218"/>
      <c r="Q5053" s="218"/>
      <c r="R5053" s="218"/>
    </row>
    <row r="5054" spans="1:18" x14ac:dyDescent="0.25">
      <c r="A5054" s="191"/>
      <c r="B5054" s="190"/>
      <c r="C5054" s="190"/>
      <c r="D5054" s="190"/>
      <c r="E5054" s="190"/>
      <c r="F5054" s="190"/>
      <c r="G5054" s="190"/>
      <c r="H5054" s="276"/>
      <c r="I5054" s="190"/>
      <c r="J5054" s="67"/>
      <c r="K5054" s="190"/>
      <c r="L5054" s="190"/>
      <c r="M5054" s="191"/>
      <c r="N5054" s="190"/>
      <c r="O5054" s="192"/>
      <c r="P5054" s="218"/>
      <c r="Q5054" s="218"/>
      <c r="R5054" s="218"/>
    </row>
    <row r="5055" spans="1:18" x14ac:dyDescent="0.25">
      <c r="A5055" s="191"/>
      <c r="B5055" s="190"/>
      <c r="C5055" s="190"/>
      <c r="D5055" s="190"/>
      <c r="E5055" s="190"/>
      <c r="F5055" s="190"/>
      <c r="G5055" s="190"/>
      <c r="H5055" s="276"/>
      <c r="I5055" s="190"/>
      <c r="J5055" s="67"/>
      <c r="K5055" s="190"/>
      <c r="L5055" s="190"/>
      <c r="M5055" s="191"/>
      <c r="N5055" s="190"/>
      <c r="O5055" s="192"/>
      <c r="P5055" s="218"/>
      <c r="Q5055" s="218"/>
      <c r="R5055" s="218"/>
    </row>
    <row r="5056" spans="1:18" x14ac:dyDescent="0.25">
      <c r="A5056" s="191"/>
      <c r="B5056" s="190"/>
      <c r="C5056" s="190"/>
      <c r="D5056" s="190"/>
      <c r="E5056" s="190"/>
      <c r="F5056" s="190"/>
      <c r="G5056" s="190"/>
      <c r="H5056" s="276"/>
      <c r="I5056" s="190"/>
      <c r="J5056" s="67"/>
      <c r="K5056" s="190"/>
      <c r="L5056" s="190"/>
      <c r="M5056" s="191"/>
      <c r="N5056" s="190"/>
      <c r="O5056" s="192"/>
      <c r="P5056" s="218"/>
      <c r="Q5056" s="218"/>
      <c r="R5056" s="218"/>
    </row>
    <row r="5057" spans="1:18" x14ac:dyDescent="0.25">
      <c r="A5057" s="191"/>
      <c r="B5057" s="190"/>
      <c r="C5057" s="190"/>
      <c r="D5057" s="190"/>
      <c r="E5057" s="190"/>
      <c r="F5057" s="190"/>
      <c r="G5057" s="190"/>
      <c r="H5057" s="276"/>
      <c r="I5057" s="190"/>
      <c r="J5057" s="67"/>
      <c r="K5057" s="190"/>
      <c r="L5057" s="190"/>
      <c r="M5057" s="191"/>
      <c r="N5057" s="190"/>
      <c r="O5057" s="192"/>
      <c r="P5057" s="218"/>
      <c r="Q5057" s="218"/>
      <c r="R5057" s="218"/>
    </row>
    <row r="5058" spans="1:18" x14ac:dyDescent="0.25">
      <c r="A5058" s="191"/>
      <c r="B5058" s="190"/>
      <c r="C5058" s="190"/>
      <c r="D5058" s="190"/>
      <c r="E5058" s="190"/>
      <c r="F5058" s="190"/>
      <c r="G5058" s="190"/>
      <c r="H5058" s="276"/>
      <c r="I5058" s="190"/>
      <c r="J5058" s="67"/>
      <c r="K5058" s="190"/>
      <c r="L5058" s="190"/>
      <c r="M5058" s="191"/>
      <c r="N5058" s="190"/>
      <c r="O5058" s="192"/>
      <c r="P5058" s="218"/>
      <c r="Q5058" s="218"/>
      <c r="R5058" s="218"/>
    </row>
    <row r="5059" spans="1:18" x14ac:dyDescent="0.25">
      <c r="A5059" s="191"/>
      <c r="B5059" s="190"/>
      <c r="C5059" s="190"/>
      <c r="D5059" s="190"/>
      <c r="E5059" s="190"/>
      <c r="F5059" s="190"/>
      <c r="G5059" s="190"/>
      <c r="H5059" s="276"/>
      <c r="I5059" s="190"/>
      <c r="J5059" s="67"/>
      <c r="K5059" s="190"/>
      <c r="L5059" s="190"/>
      <c r="M5059" s="191"/>
      <c r="N5059" s="190"/>
      <c r="O5059" s="192"/>
      <c r="P5059" s="218"/>
      <c r="Q5059" s="218"/>
      <c r="R5059" s="218"/>
    </row>
    <row r="5060" spans="1:18" x14ac:dyDescent="0.25">
      <c r="A5060" s="191"/>
      <c r="B5060" s="190"/>
      <c r="C5060" s="190"/>
      <c r="D5060" s="190"/>
      <c r="E5060" s="190"/>
      <c r="F5060" s="190"/>
      <c r="G5060" s="190"/>
      <c r="H5060" s="276"/>
      <c r="I5060" s="190"/>
      <c r="J5060" s="67"/>
      <c r="K5060" s="190"/>
      <c r="L5060" s="190"/>
      <c r="M5060" s="191"/>
      <c r="N5060" s="190"/>
      <c r="O5060" s="192"/>
      <c r="P5060" s="218"/>
      <c r="Q5060" s="218"/>
      <c r="R5060" s="218"/>
    </row>
    <row r="5061" spans="1:18" x14ac:dyDescent="0.25">
      <c r="A5061" s="191"/>
      <c r="B5061" s="190"/>
      <c r="C5061" s="190"/>
      <c r="D5061" s="190"/>
      <c r="E5061" s="190"/>
      <c r="F5061" s="190"/>
      <c r="G5061" s="190"/>
      <c r="H5061" s="276"/>
      <c r="I5061" s="190"/>
      <c r="J5061" s="67"/>
      <c r="K5061" s="190"/>
      <c r="L5061" s="190"/>
      <c r="M5061" s="191"/>
      <c r="N5061" s="190"/>
      <c r="O5061" s="192"/>
      <c r="P5061" s="218"/>
      <c r="Q5061" s="218"/>
      <c r="R5061" s="218"/>
    </row>
    <row r="5062" spans="1:18" x14ac:dyDescent="0.25">
      <c r="A5062" s="191"/>
      <c r="B5062" s="190"/>
      <c r="C5062" s="190"/>
      <c r="D5062" s="190"/>
      <c r="E5062" s="190"/>
      <c r="F5062" s="190"/>
      <c r="G5062" s="190"/>
      <c r="H5062" s="276"/>
      <c r="I5062" s="190"/>
      <c r="J5062" s="67"/>
      <c r="K5062" s="190"/>
      <c r="L5062" s="190"/>
      <c r="M5062" s="191"/>
      <c r="N5062" s="190"/>
      <c r="O5062" s="192"/>
      <c r="P5062" s="218"/>
      <c r="Q5062" s="218"/>
      <c r="R5062" s="218"/>
    </row>
    <row r="5063" spans="1:18" x14ac:dyDescent="0.25">
      <c r="A5063" s="191"/>
      <c r="B5063" s="190"/>
      <c r="C5063" s="190"/>
      <c r="D5063" s="190"/>
      <c r="E5063" s="190"/>
      <c r="F5063" s="190"/>
      <c r="G5063" s="190"/>
      <c r="H5063" s="276"/>
      <c r="I5063" s="190"/>
      <c r="J5063" s="67"/>
      <c r="K5063" s="190"/>
      <c r="L5063" s="190"/>
      <c r="M5063" s="191"/>
      <c r="N5063" s="190"/>
      <c r="O5063" s="192"/>
      <c r="P5063" s="218"/>
      <c r="Q5063" s="218"/>
      <c r="R5063" s="218"/>
    </row>
    <row r="5064" spans="1:18" x14ac:dyDescent="0.25">
      <c r="A5064" s="191"/>
      <c r="B5064" s="190"/>
      <c r="C5064" s="190"/>
      <c r="D5064" s="190"/>
      <c r="E5064" s="190"/>
      <c r="F5064" s="190"/>
      <c r="G5064" s="190"/>
      <c r="H5064" s="276"/>
      <c r="I5064" s="190"/>
      <c r="J5064" s="67"/>
      <c r="K5064" s="190"/>
      <c r="L5064" s="190"/>
      <c r="M5064" s="191"/>
      <c r="N5064" s="190"/>
      <c r="O5064" s="192"/>
      <c r="P5064" s="218"/>
      <c r="Q5064" s="218"/>
      <c r="R5064" s="218"/>
    </row>
    <row r="5065" spans="1:18" x14ac:dyDescent="0.25">
      <c r="A5065" s="191"/>
      <c r="B5065" s="190"/>
      <c r="C5065" s="190"/>
      <c r="D5065" s="190"/>
      <c r="E5065" s="190"/>
      <c r="F5065" s="190"/>
      <c r="G5065" s="190"/>
      <c r="H5065" s="276"/>
      <c r="I5065" s="190"/>
      <c r="J5065" s="67"/>
      <c r="K5065" s="190"/>
      <c r="L5065" s="190"/>
      <c r="M5065" s="191"/>
      <c r="N5065" s="190"/>
      <c r="O5065" s="192"/>
      <c r="P5065" s="218"/>
      <c r="Q5065" s="218"/>
      <c r="R5065" s="218"/>
    </row>
    <row r="5066" spans="1:18" x14ac:dyDescent="0.25">
      <c r="A5066" s="191"/>
      <c r="B5066" s="190"/>
      <c r="C5066" s="190"/>
      <c r="D5066" s="190"/>
      <c r="E5066" s="190"/>
      <c r="F5066" s="190"/>
      <c r="G5066" s="190"/>
      <c r="H5066" s="276"/>
      <c r="I5066" s="190"/>
      <c r="J5066" s="67"/>
      <c r="K5066" s="190"/>
      <c r="L5066" s="190"/>
      <c r="M5066" s="191"/>
      <c r="N5066" s="190"/>
      <c r="O5066" s="192"/>
      <c r="P5066" s="218"/>
      <c r="Q5066" s="218"/>
      <c r="R5066" s="218"/>
    </row>
    <row r="5067" spans="1:18" x14ac:dyDescent="0.25">
      <c r="A5067" s="191"/>
      <c r="B5067" s="190"/>
      <c r="C5067" s="190"/>
      <c r="D5067" s="190"/>
      <c r="E5067" s="190"/>
      <c r="F5067" s="190"/>
      <c r="G5067" s="190"/>
      <c r="H5067" s="276"/>
      <c r="I5067" s="190"/>
      <c r="J5067" s="67"/>
      <c r="K5067" s="190"/>
      <c r="L5067" s="190"/>
      <c r="M5067" s="191"/>
      <c r="N5067" s="190"/>
      <c r="O5067" s="192"/>
      <c r="P5067" s="218"/>
      <c r="Q5067" s="218"/>
      <c r="R5067" s="218"/>
    </row>
    <row r="5068" spans="1:18" x14ac:dyDescent="0.25">
      <c r="A5068" s="191"/>
      <c r="B5068" s="190"/>
      <c r="C5068" s="190"/>
      <c r="D5068" s="190"/>
      <c r="E5068" s="190"/>
      <c r="F5068" s="190"/>
      <c r="G5068" s="190"/>
      <c r="H5068" s="276"/>
      <c r="I5068" s="190"/>
      <c r="J5068" s="67"/>
      <c r="K5068" s="190"/>
      <c r="L5068" s="190"/>
      <c r="M5068" s="191"/>
      <c r="N5068" s="190"/>
      <c r="O5068" s="192"/>
      <c r="P5068" s="218"/>
      <c r="Q5068" s="218"/>
      <c r="R5068" s="218"/>
    </row>
    <row r="5069" spans="1:18" x14ac:dyDescent="0.25">
      <c r="A5069" s="191"/>
      <c r="B5069" s="190"/>
      <c r="C5069" s="190"/>
      <c r="D5069" s="190"/>
      <c r="E5069" s="190"/>
      <c r="F5069" s="190"/>
      <c r="G5069" s="190"/>
      <c r="H5069" s="276"/>
      <c r="I5069" s="190"/>
      <c r="J5069" s="67"/>
      <c r="K5069" s="190"/>
      <c r="L5069" s="190"/>
      <c r="M5069" s="191"/>
      <c r="N5069" s="190"/>
      <c r="O5069" s="192"/>
      <c r="P5069" s="218"/>
      <c r="Q5069" s="218"/>
      <c r="R5069" s="218"/>
    </row>
    <row r="5070" spans="1:18" x14ac:dyDescent="0.25">
      <c r="A5070" s="191"/>
      <c r="B5070" s="190"/>
      <c r="C5070" s="190"/>
      <c r="D5070" s="190"/>
      <c r="E5070" s="190"/>
      <c r="F5070" s="190"/>
      <c r="G5070" s="190"/>
      <c r="H5070" s="276"/>
      <c r="I5070" s="190"/>
      <c r="J5070" s="67"/>
      <c r="K5070" s="190"/>
      <c r="L5070" s="190"/>
      <c r="M5070" s="191"/>
      <c r="N5070" s="190"/>
      <c r="O5070" s="192"/>
      <c r="P5070" s="218"/>
      <c r="Q5070" s="218"/>
      <c r="R5070" s="218"/>
    </row>
    <row r="5071" spans="1:18" x14ac:dyDescent="0.25">
      <c r="A5071" s="191"/>
      <c r="B5071" s="190"/>
      <c r="C5071" s="190"/>
      <c r="D5071" s="190"/>
      <c r="E5071" s="190"/>
      <c r="F5071" s="190"/>
      <c r="G5071" s="190"/>
      <c r="H5071" s="276"/>
      <c r="I5071" s="190"/>
      <c r="J5071" s="67"/>
      <c r="K5071" s="190"/>
      <c r="L5071" s="190"/>
      <c r="M5071" s="191"/>
      <c r="N5071" s="190"/>
      <c r="O5071" s="192"/>
      <c r="P5071" s="218"/>
      <c r="Q5071" s="218"/>
      <c r="R5071" s="218"/>
    </row>
    <row r="5072" spans="1:18" x14ac:dyDescent="0.25">
      <c r="A5072" s="191"/>
      <c r="B5072" s="190"/>
      <c r="C5072" s="190"/>
      <c r="D5072" s="190"/>
      <c r="E5072" s="190"/>
      <c r="F5072" s="190"/>
      <c r="G5072" s="190"/>
      <c r="H5072" s="276"/>
      <c r="I5072" s="190"/>
      <c r="J5072" s="67"/>
      <c r="K5072" s="190"/>
      <c r="L5072" s="190"/>
      <c r="M5072" s="191"/>
      <c r="N5072" s="190"/>
      <c r="O5072" s="192"/>
      <c r="P5072" s="218"/>
      <c r="Q5072" s="218"/>
      <c r="R5072" s="218"/>
    </row>
    <row r="5073" spans="1:18" x14ac:dyDescent="0.25">
      <c r="A5073" s="191"/>
      <c r="B5073" s="190"/>
      <c r="C5073" s="190"/>
      <c r="D5073" s="190"/>
      <c r="E5073" s="190"/>
      <c r="F5073" s="190"/>
      <c r="G5073" s="190"/>
      <c r="H5073" s="276"/>
      <c r="I5073" s="190"/>
      <c r="J5073" s="67"/>
      <c r="K5073" s="190"/>
      <c r="L5073" s="190"/>
      <c r="M5073" s="191"/>
      <c r="N5073" s="190"/>
      <c r="O5073" s="192"/>
      <c r="P5073" s="218"/>
      <c r="Q5073" s="218"/>
      <c r="R5073" s="218"/>
    </row>
    <row r="5074" spans="1:18" x14ac:dyDescent="0.25">
      <c r="A5074" s="191"/>
      <c r="B5074" s="190"/>
      <c r="C5074" s="190"/>
      <c r="D5074" s="190"/>
      <c r="E5074" s="190"/>
      <c r="F5074" s="190"/>
      <c r="G5074" s="190"/>
      <c r="H5074" s="276"/>
      <c r="I5074" s="190"/>
      <c r="J5074" s="67"/>
      <c r="K5074" s="190"/>
      <c r="L5074" s="190"/>
      <c r="M5074" s="191"/>
      <c r="N5074" s="190"/>
      <c r="O5074" s="192"/>
      <c r="P5074" s="218"/>
      <c r="Q5074" s="218"/>
      <c r="R5074" s="218"/>
    </row>
    <row r="5075" spans="1:18" x14ac:dyDescent="0.25">
      <c r="A5075" s="191"/>
      <c r="B5075" s="190"/>
      <c r="C5075" s="190"/>
      <c r="D5075" s="190"/>
      <c r="E5075" s="190"/>
      <c r="F5075" s="190"/>
      <c r="G5075" s="190"/>
      <c r="H5075" s="276"/>
      <c r="I5075" s="190"/>
      <c r="J5075" s="67"/>
      <c r="K5075" s="190"/>
      <c r="L5075" s="190"/>
      <c r="M5075" s="191"/>
      <c r="N5075" s="190"/>
      <c r="O5075" s="192"/>
      <c r="P5075" s="218"/>
      <c r="Q5075" s="218"/>
      <c r="R5075" s="218"/>
    </row>
    <row r="5076" spans="1:18" x14ac:dyDescent="0.25">
      <c r="A5076" s="191"/>
      <c r="B5076" s="190"/>
      <c r="C5076" s="190"/>
      <c r="D5076" s="190"/>
      <c r="E5076" s="190"/>
      <c r="F5076" s="190"/>
      <c r="G5076" s="190"/>
      <c r="H5076" s="276"/>
      <c r="I5076" s="190"/>
      <c r="J5076" s="67"/>
      <c r="K5076" s="190"/>
      <c r="L5076" s="190"/>
      <c r="M5076" s="191"/>
      <c r="N5076" s="190"/>
      <c r="O5076" s="192"/>
      <c r="P5076" s="218"/>
      <c r="Q5076" s="218"/>
      <c r="R5076" s="218"/>
    </row>
    <row r="5077" spans="1:18" x14ac:dyDescent="0.25">
      <c r="A5077" s="191"/>
      <c r="B5077" s="190"/>
      <c r="C5077" s="190"/>
      <c r="D5077" s="190"/>
      <c r="E5077" s="190"/>
      <c r="F5077" s="190"/>
      <c r="G5077" s="190"/>
      <c r="H5077" s="276"/>
      <c r="I5077" s="190"/>
      <c r="J5077" s="67"/>
      <c r="K5077" s="190"/>
      <c r="L5077" s="190"/>
      <c r="M5077" s="191"/>
      <c r="N5077" s="190"/>
      <c r="O5077" s="192"/>
      <c r="P5077" s="218"/>
      <c r="Q5077" s="218"/>
      <c r="R5077" s="218"/>
    </row>
    <row r="5078" spans="1:18" x14ac:dyDescent="0.25">
      <c r="A5078" s="191"/>
      <c r="B5078" s="190"/>
      <c r="C5078" s="190"/>
      <c r="D5078" s="190"/>
      <c r="E5078" s="190"/>
      <c r="F5078" s="190"/>
      <c r="G5078" s="190"/>
      <c r="H5078" s="276"/>
      <c r="I5078" s="190"/>
      <c r="J5078" s="67"/>
      <c r="K5078" s="190"/>
      <c r="L5078" s="190"/>
      <c r="M5078" s="191"/>
      <c r="N5078" s="190"/>
      <c r="O5078" s="192"/>
      <c r="P5078" s="218"/>
      <c r="Q5078" s="218"/>
      <c r="R5078" s="218"/>
    </row>
    <row r="5079" spans="1:18" x14ac:dyDescent="0.25">
      <c r="A5079" s="191"/>
      <c r="B5079" s="190"/>
      <c r="C5079" s="190"/>
      <c r="D5079" s="190"/>
      <c r="E5079" s="190"/>
      <c r="F5079" s="190"/>
      <c r="G5079" s="190"/>
      <c r="H5079" s="276"/>
      <c r="I5079" s="190"/>
      <c r="J5079" s="67"/>
      <c r="K5079" s="190"/>
      <c r="L5079" s="190"/>
      <c r="M5079" s="191"/>
      <c r="N5079" s="190"/>
      <c r="O5079" s="192"/>
      <c r="P5079" s="218"/>
      <c r="Q5079" s="218"/>
      <c r="R5079" s="218"/>
    </row>
    <row r="5080" spans="1:18" x14ac:dyDescent="0.25">
      <c r="A5080" s="191"/>
      <c r="B5080" s="190"/>
      <c r="C5080" s="190"/>
      <c r="D5080" s="190"/>
      <c r="E5080" s="190"/>
      <c r="F5080" s="190"/>
      <c r="G5080" s="190"/>
      <c r="H5080" s="276"/>
      <c r="I5080" s="190"/>
      <c r="J5080" s="67"/>
      <c r="K5080" s="190"/>
      <c r="L5080" s="190"/>
      <c r="M5080" s="191"/>
      <c r="N5080" s="190"/>
      <c r="O5080" s="192"/>
      <c r="P5080" s="218"/>
      <c r="Q5080" s="218"/>
      <c r="R5080" s="218"/>
    </row>
    <row r="5081" spans="1:18" x14ac:dyDescent="0.25">
      <c r="A5081" s="191"/>
      <c r="B5081" s="190"/>
      <c r="C5081" s="190"/>
      <c r="D5081" s="190"/>
      <c r="E5081" s="190"/>
      <c r="F5081" s="190"/>
      <c r="G5081" s="190"/>
      <c r="H5081" s="276"/>
      <c r="I5081" s="190"/>
      <c r="J5081" s="67"/>
      <c r="K5081" s="190"/>
      <c r="L5081" s="190"/>
      <c r="M5081" s="191"/>
      <c r="N5081" s="190"/>
      <c r="O5081" s="192"/>
      <c r="P5081" s="218"/>
      <c r="Q5081" s="218"/>
      <c r="R5081" s="218"/>
    </row>
    <row r="5082" spans="1:18" x14ac:dyDescent="0.25">
      <c r="A5082" s="191"/>
      <c r="B5082" s="190"/>
      <c r="C5082" s="190"/>
      <c r="D5082" s="190"/>
      <c r="E5082" s="190"/>
      <c r="F5082" s="190"/>
      <c r="G5082" s="190"/>
      <c r="H5082" s="276"/>
      <c r="I5082" s="190"/>
      <c r="J5082" s="67"/>
      <c r="K5082" s="190"/>
      <c r="L5082" s="190"/>
      <c r="M5082" s="191"/>
      <c r="N5082" s="190"/>
      <c r="O5082" s="192"/>
      <c r="P5082" s="218"/>
      <c r="Q5082" s="218"/>
      <c r="R5082" s="218"/>
    </row>
    <row r="5083" spans="1:18" x14ac:dyDescent="0.25">
      <c r="A5083" s="191"/>
      <c r="B5083" s="190"/>
      <c r="C5083" s="190"/>
      <c r="D5083" s="190"/>
      <c r="E5083" s="190"/>
      <c r="F5083" s="190"/>
      <c r="G5083" s="190"/>
      <c r="H5083" s="276"/>
      <c r="I5083" s="190"/>
      <c r="J5083" s="67"/>
      <c r="K5083" s="190"/>
      <c r="L5083" s="190"/>
      <c r="M5083" s="191"/>
      <c r="N5083" s="190"/>
      <c r="O5083" s="192"/>
      <c r="P5083" s="218"/>
      <c r="Q5083" s="218"/>
      <c r="R5083" s="218"/>
    </row>
    <row r="5084" spans="1:18" x14ac:dyDescent="0.25">
      <c r="A5084" s="191"/>
      <c r="B5084" s="190"/>
      <c r="C5084" s="190"/>
      <c r="D5084" s="190"/>
      <c r="E5084" s="190"/>
      <c r="F5084" s="190"/>
      <c r="G5084" s="190"/>
      <c r="H5084" s="276"/>
      <c r="I5084" s="190"/>
      <c r="J5084" s="67"/>
      <c r="K5084" s="190"/>
      <c r="L5084" s="190"/>
      <c r="M5084" s="191"/>
      <c r="N5084" s="190"/>
      <c r="O5084" s="192"/>
      <c r="P5084" s="218"/>
      <c r="Q5084" s="218"/>
      <c r="R5084" s="218"/>
    </row>
    <row r="5085" spans="1:18" x14ac:dyDescent="0.25">
      <c r="A5085" s="191"/>
      <c r="B5085" s="190"/>
      <c r="C5085" s="190"/>
      <c r="D5085" s="190"/>
      <c r="E5085" s="190"/>
      <c r="F5085" s="190"/>
      <c r="G5085" s="190"/>
      <c r="H5085" s="276"/>
      <c r="I5085" s="190"/>
      <c r="J5085" s="67"/>
      <c r="K5085" s="190"/>
      <c r="L5085" s="190"/>
      <c r="M5085" s="191"/>
      <c r="N5085" s="190"/>
      <c r="O5085" s="192"/>
      <c r="P5085" s="218"/>
      <c r="Q5085" s="218"/>
      <c r="R5085" s="218"/>
    </row>
    <row r="5086" spans="1:18" x14ac:dyDescent="0.25">
      <c r="A5086" s="191"/>
      <c r="B5086" s="190"/>
      <c r="C5086" s="190"/>
      <c r="D5086" s="190"/>
      <c r="E5086" s="190"/>
      <c r="F5086" s="190"/>
      <c r="G5086" s="190"/>
      <c r="H5086" s="276"/>
      <c r="I5086" s="190"/>
      <c r="J5086" s="67"/>
      <c r="K5086" s="190"/>
      <c r="L5086" s="190"/>
      <c r="M5086" s="191"/>
      <c r="N5086" s="190"/>
      <c r="O5086" s="192"/>
      <c r="P5086" s="218"/>
      <c r="Q5086" s="218"/>
      <c r="R5086" s="218"/>
    </row>
    <row r="5087" spans="1:18" x14ac:dyDescent="0.25">
      <c r="A5087" s="191"/>
      <c r="B5087" s="190"/>
      <c r="C5087" s="190"/>
      <c r="D5087" s="190"/>
      <c r="E5087" s="190"/>
      <c r="F5087" s="190"/>
      <c r="G5087" s="190"/>
      <c r="H5087" s="276"/>
      <c r="I5087" s="190"/>
      <c r="J5087" s="67"/>
      <c r="K5087" s="190"/>
      <c r="L5087" s="190"/>
      <c r="M5087" s="191"/>
      <c r="N5087" s="190"/>
      <c r="O5087" s="192"/>
      <c r="P5087" s="218"/>
      <c r="Q5087" s="218"/>
      <c r="R5087" s="218"/>
    </row>
    <row r="5088" spans="1:18" x14ac:dyDescent="0.25">
      <c r="A5088" s="191"/>
      <c r="B5088" s="190"/>
      <c r="C5088" s="190"/>
      <c r="D5088" s="190"/>
      <c r="E5088" s="190"/>
      <c r="F5088" s="190"/>
      <c r="G5088" s="190"/>
      <c r="H5088" s="276"/>
      <c r="I5088" s="190"/>
      <c r="J5088" s="67"/>
      <c r="K5088" s="190"/>
      <c r="L5088" s="190"/>
      <c r="M5088" s="191"/>
      <c r="N5088" s="190"/>
      <c r="O5088" s="192"/>
      <c r="P5088" s="218"/>
      <c r="Q5088" s="218"/>
      <c r="R5088" s="218"/>
    </row>
    <row r="5089" spans="1:18" x14ac:dyDescent="0.25">
      <c r="A5089" s="191"/>
      <c r="B5089" s="190"/>
      <c r="C5089" s="190"/>
      <c r="D5089" s="190"/>
      <c r="E5089" s="190"/>
      <c r="F5089" s="190"/>
      <c r="G5089" s="190"/>
      <c r="H5089" s="276"/>
      <c r="I5089" s="190"/>
      <c r="J5089" s="67"/>
      <c r="K5089" s="190"/>
      <c r="L5089" s="190"/>
      <c r="M5089" s="191"/>
      <c r="N5089" s="190"/>
      <c r="O5089" s="192"/>
      <c r="P5089" s="218"/>
      <c r="Q5089" s="218"/>
      <c r="R5089" s="218"/>
    </row>
    <row r="5090" spans="1:18" x14ac:dyDescent="0.25">
      <c r="A5090" s="191"/>
      <c r="B5090" s="190"/>
      <c r="C5090" s="190"/>
      <c r="D5090" s="190"/>
      <c r="E5090" s="190"/>
      <c r="F5090" s="190"/>
      <c r="G5090" s="190"/>
      <c r="H5090" s="276"/>
      <c r="I5090" s="190"/>
      <c r="J5090" s="67"/>
      <c r="K5090" s="190"/>
      <c r="L5090" s="190"/>
      <c r="M5090" s="191"/>
      <c r="N5090" s="190"/>
      <c r="O5090" s="192"/>
      <c r="P5090" s="218"/>
      <c r="Q5090" s="218"/>
      <c r="R5090" s="218"/>
    </row>
    <row r="5091" spans="1:18" x14ac:dyDescent="0.25">
      <c r="A5091" s="191"/>
      <c r="B5091" s="190"/>
      <c r="C5091" s="190"/>
      <c r="D5091" s="190"/>
      <c r="E5091" s="190"/>
      <c r="F5091" s="190"/>
      <c r="G5091" s="190"/>
      <c r="H5091" s="276"/>
      <c r="I5091" s="190"/>
      <c r="J5091" s="67"/>
      <c r="K5091" s="190"/>
      <c r="L5091" s="190"/>
      <c r="M5091" s="191"/>
      <c r="N5091" s="190"/>
      <c r="O5091" s="192"/>
      <c r="P5091" s="218"/>
      <c r="Q5091" s="218"/>
      <c r="R5091" s="218"/>
    </row>
    <row r="5092" spans="1:18" x14ac:dyDescent="0.25">
      <c r="A5092" s="191"/>
      <c r="B5092" s="190"/>
      <c r="C5092" s="190"/>
      <c r="D5092" s="190"/>
      <c r="E5092" s="190"/>
      <c r="F5092" s="190"/>
      <c r="G5092" s="190"/>
      <c r="H5092" s="276"/>
      <c r="I5092" s="190"/>
      <c r="J5092" s="67"/>
      <c r="K5092" s="190"/>
      <c r="L5092" s="190"/>
      <c r="M5092" s="191"/>
      <c r="N5092" s="190"/>
      <c r="O5092" s="192"/>
      <c r="P5092" s="218"/>
      <c r="Q5092" s="218"/>
      <c r="R5092" s="218"/>
    </row>
    <row r="5093" spans="1:18" x14ac:dyDescent="0.25">
      <c r="A5093" s="191"/>
      <c r="B5093" s="190"/>
      <c r="C5093" s="190"/>
      <c r="D5093" s="190"/>
      <c r="E5093" s="190"/>
      <c r="F5093" s="190"/>
      <c r="G5093" s="190"/>
      <c r="H5093" s="276"/>
      <c r="I5093" s="190"/>
      <c r="J5093" s="67"/>
      <c r="K5093" s="190"/>
      <c r="L5093" s="190"/>
      <c r="M5093" s="191"/>
      <c r="N5093" s="190"/>
      <c r="O5093" s="192"/>
      <c r="P5093" s="218"/>
      <c r="Q5093" s="218"/>
      <c r="R5093" s="218"/>
    </row>
    <row r="5094" spans="1:18" x14ac:dyDescent="0.25">
      <c r="A5094" s="191"/>
      <c r="B5094" s="190"/>
      <c r="C5094" s="190"/>
      <c r="D5094" s="190"/>
      <c r="E5094" s="190"/>
      <c r="F5094" s="190"/>
      <c r="G5094" s="190"/>
      <c r="H5094" s="276"/>
      <c r="I5094" s="190"/>
      <c r="J5094" s="67"/>
      <c r="K5094" s="190"/>
      <c r="L5094" s="190"/>
      <c r="M5094" s="191"/>
      <c r="N5094" s="190"/>
      <c r="O5094" s="192"/>
      <c r="P5094" s="218"/>
      <c r="Q5094" s="218"/>
      <c r="R5094" s="218"/>
    </row>
    <row r="5095" spans="1:18" x14ac:dyDescent="0.25">
      <c r="A5095" s="191"/>
      <c r="B5095" s="190"/>
      <c r="C5095" s="190"/>
      <c r="D5095" s="190"/>
      <c r="E5095" s="190"/>
      <c r="F5095" s="190"/>
      <c r="G5095" s="190"/>
      <c r="H5095" s="276"/>
      <c r="I5095" s="190"/>
      <c r="J5095" s="67"/>
      <c r="K5095" s="190"/>
      <c r="L5095" s="190"/>
      <c r="M5095" s="191"/>
      <c r="N5095" s="190"/>
      <c r="O5095" s="192"/>
      <c r="P5095" s="218"/>
      <c r="Q5095" s="218"/>
      <c r="R5095" s="218"/>
    </row>
    <row r="5096" spans="1:18" x14ac:dyDescent="0.25">
      <c r="A5096" s="191"/>
      <c r="B5096" s="190"/>
      <c r="C5096" s="190"/>
      <c r="D5096" s="190"/>
      <c r="E5096" s="190"/>
      <c r="F5096" s="190"/>
      <c r="G5096" s="190"/>
      <c r="H5096" s="276"/>
      <c r="I5096" s="190"/>
      <c r="J5096" s="67"/>
      <c r="K5096" s="190"/>
      <c r="L5096" s="190"/>
      <c r="M5096" s="191"/>
      <c r="N5096" s="190"/>
      <c r="O5096" s="192"/>
      <c r="P5096" s="218"/>
      <c r="Q5096" s="218"/>
      <c r="R5096" s="218"/>
    </row>
    <row r="5097" spans="1:18" x14ac:dyDescent="0.25">
      <c r="A5097" s="191"/>
      <c r="B5097" s="190"/>
      <c r="C5097" s="190"/>
      <c r="D5097" s="190"/>
      <c r="E5097" s="190"/>
      <c r="F5097" s="190"/>
      <c r="G5097" s="190"/>
      <c r="H5097" s="276"/>
      <c r="I5097" s="190"/>
      <c r="J5097" s="67"/>
      <c r="K5097" s="190"/>
      <c r="L5097" s="190"/>
      <c r="M5097" s="191"/>
      <c r="N5097" s="190"/>
      <c r="O5097" s="192"/>
      <c r="P5097" s="218"/>
      <c r="Q5097" s="218"/>
      <c r="R5097" s="218"/>
    </row>
    <row r="5098" spans="1:18" x14ac:dyDescent="0.25">
      <c r="A5098" s="191"/>
      <c r="B5098" s="190"/>
      <c r="C5098" s="190"/>
      <c r="D5098" s="190"/>
      <c r="E5098" s="190"/>
      <c r="F5098" s="190"/>
      <c r="G5098" s="190"/>
      <c r="H5098" s="276"/>
      <c r="I5098" s="190"/>
      <c r="J5098" s="67"/>
      <c r="K5098" s="190"/>
      <c r="L5098" s="190"/>
      <c r="M5098" s="191"/>
      <c r="N5098" s="190"/>
      <c r="O5098" s="192"/>
      <c r="P5098" s="218"/>
      <c r="Q5098" s="218"/>
      <c r="R5098" s="218"/>
    </row>
    <row r="5099" spans="1:18" x14ac:dyDescent="0.25">
      <c r="A5099" s="191"/>
      <c r="B5099" s="190"/>
      <c r="C5099" s="190"/>
      <c r="D5099" s="190"/>
      <c r="E5099" s="190"/>
      <c r="F5099" s="190"/>
      <c r="G5099" s="190"/>
      <c r="H5099" s="276"/>
      <c r="I5099" s="190"/>
      <c r="J5099" s="67"/>
      <c r="K5099" s="190"/>
      <c r="L5099" s="190"/>
      <c r="M5099" s="191"/>
      <c r="N5099" s="190"/>
      <c r="O5099" s="192"/>
      <c r="P5099" s="218"/>
      <c r="Q5099" s="218"/>
      <c r="R5099" s="218"/>
    </row>
    <row r="5100" spans="1:18" x14ac:dyDescent="0.25">
      <c r="A5100" s="191"/>
      <c r="B5100" s="190"/>
      <c r="C5100" s="190"/>
      <c r="D5100" s="190"/>
      <c r="E5100" s="190"/>
      <c r="F5100" s="190"/>
      <c r="G5100" s="190"/>
      <c r="H5100" s="276"/>
      <c r="I5100" s="190"/>
      <c r="J5100" s="67"/>
      <c r="K5100" s="190"/>
      <c r="L5100" s="190"/>
      <c r="M5100" s="191"/>
      <c r="N5100" s="190"/>
      <c r="O5100" s="192"/>
      <c r="P5100" s="218"/>
      <c r="Q5100" s="218"/>
      <c r="R5100" s="218"/>
    </row>
    <row r="5101" spans="1:18" x14ac:dyDescent="0.25">
      <c r="A5101" s="191"/>
      <c r="B5101" s="190"/>
      <c r="C5101" s="190"/>
      <c r="D5101" s="190"/>
      <c r="E5101" s="190"/>
      <c r="F5101" s="190"/>
      <c r="G5101" s="190"/>
      <c r="H5101" s="276"/>
      <c r="I5101" s="190"/>
      <c r="J5101" s="67"/>
      <c r="K5101" s="190"/>
      <c r="L5101" s="190"/>
      <c r="M5101" s="191"/>
      <c r="N5101" s="190"/>
      <c r="O5101" s="192"/>
      <c r="P5101" s="218"/>
      <c r="Q5101" s="218"/>
      <c r="R5101" s="218"/>
    </row>
    <row r="5102" spans="1:18" x14ac:dyDescent="0.25">
      <c r="A5102" s="191"/>
      <c r="B5102" s="190"/>
      <c r="C5102" s="190"/>
      <c r="D5102" s="190"/>
      <c r="E5102" s="190"/>
      <c r="F5102" s="190"/>
      <c r="G5102" s="190"/>
      <c r="H5102" s="276"/>
      <c r="I5102" s="190"/>
      <c r="J5102" s="67"/>
      <c r="K5102" s="190"/>
      <c r="L5102" s="190"/>
      <c r="M5102" s="191"/>
      <c r="N5102" s="190"/>
      <c r="O5102" s="192"/>
      <c r="P5102" s="218"/>
      <c r="Q5102" s="218"/>
      <c r="R5102" s="218"/>
    </row>
    <row r="5103" spans="1:18" x14ac:dyDescent="0.25">
      <c r="A5103" s="191"/>
      <c r="B5103" s="190"/>
      <c r="C5103" s="190"/>
      <c r="D5103" s="190"/>
      <c r="E5103" s="190"/>
      <c r="F5103" s="190"/>
      <c r="G5103" s="190"/>
      <c r="H5103" s="276"/>
      <c r="I5103" s="190"/>
      <c r="J5103" s="67"/>
      <c r="K5103" s="190"/>
      <c r="L5103" s="190"/>
      <c r="M5103" s="191"/>
      <c r="N5103" s="190"/>
      <c r="O5103" s="192"/>
      <c r="P5103" s="218"/>
      <c r="Q5103" s="218"/>
      <c r="R5103" s="218"/>
    </row>
    <row r="5104" spans="1:18" x14ac:dyDescent="0.25">
      <c r="A5104" s="191"/>
      <c r="B5104" s="190"/>
      <c r="C5104" s="190"/>
      <c r="D5104" s="190"/>
      <c r="E5104" s="190"/>
      <c r="F5104" s="190"/>
      <c r="G5104" s="190"/>
      <c r="H5104" s="276"/>
      <c r="I5104" s="190"/>
      <c r="J5104" s="67"/>
      <c r="K5104" s="190"/>
      <c r="L5104" s="190"/>
      <c r="M5104" s="191"/>
      <c r="N5104" s="190"/>
      <c r="O5104" s="192"/>
      <c r="P5104" s="218"/>
      <c r="Q5104" s="218"/>
      <c r="R5104" s="218"/>
    </row>
    <row r="5105" spans="1:18" x14ac:dyDescent="0.25">
      <c r="A5105" s="191"/>
      <c r="B5105" s="190"/>
      <c r="C5105" s="190"/>
      <c r="D5105" s="190"/>
      <c r="E5105" s="190"/>
      <c r="F5105" s="190"/>
      <c r="G5105" s="190"/>
      <c r="H5105" s="276"/>
      <c r="I5105" s="190"/>
      <c r="J5105" s="67"/>
      <c r="K5105" s="190"/>
      <c r="L5105" s="190"/>
      <c r="M5105" s="191"/>
      <c r="N5105" s="190"/>
      <c r="O5105" s="192"/>
      <c r="P5105" s="218"/>
      <c r="Q5105" s="218"/>
      <c r="R5105" s="218"/>
    </row>
    <row r="5106" spans="1:18" x14ac:dyDescent="0.25">
      <c r="A5106" s="191"/>
      <c r="B5106" s="190"/>
      <c r="C5106" s="190"/>
      <c r="D5106" s="190"/>
      <c r="E5106" s="190"/>
      <c r="F5106" s="190"/>
      <c r="G5106" s="190"/>
      <c r="H5106" s="276"/>
      <c r="I5106" s="190"/>
      <c r="J5106" s="67"/>
      <c r="K5106" s="190"/>
      <c r="L5106" s="190"/>
      <c r="M5106" s="191"/>
      <c r="N5106" s="190"/>
      <c r="O5106" s="192"/>
      <c r="P5106" s="218"/>
      <c r="Q5106" s="218"/>
      <c r="R5106" s="218"/>
    </row>
    <row r="5107" spans="1:18" x14ac:dyDescent="0.25">
      <c r="A5107" s="191"/>
      <c r="B5107" s="190"/>
      <c r="C5107" s="190"/>
      <c r="D5107" s="190"/>
      <c r="E5107" s="190"/>
      <c r="F5107" s="190"/>
      <c r="G5107" s="190"/>
      <c r="H5107" s="276"/>
      <c r="I5107" s="190"/>
      <c r="J5107" s="67"/>
      <c r="K5107" s="190"/>
      <c r="L5107" s="190"/>
      <c r="M5107" s="191"/>
      <c r="N5107" s="190"/>
      <c r="O5107" s="192"/>
      <c r="P5107" s="218"/>
      <c r="Q5107" s="218"/>
      <c r="R5107" s="218"/>
    </row>
    <row r="5108" spans="1:18" x14ac:dyDescent="0.25">
      <c r="A5108" s="191"/>
      <c r="B5108" s="190"/>
      <c r="C5108" s="190"/>
      <c r="D5108" s="190"/>
      <c r="E5108" s="190"/>
      <c r="F5108" s="190"/>
      <c r="G5108" s="190"/>
      <c r="H5108" s="276"/>
      <c r="I5108" s="190"/>
      <c r="J5108" s="67"/>
      <c r="K5108" s="190"/>
      <c r="L5108" s="190"/>
      <c r="M5108" s="191"/>
      <c r="N5108" s="190"/>
      <c r="O5108" s="192"/>
      <c r="P5108" s="218"/>
      <c r="Q5108" s="218"/>
      <c r="R5108" s="218"/>
    </row>
    <row r="5109" spans="1:18" x14ac:dyDescent="0.25">
      <c r="A5109" s="191"/>
      <c r="B5109" s="190"/>
      <c r="C5109" s="190"/>
      <c r="D5109" s="190"/>
      <c r="E5109" s="190"/>
      <c r="F5109" s="190"/>
      <c r="G5109" s="190"/>
      <c r="H5109" s="276"/>
      <c r="I5109" s="190"/>
      <c r="J5109" s="67"/>
      <c r="K5109" s="190"/>
      <c r="L5109" s="190"/>
      <c r="M5109" s="191"/>
      <c r="N5109" s="190"/>
      <c r="O5109" s="192"/>
      <c r="P5109" s="218"/>
      <c r="Q5109" s="218"/>
      <c r="R5109" s="218"/>
    </row>
    <row r="5110" spans="1:18" x14ac:dyDescent="0.25">
      <c r="A5110" s="191"/>
      <c r="B5110" s="190"/>
      <c r="C5110" s="190"/>
      <c r="D5110" s="190"/>
      <c r="E5110" s="190"/>
      <c r="F5110" s="190"/>
      <c r="G5110" s="190"/>
      <c r="H5110" s="276"/>
      <c r="I5110" s="190"/>
      <c r="J5110" s="67"/>
      <c r="K5110" s="190"/>
      <c r="L5110" s="190"/>
      <c r="M5110" s="191"/>
      <c r="N5110" s="190"/>
      <c r="O5110" s="192"/>
      <c r="P5110" s="218"/>
      <c r="Q5110" s="218"/>
      <c r="R5110" s="218"/>
    </row>
    <row r="5111" spans="1:18" x14ac:dyDescent="0.25">
      <c r="A5111" s="191"/>
      <c r="B5111" s="190"/>
      <c r="C5111" s="190"/>
      <c r="D5111" s="190"/>
      <c r="E5111" s="190"/>
      <c r="F5111" s="190"/>
      <c r="G5111" s="190"/>
      <c r="H5111" s="276"/>
      <c r="I5111" s="190"/>
      <c r="J5111" s="67"/>
      <c r="K5111" s="190"/>
      <c r="L5111" s="190"/>
      <c r="M5111" s="191"/>
      <c r="N5111" s="190"/>
      <c r="O5111" s="192"/>
      <c r="P5111" s="218"/>
      <c r="Q5111" s="218"/>
      <c r="R5111" s="218"/>
    </row>
    <row r="5112" spans="1:18" x14ac:dyDescent="0.25">
      <c r="A5112" s="191"/>
      <c r="B5112" s="190"/>
      <c r="C5112" s="190"/>
      <c r="D5112" s="190"/>
      <c r="E5112" s="190"/>
      <c r="F5112" s="190"/>
      <c r="G5112" s="190"/>
      <c r="H5112" s="276"/>
      <c r="I5112" s="190"/>
      <c r="J5112" s="67"/>
      <c r="K5112" s="190"/>
      <c r="L5112" s="190"/>
      <c r="M5112" s="191"/>
      <c r="N5112" s="190"/>
      <c r="O5112" s="192"/>
      <c r="P5112" s="218"/>
      <c r="Q5112" s="218"/>
      <c r="R5112" s="218"/>
    </row>
    <row r="5113" spans="1:18" x14ac:dyDescent="0.25">
      <c r="A5113" s="191"/>
      <c r="B5113" s="190"/>
      <c r="C5113" s="190"/>
      <c r="D5113" s="190"/>
      <c r="E5113" s="190"/>
      <c r="F5113" s="190"/>
      <c r="G5113" s="190"/>
      <c r="H5113" s="276"/>
      <c r="I5113" s="190"/>
      <c r="J5113" s="67"/>
      <c r="K5113" s="190"/>
      <c r="L5113" s="190"/>
      <c r="M5113" s="191"/>
      <c r="N5113" s="190"/>
      <c r="O5113" s="192"/>
      <c r="P5113" s="218"/>
      <c r="Q5113" s="218"/>
      <c r="R5113" s="218"/>
    </row>
    <row r="5114" spans="1:18" x14ac:dyDescent="0.25">
      <c r="A5114" s="191"/>
      <c r="B5114" s="190"/>
      <c r="C5114" s="190"/>
      <c r="D5114" s="190"/>
      <c r="E5114" s="190"/>
      <c r="F5114" s="190"/>
      <c r="G5114" s="190"/>
      <c r="H5114" s="276"/>
      <c r="I5114" s="190"/>
      <c r="J5114" s="67"/>
      <c r="K5114" s="190"/>
      <c r="L5114" s="190"/>
      <c r="M5114" s="191"/>
      <c r="N5114" s="190"/>
      <c r="O5114" s="192"/>
      <c r="P5114" s="218"/>
      <c r="Q5114" s="218"/>
      <c r="R5114" s="218"/>
    </row>
    <row r="5115" spans="1:18" x14ac:dyDescent="0.25">
      <c r="A5115" s="191"/>
      <c r="B5115" s="190"/>
      <c r="C5115" s="190"/>
      <c r="D5115" s="190"/>
      <c r="E5115" s="190"/>
      <c r="F5115" s="190"/>
      <c r="G5115" s="190"/>
      <c r="H5115" s="276"/>
      <c r="I5115" s="190"/>
      <c r="J5115" s="67"/>
      <c r="K5115" s="190"/>
      <c r="L5115" s="190"/>
      <c r="M5115" s="191"/>
      <c r="N5115" s="190"/>
      <c r="O5115" s="192"/>
      <c r="P5115" s="218"/>
      <c r="Q5115" s="218"/>
      <c r="R5115" s="218"/>
    </row>
    <row r="5116" spans="1:18" x14ac:dyDescent="0.25">
      <c r="A5116" s="191"/>
      <c r="B5116" s="190"/>
      <c r="C5116" s="190"/>
      <c r="D5116" s="190"/>
      <c r="E5116" s="190"/>
      <c r="F5116" s="190"/>
      <c r="G5116" s="190"/>
      <c r="H5116" s="276"/>
      <c r="I5116" s="190"/>
      <c r="J5116" s="67"/>
      <c r="K5116" s="190"/>
      <c r="L5116" s="190"/>
      <c r="M5116" s="191"/>
      <c r="N5116" s="190"/>
      <c r="O5116" s="192"/>
      <c r="P5116" s="218"/>
      <c r="Q5116" s="218"/>
      <c r="R5116" s="218"/>
    </row>
    <row r="5117" spans="1:18" x14ac:dyDescent="0.25">
      <c r="A5117" s="191"/>
      <c r="B5117" s="190"/>
      <c r="C5117" s="190"/>
      <c r="D5117" s="190"/>
      <c r="E5117" s="190"/>
      <c r="F5117" s="190"/>
      <c r="G5117" s="190"/>
      <c r="H5117" s="276"/>
      <c r="I5117" s="190"/>
      <c r="J5117" s="67"/>
      <c r="K5117" s="190"/>
      <c r="L5117" s="190"/>
      <c r="M5117" s="191"/>
      <c r="N5117" s="190"/>
      <c r="O5117" s="192"/>
      <c r="P5117" s="218"/>
      <c r="Q5117" s="218"/>
      <c r="R5117" s="218"/>
    </row>
    <row r="5118" spans="1:18" x14ac:dyDescent="0.25">
      <c r="A5118" s="191"/>
      <c r="B5118" s="190"/>
      <c r="C5118" s="190"/>
      <c r="D5118" s="190"/>
      <c r="E5118" s="190"/>
      <c r="F5118" s="190"/>
      <c r="G5118" s="190"/>
      <c r="H5118" s="276"/>
      <c r="I5118" s="190"/>
      <c r="J5118" s="67"/>
      <c r="K5118" s="190"/>
      <c r="L5118" s="190"/>
      <c r="M5118" s="191"/>
      <c r="N5118" s="190"/>
      <c r="O5118" s="192"/>
      <c r="P5118" s="218"/>
      <c r="Q5118" s="218"/>
      <c r="R5118" s="218"/>
    </row>
    <row r="5119" spans="1:18" x14ac:dyDescent="0.25">
      <c r="A5119" s="191"/>
      <c r="B5119" s="190"/>
      <c r="C5119" s="190"/>
      <c r="D5119" s="190"/>
      <c r="E5119" s="190"/>
      <c r="F5119" s="190"/>
      <c r="G5119" s="190"/>
      <c r="H5119" s="276"/>
      <c r="I5119" s="190"/>
      <c r="J5119" s="67"/>
      <c r="K5119" s="190"/>
      <c r="L5119" s="190"/>
      <c r="M5119" s="191"/>
      <c r="N5119" s="190"/>
      <c r="O5119" s="192"/>
      <c r="P5119" s="218"/>
      <c r="Q5119" s="218"/>
      <c r="R5119" s="218"/>
    </row>
    <row r="5120" spans="1:18" x14ac:dyDescent="0.25">
      <c r="A5120" s="191"/>
      <c r="B5120" s="190"/>
      <c r="C5120" s="190"/>
      <c r="D5120" s="190"/>
      <c r="E5120" s="190"/>
      <c r="F5120" s="190"/>
      <c r="G5120" s="190"/>
      <c r="H5120" s="276"/>
      <c r="I5120" s="190"/>
      <c r="J5120" s="67"/>
      <c r="K5120" s="190"/>
      <c r="L5120" s="190"/>
      <c r="M5120" s="191"/>
      <c r="N5120" s="190"/>
      <c r="O5120" s="192"/>
      <c r="P5120" s="218"/>
      <c r="Q5120" s="218"/>
      <c r="R5120" s="218"/>
    </row>
    <row r="5121" spans="1:18" x14ac:dyDescent="0.25">
      <c r="A5121" s="191"/>
      <c r="B5121" s="190"/>
      <c r="C5121" s="190"/>
      <c r="D5121" s="190"/>
      <c r="E5121" s="190"/>
      <c r="F5121" s="190"/>
      <c r="G5121" s="190"/>
      <c r="H5121" s="276"/>
      <c r="I5121" s="190"/>
      <c r="J5121" s="67"/>
      <c r="K5121" s="190"/>
      <c r="L5121" s="190"/>
      <c r="M5121" s="191"/>
      <c r="N5121" s="190"/>
      <c r="O5121" s="192"/>
      <c r="P5121" s="218"/>
      <c r="Q5121" s="218"/>
      <c r="R5121" s="218"/>
    </row>
    <row r="5122" spans="1:18" x14ac:dyDescent="0.25">
      <c r="A5122" s="191"/>
      <c r="B5122" s="190"/>
      <c r="C5122" s="190"/>
      <c r="D5122" s="190"/>
      <c r="E5122" s="190"/>
      <c r="F5122" s="190"/>
      <c r="G5122" s="190"/>
      <c r="H5122" s="276"/>
      <c r="I5122" s="190"/>
      <c r="J5122" s="67"/>
      <c r="K5122" s="190"/>
      <c r="L5122" s="190"/>
      <c r="M5122" s="191"/>
      <c r="N5122" s="190"/>
      <c r="O5122" s="192"/>
      <c r="P5122" s="218"/>
      <c r="Q5122" s="218"/>
      <c r="R5122" s="218"/>
    </row>
    <row r="5123" spans="1:18" x14ac:dyDescent="0.25">
      <c r="A5123" s="191"/>
      <c r="B5123" s="190"/>
      <c r="C5123" s="190"/>
      <c r="D5123" s="190"/>
      <c r="E5123" s="190"/>
      <c r="F5123" s="190"/>
      <c r="G5123" s="190"/>
      <c r="H5123" s="276"/>
      <c r="I5123" s="190"/>
      <c r="J5123" s="67"/>
      <c r="K5123" s="190"/>
      <c r="L5123" s="190"/>
      <c r="M5123" s="191"/>
      <c r="N5123" s="190"/>
      <c r="O5123" s="192"/>
      <c r="P5123" s="218"/>
      <c r="Q5123" s="218"/>
      <c r="R5123" s="218"/>
    </row>
    <row r="5124" spans="1:18" x14ac:dyDescent="0.25">
      <c r="A5124" s="191"/>
      <c r="B5124" s="190"/>
      <c r="C5124" s="190"/>
      <c r="D5124" s="190"/>
      <c r="E5124" s="190"/>
      <c r="F5124" s="190"/>
      <c r="G5124" s="190"/>
      <c r="H5124" s="276"/>
      <c r="I5124" s="190"/>
      <c r="J5124" s="67"/>
      <c r="K5124" s="190"/>
      <c r="L5124" s="190"/>
      <c r="M5124" s="191"/>
      <c r="N5124" s="190"/>
      <c r="O5124" s="192"/>
      <c r="P5124" s="218"/>
      <c r="Q5124" s="218"/>
      <c r="R5124" s="218"/>
    </row>
    <row r="5125" spans="1:18" x14ac:dyDescent="0.25">
      <c r="A5125" s="191"/>
      <c r="B5125" s="190"/>
      <c r="C5125" s="190"/>
      <c r="D5125" s="190"/>
      <c r="E5125" s="190"/>
      <c r="F5125" s="190"/>
      <c r="G5125" s="190"/>
      <c r="H5125" s="276"/>
      <c r="I5125" s="190"/>
      <c r="J5125" s="67"/>
      <c r="K5125" s="190"/>
      <c r="L5125" s="190"/>
      <c r="M5125" s="191"/>
      <c r="N5125" s="190"/>
      <c r="O5125" s="192"/>
      <c r="P5125" s="218"/>
      <c r="Q5125" s="218"/>
      <c r="R5125" s="218"/>
    </row>
    <row r="5126" spans="1:18" x14ac:dyDescent="0.25">
      <c r="A5126" s="191"/>
      <c r="B5126" s="190"/>
      <c r="C5126" s="190"/>
      <c r="D5126" s="190"/>
      <c r="E5126" s="190"/>
      <c r="F5126" s="190"/>
      <c r="G5126" s="190"/>
      <c r="H5126" s="276"/>
      <c r="I5126" s="190"/>
      <c r="J5126" s="67"/>
      <c r="K5126" s="190"/>
      <c r="L5126" s="190"/>
      <c r="M5126" s="191"/>
      <c r="N5126" s="190"/>
      <c r="O5126" s="192"/>
      <c r="P5126" s="218"/>
      <c r="Q5126" s="218"/>
      <c r="R5126" s="218"/>
    </row>
    <row r="5127" spans="1:18" x14ac:dyDescent="0.25">
      <c r="A5127" s="191"/>
      <c r="B5127" s="190"/>
      <c r="C5127" s="190"/>
      <c r="D5127" s="190"/>
      <c r="E5127" s="190"/>
      <c r="F5127" s="190"/>
      <c r="G5127" s="190"/>
      <c r="H5127" s="276"/>
      <c r="I5127" s="190"/>
      <c r="J5127" s="67"/>
      <c r="K5127" s="190"/>
      <c r="L5127" s="190"/>
      <c r="M5127" s="191"/>
      <c r="N5127" s="190"/>
      <c r="O5127" s="192"/>
      <c r="P5127" s="218"/>
      <c r="Q5127" s="218"/>
      <c r="R5127" s="218"/>
    </row>
    <row r="5128" spans="1:18" x14ac:dyDescent="0.25">
      <c r="A5128" s="191"/>
      <c r="B5128" s="190"/>
      <c r="C5128" s="190"/>
      <c r="D5128" s="190"/>
      <c r="E5128" s="190"/>
      <c r="F5128" s="190"/>
      <c r="G5128" s="190"/>
      <c r="H5128" s="276"/>
      <c r="I5128" s="190"/>
      <c r="J5128" s="67"/>
      <c r="K5128" s="190"/>
      <c r="L5128" s="190"/>
      <c r="M5128" s="191"/>
      <c r="N5128" s="190"/>
      <c r="O5128" s="192"/>
      <c r="P5128" s="218"/>
      <c r="Q5128" s="218"/>
      <c r="R5128" s="218"/>
    </row>
    <row r="5129" spans="1:18" x14ac:dyDescent="0.25">
      <c r="A5129" s="191"/>
      <c r="B5129" s="190"/>
      <c r="C5129" s="190"/>
      <c r="D5129" s="190"/>
      <c r="E5129" s="190"/>
      <c r="F5129" s="190"/>
      <c r="G5129" s="190"/>
      <c r="H5129" s="276"/>
      <c r="I5129" s="190"/>
      <c r="J5129" s="67"/>
      <c r="K5129" s="190"/>
      <c r="L5129" s="190"/>
      <c r="M5129" s="191"/>
      <c r="N5129" s="190"/>
      <c r="O5129" s="192"/>
      <c r="P5129" s="218"/>
      <c r="Q5129" s="218"/>
      <c r="R5129" s="218"/>
    </row>
    <row r="5130" spans="1:18" x14ac:dyDescent="0.25">
      <c r="A5130" s="191"/>
      <c r="B5130" s="190"/>
      <c r="C5130" s="190"/>
      <c r="D5130" s="190"/>
      <c r="E5130" s="190"/>
      <c r="F5130" s="190"/>
      <c r="G5130" s="190"/>
      <c r="H5130" s="276"/>
      <c r="I5130" s="190"/>
      <c r="J5130" s="67"/>
      <c r="K5130" s="190"/>
      <c r="L5130" s="190"/>
      <c r="M5130" s="191"/>
      <c r="N5130" s="190"/>
      <c r="O5130" s="192"/>
      <c r="P5130" s="218"/>
      <c r="Q5130" s="218"/>
      <c r="R5130" s="218"/>
    </row>
    <row r="5131" spans="1:18" x14ac:dyDescent="0.25">
      <c r="A5131" s="191"/>
      <c r="B5131" s="190"/>
      <c r="C5131" s="190"/>
      <c r="D5131" s="190"/>
      <c r="E5131" s="190"/>
      <c r="F5131" s="190"/>
      <c r="G5131" s="190"/>
      <c r="H5131" s="276"/>
      <c r="I5131" s="190"/>
      <c r="J5131" s="67"/>
      <c r="K5131" s="190"/>
      <c r="L5131" s="190"/>
      <c r="M5131" s="191"/>
      <c r="N5131" s="190"/>
      <c r="O5131" s="192"/>
      <c r="P5131" s="218"/>
      <c r="Q5131" s="218"/>
      <c r="R5131" s="218"/>
    </row>
    <row r="5132" spans="1:18" x14ac:dyDescent="0.25">
      <c r="A5132" s="191"/>
      <c r="B5132" s="190"/>
      <c r="C5132" s="190"/>
      <c r="D5132" s="190"/>
      <c r="E5132" s="190"/>
      <c r="F5132" s="190"/>
      <c r="G5132" s="190"/>
      <c r="H5132" s="276"/>
      <c r="I5132" s="190"/>
      <c r="J5132" s="67"/>
      <c r="K5132" s="190"/>
      <c r="L5132" s="190"/>
      <c r="M5132" s="191"/>
      <c r="N5132" s="190"/>
      <c r="O5132" s="192"/>
      <c r="P5132" s="218"/>
      <c r="Q5132" s="218"/>
      <c r="R5132" s="218"/>
    </row>
    <row r="5133" spans="1:18" x14ac:dyDescent="0.25">
      <c r="A5133" s="191"/>
      <c r="B5133" s="190"/>
      <c r="C5133" s="190"/>
      <c r="D5133" s="190"/>
      <c r="E5133" s="190"/>
      <c r="F5133" s="190"/>
      <c r="G5133" s="190"/>
      <c r="H5133" s="276"/>
      <c r="I5133" s="190"/>
      <c r="J5133" s="67"/>
      <c r="K5133" s="190"/>
      <c r="L5133" s="190"/>
      <c r="M5133" s="191"/>
      <c r="N5133" s="190"/>
      <c r="O5133" s="192"/>
      <c r="P5133" s="218"/>
      <c r="Q5133" s="218"/>
      <c r="R5133" s="218"/>
    </row>
    <row r="5134" spans="1:18" x14ac:dyDescent="0.25">
      <c r="A5134" s="191"/>
      <c r="B5134" s="190"/>
      <c r="C5134" s="190"/>
      <c r="D5134" s="190"/>
      <c r="E5134" s="190"/>
      <c r="F5134" s="190"/>
      <c r="G5134" s="190"/>
      <c r="H5134" s="276"/>
      <c r="I5134" s="190"/>
      <c r="J5134" s="67"/>
      <c r="K5134" s="190"/>
      <c r="L5134" s="190"/>
      <c r="M5134" s="191"/>
      <c r="N5134" s="190"/>
      <c r="O5134" s="192"/>
      <c r="P5134" s="218"/>
      <c r="Q5134" s="218"/>
      <c r="R5134" s="218"/>
    </row>
    <row r="5135" spans="1:18" x14ac:dyDescent="0.25">
      <c r="A5135" s="191"/>
      <c r="B5135" s="190"/>
      <c r="C5135" s="190"/>
      <c r="D5135" s="190"/>
      <c r="E5135" s="190"/>
      <c r="F5135" s="190"/>
      <c r="G5135" s="190"/>
      <c r="H5135" s="276"/>
      <c r="I5135" s="190"/>
      <c r="J5135" s="67"/>
      <c r="K5135" s="190"/>
      <c r="L5135" s="190"/>
      <c r="M5135" s="191"/>
      <c r="N5135" s="190"/>
      <c r="O5135" s="192"/>
      <c r="P5135" s="218"/>
      <c r="Q5135" s="218"/>
      <c r="R5135" s="218"/>
    </row>
    <row r="5136" spans="1:18" x14ac:dyDescent="0.25">
      <c r="A5136" s="191"/>
      <c r="B5136" s="190"/>
      <c r="C5136" s="190"/>
      <c r="D5136" s="190"/>
      <c r="E5136" s="190"/>
      <c r="F5136" s="190"/>
      <c r="G5136" s="190"/>
      <c r="H5136" s="276"/>
      <c r="I5136" s="190"/>
      <c r="J5136" s="67"/>
      <c r="K5136" s="190"/>
      <c r="L5136" s="190"/>
      <c r="M5136" s="191"/>
      <c r="N5136" s="190"/>
      <c r="O5136" s="192"/>
      <c r="P5136" s="218"/>
      <c r="Q5136" s="218"/>
      <c r="R5136" s="218"/>
    </row>
    <row r="5137" spans="1:18" x14ac:dyDescent="0.25">
      <c r="A5137" s="191"/>
      <c r="B5137" s="190"/>
      <c r="C5137" s="190"/>
      <c r="D5137" s="190"/>
      <c r="E5137" s="190"/>
      <c r="F5137" s="190"/>
      <c r="G5137" s="190"/>
      <c r="H5137" s="276"/>
      <c r="I5137" s="190"/>
      <c r="J5137" s="67"/>
      <c r="K5137" s="190"/>
      <c r="L5137" s="190"/>
      <c r="M5137" s="191"/>
      <c r="N5137" s="190"/>
      <c r="O5137" s="192"/>
      <c r="P5137" s="218"/>
      <c r="Q5137" s="218"/>
      <c r="R5137" s="218"/>
    </row>
    <row r="5138" spans="1:18" x14ac:dyDescent="0.25">
      <c r="A5138" s="191"/>
      <c r="B5138" s="190"/>
      <c r="C5138" s="190"/>
      <c r="D5138" s="190"/>
      <c r="E5138" s="190"/>
      <c r="F5138" s="190"/>
      <c r="G5138" s="190"/>
      <c r="H5138" s="276"/>
      <c r="I5138" s="190"/>
      <c r="J5138" s="67"/>
      <c r="K5138" s="190"/>
      <c r="L5138" s="190"/>
      <c r="M5138" s="191"/>
      <c r="N5138" s="190"/>
      <c r="O5138" s="192"/>
      <c r="P5138" s="218"/>
      <c r="Q5138" s="218"/>
      <c r="R5138" s="218"/>
    </row>
    <row r="5139" spans="1:18" x14ac:dyDescent="0.25">
      <c r="A5139" s="191"/>
      <c r="B5139" s="190"/>
      <c r="C5139" s="190"/>
      <c r="D5139" s="190"/>
      <c r="E5139" s="190"/>
      <c r="F5139" s="190"/>
      <c r="G5139" s="190"/>
      <c r="H5139" s="276"/>
      <c r="I5139" s="190"/>
      <c r="J5139" s="67"/>
      <c r="K5139" s="190"/>
      <c r="L5139" s="190"/>
      <c r="M5139" s="191"/>
      <c r="N5139" s="190"/>
      <c r="O5139" s="192"/>
      <c r="P5139" s="218"/>
      <c r="Q5139" s="218"/>
      <c r="R5139" s="218"/>
    </row>
    <row r="5140" spans="1:18" x14ac:dyDescent="0.25">
      <c r="A5140" s="191"/>
      <c r="B5140" s="190"/>
      <c r="C5140" s="190"/>
      <c r="D5140" s="190"/>
      <c r="E5140" s="190"/>
      <c r="F5140" s="190"/>
      <c r="G5140" s="190"/>
      <c r="H5140" s="276"/>
      <c r="I5140" s="190"/>
      <c r="J5140" s="67"/>
      <c r="K5140" s="190"/>
      <c r="L5140" s="190"/>
      <c r="M5140" s="191"/>
      <c r="N5140" s="190"/>
      <c r="O5140" s="192"/>
      <c r="P5140" s="218"/>
      <c r="Q5140" s="218"/>
      <c r="R5140" s="218"/>
    </row>
    <row r="5141" spans="1:18" x14ac:dyDescent="0.25">
      <c r="A5141" s="191"/>
      <c r="B5141" s="190"/>
      <c r="C5141" s="190"/>
      <c r="D5141" s="190"/>
      <c r="E5141" s="190"/>
      <c r="F5141" s="190"/>
      <c r="G5141" s="190"/>
      <c r="H5141" s="276"/>
      <c r="I5141" s="190"/>
      <c r="J5141" s="67"/>
      <c r="K5141" s="190"/>
      <c r="L5141" s="190"/>
      <c r="M5141" s="191"/>
      <c r="N5141" s="190"/>
      <c r="O5141" s="192"/>
      <c r="P5141" s="218"/>
      <c r="Q5141" s="218"/>
      <c r="R5141" s="218"/>
    </row>
    <row r="5142" spans="1:18" x14ac:dyDescent="0.25">
      <c r="A5142" s="191"/>
      <c r="B5142" s="190"/>
      <c r="C5142" s="190"/>
      <c r="D5142" s="190"/>
      <c r="E5142" s="190"/>
      <c r="F5142" s="190"/>
      <c r="G5142" s="190"/>
      <c r="H5142" s="276"/>
      <c r="I5142" s="190"/>
      <c r="J5142" s="67"/>
      <c r="K5142" s="190"/>
      <c r="L5142" s="190"/>
      <c r="M5142" s="191"/>
      <c r="N5142" s="190"/>
      <c r="O5142" s="192"/>
      <c r="P5142" s="218"/>
      <c r="Q5142" s="218"/>
      <c r="R5142" s="218"/>
    </row>
    <row r="5143" spans="1:18" x14ac:dyDescent="0.25">
      <c r="A5143" s="191"/>
      <c r="B5143" s="190"/>
      <c r="C5143" s="190"/>
      <c r="D5143" s="190"/>
      <c r="E5143" s="190"/>
      <c r="F5143" s="190"/>
      <c r="G5143" s="190"/>
      <c r="H5143" s="276"/>
      <c r="I5143" s="190"/>
      <c r="J5143" s="67"/>
      <c r="K5143" s="190"/>
      <c r="L5143" s="190"/>
      <c r="M5143" s="191"/>
      <c r="N5143" s="190"/>
      <c r="O5143" s="192"/>
      <c r="P5143" s="218"/>
      <c r="Q5143" s="218"/>
      <c r="R5143" s="218"/>
    </row>
    <row r="5144" spans="1:18" x14ac:dyDescent="0.25">
      <c r="A5144" s="191"/>
      <c r="B5144" s="190"/>
      <c r="C5144" s="190"/>
      <c r="D5144" s="190"/>
      <c r="E5144" s="190"/>
      <c r="F5144" s="190"/>
      <c r="G5144" s="190"/>
      <c r="H5144" s="276"/>
      <c r="I5144" s="190"/>
      <c r="J5144" s="67"/>
      <c r="K5144" s="190"/>
      <c r="L5144" s="190"/>
      <c r="M5144" s="191"/>
      <c r="N5144" s="190"/>
      <c r="O5144" s="192"/>
      <c r="P5144" s="218"/>
      <c r="Q5144" s="218"/>
      <c r="R5144" s="218"/>
    </row>
    <row r="5145" spans="1:18" x14ac:dyDescent="0.25">
      <c r="A5145" s="191"/>
      <c r="B5145" s="190"/>
      <c r="C5145" s="190"/>
      <c r="D5145" s="190"/>
      <c r="E5145" s="190"/>
      <c r="F5145" s="190"/>
      <c r="G5145" s="190"/>
      <c r="H5145" s="276"/>
      <c r="I5145" s="190"/>
      <c r="J5145" s="67"/>
      <c r="K5145" s="190"/>
      <c r="L5145" s="190"/>
      <c r="M5145" s="191"/>
      <c r="N5145" s="190"/>
      <c r="O5145" s="192"/>
      <c r="P5145" s="218"/>
      <c r="Q5145" s="218"/>
      <c r="R5145" s="218"/>
    </row>
    <row r="5146" spans="1:18" x14ac:dyDescent="0.25">
      <c r="A5146" s="191"/>
      <c r="B5146" s="190"/>
      <c r="C5146" s="190"/>
      <c r="D5146" s="190"/>
      <c r="E5146" s="190"/>
      <c r="F5146" s="190"/>
      <c r="G5146" s="190"/>
      <c r="H5146" s="276"/>
      <c r="I5146" s="190"/>
      <c r="J5146" s="67"/>
      <c r="K5146" s="190"/>
      <c r="L5146" s="190"/>
      <c r="M5146" s="191"/>
      <c r="N5146" s="190"/>
      <c r="O5146" s="192"/>
      <c r="P5146" s="218"/>
      <c r="Q5146" s="218"/>
      <c r="R5146" s="218"/>
    </row>
    <row r="5147" spans="1:18" x14ac:dyDescent="0.25">
      <c r="A5147" s="191"/>
      <c r="B5147" s="190"/>
      <c r="C5147" s="190"/>
      <c r="D5147" s="190"/>
      <c r="E5147" s="190"/>
      <c r="F5147" s="190"/>
      <c r="G5147" s="190"/>
      <c r="H5147" s="276"/>
      <c r="I5147" s="190"/>
      <c r="J5147" s="67"/>
      <c r="K5147" s="190"/>
      <c r="L5147" s="190"/>
      <c r="M5147" s="191"/>
      <c r="N5147" s="190"/>
      <c r="O5147" s="192"/>
      <c r="P5147" s="218"/>
      <c r="Q5147" s="218"/>
      <c r="R5147" s="218"/>
    </row>
    <row r="5148" spans="1:18" x14ac:dyDescent="0.25">
      <c r="A5148" s="191"/>
      <c r="B5148" s="190"/>
      <c r="C5148" s="190"/>
      <c r="D5148" s="190"/>
      <c r="E5148" s="190"/>
      <c r="F5148" s="190"/>
      <c r="G5148" s="190"/>
      <c r="H5148" s="276"/>
      <c r="I5148" s="190"/>
      <c r="J5148" s="67"/>
      <c r="K5148" s="190"/>
      <c r="L5148" s="190"/>
      <c r="M5148" s="191"/>
      <c r="N5148" s="190"/>
      <c r="O5148" s="192"/>
      <c r="P5148" s="218"/>
      <c r="Q5148" s="218"/>
      <c r="R5148" s="218"/>
    </row>
    <row r="5149" spans="1:18" x14ac:dyDescent="0.25">
      <c r="A5149" s="191"/>
      <c r="B5149" s="190"/>
      <c r="C5149" s="190"/>
      <c r="D5149" s="190"/>
      <c r="E5149" s="190"/>
      <c r="F5149" s="190"/>
      <c r="G5149" s="190"/>
      <c r="H5149" s="276"/>
      <c r="I5149" s="190"/>
      <c r="J5149" s="67"/>
      <c r="K5149" s="190"/>
      <c r="L5149" s="190"/>
      <c r="M5149" s="191"/>
      <c r="N5149" s="190"/>
      <c r="O5149" s="192"/>
      <c r="P5149" s="218"/>
      <c r="Q5149" s="218"/>
      <c r="R5149" s="218"/>
    </row>
    <row r="5150" spans="1:18" x14ac:dyDescent="0.25">
      <c r="A5150" s="191"/>
      <c r="B5150" s="190"/>
      <c r="C5150" s="190"/>
      <c r="D5150" s="190"/>
      <c r="E5150" s="190"/>
      <c r="F5150" s="190"/>
      <c r="G5150" s="190"/>
      <c r="H5150" s="276"/>
      <c r="I5150" s="190"/>
      <c r="J5150" s="67"/>
      <c r="K5150" s="190"/>
      <c r="L5150" s="190"/>
      <c r="M5150" s="191"/>
      <c r="N5150" s="190"/>
      <c r="O5150" s="192"/>
      <c r="P5150" s="218"/>
      <c r="Q5150" s="218"/>
      <c r="R5150" s="218"/>
    </row>
    <row r="5151" spans="1:18" x14ac:dyDescent="0.25">
      <c r="A5151" s="191"/>
      <c r="B5151" s="190"/>
      <c r="C5151" s="190"/>
      <c r="D5151" s="190"/>
      <c r="E5151" s="190"/>
      <c r="F5151" s="190"/>
      <c r="G5151" s="190"/>
      <c r="H5151" s="276"/>
      <c r="I5151" s="190"/>
      <c r="J5151" s="67"/>
      <c r="K5151" s="190"/>
      <c r="L5151" s="190"/>
      <c r="M5151" s="191"/>
      <c r="N5151" s="190"/>
      <c r="O5151" s="192"/>
      <c r="P5151" s="218"/>
      <c r="Q5151" s="218"/>
      <c r="R5151" s="218"/>
    </row>
    <row r="5152" spans="1:18" x14ac:dyDescent="0.25">
      <c r="A5152" s="191"/>
      <c r="B5152" s="190"/>
      <c r="C5152" s="190"/>
      <c r="D5152" s="190"/>
      <c r="E5152" s="190"/>
      <c r="F5152" s="190"/>
      <c r="G5152" s="190"/>
      <c r="H5152" s="276"/>
      <c r="I5152" s="190"/>
      <c r="J5152" s="67"/>
      <c r="K5152" s="190"/>
      <c r="L5152" s="190"/>
      <c r="M5152" s="191"/>
      <c r="N5152" s="190"/>
      <c r="O5152" s="192"/>
      <c r="P5152" s="218"/>
      <c r="Q5152" s="218"/>
      <c r="R5152" s="218"/>
    </row>
    <row r="5153" spans="1:18" x14ac:dyDescent="0.25">
      <c r="A5153" s="191"/>
      <c r="B5153" s="190"/>
      <c r="C5153" s="190"/>
      <c r="D5153" s="190"/>
      <c r="E5153" s="190"/>
      <c r="F5153" s="190"/>
      <c r="G5153" s="190"/>
      <c r="H5153" s="276"/>
      <c r="I5153" s="190"/>
      <c r="J5153" s="67"/>
      <c r="K5153" s="190"/>
      <c r="L5153" s="190"/>
      <c r="M5153" s="191"/>
      <c r="N5153" s="190"/>
      <c r="O5153" s="192"/>
      <c r="P5153" s="218"/>
      <c r="Q5153" s="218"/>
      <c r="R5153" s="218"/>
    </row>
    <row r="5154" spans="1:18" x14ac:dyDescent="0.25">
      <c r="A5154" s="191"/>
      <c r="B5154" s="190"/>
      <c r="C5154" s="190"/>
      <c r="D5154" s="190"/>
      <c r="E5154" s="190"/>
      <c r="F5154" s="190"/>
      <c r="G5154" s="190"/>
      <c r="H5154" s="276"/>
      <c r="I5154" s="190"/>
      <c r="J5154" s="67"/>
      <c r="K5154" s="190"/>
      <c r="L5154" s="190"/>
      <c r="M5154" s="191"/>
      <c r="N5154" s="190"/>
      <c r="O5154" s="192"/>
      <c r="P5154" s="218"/>
      <c r="Q5154" s="218"/>
      <c r="R5154" s="218"/>
    </row>
    <row r="5155" spans="1:18" x14ac:dyDescent="0.25">
      <c r="A5155" s="191"/>
      <c r="B5155" s="190"/>
      <c r="C5155" s="190"/>
      <c r="D5155" s="190"/>
      <c r="E5155" s="190"/>
      <c r="F5155" s="190"/>
      <c r="G5155" s="190"/>
      <c r="H5155" s="276"/>
      <c r="I5155" s="190"/>
      <c r="J5155" s="67"/>
      <c r="K5155" s="190"/>
      <c r="L5155" s="190"/>
      <c r="M5155" s="191"/>
      <c r="N5155" s="190"/>
      <c r="O5155" s="192"/>
      <c r="P5155" s="218"/>
      <c r="Q5155" s="218"/>
      <c r="R5155" s="218"/>
    </row>
    <row r="5156" spans="1:18" x14ac:dyDescent="0.25">
      <c r="A5156" s="191"/>
      <c r="B5156" s="190"/>
      <c r="C5156" s="190"/>
      <c r="D5156" s="190"/>
      <c r="E5156" s="190"/>
      <c r="F5156" s="190"/>
      <c r="G5156" s="190"/>
      <c r="H5156" s="276"/>
      <c r="I5156" s="190"/>
      <c r="J5156" s="67"/>
      <c r="K5156" s="190"/>
      <c r="L5156" s="190"/>
      <c r="M5156" s="191"/>
      <c r="N5156" s="190"/>
      <c r="O5156" s="192"/>
      <c r="P5156" s="218"/>
      <c r="Q5156" s="218"/>
      <c r="R5156" s="218"/>
    </row>
    <row r="5157" spans="1:18" x14ac:dyDescent="0.25">
      <c r="A5157" s="191"/>
      <c r="B5157" s="190"/>
      <c r="C5157" s="190"/>
      <c r="D5157" s="190"/>
      <c r="E5157" s="190"/>
      <c r="F5157" s="190"/>
      <c r="G5157" s="190"/>
      <c r="H5157" s="276"/>
      <c r="I5157" s="190"/>
      <c r="J5157" s="67"/>
      <c r="K5157" s="190"/>
      <c r="L5157" s="190"/>
      <c r="M5157" s="191"/>
      <c r="N5157" s="190"/>
      <c r="O5157" s="192"/>
      <c r="P5157" s="218"/>
      <c r="Q5157" s="218"/>
      <c r="R5157" s="218"/>
    </row>
    <row r="5158" spans="1:18" x14ac:dyDescent="0.25">
      <c r="A5158" s="191"/>
      <c r="B5158" s="190"/>
      <c r="C5158" s="190"/>
      <c r="D5158" s="190"/>
      <c r="E5158" s="190"/>
      <c r="F5158" s="190"/>
      <c r="G5158" s="190"/>
      <c r="H5158" s="276"/>
      <c r="I5158" s="190"/>
      <c r="J5158" s="67"/>
      <c r="K5158" s="190"/>
      <c r="L5158" s="190"/>
      <c r="M5158" s="191"/>
      <c r="N5158" s="190"/>
      <c r="O5158" s="192"/>
      <c r="P5158" s="218"/>
      <c r="Q5158" s="218"/>
      <c r="R5158" s="218"/>
    </row>
    <row r="5159" spans="1:18" x14ac:dyDescent="0.25">
      <c r="A5159" s="191"/>
      <c r="B5159" s="190"/>
      <c r="C5159" s="190"/>
      <c r="D5159" s="190"/>
      <c r="E5159" s="190"/>
      <c r="F5159" s="190"/>
      <c r="G5159" s="190"/>
      <c r="H5159" s="276"/>
      <c r="I5159" s="190"/>
      <c r="J5159" s="67"/>
      <c r="K5159" s="190"/>
      <c r="L5159" s="190"/>
      <c r="M5159" s="191"/>
      <c r="N5159" s="190"/>
      <c r="O5159" s="192"/>
      <c r="P5159" s="218"/>
      <c r="Q5159" s="218"/>
      <c r="R5159" s="218"/>
    </row>
    <row r="5160" spans="1:18" x14ac:dyDescent="0.25">
      <c r="A5160" s="191"/>
      <c r="B5160" s="190"/>
      <c r="C5160" s="190"/>
      <c r="D5160" s="190"/>
      <c r="E5160" s="190"/>
      <c r="F5160" s="190"/>
      <c r="G5160" s="190"/>
      <c r="H5160" s="276"/>
      <c r="I5160" s="190"/>
      <c r="J5160" s="67"/>
      <c r="K5160" s="190"/>
      <c r="L5160" s="190"/>
      <c r="M5160" s="191"/>
      <c r="N5160" s="190"/>
      <c r="O5160" s="192"/>
      <c r="P5160" s="218"/>
      <c r="Q5160" s="218"/>
      <c r="R5160" s="218"/>
    </row>
    <row r="5161" spans="1:18" x14ac:dyDescent="0.25">
      <c r="A5161" s="191"/>
      <c r="B5161" s="190"/>
      <c r="C5161" s="190"/>
      <c r="D5161" s="190"/>
      <c r="E5161" s="190"/>
      <c r="F5161" s="190"/>
      <c r="G5161" s="190"/>
      <c r="H5161" s="276"/>
      <c r="I5161" s="190"/>
      <c r="J5161" s="67"/>
      <c r="K5161" s="190"/>
      <c r="L5161" s="190"/>
      <c r="M5161" s="191"/>
      <c r="N5161" s="190"/>
      <c r="O5161" s="192"/>
      <c r="P5161" s="218"/>
      <c r="Q5161" s="218"/>
      <c r="R5161" s="218"/>
    </row>
    <row r="5162" spans="1:18" x14ac:dyDescent="0.25">
      <c r="A5162" s="191"/>
      <c r="B5162" s="190"/>
      <c r="C5162" s="190"/>
      <c r="D5162" s="190"/>
      <c r="E5162" s="190"/>
      <c r="F5162" s="190"/>
      <c r="G5162" s="190"/>
      <c r="H5162" s="276"/>
      <c r="I5162" s="190"/>
      <c r="J5162" s="67"/>
      <c r="K5162" s="190"/>
      <c r="L5162" s="190"/>
      <c r="M5162" s="191"/>
      <c r="N5162" s="190"/>
      <c r="O5162" s="192"/>
      <c r="P5162" s="218"/>
      <c r="Q5162" s="218"/>
      <c r="R5162" s="218"/>
    </row>
    <row r="5163" spans="1:18" x14ac:dyDescent="0.25">
      <c r="A5163" s="191"/>
      <c r="B5163" s="190"/>
      <c r="C5163" s="190"/>
      <c r="D5163" s="190"/>
      <c r="E5163" s="190"/>
      <c r="F5163" s="190"/>
      <c r="G5163" s="190"/>
      <c r="H5163" s="276"/>
      <c r="I5163" s="190"/>
      <c r="J5163" s="67"/>
      <c r="K5163" s="190"/>
      <c r="L5163" s="190"/>
      <c r="M5163" s="191"/>
      <c r="N5163" s="190"/>
      <c r="O5163" s="192"/>
      <c r="P5163" s="218"/>
      <c r="Q5163" s="218"/>
      <c r="R5163" s="218"/>
    </row>
    <row r="5164" spans="1:18" x14ac:dyDescent="0.25">
      <c r="A5164" s="191"/>
      <c r="B5164" s="190"/>
      <c r="C5164" s="190"/>
      <c r="D5164" s="190"/>
      <c r="E5164" s="190"/>
      <c r="F5164" s="190"/>
      <c r="G5164" s="190"/>
      <c r="H5164" s="276"/>
      <c r="I5164" s="190"/>
      <c r="J5164" s="67"/>
      <c r="K5164" s="190"/>
      <c r="L5164" s="190"/>
      <c r="M5164" s="191"/>
      <c r="N5164" s="190"/>
      <c r="O5164" s="192"/>
      <c r="P5164" s="218"/>
      <c r="Q5164" s="218"/>
      <c r="R5164" s="218"/>
    </row>
    <row r="5165" spans="1:18" x14ac:dyDescent="0.25">
      <c r="A5165" s="191"/>
      <c r="B5165" s="190"/>
      <c r="C5165" s="190"/>
      <c r="D5165" s="190"/>
      <c r="E5165" s="190"/>
      <c r="F5165" s="190"/>
      <c r="G5165" s="190"/>
      <c r="H5165" s="276"/>
      <c r="I5165" s="190"/>
      <c r="J5165" s="67"/>
      <c r="K5165" s="190"/>
      <c r="L5165" s="190"/>
      <c r="M5165" s="191"/>
      <c r="N5165" s="190"/>
      <c r="O5165" s="192"/>
      <c r="P5165" s="218"/>
      <c r="Q5165" s="218"/>
      <c r="R5165" s="218"/>
    </row>
    <row r="5166" spans="1:18" x14ac:dyDescent="0.25">
      <c r="A5166" s="191"/>
      <c r="B5166" s="190"/>
      <c r="C5166" s="190"/>
      <c r="D5166" s="190"/>
      <c r="E5166" s="190"/>
      <c r="F5166" s="190"/>
      <c r="G5166" s="190"/>
      <c r="H5166" s="276"/>
      <c r="I5166" s="190"/>
      <c r="J5166" s="67"/>
      <c r="K5166" s="190"/>
      <c r="L5166" s="190"/>
      <c r="M5166" s="191"/>
      <c r="N5166" s="190"/>
      <c r="O5166" s="192"/>
      <c r="P5166" s="218"/>
      <c r="Q5166" s="218"/>
      <c r="R5166" s="218"/>
    </row>
    <row r="5167" spans="1:18" x14ac:dyDescent="0.25">
      <c r="A5167" s="191"/>
      <c r="B5167" s="190"/>
      <c r="C5167" s="190"/>
      <c r="D5167" s="190"/>
      <c r="E5167" s="190"/>
      <c r="F5167" s="190"/>
      <c r="G5167" s="190"/>
      <c r="H5167" s="276"/>
      <c r="I5167" s="190"/>
      <c r="J5167" s="67"/>
      <c r="K5167" s="190"/>
      <c r="L5167" s="190"/>
      <c r="M5167" s="191"/>
      <c r="N5167" s="190"/>
      <c r="O5167" s="192"/>
      <c r="P5167" s="218"/>
      <c r="Q5167" s="218"/>
      <c r="R5167" s="218"/>
    </row>
    <row r="5168" spans="1:18" x14ac:dyDescent="0.25">
      <c r="A5168" s="191"/>
      <c r="B5168" s="190"/>
      <c r="C5168" s="190"/>
      <c r="D5168" s="190"/>
      <c r="E5168" s="190"/>
      <c r="F5168" s="190"/>
      <c r="G5168" s="190"/>
      <c r="H5168" s="276"/>
      <c r="I5168" s="190"/>
      <c r="J5168" s="67"/>
      <c r="K5168" s="190"/>
      <c r="L5168" s="190"/>
      <c r="M5168" s="191"/>
      <c r="N5168" s="190"/>
      <c r="O5168" s="192"/>
      <c r="P5168" s="218"/>
      <c r="Q5168" s="218"/>
      <c r="R5168" s="218"/>
    </row>
    <row r="5169" spans="1:18" x14ac:dyDescent="0.25">
      <c r="A5169" s="191"/>
      <c r="B5169" s="190"/>
      <c r="C5169" s="190"/>
      <c r="D5169" s="190"/>
      <c r="E5169" s="190"/>
      <c r="F5169" s="190"/>
      <c r="G5169" s="190"/>
      <c r="H5169" s="276"/>
      <c r="I5169" s="190"/>
      <c r="J5169" s="67"/>
      <c r="K5169" s="190"/>
      <c r="L5169" s="190"/>
      <c r="M5169" s="191"/>
      <c r="N5169" s="190"/>
      <c r="O5169" s="192"/>
      <c r="P5169" s="218"/>
      <c r="Q5169" s="218"/>
      <c r="R5169" s="218"/>
    </row>
    <row r="5170" spans="1:18" x14ac:dyDescent="0.25">
      <c r="A5170" s="191"/>
      <c r="B5170" s="190"/>
      <c r="C5170" s="190"/>
      <c r="D5170" s="190"/>
      <c r="E5170" s="190"/>
      <c r="F5170" s="190"/>
      <c r="G5170" s="190"/>
      <c r="H5170" s="276"/>
      <c r="I5170" s="190"/>
      <c r="J5170" s="67"/>
      <c r="K5170" s="190"/>
      <c r="L5170" s="190"/>
      <c r="M5170" s="191"/>
      <c r="N5170" s="190"/>
      <c r="O5170" s="192"/>
      <c r="P5170" s="218"/>
      <c r="Q5170" s="218"/>
      <c r="R5170" s="218"/>
    </row>
    <row r="5171" spans="1:18" x14ac:dyDescent="0.25">
      <c r="A5171" s="191"/>
      <c r="B5171" s="190"/>
      <c r="C5171" s="190"/>
      <c r="D5171" s="190"/>
      <c r="E5171" s="190"/>
      <c r="F5171" s="190"/>
      <c r="G5171" s="190"/>
      <c r="H5171" s="276"/>
      <c r="I5171" s="190"/>
      <c r="J5171" s="67"/>
      <c r="K5171" s="190"/>
      <c r="L5171" s="190"/>
      <c r="M5171" s="191"/>
      <c r="N5171" s="190"/>
      <c r="O5171" s="192"/>
      <c r="P5171" s="218"/>
      <c r="Q5171" s="218"/>
      <c r="R5171" s="218"/>
    </row>
    <row r="5172" spans="1:18" x14ac:dyDescent="0.25">
      <c r="A5172" s="191"/>
      <c r="B5172" s="190"/>
      <c r="C5172" s="190"/>
      <c r="D5172" s="190"/>
      <c r="E5172" s="190"/>
      <c r="F5172" s="190"/>
      <c r="G5172" s="190"/>
      <c r="H5172" s="276"/>
      <c r="I5172" s="190"/>
      <c r="J5172" s="67"/>
      <c r="K5172" s="190"/>
      <c r="L5172" s="190"/>
      <c r="M5172" s="191"/>
      <c r="N5172" s="190"/>
      <c r="O5172" s="192"/>
      <c r="P5172" s="218"/>
      <c r="Q5172" s="218"/>
      <c r="R5172" s="218"/>
    </row>
    <row r="5173" spans="1:18" x14ac:dyDescent="0.25">
      <c r="A5173" s="191"/>
      <c r="B5173" s="190"/>
      <c r="C5173" s="190"/>
      <c r="D5173" s="190"/>
      <c r="E5173" s="190"/>
      <c r="F5173" s="190"/>
      <c r="G5173" s="190"/>
      <c r="H5173" s="276"/>
      <c r="I5173" s="190"/>
      <c r="J5173" s="67"/>
      <c r="K5173" s="190"/>
      <c r="L5173" s="190"/>
      <c r="M5173" s="191"/>
      <c r="N5173" s="190"/>
      <c r="O5173" s="192"/>
      <c r="P5173" s="218"/>
      <c r="Q5173" s="218"/>
      <c r="R5173" s="218"/>
    </row>
    <row r="5174" spans="1:18" x14ac:dyDescent="0.25">
      <c r="A5174" s="191"/>
      <c r="B5174" s="190"/>
      <c r="C5174" s="190"/>
      <c r="D5174" s="190"/>
      <c r="E5174" s="190"/>
      <c r="F5174" s="190"/>
      <c r="G5174" s="190"/>
      <c r="H5174" s="276"/>
      <c r="I5174" s="190"/>
      <c r="J5174" s="67"/>
      <c r="K5174" s="190"/>
      <c r="L5174" s="190"/>
      <c r="M5174" s="191"/>
      <c r="N5174" s="190"/>
      <c r="O5174" s="192"/>
      <c r="P5174" s="218"/>
      <c r="Q5174" s="218"/>
      <c r="R5174" s="218"/>
    </row>
    <row r="5175" spans="1:18" x14ac:dyDescent="0.25">
      <c r="A5175" s="191"/>
      <c r="B5175" s="190"/>
      <c r="C5175" s="190"/>
      <c r="D5175" s="190"/>
      <c r="E5175" s="190"/>
      <c r="F5175" s="190"/>
      <c r="G5175" s="190"/>
      <c r="H5175" s="276"/>
      <c r="I5175" s="190"/>
      <c r="J5175" s="67"/>
      <c r="K5175" s="190"/>
      <c r="L5175" s="190"/>
      <c r="M5175" s="191"/>
      <c r="N5175" s="190"/>
      <c r="O5175" s="192"/>
      <c r="P5175" s="218"/>
      <c r="Q5175" s="218"/>
      <c r="R5175" s="218"/>
    </row>
    <row r="5176" spans="1:18" x14ac:dyDescent="0.25">
      <c r="A5176" s="191"/>
      <c r="B5176" s="190"/>
      <c r="C5176" s="190"/>
      <c r="D5176" s="190"/>
      <c r="E5176" s="190"/>
      <c r="F5176" s="190"/>
      <c r="G5176" s="190"/>
      <c r="H5176" s="276"/>
      <c r="I5176" s="190"/>
      <c r="J5176" s="67"/>
      <c r="K5176" s="190"/>
      <c r="L5176" s="190"/>
      <c r="M5176" s="191"/>
      <c r="N5176" s="190"/>
      <c r="O5176" s="192"/>
      <c r="P5176" s="218"/>
      <c r="Q5176" s="218"/>
      <c r="R5176" s="218"/>
    </row>
    <row r="5177" spans="1:18" x14ac:dyDescent="0.25">
      <c r="A5177" s="191"/>
      <c r="B5177" s="190"/>
      <c r="C5177" s="190"/>
      <c r="D5177" s="190"/>
      <c r="E5177" s="190"/>
      <c r="F5177" s="190"/>
      <c r="G5177" s="190"/>
      <c r="H5177" s="276"/>
      <c r="I5177" s="190"/>
      <c r="J5177" s="67"/>
      <c r="K5177" s="190"/>
      <c r="L5177" s="190"/>
      <c r="M5177" s="191"/>
      <c r="N5177" s="190"/>
      <c r="O5177" s="192"/>
      <c r="P5177" s="218"/>
      <c r="Q5177" s="218"/>
      <c r="R5177" s="218"/>
    </row>
    <row r="5178" spans="1:18" x14ac:dyDescent="0.25">
      <c r="A5178" s="191"/>
      <c r="B5178" s="190"/>
      <c r="C5178" s="190"/>
      <c r="D5178" s="190"/>
      <c r="E5178" s="190"/>
      <c r="F5178" s="190"/>
      <c r="G5178" s="190"/>
      <c r="H5178" s="276"/>
      <c r="I5178" s="190"/>
      <c r="J5178" s="67"/>
      <c r="K5178" s="190"/>
      <c r="L5178" s="190"/>
      <c r="M5178" s="191"/>
      <c r="N5178" s="190"/>
      <c r="O5178" s="192"/>
      <c r="P5178" s="218"/>
      <c r="Q5178" s="218"/>
      <c r="R5178" s="218"/>
    </row>
    <row r="5179" spans="1:18" x14ac:dyDescent="0.25">
      <c r="A5179" s="191"/>
      <c r="B5179" s="190"/>
      <c r="C5179" s="190"/>
      <c r="D5179" s="190"/>
      <c r="E5179" s="190"/>
      <c r="F5179" s="190"/>
      <c r="G5179" s="190"/>
      <c r="H5179" s="276"/>
      <c r="I5179" s="190"/>
      <c r="J5179" s="67"/>
      <c r="K5179" s="190"/>
      <c r="L5179" s="190"/>
      <c r="M5179" s="191"/>
      <c r="N5179" s="190"/>
      <c r="O5179" s="192"/>
      <c r="P5179" s="218"/>
      <c r="Q5179" s="218"/>
      <c r="R5179" s="218"/>
    </row>
    <row r="5180" spans="1:18" x14ac:dyDescent="0.25">
      <c r="A5180" s="191"/>
      <c r="B5180" s="190"/>
      <c r="C5180" s="190"/>
      <c r="D5180" s="190"/>
      <c r="E5180" s="190"/>
      <c r="F5180" s="190"/>
      <c r="G5180" s="190"/>
      <c r="H5180" s="276"/>
      <c r="I5180" s="190"/>
      <c r="J5180" s="67"/>
      <c r="K5180" s="190"/>
      <c r="L5180" s="190"/>
      <c r="M5180" s="191"/>
      <c r="N5180" s="190"/>
      <c r="O5180" s="192"/>
      <c r="P5180" s="218"/>
      <c r="Q5180" s="218"/>
      <c r="R5180" s="218"/>
    </row>
    <row r="5181" spans="1:18" x14ac:dyDescent="0.25">
      <c r="A5181" s="191"/>
      <c r="B5181" s="190"/>
      <c r="C5181" s="190"/>
      <c r="D5181" s="190"/>
      <c r="E5181" s="190"/>
      <c r="F5181" s="190"/>
      <c r="G5181" s="190"/>
      <c r="H5181" s="276"/>
      <c r="I5181" s="190"/>
      <c r="J5181" s="67"/>
      <c r="K5181" s="190"/>
      <c r="L5181" s="190"/>
      <c r="M5181" s="191"/>
      <c r="N5181" s="190"/>
      <c r="O5181" s="192"/>
      <c r="P5181" s="218"/>
      <c r="Q5181" s="218"/>
      <c r="R5181" s="218"/>
    </row>
    <row r="5182" spans="1:18" x14ac:dyDescent="0.25">
      <c r="A5182" s="191"/>
      <c r="B5182" s="190"/>
      <c r="C5182" s="190"/>
      <c r="D5182" s="190"/>
      <c r="E5182" s="190"/>
      <c r="F5182" s="190"/>
      <c r="G5182" s="190"/>
      <c r="H5182" s="276"/>
      <c r="I5182" s="190"/>
      <c r="J5182" s="67"/>
      <c r="K5182" s="190"/>
      <c r="L5182" s="190"/>
      <c r="M5182" s="191"/>
      <c r="N5182" s="190"/>
      <c r="O5182" s="192"/>
      <c r="P5182" s="218"/>
      <c r="Q5182" s="218"/>
      <c r="R5182" s="218"/>
    </row>
    <row r="5183" spans="1:18" x14ac:dyDescent="0.25">
      <c r="A5183" s="191"/>
      <c r="B5183" s="190"/>
      <c r="C5183" s="190"/>
      <c r="D5183" s="190"/>
      <c r="E5183" s="190"/>
      <c r="F5183" s="190"/>
      <c r="G5183" s="190"/>
      <c r="H5183" s="276"/>
      <c r="I5183" s="190"/>
      <c r="J5183" s="67"/>
      <c r="K5183" s="190"/>
      <c r="L5183" s="190"/>
      <c r="M5183" s="191"/>
      <c r="N5183" s="190"/>
      <c r="O5183" s="192"/>
      <c r="P5183" s="218"/>
      <c r="Q5183" s="218"/>
      <c r="R5183" s="218"/>
    </row>
    <row r="5184" spans="1:18" x14ac:dyDescent="0.25">
      <c r="A5184" s="191"/>
      <c r="B5184" s="190"/>
      <c r="C5184" s="190"/>
      <c r="D5184" s="190"/>
      <c r="E5184" s="190"/>
      <c r="F5184" s="190"/>
      <c r="G5184" s="190"/>
      <c r="H5184" s="276"/>
      <c r="I5184" s="190"/>
      <c r="J5184" s="67"/>
      <c r="K5184" s="190"/>
      <c r="L5184" s="190"/>
      <c r="M5184" s="191"/>
      <c r="N5184" s="190"/>
      <c r="O5184" s="192"/>
      <c r="P5184" s="218"/>
      <c r="Q5184" s="218"/>
      <c r="R5184" s="218"/>
    </row>
    <row r="5185" spans="1:18" x14ac:dyDescent="0.25">
      <c r="A5185" s="191"/>
      <c r="B5185" s="190"/>
      <c r="C5185" s="190"/>
      <c r="D5185" s="190"/>
      <c r="E5185" s="190"/>
      <c r="F5185" s="190"/>
      <c r="G5185" s="190"/>
      <c r="H5185" s="276"/>
      <c r="I5185" s="190"/>
      <c r="J5185" s="67"/>
      <c r="K5185" s="190"/>
      <c r="L5185" s="190"/>
      <c r="M5185" s="191"/>
      <c r="N5185" s="190"/>
      <c r="O5185" s="192"/>
      <c r="P5185" s="218"/>
      <c r="Q5185" s="218"/>
      <c r="R5185" s="218"/>
    </row>
    <row r="5186" spans="1:18" x14ac:dyDescent="0.25">
      <c r="A5186" s="191"/>
      <c r="B5186" s="190"/>
      <c r="C5186" s="190"/>
      <c r="D5186" s="190"/>
      <c r="E5186" s="190"/>
      <c r="F5186" s="190"/>
      <c r="G5186" s="190"/>
      <c r="H5186" s="276"/>
      <c r="I5186" s="190"/>
      <c r="J5186" s="67"/>
      <c r="K5186" s="190"/>
      <c r="L5186" s="190"/>
      <c r="M5186" s="191"/>
      <c r="N5186" s="190"/>
      <c r="O5186" s="192"/>
      <c r="P5186" s="218"/>
      <c r="Q5186" s="218"/>
      <c r="R5186" s="218"/>
    </row>
    <row r="5187" spans="1:18" x14ac:dyDescent="0.25">
      <c r="A5187" s="191"/>
      <c r="B5187" s="190"/>
      <c r="C5187" s="190"/>
      <c r="D5187" s="190"/>
      <c r="E5187" s="190"/>
      <c r="F5187" s="190"/>
      <c r="G5187" s="190"/>
      <c r="H5187" s="276"/>
      <c r="I5187" s="190"/>
      <c r="J5187" s="67"/>
      <c r="K5187" s="190"/>
      <c r="L5187" s="190"/>
      <c r="M5187" s="191"/>
      <c r="N5187" s="190"/>
      <c r="O5187" s="192"/>
      <c r="P5187" s="218"/>
      <c r="Q5187" s="218"/>
      <c r="R5187" s="218"/>
    </row>
    <row r="5188" spans="1:18" x14ac:dyDescent="0.25">
      <c r="A5188" s="191"/>
      <c r="B5188" s="190"/>
      <c r="C5188" s="190"/>
      <c r="D5188" s="190"/>
      <c r="E5188" s="190"/>
      <c r="F5188" s="190"/>
      <c r="G5188" s="190"/>
      <c r="H5188" s="276"/>
      <c r="I5188" s="190"/>
      <c r="J5188" s="67"/>
      <c r="K5188" s="190"/>
      <c r="L5188" s="190"/>
      <c r="M5188" s="191"/>
      <c r="N5188" s="190"/>
      <c r="O5188" s="192"/>
      <c r="P5188" s="218"/>
      <c r="Q5188" s="218"/>
      <c r="R5188" s="218"/>
    </row>
    <row r="5189" spans="1:18" x14ac:dyDescent="0.25">
      <c r="A5189" s="191"/>
      <c r="B5189" s="190"/>
      <c r="C5189" s="190"/>
      <c r="D5189" s="190"/>
      <c r="E5189" s="190"/>
      <c r="F5189" s="190"/>
      <c r="G5189" s="190"/>
      <c r="H5189" s="276"/>
      <c r="I5189" s="190"/>
      <c r="J5189" s="67"/>
      <c r="K5189" s="190"/>
      <c r="L5189" s="190"/>
      <c r="M5189" s="191"/>
      <c r="N5189" s="190"/>
      <c r="O5189" s="192"/>
      <c r="P5189" s="218"/>
      <c r="Q5189" s="218"/>
      <c r="R5189" s="218"/>
    </row>
    <row r="5190" spans="1:18" x14ac:dyDescent="0.25">
      <c r="A5190" s="191"/>
      <c r="B5190" s="190"/>
      <c r="C5190" s="190"/>
      <c r="D5190" s="190"/>
      <c r="E5190" s="190"/>
      <c r="F5190" s="190"/>
      <c r="G5190" s="190"/>
      <c r="H5190" s="276"/>
      <c r="I5190" s="190"/>
      <c r="J5190" s="67"/>
      <c r="K5190" s="190"/>
      <c r="L5190" s="190"/>
      <c r="M5190" s="191"/>
      <c r="N5190" s="190"/>
      <c r="O5190" s="192"/>
      <c r="P5190" s="218"/>
      <c r="Q5190" s="218"/>
      <c r="R5190" s="218"/>
    </row>
    <row r="5191" spans="1:18" x14ac:dyDescent="0.25">
      <c r="A5191" s="191"/>
      <c r="B5191" s="190"/>
      <c r="C5191" s="190"/>
      <c r="D5191" s="190"/>
      <c r="E5191" s="190"/>
      <c r="F5191" s="190"/>
      <c r="G5191" s="190"/>
      <c r="H5191" s="276"/>
      <c r="I5191" s="190"/>
      <c r="J5191" s="67"/>
      <c r="K5191" s="190"/>
      <c r="L5191" s="190"/>
      <c r="M5191" s="191"/>
      <c r="N5191" s="190"/>
      <c r="O5191" s="192"/>
      <c r="P5191" s="218"/>
      <c r="Q5191" s="218"/>
      <c r="R5191" s="218"/>
    </row>
    <row r="5192" spans="1:18" x14ac:dyDescent="0.25">
      <c r="A5192" s="191"/>
      <c r="B5192" s="190"/>
      <c r="C5192" s="190"/>
      <c r="D5192" s="190"/>
      <c r="E5192" s="190"/>
      <c r="F5192" s="190"/>
      <c r="G5192" s="190"/>
      <c r="H5192" s="276"/>
      <c r="I5192" s="190"/>
      <c r="J5192" s="67"/>
      <c r="K5192" s="190"/>
      <c r="L5192" s="190"/>
      <c r="M5192" s="191"/>
      <c r="N5192" s="190"/>
      <c r="O5192" s="192"/>
      <c r="P5192" s="218"/>
      <c r="Q5192" s="218"/>
      <c r="R5192" s="218"/>
    </row>
    <row r="5193" spans="1:18" x14ac:dyDescent="0.25">
      <c r="A5193" s="191"/>
      <c r="B5193" s="190"/>
      <c r="C5193" s="190"/>
      <c r="D5193" s="190"/>
      <c r="E5193" s="190"/>
      <c r="F5193" s="190"/>
      <c r="G5193" s="190"/>
      <c r="H5193" s="276"/>
      <c r="I5193" s="190"/>
      <c r="J5193" s="67"/>
      <c r="K5193" s="190"/>
      <c r="L5193" s="190"/>
      <c r="M5193" s="191"/>
      <c r="N5193" s="190"/>
      <c r="O5193" s="192"/>
      <c r="P5193" s="218"/>
      <c r="Q5193" s="218"/>
      <c r="R5193" s="218"/>
    </row>
    <row r="5194" spans="1:18" x14ac:dyDescent="0.25">
      <c r="A5194" s="191"/>
      <c r="B5194" s="190"/>
      <c r="C5194" s="190"/>
      <c r="D5194" s="190"/>
      <c r="E5194" s="190"/>
      <c r="F5194" s="190"/>
      <c r="G5194" s="190"/>
      <c r="H5194" s="276"/>
      <c r="I5194" s="190"/>
      <c r="J5194" s="67"/>
      <c r="K5194" s="190"/>
      <c r="L5194" s="190"/>
      <c r="M5194" s="191"/>
      <c r="N5194" s="190"/>
      <c r="O5194" s="192"/>
      <c r="P5194" s="218"/>
      <c r="Q5194" s="218"/>
      <c r="R5194" s="218"/>
    </row>
    <row r="5195" spans="1:18" x14ac:dyDescent="0.25">
      <c r="A5195" s="191"/>
      <c r="B5195" s="190"/>
      <c r="C5195" s="190"/>
      <c r="D5195" s="190"/>
      <c r="E5195" s="190"/>
      <c r="F5195" s="190"/>
      <c r="G5195" s="190"/>
      <c r="H5195" s="276"/>
      <c r="I5195" s="190"/>
      <c r="J5195" s="67"/>
      <c r="K5195" s="190"/>
      <c r="L5195" s="190"/>
      <c r="M5195" s="191"/>
      <c r="N5195" s="190"/>
      <c r="O5195" s="192"/>
      <c r="P5195" s="218"/>
      <c r="Q5195" s="218"/>
      <c r="R5195" s="218"/>
    </row>
    <row r="5196" spans="1:18" x14ac:dyDescent="0.25">
      <c r="A5196" s="191"/>
      <c r="B5196" s="190"/>
      <c r="C5196" s="190"/>
      <c r="D5196" s="190"/>
      <c r="E5196" s="190"/>
      <c r="F5196" s="190"/>
      <c r="G5196" s="190"/>
      <c r="H5196" s="276"/>
      <c r="I5196" s="190"/>
      <c r="J5196" s="67"/>
      <c r="K5196" s="190"/>
      <c r="L5196" s="190"/>
      <c r="M5196" s="191"/>
      <c r="N5196" s="190"/>
      <c r="O5196" s="192"/>
      <c r="P5196" s="218"/>
      <c r="Q5196" s="218"/>
      <c r="R5196" s="218"/>
    </row>
    <row r="5197" spans="1:18" x14ac:dyDescent="0.25">
      <c r="A5197" s="191"/>
      <c r="B5197" s="190"/>
      <c r="C5197" s="190"/>
      <c r="D5197" s="190"/>
      <c r="E5197" s="190"/>
      <c r="F5197" s="190"/>
      <c r="G5197" s="190"/>
      <c r="H5197" s="276"/>
      <c r="I5197" s="190"/>
      <c r="J5197" s="67"/>
      <c r="K5197" s="190"/>
      <c r="L5197" s="190"/>
      <c r="M5197" s="191"/>
      <c r="N5197" s="190"/>
      <c r="O5197" s="192"/>
      <c r="P5197" s="218"/>
      <c r="Q5197" s="218"/>
      <c r="R5197" s="218"/>
    </row>
    <row r="5198" spans="1:18" x14ac:dyDescent="0.25">
      <c r="A5198" s="191"/>
      <c r="B5198" s="190"/>
      <c r="C5198" s="190"/>
      <c r="D5198" s="190"/>
      <c r="E5198" s="190"/>
      <c r="F5198" s="190"/>
      <c r="G5198" s="190"/>
      <c r="H5198" s="276"/>
      <c r="I5198" s="190"/>
      <c r="J5198" s="67"/>
      <c r="K5198" s="190"/>
      <c r="L5198" s="190"/>
      <c r="M5198" s="191"/>
      <c r="N5198" s="190"/>
      <c r="O5198" s="192"/>
      <c r="P5198" s="218"/>
      <c r="Q5198" s="218"/>
      <c r="R5198" s="218"/>
    </row>
    <row r="5199" spans="1:18" x14ac:dyDescent="0.25">
      <c r="A5199" s="191"/>
      <c r="B5199" s="190"/>
      <c r="C5199" s="190"/>
      <c r="D5199" s="190"/>
      <c r="E5199" s="190"/>
      <c r="F5199" s="190"/>
      <c r="G5199" s="190"/>
      <c r="H5199" s="276"/>
      <c r="I5199" s="190"/>
      <c r="J5199" s="67"/>
      <c r="K5199" s="190"/>
      <c r="L5199" s="190"/>
      <c r="M5199" s="191"/>
      <c r="N5199" s="190"/>
      <c r="O5199" s="192"/>
      <c r="P5199" s="218"/>
      <c r="Q5199" s="218"/>
      <c r="R5199" s="218"/>
    </row>
    <row r="5200" spans="1:18" ht="15.75" thickBot="1" x14ac:dyDescent="0.3">
      <c r="A5200" s="224"/>
      <c r="B5200" s="225"/>
      <c r="C5200" s="225"/>
      <c r="D5200" s="225"/>
      <c r="E5200" s="225"/>
      <c r="F5200" s="225"/>
      <c r="G5200" s="225"/>
      <c r="H5200" s="277"/>
      <c r="I5200" s="225"/>
      <c r="J5200" s="77"/>
      <c r="K5200" s="225"/>
      <c r="L5200" s="225"/>
      <c r="M5200" s="224"/>
      <c r="N5200" s="225"/>
      <c r="O5200" s="226"/>
      <c r="P5200" s="218"/>
      <c r="Q5200" s="218"/>
      <c r="R5200" s="218"/>
    </row>
  </sheetData>
  <mergeCells count="4">
    <mergeCell ref="A1:O1"/>
    <mergeCell ref="A2:O2"/>
    <mergeCell ref="M3:O11"/>
    <mergeCell ref="M12:O12"/>
  </mergeCells>
  <conditionalFormatting sqref="K1001:L5200 L472:L1000">
    <cfRule type="cellIs" dxfId="480" priority="713" operator="greaterThan">
      <formula>0</formula>
    </cfRule>
    <cfRule type="cellIs" dxfId="479" priority="719" operator="lessThanOrEqual">
      <formula>0</formula>
    </cfRule>
    <cfRule type="cellIs" dxfId="478" priority="723" operator="greaterThan">
      <formula>0</formula>
    </cfRule>
    <cfRule type="cellIs" dxfId="477" priority="729" operator="lessThanOrEqual">
      <formula>0</formula>
    </cfRule>
    <cfRule type="cellIs" dxfId="476" priority="733" operator="greaterThan">
      <formula>0</formula>
    </cfRule>
    <cfRule type="cellIs" dxfId="475" priority="739" operator="lessThanOrEqual">
      <formula>0</formula>
    </cfRule>
    <cfRule type="cellIs" dxfId="474" priority="741" operator="lessThanOrEqual">
      <formula>0</formula>
    </cfRule>
    <cfRule type="cellIs" dxfId="473" priority="743" operator="lessThanOrEqual">
      <formula>0</formula>
    </cfRule>
    <cfRule type="cellIs" dxfId="472" priority="745" operator="lessThanOrEqual">
      <formula>0</formula>
    </cfRule>
    <cfRule type="cellIs" dxfId="471" priority="747" operator="lessThanOrEqual">
      <formula>0</formula>
    </cfRule>
    <cfRule type="cellIs" dxfId="470" priority="751" operator="greaterThan">
      <formula>0</formula>
    </cfRule>
    <cfRule type="cellIs" dxfId="469" priority="753" operator="greaterThan">
      <formula>0</formula>
    </cfRule>
    <cfRule type="cellIs" dxfId="468" priority="755" operator="greaterThan">
      <formula>0</formula>
    </cfRule>
    <cfRule type="cellIs" dxfId="467" priority="761" operator="lessThanOrEqual">
      <formula>0</formula>
    </cfRule>
    <cfRule type="cellIs" dxfId="466" priority="763" operator="lessThanOrEqual">
      <formula>0</formula>
    </cfRule>
    <cfRule type="cellIs" dxfId="465" priority="765" operator="lessThanOrEqual">
      <formula>0</formula>
    </cfRule>
    <cfRule type="cellIs" dxfId="464" priority="770" operator="lessThanOrEqual">
      <formula>0</formula>
    </cfRule>
    <cfRule type="cellIs" dxfId="463" priority="772" operator="lessThanOrEqual">
      <formula>0</formula>
    </cfRule>
    <cfRule type="cellIs" dxfId="462" priority="774" operator="lessThanOrEqual">
      <formula>0</formula>
    </cfRule>
    <cfRule type="cellIs" dxfId="461" priority="776" operator="lessThanOrEqual">
      <formula>0</formula>
    </cfRule>
    <cfRule type="cellIs" dxfId="460" priority="778" operator="lessThanOrEqual">
      <formula>0</formula>
    </cfRule>
    <cfRule type="cellIs" dxfId="459" priority="780" operator="lessThanOrEqual">
      <formula>0</formula>
    </cfRule>
    <cfRule type="cellIs" dxfId="458" priority="782" operator="lessThanOrEqual">
      <formula>0</formula>
    </cfRule>
    <cfRule type="cellIs" dxfId="457" priority="784" operator="lessThanOrEqual">
      <formula>0</formula>
    </cfRule>
    <cfRule type="cellIs" dxfId="456" priority="788" operator="greaterThan">
      <formula>0</formula>
    </cfRule>
    <cfRule type="cellIs" dxfId="455" priority="790" operator="greaterThan">
      <formula>0</formula>
    </cfRule>
    <cfRule type="cellIs" dxfId="454" priority="792" operator="greaterThan">
      <formula>0</formula>
    </cfRule>
    <cfRule type="cellIs" dxfId="453" priority="794" operator="greaterThan">
      <formula>0</formula>
    </cfRule>
    <cfRule type="cellIs" dxfId="452" priority="800" operator="lessThanOrEqual">
      <formula>0</formula>
    </cfRule>
    <cfRule type="cellIs" dxfId="451" priority="802" operator="lessThanOrEqual">
      <formula>0</formula>
    </cfRule>
    <cfRule type="cellIs" dxfId="450" priority="804" operator="lessThanOrEqual">
      <formula>0</formula>
    </cfRule>
    <cfRule type="cellIs" dxfId="449" priority="806" operator="lessThanOrEqual">
      <formula>0</formula>
    </cfRule>
    <cfRule type="cellIs" dxfId="448" priority="808" operator="lessThanOrEqual">
      <formula>0</formula>
    </cfRule>
    <cfRule type="cellIs" dxfId="447" priority="810" operator="lessThanOrEqual">
      <formula>0</formula>
    </cfRule>
    <cfRule type="cellIs" dxfId="446" priority="812" operator="lessThanOrEqual">
      <formula>0</formula>
    </cfRule>
    <cfRule type="cellIs" dxfId="445" priority="814" operator="lessThanOrEqual">
      <formula>0</formula>
    </cfRule>
    <cfRule type="cellIs" dxfId="444" priority="816" operator="lessThanOrEqual">
      <formula>0</formula>
    </cfRule>
    <cfRule type="cellIs" dxfId="443" priority="818" operator="lessThanOrEqual">
      <formula>0</formula>
    </cfRule>
    <cfRule type="cellIs" dxfId="442" priority="820" operator="lessThanOrEqual">
      <formula>0</formula>
    </cfRule>
    <cfRule type="cellIs" dxfId="441" priority="822" operator="lessThanOrEqual">
      <formula>0</formula>
    </cfRule>
    <cfRule type="cellIs" dxfId="440" priority="824" operator="lessThanOrEqual">
      <formula>0</formula>
    </cfRule>
    <cfRule type="cellIs" dxfId="439" priority="826" operator="lessThanOrEqual">
      <formula>0</formula>
    </cfRule>
    <cfRule type="cellIs" dxfId="438" priority="828" operator="lessThanOrEqual">
      <formula>0</formula>
    </cfRule>
    <cfRule type="cellIs" dxfId="437" priority="835" operator="greaterThan">
      <formula>0</formula>
    </cfRule>
    <cfRule type="cellIs" dxfId="436" priority="837" operator="greaterThan">
      <formula>0</formula>
    </cfRule>
    <cfRule type="cellIs" dxfId="435" priority="839" operator="greaterThan">
      <formula>0</formula>
    </cfRule>
    <cfRule type="cellIs" dxfId="434" priority="841" operator="greaterThan">
      <formula>0</formula>
    </cfRule>
    <cfRule type="cellIs" dxfId="433" priority="843" operator="greaterThan">
      <formula>0</formula>
    </cfRule>
    <cfRule type="cellIs" dxfId="432" priority="845" operator="greaterThan">
      <formula>0</formula>
    </cfRule>
    <cfRule type="cellIs" dxfId="431" priority="847" operator="greaterThan">
      <formula>0</formula>
    </cfRule>
    <cfRule type="cellIs" dxfId="430" priority="851" operator="greaterThan">
      <formula>0</formula>
    </cfRule>
    <cfRule type="cellIs" dxfId="429" priority="852" operator="lessThanOrEqual">
      <formula>0</formula>
    </cfRule>
    <cfRule type="cellIs" dxfId="428" priority="853" operator="greaterThan">
      <formula>0</formula>
    </cfRule>
    <cfRule type="cellIs" dxfId="427" priority="854" operator="lessThanOrEqual">
      <formula>0</formula>
    </cfRule>
    <cfRule type="cellIs" dxfId="426" priority="855" operator="greaterThan">
      <formula>0</formula>
    </cfRule>
    <cfRule type="cellIs" dxfId="425" priority="856" operator="lessThanOrEqual">
      <formula>0</formula>
    </cfRule>
    <cfRule type="cellIs" dxfId="424" priority="857" operator="greaterThan">
      <formula>0</formula>
    </cfRule>
    <cfRule type="cellIs" dxfId="423" priority="858" operator="lessThanOrEqual">
      <formula>0</formula>
    </cfRule>
    <cfRule type="cellIs" dxfId="422" priority="859" operator="greaterThan">
      <formula>0</formula>
    </cfRule>
    <cfRule type="cellIs" dxfId="421" priority="860" operator="lessThanOrEqual">
      <formula>0</formula>
    </cfRule>
    <cfRule type="cellIs" dxfId="420" priority="861" operator="greaterThan">
      <formula>0</formula>
    </cfRule>
    <cfRule type="cellIs" dxfId="419" priority="862" operator="lessThanOrEqual">
      <formula>0</formula>
    </cfRule>
    <cfRule type="cellIs" dxfId="418" priority="863" operator="greaterThan">
      <formula>0</formula>
    </cfRule>
    <cfRule type="cellIs" dxfId="417" priority="864" operator="lessThanOrEqual">
      <formula>0</formula>
    </cfRule>
    <cfRule type="cellIs" dxfId="416" priority="868" operator="greaterThan">
      <formula>0</formula>
    </cfRule>
    <cfRule type="cellIs" dxfId="415" priority="869" operator="lessThanOrEqual">
      <formula>0</formula>
    </cfRule>
    <cfRule type="cellIs" dxfId="414" priority="870" operator="greaterThan">
      <formula>0</formula>
    </cfRule>
    <cfRule type="cellIs" dxfId="413" priority="871" operator="lessThanOrEqual">
      <formula>0</formula>
    </cfRule>
    <cfRule type="cellIs" dxfId="412" priority="872" operator="greaterThan">
      <formula>0</formula>
    </cfRule>
    <cfRule type="cellIs" dxfId="411" priority="873" operator="lessThanOrEqual">
      <formula>0</formula>
    </cfRule>
    <cfRule type="cellIs" dxfId="410" priority="874" operator="greaterThan">
      <formula>0</formula>
    </cfRule>
    <cfRule type="cellIs" dxfId="409" priority="875" operator="lessThanOrEqual">
      <formula>0</formula>
    </cfRule>
    <cfRule type="cellIs" dxfId="408" priority="876" operator="greaterThan">
      <formula>0</formula>
    </cfRule>
    <cfRule type="cellIs" dxfId="407" priority="877" operator="lessThanOrEqual">
      <formula>0</formula>
    </cfRule>
    <cfRule type="cellIs" dxfId="406" priority="881" operator="greaterThan">
      <formula>0</formula>
    </cfRule>
    <cfRule type="cellIs" dxfId="405" priority="882" operator="lessThanOrEqual">
      <formula>0</formula>
    </cfRule>
    <cfRule type="cellIs" dxfId="404" priority="883" operator="greaterThan">
      <formula>0</formula>
    </cfRule>
    <cfRule type="cellIs" dxfId="403" priority="884" operator="lessThanOrEqual">
      <formula>0</formula>
    </cfRule>
    <cfRule type="cellIs" dxfId="402" priority="885" operator="greaterThan">
      <formula>0</formula>
    </cfRule>
    <cfRule type="cellIs" dxfId="401" priority="886" operator="lessThanOrEqual">
      <formula>0</formula>
    </cfRule>
    <cfRule type="cellIs" dxfId="400" priority="890" operator="greaterThan">
      <formula>0</formula>
    </cfRule>
    <cfRule type="cellIs" dxfId="399" priority="891" operator="lessThanOrEqual">
      <formula>0</formula>
    </cfRule>
    <cfRule type="cellIs" dxfId="398" priority="892" operator="greaterThan">
      <formula>0</formula>
    </cfRule>
    <cfRule type="cellIs" dxfId="397" priority="893" operator="lessThanOrEqual">
      <formula>0</formula>
    </cfRule>
    <cfRule type="cellIs" dxfId="396" priority="894" operator="greaterThan">
      <formula>0</formula>
    </cfRule>
    <cfRule type="cellIs" dxfId="395" priority="895" operator="lessThanOrEqual">
      <formula>0</formula>
    </cfRule>
    <cfRule type="cellIs" dxfId="394" priority="896" operator="greaterThan">
      <formula>0</formula>
    </cfRule>
    <cfRule type="cellIs" dxfId="393" priority="897" operator="lessThanOrEqual">
      <formula>0</formula>
    </cfRule>
    <cfRule type="cellIs" dxfId="392" priority="901" operator="greaterThan">
      <formula>0</formula>
    </cfRule>
    <cfRule type="cellIs" dxfId="391" priority="902" operator="lessThanOrEqual">
      <formula>0</formula>
    </cfRule>
    <cfRule type="cellIs" dxfId="390" priority="903" operator="greaterThan">
      <formula>0</formula>
    </cfRule>
    <cfRule type="cellIs" dxfId="389" priority="904" operator="lessThanOrEqual">
      <formula>0</formula>
    </cfRule>
    <cfRule type="cellIs" dxfId="388" priority="905" operator="greaterThan">
      <formula>0</formula>
    </cfRule>
    <cfRule type="cellIs" dxfId="387" priority="906" operator="lessThanOrEqual">
      <formula>0</formula>
    </cfRule>
    <cfRule type="cellIs" dxfId="386" priority="907" operator="greaterThan">
      <formula>0</formula>
    </cfRule>
    <cfRule type="cellIs" dxfId="385" priority="908" operator="lessThanOrEqual">
      <formula>0</formula>
    </cfRule>
    <cfRule type="cellIs" dxfId="384" priority="909" operator="greaterThan">
      <formula>0</formula>
    </cfRule>
    <cfRule type="cellIs" dxfId="383" priority="910" operator="lessThanOrEqual">
      <formula>0</formula>
    </cfRule>
    <cfRule type="cellIs" dxfId="382" priority="911" operator="greaterThan">
      <formula>0</formula>
    </cfRule>
    <cfRule type="cellIs" dxfId="381" priority="912" operator="lessThanOrEqual">
      <formula>0</formula>
    </cfRule>
    <cfRule type="cellIs" dxfId="380" priority="913" operator="greaterThan">
      <formula>0</formula>
    </cfRule>
    <cfRule type="cellIs" dxfId="379" priority="914" operator="lessThanOrEqual">
      <formula>0</formula>
    </cfRule>
    <cfRule type="cellIs" dxfId="378" priority="915" operator="greaterThan">
      <formula>0</formula>
    </cfRule>
    <cfRule type="cellIs" dxfId="377" priority="916" operator="lessThanOrEqual">
      <formula>0</formula>
    </cfRule>
    <cfRule type="cellIs" dxfId="376" priority="920" operator="greaterThan">
      <formula>0</formula>
    </cfRule>
    <cfRule type="cellIs" dxfId="375" priority="921" operator="lessThanOrEqual">
      <formula>0</formula>
    </cfRule>
    <cfRule type="cellIs" dxfId="374" priority="922" operator="greaterThan">
      <formula>0</formula>
    </cfRule>
    <cfRule type="cellIs" dxfId="373" priority="923" operator="lessThanOrEqual">
      <formula>0</formula>
    </cfRule>
    <cfRule type="cellIs" dxfId="372" priority="924" operator="greaterThan">
      <formula>0</formula>
    </cfRule>
    <cfRule type="cellIs" dxfId="371" priority="925" operator="lessThanOrEqual">
      <formula>0</formula>
    </cfRule>
    <cfRule type="cellIs" dxfId="370" priority="926" operator="greaterThan">
      <formula>0</formula>
    </cfRule>
    <cfRule type="cellIs" dxfId="369" priority="927" operator="lessThanOrEqual">
      <formula>0</formula>
    </cfRule>
    <cfRule type="cellIs" dxfId="368" priority="928" operator="greaterThan">
      <formula>0</formula>
    </cfRule>
    <cfRule type="cellIs" dxfId="367" priority="929" operator="lessThanOrEqual">
      <formula>0</formula>
    </cfRule>
    <cfRule type="cellIs" dxfId="366" priority="930" operator="greaterThan">
      <formula>0</formula>
    </cfRule>
    <cfRule type="cellIs" dxfId="365" priority="931" operator="lessThanOrEqual">
      <formula>0</formula>
    </cfRule>
    <cfRule type="cellIs" dxfId="364" priority="935" operator="greaterThan">
      <formula>0</formula>
    </cfRule>
    <cfRule type="cellIs" dxfId="363" priority="936" operator="lessThanOrEqual">
      <formula>0</formula>
    </cfRule>
    <cfRule type="cellIs" dxfId="362" priority="937" operator="greaterThan">
      <formula>0</formula>
    </cfRule>
    <cfRule type="cellIs" dxfId="361" priority="938" operator="lessThanOrEqual">
      <formula>0</formula>
    </cfRule>
    <cfRule type="cellIs" dxfId="360" priority="939" operator="greaterThan">
      <formula>0</formula>
    </cfRule>
    <cfRule type="cellIs" dxfId="359" priority="940" operator="lessThanOrEqual">
      <formula>0</formula>
    </cfRule>
    <cfRule type="cellIs" dxfId="358" priority="941" operator="greaterThan">
      <formula>0</formula>
    </cfRule>
    <cfRule type="cellIs" dxfId="357" priority="942" operator="lessThanOrEqual">
      <formula>0</formula>
    </cfRule>
    <cfRule type="cellIs" dxfId="356" priority="943" operator="greaterThan">
      <formula>0</formula>
    </cfRule>
    <cfRule type="cellIs" dxfId="355" priority="944" operator="lessThanOrEqual">
      <formula>0</formula>
    </cfRule>
    <cfRule type="cellIs" dxfId="354" priority="945" operator="greaterThan">
      <formula>0</formula>
    </cfRule>
    <cfRule type="cellIs" dxfId="353" priority="946" operator="lessThanOrEqual">
      <formula>0</formula>
    </cfRule>
    <cfRule type="cellIs" dxfId="352" priority="947" operator="greaterThan">
      <formula>0</formula>
    </cfRule>
    <cfRule type="cellIs" dxfId="351" priority="948" operator="lessThanOrEqual">
      <formula>0</formula>
    </cfRule>
    <cfRule type="cellIs" dxfId="350" priority="949" operator="greaterThan">
      <formula>0</formula>
    </cfRule>
    <cfRule type="cellIs" dxfId="349" priority="950" operator="lessThanOrEqual">
      <formula>0</formula>
    </cfRule>
    <cfRule type="cellIs" dxfId="348" priority="954" operator="greaterThan">
      <formula>0</formula>
    </cfRule>
    <cfRule type="cellIs" dxfId="347" priority="955" operator="lessThanOrEqual">
      <formula>0</formula>
    </cfRule>
    <cfRule type="cellIs" dxfId="346" priority="959" operator="greaterThan">
      <formula>0</formula>
    </cfRule>
    <cfRule type="cellIs" dxfId="345" priority="960" operator="lessThanOrEqual">
      <formula>0</formula>
    </cfRule>
    <cfRule type="cellIs" dxfId="344" priority="961" operator="greaterThan">
      <formula>0</formula>
    </cfRule>
    <cfRule type="cellIs" dxfId="343" priority="962" operator="lessThanOrEqual">
      <formula>0</formula>
    </cfRule>
    <cfRule type="cellIs" dxfId="342" priority="963" operator="greaterThan">
      <formula>0</formula>
    </cfRule>
    <cfRule type="cellIs" dxfId="341" priority="964" operator="lessThanOrEqual">
      <formula>0</formula>
    </cfRule>
    <cfRule type="cellIs" dxfId="340" priority="965" operator="greaterThan">
      <formula>0</formula>
    </cfRule>
    <cfRule type="cellIs" dxfId="339" priority="966" operator="lessThanOrEqual">
      <formula>0</formula>
    </cfRule>
    <cfRule type="cellIs" dxfId="338" priority="967" operator="greaterThan">
      <formula>0</formula>
    </cfRule>
    <cfRule type="cellIs" dxfId="337" priority="968" operator="lessThanOrEqual">
      <formula>0</formula>
    </cfRule>
    <cfRule type="cellIs" dxfId="336" priority="969" operator="greaterThan">
      <formula>0</formula>
    </cfRule>
    <cfRule type="cellIs" dxfId="335" priority="970" operator="lessThanOrEqual">
      <formula>0</formula>
    </cfRule>
    <cfRule type="cellIs" dxfId="334" priority="974" operator="greaterThan">
      <formula>0</formula>
    </cfRule>
    <cfRule type="cellIs" dxfId="333" priority="975" operator="lessThanOrEqual">
      <formula>0</formula>
    </cfRule>
    <cfRule type="cellIs" dxfId="332" priority="976" operator="greaterThan">
      <formula>0</formula>
    </cfRule>
    <cfRule type="cellIs" dxfId="331" priority="977" operator="lessThanOrEqual">
      <formula>0</formula>
    </cfRule>
    <cfRule type="cellIs" dxfId="330" priority="978" operator="greaterThan">
      <formula>0</formula>
    </cfRule>
    <cfRule type="cellIs" dxfId="329" priority="979" operator="lessThanOrEqual">
      <formula>0</formula>
    </cfRule>
    <cfRule type="cellIs" dxfId="328" priority="980" operator="greaterThan">
      <formula>0</formula>
    </cfRule>
    <cfRule type="cellIs" dxfId="327" priority="981" operator="lessThanOrEqual">
      <formula>0</formula>
    </cfRule>
    <cfRule type="cellIs" dxfId="326" priority="985" operator="greaterThan">
      <formula>0</formula>
    </cfRule>
    <cfRule type="cellIs" dxfId="325" priority="986" operator="lessThanOrEqual">
      <formula>0</formula>
    </cfRule>
    <cfRule type="cellIs" dxfId="324" priority="987" operator="greaterThan">
      <formula>0</formula>
    </cfRule>
    <cfRule type="cellIs" dxfId="323" priority="988" operator="lessThanOrEqual">
      <formula>0</formula>
    </cfRule>
    <cfRule type="cellIs" dxfId="322" priority="989" operator="greaterThan">
      <formula>0</formula>
    </cfRule>
    <cfRule type="cellIs" dxfId="321" priority="990" operator="lessThanOrEqual">
      <formula>0</formula>
    </cfRule>
    <cfRule type="cellIs" dxfId="320" priority="991" operator="greaterThan">
      <formula>0</formula>
    </cfRule>
    <cfRule type="cellIs" dxfId="319" priority="992" operator="lessThanOrEqual">
      <formula>0</formula>
    </cfRule>
    <cfRule type="cellIs" dxfId="318" priority="993" operator="greaterThan">
      <formula>0</formula>
    </cfRule>
    <cfRule type="cellIs" dxfId="317" priority="994" operator="lessThanOrEqual">
      <formula>0</formula>
    </cfRule>
    <cfRule type="cellIs" dxfId="316" priority="995" operator="greaterThan">
      <formula>0</formula>
    </cfRule>
    <cfRule type="cellIs" dxfId="315" priority="996" operator="lessThanOrEqual">
      <formula>0</formula>
    </cfRule>
    <cfRule type="cellIs" dxfId="314" priority="997" operator="greaterThan">
      <formula>0</formula>
    </cfRule>
    <cfRule type="cellIs" dxfId="313" priority="998" operator="lessThanOrEqual">
      <formula>0</formula>
    </cfRule>
    <cfRule type="cellIs" dxfId="312" priority="999" operator="greaterThan">
      <formula>0</formula>
    </cfRule>
    <cfRule type="cellIs" dxfId="311" priority="1000" operator="lessThanOrEqual">
      <formula>0</formula>
    </cfRule>
    <cfRule type="cellIs" dxfId="310" priority="1001" operator="greaterThan">
      <formula>0</formula>
    </cfRule>
    <cfRule type="cellIs" dxfId="309" priority="1002" operator="lessThanOrEqual">
      <formula>0</formula>
    </cfRule>
    <cfRule type="cellIs" dxfId="308" priority="1003" operator="greaterThan">
      <formula>0</formula>
    </cfRule>
    <cfRule type="cellIs" dxfId="307" priority="1004" operator="lessThanOrEqual">
      <formula>0</formula>
    </cfRule>
    <cfRule type="cellIs" dxfId="306" priority="1005" operator="greaterThan">
      <formula>0</formula>
    </cfRule>
    <cfRule type="cellIs" dxfId="305" priority="1006" operator="lessThanOrEqual">
      <formula>0</formula>
    </cfRule>
    <cfRule type="cellIs" dxfId="304" priority="709" operator="lessThanOrEqual">
      <formula>0</formula>
    </cfRule>
  </conditionalFormatting>
  <conditionalFormatting sqref="K1001:L5200 L472:L1000">
    <cfRule type="cellIs" dxfId="303" priority="850" operator="lessThanOrEqual">
      <formula>0</formula>
    </cfRule>
  </conditionalFormatting>
  <conditionalFormatting sqref="K1001:L5200 L472:L1000">
    <cfRule type="cellIs" dxfId="302" priority="714" operator="lessThanOrEqual">
      <formula>0</formula>
    </cfRule>
    <cfRule type="cellIs" dxfId="301" priority="718" operator="greaterThan">
      <formula>0</formula>
    </cfRule>
    <cfRule type="cellIs" dxfId="300" priority="724" operator="lessThanOrEqual">
      <formula>0</formula>
    </cfRule>
    <cfRule type="cellIs" dxfId="299" priority="728" operator="greaterThan">
      <formula>0</formula>
    </cfRule>
    <cfRule type="cellIs" dxfId="298" priority="734" operator="lessThanOrEqual">
      <formula>0</formula>
    </cfRule>
    <cfRule type="cellIs" dxfId="297" priority="738" operator="greaterThan">
      <formula>0</formula>
    </cfRule>
    <cfRule type="cellIs" dxfId="296" priority="740" operator="greaterThan">
      <formula>0</formula>
    </cfRule>
    <cfRule type="cellIs" dxfId="295" priority="742" operator="greaterThan">
      <formula>0</formula>
    </cfRule>
    <cfRule type="cellIs" dxfId="294" priority="744" operator="greaterThan">
      <formula>0</formula>
    </cfRule>
    <cfRule type="cellIs" dxfId="293" priority="746" operator="greaterThan">
      <formula>0</formula>
    </cfRule>
    <cfRule type="cellIs" dxfId="292" priority="752" operator="lessThanOrEqual">
      <formula>0</formula>
    </cfRule>
    <cfRule type="cellIs" dxfId="291" priority="754" operator="lessThanOrEqual">
      <formula>0</formula>
    </cfRule>
    <cfRule type="cellIs" dxfId="290" priority="756" operator="lessThanOrEqual">
      <formula>0</formula>
    </cfRule>
    <cfRule type="cellIs" dxfId="289" priority="760" operator="greaterThan">
      <formula>0</formula>
    </cfRule>
    <cfRule type="cellIs" dxfId="288" priority="762" operator="greaterThan">
      <formula>0</formula>
    </cfRule>
    <cfRule type="cellIs" dxfId="287" priority="764" operator="greaterThan">
      <formula>0</formula>
    </cfRule>
    <cfRule type="cellIs" dxfId="286" priority="769" operator="greaterThan">
      <formula>0</formula>
    </cfRule>
    <cfRule type="cellIs" dxfId="285" priority="771" operator="greaterThan">
      <formula>0</formula>
    </cfRule>
    <cfRule type="cellIs" dxfId="284" priority="773" operator="greaterThan">
      <formula>0</formula>
    </cfRule>
    <cfRule type="cellIs" dxfId="283" priority="775" operator="greaterThan">
      <formula>0</formula>
    </cfRule>
    <cfRule type="cellIs" dxfId="282" priority="777" operator="greaterThan">
      <formula>0</formula>
    </cfRule>
    <cfRule type="cellIs" dxfId="281" priority="779" operator="greaterThan">
      <formula>0</formula>
    </cfRule>
    <cfRule type="cellIs" dxfId="280" priority="781" operator="greaterThan">
      <formula>0</formula>
    </cfRule>
    <cfRule type="cellIs" dxfId="279" priority="783" operator="greaterThan">
      <formula>0</formula>
    </cfRule>
    <cfRule type="cellIs" dxfId="278" priority="789" operator="lessThanOrEqual">
      <formula>0</formula>
    </cfRule>
    <cfRule type="cellIs" dxfId="277" priority="791" operator="lessThanOrEqual">
      <formula>0</formula>
    </cfRule>
    <cfRule type="cellIs" dxfId="276" priority="793" operator="lessThanOrEqual">
      <formula>0</formula>
    </cfRule>
    <cfRule type="cellIs" dxfId="275" priority="795" operator="lessThanOrEqual">
      <formula>0</formula>
    </cfRule>
    <cfRule type="cellIs" dxfId="274" priority="799" operator="greaterThan">
      <formula>0</formula>
    </cfRule>
    <cfRule type="cellIs" dxfId="273" priority="801" operator="greaterThan">
      <formula>0</formula>
    </cfRule>
    <cfRule type="cellIs" dxfId="272" priority="803" operator="greaterThan">
      <formula>0</formula>
    </cfRule>
    <cfRule type="cellIs" dxfId="271" priority="805" operator="greaterThan">
      <formula>0</formula>
    </cfRule>
    <cfRule type="cellIs" dxfId="270" priority="807" operator="greaterThan">
      <formula>0</formula>
    </cfRule>
    <cfRule type="cellIs" dxfId="269" priority="809" operator="greaterThan">
      <formula>0</formula>
    </cfRule>
    <cfRule type="cellIs" dxfId="268" priority="811" operator="greaterThan">
      <formula>0</formula>
    </cfRule>
    <cfRule type="cellIs" dxfId="267" priority="813" operator="greaterThan">
      <formula>0</formula>
    </cfRule>
    <cfRule type="cellIs" dxfId="266" priority="815" operator="greaterThan">
      <formula>0</formula>
    </cfRule>
    <cfRule type="cellIs" dxfId="265" priority="817" operator="greaterThan">
      <formula>0</formula>
    </cfRule>
    <cfRule type="cellIs" dxfId="264" priority="819" operator="greaterThan">
      <formula>0</formula>
    </cfRule>
    <cfRule type="cellIs" dxfId="263" priority="821" operator="greaterThan">
      <formula>0</formula>
    </cfRule>
    <cfRule type="cellIs" dxfId="262" priority="823" operator="greaterThan">
      <formula>0</formula>
    </cfRule>
    <cfRule type="cellIs" dxfId="261" priority="825" operator="greaterThan">
      <formula>0</formula>
    </cfRule>
    <cfRule type="cellIs" dxfId="260" priority="827" operator="greaterThan">
      <formula>0</formula>
    </cfRule>
    <cfRule type="cellIs" dxfId="259" priority="836" operator="lessThanOrEqual">
      <formula>0</formula>
    </cfRule>
    <cfRule type="cellIs" dxfId="258" priority="838" operator="lessThanOrEqual">
      <formula>0</formula>
    </cfRule>
    <cfRule type="cellIs" dxfId="257" priority="840" operator="lessThanOrEqual">
      <formula>0</formula>
    </cfRule>
    <cfRule type="cellIs" dxfId="256" priority="842" operator="lessThanOrEqual">
      <formula>0</formula>
    </cfRule>
    <cfRule type="cellIs" dxfId="255" priority="844" operator="lessThanOrEqual">
      <formula>0</formula>
    </cfRule>
    <cfRule type="cellIs" dxfId="254" priority="846" operator="lessThanOrEqual">
      <formula>0</formula>
    </cfRule>
    <cfRule type="cellIs" dxfId="253" priority="848" operator="lessThanOrEqual">
      <formula>0</formula>
    </cfRule>
    <cfRule type="cellIs" dxfId="252" priority="849" operator="greaterThan">
      <formula>0</formula>
    </cfRule>
    <cfRule type="cellIs" dxfId="251" priority="708" operator="greaterThan">
      <formula>0</formula>
    </cfRule>
  </conditionalFormatting>
  <conditionalFormatting sqref="K1001:L5200 L472:L1000">
    <cfRule type="cellIs" dxfId="250" priority="707" operator="lessThanOrEqual">
      <formula>0</formula>
    </cfRule>
    <cfRule type="cellIs" dxfId="249" priority="677" operator="greaterThan">
      <formula>0</formula>
    </cfRule>
  </conditionalFormatting>
  <conditionalFormatting sqref="K1001:L5200 L472:L1000">
    <cfRule type="cellIs" dxfId="248" priority="706" operator="greaterThan">
      <formula>0</formula>
    </cfRule>
    <cfRule type="cellIs" dxfId="247" priority="692" operator="lessThanOrEqual">
      <formula>0</formula>
    </cfRule>
    <cfRule type="cellIs" dxfId="246" priority="687" operator="lessThanOrEqual">
      <formula>0</formula>
    </cfRule>
    <cfRule type="cellIs" dxfId="245" priority="685" operator="lessThanOrEqual">
      <formula>0</formula>
    </cfRule>
    <cfRule type="cellIs" dxfId="244" priority="683" operator="lessThanOrEqual">
      <formula>0</formula>
    </cfRule>
  </conditionalFormatting>
  <conditionalFormatting sqref="K1001:L5200 L472:L1000">
    <cfRule type="cellIs" dxfId="243" priority="705" operator="lessThanOrEqual">
      <formula>0</formula>
    </cfRule>
  </conditionalFormatting>
  <conditionalFormatting sqref="K1001:L5200 L472:L1000">
    <cfRule type="cellIs" dxfId="242" priority="704" operator="greaterThan">
      <formula>0</formula>
    </cfRule>
  </conditionalFormatting>
  <conditionalFormatting sqref="K1001:L5200 L472:L1000">
    <cfRule type="cellIs" dxfId="241" priority="703" operator="lessThanOrEqual">
      <formula>0</formula>
    </cfRule>
    <cfRule type="cellIs" dxfId="240" priority="673" operator="lessThanOrEqual">
      <formula>0</formula>
    </cfRule>
  </conditionalFormatting>
  <conditionalFormatting sqref="K1001:L5200 L472:L1000">
    <cfRule type="cellIs" dxfId="239" priority="702" operator="greaterThan">
      <formula>0</formula>
    </cfRule>
  </conditionalFormatting>
  <conditionalFormatting sqref="K1001:L5200 L472:L1000">
    <cfRule type="cellIs" dxfId="238" priority="701" operator="lessThanOrEqual">
      <formula>0</formula>
    </cfRule>
    <cfRule type="cellIs" dxfId="237" priority="678" operator="lessThanOrEqual">
      <formula>0</formula>
    </cfRule>
  </conditionalFormatting>
  <conditionalFormatting sqref="K1001:L5200 L472:L1000">
    <cfRule type="cellIs" dxfId="236" priority="700" operator="greaterThan">
      <formula>0</formula>
    </cfRule>
  </conditionalFormatting>
  <conditionalFormatting sqref="K1001:L5200 L472:L1000">
    <cfRule type="cellIs" dxfId="235" priority="696" operator="lessThanOrEqual">
      <formula>0</formula>
    </cfRule>
  </conditionalFormatting>
  <conditionalFormatting sqref="K1001:L5200 L472:L1000">
    <cfRule type="cellIs" dxfId="234" priority="695" operator="greaterThan">
      <formula>0</formula>
    </cfRule>
    <cfRule type="cellIs" dxfId="233" priority="691" operator="greaterThan">
      <formula>0</formula>
    </cfRule>
    <cfRule type="cellIs" dxfId="232" priority="686" operator="greaterThan">
      <formula>0</formula>
    </cfRule>
    <cfRule type="cellIs" dxfId="231" priority="684" operator="greaterThan">
      <formula>0</formula>
    </cfRule>
    <cfRule type="cellIs" dxfId="230" priority="682" operator="greaterThan">
      <formula>0</formula>
    </cfRule>
  </conditionalFormatting>
  <conditionalFormatting sqref="K1001:L5200 L472:L1000">
    <cfRule type="cellIs" dxfId="229" priority="694" operator="lessThanOrEqual">
      <formula>0</formula>
    </cfRule>
    <cfRule type="cellIs" dxfId="228" priority="672" operator="greaterThan">
      <formula>0</formula>
    </cfRule>
  </conditionalFormatting>
  <conditionalFormatting sqref="K1001:L5200 L472:L1000">
    <cfRule type="cellIs" dxfId="227" priority="693" operator="greaterThan">
      <formula>0</formula>
    </cfRule>
    <cfRule type="cellIs" dxfId="226" priority="671" operator="lessThanOrEqual">
      <formula>0</formula>
    </cfRule>
  </conditionalFormatting>
  <conditionalFormatting sqref="K1001:L5200 L472:L1000">
    <cfRule type="cellIs" dxfId="225" priority="670" operator="greaterThan">
      <formula>0</formula>
    </cfRule>
  </conditionalFormatting>
  <conditionalFormatting sqref="K1001:L5200 L472:L1000">
    <cfRule type="cellIs" dxfId="224" priority="211" operator="lessThanOrEqual">
      <formula>0</formula>
    </cfRule>
    <cfRule type="cellIs" dxfId="223" priority="210" operator="greaterThan">
      <formula>0</formula>
    </cfRule>
    <cfRule type="cellIs" dxfId="222" priority="206" operator="lessThanOrEqual">
      <formula>0</formula>
    </cfRule>
    <cfRule type="cellIs" dxfId="221" priority="205" operator="greaterThan">
      <formula>0</formula>
    </cfRule>
  </conditionalFormatting>
  <conditionalFormatting sqref="J1001:L5200 L472:L1000">
    <cfRule type="cellIs" dxfId="220" priority="201" operator="lessThanOrEqual">
      <formula>0</formula>
    </cfRule>
    <cfRule type="cellIs" dxfId="219" priority="200" operator="greaterThan">
      <formula>0</formula>
    </cfRule>
  </conditionalFormatting>
  <conditionalFormatting sqref="K1001:L5200 L472:L1000">
    <cfRule type="cellIs" dxfId="218" priority="196" operator="lessThanOrEqual">
      <formula>0</formula>
    </cfRule>
  </conditionalFormatting>
  <conditionalFormatting sqref="K1001:L5200 L472:L1000">
    <cfRule type="cellIs" dxfId="217" priority="195" operator="greaterThan">
      <formula>0</formula>
    </cfRule>
  </conditionalFormatting>
  <conditionalFormatting sqref="J472:L5200">
    <cfRule type="cellIs" dxfId="216" priority="191" operator="lessThanOrEqual">
      <formula>0</formula>
    </cfRule>
    <cfRule type="cellIs" dxfId="215" priority="190" operator="greaterThan">
      <formula>0</formula>
    </cfRule>
  </conditionalFormatting>
  <conditionalFormatting sqref="K472:L5200">
    <cfRule type="cellIs" dxfId="214" priority="186" operator="lessThanOrEqual">
      <formula>0</formula>
    </cfRule>
    <cfRule type="cellIs" dxfId="213" priority="180" operator="greaterThan">
      <formula>0</formula>
    </cfRule>
    <cfRule type="cellIs" dxfId="212" priority="179" operator="lessThanOrEqual">
      <formula>0</formula>
    </cfRule>
  </conditionalFormatting>
  <conditionalFormatting sqref="K472:L5200">
    <cfRule type="cellIs" dxfId="211" priority="185" operator="greaterThan">
      <formula>0</formula>
    </cfRule>
    <cfRule type="cellIs" dxfId="210" priority="181" operator="lessThanOrEqual">
      <formula>0</formula>
    </cfRule>
  </conditionalFormatting>
  <conditionalFormatting sqref="K472:L5200">
    <cfRule type="cellIs" dxfId="209" priority="178" operator="greaterThan">
      <formula>0</formula>
    </cfRule>
  </conditionalFormatting>
  <conditionalFormatting sqref="K472:L5200">
    <cfRule type="cellIs" dxfId="208" priority="165" operator="lessThanOrEqual">
      <formula>0</formula>
    </cfRule>
  </conditionalFormatting>
  <conditionalFormatting sqref="K472:L5200">
    <cfRule type="cellIs" dxfId="207" priority="164" operator="greaterThan">
      <formula>0</formula>
    </cfRule>
  </conditionalFormatting>
  <conditionalFormatting sqref="K472:L5200">
    <cfRule type="cellIs" dxfId="206" priority="160" operator="lessThanOrEqual">
      <formula>0</formula>
    </cfRule>
  </conditionalFormatting>
  <conditionalFormatting sqref="K472:L5200">
    <cfRule type="cellIs" dxfId="205" priority="159" operator="greaterThan">
      <formula>0</formula>
    </cfRule>
  </conditionalFormatting>
  <conditionalFormatting sqref="K472:L5200">
    <cfRule type="cellIs" dxfId="204" priority="141" operator="lessThanOrEqual">
      <formula>0</formula>
    </cfRule>
  </conditionalFormatting>
  <conditionalFormatting sqref="K472:L5200">
    <cfRule type="cellIs" dxfId="203" priority="140" operator="greaterThan">
      <formula>0</formula>
    </cfRule>
  </conditionalFormatting>
  <conditionalFormatting sqref="K472:L5200">
    <cfRule type="cellIs" dxfId="202" priority="136" operator="lessThanOrEqual">
      <formula>0</formula>
    </cfRule>
  </conditionalFormatting>
  <conditionalFormatting sqref="K472:L5200">
    <cfRule type="cellIs" dxfId="201" priority="135" operator="greaterThan">
      <formula>0</formula>
    </cfRule>
  </conditionalFormatting>
  <conditionalFormatting sqref="K472:L5200">
    <cfRule type="cellIs" dxfId="200" priority="112" operator="lessThanOrEqual">
      <formula>0</formula>
    </cfRule>
    <cfRule type="cellIs" dxfId="199" priority="111" operator="greaterThan">
      <formula>0</formula>
    </cfRule>
    <cfRule type="cellIs" dxfId="198" priority="107" operator="lessThanOrEqual">
      <formula>0</formula>
    </cfRule>
    <cfRule type="cellIs" dxfId="197" priority="106" operator="greaterThan">
      <formula>0</formula>
    </cfRule>
  </conditionalFormatting>
  <conditionalFormatting sqref="K472:L5200">
    <cfRule type="cellIs" dxfId="196" priority="78" operator="lessThanOrEqual">
      <formula>0</formula>
    </cfRule>
    <cfRule type="cellIs" dxfId="195" priority="77" operator="greaterThan">
      <formula>0</formula>
    </cfRule>
    <cfRule type="cellIs" dxfId="194" priority="73" operator="lessThanOrEqual">
      <formula>0</formula>
    </cfRule>
    <cfRule type="cellIs" dxfId="193" priority="72" operator="greaterThan">
      <formula>0</formula>
    </cfRule>
    <cfRule type="cellIs" dxfId="192" priority="71" operator="lessThanOrEqual">
      <formula>0</formula>
    </cfRule>
    <cfRule type="cellIs" dxfId="191" priority="70" operator="greaterThan">
      <formula>0</formula>
    </cfRule>
    <cfRule type="cellIs" dxfId="190" priority="69" operator="lessThanOrEqual">
      <formula>0</formula>
    </cfRule>
    <cfRule type="cellIs" dxfId="189" priority="68" operator="greaterThan">
      <formula>0</formula>
    </cfRule>
    <cfRule type="cellIs" dxfId="188" priority="61" operator="lessThanOrEqual">
      <formula>0</formula>
    </cfRule>
    <cfRule type="cellIs" dxfId="187" priority="60" operator="greaterThan">
      <formula>0</formula>
    </cfRule>
    <cfRule type="cellIs" dxfId="186" priority="59" operator="lessThanOrEqual">
      <formula>0</formula>
    </cfRule>
    <cfRule type="cellIs" dxfId="185" priority="58" operator="greaterThan">
      <formula>0</formula>
    </cfRule>
  </conditionalFormatting>
  <conditionalFormatting sqref="J4:K4">
    <cfRule type="cellIs" dxfId="184" priority="56" operator="greaterThan">
      <formula>0</formula>
    </cfRule>
    <cfRule type="cellIs" dxfId="183" priority="57" operator="lessThanOrEqual">
      <formula>0</formula>
    </cfRule>
  </conditionalFormatting>
  <conditionalFormatting sqref="F4">
    <cfRule type="containsText" dxfId="182" priority="48" operator="containsText" text="Umgebucht">
      <formula>NOT(ISERROR(SEARCH("Umgebucht",F4)))</formula>
    </cfRule>
    <cfRule type="containsText" dxfId="181" priority="49" operator="containsText" text="Verkauf">
      <formula>NOT(ISERROR(SEARCH("Verkauf",F4)))</formula>
    </cfRule>
    <cfRule type="containsText" dxfId="180" priority="50" operator="containsText" text="Ankauf">
      <formula>NOT(ISERROR(SEARCH("Ankauf",F4)))</formula>
    </cfRule>
    <cfRule type="containsText" dxfId="179" priority="53" operator="containsText" text="Umgebucht">
      <formula>NOT(ISERROR(SEARCH("Umgebucht",F4)))</formula>
    </cfRule>
    <cfRule type="containsText" dxfId="178" priority="54" operator="containsText" text="Verkauf">
      <formula>NOT(ISERROR(SEARCH("Verkauf",F4)))</formula>
    </cfRule>
    <cfRule type="containsText" dxfId="177" priority="55" operator="containsText" text="Ankauf">
      <formula>NOT(ISERROR(SEARCH("Ankauf",F4)))</formula>
    </cfRule>
  </conditionalFormatting>
  <conditionalFormatting sqref="K4">
    <cfRule type="cellIs" dxfId="176" priority="46" operator="greaterThan">
      <formula>0</formula>
    </cfRule>
    <cfRule type="cellIs" dxfId="175" priority="52" operator="lessThanOrEqual">
      <formula>0</formula>
    </cfRule>
  </conditionalFormatting>
  <conditionalFormatting sqref="K4">
    <cfRule type="cellIs" dxfId="174" priority="47" operator="lessThanOrEqual">
      <formula>0</formula>
    </cfRule>
    <cfRule type="cellIs" dxfId="173" priority="51" operator="greaterThan">
      <formula>0</formula>
    </cfRule>
  </conditionalFormatting>
  <conditionalFormatting sqref="K4">
    <cfRule type="cellIs" dxfId="172" priority="45" operator="lessThanOrEqual">
      <formula>0</formula>
    </cfRule>
  </conditionalFormatting>
  <conditionalFormatting sqref="K4">
    <cfRule type="cellIs" dxfId="171" priority="44" operator="greaterThan">
      <formula>0</formula>
    </cfRule>
  </conditionalFormatting>
  <conditionalFormatting sqref="F4">
    <cfRule type="containsText" dxfId="170" priority="43" operator="containsText" text="Ankauf">
      <formula>NOT(ISERROR(SEARCH("Ankauf",F4)))</formula>
    </cfRule>
  </conditionalFormatting>
  <conditionalFormatting sqref="F4">
    <cfRule type="containsText" dxfId="169" priority="42" operator="containsText" text="Verkauf">
      <formula>NOT(ISERROR(SEARCH("Verkauf",F4)))</formula>
    </cfRule>
  </conditionalFormatting>
  <conditionalFormatting sqref="F4">
    <cfRule type="containsText" dxfId="168" priority="41" operator="containsText" text="Umgebucht">
      <formula>NOT(ISERROR(SEARCH("Umgebucht",F4)))</formula>
    </cfRule>
  </conditionalFormatting>
  <conditionalFormatting sqref="K4">
    <cfRule type="cellIs" dxfId="167" priority="40" operator="lessThanOrEqual">
      <formula>0</formula>
    </cfRule>
  </conditionalFormatting>
  <conditionalFormatting sqref="K4">
    <cfRule type="cellIs" dxfId="166" priority="39" operator="greaterThan">
      <formula>0</formula>
    </cfRule>
  </conditionalFormatting>
  <conditionalFormatting sqref="F4">
    <cfRule type="containsText" dxfId="165" priority="38" operator="containsText" text="Ankauf">
      <formula>NOT(ISERROR(SEARCH("Ankauf",F4)))</formula>
    </cfRule>
  </conditionalFormatting>
  <conditionalFormatting sqref="F4">
    <cfRule type="containsText" dxfId="164" priority="37" operator="containsText" text="Verkauf">
      <formula>NOT(ISERROR(SEARCH("Verkauf",F4)))</formula>
    </cfRule>
  </conditionalFormatting>
  <conditionalFormatting sqref="F4">
    <cfRule type="containsText" dxfId="163" priority="36" operator="containsText" text="Umgebucht">
      <formula>NOT(ISERROR(SEARCH("Umgebucht",F4)))</formula>
    </cfRule>
  </conditionalFormatting>
  <conditionalFormatting sqref="K4">
    <cfRule type="cellIs" dxfId="162" priority="34" operator="greaterThan">
      <formula>0</formula>
    </cfRule>
    <cfRule type="cellIs" dxfId="161" priority="35" operator="lessThanOrEqual">
      <formula>0</formula>
    </cfRule>
  </conditionalFormatting>
  <conditionalFormatting sqref="F4">
    <cfRule type="containsText" dxfId="160" priority="33" operator="containsText" text="Ankauf">
      <formula>NOT(ISERROR(SEARCH("Ankauf",F4)))</formula>
    </cfRule>
  </conditionalFormatting>
  <conditionalFormatting sqref="F4">
    <cfRule type="containsText" dxfId="159" priority="32" operator="containsText" text="Verkauf">
      <formula>NOT(ISERROR(SEARCH("Verkauf",F4)))</formula>
    </cfRule>
  </conditionalFormatting>
  <conditionalFormatting sqref="F4">
    <cfRule type="containsText" dxfId="158" priority="31" operator="containsText" text="Umgebucht">
      <formula>NOT(ISERROR(SEARCH("Umgebucht",F4)))</formula>
    </cfRule>
  </conditionalFormatting>
  <conditionalFormatting sqref="K4">
    <cfRule type="cellIs" dxfId="157" priority="20" operator="greaterThan">
      <formula>0</formula>
    </cfRule>
    <cfRule type="cellIs" dxfId="156" priority="21" operator="lessThanOrEqual">
      <formula>0</formula>
    </cfRule>
    <cfRule type="cellIs" dxfId="155" priority="22" operator="greaterThan">
      <formula>0</formula>
    </cfRule>
    <cfRule type="cellIs" dxfId="154" priority="23" operator="lessThanOrEqual">
      <formula>0</formula>
    </cfRule>
    <cfRule type="cellIs" dxfId="153" priority="24" operator="greaterThan">
      <formula>0</formula>
    </cfRule>
    <cfRule type="cellIs" dxfId="152" priority="25" operator="lessThanOrEqual">
      <formula>0</formula>
    </cfRule>
    <cfRule type="cellIs" dxfId="151" priority="29" operator="greaterThan">
      <formula>0</formula>
    </cfRule>
    <cfRule type="cellIs" dxfId="150" priority="30" operator="lessThanOrEqual">
      <formula>0</formula>
    </cfRule>
  </conditionalFormatting>
  <conditionalFormatting sqref="F4">
    <cfRule type="containsText" dxfId="149" priority="28" operator="containsText" text="Ankauf">
      <formula>NOT(ISERROR(SEARCH("Ankauf",F4)))</formula>
    </cfRule>
  </conditionalFormatting>
  <conditionalFormatting sqref="F4">
    <cfRule type="containsText" dxfId="148" priority="27" operator="containsText" text="Verkauf">
      <formula>NOT(ISERROR(SEARCH("Verkauf",F4)))</formula>
    </cfRule>
  </conditionalFormatting>
  <conditionalFormatting sqref="F4">
    <cfRule type="containsText" dxfId="147" priority="26" operator="containsText" text="Umgebucht">
      <formula>NOT(ISERROR(SEARCH("Umgebucht",F4)))</formula>
    </cfRule>
  </conditionalFormatting>
  <conditionalFormatting sqref="F4">
    <cfRule type="containsText" dxfId="146" priority="19" operator="containsText" text="Ankauf">
      <formula>NOT(ISERROR(SEARCH("Ankauf",F4)))</formula>
    </cfRule>
  </conditionalFormatting>
  <conditionalFormatting sqref="F4">
    <cfRule type="containsText" dxfId="145" priority="18" operator="containsText" text="Verkauf">
      <formula>NOT(ISERROR(SEARCH("Verkauf",F4)))</formula>
    </cfRule>
  </conditionalFormatting>
  <conditionalFormatting sqref="F4">
    <cfRule type="containsText" dxfId="144" priority="17" operator="containsText" text="Umgebucht">
      <formula>NOT(ISERROR(SEARCH("Umgebucht",F4)))</formula>
    </cfRule>
  </conditionalFormatting>
  <conditionalFormatting sqref="F4">
    <cfRule type="containsText" dxfId="143" priority="16" operator="containsText" text="Ankauf">
      <formula>NOT(ISERROR(SEARCH("Ankauf",F4)))</formula>
    </cfRule>
  </conditionalFormatting>
  <conditionalFormatting sqref="F4">
    <cfRule type="containsText" dxfId="142" priority="15" operator="containsText" text="Verkauf">
      <formula>NOT(ISERROR(SEARCH("Verkauf",F4)))</formula>
    </cfRule>
  </conditionalFormatting>
  <conditionalFormatting sqref="F4">
    <cfRule type="containsText" dxfId="141" priority="14" operator="containsText" text="Umgebucht">
      <formula>NOT(ISERROR(SEARCH("Umgebucht",F4)))</formula>
    </cfRule>
  </conditionalFormatting>
  <conditionalFormatting sqref="K4:L5200">
    <cfRule type="cellIs" dxfId="140" priority="13" operator="lessThanOrEqual">
      <formula>0</formula>
    </cfRule>
  </conditionalFormatting>
  <conditionalFormatting sqref="K4:L5200">
    <cfRule type="cellIs" dxfId="139" priority="12" operator="greaterThan">
      <formula>0</formula>
    </cfRule>
  </conditionalFormatting>
  <conditionalFormatting sqref="F4:F471">
    <cfRule type="containsText" dxfId="138" priority="11" operator="containsText" text="Ankauf">
      <formula>NOT(ISERROR(SEARCH("Ankauf",F4)))</formula>
    </cfRule>
    <cfRule type="containsText" dxfId="137" priority="10" operator="containsText" text="Verkauf">
      <formula>NOT(ISERROR(SEARCH("Verkauf",F4)))</formula>
    </cfRule>
    <cfRule type="containsText" dxfId="136" priority="9" operator="containsText" text="Umgebucht">
      <formula>NOT(ISERROR(SEARCH("Umgebucht",F4)))</formula>
    </cfRule>
    <cfRule type="containsText" dxfId="135" priority="8" operator="containsText" text="Ankauf">
      <formula>NOT(ISERROR(SEARCH("Ankauf",F4)))</formula>
    </cfRule>
    <cfRule type="containsText" dxfId="134" priority="7" operator="containsText" text="Verkauf">
      <formula>NOT(ISERROR(SEARCH("Verkauf",F4)))</formula>
    </cfRule>
    <cfRule type="containsText" dxfId="133" priority="6" operator="containsText" text="Umgebucht">
      <formula>NOT(ISERROR(SEARCH("Umgebucht",F4)))</formula>
    </cfRule>
    <cfRule type="containsText" dxfId="132" priority="3" operator="containsText" text="Ankauf">
      <formula>NOT(ISERROR(SEARCH("Ankauf",F4)))</formula>
    </cfRule>
    <cfRule type="containsText" dxfId="131" priority="2" operator="containsText" text="Verkauf">
      <formula>NOT(ISERROR(SEARCH("Verkauf",F4)))</formula>
    </cfRule>
    <cfRule type="containsText" dxfId="130" priority="1" operator="containsText" text="Umgebucht">
      <formula>NOT(ISERROR(SEARCH("Umgebucht",F4)))</formula>
    </cfRule>
  </conditionalFormatting>
  <conditionalFormatting sqref="K4:L5200">
    <cfRule type="cellIs" dxfId="129" priority="5" operator="lessThanOrEqual">
      <formula>0</formula>
    </cfRule>
  </conditionalFormatting>
  <conditionalFormatting sqref="K4:L5200">
    <cfRule type="cellIs" dxfId="128" priority="4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9220" r:id="rId4" name="cmdInvestitionen">
          <controlPr autoLine="0" r:id="rId5">
            <anchor moveWithCells="1" sizeWithCells="1">
              <from>
                <xdr:col>12</xdr:col>
                <xdr:colOff>257175</xdr:colOff>
                <xdr:row>9</xdr:row>
                <xdr:rowOff>19050</xdr:rowOff>
              </from>
              <to>
                <xdr:col>14</xdr:col>
                <xdr:colOff>342900</xdr:colOff>
                <xdr:row>10</xdr:row>
                <xdr:rowOff>142875</xdr:rowOff>
              </to>
            </anchor>
          </controlPr>
        </control>
      </mc:Choice>
      <mc:Fallback>
        <control shapeId="9220" r:id="rId4" name="cmdInvestitionen"/>
      </mc:Fallback>
    </mc:AlternateContent>
    <mc:AlternateContent xmlns:mc="http://schemas.openxmlformats.org/markup-compatibility/2006">
      <mc:Choice Requires="x14">
        <control shapeId="9219" r:id="rId6" name="cmdArbitrageRechner">
          <controlPr autoLine="0" r:id="rId7">
            <anchor moveWithCells="1" sizeWithCells="1">
              <from>
                <xdr:col>12</xdr:col>
                <xdr:colOff>257175</xdr:colOff>
                <xdr:row>7</xdr:row>
                <xdr:rowOff>28575</xdr:rowOff>
              </from>
              <to>
                <xdr:col>14</xdr:col>
                <xdr:colOff>342900</xdr:colOff>
                <xdr:row>8</xdr:row>
                <xdr:rowOff>152400</xdr:rowOff>
              </to>
            </anchor>
          </controlPr>
        </control>
      </mc:Choice>
      <mc:Fallback>
        <control shapeId="9219" r:id="rId6" name="cmdArbitrageRechner"/>
      </mc:Fallback>
    </mc:AlternateContent>
    <mc:AlternateContent xmlns:mc="http://schemas.openxmlformats.org/markup-compatibility/2006">
      <mc:Choice Requires="x14">
        <control shapeId="9218" r:id="rId8" name="cmdÜbersicht">
          <controlPr autoLine="0" r:id="rId9">
            <anchor moveWithCells="1" sizeWithCells="1">
              <from>
                <xdr:col>12</xdr:col>
                <xdr:colOff>257175</xdr:colOff>
                <xdr:row>3</xdr:row>
                <xdr:rowOff>47625</xdr:rowOff>
              </from>
              <to>
                <xdr:col>14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9218" r:id="rId8" name="cmdÜbersicht"/>
      </mc:Fallback>
    </mc:AlternateContent>
    <mc:AlternateContent xmlns:mc="http://schemas.openxmlformats.org/markup-compatibility/2006">
      <mc:Choice Requires="x14">
        <control shapeId="9217" r:id="rId10" name="cmdPartner">
          <controlPr autoLine="0" r:id="rId11">
            <anchor moveWithCells="1" sizeWithCells="1">
              <from>
                <xdr:col>12</xdr:col>
                <xdr:colOff>257175</xdr:colOff>
                <xdr:row>5</xdr:row>
                <xdr:rowOff>38100</xdr:rowOff>
              </from>
              <to>
                <xdr:col>14</xdr:col>
                <xdr:colOff>342900</xdr:colOff>
                <xdr:row>6</xdr:row>
                <xdr:rowOff>161925</xdr:rowOff>
              </to>
            </anchor>
          </controlPr>
        </control>
      </mc:Choice>
      <mc:Fallback>
        <control shapeId="9217" r:id="rId10" name="cmdPartner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1447" operator="notContains" id="{550EFE58-5CB4-4DE5-B337-01F08EFB7747}">
            <xm:f>ISERROR(SEARCH("-",K1001))</xm:f>
            <xm:f>"-"</xm:f>
            <x14:dxf>
              <font>
                <color rgb="FF00B050"/>
              </font>
            </x14:dxf>
          </x14:cfRule>
          <x14:cfRule type="containsText" priority="1448" operator="containsText" id="{43EA1030-B04F-47B0-861C-31ED2496E3BB}">
            <xm:f>NOT(ISERROR(SEARCH("-",K1001)))</xm:f>
            <xm:f>"-"</xm:f>
            <x14:dxf>
              <font>
                <color rgb="FFFF0000"/>
              </font>
            </x14:dxf>
          </x14:cfRule>
          <xm:sqref>K1001:K5200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artner"/>
  <dimension ref="A1:AJ31"/>
  <sheetViews>
    <sheetView workbookViewId="0">
      <selection activeCell="AB8" sqref="AB8:AG11"/>
    </sheetView>
  </sheetViews>
  <sheetFormatPr baseColWidth="10" defaultRowHeight="15" x14ac:dyDescent="0.25"/>
  <cols>
    <col min="1" max="33" width="7.140625" customWidth="1"/>
  </cols>
  <sheetData>
    <row r="1" spans="1:36" ht="27" thickBot="1" x14ac:dyDescent="0.45">
      <c r="A1" s="366" t="s">
        <v>0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70"/>
      <c r="AF1" s="370"/>
      <c r="AG1" s="370"/>
      <c r="AH1" s="218"/>
      <c r="AI1" s="218"/>
      <c r="AJ1" s="218"/>
    </row>
    <row r="2" spans="1:36" ht="23.25" customHeight="1" thickBot="1" x14ac:dyDescent="0.45">
      <c r="A2" s="367" t="s">
        <v>272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9"/>
      <c r="O2" s="369"/>
      <c r="P2" s="369"/>
      <c r="Q2" s="369"/>
      <c r="R2" s="369"/>
      <c r="S2" s="369"/>
      <c r="T2" s="369"/>
      <c r="U2" s="369"/>
      <c r="V2" s="369"/>
      <c r="W2" s="369"/>
      <c r="X2" s="369"/>
      <c r="Y2" s="369"/>
      <c r="Z2" s="369"/>
      <c r="AA2" s="369"/>
      <c r="AB2" s="369"/>
      <c r="AC2" s="369"/>
      <c r="AD2" s="369"/>
      <c r="AE2" s="99"/>
      <c r="AF2" s="99"/>
      <c r="AG2" s="100"/>
      <c r="AH2" s="218"/>
      <c r="AI2" s="218"/>
      <c r="AJ2" s="218"/>
    </row>
    <row r="3" spans="1:36" ht="38.65" customHeight="1" x14ac:dyDescent="0.25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200"/>
      <c r="N3" s="202"/>
      <c r="O3" s="202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310" t="s">
        <v>834</v>
      </c>
      <c r="AC3" s="311"/>
      <c r="AD3" s="311"/>
      <c r="AE3" s="311"/>
      <c r="AF3" s="311"/>
      <c r="AG3" s="376"/>
      <c r="AH3" s="218"/>
      <c r="AI3" s="218"/>
      <c r="AJ3" s="218"/>
    </row>
    <row r="4" spans="1:36" ht="38.65" customHeight="1" x14ac:dyDescent="0.25">
      <c r="A4" s="79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201"/>
      <c r="N4" s="202"/>
      <c r="O4" s="202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312"/>
      <c r="AC4" s="313"/>
      <c r="AD4" s="313"/>
      <c r="AE4" s="313"/>
      <c r="AF4" s="313"/>
      <c r="AG4" s="377"/>
      <c r="AH4" s="218"/>
      <c r="AI4" s="218"/>
      <c r="AJ4" s="218"/>
    </row>
    <row r="5" spans="1:36" ht="38.65" customHeight="1" x14ac:dyDescent="0.25">
      <c r="A5" s="79"/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80"/>
      <c r="N5" s="88"/>
      <c r="O5" s="88"/>
      <c r="P5" s="87"/>
      <c r="Q5" s="80"/>
      <c r="R5" s="80"/>
      <c r="S5" s="80"/>
      <c r="T5" s="80"/>
      <c r="U5" s="80"/>
      <c r="V5" s="80"/>
      <c r="W5" s="80"/>
      <c r="X5" s="80"/>
      <c r="Y5" s="80"/>
      <c r="Z5" s="80"/>
      <c r="AA5" s="201"/>
      <c r="AB5" s="312"/>
      <c r="AC5" s="313"/>
      <c r="AD5" s="313"/>
      <c r="AE5" s="313"/>
      <c r="AF5" s="313"/>
      <c r="AG5" s="377"/>
      <c r="AH5" s="218"/>
      <c r="AI5" s="218"/>
      <c r="AJ5" s="218"/>
    </row>
    <row r="6" spans="1:36" ht="38.65" customHeight="1" x14ac:dyDescent="0.25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80"/>
      <c r="N6" s="80"/>
      <c r="O6" s="80"/>
      <c r="P6" s="79"/>
      <c r="Q6" s="80"/>
      <c r="R6" s="80"/>
      <c r="S6" s="80"/>
      <c r="T6" s="80"/>
      <c r="U6" s="80"/>
      <c r="V6" s="80"/>
      <c r="W6" s="80"/>
      <c r="X6" s="80"/>
      <c r="Y6" s="80"/>
      <c r="Z6" s="80"/>
      <c r="AA6" s="201"/>
      <c r="AB6" s="312"/>
      <c r="AC6" s="313"/>
      <c r="AD6" s="313"/>
      <c r="AE6" s="313"/>
      <c r="AF6" s="313"/>
      <c r="AG6" s="377"/>
      <c r="AH6" s="218"/>
      <c r="AI6" s="218"/>
      <c r="AJ6" s="218"/>
    </row>
    <row r="7" spans="1:36" ht="38.65" customHeight="1" thickBot="1" x14ac:dyDescent="0.3">
      <c r="A7" s="79"/>
      <c r="B7" s="79"/>
      <c r="C7" s="79"/>
      <c r="D7" s="82"/>
      <c r="E7" s="79"/>
      <c r="F7" s="79"/>
      <c r="G7" s="79"/>
      <c r="H7" s="79"/>
      <c r="I7" s="79"/>
      <c r="J7" s="79"/>
      <c r="K7" s="79"/>
      <c r="L7" s="79"/>
      <c r="M7" s="214"/>
      <c r="N7" s="80"/>
      <c r="O7" s="80"/>
      <c r="P7" s="79"/>
      <c r="Q7" s="80"/>
      <c r="R7" s="80"/>
      <c r="S7" s="80"/>
      <c r="T7" s="80"/>
      <c r="U7" s="80"/>
      <c r="V7" s="80"/>
      <c r="W7" s="80"/>
      <c r="X7" s="80"/>
      <c r="Y7" s="80"/>
      <c r="Z7" s="80"/>
      <c r="AA7" s="201"/>
      <c r="AB7" s="378"/>
      <c r="AC7" s="379"/>
      <c r="AD7" s="379"/>
      <c r="AE7" s="379"/>
      <c r="AF7" s="379"/>
      <c r="AG7" s="380"/>
      <c r="AH7" s="218"/>
      <c r="AI7" s="218"/>
      <c r="AJ7" s="218"/>
    </row>
    <row r="8" spans="1:36" ht="38.65" customHeight="1" x14ac:dyDescent="0.2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81"/>
      <c r="M8" s="216"/>
      <c r="N8" s="213"/>
      <c r="O8" s="83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81"/>
      <c r="AB8" s="363" t="s">
        <v>1073</v>
      </c>
      <c r="AC8" s="371"/>
      <c r="AD8" s="371"/>
      <c r="AE8" s="371"/>
      <c r="AF8" s="371"/>
      <c r="AG8" s="372"/>
      <c r="AH8" s="218"/>
      <c r="AI8" s="218"/>
      <c r="AJ8" s="218"/>
    </row>
    <row r="9" spans="1:36" ht="38.65" customHeight="1" x14ac:dyDescent="0.25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215"/>
      <c r="N9" s="83"/>
      <c r="O9" s="83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81"/>
      <c r="AB9" s="363"/>
      <c r="AC9" s="371"/>
      <c r="AD9" s="371"/>
      <c r="AE9" s="371"/>
      <c r="AF9" s="371"/>
      <c r="AG9" s="372"/>
      <c r="AH9" s="218"/>
      <c r="AI9" s="218"/>
      <c r="AJ9" s="218"/>
    </row>
    <row r="10" spans="1:36" ht="38.65" customHeight="1" x14ac:dyDescent="0.2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83"/>
      <c r="N10" s="83"/>
      <c r="O10" s="83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81"/>
      <c r="AB10" s="363"/>
      <c r="AC10" s="371"/>
      <c r="AD10" s="371"/>
      <c r="AE10" s="371"/>
      <c r="AF10" s="371"/>
      <c r="AG10" s="372"/>
      <c r="AH10" s="218"/>
      <c r="AI10" s="218"/>
      <c r="AJ10" s="218"/>
    </row>
    <row r="11" spans="1:36" ht="38.65" customHeight="1" thickBot="1" x14ac:dyDescent="0.3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83"/>
      <c r="N11" s="83"/>
      <c r="O11" s="83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81"/>
      <c r="AB11" s="373"/>
      <c r="AC11" s="374"/>
      <c r="AD11" s="374"/>
      <c r="AE11" s="374"/>
      <c r="AF11" s="374"/>
      <c r="AG11" s="375"/>
      <c r="AH11" s="218"/>
      <c r="AI11" s="218"/>
      <c r="AJ11" s="218"/>
    </row>
    <row r="12" spans="1:36" ht="38.65" customHeight="1" x14ac:dyDescent="0.2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83"/>
      <c r="N12" s="83"/>
      <c r="O12" s="83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81"/>
      <c r="AB12" s="363" t="s">
        <v>821</v>
      </c>
      <c r="AC12" s="346"/>
      <c r="AD12" s="346"/>
      <c r="AE12" s="346"/>
      <c r="AF12" s="346"/>
      <c r="AG12" s="358"/>
      <c r="AH12" s="218"/>
      <c r="AI12" s="218"/>
      <c r="AJ12" s="218"/>
    </row>
    <row r="13" spans="1:36" ht="38.65" customHeight="1" x14ac:dyDescent="0.25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5"/>
      <c r="N13" s="85"/>
      <c r="O13" s="85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6"/>
      <c r="AB13" s="364"/>
      <c r="AC13" s="346"/>
      <c r="AD13" s="346"/>
      <c r="AE13" s="346"/>
      <c r="AF13" s="346"/>
      <c r="AG13" s="358"/>
      <c r="AH13" s="218"/>
      <c r="AI13" s="218"/>
      <c r="AJ13" s="218"/>
    </row>
    <row r="14" spans="1:36" ht="38.65" customHeight="1" x14ac:dyDescent="0.2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83"/>
      <c r="N14" s="83"/>
      <c r="O14" s="83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81"/>
      <c r="AB14" s="364"/>
      <c r="AC14" s="346"/>
      <c r="AD14" s="346"/>
      <c r="AE14" s="346"/>
      <c r="AF14" s="346"/>
      <c r="AG14" s="358"/>
      <c r="AH14" s="218"/>
      <c r="AI14" s="218"/>
      <c r="AJ14" s="218"/>
    </row>
    <row r="15" spans="1:36" ht="38.65" customHeight="1" x14ac:dyDescent="0.25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83"/>
      <c r="N15" s="83"/>
      <c r="O15" s="83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81"/>
      <c r="AB15" s="364"/>
      <c r="AC15" s="346"/>
      <c r="AD15" s="346"/>
      <c r="AE15" s="346"/>
      <c r="AF15" s="346"/>
      <c r="AG15" s="358"/>
      <c r="AH15" s="218"/>
      <c r="AI15" s="218"/>
      <c r="AJ15" s="218"/>
    </row>
    <row r="16" spans="1:36" ht="38.65" customHeight="1" x14ac:dyDescent="0.2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83"/>
      <c r="N16" s="83"/>
      <c r="O16" s="83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81"/>
      <c r="AB16" s="364"/>
      <c r="AC16" s="346"/>
      <c r="AD16" s="346"/>
      <c r="AE16" s="346"/>
      <c r="AF16" s="346"/>
      <c r="AG16" s="358"/>
      <c r="AH16" s="218"/>
      <c r="AI16" s="218"/>
      <c r="AJ16" s="218"/>
    </row>
    <row r="17" spans="1:36" ht="38.65" customHeight="1" thickBot="1" x14ac:dyDescent="0.3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83"/>
      <c r="N17" s="83"/>
      <c r="O17" s="83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81"/>
      <c r="AB17" s="365"/>
      <c r="AC17" s="359"/>
      <c r="AD17" s="359"/>
      <c r="AE17" s="359"/>
      <c r="AF17" s="359"/>
      <c r="AG17" s="360"/>
      <c r="AH17" s="218"/>
      <c r="AI17" s="218"/>
      <c r="AJ17" s="218"/>
    </row>
    <row r="18" spans="1:36" x14ac:dyDescent="0.25">
      <c r="A18" s="190"/>
      <c r="B18" s="190"/>
      <c r="C18" s="190"/>
      <c r="D18" s="190"/>
      <c r="E18" s="190"/>
      <c r="F18" s="190"/>
      <c r="G18" s="190"/>
      <c r="H18" s="190"/>
      <c r="I18" s="190"/>
      <c r="J18" s="190"/>
      <c r="K18" s="190"/>
      <c r="L18" s="190"/>
      <c r="M18" s="220"/>
      <c r="N18" s="220"/>
      <c r="O18" s="22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220"/>
      <c r="AC18" s="220"/>
      <c r="AD18" s="220"/>
      <c r="AE18" s="220"/>
      <c r="AF18" s="220"/>
      <c r="AG18" s="220"/>
      <c r="AH18" s="218"/>
      <c r="AI18" s="218"/>
      <c r="AJ18" s="218"/>
    </row>
    <row r="19" spans="1:36" x14ac:dyDescent="0.25">
      <c r="A19" s="190"/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220"/>
      <c r="N19" s="220"/>
      <c r="O19" s="220"/>
      <c r="P19" s="190"/>
      <c r="Q19" s="190"/>
      <c r="R19" s="190"/>
      <c r="S19" s="190"/>
      <c r="T19" s="190"/>
      <c r="U19" s="190"/>
      <c r="V19" s="190"/>
      <c r="W19" s="190"/>
      <c r="X19" s="190"/>
      <c r="Y19" s="190"/>
      <c r="Z19" s="190"/>
      <c r="AA19" s="190"/>
      <c r="AB19" s="220"/>
      <c r="AC19" s="220"/>
      <c r="AD19" s="220"/>
      <c r="AE19" s="220"/>
      <c r="AF19" s="220"/>
      <c r="AG19" s="220"/>
      <c r="AH19" s="218"/>
      <c r="AI19" s="218"/>
      <c r="AJ19" s="218"/>
    </row>
    <row r="20" spans="1:36" x14ac:dyDescent="0.25">
      <c r="A20" s="190"/>
      <c r="B20" s="190"/>
      <c r="C20" s="190"/>
      <c r="D20" s="190"/>
      <c r="E20" s="190"/>
      <c r="F20" s="190"/>
      <c r="G20" s="190"/>
      <c r="H20" s="190"/>
      <c r="I20" s="190"/>
      <c r="J20" s="190"/>
      <c r="K20" s="190"/>
      <c r="L20" s="190"/>
      <c r="M20" s="220"/>
      <c r="N20" s="220"/>
      <c r="O20" s="220"/>
      <c r="P20" s="190"/>
      <c r="Q20" s="190"/>
      <c r="R20" s="190"/>
      <c r="S20" s="190"/>
      <c r="T20" s="190"/>
      <c r="U20" s="190"/>
      <c r="V20" s="190"/>
      <c r="W20" s="190"/>
      <c r="X20" s="190"/>
      <c r="Y20" s="190"/>
      <c r="Z20" s="190"/>
      <c r="AA20" s="190"/>
      <c r="AB20" s="220"/>
      <c r="AC20" s="220"/>
      <c r="AD20" s="220"/>
      <c r="AE20" s="220"/>
      <c r="AF20" s="220"/>
      <c r="AG20" s="220"/>
      <c r="AH20" s="218"/>
      <c r="AI20" s="218"/>
      <c r="AJ20" s="218"/>
    </row>
    <row r="21" spans="1:36" x14ac:dyDescent="0.25">
      <c r="A21" s="190"/>
      <c r="B21" s="190"/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220"/>
      <c r="N21" s="220"/>
      <c r="O21" s="22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190"/>
      <c r="AA21" s="190"/>
      <c r="AB21" s="220"/>
      <c r="AC21" s="220"/>
      <c r="AD21" s="220"/>
      <c r="AE21" s="220"/>
      <c r="AF21" s="220"/>
      <c r="AG21" s="220"/>
      <c r="AH21" s="218"/>
      <c r="AI21" s="218"/>
      <c r="AJ21" s="218"/>
    </row>
    <row r="22" spans="1:36" x14ac:dyDescent="0.25">
      <c r="A22" s="190"/>
      <c r="B22" s="190"/>
      <c r="C22" s="190"/>
      <c r="D22" s="190"/>
      <c r="E22" s="190"/>
      <c r="F22" s="190"/>
      <c r="G22" s="190"/>
      <c r="H22" s="190"/>
      <c r="I22" s="190"/>
      <c r="J22" s="190"/>
      <c r="K22" s="190"/>
      <c r="L22" s="190"/>
      <c r="M22" s="220"/>
      <c r="N22" s="220"/>
      <c r="O22" s="220"/>
      <c r="P22" s="190"/>
      <c r="Q22" s="190"/>
      <c r="R22" s="190"/>
      <c r="S22" s="190"/>
      <c r="T22" s="190"/>
      <c r="U22" s="190"/>
      <c r="V22" s="190"/>
      <c r="W22" s="190"/>
      <c r="X22" s="190"/>
      <c r="Y22" s="190"/>
      <c r="Z22" s="190"/>
      <c r="AA22" s="190"/>
      <c r="AB22" s="220"/>
      <c r="AC22" s="220"/>
      <c r="AD22" s="220"/>
      <c r="AE22" s="220"/>
      <c r="AF22" s="220"/>
      <c r="AG22" s="220"/>
      <c r="AH22" s="218"/>
      <c r="AI22" s="218"/>
      <c r="AJ22" s="218"/>
    </row>
    <row r="23" spans="1:36" x14ac:dyDescent="0.25">
      <c r="A23" s="190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220"/>
      <c r="N23" s="220"/>
      <c r="O23" s="22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0"/>
      <c r="AA23" s="190"/>
      <c r="AB23" s="220"/>
      <c r="AC23" s="220"/>
      <c r="AD23" s="220"/>
      <c r="AE23" s="220"/>
      <c r="AF23" s="220"/>
      <c r="AG23" s="220"/>
      <c r="AH23" s="218"/>
      <c r="AI23" s="218"/>
      <c r="AJ23" s="218"/>
    </row>
    <row r="24" spans="1:36" x14ac:dyDescent="0.25">
      <c r="A24" s="190"/>
      <c r="B24" s="190"/>
      <c r="C24" s="190"/>
      <c r="D24" s="190"/>
      <c r="E24" s="190"/>
      <c r="F24" s="190"/>
      <c r="G24" s="190"/>
      <c r="H24" s="190"/>
      <c r="I24" s="190"/>
      <c r="J24" s="190"/>
      <c r="K24" s="190"/>
      <c r="L24" s="190"/>
      <c r="M24" s="220"/>
      <c r="N24" s="220"/>
      <c r="O24" s="22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190"/>
      <c r="AA24" s="190"/>
      <c r="AB24" s="220"/>
      <c r="AC24" s="220"/>
      <c r="AD24" s="220"/>
      <c r="AE24" s="220"/>
      <c r="AF24" s="220"/>
      <c r="AG24" s="220"/>
      <c r="AH24" s="218"/>
      <c r="AI24" s="218"/>
      <c r="AJ24" s="218"/>
    </row>
    <row r="25" spans="1:36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7"/>
      <c r="N25" s="37"/>
      <c r="O25" s="37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7"/>
      <c r="AC25" s="37"/>
      <c r="AD25" s="37"/>
      <c r="AE25" s="37"/>
      <c r="AF25" s="37"/>
      <c r="AG25" s="37"/>
    </row>
    <row r="26" spans="1:36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7"/>
      <c r="N26" s="37"/>
      <c r="O26" s="37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7"/>
      <c r="AC26" s="37"/>
      <c r="AD26" s="37"/>
      <c r="AE26" s="37"/>
      <c r="AF26" s="37"/>
      <c r="AG26" s="37"/>
    </row>
    <row r="27" spans="1:36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7"/>
      <c r="N27" s="37"/>
      <c r="O27" s="37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7"/>
      <c r="AC27" s="37"/>
      <c r="AD27" s="37"/>
      <c r="AE27" s="37"/>
      <c r="AF27" s="37"/>
      <c r="AG27" s="37"/>
    </row>
    <row r="28" spans="1:36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7"/>
      <c r="N28" s="37"/>
      <c r="O28" s="37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7"/>
      <c r="AC28" s="37"/>
      <c r="AD28" s="37"/>
      <c r="AE28" s="37"/>
      <c r="AF28" s="37"/>
      <c r="AG28" s="37"/>
    </row>
    <row r="29" spans="1:36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7"/>
      <c r="N29" s="37"/>
      <c r="O29" s="37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7"/>
      <c r="AC29" s="37"/>
      <c r="AD29" s="37"/>
      <c r="AE29" s="37"/>
      <c r="AF29" s="37"/>
      <c r="AG29" s="37"/>
    </row>
    <row r="30" spans="1:36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7"/>
      <c r="N30" s="37"/>
      <c r="O30" s="37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7"/>
      <c r="AC30" s="37"/>
      <c r="AD30" s="37"/>
      <c r="AE30" s="37"/>
      <c r="AF30" s="37"/>
      <c r="AG30" s="37"/>
    </row>
    <row r="31" spans="1:36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7"/>
      <c r="N31" s="37"/>
      <c r="O31" s="37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7"/>
      <c r="AC31" s="37"/>
      <c r="AD31" s="37"/>
      <c r="AE31" s="37"/>
      <c r="AF31" s="37"/>
      <c r="AG31" s="37"/>
    </row>
  </sheetData>
  <mergeCells count="6">
    <mergeCell ref="AB12:AG17"/>
    <mergeCell ref="A1:AD1"/>
    <mergeCell ref="A2:AD2"/>
    <mergeCell ref="AE1:AG1"/>
    <mergeCell ref="AB8:AG11"/>
    <mergeCell ref="AB3:AG7"/>
  </mergeCells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51" r:id="rId4" name="CommandButton1">
          <controlPr autoLine="0" r:id="rId5">
            <anchor moveWithCells="1" sizeWithCells="1">
              <from>
                <xdr:col>28</xdr:col>
                <xdr:colOff>85725</xdr:colOff>
                <xdr:row>5</xdr:row>
                <xdr:rowOff>228600</xdr:rowOff>
              </from>
              <to>
                <xdr:col>32</xdr:col>
                <xdr:colOff>19050</xdr:colOff>
                <xdr:row>6</xdr:row>
                <xdr:rowOff>57150</xdr:rowOff>
              </to>
            </anchor>
          </controlPr>
        </control>
      </mc:Choice>
      <mc:Fallback>
        <control shapeId="6151" r:id="rId4" name="CommandButton1"/>
      </mc:Fallback>
    </mc:AlternateContent>
    <mc:AlternateContent xmlns:mc="http://schemas.openxmlformats.org/markup-compatibility/2006">
      <mc:Choice Requires="x14">
        <control shapeId="6150" r:id="rId6" name="cmdArbitrageRechner">
          <controlPr autoLine="0" r:id="rId7">
            <anchor moveWithCells="1" sizeWithCells="1">
              <from>
                <xdr:col>28</xdr:col>
                <xdr:colOff>85725</xdr:colOff>
                <xdr:row>4</xdr:row>
                <xdr:rowOff>228600</xdr:rowOff>
              </from>
              <to>
                <xdr:col>32</xdr:col>
                <xdr:colOff>19050</xdr:colOff>
                <xdr:row>5</xdr:row>
                <xdr:rowOff>57150</xdr:rowOff>
              </to>
            </anchor>
          </controlPr>
        </control>
      </mc:Choice>
      <mc:Fallback>
        <control shapeId="6150" r:id="rId6" name="cmdArbitrageRechner"/>
      </mc:Fallback>
    </mc:AlternateContent>
    <mc:AlternateContent xmlns:mc="http://schemas.openxmlformats.org/markup-compatibility/2006">
      <mc:Choice Requires="x14">
        <control shapeId="6148" r:id="rId8" name="lblUnterstützen">
          <controlPr autoLine="0" r:id="rId9">
            <anchor moveWithCells="1" sizeWithCells="1">
              <from>
                <xdr:col>27</xdr:col>
                <xdr:colOff>381000</xdr:colOff>
                <xdr:row>13</xdr:row>
                <xdr:rowOff>19050</xdr:rowOff>
              </from>
              <to>
                <xdr:col>32</xdr:col>
                <xdr:colOff>200025</xdr:colOff>
                <xdr:row>13</xdr:row>
                <xdr:rowOff>190500</xdr:rowOff>
              </to>
            </anchor>
          </controlPr>
        </control>
      </mc:Choice>
      <mc:Fallback>
        <control shapeId="6148" r:id="rId8" name="lblUnterstützen"/>
      </mc:Fallback>
    </mc:AlternateContent>
    <mc:AlternateContent xmlns:mc="http://schemas.openxmlformats.org/markup-compatibility/2006">
      <mc:Choice Requires="x14">
        <control shapeId="6146" r:id="rId10" name="cmdInvestionen">
          <controlPr autoLine="0" r:id="rId11">
            <anchor moveWithCells="1" sizeWithCells="1">
              <from>
                <xdr:col>28</xdr:col>
                <xdr:colOff>85725</xdr:colOff>
                <xdr:row>3</xdr:row>
                <xdr:rowOff>228600</xdr:rowOff>
              </from>
              <to>
                <xdr:col>32</xdr:col>
                <xdr:colOff>19050</xdr:colOff>
                <xdr:row>4</xdr:row>
                <xdr:rowOff>57150</xdr:rowOff>
              </to>
            </anchor>
          </controlPr>
        </control>
      </mc:Choice>
      <mc:Fallback>
        <control shapeId="6146" r:id="rId10" name="cmdInvestionen"/>
      </mc:Fallback>
    </mc:AlternateContent>
    <mc:AlternateContent xmlns:mc="http://schemas.openxmlformats.org/markup-compatibility/2006">
      <mc:Choice Requires="x14">
        <control shapeId="6145" r:id="rId12" name="cmdÜbersicht">
          <controlPr autoLine="0" r:id="rId13">
            <anchor moveWithCells="1" sizeWithCells="1">
              <from>
                <xdr:col>28</xdr:col>
                <xdr:colOff>85725</xdr:colOff>
                <xdr:row>2</xdr:row>
                <xdr:rowOff>257175</xdr:rowOff>
              </from>
              <to>
                <xdr:col>32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6145" r:id="rId12" name="cmdÜbersicht"/>
      </mc:Fallback>
    </mc:AlternateContent>
    <mc:AlternateContent xmlns:mc="http://schemas.openxmlformats.org/markup-compatibility/2006">
      <mc:Choice Requires="x14">
        <control shapeId="6149" r:id="rId14" name="lblEmailAdresse">
          <controlPr autoLine="0" r:id="rId15">
            <anchor moveWithCells="1" sizeWithCells="1">
              <from>
                <xdr:col>27</xdr:col>
                <xdr:colOff>428625</xdr:colOff>
                <xdr:row>14</xdr:row>
                <xdr:rowOff>476250</xdr:rowOff>
              </from>
              <to>
                <xdr:col>32</xdr:col>
                <xdr:colOff>247650</xdr:colOff>
                <xdr:row>15</xdr:row>
                <xdr:rowOff>161925</xdr:rowOff>
              </to>
            </anchor>
          </controlPr>
        </control>
      </mc:Choice>
      <mc:Fallback>
        <control shapeId="6149" r:id="rId14" name="lblEmailAdress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bitrageRechner"/>
  <dimension ref="A1:R47"/>
  <sheetViews>
    <sheetView workbookViewId="0">
      <selection sqref="A1:O1"/>
    </sheetView>
  </sheetViews>
  <sheetFormatPr baseColWidth="10" defaultRowHeight="15" x14ac:dyDescent="0.25"/>
  <cols>
    <col min="1" max="2" width="14.5703125" customWidth="1"/>
    <col min="3" max="3" width="20" customWidth="1"/>
    <col min="4" max="4" width="14.5703125" customWidth="1"/>
    <col min="5" max="5" width="23.7109375" customWidth="1"/>
    <col min="6" max="6" width="14.7109375" customWidth="1"/>
    <col min="7" max="7" width="23.7109375" customWidth="1"/>
    <col min="8" max="11" width="14.5703125" customWidth="1"/>
    <col min="12" max="12" width="20.42578125" customWidth="1"/>
    <col min="13" max="13" width="10.42578125" customWidth="1"/>
    <col min="14" max="14" width="14.5703125" customWidth="1"/>
    <col min="15" max="15" width="10.42578125" customWidth="1"/>
  </cols>
  <sheetData>
    <row r="1" spans="1:18" ht="27" thickBot="1" x14ac:dyDescent="0.45">
      <c r="A1" s="389" t="s">
        <v>0</v>
      </c>
      <c r="B1" s="390"/>
      <c r="C1" s="390"/>
      <c r="D1" s="390"/>
      <c r="E1" s="390"/>
      <c r="F1" s="390"/>
      <c r="G1" s="390"/>
      <c r="H1" s="390"/>
      <c r="I1" s="390"/>
      <c r="J1" s="390"/>
      <c r="K1" s="390"/>
      <c r="L1" s="390"/>
      <c r="M1" s="390"/>
      <c r="N1" s="390"/>
      <c r="O1" s="391"/>
      <c r="P1" s="218"/>
      <c r="Q1" s="218"/>
      <c r="R1" s="218"/>
    </row>
    <row r="2" spans="1:18" ht="27" thickBot="1" x14ac:dyDescent="0.45">
      <c r="A2" s="392" t="s">
        <v>797</v>
      </c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4"/>
      <c r="P2" s="218"/>
      <c r="Q2" s="218"/>
      <c r="R2" s="218"/>
    </row>
    <row r="3" spans="1:18" x14ac:dyDescent="0.25">
      <c r="A3" s="401" t="s">
        <v>933</v>
      </c>
      <c r="B3" s="304"/>
      <c r="C3" s="304"/>
      <c r="D3" s="304"/>
      <c r="E3" s="304"/>
      <c r="F3" s="402"/>
      <c r="G3" s="401" t="s">
        <v>934</v>
      </c>
      <c r="H3" s="402"/>
      <c r="I3" s="403" t="s">
        <v>253</v>
      </c>
      <c r="J3" s="404"/>
      <c r="K3" s="405"/>
      <c r="L3" s="121"/>
      <c r="M3" s="395"/>
      <c r="N3" s="304"/>
      <c r="O3" s="396"/>
      <c r="P3" s="218"/>
      <c r="Q3" s="218"/>
      <c r="R3" s="218"/>
    </row>
    <row r="4" spans="1:18" x14ac:dyDescent="0.25">
      <c r="A4" s="118"/>
      <c r="B4" s="89"/>
      <c r="C4" s="89"/>
      <c r="D4" s="89"/>
      <c r="E4" s="89"/>
      <c r="F4" s="119"/>
      <c r="G4" s="118"/>
      <c r="H4" s="119"/>
      <c r="I4" s="120"/>
      <c r="J4" s="121"/>
      <c r="K4" s="122"/>
      <c r="L4" s="89"/>
      <c r="M4" s="395"/>
      <c r="N4" s="304"/>
      <c r="O4" s="396"/>
      <c r="P4" s="218"/>
      <c r="Q4" s="218"/>
      <c r="R4" s="218"/>
    </row>
    <row r="5" spans="1:18" x14ac:dyDescent="0.25">
      <c r="A5" s="118"/>
      <c r="B5" s="89"/>
      <c r="C5" s="89"/>
      <c r="D5" s="89"/>
      <c r="E5" s="89"/>
      <c r="F5" s="119"/>
      <c r="G5" s="118"/>
      <c r="H5" s="119"/>
      <c r="I5" s="120"/>
      <c r="J5" s="121"/>
      <c r="K5" s="122"/>
      <c r="L5" s="89"/>
      <c r="M5" s="395"/>
      <c r="N5" s="304"/>
      <c r="O5" s="396"/>
      <c r="P5" s="218"/>
      <c r="Q5" s="218"/>
      <c r="R5" s="218"/>
    </row>
    <row r="6" spans="1:18" ht="15.75" thickBot="1" x14ac:dyDescent="0.3">
      <c r="A6" s="118"/>
      <c r="B6" s="89"/>
      <c r="C6" s="89"/>
      <c r="D6" s="89"/>
      <c r="E6" s="89"/>
      <c r="F6" s="119"/>
      <c r="G6" s="118"/>
      <c r="H6" s="119"/>
      <c r="I6" s="120"/>
      <c r="J6" s="121"/>
      <c r="K6" s="122"/>
      <c r="L6" s="89"/>
      <c r="M6" s="395"/>
      <c r="N6" s="304"/>
      <c r="O6" s="396"/>
      <c r="P6" s="218"/>
      <c r="Q6" s="218"/>
      <c r="R6" s="218"/>
    </row>
    <row r="7" spans="1:18" x14ac:dyDescent="0.25">
      <c r="A7" s="123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5"/>
      <c r="M7" s="395"/>
      <c r="N7" s="304"/>
      <c r="O7" s="396"/>
      <c r="P7" s="218"/>
      <c r="Q7" s="218"/>
      <c r="R7" s="218"/>
    </row>
    <row r="8" spans="1:18" ht="15.75" thickBot="1" x14ac:dyDescent="0.3">
      <c r="A8" s="128"/>
      <c r="B8" s="129"/>
      <c r="C8" s="126"/>
      <c r="D8" s="126"/>
      <c r="E8" s="126"/>
      <c r="F8" s="126"/>
      <c r="G8" s="126"/>
      <c r="H8" s="126"/>
      <c r="I8" s="126"/>
      <c r="J8" s="126"/>
      <c r="K8" s="126"/>
      <c r="L8" s="127"/>
      <c r="M8" s="395"/>
      <c r="N8" s="304"/>
      <c r="O8" s="396"/>
      <c r="P8" s="218"/>
      <c r="Q8" s="218"/>
      <c r="R8" s="218"/>
    </row>
    <row r="9" spans="1:18" ht="16.5" thickBot="1" x14ac:dyDescent="0.3">
      <c r="A9" s="131"/>
      <c r="B9" s="131" t="s">
        <v>934</v>
      </c>
      <c r="C9" s="137" t="s">
        <v>280</v>
      </c>
      <c r="D9" s="408" t="s">
        <v>935</v>
      </c>
      <c r="E9" s="408"/>
      <c r="F9" s="408" t="s">
        <v>282</v>
      </c>
      <c r="G9" s="408"/>
      <c r="H9" s="130" t="s">
        <v>283</v>
      </c>
      <c r="I9" s="408" t="s">
        <v>284</v>
      </c>
      <c r="J9" s="408"/>
      <c r="K9" s="130" t="s">
        <v>283</v>
      </c>
      <c r="L9" s="132"/>
      <c r="M9" s="397"/>
      <c r="N9" s="398"/>
      <c r="O9" s="399"/>
      <c r="P9" s="218"/>
      <c r="Q9" s="218"/>
      <c r="R9" s="218"/>
    </row>
    <row r="10" spans="1:18" x14ac:dyDescent="0.25">
      <c r="A10" s="89"/>
      <c r="B10" s="135"/>
      <c r="C10" s="136"/>
      <c r="D10" s="304"/>
      <c r="E10" s="304"/>
      <c r="F10" s="304"/>
      <c r="G10" s="304"/>
      <c r="H10" s="138"/>
      <c r="I10" s="304"/>
      <c r="J10" s="304"/>
      <c r="K10" s="138"/>
      <c r="L10" s="89"/>
      <c r="M10" s="400"/>
      <c r="N10" s="356"/>
      <c r="O10" s="357"/>
      <c r="P10" s="218"/>
      <c r="Q10" s="218"/>
      <c r="R10" s="218"/>
    </row>
    <row r="11" spans="1:18" x14ac:dyDescent="0.25">
      <c r="A11" s="89"/>
      <c r="B11" s="135"/>
      <c r="C11" s="136"/>
      <c r="D11" s="304"/>
      <c r="E11" s="304"/>
      <c r="F11" s="304"/>
      <c r="G11" s="304"/>
      <c r="H11" s="138"/>
      <c r="I11" s="304"/>
      <c r="J11" s="304"/>
      <c r="K11" s="138"/>
      <c r="L11" s="89"/>
      <c r="M11" s="364"/>
      <c r="N11" s="346"/>
      <c r="O11" s="358"/>
      <c r="P11" s="218"/>
      <c r="Q11" s="218"/>
      <c r="R11" s="218"/>
    </row>
    <row r="12" spans="1:18" x14ac:dyDescent="0.25">
      <c r="A12" s="89"/>
      <c r="B12" s="135"/>
      <c r="C12" s="136"/>
      <c r="D12" s="304"/>
      <c r="E12" s="304"/>
      <c r="F12" s="304"/>
      <c r="G12" s="304"/>
      <c r="H12" s="138"/>
      <c r="I12" s="304"/>
      <c r="J12" s="304"/>
      <c r="K12" s="138"/>
      <c r="L12" s="89"/>
      <c r="M12" s="364"/>
      <c r="N12" s="346"/>
      <c r="O12" s="358"/>
      <c r="P12" s="218"/>
      <c r="Q12" s="218"/>
      <c r="R12" s="218"/>
    </row>
    <row r="13" spans="1:18" x14ac:dyDescent="0.25">
      <c r="A13" s="89"/>
      <c r="B13" s="135"/>
      <c r="C13" s="136"/>
      <c r="D13" s="304"/>
      <c r="E13" s="304"/>
      <c r="F13" s="304"/>
      <c r="G13" s="304"/>
      <c r="H13" s="138"/>
      <c r="I13" s="304"/>
      <c r="J13" s="304"/>
      <c r="K13" s="138"/>
      <c r="L13" s="89"/>
      <c r="M13" s="364"/>
      <c r="N13" s="346"/>
      <c r="O13" s="358"/>
      <c r="P13" s="218"/>
      <c r="Q13" s="218"/>
      <c r="R13" s="218"/>
    </row>
    <row r="14" spans="1:18" x14ac:dyDescent="0.25">
      <c r="A14" s="89"/>
      <c r="B14" s="135"/>
      <c r="C14" s="136"/>
      <c r="D14" s="304"/>
      <c r="E14" s="304"/>
      <c r="F14" s="304"/>
      <c r="G14" s="304"/>
      <c r="H14" s="138"/>
      <c r="I14" s="304"/>
      <c r="J14" s="304"/>
      <c r="K14" s="138"/>
      <c r="L14" s="89"/>
      <c r="M14" s="364"/>
      <c r="N14" s="346"/>
      <c r="O14" s="358"/>
      <c r="P14" s="218"/>
      <c r="Q14" s="218"/>
      <c r="R14" s="218"/>
    </row>
    <row r="15" spans="1:18" x14ac:dyDescent="0.25">
      <c r="A15" s="89"/>
      <c r="B15" s="135"/>
      <c r="C15" s="136"/>
      <c r="D15" s="304"/>
      <c r="E15" s="304"/>
      <c r="F15" s="304"/>
      <c r="G15" s="304"/>
      <c r="H15" s="138"/>
      <c r="I15" s="304"/>
      <c r="J15" s="304"/>
      <c r="K15" s="138"/>
      <c r="L15" s="89"/>
      <c r="M15" s="364"/>
      <c r="N15" s="346"/>
      <c r="O15" s="358"/>
      <c r="P15" s="218"/>
      <c r="Q15" s="218"/>
      <c r="R15" s="218"/>
    </row>
    <row r="16" spans="1:18" x14ac:dyDescent="0.25">
      <c r="A16" s="90"/>
      <c r="B16" s="135"/>
      <c r="C16" s="136"/>
      <c r="D16" s="304"/>
      <c r="E16" s="304"/>
      <c r="F16" s="304"/>
      <c r="G16" s="304"/>
      <c r="H16" s="138"/>
      <c r="I16" s="304"/>
      <c r="J16" s="304"/>
      <c r="K16" s="138"/>
      <c r="L16" s="89"/>
      <c r="M16" s="364"/>
      <c r="N16" s="346"/>
      <c r="O16" s="358"/>
      <c r="P16" s="218"/>
      <c r="Q16" s="218"/>
      <c r="R16" s="218"/>
    </row>
    <row r="17" spans="1:18" x14ac:dyDescent="0.25">
      <c r="A17" s="90"/>
      <c r="B17" s="135"/>
      <c r="C17" s="136"/>
      <c r="D17" s="304"/>
      <c r="E17" s="304"/>
      <c r="F17" s="304"/>
      <c r="G17" s="304"/>
      <c r="H17" s="138"/>
      <c r="I17" s="304"/>
      <c r="J17" s="304"/>
      <c r="K17" s="138"/>
      <c r="L17" s="89"/>
      <c r="M17" s="364"/>
      <c r="N17" s="346"/>
      <c r="O17" s="358"/>
      <c r="P17" s="218"/>
      <c r="Q17" s="218"/>
      <c r="R17" s="218"/>
    </row>
    <row r="18" spans="1:18" x14ac:dyDescent="0.25">
      <c r="A18" s="90"/>
      <c r="B18" s="135"/>
      <c r="C18" s="136"/>
      <c r="D18" s="304"/>
      <c r="E18" s="304"/>
      <c r="F18" s="304"/>
      <c r="G18" s="304"/>
      <c r="H18" s="138"/>
      <c r="I18" s="304"/>
      <c r="J18" s="304"/>
      <c r="K18" s="138"/>
      <c r="L18" s="89"/>
      <c r="M18" s="364"/>
      <c r="N18" s="346"/>
      <c r="O18" s="358"/>
      <c r="P18" s="218"/>
      <c r="Q18" s="218"/>
      <c r="R18" s="218"/>
    </row>
    <row r="19" spans="1:18" x14ac:dyDescent="0.25">
      <c r="A19" s="90"/>
      <c r="B19" s="135"/>
      <c r="C19" s="136"/>
      <c r="D19" s="304"/>
      <c r="E19" s="304"/>
      <c r="F19" s="304"/>
      <c r="G19" s="304"/>
      <c r="H19" s="138"/>
      <c r="I19" s="304"/>
      <c r="J19" s="304"/>
      <c r="K19" s="138"/>
      <c r="L19" s="89"/>
      <c r="M19" s="364"/>
      <c r="N19" s="346"/>
      <c r="O19" s="358"/>
      <c r="P19" s="218"/>
      <c r="Q19" s="218"/>
      <c r="R19" s="218"/>
    </row>
    <row r="20" spans="1:18" x14ac:dyDescent="0.25">
      <c r="A20" s="90"/>
      <c r="B20" s="135"/>
      <c r="C20" s="136"/>
      <c r="D20" s="304"/>
      <c r="E20" s="304"/>
      <c r="F20" s="304"/>
      <c r="G20" s="304"/>
      <c r="H20" s="138"/>
      <c r="I20" s="304"/>
      <c r="J20" s="304"/>
      <c r="K20" s="138"/>
      <c r="L20" s="89"/>
      <c r="M20" s="364"/>
      <c r="N20" s="346"/>
      <c r="O20" s="358"/>
      <c r="P20" s="218"/>
      <c r="Q20" s="218"/>
      <c r="R20" s="218"/>
    </row>
    <row r="21" spans="1:18" x14ac:dyDescent="0.25">
      <c r="A21" s="90"/>
      <c r="B21" s="135"/>
      <c r="C21" s="136"/>
      <c r="D21" s="304"/>
      <c r="E21" s="304"/>
      <c r="F21" s="304"/>
      <c r="G21" s="304"/>
      <c r="H21" s="138"/>
      <c r="I21" s="304"/>
      <c r="J21" s="304"/>
      <c r="K21" s="138"/>
      <c r="L21" s="89"/>
      <c r="M21" s="364"/>
      <c r="N21" s="346"/>
      <c r="O21" s="358"/>
      <c r="P21" s="218"/>
      <c r="Q21" s="218"/>
      <c r="R21" s="218"/>
    </row>
    <row r="22" spans="1:18" ht="15.75" thickBot="1" x14ac:dyDescent="0.3">
      <c r="A22" s="90"/>
      <c r="B22" s="135"/>
      <c r="C22" s="136"/>
      <c r="D22" s="304"/>
      <c r="E22" s="304"/>
      <c r="F22" s="304"/>
      <c r="G22" s="304"/>
      <c r="H22" s="138"/>
      <c r="I22" s="304"/>
      <c r="J22" s="304"/>
      <c r="K22" s="138"/>
      <c r="L22" s="89"/>
      <c r="M22" s="364"/>
      <c r="N22" s="346"/>
      <c r="O22" s="358"/>
      <c r="P22" s="218"/>
      <c r="Q22" s="218"/>
      <c r="R22" s="218"/>
    </row>
    <row r="23" spans="1:18" ht="16.5" thickBot="1" x14ac:dyDescent="0.3">
      <c r="A23" s="406" t="s">
        <v>936</v>
      </c>
      <c r="B23" s="407"/>
      <c r="C23" s="407"/>
      <c r="D23" s="407"/>
      <c r="E23" s="407"/>
      <c r="F23" s="407"/>
      <c r="G23" s="407"/>
      <c r="H23" s="407"/>
      <c r="I23" s="407"/>
      <c r="J23" s="407"/>
      <c r="K23" s="407"/>
      <c r="L23" s="407"/>
      <c r="M23" s="364"/>
      <c r="N23" s="346"/>
      <c r="O23" s="358"/>
      <c r="P23" s="218"/>
      <c r="Q23" s="218"/>
      <c r="R23" s="218"/>
    </row>
    <row r="24" spans="1:18" ht="25.5" customHeight="1" thickBot="1" x14ac:dyDescent="0.3">
      <c r="A24" s="387"/>
      <c r="B24" s="388"/>
      <c r="C24" s="388"/>
      <c r="D24" s="388"/>
      <c r="E24" s="388"/>
      <c r="F24" s="388"/>
      <c r="G24" s="388"/>
      <c r="H24" s="388"/>
      <c r="I24" s="388"/>
      <c r="J24" s="388"/>
      <c r="K24" s="388"/>
      <c r="L24" s="388"/>
      <c r="M24" s="364"/>
      <c r="N24" s="346"/>
      <c r="O24" s="358"/>
      <c r="P24" s="218"/>
      <c r="Q24" s="218"/>
      <c r="R24" s="218"/>
    </row>
    <row r="25" spans="1:18" x14ac:dyDescent="0.25">
      <c r="A25" s="383" t="s">
        <v>2660</v>
      </c>
      <c r="B25" s="384"/>
      <c r="C25" s="384"/>
      <c r="D25" s="384"/>
      <c r="E25" s="384"/>
      <c r="F25" s="384"/>
      <c r="G25" s="384"/>
      <c r="H25" s="384"/>
      <c r="I25" s="384"/>
      <c r="J25" s="384"/>
      <c r="K25" s="384"/>
      <c r="L25" s="384"/>
      <c r="M25" s="364"/>
      <c r="N25" s="346"/>
      <c r="O25" s="358"/>
      <c r="P25" s="218"/>
      <c r="Q25" s="218"/>
      <c r="R25" s="218"/>
    </row>
    <row r="26" spans="1:18" ht="15.75" thickBot="1" x14ac:dyDescent="0.3">
      <c r="A26" s="385"/>
      <c r="B26" s="386"/>
      <c r="C26" s="386"/>
      <c r="D26" s="386"/>
      <c r="E26" s="386"/>
      <c r="F26" s="386"/>
      <c r="G26" s="386"/>
      <c r="H26" s="386"/>
      <c r="I26" s="386"/>
      <c r="J26" s="386"/>
      <c r="K26" s="386"/>
      <c r="L26" s="386"/>
      <c r="M26" s="364"/>
      <c r="N26" s="346"/>
      <c r="O26" s="358"/>
      <c r="P26" s="218"/>
      <c r="Q26" s="218"/>
      <c r="R26" s="218"/>
    </row>
    <row r="27" spans="1:18" x14ac:dyDescent="0.25">
      <c r="A27" s="93"/>
      <c r="B27" s="93"/>
      <c r="C27" s="93"/>
      <c r="D27" s="93"/>
      <c r="E27" s="93"/>
      <c r="F27" s="93"/>
      <c r="G27" s="89"/>
      <c r="H27" s="89"/>
      <c r="I27" s="121"/>
      <c r="J27" s="121"/>
      <c r="K27" s="121"/>
      <c r="L27" s="89"/>
      <c r="M27" s="364"/>
      <c r="N27" s="346"/>
      <c r="O27" s="358"/>
      <c r="P27" s="218"/>
      <c r="Q27" s="218"/>
      <c r="R27" s="218"/>
    </row>
    <row r="28" spans="1:18" x14ac:dyDescent="0.25">
      <c r="A28" s="89"/>
      <c r="B28" s="89"/>
      <c r="C28" s="89"/>
      <c r="D28" s="133"/>
      <c r="E28" s="133"/>
      <c r="F28" s="89"/>
      <c r="G28" s="89"/>
      <c r="H28" s="89"/>
      <c r="I28" s="89"/>
      <c r="J28" s="89"/>
      <c r="K28" s="89"/>
      <c r="L28" s="89"/>
      <c r="M28" s="364"/>
      <c r="N28" s="346"/>
      <c r="O28" s="358"/>
      <c r="P28" s="218"/>
      <c r="Q28" s="218"/>
      <c r="R28" s="218"/>
    </row>
    <row r="29" spans="1:18" x14ac:dyDescent="0.25">
      <c r="A29" s="381" t="s">
        <v>4454</v>
      </c>
      <c r="B29" s="381"/>
      <c r="C29" s="381"/>
      <c r="D29" s="381"/>
      <c r="E29" s="381"/>
      <c r="F29" s="381"/>
      <c r="G29" s="381"/>
      <c r="H29" s="381"/>
      <c r="I29" s="381"/>
      <c r="J29" s="381"/>
      <c r="K29" s="381"/>
      <c r="L29" s="382"/>
      <c r="M29" s="364"/>
      <c r="N29" s="346"/>
      <c r="O29" s="358"/>
      <c r="P29" s="218"/>
      <c r="Q29" s="218"/>
      <c r="R29" s="218"/>
    </row>
    <row r="30" spans="1:18" x14ac:dyDescent="0.25">
      <c r="A30" s="89"/>
      <c r="B30" s="89"/>
      <c r="C30" s="89"/>
      <c r="D30" s="133"/>
      <c r="E30" s="133"/>
      <c r="F30" s="89"/>
      <c r="G30" s="89"/>
      <c r="H30" s="89"/>
      <c r="I30" s="89"/>
      <c r="J30" s="89"/>
      <c r="K30" s="89"/>
      <c r="L30" s="89"/>
      <c r="M30" s="364"/>
      <c r="N30" s="346"/>
      <c r="O30" s="358"/>
      <c r="P30" s="218"/>
      <c r="Q30" s="218"/>
      <c r="R30" s="218"/>
    </row>
    <row r="31" spans="1:18" ht="15.75" thickBot="1" x14ac:dyDescent="0.3">
      <c r="A31" s="91"/>
      <c r="B31" s="92"/>
      <c r="C31" s="92"/>
      <c r="D31" s="134"/>
      <c r="E31" s="134"/>
      <c r="F31" s="92"/>
      <c r="G31" s="92"/>
      <c r="H31" s="92"/>
      <c r="I31" s="92"/>
      <c r="J31" s="92"/>
      <c r="K31" s="92"/>
      <c r="L31" s="92"/>
      <c r="M31" s="365"/>
      <c r="N31" s="359"/>
      <c r="O31" s="360"/>
      <c r="P31" s="218"/>
      <c r="Q31" s="218"/>
      <c r="R31" s="218"/>
    </row>
    <row r="32" spans="1:18" x14ac:dyDescent="0.25">
      <c r="A32" s="218"/>
      <c r="B32" s="218"/>
      <c r="C32" s="218"/>
      <c r="D32" s="218"/>
      <c r="E32" s="218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</row>
    <row r="33" spans="1:18" x14ac:dyDescent="0.25">
      <c r="A33" s="218"/>
      <c r="B33" s="218"/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</row>
    <row r="34" spans="1:18" x14ac:dyDescent="0.25">
      <c r="A34" s="218"/>
      <c r="B34" s="218"/>
      <c r="C34" s="218"/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</row>
    <row r="35" spans="1:18" x14ac:dyDescent="0.25">
      <c r="A35" s="218"/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</row>
    <row r="36" spans="1:18" x14ac:dyDescent="0.25">
      <c r="A36" s="218"/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</row>
    <row r="37" spans="1:18" x14ac:dyDescent="0.25">
      <c r="A37" s="218"/>
      <c r="B37" s="218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</row>
    <row r="38" spans="1:18" x14ac:dyDescent="0.25">
      <c r="A38" s="218"/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</row>
    <row r="39" spans="1:18" x14ac:dyDescent="0.25">
      <c r="A39" s="218"/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  <c r="P39" s="218"/>
      <c r="Q39" s="218"/>
      <c r="R39" s="218"/>
    </row>
    <row r="40" spans="1:18" x14ac:dyDescent="0.25">
      <c r="A40" s="218"/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</row>
    <row r="41" spans="1:18" x14ac:dyDescent="0.25">
      <c r="A41" s="218"/>
      <c r="B41" s="218"/>
      <c r="C41" s="218"/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O41" s="218"/>
      <c r="P41" s="218"/>
      <c r="Q41" s="218"/>
      <c r="R41" s="218"/>
    </row>
    <row r="42" spans="1:18" x14ac:dyDescent="0.25">
      <c r="A42" s="218"/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  <c r="O42" s="218"/>
      <c r="P42" s="218"/>
      <c r="Q42" s="218"/>
      <c r="R42" s="218"/>
    </row>
    <row r="43" spans="1:18" x14ac:dyDescent="0.25">
      <c r="A43" s="218"/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</row>
    <row r="44" spans="1:18" x14ac:dyDescent="0.25">
      <c r="A44" s="218"/>
      <c r="B44" s="218"/>
      <c r="C44" s="218"/>
      <c r="D44" s="218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</row>
    <row r="45" spans="1:18" x14ac:dyDescent="0.25">
      <c r="A45" s="218"/>
      <c r="B45" s="218"/>
      <c r="C45" s="218"/>
      <c r="D45" s="218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</row>
    <row r="46" spans="1:18" x14ac:dyDescent="0.25">
      <c r="A46" s="218"/>
      <c r="B46" s="218"/>
      <c r="C46" s="218"/>
      <c r="D46" s="218"/>
      <c r="E46" s="218"/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</row>
    <row r="47" spans="1:18" x14ac:dyDescent="0.25">
      <c r="A47" s="218"/>
      <c r="B47" s="218"/>
      <c r="C47" s="218"/>
      <c r="D47" s="218"/>
      <c r="E47" s="218"/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</row>
  </sheetData>
  <mergeCells count="53">
    <mergeCell ref="I22:J22"/>
    <mergeCell ref="F19:G19"/>
    <mergeCell ref="F20:G20"/>
    <mergeCell ref="F21:G21"/>
    <mergeCell ref="F22:G22"/>
    <mergeCell ref="I20:J20"/>
    <mergeCell ref="I21:J21"/>
    <mergeCell ref="I10:J10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D19:E19"/>
    <mergeCell ref="D10:E10"/>
    <mergeCell ref="D11:E11"/>
    <mergeCell ref="D12:E12"/>
    <mergeCell ref="D13:E13"/>
    <mergeCell ref="D14:E14"/>
    <mergeCell ref="F9:G9"/>
    <mergeCell ref="D15:E15"/>
    <mergeCell ref="D16:E16"/>
    <mergeCell ref="D17:E17"/>
    <mergeCell ref="D18:E18"/>
    <mergeCell ref="F10:G10"/>
    <mergeCell ref="F11:G11"/>
    <mergeCell ref="F12:G12"/>
    <mergeCell ref="F13:G13"/>
    <mergeCell ref="F14:G14"/>
    <mergeCell ref="F15:G15"/>
    <mergeCell ref="F16:G16"/>
    <mergeCell ref="F18:G18"/>
    <mergeCell ref="F17:G17"/>
    <mergeCell ref="A29:L29"/>
    <mergeCell ref="A25:L26"/>
    <mergeCell ref="A24:L24"/>
    <mergeCell ref="A1:O1"/>
    <mergeCell ref="A2:O2"/>
    <mergeCell ref="M3:O9"/>
    <mergeCell ref="M10:O31"/>
    <mergeCell ref="A3:F3"/>
    <mergeCell ref="G3:H3"/>
    <mergeCell ref="I3:K3"/>
    <mergeCell ref="D20:E20"/>
    <mergeCell ref="D21:E21"/>
    <mergeCell ref="D22:E22"/>
    <mergeCell ref="A23:L23"/>
    <mergeCell ref="I9:J9"/>
    <mergeCell ref="D9:E9"/>
  </mergeCells>
  <pageMargins left="0.7" right="0.7" top="0.78740157499999996" bottom="0.78740157499999996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7193" r:id="rId4" name="cmdDeaktivieren">
          <controlPr defaultSize="0" autoLine="0" r:id="rId5">
            <anchor moveWithCells="1" sizeWithCells="1">
              <from>
                <xdr:col>11</xdr:col>
                <xdr:colOff>38100</xdr:colOff>
                <xdr:row>4</xdr:row>
                <xdr:rowOff>28575</xdr:rowOff>
              </from>
              <to>
                <xdr:col>11</xdr:col>
                <xdr:colOff>1028700</xdr:colOff>
                <xdr:row>5</xdr:row>
                <xdr:rowOff>142875</xdr:rowOff>
              </to>
            </anchor>
          </controlPr>
        </control>
      </mc:Choice>
      <mc:Fallback>
        <control shapeId="7193" r:id="rId4" name="cmdDeaktivieren"/>
      </mc:Fallback>
    </mc:AlternateContent>
    <mc:AlternateContent xmlns:mc="http://schemas.openxmlformats.org/markup-compatibility/2006">
      <mc:Choice Requires="x14">
        <control shapeId="7192" r:id="rId6" name="cmdAktivieren">
          <controlPr defaultSize="0" autoLine="0" autoPict="0" r:id="rId7">
            <anchor moveWithCells="1" sizeWithCells="1">
              <from>
                <xdr:col>11</xdr:col>
                <xdr:colOff>38100</xdr:colOff>
                <xdr:row>2</xdr:row>
                <xdr:rowOff>76200</xdr:rowOff>
              </from>
              <to>
                <xdr:col>11</xdr:col>
                <xdr:colOff>1028700</xdr:colOff>
                <xdr:row>4</xdr:row>
                <xdr:rowOff>0</xdr:rowOff>
              </to>
            </anchor>
          </controlPr>
        </control>
      </mc:Choice>
      <mc:Fallback>
        <control shapeId="7192" r:id="rId6" name="cmdAktivieren"/>
      </mc:Fallback>
    </mc:AlternateContent>
    <mc:AlternateContent xmlns:mc="http://schemas.openxmlformats.org/markup-compatibility/2006">
      <mc:Choice Requires="x14">
        <control shapeId="7191" r:id="rId8" name="Label1">
          <controlPr defaultSize="0" autoLine="0" r:id="rId9">
            <anchor moveWithCells="1">
              <from>
                <xdr:col>6</xdr:col>
                <xdr:colOff>942975</xdr:colOff>
                <xdr:row>3</xdr:row>
                <xdr:rowOff>114300</xdr:rowOff>
              </from>
              <to>
                <xdr:col>6</xdr:col>
                <xdr:colOff>1209675</xdr:colOff>
                <xdr:row>5</xdr:row>
                <xdr:rowOff>28575</xdr:rowOff>
              </to>
            </anchor>
          </controlPr>
        </control>
      </mc:Choice>
      <mc:Fallback>
        <control shapeId="7191" r:id="rId8" name="Label1"/>
      </mc:Fallback>
    </mc:AlternateContent>
    <mc:AlternateContent xmlns:mc="http://schemas.openxmlformats.org/markup-compatibility/2006">
      <mc:Choice Requires="x14">
        <control shapeId="7190" r:id="rId10" name="tbMenge">
          <controlPr defaultSize="0" autoLine="0" autoPict="0" r:id="rId11">
            <anchor moveWithCells="1" sizeWithCells="1">
              <from>
                <xdr:col>9</xdr:col>
                <xdr:colOff>57150</xdr:colOff>
                <xdr:row>3</xdr:row>
                <xdr:rowOff>85725</xdr:rowOff>
              </from>
              <to>
                <xdr:col>10</xdr:col>
                <xdr:colOff>228600</xdr:colOff>
                <xdr:row>4</xdr:row>
                <xdr:rowOff>95250</xdr:rowOff>
              </to>
            </anchor>
          </controlPr>
        </control>
      </mc:Choice>
      <mc:Fallback>
        <control shapeId="7190" r:id="rId10" name="tbMenge"/>
      </mc:Fallback>
    </mc:AlternateContent>
    <mc:AlternateContent xmlns:mc="http://schemas.openxmlformats.org/markup-compatibility/2006">
      <mc:Choice Requires="x14">
        <control shapeId="7189" r:id="rId12" name="lblMenge">
          <controlPr defaultSize="0" autoLine="0" r:id="rId13">
            <anchor moveWithCells="1">
              <from>
                <xdr:col>8</xdr:col>
                <xdr:colOff>400050</xdr:colOff>
                <xdr:row>3</xdr:row>
                <xdr:rowOff>114300</xdr:rowOff>
              </from>
              <to>
                <xdr:col>9</xdr:col>
                <xdr:colOff>114300</xdr:colOff>
                <xdr:row>4</xdr:row>
                <xdr:rowOff>123825</xdr:rowOff>
              </to>
            </anchor>
          </controlPr>
        </control>
      </mc:Choice>
      <mc:Fallback>
        <control shapeId="7189" r:id="rId12" name="lblMenge"/>
      </mc:Fallback>
    </mc:AlternateContent>
    <mc:AlternateContent xmlns:mc="http://schemas.openxmlformats.org/markup-compatibility/2006">
      <mc:Choice Requires="x14">
        <control shapeId="7188" r:id="rId14" name="cbPairBTC">
          <controlPr defaultSize="0" autoLine="0" autoPict="0" listFillRange="API!A2:A2" r:id="rId15">
            <anchor moveWithCells="1" sizeWithCells="1">
              <from>
                <xdr:col>6</xdr:col>
                <xdr:colOff>1114425</xdr:colOff>
                <xdr:row>3</xdr:row>
                <xdr:rowOff>76200</xdr:rowOff>
              </from>
              <to>
                <xdr:col>7</xdr:col>
                <xdr:colOff>590550</xdr:colOff>
                <xdr:row>4</xdr:row>
                <xdr:rowOff>123825</xdr:rowOff>
              </to>
            </anchor>
          </controlPr>
        </control>
      </mc:Choice>
      <mc:Fallback>
        <control shapeId="7188" r:id="rId14" name="cbPairBTC"/>
      </mc:Fallback>
    </mc:AlternateContent>
    <mc:AlternateContent xmlns:mc="http://schemas.openxmlformats.org/markup-compatibility/2006">
      <mc:Choice Requires="x14">
        <control shapeId="7187" r:id="rId16" name="cbPairALT">
          <controlPr defaultSize="0" autoLine="0" listFillRange="API!A3:A101" r:id="rId17">
            <anchor moveWithCells="1" sizeWithCells="1">
              <from>
                <xdr:col>6</xdr:col>
                <xdr:colOff>95250</xdr:colOff>
                <xdr:row>3</xdr:row>
                <xdr:rowOff>76200</xdr:rowOff>
              </from>
              <to>
                <xdr:col>6</xdr:col>
                <xdr:colOff>809625</xdr:colOff>
                <xdr:row>4</xdr:row>
                <xdr:rowOff>123825</xdr:rowOff>
              </to>
            </anchor>
          </controlPr>
        </control>
      </mc:Choice>
      <mc:Fallback>
        <control shapeId="7187" r:id="rId16" name="cbPairALT"/>
      </mc:Fallback>
    </mc:AlternateContent>
    <mc:AlternateContent xmlns:mc="http://schemas.openxmlformats.org/markup-compatibility/2006">
      <mc:Choice Requires="x14">
        <control shapeId="7180" r:id="rId18" name="ChBYobit">
          <controlPr defaultSize="0" autoLine="0" r:id="rId19">
            <anchor moveWithCells="1" sizeWithCells="1">
              <from>
                <xdr:col>0</xdr:col>
                <xdr:colOff>552450</xdr:colOff>
                <xdr:row>4</xdr:row>
                <xdr:rowOff>66675</xdr:rowOff>
              </from>
              <to>
                <xdr:col>1</xdr:col>
                <xdr:colOff>609600</xdr:colOff>
                <xdr:row>5</xdr:row>
                <xdr:rowOff>114300</xdr:rowOff>
              </to>
            </anchor>
          </controlPr>
        </control>
      </mc:Choice>
      <mc:Fallback>
        <control shapeId="7180" r:id="rId18" name="ChBYobit"/>
      </mc:Fallback>
    </mc:AlternateContent>
    <mc:AlternateContent xmlns:mc="http://schemas.openxmlformats.org/markup-compatibility/2006">
      <mc:Choice Requires="x14">
        <control shapeId="7179" r:id="rId20" name="ChBKraken">
          <controlPr defaultSize="0" autoLine="0" autoPict="0" r:id="rId21">
            <anchor moveWithCells="1" sizeWithCells="1">
              <from>
                <xdr:col>4</xdr:col>
                <xdr:colOff>923925</xdr:colOff>
                <xdr:row>3</xdr:row>
                <xdr:rowOff>85725</xdr:rowOff>
              </from>
              <to>
                <xdr:col>5</xdr:col>
                <xdr:colOff>504825</xdr:colOff>
                <xdr:row>4</xdr:row>
                <xdr:rowOff>133350</xdr:rowOff>
              </to>
            </anchor>
          </controlPr>
        </control>
      </mc:Choice>
      <mc:Fallback>
        <control shapeId="7179" r:id="rId20" name="ChBKraken"/>
      </mc:Fallback>
    </mc:AlternateContent>
    <mc:AlternateContent xmlns:mc="http://schemas.openxmlformats.org/markup-compatibility/2006">
      <mc:Choice Requires="x14">
        <control shapeId="7178" r:id="rId22" name="ChBCryptopia">
          <controlPr defaultSize="0" autoLine="0" r:id="rId23">
            <anchor moveWithCells="1" sizeWithCells="1">
              <from>
                <xdr:col>1</xdr:col>
                <xdr:colOff>514350</xdr:colOff>
                <xdr:row>4</xdr:row>
                <xdr:rowOff>76200</xdr:rowOff>
              </from>
              <to>
                <xdr:col>2</xdr:col>
                <xdr:colOff>571500</xdr:colOff>
                <xdr:row>5</xdr:row>
                <xdr:rowOff>123825</xdr:rowOff>
              </to>
            </anchor>
          </controlPr>
        </control>
      </mc:Choice>
      <mc:Fallback>
        <control shapeId="7178" r:id="rId22" name="ChBCryptopia"/>
      </mc:Fallback>
    </mc:AlternateContent>
    <mc:AlternateContent xmlns:mc="http://schemas.openxmlformats.org/markup-compatibility/2006">
      <mc:Choice Requires="x14">
        <control shapeId="7177" r:id="rId24" name="ChBPoloniex">
          <controlPr defaultSize="0" autoLine="0" autoPict="0" r:id="rId25">
            <anchor moveWithCells="1" sizeWithCells="1">
              <from>
                <xdr:col>3</xdr:col>
                <xdr:colOff>904875</xdr:colOff>
                <xdr:row>3</xdr:row>
                <xdr:rowOff>76200</xdr:rowOff>
              </from>
              <to>
                <xdr:col>4</xdr:col>
                <xdr:colOff>962025</xdr:colOff>
                <xdr:row>4</xdr:row>
                <xdr:rowOff>123825</xdr:rowOff>
              </to>
            </anchor>
          </controlPr>
        </control>
      </mc:Choice>
      <mc:Fallback>
        <control shapeId="7177" r:id="rId24" name="ChBPoloniex"/>
      </mc:Fallback>
    </mc:AlternateContent>
    <mc:AlternateContent xmlns:mc="http://schemas.openxmlformats.org/markup-compatibility/2006">
      <mc:Choice Requires="x14">
        <control shapeId="7176" r:id="rId26" name="ChBHitBTC">
          <controlPr defaultSize="0" autoLine="0" autoPict="0" r:id="rId27">
            <anchor moveWithCells="1" sizeWithCells="1">
              <from>
                <xdr:col>2</xdr:col>
                <xdr:colOff>485775</xdr:colOff>
                <xdr:row>3</xdr:row>
                <xdr:rowOff>85725</xdr:rowOff>
              </from>
              <to>
                <xdr:col>3</xdr:col>
                <xdr:colOff>257175</xdr:colOff>
                <xdr:row>4</xdr:row>
                <xdr:rowOff>133350</xdr:rowOff>
              </to>
            </anchor>
          </controlPr>
        </control>
      </mc:Choice>
      <mc:Fallback>
        <control shapeId="7176" r:id="rId26" name="ChBHitBTC"/>
      </mc:Fallback>
    </mc:AlternateContent>
    <mc:AlternateContent xmlns:mc="http://schemas.openxmlformats.org/markup-compatibility/2006">
      <mc:Choice Requires="x14">
        <control shapeId="7175" r:id="rId28" name="ChBBitfinex">
          <controlPr defaultSize="0" autoLine="0" autoPict="0" r:id="rId29">
            <anchor moveWithCells="1" sizeWithCells="1">
              <from>
                <xdr:col>3</xdr:col>
                <xdr:colOff>9525</xdr:colOff>
                <xdr:row>3</xdr:row>
                <xdr:rowOff>76200</xdr:rowOff>
              </from>
              <to>
                <xdr:col>4</xdr:col>
                <xdr:colOff>66675</xdr:colOff>
                <xdr:row>4</xdr:row>
                <xdr:rowOff>123825</xdr:rowOff>
              </to>
            </anchor>
          </controlPr>
        </control>
      </mc:Choice>
      <mc:Fallback>
        <control shapeId="7175" r:id="rId28" name="ChBBitfinex"/>
      </mc:Fallback>
    </mc:AlternateContent>
    <mc:AlternateContent xmlns:mc="http://schemas.openxmlformats.org/markup-compatibility/2006">
      <mc:Choice Requires="x14">
        <control shapeId="7174" r:id="rId30" name="ChBBithumb">
          <controlPr defaultSize="0" disabled="1" autoLine="0" autoPict="0" r:id="rId31">
            <anchor moveWithCells="1" sizeWithCells="1">
              <from>
                <xdr:col>1</xdr:col>
                <xdr:colOff>504825</xdr:colOff>
                <xdr:row>3</xdr:row>
                <xdr:rowOff>76200</xdr:rowOff>
              </from>
              <to>
                <xdr:col>2</xdr:col>
                <xdr:colOff>561975</xdr:colOff>
                <xdr:row>4</xdr:row>
                <xdr:rowOff>123825</xdr:rowOff>
              </to>
            </anchor>
          </controlPr>
        </control>
      </mc:Choice>
      <mc:Fallback>
        <control shapeId="7174" r:id="rId30" name="ChBBithumb"/>
      </mc:Fallback>
    </mc:AlternateContent>
    <mc:AlternateContent xmlns:mc="http://schemas.openxmlformats.org/markup-compatibility/2006">
      <mc:Choice Requires="x14">
        <control shapeId="7173" r:id="rId32" name="ChBBittrex">
          <controlPr defaultSize="0" autoLine="0" autoPict="0" r:id="rId33">
            <anchor moveWithCells="1" sizeWithCells="1">
              <from>
                <xdr:col>0</xdr:col>
                <xdr:colOff>552450</xdr:colOff>
                <xdr:row>3</xdr:row>
                <xdr:rowOff>66675</xdr:rowOff>
              </from>
              <to>
                <xdr:col>1</xdr:col>
                <xdr:colOff>609600</xdr:colOff>
                <xdr:row>4</xdr:row>
                <xdr:rowOff>114300</xdr:rowOff>
              </to>
            </anchor>
          </controlPr>
        </control>
      </mc:Choice>
      <mc:Fallback>
        <control shapeId="7173" r:id="rId32" name="ChBBittrex"/>
      </mc:Fallback>
    </mc:AlternateContent>
    <mc:AlternateContent xmlns:mc="http://schemas.openxmlformats.org/markup-compatibility/2006">
      <mc:Choice Requires="x14">
        <control shapeId="7171" r:id="rId34" name="cmdInvestitionen">
          <controlPr autoLine="0" r:id="rId35">
            <anchor moveWithCells="1" sizeWithCells="1">
              <from>
                <xdr:col>12</xdr:col>
                <xdr:colOff>228600</xdr:colOff>
                <xdr:row>4</xdr:row>
                <xdr:rowOff>114300</xdr:rowOff>
              </from>
              <to>
                <xdr:col>14</xdr:col>
                <xdr:colOff>314325</xdr:colOff>
                <xdr:row>6</xdr:row>
                <xdr:rowOff>38100</xdr:rowOff>
              </to>
            </anchor>
          </controlPr>
        </control>
      </mc:Choice>
      <mc:Fallback>
        <control shapeId="7171" r:id="rId34" name="cmdInvestitionen"/>
      </mc:Fallback>
    </mc:AlternateContent>
    <mc:AlternateContent xmlns:mc="http://schemas.openxmlformats.org/markup-compatibility/2006">
      <mc:Choice Requires="x14">
        <control shapeId="7170" r:id="rId36" name="cmdUebersicht">
          <controlPr autoLine="0" r:id="rId37">
            <anchor moveWithCells="1" sizeWithCells="1">
              <from>
                <xdr:col>12</xdr:col>
                <xdr:colOff>228600</xdr:colOff>
                <xdr:row>2</xdr:row>
                <xdr:rowOff>123825</xdr:rowOff>
              </from>
              <to>
                <xdr:col>14</xdr:col>
                <xdr:colOff>314325</xdr:colOff>
                <xdr:row>4</xdr:row>
                <xdr:rowOff>57150</xdr:rowOff>
              </to>
            </anchor>
          </controlPr>
        </control>
      </mc:Choice>
      <mc:Fallback>
        <control shapeId="7170" r:id="rId36" name="cmdUebersicht"/>
      </mc:Fallback>
    </mc:AlternateContent>
    <mc:AlternateContent xmlns:mc="http://schemas.openxmlformats.org/markup-compatibility/2006">
      <mc:Choice Requires="x14">
        <control shapeId="7169" r:id="rId38" name="cmdPartner">
          <controlPr autoLine="0" r:id="rId39">
            <anchor moveWithCells="1" sizeWithCells="1">
              <from>
                <xdr:col>12</xdr:col>
                <xdr:colOff>228600</xdr:colOff>
                <xdr:row>6</xdr:row>
                <xdr:rowOff>114300</xdr:rowOff>
              </from>
              <to>
                <xdr:col>14</xdr:col>
                <xdr:colOff>314325</xdr:colOff>
                <xdr:row>8</xdr:row>
                <xdr:rowOff>38100</xdr:rowOff>
              </to>
            </anchor>
          </controlPr>
        </control>
      </mc:Choice>
      <mc:Fallback>
        <control shapeId="7169" r:id="rId38" name="cmdPartner"/>
      </mc:Fallback>
    </mc:AlternateContent>
    <mc:AlternateContent xmlns:mc="http://schemas.openxmlformats.org/markup-compatibility/2006">
      <mc:Choice Requires="x14">
        <control shapeId="7194" r:id="rId40" name="lblHinweis">
          <controlPr defaultSize="0" autoLine="0" r:id="rId41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9</xdr:col>
                <xdr:colOff>561975</xdr:colOff>
                <xdr:row>18</xdr:row>
                <xdr:rowOff>57150</xdr:rowOff>
              </to>
            </anchor>
          </controlPr>
        </control>
      </mc:Choice>
      <mc:Fallback>
        <control shapeId="7194" r:id="rId40" name="lblHinwei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CoinAlarm"/>
  <dimension ref="A1:R47"/>
  <sheetViews>
    <sheetView workbookViewId="0">
      <selection activeCell="B17" sqref="B17"/>
    </sheetView>
  </sheetViews>
  <sheetFormatPr baseColWidth="10" defaultRowHeight="15" x14ac:dyDescent="0.25"/>
  <cols>
    <col min="1" max="2" width="14.5703125" customWidth="1"/>
    <col min="3" max="3" width="20" customWidth="1"/>
    <col min="4" max="4" width="14.5703125" customWidth="1"/>
    <col min="5" max="5" width="23.7109375" customWidth="1"/>
    <col min="6" max="6" width="14.7109375" customWidth="1"/>
    <col min="7" max="7" width="23.7109375" customWidth="1"/>
    <col min="8" max="11" width="14.5703125" customWidth="1"/>
    <col min="12" max="12" width="20.42578125" customWidth="1"/>
    <col min="13" max="13" width="10.42578125" customWidth="1"/>
    <col min="14" max="14" width="14.5703125" customWidth="1"/>
    <col min="15" max="15" width="10.42578125" customWidth="1"/>
  </cols>
  <sheetData>
    <row r="1" spans="1:18" ht="27" thickBot="1" x14ac:dyDescent="0.45">
      <c r="A1" s="412" t="s">
        <v>0</v>
      </c>
      <c r="B1" s="413"/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4"/>
      <c r="P1" s="218"/>
      <c r="Q1" s="218"/>
      <c r="R1" s="218"/>
    </row>
    <row r="2" spans="1:18" ht="27" thickBot="1" x14ac:dyDescent="0.45">
      <c r="A2" s="415" t="s">
        <v>947</v>
      </c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7"/>
      <c r="P2" s="218"/>
      <c r="Q2" s="218"/>
      <c r="R2" s="218"/>
    </row>
    <row r="3" spans="1:18" ht="15.75" thickBot="1" x14ac:dyDescent="0.3">
      <c r="A3" s="418" t="s">
        <v>948</v>
      </c>
      <c r="B3" s="304"/>
      <c r="C3" s="304"/>
      <c r="D3" s="304"/>
      <c r="E3" s="304"/>
      <c r="F3" s="275"/>
      <c r="G3" s="346" t="s">
        <v>969</v>
      </c>
      <c r="H3" s="346"/>
      <c r="I3" s="346"/>
      <c r="J3" s="346"/>
      <c r="K3" s="346"/>
      <c r="L3" s="358"/>
      <c r="M3" s="395"/>
      <c r="N3" s="304"/>
      <c r="O3" s="396"/>
      <c r="P3" s="218"/>
      <c r="Q3" s="218"/>
      <c r="R3" s="218"/>
    </row>
    <row r="4" spans="1:18" ht="15.75" thickBot="1" x14ac:dyDescent="0.3">
      <c r="A4" s="419" t="s">
        <v>949</v>
      </c>
      <c r="B4" s="398"/>
      <c r="C4" s="398"/>
      <c r="D4" s="398"/>
      <c r="E4" s="398"/>
      <c r="F4" s="270"/>
      <c r="G4" s="421" t="s">
        <v>970</v>
      </c>
      <c r="H4" s="421"/>
      <c r="I4" s="421"/>
      <c r="J4" s="421"/>
      <c r="K4" s="421"/>
      <c r="L4" s="422"/>
      <c r="M4" s="395"/>
      <c r="N4" s="304"/>
      <c r="O4" s="396"/>
      <c r="P4" s="218"/>
      <c r="Q4" s="218"/>
      <c r="R4" s="218"/>
    </row>
    <row r="5" spans="1:18" x14ac:dyDescent="0.25">
      <c r="A5" s="162"/>
      <c r="B5" s="89"/>
      <c r="C5" s="89"/>
      <c r="D5" s="89"/>
      <c r="E5" s="89"/>
      <c r="F5" s="270"/>
      <c r="G5" s="89"/>
      <c r="H5" s="89"/>
      <c r="I5" s="121"/>
      <c r="J5" s="121"/>
      <c r="K5" s="121"/>
      <c r="L5" s="89"/>
      <c r="M5" s="395"/>
      <c r="N5" s="304"/>
      <c r="O5" s="396"/>
      <c r="P5" s="218"/>
      <c r="Q5" s="218"/>
      <c r="R5" s="218"/>
    </row>
    <row r="6" spans="1:18" ht="15.75" thickBot="1" x14ac:dyDescent="0.3">
      <c r="A6" s="162"/>
      <c r="B6" s="89"/>
      <c r="C6" s="157" t="s">
        <v>955</v>
      </c>
      <c r="D6" s="157" t="s">
        <v>196</v>
      </c>
      <c r="E6" s="157" t="s">
        <v>956</v>
      </c>
      <c r="F6" s="270"/>
      <c r="G6" s="92"/>
      <c r="H6" s="168" t="s">
        <v>966</v>
      </c>
      <c r="I6" s="420" t="s">
        <v>980</v>
      </c>
      <c r="J6" s="420"/>
      <c r="K6" s="169" t="s">
        <v>967</v>
      </c>
      <c r="L6" s="170" t="s">
        <v>968</v>
      </c>
      <c r="M6" s="395"/>
      <c r="N6" s="304"/>
      <c r="O6" s="396"/>
      <c r="P6" s="218"/>
      <c r="Q6" s="218"/>
      <c r="R6" s="218"/>
    </row>
    <row r="7" spans="1:18" x14ac:dyDescent="0.25">
      <c r="A7" s="163" t="s">
        <v>950</v>
      </c>
      <c r="B7" s="89"/>
      <c r="C7" s="89"/>
      <c r="D7" s="247">
        <v>3.7000000000000002E-6</v>
      </c>
      <c r="E7" s="89"/>
      <c r="F7" s="270"/>
      <c r="G7" s="155" t="s">
        <v>961</v>
      </c>
      <c r="H7" s="152"/>
      <c r="I7" s="304"/>
      <c r="J7" s="304"/>
      <c r="K7" s="152"/>
      <c r="L7" s="89"/>
      <c r="M7" s="395"/>
      <c r="N7" s="304"/>
      <c r="O7" s="396"/>
      <c r="P7" s="218"/>
      <c r="Q7" s="218"/>
      <c r="R7" s="218"/>
    </row>
    <row r="8" spans="1:18" x14ac:dyDescent="0.25">
      <c r="A8" s="164"/>
      <c r="B8" s="133"/>
      <c r="C8" s="89"/>
      <c r="D8" s="167"/>
      <c r="E8" s="89"/>
      <c r="F8" s="270"/>
      <c r="G8" s="154"/>
      <c r="H8" s="152"/>
      <c r="I8" s="67"/>
      <c r="J8" s="67"/>
      <c r="K8" s="152"/>
      <c r="L8" s="89"/>
      <c r="M8" s="395"/>
      <c r="N8" s="304"/>
      <c r="O8" s="396"/>
      <c r="P8" s="218"/>
      <c r="Q8" s="218"/>
      <c r="R8" s="218"/>
    </row>
    <row r="9" spans="1:18" ht="16.5" thickBot="1" x14ac:dyDescent="0.3">
      <c r="A9" s="163" t="s">
        <v>951</v>
      </c>
      <c r="B9" s="149"/>
      <c r="C9" s="250"/>
      <c r="D9" s="249">
        <v>7.4805399999999994E-2</v>
      </c>
      <c r="E9" s="248"/>
      <c r="F9" s="271"/>
      <c r="G9" s="155" t="s">
        <v>962</v>
      </c>
      <c r="H9" s="152"/>
      <c r="I9" s="304"/>
      <c r="J9" s="304"/>
      <c r="K9" s="152"/>
      <c r="L9" s="150"/>
      <c r="M9" s="397"/>
      <c r="N9" s="398"/>
      <c r="O9" s="399"/>
      <c r="P9" s="218"/>
      <c r="Q9" s="218"/>
      <c r="R9" s="218"/>
    </row>
    <row r="10" spans="1:18" ht="16.5" thickBot="1" x14ac:dyDescent="0.3">
      <c r="A10" s="165"/>
      <c r="B10" s="135"/>
      <c r="C10" s="136"/>
      <c r="D10" s="167"/>
      <c r="E10" s="153"/>
      <c r="F10" s="272"/>
      <c r="G10" s="156"/>
      <c r="H10" s="152"/>
      <c r="I10" s="153"/>
      <c r="J10" s="153"/>
      <c r="K10" s="152"/>
      <c r="L10" s="89"/>
      <c r="M10" s="409" t="s">
        <v>4455</v>
      </c>
      <c r="N10" s="410"/>
      <c r="O10" s="411"/>
      <c r="P10" s="218"/>
      <c r="Q10" s="218"/>
      <c r="R10" s="218"/>
    </row>
    <row r="11" spans="1:18" x14ac:dyDescent="0.25">
      <c r="A11" s="165" t="s">
        <v>952</v>
      </c>
      <c r="B11" s="135"/>
      <c r="C11" s="136"/>
      <c r="D11" s="249">
        <v>2.8189999999999999E-5</v>
      </c>
      <c r="E11" s="153"/>
      <c r="F11" s="272"/>
      <c r="G11" s="156" t="s">
        <v>963</v>
      </c>
      <c r="H11" s="152"/>
      <c r="I11" s="304"/>
      <c r="J11" s="304"/>
      <c r="K11" s="152"/>
      <c r="L11" s="89"/>
      <c r="M11" s="260"/>
      <c r="N11" s="261"/>
      <c r="O11" s="265"/>
      <c r="P11" s="218"/>
      <c r="Q11" s="218"/>
      <c r="R11" s="218"/>
    </row>
    <row r="12" spans="1:18" x14ac:dyDescent="0.25">
      <c r="A12" s="165"/>
      <c r="B12" s="135"/>
      <c r="C12" s="136"/>
      <c r="D12" s="167"/>
      <c r="E12" s="153"/>
      <c r="F12" s="272"/>
      <c r="G12" s="156"/>
      <c r="H12" s="152"/>
      <c r="I12" s="153"/>
      <c r="J12" s="153"/>
      <c r="K12" s="152"/>
      <c r="L12" s="89"/>
      <c r="M12" s="364" t="s">
        <v>4454</v>
      </c>
      <c r="N12" s="346"/>
      <c r="O12" s="358"/>
      <c r="P12" s="218"/>
      <c r="Q12" s="218"/>
      <c r="R12" s="218"/>
    </row>
    <row r="13" spans="1:18" x14ac:dyDescent="0.25">
      <c r="A13" s="165" t="s">
        <v>953</v>
      </c>
      <c r="B13" s="135"/>
      <c r="C13" s="136"/>
      <c r="D13" s="249">
        <v>1.9945899999999999E-2</v>
      </c>
      <c r="E13" s="153"/>
      <c r="F13" s="272"/>
      <c r="G13" s="156" t="s">
        <v>964</v>
      </c>
      <c r="H13" s="152"/>
      <c r="I13" s="304"/>
      <c r="J13" s="304"/>
      <c r="K13" s="152"/>
      <c r="L13" s="89"/>
      <c r="M13" s="264"/>
      <c r="N13" s="262"/>
      <c r="O13" s="263"/>
      <c r="P13" s="218"/>
      <c r="Q13" s="218"/>
      <c r="R13" s="218"/>
    </row>
    <row r="14" spans="1:18" x14ac:dyDescent="0.25">
      <c r="A14" s="165"/>
      <c r="B14" s="135"/>
      <c r="C14" s="136"/>
      <c r="D14" s="167"/>
      <c r="E14" s="153"/>
      <c r="F14" s="272"/>
      <c r="G14" s="156"/>
      <c r="H14" s="152"/>
      <c r="I14" s="153"/>
      <c r="J14" s="153"/>
      <c r="K14" s="152"/>
      <c r="L14" s="89"/>
      <c r="M14" s="264"/>
      <c r="N14" s="262"/>
      <c r="O14" s="263"/>
      <c r="P14" s="218"/>
      <c r="Q14" s="218"/>
      <c r="R14" s="218"/>
    </row>
    <row r="15" spans="1:18" ht="15.75" thickBot="1" x14ac:dyDescent="0.3">
      <c r="A15" s="165" t="s">
        <v>954</v>
      </c>
      <c r="B15" s="135"/>
      <c r="C15" s="136"/>
      <c r="D15" s="251">
        <v>8.7490000000000004E-5</v>
      </c>
      <c r="E15" s="153"/>
      <c r="F15" s="272"/>
      <c r="G15" s="156" t="s">
        <v>965</v>
      </c>
      <c r="H15" s="152"/>
      <c r="I15" s="429"/>
      <c r="J15" s="429"/>
      <c r="K15" s="152"/>
      <c r="L15" s="89"/>
      <c r="M15" s="264"/>
      <c r="N15" s="262"/>
      <c r="O15" s="263"/>
      <c r="P15" s="218"/>
      <c r="Q15" s="218"/>
      <c r="R15" s="218"/>
    </row>
    <row r="16" spans="1:18" x14ac:dyDescent="0.25">
      <c r="A16" s="162"/>
      <c r="B16" s="135"/>
      <c r="C16" s="136"/>
      <c r="D16" s="153"/>
      <c r="E16" s="153"/>
      <c r="F16" s="272"/>
      <c r="G16" s="153"/>
      <c r="H16" s="138"/>
      <c r="I16" s="153"/>
      <c r="J16" s="153"/>
      <c r="K16" s="138"/>
      <c r="L16" s="89"/>
      <c r="M16" s="264"/>
      <c r="N16" s="262"/>
      <c r="O16" s="263"/>
      <c r="P16" s="218"/>
      <c r="Q16" s="218"/>
      <c r="R16" s="218"/>
    </row>
    <row r="17" spans="1:18" x14ac:dyDescent="0.25">
      <c r="A17" s="162"/>
      <c r="B17" s="135"/>
      <c r="C17" s="136"/>
      <c r="D17" s="153"/>
      <c r="E17" s="153"/>
      <c r="F17" s="272"/>
      <c r="G17" s="153"/>
      <c r="H17" s="138"/>
      <c r="I17" s="153"/>
      <c r="J17" s="153"/>
      <c r="K17" s="138"/>
      <c r="L17" s="89"/>
      <c r="M17" s="264"/>
      <c r="N17" s="262"/>
      <c r="O17" s="263"/>
      <c r="P17" s="218"/>
      <c r="Q17" s="218"/>
      <c r="R17" s="218"/>
    </row>
    <row r="18" spans="1:18" x14ac:dyDescent="0.25">
      <c r="A18" s="162"/>
      <c r="B18" s="135"/>
      <c r="C18" s="136"/>
      <c r="D18" s="153"/>
      <c r="E18" s="153"/>
      <c r="F18" s="272"/>
      <c r="G18" s="153"/>
      <c r="H18" s="138"/>
      <c r="I18" s="153"/>
      <c r="J18" s="153"/>
      <c r="K18" s="138"/>
      <c r="L18" s="89"/>
      <c r="M18" s="264"/>
      <c r="N18" s="262"/>
      <c r="O18" s="263"/>
      <c r="P18" s="218"/>
      <c r="Q18" s="218"/>
      <c r="R18" s="218"/>
    </row>
    <row r="19" spans="1:18" x14ac:dyDescent="0.25">
      <c r="A19" s="162"/>
      <c r="B19" s="135"/>
      <c r="C19" s="136"/>
      <c r="D19" s="153"/>
      <c r="E19" s="153"/>
      <c r="F19" s="272"/>
      <c r="G19" s="153"/>
      <c r="H19" s="138"/>
      <c r="I19" s="153"/>
      <c r="J19" s="153"/>
      <c r="K19" s="138"/>
      <c r="L19" s="89"/>
      <c r="M19" s="264"/>
      <c r="N19" s="262"/>
      <c r="O19" s="263"/>
      <c r="P19" s="218"/>
      <c r="Q19" s="218"/>
      <c r="R19" s="218"/>
    </row>
    <row r="20" spans="1:18" x14ac:dyDescent="0.25">
      <c r="A20" s="162"/>
      <c r="B20" s="135"/>
      <c r="C20" s="136"/>
      <c r="D20" s="153"/>
      <c r="E20" s="153"/>
      <c r="F20" s="272"/>
      <c r="G20" s="153"/>
      <c r="H20" s="138"/>
      <c r="I20" s="153"/>
      <c r="J20" s="153"/>
      <c r="K20" s="138"/>
      <c r="L20" s="89"/>
      <c r="M20" s="264"/>
      <c r="N20" s="262"/>
      <c r="O20" s="263"/>
      <c r="P20" s="218"/>
      <c r="Q20" s="218"/>
      <c r="R20" s="218"/>
    </row>
    <row r="21" spans="1:18" ht="15.75" thickBot="1" x14ac:dyDescent="0.3">
      <c r="A21" s="162"/>
      <c r="B21" s="135"/>
      <c r="C21" s="136"/>
      <c r="D21" s="153"/>
      <c r="E21" s="153"/>
      <c r="F21" s="272"/>
      <c r="G21" s="153"/>
      <c r="H21" s="138"/>
      <c r="I21" s="153"/>
      <c r="J21" s="153"/>
      <c r="K21" s="138"/>
      <c r="L21" s="89"/>
      <c r="M21" s="264"/>
      <c r="N21" s="262"/>
      <c r="O21" s="263"/>
      <c r="P21" s="218"/>
      <c r="Q21" s="218"/>
      <c r="R21" s="218"/>
    </row>
    <row r="22" spans="1:18" ht="16.5" thickBot="1" x14ac:dyDescent="0.3">
      <c r="A22" s="425" t="s">
        <v>971</v>
      </c>
      <c r="B22" s="426"/>
      <c r="C22" s="426"/>
      <c r="D22" s="426"/>
      <c r="E22" s="426"/>
      <c r="F22" s="272"/>
      <c r="G22" s="94" t="s">
        <v>958</v>
      </c>
      <c r="H22" s="94"/>
      <c r="I22" s="94"/>
      <c r="J22" s="94"/>
      <c r="K22" s="94"/>
      <c r="L22" s="94"/>
      <c r="M22" s="409" t="s">
        <v>2735</v>
      </c>
      <c r="N22" s="410"/>
      <c r="O22" s="411"/>
      <c r="P22" s="218"/>
      <c r="Q22" s="218"/>
      <c r="R22" s="218"/>
    </row>
    <row r="23" spans="1:18" ht="16.5" thickBot="1" x14ac:dyDescent="0.3">
      <c r="A23" s="427" t="s">
        <v>972</v>
      </c>
      <c r="B23" s="428"/>
      <c r="C23" s="428"/>
      <c r="D23" s="428"/>
      <c r="E23" s="428"/>
      <c r="F23" s="271"/>
      <c r="G23" s="424" t="s">
        <v>959</v>
      </c>
      <c r="H23" s="424"/>
      <c r="I23" s="424"/>
      <c r="J23" s="424"/>
      <c r="K23" s="424"/>
      <c r="L23" s="424"/>
      <c r="M23" s="294" t="s">
        <v>286</v>
      </c>
      <c r="N23" s="294" t="s">
        <v>2734</v>
      </c>
      <c r="O23" s="294"/>
      <c r="P23" s="218"/>
      <c r="Q23" s="218"/>
      <c r="R23" s="218"/>
    </row>
    <row r="24" spans="1:18" ht="15.75" thickBot="1" x14ac:dyDescent="0.3">
      <c r="A24" s="423" t="s">
        <v>973</v>
      </c>
      <c r="B24" s="424"/>
      <c r="C24" s="424"/>
      <c r="D24" s="424"/>
      <c r="E24" s="424"/>
      <c r="F24" s="273"/>
      <c r="G24" s="424" t="s">
        <v>960</v>
      </c>
      <c r="H24" s="424"/>
      <c r="I24" s="424"/>
      <c r="J24" s="424"/>
      <c r="K24" s="424"/>
      <c r="L24" s="424"/>
      <c r="M24" s="430" t="str">
        <f>API!A101</f>
        <v>NXS</v>
      </c>
      <c r="N24" s="431"/>
      <c r="O24" s="432"/>
      <c r="P24" s="218"/>
      <c r="Q24" s="218"/>
      <c r="R24" s="218"/>
    </row>
    <row r="25" spans="1:18" x14ac:dyDescent="0.25">
      <c r="A25" s="423" t="s">
        <v>974</v>
      </c>
      <c r="B25" s="424"/>
      <c r="C25" s="424"/>
      <c r="D25" s="424"/>
      <c r="E25" s="424"/>
      <c r="F25" s="273"/>
      <c r="G25" s="424" t="s">
        <v>977</v>
      </c>
      <c r="H25" s="424"/>
      <c r="I25" s="424"/>
      <c r="J25" s="424"/>
      <c r="K25" s="424"/>
      <c r="L25" s="424"/>
      <c r="M25" s="266" t="str">
        <f>API!A100</f>
        <v>STORJ</v>
      </c>
      <c r="N25" s="266" t="str">
        <f>API!M100</f>
        <v>0,6317412798</v>
      </c>
      <c r="O25" s="266"/>
      <c r="P25" s="218"/>
      <c r="Q25" s="218"/>
      <c r="R25" s="218"/>
    </row>
    <row r="26" spans="1:18" x14ac:dyDescent="0.25">
      <c r="A26" s="423" t="s">
        <v>975</v>
      </c>
      <c r="B26" s="424"/>
      <c r="C26" s="424"/>
      <c r="D26" s="424"/>
      <c r="E26" s="424"/>
      <c r="F26" s="273"/>
      <c r="G26" s="424" t="s">
        <v>978</v>
      </c>
      <c r="H26" s="424"/>
      <c r="I26" s="424"/>
      <c r="J26" s="424"/>
      <c r="K26" s="424"/>
      <c r="L26" s="424"/>
      <c r="M26" s="266" t="str">
        <f>API!A99</f>
        <v>AGI</v>
      </c>
      <c r="N26" s="266" t="str">
        <f>API!M99</f>
        <v>0,1645160929</v>
      </c>
      <c r="O26" s="266"/>
      <c r="P26" s="218"/>
      <c r="Q26" s="218"/>
      <c r="R26" s="218"/>
    </row>
    <row r="27" spans="1:18" x14ac:dyDescent="0.25">
      <c r="A27" s="423" t="s">
        <v>976</v>
      </c>
      <c r="B27" s="424"/>
      <c r="C27" s="424"/>
      <c r="D27" s="424"/>
      <c r="E27" s="424"/>
      <c r="F27" s="273"/>
      <c r="G27" s="424" t="s">
        <v>979</v>
      </c>
      <c r="H27" s="424"/>
      <c r="I27" s="424"/>
      <c r="J27" s="424"/>
      <c r="K27" s="424"/>
      <c r="L27" s="424"/>
      <c r="M27" s="266" t="str">
        <f>API!A98</f>
        <v>BTX</v>
      </c>
      <c r="N27" s="266" t="str">
        <f>API!M98</f>
        <v>6,9958914569</v>
      </c>
      <c r="O27" s="266"/>
      <c r="P27" s="218"/>
      <c r="Q27" s="218"/>
      <c r="R27" s="218"/>
    </row>
    <row r="28" spans="1:18" ht="15.75" thickBot="1" x14ac:dyDescent="0.3">
      <c r="A28" s="166"/>
      <c r="B28" s="92"/>
      <c r="C28" s="92"/>
      <c r="D28" s="134"/>
      <c r="E28" s="134"/>
      <c r="F28" s="270"/>
      <c r="G28" s="158"/>
      <c r="H28" s="158"/>
      <c r="I28" s="158"/>
      <c r="J28" s="158"/>
      <c r="K28" s="158"/>
      <c r="L28" s="158"/>
      <c r="M28" s="266" t="str">
        <f>API!A97</f>
        <v>PLR</v>
      </c>
      <c r="N28" s="266" t="str">
        <f>API!M97</f>
        <v>0,3807939871</v>
      </c>
      <c r="O28" s="266"/>
      <c r="P28" s="218"/>
      <c r="Q28" s="218"/>
      <c r="R28" s="218"/>
    </row>
    <row r="29" spans="1:18" x14ac:dyDescent="0.25">
      <c r="A29" s="162"/>
      <c r="B29" s="89"/>
      <c r="C29" s="89"/>
      <c r="D29" s="133"/>
      <c r="E29" s="133"/>
      <c r="F29" s="270"/>
      <c r="G29" s="153"/>
      <c r="H29" s="153"/>
      <c r="I29" s="153"/>
      <c r="J29" s="153"/>
      <c r="K29" s="153"/>
      <c r="L29" s="153"/>
      <c r="M29" s="266"/>
      <c r="N29" s="266"/>
      <c r="O29" s="266"/>
      <c r="P29" s="218"/>
      <c r="Q29" s="218"/>
      <c r="R29" s="218"/>
    </row>
    <row r="30" spans="1:18" x14ac:dyDescent="0.25">
      <c r="A30" s="162"/>
      <c r="B30" s="89"/>
      <c r="C30" s="89"/>
      <c r="D30" s="133"/>
      <c r="E30" s="133"/>
      <c r="F30" s="270"/>
      <c r="G30" s="153"/>
      <c r="H30" s="153"/>
      <c r="I30" s="153"/>
      <c r="J30" s="153"/>
      <c r="K30" s="153"/>
      <c r="L30" s="153"/>
      <c r="M30" s="266"/>
      <c r="N30" s="266"/>
      <c r="O30" s="266"/>
      <c r="P30" s="218"/>
      <c r="Q30" s="218"/>
      <c r="R30" s="218"/>
    </row>
    <row r="31" spans="1:18" ht="15.75" thickBot="1" x14ac:dyDescent="0.3">
      <c r="A31" s="166"/>
      <c r="B31" s="92"/>
      <c r="C31" s="92"/>
      <c r="D31" s="134"/>
      <c r="E31" s="134"/>
      <c r="F31" s="274"/>
      <c r="G31" s="268"/>
      <c r="H31" s="268"/>
      <c r="I31" s="268"/>
      <c r="J31" s="268"/>
      <c r="K31" s="268"/>
      <c r="L31" s="269"/>
      <c r="M31" s="267"/>
      <c r="N31" s="267"/>
      <c r="O31" s="267"/>
      <c r="P31" s="218"/>
      <c r="Q31" s="218"/>
      <c r="R31" s="218"/>
    </row>
    <row r="32" spans="1:18" x14ac:dyDescent="0.25">
      <c r="A32" s="218"/>
      <c r="B32" s="218"/>
      <c r="C32" s="218"/>
      <c r="D32" s="218"/>
      <c r="E32" s="218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</row>
    <row r="33" spans="1:18" x14ac:dyDescent="0.25">
      <c r="A33" s="218"/>
      <c r="B33" s="218"/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</row>
    <row r="34" spans="1:18" x14ac:dyDescent="0.25">
      <c r="A34" s="218"/>
      <c r="B34" s="218"/>
      <c r="C34" s="218"/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</row>
    <row r="35" spans="1:18" x14ac:dyDescent="0.25">
      <c r="A35" s="218"/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</row>
    <row r="36" spans="1:18" x14ac:dyDescent="0.25">
      <c r="A36" s="218"/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</row>
    <row r="37" spans="1:18" x14ac:dyDescent="0.25">
      <c r="A37" s="218"/>
      <c r="B37" s="218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</row>
    <row r="38" spans="1:18" x14ac:dyDescent="0.25">
      <c r="A38" s="218"/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</row>
    <row r="39" spans="1:18" x14ac:dyDescent="0.25">
      <c r="A39" s="218"/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  <c r="P39" s="218"/>
      <c r="Q39" s="218"/>
      <c r="R39" s="218"/>
    </row>
    <row r="40" spans="1:18" x14ac:dyDescent="0.25">
      <c r="A40" s="218"/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</row>
    <row r="41" spans="1:18" x14ac:dyDescent="0.25">
      <c r="A41" s="218"/>
      <c r="B41" s="218"/>
      <c r="C41" s="218"/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O41" s="218"/>
      <c r="P41" s="218"/>
      <c r="Q41" s="218"/>
      <c r="R41" s="218"/>
    </row>
    <row r="42" spans="1:18" x14ac:dyDescent="0.25">
      <c r="A42" s="218"/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  <c r="O42" s="218"/>
      <c r="P42" s="218"/>
      <c r="Q42" s="218"/>
      <c r="R42" s="218"/>
    </row>
    <row r="43" spans="1:18" x14ac:dyDescent="0.25">
      <c r="A43" s="218"/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</row>
    <row r="44" spans="1:18" x14ac:dyDescent="0.25">
      <c r="A44" s="218"/>
      <c r="B44" s="218"/>
      <c r="C44" s="218"/>
      <c r="D44" s="218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</row>
    <row r="45" spans="1:18" x14ac:dyDescent="0.25">
      <c r="A45" s="218"/>
      <c r="B45" s="218"/>
      <c r="C45" s="218"/>
      <c r="D45" s="218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</row>
    <row r="46" spans="1:18" x14ac:dyDescent="0.25">
      <c r="A46" s="218"/>
      <c r="B46" s="218"/>
      <c r="C46" s="218"/>
      <c r="D46" s="218"/>
      <c r="E46" s="218"/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</row>
    <row r="47" spans="1:18" x14ac:dyDescent="0.25">
      <c r="A47" s="218"/>
      <c r="B47" s="218"/>
      <c r="C47" s="218"/>
      <c r="D47" s="218"/>
      <c r="E47" s="218"/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</row>
  </sheetData>
  <mergeCells count="28">
    <mergeCell ref="M22:O22"/>
    <mergeCell ref="A27:E27"/>
    <mergeCell ref="A22:E22"/>
    <mergeCell ref="I11:J11"/>
    <mergeCell ref="I13:J13"/>
    <mergeCell ref="A23:E23"/>
    <mergeCell ref="A24:E24"/>
    <mergeCell ref="A25:E25"/>
    <mergeCell ref="A26:E26"/>
    <mergeCell ref="G25:L25"/>
    <mergeCell ref="G26:L26"/>
    <mergeCell ref="I15:J15"/>
    <mergeCell ref="G23:L23"/>
    <mergeCell ref="G24:L24"/>
    <mergeCell ref="G27:L27"/>
    <mergeCell ref="M24:O24"/>
    <mergeCell ref="M12:O12"/>
    <mergeCell ref="M10:O10"/>
    <mergeCell ref="A1:O1"/>
    <mergeCell ref="A2:O2"/>
    <mergeCell ref="M3:O9"/>
    <mergeCell ref="I9:J9"/>
    <mergeCell ref="A3:E3"/>
    <mergeCell ref="A4:E4"/>
    <mergeCell ref="I6:J6"/>
    <mergeCell ref="I7:J7"/>
    <mergeCell ref="G3:L3"/>
    <mergeCell ref="G4:L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20" r:id="rId4" name="lblTopCoin5">
          <controlPr defaultSize="0" autoLine="0" r:id="rId5">
            <anchor moveWithCells="1">
              <from>
                <xdr:col>7</xdr:col>
                <xdr:colOff>19050</xdr:colOff>
                <xdr:row>14</xdr:row>
                <xdr:rowOff>0</xdr:rowOff>
              </from>
              <to>
                <xdr:col>7</xdr:col>
                <xdr:colOff>781050</xdr:colOff>
                <xdr:row>15</xdr:row>
                <xdr:rowOff>9525</xdr:rowOff>
              </to>
            </anchor>
          </controlPr>
        </control>
      </mc:Choice>
      <mc:Fallback>
        <control shapeId="8220" r:id="rId4" name="lblTopCoin5"/>
      </mc:Fallback>
    </mc:AlternateContent>
    <mc:AlternateContent xmlns:mc="http://schemas.openxmlformats.org/markup-compatibility/2006">
      <mc:Choice Requires="x14">
        <control shapeId="8219" r:id="rId6" name="lblTopCoin4">
          <controlPr defaultSize="0" autoLine="0" r:id="rId5">
            <anchor moveWithCells="1">
              <from>
                <xdr:col>7</xdr:col>
                <xdr:colOff>19050</xdr:colOff>
                <xdr:row>12</xdr:row>
                <xdr:rowOff>0</xdr:rowOff>
              </from>
              <to>
                <xdr:col>7</xdr:col>
                <xdr:colOff>781050</xdr:colOff>
                <xdr:row>13</xdr:row>
                <xdr:rowOff>19050</xdr:rowOff>
              </to>
            </anchor>
          </controlPr>
        </control>
      </mc:Choice>
      <mc:Fallback>
        <control shapeId="8219" r:id="rId6" name="lblTopCoin4"/>
      </mc:Fallback>
    </mc:AlternateContent>
    <mc:AlternateContent xmlns:mc="http://schemas.openxmlformats.org/markup-compatibility/2006">
      <mc:Choice Requires="x14">
        <control shapeId="8218" r:id="rId7" name="lblTopCoin3">
          <controlPr defaultSize="0" autoLine="0" r:id="rId5">
            <anchor moveWithCells="1">
              <from>
                <xdr:col>7</xdr:col>
                <xdr:colOff>19050</xdr:colOff>
                <xdr:row>10</xdr:row>
                <xdr:rowOff>0</xdr:rowOff>
              </from>
              <to>
                <xdr:col>7</xdr:col>
                <xdr:colOff>781050</xdr:colOff>
                <xdr:row>11</xdr:row>
                <xdr:rowOff>19050</xdr:rowOff>
              </to>
            </anchor>
          </controlPr>
        </control>
      </mc:Choice>
      <mc:Fallback>
        <control shapeId="8218" r:id="rId7" name="lblTopCoin3"/>
      </mc:Fallback>
    </mc:AlternateContent>
    <mc:AlternateContent xmlns:mc="http://schemas.openxmlformats.org/markup-compatibility/2006">
      <mc:Choice Requires="x14">
        <control shapeId="8217" r:id="rId8" name="lblTopCoin2">
          <controlPr defaultSize="0" autoLine="0" r:id="rId5">
            <anchor moveWithCells="1">
              <from>
                <xdr:col>7</xdr:col>
                <xdr:colOff>19050</xdr:colOff>
                <xdr:row>8</xdr:row>
                <xdr:rowOff>9525</xdr:rowOff>
              </from>
              <to>
                <xdr:col>7</xdr:col>
                <xdr:colOff>781050</xdr:colOff>
                <xdr:row>9</xdr:row>
                <xdr:rowOff>9525</xdr:rowOff>
              </to>
            </anchor>
          </controlPr>
        </control>
      </mc:Choice>
      <mc:Fallback>
        <control shapeId="8217" r:id="rId8" name="lblTopCoin2"/>
      </mc:Fallback>
    </mc:AlternateContent>
    <mc:AlternateContent xmlns:mc="http://schemas.openxmlformats.org/markup-compatibility/2006">
      <mc:Choice Requires="x14">
        <control shapeId="8216" r:id="rId9" name="lblTopCoin1">
          <controlPr defaultSize="0" autoLine="0" r:id="rId5">
            <anchor moveWithCells="1">
              <from>
                <xdr:col>7</xdr:col>
                <xdr:colOff>19050</xdr:colOff>
                <xdr:row>6</xdr:row>
                <xdr:rowOff>9525</xdr:rowOff>
              </from>
              <to>
                <xdr:col>7</xdr:col>
                <xdr:colOff>781050</xdr:colOff>
                <xdr:row>7</xdr:row>
                <xdr:rowOff>28575</xdr:rowOff>
              </to>
            </anchor>
          </controlPr>
        </control>
      </mc:Choice>
      <mc:Fallback>
        <control shapeId="8216" r:id="rId9" name="lblTopCoin1"/>
      </mc:Fallback>
    </mc:AlternateContent>
    <mc:AlternateContent xmlns:mc="http://schemas.openxmlformats.org/markup-compatibility/2006">
      <mc:Choice Requires="x14">
        <control shapeId="8215" r:id="rId10" name="cmdTopEinstellungen">
          <controlPr defaultSize="0" autoLine="0" r:id="rId11">
            <anchor moveWithCells="1" sizeWithCells="1">
              <from>
                <xdr:col>8</xdr:col>
                <xdr:colOff>0</xdr:colOff>
                <xdr:row>18</xdr:row>
                <xdr:rowOff>47625</xdr:rowOff>
              </from>
              <to>
                <xdr:col>9</xdr:col>
                <xdr:colOff>638175</xdr:colOff>
                <xdr:row>20</xdr:row>
                <xdr:rowOff>9525</xdr:rowOff>
              </to>
            </anchor>
          </controlPr>
        </control>
      </mc:Choice>
      <mc:Fallback>
        <control shapeId="8215" r:id="rId10" name="cmdTopEinstellungen"/>
      </mc:Fallback>
    </mc:AlternateContent>
    <mc:AlternateContent xmlns:mc="http://schemas.openxmlformats.org/markup-compatibility/2006">
      <mc:Choice Requires="x14">
        <control shapeId="8214" r:id="rId12" name="cmdTopDeaktivieren">
          <controlPr defaultSize="0" disabled="1" autoLine="0" r:id="rId13">
            <anchor moveWithCells="1" sizeWithCells="1">
              <from>
                <xdr:col>6</xdr:col>
                <xdr:colOff>114300</xdr:colOff>
                <xdr:row>18</xdr:row>
                <xdr:rowOff>47625</xdr:rowOff>
              </from>
              <to>
                <xdr:col>7</xdr:col>
                <xdr:colOff>190500</xdr:colOff>
                <xdr:row>20</xdr:row>
                <xdr:rowOff>9525</xdr:rowOff>
              </to>
            </anchor>
          </controlPr>
        </control>
      </mc:Choice>
      <mc:Fallback>
        <control shapeId="8214" r:id="rId12" name="cmdTopDeaktivieren"/>
      </mc:Fallback>
    </mc:AlternateContent>
    <mc:AlternateContent xmlns:mc="http://schemas.openxmlformats.org/markup-compatibility/2006">
      <mc:Choice Requires="x14">
        <control shapeId="8213" r:id="rId14" name="cmdTopAlarmaktivieren">
          <controlPr defaultSize="0" autoLine="0" r:id="rId15">
            <anchor moveWithCells="1" sizeWithCells="1">
              <from>
                <xdr:col>10</xdr:col>
                <xdr:colOff>438150</xdr:colOff>
                <xdr:row>18</xdr:row>
                <xdr:rowOff>47625</xdr:rowOff>
              </from>
              <to>
                <xdr:col>11</xdr:col>
                <xdr:colOff>990600</xdr:colOff>
                <xdr:row>20</xdr:row>
                <xdr:rowOff>9525</xdr:rowOff>
              </to>
            </anchor>
          </controlPr>
        </control>
      </mc:Choice>
      <mc:Fallback>
        <control shapeId="8213" r:id="rId14" name="cmdTopAlarmaktivieren"/>
      </mc:Fallback>
    </mc:AlternateContent>
    <mc:AlternateContent xmlns:mc="http://schemas.openxmlformats.org/markup-compatibility/2006">
      <mc:Choice Requires="x14">
        <control shapeId="8212" r:id="rId16" name="tbCoin5Max">
          <controlPr defaultSize="0" autoLine="0" r:id="rId17">
            <anchor moveWithCells="1" sizeWithCells="1">
              <from>
                <xdr:col>3</xdr:col>
                <xdr:colOff>962025</xdr:colOff>
                <xdr:row>13</xdr:row>
                <xdr:rowOff>180975</xdr:rowOff>
              </from>
              <to>
                <xdr:col>4</xdr:col>
                <xdr:colOff>1428750</xdr:colOff>
                <xdr:row>15</xdr:row>
                <xdr:rowOff>9525</xdr:rowOff>
              </to>
            </anchor>
          </controlPr>
        </control>
      </mc:Choice>
      <mc:Fallback>
        <control shapeId="8212" r:id="rId16" name="tbCoin5Max"/>
      </mc:Fallback>
    </mc:AlternateContent>
    <mc:AlternateContent xmlns:mc="http://schemas.openxmlformats.org/markup-compatibility/2006">
      <mc:Choice Requires="x14">
        <control shapeId="8211" r:id="rId18" name="tbCoin4Max">
          <controlPr defaultSize="0" autoLine="0" r:id="rId17">
            <anchor moveWithCells="1" sizeWithCells="1">
              <from>
                <xdr:col>3</xdr:col>
                <xdr:colOff>962025</xdr:colOff>
                <xdr:row>12</xdr:row>
                <xdr:rowOff>9525</xdr:rowOff>
              </from>
              <to>
                <xdr:col>4</xdr:col>
                <xdr:colOff>1428750</xdr:colOff>
                <xdr:row>13</xdr:row>
                <xdr:rowOff>38100</xdr:rowOff>
              </to>
            </anchor>
          </controlPr>
        </control>
      </mc:Choice>
      <mc:Fallback>
        <control shapeId="8211" r:id="rId18" name="tbCoin4Max"/>
      </mc:Fallback>
    </mc:AlternateContent>
    <mc:AlternateContent xmlns:mc="http://schemas.openxmlformats.org/markup-compatibility/2006">
      <mc:Choice Requires="x14">
        <control shapeId="8210" r:id="rId19" name="tbCoin3Max">
          <controlPr defaultSize="0" autoLine="0" r:id="rId17">
            <anchor moveWithCells="1" sizeWithCells="1">
              <from>
                <xdr:col>3</xdr:col>
                <xdr:colOff>962025</xdr:colOff>
                <xdr:row>10</xdr:row>
                <xdr:rowOff>9525</xdr:rowOff>
              </from>
              <to>
                <xdr:col>4</xdr:col>
                <xdr:colOff>1428750</xdr:colOff>
                <xdr:row>11</xdr:row>
                <xdr:rowOff>38100</xdr:rowOff>
              </to>
            </anchor>
          </controlPr>
        </control>
      </mc:Choice>
      <mc:Fallback>
        <control shapeId="8210" r:id="rId19" name="tbCoin3Max"/>
      </mc:Fallback>
    </mc:AlternateContent>
    <mc:AlternateContent xmlns:mc="http://schemas.openxmlformats.org/markup-compatibility/2006">
      <mc:Choice Requires="x14">
        <control shapeId="8209" r:id="rId20" name="tbCoin2Max">
          <controlPr defaultSize="0" autoLine="0" r:id="rId17">
            <anchor moveWithCells="1" sizeWithCells="1">
              <from>
                <xdr:col>3</xdr:col>
                <xdr:colOff>962025</xdr:colOff>
                <xdr:row>8</xdr:row>
                <xdr:rowOff>0</xdr:rowOff>
              </from>
              <to>
                <xdr:col>4</xdr:col>
                <xdr:colOff>1428750</xdr:colOff>
                <xdr:row>9</xdr:row>
                <xdr:rowOff>9525</xdr:rowOff>
              </to>
            </anchor>
          </controlPr>
        </control>
      </mc:Choice>
      <mc:Fallback>
        <control shapeId="8209" r:id="rId20" name="tbCoin2Max"/>
      </mc:Fallback>
    </mc:AlternateContent>
    <mc:AlternateContent xmlns:mc="http://schemas.openxmlformats.org/markup-compatibility/2006">
      <mc:Choice Requires="x14">
        <control shapeId="8208" r:id="rId21" name="tbCoin1Max">
          <controlPr defaultSize="0" autoLine="0" r:id="rId17">
            <anchor moveWithCells="1" sizeWithCells="1">
              <from>
                <xdr:col>3</xdr:col>
                <xdr:colOff>962025</xdr:colOff>
                <xdr:row>5</xdr:row>
                <xdr:rowOff>190500</xdr:rowOff>
              </from>
              <to>
                <xdr:col>4</xdr:col>
                <xdr:colOff>1428750</xdr:colOff>
                <xdr:row>7</xdr:row>
                <xdr:rowOff>19050</xdr:rowOff>
              </to>
            </anchor>
          </controlPr>
        </control>
      </mc:Choice>
      <mc:Fallback>
        <control shapeId="8208" r:id="rId21" name="tbCoin1Max"/>
      </mc:Fallback>
    </mc:AlternateContent>
    <mc:AlternateContent xmlns:mc="http://schemas.openxmlformats.org/markup-compatibility/2006">
      <mc:Choice Requires="x14">
        <control shapeId="8207" r:id="rId22" name="tbCoin5Min">
          <controlPr defaultSize="0" autoLine="0" r:id="rId23">
            <anchor moveWithCells="1" sizeWithCells="1">
              <from>
                <xdr:col>1</xdr:col>
                <xdr:colOff>752475</xdr:colOff>
                <xdr:row>13</xdr:row>
                <xdr:rowOff>180975</xdr:rowOff>
              </from>
              <to>
                <xdr:col>3</xdr:col>
                <xdr:colOff>9525</xdr:colOff>
                <xdr:row>15</xdr:row>
                <xdr:rowOff>9525</xdr:rowOff>
              </to>
            </anchor>
          </controlPr>
        </control>
      </mc:Choice>
      <mc:Fallback>
        <control shapeId="8207" r:id="rId22" name="tbCoin5Min"/>
      </mc:Fallback>
    </mc:AlternateContent>
    <mc:AlternateContent xmlns:mc="http://schemas.openxmlformats.org/markup-compatibility/2006">
      <mc:Choice Requires="x14">
        <control shapeId="8206" r:id="rId24" name="tbCoin4Min">
          <controlPr defaultSize="0" autoLine="0" r:id="rId23">
            <anchor moveWithCells="1" sizeWithCells="1">
              <from>
                <xdr:col>1</xdr:col>
                <xdr:colOff>752475</xdr:colOff>
                <xdr:row>11</xdr:row>
                <xdr:rowOff>180975</xdr:rowOff>
              </from>
              <to>
                <xdr:col>3</xdr:col>
                <xdr:colOff>9525</xdr:colOff>
                <xdr:row>13</xdr:row>
                <xdr:rowOff>19050</xdr:rowOff>
              </to>
            </anchor>
          </controlPr>
        </control>
      </mc:Choice>
      <mc:Fallback>
        <control shapeId="8206" r:id="rId24" name="tbCoin4Min"/>
      </mc:Fallback>
    </mc:AlternateContent>
    <mc:AlternateContent xmlns:mc="http://schemas.openxmlformats.org/markup-compatibility/2006">
      <mc:Choice Requires="x14">
        <control shapeId="8205" r:id="rId25" name="tbCoin3Min">
          <controlPr defaultSize="0" autoLine="0" r:id="rId23">
            <anchor moveWithCells="1" sizeWithCells="1">
              <from>
                <xdr:col>1</xdr:col>
                <xdr:colOff>752475</xdr:colOff>
                <xdr:row>10</xdr:row>
                <xdr:rowOff>9525</xdr:rowOff>
              </from>
              <to>
                <xdr:col>3</xdr:col>
                <xdr:colOff>9525</xdr:colOff>
                <xdr:row>11</xdr:row>
                <xdr:rowOff>38100</xdr:rowOff>
              </to>
            </anchor>
          </controlPr>
        </control>
      </mc:Choice>
      <mc:Fallback>
        <control shapeId="8205" r:id="rId25" name="tbCoin3Min"/>
      </mc:Fallback>
    </mc:AlternateContent>
    <mc:AlternateContent xmlns:mc="http://schemas.openxmlformats.org/markup-compatibility/2006">
      <mc:Choice Requires="x14">
        <control shapeId="8204" r:id="rId26" name="tbCoin2Min">
          <controlPr defaultSize="0" autoLine="0" r:id="rId23">
            <anchor moveWithCells="1" sizeWithCells="1">
              <from>
                <xdr:col>1</xdr:col>
                <xdr:colOff>752475</xdr:colOff>
                <xdr:row>8</xdr:row>
                <xdr:rowOff>9525</xdr:rowOff>
              </from>
              <to>
                <xdr:col>3</xdr:col>
                <xdr:colOff>9525</xdr:colOff>
                <xdr:row>9</xdr:row>
                <xdr:rowOff>19050</xdr:rowOff>
              </to>
            </anchor>
          </controlPr>
        </control>
      </mc:Choice>
      <mc:Fallback>
        <control shapeId="8204" r:id="rId26" name="tbCoin2Min"/>
      </mc:Fallback>
    </mc:AlternateContent>
    <mc:AlternateContent xmlns:mc="http://schemas.openxmlformats.org/markup-compatibility/2006">
      <mc:Choice Requires="x14">
        <control shapeId="8203" r:id="rId27" name="tbCoin1Min">
          <controlPr defaultSize="0" autoLine="0" r:id="rId23">
            <anchor moveWithCells="1" sizeWithCells="1">
              <from>
                <xdr:col>1</xdr:col>
                <xdr:colOff>752475</xdr:colOff>
                <xdr:row>5</xdr:row>
                <xdr:rowOff>190500</xdr:rowOff>
              </from>
              <to>
                <xdr:col>3</xdr:col>
                <xdr:colOff>9525</xdr:colOff>
                <xdr:row>7</xdr:row>
                <xdr:rowOff>19050</xdr:rowOff>
              </to>
            </anchor>
          </controlPr>
        </control>
      </mc:Choice>
      <mc:Fallback>
        <control shapeId="8203" r:id="rId27" name="tbCoin1Min"/>
      </mc:Fallback>
    </mc:AlternateContent>
    <mc:AlternateContent xmlns:mc="http://schemas.openxmlformats.org/markup-compatibility/2006">
      <mc:Choice Requires="x14">
        <control shapeId="8202" r:id="rId28" name="cbCoin5">
          <controlPr defaultSize="0" autoLine="0" listFillRange="API!A2:A101" r:id="rId29">
            <anchor moveWithCells="1" sizeWithCells="1">
              <from>
                <xdr:col>0</xdr:col>
                <xdr:colOff>561975</xdr:colOff>
                <xdr:row>13</xdr:row>
                <xdr:rowOff>180975</xdr:rowOff>
              </from>
              <to>
                <xdr:col>1</xdr:col>
                <xdr:colOff>714375</xdr:colOff>
                <xdr:row>15</xdr:row>
                <xdr:rowOff>9525</xdr:rowOff>
              </to>
            </anchor>
          </controlPr>
        </control>
      </mc:Choice>
      <mc:Fallback>
        <control shapeId="8202" r:id="rId28" name="cbCoin5"/>
      </mc:Fallback>
    </mc:AlternateContent>
    <mc:AlternateContent xmlns:mc="http://schemas.openxmlformats.org/markup-compatibility/2006">
      <mc:Choice Requires="x14">
        <control shapeId="8201" r:id="rId30" name="cbCoin4">
          <controlPr defaultSize="0" autoLine="0" listFillRange="API!A2:A101" r:id="rId31">
            <anchor moveWithCells="1" sizeWithCells="1">
              <from>
                <xdr:col>0</xdr:col>
                <xdr:colOff>561975</xdr:colOff>
                <xdr:row>11</xdr:row>
                <xdr:rowOff>190500</xdr:rowOff>
              </from>
              <to>
                <xdr:col>1</xdr:col>
                <xdr:colOff>714375</xdr:colOff>
                <xdr:row>13</xdr:row>
                <xdr:rowOff>19050</xdr:rowOff>
              </to>
            </anchor>
          </controlPr>
        </control>
      </mc:Choice>
      <mc:Fallback>
        <control shapeId="8201" r:id="rId30" name="cbCoin4"/>
      </mc:Fallback>
    </mc:AlternateContent>
    <mc:AlternateContent xmlns:mc="http://schemas.openxmlformats.org/markup-compatibility/2006">
      <mc:Choice Requires="x14">
        <control shapeId="8200" r:id="rId32" name="cbCoin3">
          <controlPr defaultSize="0" autoLine="0" listFillRange="API!A2:A101" r:id="rId33">
            <anchor moveWithCells="1" sizeWithCells="1">
              <from>
                <xdr:col>0</xdr:col>
                <xdr:colOff>561975</xdr:colOff>
                <xdr:row>9</xdr:row>
                <xdr:rowOff>190500</xdr:rowOff>
              </from>
              <to>
                <xdr:col>1</xdr:col>
                <xdr:colOff>714375</xdr:colOff>
                <xdr:row>11</xdr:row>
                <xdr:rowOff>19050</xdr:rowOff>
              </to>
            </anchor>
          </controlPr>
        </control>
      </mc:Choice>
      <mc:Fallback>
        <control shapeId="8200" r:id="rId32" name="cbCoin3"/>
      </mc:Fallback>
    </mc:AlternateContent>
    <mc:AlternateContent xmlns:mc="http://schemas.openxmlformats.org/markup-compatibility/2006">
      <mc:Choice Requires="x14">
        <control shapeId="8199" r:id="rId34" name="cbCoin2">
          <controlPr defaultSize="0" autoLine="0" listFillRange="API!A2:A101" r:id="rId35">
            <anchor moveWithCells="1" sizeWithCells="1">
              <from>
                <xdr:col>0</xdr:col>
                <xdr:colOff>561975</xdr:colOff>
                <xdr:row>7</xdr:row>
                <xdr:rowOff>190500</xdr:rowOff>
              </from>
              <to>
                <xdr:col>1</xdr:col>
                <xdr:colOff>714375</xdr:colOff>
                <xdr:row>9</xdr:row>
                <xdr:rowOff>9525</xdr:rowOff>
              </to>
            </anchor>
          </controlPr>
        </control>
      </mc:Choice>
      <mc:Fallback>
        <control shapeId="8199" r:id="rId34" name="cbCoin2"/>
      </mc:Fallback>
    </mc:AlternateContent>
    <mc:AlternateContent xmlns:mc="http://schemas.openxmlformats.org/markup-compatibility/2006">
      <mc:Choice Requires="x14">
        <control shapeId="8198" r:id="rId36" name="cbCoin1">
          <controlPr defaultSize="0" autoLine="0" listFillRange="API!A2:A101" r:id="rId37">
            <anchor moveWithCells="1" sizeWithCells="1">
              <from>
                <xdr:col>0</xdr:col>
                <xdr:colOff>561975</xdr:colOff>
                <xdr:row>5</xdr:row>
                <xdr:rowOff>190500</xdr:rowOff>
              </from>
              <to>
                <xdr:col>1</xdr:col>
                <xdr:colOff>714375</xdr:colOff>
                <xdr:row>7</xdr:row>
                <xdr:rowOff>19050</xdr:rowOff>
              </to>
            </anchor>
          </controlPr>
        </control>
      </mc:Choice>
      <mc:Fallback>
        <control shapeId="8198" r:id="rId36" name="cbCoin1"/>
      </mc:Fallback>
    </mc:AlternateContent>
    <mc:AlternateContent xmlns:mc="http://schemas.openxmlformats.org/markup-compatibility/2006">
      <mc:Choice Requires="x14">
        <control shapeId="8197" r:id="rId38" name="cmdAlarmDeaktivieren">
          <controlPr defaultSize="0" disabled="1" autoLine="0" r:id="rId39">
            <anchor moveWithCells="1" sizeWithCells="1">
              <from>
                <xdr:col>0</xdr:col>
                <xdr:colOff>114300</xdr:colOff>
                <xdr:row>18</xdr:row>
                <xdr:rowOff>47625</xdr:rowOff>
              </from>
              <to>
                <xdr:col>1</xdr:col>
                <xdr:colOff>666750</xdr:colOff>
                <xdr:row>20</xdr:row>
                <xdr:rowOff>9525</xdr:rowOff>
              </to>
            </anchor>
          </controlPr>
        </control>
      </mc:Choice>
      <mc:Fallback>
        <control shapeId="8197" r:id="rId38" name="cmdAlarmDeaktivieren"/>
      </mc:Fallback>
    </mc:AlternateContent>
    <mc:AlternateContent xmlns:mc="http://schemas.openxmlformats.org/markup-compatibility/2006">
      <mc:Choice Requires="x14">
        <control shapeId="8196" r:id="rId40" name="cmdAlarmAktivieren">
          <controlPr defaultSize="0" autoLine="0" r:id="rId41">
            <anchor moveWithCells="1" sizeWithCells="1">
              <from>
                <xdr:col>3</xdr:col>
                <xdr:colOff>619125</xdr:colOff>
                <xdr:row>18</xdr:row>
                <xdr:rowOff>47625</xdr:rowOff>
              </from>
              <to>
                <xdr:col>4</xdr:col>
                <xdr:colOff>1171575</xdr:colOff>
                <xdr:row>20</xdr:row>
                <xdr:rowOff>9525</xdr:rowOff>
              </to>
            </anchor>
          </controlPr>
        </control>
      </mc:Choice>
      <mc:Fallback>
        <control shapeId="8196" r:id="rId40" name="cmdAlarmAktivieren"/>
      </mc:Fallback>
    </mc:AlternateContent>
    <mc:AlternateContent xmlns:mc="http://schemas.openxmlformats.org/markup-compatibility/2006">
      <mc:Choice Requires="x14">
        <control shapeId="8195" r:id="rId42" name="cmdArbitrageRechner">
          <controlPr autoLine="0" r:id="rId43">
            <anchor moveWithCells="1" sizeWithCells="1">
              <from>
                <xdr:col>12</xdr:col>
                <xdr:colOff>257175</xdr:colOff>
                <xdr:row>6</xdr:row>
                <xdr:rowOff>123825</xdr:rowOff>
              </from>
              <to>
                <xdr:col>14</xdr:col>
                <xdr:colOff>342900</xdr:colOff>
                <xdr:row>8</xdr:row>
                <xdr:rowOff>38100</xdr:rowOff>
              </to>
            </anchor>
          </controlPr>
        </control>
      </mc:Choice>
      <mc:Fallback>
        <control shapeId="8195" r:id="rId42" name="cmdArbitrageRechner"/>
      </mc:Fallback>
    </mc:AlternateContent>
    <mc:AlternateContent xmlns:mc="http://schemas.openxmlformats.org/markup-compatibility/2006">
      <mc:Choice Requires="x14">
        <control shapeId="8194" r:id="rId44" name="cmdÜbersicht">
          <controlPr autoLine="0" r:id="rId45">
            <anchor moveWithCells="1" sizeWithCells="1">
              <from>
                <xdr:col>12</xdr:col>
                <xdr:colOff>257175</xdr:colOff>
                <xdr:row>2</xdr:row>
                <xdr:rowOff>133350</xdr:rowOff>
              </from>
              <to>
                <xdr:col>14</xdr:col>
                <xdr:colOff>342900</xdr:colOff>
                <xdr:row>4</xdr:row>
                <xdr:rowOff>57150</xdr:rowOff>
              </to>
            </anchor>
          </controlPr>
        </control>
      </mc:Choice>
      <mc:Fallback>
        <control shapeId="8194" r:id="rId44" name="cmdÜbersicht"/>
      </mc:Fallback>
    </mc:AlternateContent>
    <mc:AlternateContent xmlns:mc="http://schemas.openxmlformats.org/markup-compatibility/2006">
      <mc:Choice Requires="x14">
        <control shapeId="8193" r:id="rId46" name="cmdInvestitionen">
          <controlPr autoLine="0" r:id="rId47">
            <anchor moveWithCells="1" sizeWithCells="1">
              <from>
                <xdr:col>12</xdr:col>
                <xdr:colOff>257175</xdr:colOff>
                <xdr:row>4</xdr:row>
                <xdr:rowOff>133350</xdr:rowOff>
              </from>
              <to>
                <xdr:col>14</xdr:col>
                <xdr:colOff>342900</xdr:colOff>
                <xdr:row>6</xdr:row>
                <xdr:rowOff>57150</xdr:rowOff>
              </to>
            </anchor>
          </controlPr>
        </control>
      </mc:Choice>
      <mc:Fallback>
        <control shapeId="8193" r:id="rId46" name="cmdInvestition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rmSteuerformular"/>
  <dimension ref="A1:L1253"/>
  <sheetViews>
    <sheetView showWhiteSpace="0" view="pageLayout" zoomScaleNormal="100" workbookViewId="0">
      <selection activeCell="L12" sqref="L12"/>
    </sheetView>
  </sheetViews>
  <sheetFormatPr baseColWidth="10" defaultRowHeight="15" x14ac:dyDescent="0.25"/>
  <cols>
    <col min="1" max="1" width="5.42578125" style="195" customWidth="1"/>
    <col min="2" max="2" width="5.42578125" style="197" customWidth="1"/>
    <col min="3" max="3" width="10.42578125" style="60" customWidth="1"/>
    <col min="4" max="4" width="10" style="60" customWidth="1"/>
    <col min="5" max="5" width="7.7109375" style="7" customWidth="1"/>
    <col min="6" max="6" width="11.140625" style="195" customWidth="1"/>
    <col min="7" max="7" width="10.85546875" customWidth="1"/>
    <col min="8" max="8" width="11.85546875" style="16" customWidth="1"/>
    <col min="10" max="10" width="19.5703125" style="7" customWidth="1"/>
    <col min="11" max="11" width="14.7109375" customWidth="1"/>
    <col min="12" max="12" width="11.7109375" customWidth="1"/>
  </cols>
  <sheetData>
    <row r="1" spans="1:12" ht="32.25" customHeight="1" thickBot="1" x14ac:dyDescent="0.3">
      <c r="A1" s="194" t="s">
        <v>995</v>
      </c>
      <c r="B1" s="196" t="s">
        <v>966</v>
      </c>
      <c r="C1" s="185" t="s">
        <v>858</v>
      </c>
      <c r="D1" s="186" t="s">
        <v>862</v>
      </c>
      <c r="E1" s="187" t="s">
        <v>996</v>
      </c>
      <c r="F1" s="194" t="s">
        <v>859</v>
      </c>
      <c r="G1" s="186" t="s">
        <v>187</v>
      </c>
      <c r="H1" s="185" t="s">
        <v>994</v>
      </c>
      <c r="I1" s="185" t="s">
        <v>863</v>
      </c>
      <c r="J1" s="185" t="s">
        <v>1017</v>
      </c>
      <c r="K1" s="188" t="s">
        <v>864</v>
      </c>
      <c r="L1" s="211" t="s">
        <v>891</v>
      </c>
    </row>
    <row r="2" spans="1:12" x14ac:dyDescent="0.25">
      <c r="A2"/>
      <c r="B2"/>
      <c r="C2"/>
      <c r="D2"/>
      <c r="E2"/>
      <c r="F2"/>
      <c r="H2"/>
      <c r="J2"/>
    </row>
    <row r="3" spans="1:12" x14ac:dyDescent="0.25">
      <c r="A3"/>
      <c r="B3"/>
      <c r="C3"/>
      <c r="D3"/>
      <c r="E3"/>
      <c r="F3"/>
      <c r="H3"/>
      <c r="J3"/>
    </row>
    <row r="4" spans="1:12" x14ac:dyDescent="0.25">
      <c r="A4"/>
      <c r="B4"/>
      <c r="C4"/>
      <c r="D4"/>
      <c r="E4"/>
      <c r="F4"/>
      <c r="H4"/>
      <c r="J4"/>
    </row>
    <row r="5" spans="1:12" x14ac:dyDescent="0.25">
      <c r="A5"/>
      <c r="B5"/>
      <c r="C5"/>
      <c r="D5"/>
      <c r="E5"/>
      <c r="F5"/>
      <c r="H5"/>
      <c r="J5"/>
    </row>
    <row r="6" spans="1:12" x14ac:dyDescent="0.25">
      <c r="A6"/>
      <c r="B6"/>
      <c r="C6"/>
      <c r="D6"/>
      <c r="E6"/>
      <c r="F6"/>
      <c r="H6"/>
      <c r="J6"/>
    </row>
    <row r="7" spans="1:12" x14ac:dyDescent="0.25">
      <c r="A7"/>
      <c r="B7"/>
      <c r="C7"/>
      <c r="D7"/>
      <c r="E7"/>
      <c r="F7"/>
      <c r="H7"/>
      <c r="J7"/>
    </row>
    <row r="8" spans="1:12" x14ac:dyDescent="0.25">
      <c r="A8"/>
      <c r="B8"/>
      <c r="C8"/>
      <c r="D8"/>
      <c r="E8"/>
      <c r="F8"/>
      <c r="H8"/>
      <c r="J8"/>
    </row>
    <row r="9" spans="1:12" x14ac:dyDescent="0.25">
      <c r="A9"/>
      <c r="B9"/>
      <c r="C9"/>
      <c r="D9"/>
      <c r="E9"/>
      <c r="F9"/>
      <c r="H9"/>
      <c r="J9"/>
    </row>
    <row r="10" spans="1:12" x14ac:dyDescent="0.25">
      <c r="A10"/>
      <c r="B10"/>
      <c r="C10"/>
      <c r="D10"/>
      <c r="E10"/>
      <c r="F10"/>
      <c r="H10"/>
      <c r="J10"/>
    </row>
    <row r="11" spans="1:12" x14ac:dyDescent="0.25">
      <c r="A11"/>
      <c r="B11"/>
      <c r="C11"/>
      <c r="D11"/>
      <c r="E11"/>
      <c r="F11"/>
      <c r="H11"/>
      <c r="J11"/>
    </row>
    <row r="12" spans="1:12" x14ac:dyDescent="0.25">
      <c r="A12"/>
      <c r="B12"/>
      <c r="C12"/>
      <c r="D12"/>
      <c r="E12"/>
      <c r="F12"/>
      <c r="H12"/>
      <c r="J12"/>
    </row>
    <row r="13" spans="1:12" x14ac:dyDescent="0.25">
      <c r="A13"/>
      <c r="B13"/>
      <c r="C13"/>
      <c r="D13"/>
      <c r="E13"/>
      <c r="F13"/>
      <c r="H13"/>
      <c r="J13"/>
    </row>
    <row r="14" spans="1:12" x14ac:dyDescent="0.25">
      <c r="A14"/>
      <c r="B14"/>
      <c r="C14"/>
      <c r="D14"/>
      <c r="E14"/>
      <c r="F14"/>
      <c r="H14"/>
      <c r="J14"/>
    </row>
    <row r="15" spans="1:12" x14ac:dyDescent="0.25">
      <c r="A15"/>
      <c r="B15"/>
      <c r="C15"/>
      <c r="D15"/>
      <c r="E15"/>
      <c r="F15"/>
      <c r="H15"/>
      <c r="J15"/>
    </row>
    <row r="16" spans="1:12" x14ac:dyDescent="0.25">
      <c r="A16"/>
      <c r="B16"/>
      <c r="C16"/>
      <c r="D16"/>
      <c r="E16"/>
      <c r="F16"/>
      <c r="H16"/>
      <c r="J16"/>
    </row>
    <row r="17" spans="1:10" x14ac:dyDescent="0.25">
      <c r="A17"/>
      <c r="B17"/>
      <c r="C17"/>
      <c r="D17"/>
      <c r="E17"/>
      <c r="F17"/>
      <c r="H17"/>
      <c r="J17" s="195"/>
    </row>
    <row r="18" spans="1:10" x14ac:dyDescent="0.25">
      <c r="A18"/>
      <c r="B18"/>
      <c r="C18"/>
      <c r="D18"/>
      <c r="E18"/>
      <c r="F18"/>
      <c r="H18"/>
      <c r="J18" s="195"/>
    </row>
    <row r="19" spans="1:10" x14ac:dyDescent="0.25">
      <c r="A19"/>
      <c r="B19"/>
      <c r="C19"/>
      <c r="D19"/>
      <c r="E19"/>
      <c r="F19"/>
      <c r="H19"/>
      <c r="J19" s="195"/>
    </row>
    <row r="20" spans="1:10" x14ac:dyDescent="0.25">
      <c r="A20"/>
      <c r="B20"/>
      <c r="C20"/>
      <c r="D20"/>
      <c r="E20"/>
      <c r="F20"/>
      <c r="H20"/>
      <c r="J20" s="195"/>
    </row>
    <row r="21" spans="1:10" x14ac:dyDescent="0.25">
      <c r="A21"/>
      <c r="B21"/>
      <c r="C21"/>
      <c r="D21"/>
      <c r="E21"/>
      <c r="F21"/>
      <c r="H21"/>
      <c r="J21" s="195"/>
    </row>
    <row r="22" spans="1:10" x14ac:dyDescent="0.25">
      <c r="A22"/>
      <c r="B22"/>
      <c r="C22"/>
      <c r="D22"/>
      <c r="E22"/>
      <c r="F22"/>
      <c r="H22"/>
      <c r="J22" s="195"/>
    </row>
    <row r="23" spans="1:10" x14ac:dyDescent="0.25">
      <c r="A23"/>
      <c r="B23"/>
      <c r="C23"/>
      <c r="D23"/>
      <c r="E23"/>
      <c r="F23"/>
      <c r="H23"/>
      <c r="J23" s="195"/>
    </row>
    <row r="24" spans="1:10" x14ac:dyDescent="0.25">
      <c r="A24"/>
      <c r="B24"/>
      <c r="C24"/>
      <c r="D24"/>
      <c r="E24"/>
      <c r="F24"/>
      <c r="H24"/>
      <c r="J24" s="195"/>
    </row>
    <row r="25" spans="1:10" x14ac:dyDescent="0.25">
      <c r="A25"/>
      <c r="B25"/>
      <c r="C25"/>
      <c r="D25"/>
      <c r="E25"/>
      <c r="F25"/>
      <c r="H25"/>
      <c r="J25" s="195"/>
    </row>
    <row r="26" spans="1:10" x14ac:dyDescent="0.25">
      <c r="A26"/>
      <c r="B26"/>
      <c r="C26"/>
      <c r="D26"/>
      <c r="E26"/>
      <c r="F26"/>
      <c r="H26"/>
      <c r="J26" s="195"/>
    </row>
    <row r="27" spans="1:10" x14ac:dyDescent="0.25">
      <c r="A27"/>
      <c r="B27"/>
      <c r="C27"/>
      <c r="D27"/>
      <c r="E27"/>
      <c r="F27"/>
      <c r="H27"/>
      <c r="J27" s="195"/>
    </row>
    <row r="28" spans="1:10" x14ac:dyDescent="0.25">
      <c r="A28"/>
      <c r="B28"/>
      <c r="C28"/>
      <c r="D28"/>
      <c r="E28"/>
      <c r="F28"/>
      <c r="H28"/>
      <c r="J28" s="195"/>
    </row>
    <row r="29" spans="1:10" x14ac:dyDescent="0.25">
      <c r="A29"/>
      <c r="B29"/>
      <c r="C29"/>
      <c r="D29"/>
      <c r="E29"/>
      <c r="F29"/>
      <c r="H29"/>
      <c r="J29" s="195"/>
    </row>
    <row r="30" spans="1:10" x14ac:dyDescent="0.25">
      <c r="A30"/>
      <c r="B30"/>
      <c r="C30"/>
      <c r="D30"/>
      <c r="E30"/>
      <c r="F30"/>
      <c r="H30"/>
      <c r="J30" s="195"/>
    </row>
    <row r="31" spans="1:10" x14ac:dyDescent="0.25">
      <c r="A31"/>
      <c r="B31"/>
      <c r="C31"/>
      <c r="D31"/>
      <c r="E31"/>
      <c r="F31"/>
      <c r="H31"/>
      <c r="J31" s="195"/>
    </row>
    <row r="32" spans="1:10" x14ac:dyDescent="0.25">
      <c r="H32" s="7"/>
      <c r="I32" s="7"/>
      <c r="J32" s="195"/>
    </row>
    <row r="33" spans="8:10" x14ac:dyDescent="0.25">
      <c r="H33" s="7"/>
      <c r="I33" s="7"/>
      <c r="J33" s="195"/>
    </row>
    <row r="34" spans="8:10" x14ac:dyDescent="0.25">
      <c r="H34" s="7"/>
      <c r="I34" s="7"/>
      <c r="J34" s="195"/>
    </row>
    <row r="35" spans="8:10" x14ac:dyDescent="0.25">
      <c r="H35" s="7"/>
      <c r="I35" s="7"/>
      <c r="J35" s="195"/>
    </row>
    <row r="36" spans="8:10" x14ac:dyDescent="0.25">
      <c r="H36" s="7"/>
      <c r="I36" s="7"/>
      <c r="J36" s="195"/>
    </row>
    <row r="37" spans="8:10" x14ac:dyDescent="0.25">
      <c r="H37" s="7"/>
      <c r="I37" s="7"/>
      <c r="J37" s="195"/>
    </row>
    <row r="38" spans="8:10" x14ac:dyDescent="0.25">
      <c r="H38" s="7"/>
      <c r="I38" s="7"/>
      <c r="J38" s="195"/>
    </row>
    <row r="39" spans="8:10" x14ac:dyDescent="0.25">
      <c r="H39" s="7"/>
      <c r="I39" s="7"/>
      <c r="J39" s="195"/>
    </row>
    <row r="40" spans="8:10" x14ac:dyDescent="0.25">
      <c r="H40" s="7"/>
      <c r="I40" s="7"/>
      <c r="J40" s="195"/>
    </row>
    <row r="41" spans="8:10" x14ac:dyDescent="0.25">
      <c r="H41" s="7"/>
      <c r="I41" s="7"/>
      <c r="J41" s="195"/>
    </row>
    <row r="42" spans="8:10" x14ac:dyDescent="0.25">
      <c r="H42" s="7"/>
      <c r="I42" s="7"/>
      <c r="J42" s="195"/>
    </row>
    <row r="43" spans="8:10" x14ac:dyDescent="0.25">
      <c r="H43" s="7"/>
      <c r="I43" s="7"/>
      <c r="J43" s="195"/>
    </row>
    <row r="44" spans="8:10" x14ac:dyDescent="0.25">
      <c r="H44" s="7"/>
      <c r="I44" s="7"/>
      <c r="J44" s="195"/>
    </row>
    <row r="45" spans="8:10" x14ac:dyDescent="0.25">
      <c r="H45" s="7"/>
      <c r="I45" s="7"/>
      <c r="J45" s="195"/>
    </row>
    <row r="46" spans="8:10" x14ac:dyDescent="0.25">
      <c r="H46" s="7"/>
      <c r="I46" s="7"/>
      <c r="J46" s="195"/>
    </row>
    <row r="47" spans="8:10" x14ac:dyDescent="0.25">
      <c r="H47" s="7"/>
      <c r="I47" s="7"/>
      <c r="J47" s="195"/>
    </row>
    <row r="48" spans="8:10" x14ac:dyDescent="0.25">
      <c r="H48" s="7"/>
      <c r="I48" s="7"/>
      <c r="J48" s="195"/>
    </row>
    <row r="49" spans="8:10" x14ac:dyDescent="0.25">
      <c r="H49" s="7"/>
      <c r="I49" s="7"/>
      <c r="J49" s="195"/>
    </row>
    <row r="50" spans="8:10" x14ac:dyDescent="0.25">
      <c r="H50" s="7"/>
      <c r="I50" s="7"/>
      <c r="J50" s="195"/>
    </row>
    <row r="51" spans="8:10" x14ac:dyDescent="0.25">
      <c r="H51" s="7"/>
      <c r="I51" s="7"/>
      <c r="J51" s="195"/>
    </row>
    <row r="52" spans="8:10" x14ac:dyDescent="0.25">
      <c r="H52" s="7"/>
      <c r="I52" s="7"/>
      <c r="J52" s="195"/>
    </row>
    <row r="53" spans="8:10" x14ac:dyDescent="0.25">
      <c r="H53" s="7"/>
      <c r="I53" s="7"/>
      <c r="J53" s="195"/>
    </row>
    <row r="54" spans="8:10" x14ac:dyDescent="0.25">
      <c r="H54" s="7"/>
      <c r="I54" s="7"/>
      <c r="J54" s="195"/>
    </row>
    <row r="55" spans="8:10" x14ac:dyDescent="0.25">
      <c r="H55" s="7"/>
      <c r="I55" s="7"/>
      <c r="J55" s="195"/>
    </row>
    <row r="56" spans="8:10" x14ac:dyDescent="0.25">
      <c r="H56" s="7"/>
      <c r="I56" s="7"/>
      <c r="J56" s="195"/>
    </row>
    <row r="57" spans="8:10" x14ac:dyDescent="0.25">
      <c r="H57" s="7"/>
      <c r="I57" s="7"/>
      <c r="J57" s="195"/>
    </row>
    <row r="58" spans="8:10" x14ac:dyDescent="0.25">
      <c r="H58" s="7"/>
      <c r="I58" s="7"/>
      <c r="J58" s="195"/>
    </row>
    <row r="59" spans="8:10" x14ac:dyDescent="0.25">
      <c r="H59" s="7"/>
      <c r="I59" s="7"/>
      <c r="J59" s="195"/>
    </row>
    <row r="60" spans="8:10" x14ac:dyDescent="0.25">
      <c r="H60" s="7"/>
      <c r="I60" s="7"/>
      <c r="J60" s="195"/>
    </row>
    <row r="61" spans="8:10" x14ac:dyDescent="0.25">
      <c r="H61" s="7"/>
      <c r="I61" s="7"/>
      <c r="J61" s="195"/>
    </row>
    <row r="62" spans="8:10" x14ac:dyDescent="0.25">
      <c r="H62" s="7"/>
      <c r="I62" s="7"/>
      <c r="J62" s="195"/>
    </row>
    <row r="63" spans="8:10" x14ac:dyDescent="0.25">
      <c r="H63" s="7"/>
      <c r="I63" s="7"/>
      <c r="J63" s="195"/>
    </row>
    <row r="64" spans="8:10" x14ac:dyDescent="0.25">
      <c r="H64" s="7"/>
      <c r="I64" s="7"/>
      <c r="J64" s="195"/>
    </row>
    <row r="65" spans="8:10" x14ac:dyDescent="0.25">
      <c r="H65" s="7"/>
      <c r="I65" s="7"/>
      <c r="J65" s="195"/>
    </row>
    <row r="66" spans="8:10" x14ac:dyDescent="0.25">
      <c r="H66" s="7"/>
      <c r="I66" s="7"/>
      <c r="J66" s="195"/>
    </row>
    <row r="67" spans="8:10" x14ac:dyDescent="0.25">
      <c r="H67" s="7"/>
      <c r="I67" s="7"/>
      <c r="J67" s="195"/>
    </row>
    <row r="68" spans="8:10" x14ac:dyDescent="0.25">
      <c r="H68" s="7"/>
      <c r="I68" s="7"/>
      <c r="J68" s="195"/>
    </row>
    <row r="69" spans="8:10" x14ac:dyDescent="0.25">
      <c r="H69" s="7"/>
      <c r="I69" s="7"/>
      <c r="J69" s="195"/>
    </row>
    <row r="70" spans="8:10" x14ac:dyDescent="0.25">
      <c r="H70" s="7"/>
      <c r="I70" s="7"/>
      <c r="J70" s="195"/>
    </row>
    <row r="71" spans="8:10" x14ac:dyDescent="0.25">
      <c r="H71" s="7"/>
      <c r="I71" s="7"/>
      <c r="J71" s="195"/>
    </row>
    <row r="72" spans="8:10" x14ac:dyDescent="0.25">
      <c r="H72" s="7"/>
      <c r="I72" s="7"/>
      <c r="J72" s="195"/>
    </row>
    <row r="73" spans="8:10" x14ac:dyDescent="0.25">
      <c r="H73" s="7"/>
      <c r="I73" s="7"/>
      <c r="J73" s="195"/>
    </row>
    <row r="74" spans="8:10" x14ac:dyDescent="0.25">
      <c r="H74" s="7"/>
      <c r="I74" s="7"/>
      <c r="J74" s="195"/>
    </row>
    <row r="75" spans="8:10" x14ac:dyDescent="0.25">
      <c r="H75" s="7"/>
      <c r="I75" s="7"/>
      <c r="J75" s="195"/>
    </row>
    <row r="76" spans="8:10" x14ac:dyDescent="0.25">
      <c r="H76" s="7"/>
      <c r="I76" s="7"/>
      <c r="J76" s="195"/>
    </row>
    <row r="77" spans="8:10" x14ac:dyDescent="0.25">
      <c r="H77" s="7"/>
      <c r="I77" s="7"/>
      <c r="J77" s="195"/>
    </row>
    <row r="78" spans="8:10" x14ac:dyDescent="0.25">
      <c r="H78" s="7"/>
      <c r="I78" s="7"/>
      <c r="J78" s="195"/>
    </row>
    <row r="79" spans="8:10" x14ac:dyDescent="0.25">
      <c r="H79" s="7"/>
      <c r="I79" s="7"/>
      <c r="J79" s="195"/>
    </row>
    <row r="80" spans="8:10" x14ac:dyDescent="0.25">
      <c r="H80" s="7"/>
      <c r="I80" s="7"/>
      <c r="J80" s="195"/>
    </row>
    <row r="81" spans="8:10" x14ac:dyDescent="0.25">
      <c r="H81" s="7"/>
      <c r="I81" s="7"/>
      <c r="J81" s="195"/>
    </row>
    <row r="82" spans="8:10" x14ac:dyDescent="0.25">
      <c r="H82" s="7"/>
      <c r="I82" s="7"/>
      <c r="J82" s="195"/>
    </row>
    <row r="83" spans="8:10" x14ac:dyDescent="0.25">
      <c r="H83" s="7"/>
      <c r="I83" s="7"/>
      <c r="J83" s="195"/>
    </row>
    <row r="84" spans="8:10" x14ac:dyDescent="0.25">
      <c r="H84" s="7"/>
      <c r="I84" s="7"/>
      <c r="J84" s="195"/>
    </row>
    <row r="85" spans="8:10" x14ac:dyDescent="0.25">
      <c r="H85" s="7"/>
      <c r="I85" s="7"/>
      <c r="J85" s="195"/>
    </row>
    <row r="86" spans="8:10" x14ac:dyDescent="0.25">
      <c r="H86" s="7"/>
      <c r="I86" s="7"/>
      <c r="J86" s="195"/>
    </row>
    <row r="87" spans="8:10" x14ac:dyDescent="0.25">
      <c r="H87" s="7"/>
      <c r="I87" s="7"/>
      <c r="J87" s="195"/>
    </row>
    <row r="88" spans="8:10" x14ac:dyDescent="0.25">
      <c r="H88" s="7"/>
      <c r="I88" s="7"/>
      <c r="J88" s="195"/>
    </row>
    <row r="89" spans="8:10" x14ac:dyDescent="0.25">
      <c r="H89" s="7"/>
      <c r="I89" s="7"/>
      <c r="J89" s="195"/>
    </row>
    <row r="90" spans="8:10" x14ac:dyDescent="0.25">
      <c r="H90" s="7"/>
      <c r="I90" s="7"/>
      <c r="J90" s="195"/>
    </row>
    <row r="91" spans="8:10" x14ac:dyDescent="0.25">
      <c r="H91" s="7"/>
      <c r="I91" s="7"/>
      <c r="J91" s="195"/>
    </row>
    <row r="92" spans="8:10" x14ac:dyDescent="0.25">
      <c r="H92" s="7"/>
      <c r="I92" s="7"/>
      <c r="J92" s="195"/>
    </row>
    <row r="93" spans="8:10" x14ac:dyDescent="0.25">
      <c r="H93" s="7"/>
      <c r="I93" s="7"/>
      <c r="J93" s="195"/>
    </row>
    <row r="94" spans="8:10" x14ac:dyDescent="0.25">
      <c r="H94" s="7"/>
      <c r="I94" s="7"/>
      <c r="J94" s="195"/>
    </row>
    <row r="95" spans="8:10" x14ac:dyDescent="0.25">
      <c r="H95" s="7"/>
      <c r="I95" s="7"/>
      <c r="J95" s="195"/>
    </row>
    <row r="96" spans="8:10" x14ac:dyDescent="0.25">
      <c r="H96" s="7"/>
      <c r="I96" s="7"/>
      <c r="J96" s="195"/>
    </row>
    <row r="97" spans="8:10" x14ac:dyDescent="0.25">
      <c r="H97" s="7"/>
      <c r="I97" s="7"/>
      <c r="J97" s="195"/>
    </row>
    <row r="98" spans="8:10" x14ac:dyDescent="0.25">
      <c r="H98" s="7"/>
      <c r="I98" s="7"/>
      <c r="J98" s="195"/>
    </row>
    <row r="99" spans="8:10" x14ac:dyDescent="0.25">
      <c r="H99" s="7"/>
      <c r="I99" s="7"/>
      <c r="J99" s="195"/>
    </row>
    <row r="100" spans="8:10" x14ac:dyDescent="0.25">
      <c r="H100" s="7"/>
      <c r="I100" s="7"/>
      <c r="J100" s="195"/>
    </row>
    <row r="101" spans="8:10" x14ac:dyDescent="0.25">
      <c r="H101" s="7"/>
      <c r="I101" s="7"/>
      <c r="J101" s="195"/>
    </row>
    <row r="102" spans="8:10" x14ac:dyDescent="0.25">
      <c r="H102" s="7"/>
      <c r="I102" s="7"/>
      <c r="J102" s="195"/>
    </row>
    <row r="103" spans="8:10" x14ac:dyDescent="0.25">
      <c r="H103" s="7"/>
      <c r="I103" s="7"/>
      <c r="J103" s="195"/>
    </row>
    <row r="104" spans="8:10" x14ac:dyDescent="0.25">
      <c r="H104" s="7"/>
      <c r="I104" s="7"/>
      <c r="J104" s="195"/>
    </row>
    <row r="105" spans="8:10" x14ac:dyDescent="0.25">
      <c r="H105" s="7"/>
      <c r="I105" s="7"/>
      <c r="J105" s="195"/>
    </row>
    <row r="106" spans="8:10" x14ac:dyDescent="0.25">
      <c r="H106" s="7"/>
      <c r="I106" s="7"/>
      <c r="J106" s="195"/>
    </row>
    <row r="107" spans="8:10" x14ac:dyDescent="0.25">
      <c r="H107" s="7"/>
      <c r="I107" s="7"/>
      <c r="J107" s="195"/>
    </row>
    <row r="108" spans="8:10" x14ac:dyDescent="0.25">
      <c r="H108" s="7"/>
      <c r="I108" s="7"/>
      <c r="J108" s="195"/>
    </row>
    <row r="109" spans="8:10" x14ac:dyDescent="0.25">
      <c r="H109" s="7"/>
      <c r="I109" s="7"/>
      <c r="J109" s="195"/>
    </row>
    <row r="110" spans="8:10" x14ac:dyDescent="0.25">
      <c r="H110" s="7"/>
      <c r="I110" s="7"/>
      <c r="J110" s="195"/>
    </row>
    <row r="111" spans="8:10" x14ac:dyDescent="0.25">
      <c r="H111" s="7"/>
      <c r="I111" s="7"/>
      <c r="J111" s="195"/>
    </row>
    <row r="112" spans="8:10" x14ac:dyDescent="0.25">
      <c r="H112" s="7"/>
      <c r="I112" s="7"/>
      <c r="J112" s="195"/>
    </row>
    <row r="113" spans="8:10" x14ac:dyDescent="0.25">
      <c r="H113" s="7"/>
      <c r="I113" s="7"/>
      <c r="J113" s="195"/>
    </row>
    <row r="114" spans="8:10" x14ac:dyDescent="0.25">
      <c r="H114" s="7"/>
      <c r="I114" s="7"/>
      <c r="J114" s="195"/>
    </row>
    <row r="115" spans="8:10" x14ac:dyDescent="0.25">
      <c r="H115" s="7"/>
      <c r="I115" s="7"/>
      <c r="J115" s="195"/>
    </row>
    <row r="116" spans="8:10" x14ac:dyDescent="0.25">
      <c r="H116" s="7"/>
      <c r="I116" s="7"/>
      <c r="J116" s="195"/>
    </row>
    <row r="117" spans="8:10" x14ac:dyDescent="0.25">
      <c r="H117" s="7"/>
      <c r="I117" s="7"/>
      <c r="J117" s="195"/>
    </row>
    <row r="118" spans="8:10" x14ac:dyDescent="0.25">
      <c r="H118" s="7"/>
      <c r="I118" s="7"/>
      <c r="J118" s="195"/>
    </row>
    <row r="119" spans="8:10" x14ac:dyDescent="0.25">
      <c r="H119" s="7"/>
      <c r="I119" s="7"/>
      <c r="J119" s="195"/>
    </row>
    <row r="120" spans="8:10" x14ac:dyDescent="0.25">
      <c r="H120" s="7"/>
      <c r="I120" s="7"/>
      <c r="J120" s="195"/>
    </row>
    <row r="121" spans="8:10" x14ac:dyDescent="0.25">
      <c r="H121" s="7"/>
      <c r="I121" s="7"/>
      <c r="J121" s="195"/>
    </row>
    <row r="122" spans="8:10" x14ac:dyDescent="0.25">
      <c r="H122" s="7"/>
      <c r="I122" s="7"/>
      <c r="J122" s="195"/>
    </row>
    <row r="123" spans="8:10" x14ac:dyDescent="0.25">
      <c r="H123" s="7"/>
      <c r="I123" s="7"/>
      <c r="J123" s="195"/>
    </row>
    <row r="124" spans="8:10" x14ac:dyDescent="0.25">
      <c r="H124" s="7"/>
      <c r="I124" s="7"/>
      <c r="J124" s="195"/>
    </row>
    <row r="125" spans="8:10" x14ac:dyDescent="0.25">
      <c r="H125" s="7"/>
      <c r="I125" s="7"/>
      <c r="J125" s="195"/>
    </row>
    <row r="126" spans="8:10" x14ac:dyDescent="0.25">
      <c r="H126" s="7"/>
      <c r="I126" s="7"/>
      <c r="J126" s="195"/>
    </row>
    <row r="127" spans="8:10" x14ac:dyDescent="0.25">
      <c r="H127" s="7"/>
      <c r="I127" s="7"/>
      <c r="J127" s="195"/>
    </row>
    <row r="128" spans="8:10" x14ac:dyDescent="0.25">
      <c r="H128" s="7"/>
      <c r="I128" s="7"/>
      <c r="J128" s="195"/>
    </row>
    <row r="129" spans="8:10" x14ac:dyDescent="0.25">
      <c r="H129" s="7"/>
      <c r="I129" s="7"/>
      <c r="J129" s="195"/>
    </row>
    <row r="130" spans="8:10" x14ac:dyDescent="0.25">
      <c r="H130" s="7"/>
      <c r="I130" s="7"/>
      <c r="J130" s="195"/>
    </row>
    <row r="131" spans="8:10" x14ac:dyDescent="0.25">
      <c r="H131" s="7"/>
      <c r="I131" s="7"/>
      <c r="J131" s="195"/>
    </row>
    <row r="132" spans="8:10" x14ac:dyDescent="0.25">
      <c r="H132" s="7"/>
      <c r="I132" s="7"/>
      <c r="J132" s="195"/>
    </row>
    <row r="133" spans="8:10" x14ac:dyDescent="0.25">
      <c r="H133" s="7"/>
      <c r="I133" s="7"/>
      <c r="J133" s="195"/>
    </row>
    <row r="134" spans="8:10" x14ac:dyDescent="0.25">
      <c r="H134" s="7"/>
      <c r="I134" s="7"/>
      <c r="J134" s="195"/>
    </row>
    <row r="135" spans="8:10" x14ac:dyDescent="0.25">
      <c r="H135" s="7"/>
      <c r="I135" s="7"/>
      <c r="J135" s="195"/>
    </row>
    <row r="136" spans="8:10" x14ac:dyDescent="0.25">
      <c r="H136" s="7"/>
      <c r="I136" s="7"/>
      <c r="J136" s="195"/>
    </row>
    <row r="137" spans="8:10" x14ac:dyDescent="0.25">
      <c r="H137" s="7"/>
      <c r="I137" s="7"/>
      <c r="J137" s="195"/>
    </row>
    <row r="138" spans="8:10" x14ac:dyDescent="0.25">
      <c r="H138" s="7"/>
      <c r="I138" s="7"/>
      <c r="J138" s="195"/>
    </row>
    <row r="139" spans="8:10" x14ac:dyDescent="0.25">
      <c r="H139" s="7"/>
      <c r="I139" s="7"/>
      <c r="J139" s="195"/>
    </row>
    <row r="140" spans="8:10" x14ac:dyDescent="0.25">
      <c r="H140" s="7"/>
      <c r="I140" s="7"/>
      <c r="J140" s="195"/>
    </row>
    <row r="141" spans="8:10" x14ac:dyDescent="0.25">
      <c r="H141" s="7"/>
      <c r="I141" s="7"/>
      <c r="J141" s="195"/>
    </row>
    <row r="142" spans="8:10" x14ac:dyDescent="0.25">
      <c r="H142" s="7"/>
      <c r="I142" s="7"/>
      <c r="J142" s="195"/>
    </row>
    <row r="143" spans="8:10" x14ac:dyDescent="0.25">
      <c r="H143" s="7"/>
      <c r="I143" s="7"/>
      <c r="J143" s="195"/>
    </row>
    <row r="144" spans="8:10" x14ac:dyDescent="0.25">
      <c r="H144" s="7"/>
      <c r="I144" s="7"/>
      <c r="J144" s="195"/>
    </row>
    <row r="145" spans="8:10" x14ac:dyDescent="0.25">
      <c r="H145" s="7"/>
      <c r="I145" s="7"/>
      <c r="J145" s="195"/>
    </row>
    <row r="146" spans="8:10" x14ac:dyDescent="0.25">
      <c r="H146" s="7"/>
      <c r="I146" s="7"/>
      <c r="J146" s="195"/>
    </row>
    <row r="147" spans="8:10" x14ac:dyDescent="0.25">
      <c r="H147" s="7"/>
      <c r="I147" s="7"/>
      <c r="J147" s="195"/>
    </row>
    <row r="148" spans="8:10" x14ac:dyDescent="0.25">
      <c r="H148" s="7"/>
      <c r="I148" s="7"/>
      <c r="J148" s="195"/>
    </row>
    <row r="149" spans="8:10" x14ac:dyDescent="0.25">
      <c r="H149" s="7"/>
      <c r="I149" s="7"/>
      <c r="J149" s="195"/>
    </row>
    <row r="150" spans="8:10" x14ac:dyDescent="0.25">
      <c r="H150" s="7"/>
      <c r="I150" s="7"/>
      <c r="J150" s="195"/>
    </row>
    <row r="151" spans="8:10" x14ac:dyDescent="0.25">
      <c r="H151" s="7"/>
      <c r="I151" s="7"/>
      <c r="J151" s="195"/>
    </row>
    <row r="152" spans="8:10" x14ac:dyDescent="0.25">
      <c r="H152" s="7"/>
      <c r="I152" s="7"/>
      <c r="J152" s="195"/>
    </row>
    <row r="153" spans="8:10" x14ac:dyDescent="0.25">
      <c r="H153" s="7"/>
      <c r="I153" s="7"/>
      <c r="J153" s="195"/>
    </row>
    <row r="154" spans="8:10" x14ac:dyDescent="0.25">
      <c r="H154" s="7"/>
      <c r="I154" s="7"/>
      <c r="J154" s="195"/>
    </row>
    <row r="155" spans="8:10" x14ac:dyDescent="0.25">
      <c r="H155" s="7"/>
      <c r="I155" s="7"/>
      <c r="J155" s="195"/>
    </row>
    <row r="156" spans="8:10" x14ac:dyDescent="0.25">
      <c r="H156" s="7"/>
      <c r="I156" s="7"/>
      <c r="J156" s="195"/>
    </row>
    <row r="157" spans="8:10" x14ac:dyDescent="0.25">
      <c r="H157" s="7"/>
      <c r="I157" s="7"/>
      <c r="J157" s="195"/>
    </row>
    <row r="158" spans="8:10" x14ac:dyDescent="0.25">
      <c r="H158" s="7"/>
      <c r="I158" s="7"/>
      <c r="J158" s="195"/>
    </row>
    <row r="159" spans="8:10" x14ac:dyDescent="0.25">
      <c r="H159" s="7"/>
      <c r="I159" s="7"/>
      <c r="J159" s="195"/>
    </row>
    <row r="160" spans="8:10" x14ac:dyDescent="0.25">
      <c r="H160" s="7"/>
      <c r="I160" s="7"/>
      <c r="J160" s="195"/>
    </row>
    <row r="161" spans="8:10" x14ac:dyDescent="0.25">
      <c r="H161" s="7"/>
      <c r="I161" s="7"/>
      <c r="J161" s="195"/>
    </row>
    <row r="162" spans="8:10" x14ac:dyDescent="0.25">
      <c r="H162" s="7"/>
      <c r="I162" s="7"/>
      <c r="J162" s="195"/>
    </row>
    <row r="163" spans="8:10" x14ac:dyDescent="0.25">
      <c r="H163" s="7"/>
      <c r="I163" s="7"/>
      <c r="J163" s="195"/>
    </row>
    <row r="164" spans="8:10" x14ac:dyDescent="0.25">
      <c r="H164" s="7"/>
      <c r="I164" s="7"/>
      <c r="J164" s="195"/>
    </row>
    <row r="165" spans="8:10" x14ac:dyDescent="0.25">
      <c r="H165" s="7"/>
      <c r="I165" s="7"/>
      <c r="J165" s="195"/>
    </row>
    <row r="166" spans="8:10" x14ac:dyDescent="0.25">
      <c r="H166" s="7"/>
      <c r="I166" s="7"/>
      <c r="J166" s="195"/>
    </row>
    <row r="167" spans="8:10" x14ac:dyDescent="0.25">
      <c r="H167" s="7"/>
      <c r="I167" s="7"/>
      <c r="J167" s="195"/>
    </row>
    <row r="168" spans="8:10" x14ac:dyDescent="0.25">
      <c r="H168" s="7"/>
      <c r="I168" s="7"/>
      <c r="J168" s="195"/>
    </row>
    <row r="169" spans="8:10" x14ac:dyDescent="0.25">
      <c r="H169" s="7"/>
      <c r="I169" s="7"/>
      <c r="J169" s="195"/>
    </row>
    <row r="170" spans="8:10" x14ac:dyDescent="0.25">
      <c r="H170" s="7"/>
      <c r="I170" s="7"/>
      <c r="J170" s="195"/>
    </row>
    <row r="171" spans="8:10" x14ac:dyDescent="0.25">
      <c r="H171" s="7"/>
      <c r="I171" s="7"/>
      <c r="J171" s="195"/>
    </row>
    <row r="172" spans="8:10" x14ac:dyDescent="0.25">
      <c r="H172" s="7"/>
      <c r="I172" s="7"/>
      <c r="J172" s="195"/>
    </row>
    <row r="173" spans="8:10" x14ac:dyDescent="0.25">
      <c r="H173" s="7"/>
      <c r="I173" s="7"/>
      <c r="J173" s="195"/>
    </row>
    <row r="174" spans="8:10" x14ac:dyDescent="0.25">
      <c r="H174" s="7"/>
      <c r="I174" s="7"/>
      <c r="J174" s="195"/>
    </row>
    <row r="175" spans="8:10" x14ac:dyDescent="0.25">
      <c r="H175" s="7"/>
      <c r="I175" s="7"/>
      <c r="J175" s="195"/>
    </row>
    <row r="176" spans="8:10" x14ac:dyDescent="0.25">
      <c r="H176" s="7"/>
      <c r="I176" s="7"/>
      <c r="J176" s="195"/>
    </row>
    <row r="177" spans="8:10" x14ac:dyDescent="0.25">
      <c r="H177" s="7"/>
      <c r="I177" s="7"/>
      <c r="J177" s="195"/>
    </row>
    <row r="178" spans="8:10" x14ac:dyDescent="0.25">
      <c r="H178" s="7"/>
      <c r="I178" s="7"/>
      <c r="J178" s="195"/>
    </row>
    <row r="179" spans="8:10" x14ac:dyDescent="0.25">
      <c r="H179" s="7"/>
      <c r="I179" s="7"/>
      <c r="J179" s="195"/>
    </row>
    <row r="180" spans="8:10" x14ac:dyDescent="0.25">
      <c r="H180" s="7"/>
      <c r="I180" s="7"/>
      <c r="J180" s="195"/>
    </row>
    <row r="181" spans="8:10" x14ac:dyDescent="0.25">
      <c r="H181" s="7"/>
      <c r="I181" s="7"/>
      <c r="J181" s="195"/>
    </row>
    <row r="182" spans="8:10" x14ac:dyDescent="0.25">
      <c r="H182" s="7"/>
      <c r="I182" s="7"/>
      <c r="J182" s="195"/>
    </row>
    <row r="183" spans="8:10" x14ac:dyDescent="0.25">
      <c r="H183" s="7"/>
      <c r="I183" s="7"/>
      <c r="J183" s="195"/>
    </row>
    <row r="184" spans="8:10" x14ac:dyDescent="0.25">
      <c r="H184" s="7"/>
      <c r="I184" s="7"/>
      <c r="J184" s="195"/>
    </row>
    <row r="185" spans="8:10" x14ac:dyDescent="0.25">
      <c r="H185" s="7"/>
      <c r="I185" s="7"/>
      <c r="J185" s="195"/>
    </row>
    <row r="186" spans="8:10" x14ac:dyDescent="0.25">
      <c r="H186" s="7"/>
      <c r="I186" s="7"/>
      <c r="J186" s="195"/>
    </row>
    <row r="187" spans="8:10" x14ac:dyDescent="0.25">
      <c r="H187" s="7"/>
      <c r="I187" s="7"/>
      <c r="J187" s="195"/>
    </row>
    <row r="188" spans="8:10" x14ac:dyDescent="0.25">
      <c r="H188" s="7"/>
      <c r="I188" s="7"/>
      <c r="J188" s="195"/>
    </row>
    <row r="189" spans="8:10" x14ac:dyDescent="0.25">
      <c r="H189" s="7"/>
      <c r="I189" s="7"/>
      <c r="J189" s="195"/>
    </row>
    <row r="190" spans="8:10" x14ac:dyDescent="0.25">
      <c r="H190" s="7"/>
      <c r="I190" s="7"/>
      <c r="J190" s="195"/>
    </row>
    <row r="191" spans="8:10" x14ac:dyDescent="0.25">
      <c r="H191" s="7"/>
      <c r="I191" s="7"/>
      <c r="J191" s="195"/>
    </row>
    <row r="192" spans="8:10" x14ac:dyDescent="0.25">
      <c r="H192" s="7"/>
      <c r="I192" s="7"/>
      <c r="J192" s="195"/>
    </row>
    <row r="193" spans="8:10" x14ac:dyDescent="0.25">
      <c r="H193" s="7"/>
      <c r="I193" s="7"/>
      <c r="J193" s="195"/>
    </row>
    <row r="194" spans="8:10" x14ac:dyDescent="0.25">
      <c r="H194" s="7"/>
      <c r="I194" s="7"/>
      <c r="J194" s="195"/>
    </row>
    <row r="195" spans="8:10" x14ac:dyDescent="0.25">
      <c r="H195" s="7"/>
      <c r="I195" s="7"/>
      <c r="J195" s="195"/>
    </row>
    <row r="196" spans="8:10" x14ac:dyDescent="0.25">
      <c r="H196" s="7"/>
      <c r="I196" s="7"/>
      <c r="J196" s="195"/>
    </row>
    <row r="197" spans="8:10" x14ac:dyDescent="0.25">
      <c r="H197" s="7"/>
      <c r="I197" s="7"/>
      <c r="J197" s="195"/>
    </row>
    <row r="198" spans="8:10" x14ac:dyDescent="0.25">
      <c r="H198" s="7"/>
      <c r="I198" s="7"/>
      <c r="J198" s="195"/>
    </row>
    <row r="199" spans="8:10" x14ac:dyDescent="0.25">
      <c r="H199" s="7"/>
      <c r="I199" s="7"/>
      <c r="J199" s="195"/>
    </row>
    <row r="200" spans="8:10" x14ac:dyDescent="0.25">
      <c r="H200" s="7"/>
      <c r="I200" s="7"/>
      <c r="J200" s="195"/>
    </row>
    <row r="201" spans="8:10" x14ac:dyDescent="0.25">
      <c r="H201" s="7"/>
      <c r="I201" s="7"/>
      <c r="J201" s="195"/>
    </row>
    <row r="202" spans="8:10" x14ac:dyDescent="0.25">
      <c r="H202" s="7"/>
      <c r="I202" s="7"/>
      <c r="J202" s="195"/>
    </row>
    <row r="203" spans="8:10" x14ac:dyDescent="0.25">
      <c r="H203" s="7"/>
      <c r="I203" s="7"/>
      <c r="J203" s="195"/>
    </row>
    <row r="204" spans="8:10" x14ac:dyDescent="0.25">
      <c r="H204" s="7"/>
      <c r="I204" s="7"/>
      <c r="J204" s="195"/>
    </row>
    <row r="205" spans="8:10" x14ac:dyDescent="0.25">
      <c r="H205" s="7"/>
      <c r="I205" s="7"/>
      <c r="J205" s="195"/>
    </row>
    <row r="206" spans="8:10" x14ac:dyDescent="0.25">
      <c r="H206" s="7"/>
      <c r="I206" s="7"/>
      <c r="J206" s="195"/>
    </row>
    <row r="207" spans="8:10" x14ac:dyDescent="0.25">
      <c r="H207" s="7"/>
      <c r="I207" s="7"/>
      <c r="J207" s="195"/>
    </row>
    <row r="208" spans="8:10" x14ac:dyDescent="0.25">
      <c r="H208" s="7"/>
      <c r="I208" s="7"/>
      <c r="J208" s="195"/>
    </row>
    <row r="209" spans="8:10" x14ac:dyDescent="0.25">
      <c r="H209" s="7"/>
      <c r="I209" s="7"/>
      <c r="J209" s="195"/>
    </row>
    <row r="210" spans="8:10" x14ac:dyDescent="0.25">
      <c r="H210" s="7"/>
      <c r="I210" s="7"/>
      <c r="J210" s="195"/>
    </row>
    <row r="211" spans="8:10" x14ac:dyDescent="0.25">
      <c r="H211" s="7"/>
      <c r="I211" s="7"/>
      <c r="J211" s="195"/>
    </row>
    <row r="212" spans="8:10" x14ac:dyDescent="0.25">
      <c r="H212" s="7"/>
      <c r="I212" s="7"/>
      <c r="J212" s="195"/>
    </row>
    <row r="213" spans="8:10" x14ac:dyDescent="0.25">
      <c r="H213" s="7"/>
      <c r="I213" s="7"/>
      <c r="J213" s="195"/>
    </row>
    <row r="214" spans="8:10" x14ac:dyDescent="0.25">
      <c r="H214" s="7"/>
      <c r="I214" s="7"/>
      <c r="J214" s="195"/>
    </row>
    <row r="215" spans="8:10" x14ac:dyDescent="0.25">
      <c r="H215" s="7"/>
      <c r="I215" s="7"/>
      <c r="J215" s="195"/>
    </row>
    <row r="216" spans="8:10" x14ac:dyDescent="0.25">
      <c r="H216" s="7"/>
      <c r="I216" s="7"/>
      <c r="J216" s="195"/>
    </row>
    <row r="217" spans="8:10" x14ac:dyDescent="0.25">
      <c r="H217" s="7"/>
      <c r="I217" s="7"/>
      <c r="J217" s="195"/>
    </row>
    <row r="218" spans="8:10" x14ac:dyDescent="0.25">
      <c r="H218" s="7"/>
      <c r="I218" s="7"/>
      <c r="J218" s="195"/>
    </row>
    <row r="219" spans="8:10" x14ac:dyDescent="0.25">
      <c r="H219" s="7"/>
      <c r="I219" s="7"/>
      <c r="J219" s="195"/>
    </row>
    <row r="220" spans="8:10" x14ac:dyDescent="0.25">
      <c r="H220" s="7"/>
      <c r="I220" s="7"/>
      <c r="J220" s="195"/>
    </row>
    <row r="221" spans="8:10" x14ac:dyDescent="0.25">
      <c r="H221" s="7"/>
      <c r="I221" s="7"/>
      <c r="J221" s="195"/>
    </row>
    <row r="222" spans="8:10" x14ac:dyDescent="0.25">
      <c r="H222" s="7"/>
      <c r="I222" s="7"/>
      <c r="J222" s="195"/>
    </row>
    <row r="223" spans="8:10" x14ac:dyDescent="0.25">
      <c r="H223" s="7"/>
      <c r="I223" s="7"/>
      <c r="J223" s="195"/>
    </row>
    <row r="224" spans="8:10" x14ac:dyDescent="0.25">
      <c r="H224" s="7"/>
      <c r="I224" s="7"/>
      <c r="J224" s="195"/>
    </row>
    <row r="225" spans="8:10" x14ac:dyDescent="0.25">
      <c r="H225" s="7"/>
      <c r="I225" s="7"/>
      <c r="J225" s="195"/>
    </row>
    <row r="226" spans="8:10" x14ac:dyDescent="0.25">
      <c r="H226" s="7"/>
      <c r="I226" s="7"/>
      <c r="J226" s="195"/>
    </row>
    <row r="227" spans="8:10" x14ac:dyDescent="0.25">
      <c r="H227" s="7"/>
      <c r="I227" s="7"/>
      <c r="J227" s="195"/>
    </row>
    <row r="228" spans="8:10" x14ac:dyDescent="0.25">
      <c r="H228" s="7"/>
      <c r="I228" s="7"/>
      <c r="J228" s="195"/>
    </row>
    <row r="229" spans="8:10" x14ac:dyDescent="0.25">
      <c r="H229" s="7"/>
      <c r="I229" s="7"/>
      <c r="J229" s="195"/>
    </row>
    <row r="230" spans="8:10" x14ac:dyDescent="0.25">
      <c r="H230" s="7"/>
      <c r="I230" s="7"/>
      <c r="J230" s="195"/>
    </row>
    <row r="231" spans="8:10" x14ac:dyDescent="0.25">
      <c r="H231" s="7"/>
      <c r="I231" s="7"/>
      <c r="J231" s="195"/>
    </row>
    <row r="232" spans="8:10" x14ac:dyDescent="0.25">
      <c r="H232" s="7"/>
      <c r="I232" s="7"/>
      <c r="J232" s="195"/>
    </row>
    <row r="233" spans="8:10" x14ac:dyDescent="0.25">
      <c r="H233" s="7"/>
      <c r="I233" s="7"/>
      <c r="J233" s="195"/>
    </row>
    <row r="234" spans="8:10" x14ac:dyDescent="0.25">
      <c r="H234" s="7"/>
      <c r="I234" s="7"/>
      <c r="J234" s="195"/>
    </row>
    <row r="235" spans="8:10" x14ac:dyDescent="0.25">
      <c r="H235" s="7"/>
      <c r="I235" s="7"/>
      <c r="J235" s="195"/>
    </row>
    <row r="236" spans="8:10" x14ac:dyDescent="0.25">
      <c r="H236" s="7"/>
      <c r="I236" s="7"/>
      <c r="J236" s="195"/>
    </row>
    <row r="237" spans="8:10" x14ac:dyDescent="0.25">
      <c r="H237" s="7"/>
      <c r="I237" s="7"/>
      <c r="J237" s="195"/>
    </row>
    <row r="238" spans="8:10" x14ac:dyDescent="0.25">
      <c r="H238" s="7"/>
      <c r="I238" s="7"/>
      <c r="J238" s="195"/>
    </row>
    <row r="239" spans="8:10" x14ac:dyDescent="0.25">
      <c r="H239" s="7"/>
      <c r="I239" s="7"/>
      <c r="J239" s="195"/>
    </row>
    <row r="240" spans="8:10" x14ac:dyDescent="0.25">
      <c r="H240" s="7"/>
      <c r="I240" s="7"/>
      <c r="J240" s="195"/>
    </row>
    <row r="241" spans="8:10" x14ac:dyDescent="0.25">
      <c r="H241" s="7"/>
      <c r="I241" s="7"/>
      <c r="J241" s="195"/>
    </row>
    <row r="242" spans="8:10" x14ac:dyDescent="0.25">
      <c r="H242" s="7"/>
      <c r="I242" s="7"/>
      <c r="J242" s="195"/>
    </row>
    <row r="243" spans="8:10" x14ac:dyDescent="0.25">
      <c r="H243" s="7"/>
      <c r="I243" s="7"/>
      <c r="J243" s="195"/>
    </row>
    <row r="244" spans="8:10" x14ac:dyDescent="0.25">
      <c r="H244" s="7"/>
      <c r="I244" s="7"/>
      <c r="J244" s="195"/>
    </row>
    <row r="245" spans="8:10" x14ac:dyDescent="0.25">
      <c r="H245" s="7"/>
      <c r="I245" s="7"/>
      <c r="J245" s="195"/>
    </row>
    <row r="246" spans="8:10" x14ac:dyDescent="0.25">
      <c r="H246" s="7"/>
      <c r="I246" s="7"/>
      <c r="J246" s="195"/>
    </row>
    <row r="247" spans="8:10" x14ac:dyDescent="0.25">
      <c r="H247" s="7"/>
      <c r="I247" s="7"/>
      <c r="J247" s="195"/>
    </row>
    <row r="248" spans="8:10" x14ac:dyDescent="0.25">
      <c r="H248" s="7"/>
      <c r="I248" s="7"/>
      <c r="J248" s="195"/>
    </row>
    <row r="249" spans="8:10" x14ac:dyDescent="0.25">
      <c r="H249" s="7"/>
      <c r="I249" s="7"/>
      <c r="J249" s="195"/>
    </row>
    <row r="250" spans="8:10" x14ac:dyDescent="0.25">
      <c r="H250" s="7"/>
      <c r="I250" s="7"/>
      <c r="J250" s="195"/>
    </row>
    <row r="251" spans="8:10" x14ac:dyDescent="0.25">
      <c r="H251" s="7"/>
      <c r="I251" s="7"/>
      <c r="J251" s="195"/>
    </row>
    <row r="252" spans="8:10" x14ac:dyDescent="0.25">
      <c r="H252" s="7"/>
      <c r="I252" s="7"/>
      <c r="J252" s="195"/>
    </row>
    <row r="253" spans="8:10" x14ac:dyDescent="0.25">
      <c r="H253" s="7"/>
      <c r="I253" s="7"/>
      <c r="J253" s="195"/>
    </row>
    <row r="254" spans="8:10" x14ac:dyDescent="0.25">
      <c r="H254" s="7"/>
      <c r="I254" s="7"/>
      <c r="J254" s="195"/>
    </row>
    <row r="255" spans="8:10" x14ac:dyDescent="0.25">
      <c r="H255" s="7"/>
      <c r="I255" s="7"/>
      <c r="J255" s="195"/>
    </row>
    <row r="256" spans="8:10" x14ac:dyDescent="0.25">
      <c r="H256" s="7"/>
      <c r="I256" s="7"/>
      <c r="J256" s="195"/>
    </row>
    <row r="257" spans="8:10" x14ac:dyDescent="0.25">
      <c r="H257" s="7"/>
      <c r="I257" s="7"/>
      <c r="J257" s="195"/>
    </row>
    <row r="258" spans="8:10" x14ac:dyDescent="0.25">
      <c r="H258" s="7"/>
      <c r="I258" s="7"/>
      <c r="J258" s="195"/>
    </row>
    <row r="259" spans="8:10" x14ac:dyDescent="0.25">
      <c r="H259" s="7"/>
      <c r="I259" s="7"/>
      <c r="J259" s="195"/>
    </row>
    <row r="260" spans="8:10" x14ac:dyDescent="0.25">
      <c r="H260" s="7"/>
      <c r="I260" s="7"/>
      <c r="J260" s="195"/>
    </row>
    <row r="261" spans="8:10" x14ac:dyDescent="0.25">
      <c r="H261" s="7"/>
      <c r="I261" s="7"/>
      <c r="J261" s="195"/>
    </row>
    <row r="262" spans="8:10" x14ac:dyDescent="0.25">
      <c r="H262" s="7"/>
      <c r="I262" s="7"/>
      <c r="J262" s="195"/>
    </row>
    <row r="263" spans="8:10" x14ac:dyDescent="0.25">
      <c r="H263" s="7"/>
      <c r="I263" s="7"/>
      <c r="J263" s="195"/>
    </row>
    <row r="264" spans="8:10" x14ac:dyDescent="0.25">
      <c r="H264" s="7"/>
      <c r="I264" s="7"/>
      <c r="J264" s="195"/>
    </row>
    <row r="265" spans="8:10" x14ac:dyDescent="0.25">
      <c r="H265" s="7"/>
      <c r="I265" s="7"/>
      <c r="J265" s="195"/>
    </row>
    <row r="266" spans="8:10" x14ac:dyDescent="0.25">
      <c r="H266" s="7"/>
      <c r="I266" s="7"/>
      <c r="J266" s="195"/>
    </row>
    <row r="267" spans="8:10" x14ac:dyDescent="0.25">
      <c r="H267" s="7"/>
      <c r="I267" s="7"/>
      <c r="J267" s="195"/>
    </row>
    <row r="268" spans="8:10" x14ac:dyDescent="0.25">
      <c r="H268" s="7"/>
      <c r="I268" s="7"/>
      <c r="J268" s="195"/>
    </row>
    <row r="269" spans="8:10" x14ac:dyDescent="0.25">
      <c r="H269" s="7"/>
      <c r="I269" s="7"/>
      <c r="J269" s="195"/>
    </row>
    <row r="270" spans="8:10" x14ac:dyDescent="0.25">
      <c r="H270" s="7"/>
      <c r="I270" s="7"/>
      <c r="J270" s="195"/>
    </row>
    <row r="271" spans="8:10" x14ac:dyDescent="0.25">
      <c r="H271" s="7"/>
      <c r="I271" s="7"/>
      <c r="J271" s="195"/>
    </row>
    <row r="272" spans="8:10" x14ac:dyDescent="0.25">
      <c r="H272" s="7"/>
      <c r="I272" s="7"/>
      <c r="J272" s="195"/>
    </row>
    <row r="273" spans="8:10" x14ac:dyDescent="0.25">
      <c r="H273" s="7"/>
      <c r="I273" s="7"/>
      <c r="J273" s="195"/>
    </row>
    <row r="274" spans="8:10" x14ac:dyDescent="0.25">
      <c r="H274" s="7"/>
      <c r="I274" s="7"/>
      <c r="J274" s="195"/>
    </row>
    <row r="275" spans="8:10" x14ac:dyDescent="0.25">
      <c r="H275" s="7"/>
      <c r="I275" s="7"/>
      <c r="J275" s="195"/>
    </row>
    <row r="276" spans="8:10" x14ac:dyDescent="0.25">
      <c r="H276" s="7"/>
      <c r="I276" s="7"/>
      <c r="J276" s="195"/>
    </row>
    <row r="277" spans="8:10" x14ac:dyDescent="0.25">
      <c r="H277" s="7"/>
      <c r="I277" s="7"/>
      <c r="J277" s="195"/>
    </row>
    <row r="278" spans="8:10" x14ac:dyDescent="0.25">
      <c r="H278" s="7"/>
      <c r="I278" s="7"/>
      <c r="J278" s="195"/>
    </row>
    <row r="279" spans="8:10" x14ac:dyDescent="0.25">
      <c r="H279" s="7"/>
      <c r="I279" s="7"/>
      <c r="J279" s="195"/>
    </row>
    <row r="280" spans="8:10" x14ac:dyDescent="0.25">
      <c r="H280" s="7"/>
      <c r="I280" s="7"/>
      <c r="J280" s="195"/>
    </row>
    <row r="281" spans="8:10" x14ac:dyDescent="0.25">
      <c r="H281" s="7"/>
      <c r="I281" s="7"/>
      <c r="J281" s="195"/>
    </row>
    <row r="282" spans="8:10" x14ac:dyDescent="0.25">
      <c r="H282" s="7"/>
      <c r="I282" s="7"/>
      <c r="J282" s="195"/>
    </row>
    <row r="283" spans="8:10" x14ac:dyDescent="0.25">
      <c r="H283" s="7"/>
      <c r="I283" s="7"/>
      <c r="J283" s="195"/>
    </row>
    <row r="284" spans="8:10" x14ac:dyDescent="0.25">
      <c r="H284" s="7"/>
      <c r="I284" s="7"/>
      <c r="J284" s="195"/>
    </row>
    <row r="285" spans="8:10" x14ac:dyDescent="0.25">
      <c r="H285" s="7"/>
      <c r="I285" s="7"/>
      <c r="J285" s="195"/>
    </row>
    <row r="286" spans="8:10" x14ac:dyDescent="0.25">
      <c r="H286" s="7"/>
      <c r="I286" s="7"/>
      <c r="J286" s="195"/>
    </row>
    <row r="287" spans="8:10" x14ac:dyDescent="0.25">
      <c r="H287" s="7"/>
      <c r="I287" s="7"/>
      <c r="J287" s="195"/>
    </row>
    <row r="288" spans="8:10" x14ac:dyDescent="0.25">
      <c r="H288" s="7"/>
      <c r="I288" s="7"/>
      <c r="J288" s="195"/>
    </row>
    <row r="289" spans="8:10" x14ac:dyDescent="0.25">
      <c r="H289" s="7"/>
      <c r="I289" s="7"/>
      <c r="J289" s="195"/>
    </row>
    <row r="290" spans="8:10" x14ac:dyDescent="0.25">
      <c r="H290" s="7"/>
      <c r="I290" s="7"/>
      <c r="J290" s="195"/>
    </row>
    <row r="291" spans="8:10" x14ac:dyDescent="0.25">
      <c r="H291" s="7"/>
      <c r="I291" s="7"/>
      <c r="J291" s="195"/>
    </row>
    <row r="292" spans="8:10" x14ac:dyDescent="0.25">
      <c r="H292" s="7"/>
      <c r="I292" s="7"/>
      <c r="J292" s="195"/>
    </row>
    <row r="293" spans="8:10" x14ac:dyDescent="0.25">
      <c r="H293" s="7"/>
      <c r="I293" s="7"/>
      <c r="J293" s="195"/>
    </row>
    <row r="294" spans="8:10" x14ac:dyDescent="0.25">
      <c r="H294" s="7"/>
      <c r="I294" s="7"/>
      <c r="J294" s="195"/>
    </row>
    <row r="295" spans="8:10" x14ac:dyDescent="0.25">
      <c r="H295" s="7"/>
      <c r="I295" s="7"/>
      <c r="J295" s="195"/>
    </row>
    <row r="296" spans="8:10" x14ac:dyDescent="0.25">
      <c r="H296" s="7"/>
      <c r="I296" s="7"/>
      <c r="J296" s="195"/>
    </row>
    <row r="297" spans="8:10" x14ac:dyDescent="0.25">
      <c r="H297" s="7"/>
      <c r="I297" s="7"/>
      <c r="J297" s="195"/>
    </row>
    <row r="298" spans="8:10" x14ac:dyDescent="0.25">
      <c r="H298" s="7"/>
      <c r="I298" s="7"/>
      <c r="J298" s="195"/>
    </row>
    <row r="299" spans="8:10" x14ac:dyDescent="0.25">
      <c r="H299" s="7"/>
      <c r="I299" s="7"/>
      <c r="J299" s="195"/>
    </row>
    <row r="300" spans="8:10" x14ac:dyDescent="0.25">
      <c r="H300" s="7"/>
      <c r="I300" s="7"/>
      <c r="J300" s="195"/>
    </row>
    <row r="301" spans="8:10" x14ac:dyDescent="0.25">
      <c r="H301" s="7"/>
      <c r="I301" s="7"/>
      <c r="J301" s="195"/>
    </row>
    <row r="302" spans="8:10" x14ac:dyDescent="0.25">
      <c r="H302" s="7"/>
      <c r="I302" s="7"/>
      <c r="J302" s="195"/>
    </row>
    <row r="303" spans="8:10" x14ac:dyDescent="0.25">
      <c r="H303" s="7"/>
      <c r="I303" s="7"/>
      <c r="J303" s="195"/>
    </row>
    <row r="304" spans="8:10" x14ac:dyDescent="0.25">
      <c r="H304" s="7"/>
      <c r="I304" s="7"/>
      <c r="J304" s="195"/>
    </row>
    <row r="305" spans="8:10" x14ac:dyDescent="0.25">
      <c r="H305" s="7"/>
      <c r="I305" s="7"/>
      <c r="J305" s="195"/>
    </row>
    <row r="306" spans="8:10" x14ac:dyDescent="0.25">
      <c r="H306" s="7"/>
      <c r="I306" s="7"/>
      <c r="J306" s="195"/>
    </row>
    <row r="307" spans="8:10" x14ac:dyDescent="0.25">
      <c r="H307" s="7"/>
      <c r="I307" s="7"/>
      <c r="J307" s="195"/>
    </row>
    <row r="308" spans="8:10" x14ac:dyDescent="0.25">
      <c r="H308" s="7"/>
      <c r="I308" s="7"/>
      <c r="J308" s="195"/>
    </row>
    <row r="309" spans="8:10" x14ac:dyDescent="0.25">
      <c r="H309" s="7"/>
      <c r="I309" s="7"/>
      <c r="J309" s="195"/>
    </row>
    <row r="310" spans="8:10" x14ac:dyDescent="0.25">
      <c r="H310" s="7"/>
      <c r="I310" s="7"/>
      <c r="J310" s="195"/>
    </row>
    <row r="311" spans="8:10" x14ac:dyDescent="0.25">
      <c r="H311" s="7"/>
      <c r="I311" s="7"/>
      <c r="J311" s="195"/>
    </row>
    <row r="312" spans="8:10" x14ac:dyDescent="0.25">
      <c r="H312" s="7"/>
      <c r="I312" s="7"/>
      <c r="J312" s="195"/>
    </row>
    <row r="313" spans="8:10" x14ac:dyDescent="0.25">
      <c r="H313" s="7"/>
      <c r="I313" s="7"/>
      <c r="J313" s="195"/>
    </row>
    <row r="314" spans="8:10" x14ac:dyDescent="0.25">
      <c r="H314" s="7"/>
      <c r="I314" s="7"/>
      <c r="J314" s="195"/>
    </row>
    <row r="315" spans="8:10" x14ac:dyDescent="0.25">
      <c r="H315" s="7"/>
      <c r="I315" s="7"/>
      <c r="J315" s="195"/>
    </row>
    <row r="316" spans="8:10" x14ac:dyDescent="0.25">
      <c r="H316" s="7"/>
      <c r="I316" s="7"/>
      <c r="J316" s="195"/>
    </row>
    <row r="317" spans="8:10" x14ac:dyDescent="0.25">
      <c r="H317" s="7"/>
      <c r="I317" s="7"/>
      <c r="J317" s="195"/>
    </row>
    <row r="318" spans="8:10" x14ac:dyDescent="0.25">
      <c r="H318" s="7"/>
      <c r="I318" s="7"/>
      <c r="J318" s="195"/>
    </row>
    <row r="319" spans="8:10" x14ac:dyDescent="0.25">
      <c r="H319" s="7"/>
      <c r="I319" s="7"/>
      <c r="J319" s="195"/>
    </row>
    <row r="320" spans="8:10" x14ac:dyDescent="0.25">
      <c r="H320" s="7"/>
      <c r="I320" s="7"/>
      <c r="J320" s="195"/>
    </row>
    <row r="321" spans="8:10" x14ac:dyDescent="0.25">
      <c r="H321" s="7"/>
      <c r="I321" s="7"/>
      <c r="J321" s="195"/>
    </row>
    <row r="322" spans="8:10" x14ac:dyDescent="0.25">
      <c r="H322" s="7"/>
      <c r="I322" s="7"/>
      <c r="J322" s="195"/>
    </row>
    <row r="323" spans="8:10" x14ac:dyDescent="0.25">
      <c r="H323" s="7"/>
      <c r="I323" s="7"/>
      <c r="J323" s="195"/>
    </row>
    <row r="324" spans="8:10" x14ac:dyDescent="0.25">
      <c r="H324" s="7"/>
      <c r="I324" s="7"/>
      <c r="J324" s="195"/>
    </row>
    <row r="325" spans="8:10" x14ac:dyDescent="0.25">
      <c r="H325" s="7"/>
      <c r="I325" s="7"/>
      <c r="J325" s="195"/>
    </row>
    <row r="326" spans="8:10" x14ac:dyDescent="0.25">
      <c r="H326" s="7"/>
      <c r="I326" s="7"/>
      <c r="J326" s="195"/>
    </row>
    <row r="327" spans="8:10" x14ac:dyDescent="0.25">
      <c r="H327" s="7"/>
      <c r="I327" s="7"/>
      <c r="J327" s="195"/>
    </row>
    <row r="328" spans="8:10" x14ac:dyDescent="0.25">
      <c r="H328" s="7"/>
      <c r="I328" s="7"/>
      <c r="J328" s="195"/>
    </row>
    <row r="329" spans="8:10" x14ac:dyDescent="0.25">
      <c r="H329" s="7"/>
      <c r="I329" s="7"/>
      <c r="J329" s="195"/>
    </row>
    <row r="330" spans="8:10" x14ac:dyDescent="0.25">
      <c r="H330" s="7"/>
      <c r="I330" s="7"/>
      <c r="J330" s="195"/>
    </row>
    <row r="331" spans="8:10" x14ac:dyDescent="0.25">
      <c r="H331" s="7"/>
      <c r="I331" s="7"/>
      <c r="J331" s="195"/>
    </row>
    <row r="332" spans="8:10" x14ac:dyDescent="0.25">
      <c r="H332" s="7"/>
      <c r="I332" s="7"/>
      <c r="J332" s="195"/>
    </row>
    <row r="333" spans="8:10" x14ac:dyDescent="0.25">
      <c r="H333" s="7"/>
      <c r="I333" s="7"/>
      <c r="J333" s="195"/>
    </row>
    <row r="334" spans="8:10" x14ac:dyDescent="0.25">
      <c r="H334" s="7"/>
      <c r="I334" s="7"/>
      <c r="J334" s="195"/>
    </row>
    <row r="335" spans="8:10" x14ac:dyDescent="0.25">
      <c r="H335" s="7"/>
      <c r="I335" s="7"/>
      <c r="J335" s="195"/>
    </row>
    <row r="336" spans="8:10" x14ac:dyDescent="0.25">
      <c r="H336" s="7"/>
      <c r="I336" s="7"/>
      <c r="J336" s="195"/>
    </row>
    <row r="337" spans="8:10" x14ac:dyDescent="0.25">
      <c r="H337" s="7"/>
      <c r="I337" s="7"/>
      <c r="J337" s="195"/>
    </row>
    <row r="338" spans="8:10" x14ac:dyDescent="0.25">
      <c r="H338" s="7"/>
      <c r="I338" s="7"/>
      <c r="J338" s="195"/>
    </row>
    <row r="339" spans="8:10" x14ac:dyDescent="0.25">
      <c r="H339" s="7"/>
      <c r="I339" s="7"/>
      <c r="J339" s="195"/>
    </row>
    <row r="340" spans="8:10" x14ac:dyDescent="0.25">
      <c r="H340" s="7"/>
      <c r="I340" s="7"/>
      <c r="J340" s="195"/>
    </row>
    <row r="341" spans="8:10" x14ac:dyDescent="0.25">
      <c r="H341" s="7"/>
      <c r="I341" s="7"/>
      <c r="J341" s="195"/>
    </row>
    <row r="342" spans="8:10" x14ac:dyDescent="0.25">
      <c r="H342" s="7"/>
      <c r="I342" s="7"/>
      <c r="J342" s="195"/>
    </row>
    <row r="343" spans="8:10" x14ac:dyDescent="0.25">
      <c r="H343" s="7"/>
      <c r="I343" s="7"/>
      <c r="J343" s="195"/>
    </row>
    <row r="344" spans="8:10" x14ac:dyDescent="0.25">
      <c r="H344" s="7"/>
      <c r="I344" s="7"/>
      <c r="J344" s="195"/>
    </row>
    <row r="345" spans="8:10" x14ac:dyDescent="0.25">
      <c r="H345" s="7"/>
      <c r="I345" s="7"/>
      <c r="J345" s="195"/>
    </row>
    <row r="346" spans="8:10" x14ac:dyDescent="0.25">
      <c r="H346" s="7"/>
      <c r="I346" s="7"/>
      <c r="J346" s="195"/>
    </row>
    <row r="347" spans="8:10" x14ac:dyDescent="0.25">
      <c r="H347" s="7"/>
      <c r="I347" s="7"/>
      <c r="J347" s="195"/>
    </row>
    <row r="348" spans="8:10" x14ac:dyDescent="0.25">
      <c r="H348" s="7"/>
      <c r="I348" s="7"/>
      <c r="J348" s="195"/>
    </row>
    <row r="349" spans="8:10" x14ac:dyDescent="0.25">
      <c r="H349" s="7"/>
      <c r="I349" s="7"/>
      <c r="J349" s="195"/>
    </row>
    <row r="350" spans="8:10" x14ac:dyDescent="0.25">
      <c r="H350" s="7"/>
      <c r="I350" s="7"/>
      <c r="J350" s="195"/>
    </row>
    <row r="351" spans="8:10" x14ac:dyDescent="0.25">
      <c r="H351" s="7"/>
      <c r="I351" s="7"/>
      <c r="J351" s="195"/>
    </row>
    <row r="352" spans="8:10" x14ac:dyDescent="0.25">
      <c r="H352" s="7"/>
      <c r="I352" s="7"/>
      <c r="J352" s="195"/>
    </row>
    <row r="353" spans="8:10" x14ac:dyDescent="0.25">
      <c r="H353" s="7"/>
      <c r="I353" s="7"/>
      <c r="J353" s="195"/>
    </row>
    <row r="354" spans="8:10" x14ac:dyDescent="0.25">
      <c r="H354" s="7"/>
      <c r="I354" s="7"/>
      <c r="J354" s="195"/>
    </row>
    <row r="355" spans="8:10" x14ac:dyDescent="0.25">
      <c r="H355" s="7"/>
      <c r="I355" s="7"/>
      <c r="J355" s="195"/>
    </row>
    <row r="356" spans="8:10" x14ac:dyDescent="0.25">
      <c r="H356" s="7"/>
      <c r="I356" s="7"/>
      <c r="J356" s="195"/>
    </row>
    <row r="357" spans="8:10" x14ac:dyDescent="0.25">
      <c r="H357" s="7"/>
      <c r="I357" s="7"/>
      <c r="J357" s="195"/>
    </row>
    <row r="358" spans="8:10" x14ac:dyDescent="0.25">
      <c r="H358" s="7"/>
      <c r="I358" s="7"/>
      <c r="J358" s="195"/>
    </row>
    <row r="359" spans="8:10" x14ac:dyDescent="0.25">
      <c r="H359" s="7"/>
      <c r="I359" s="7"/>
      <c r="J359" s="195"/>
    </row>
    <row r="360" spans="8:10" x14ac:dyDescent="0.25">
      <c r="H360" s="7"/>
      <c r="I360" s="7"/>
      <c r="J360" s="195"/>
    </row>
    <row r="361" spans="8:10" x14ac:dyDescent="0.25">
      <c r="H361" s="7"/>
      <c r="I361" s="7"/>
      <c r="J361" s="195"/>
    </row>
    <row r="362" spans="8:10" x14ac:dyDescent="0.25">
      <c r="H362" s="7"/>
      <c r="I362" s="7"/>
      <c r="J362" s="195"/>
    </row>
    <row r="363" spans="8:10" x14ac:dyDescent="0.25">
      <c r="H363" s="7"/>
      <c r="I363" s="7"/>
      <c r="J363" s="195"/>
    </row>
    <row r="364" spans="8:10" x14ac:dyDescent="0.25">
      <c r="H364" s="7"/>
      <c r="I364" s="7"/>
      <c r="J364" s="195"/>
    </row>
    <row r="365" spans="8:10" x14ac:dyDescent="0.25">
      <c r="H365" s="7"/>
      <c r="I365" s="7"/>
      <c r="J365" s="195"/>
    </row>
    <row r="366" spans="8:10" x14ac:dyDescent="0.25">
      <c r="H366" s="7"/>
      <c r="I366" s="7"/>
      <c r="J366" s="195"/>
    </row>
    <row r="367" spans="8:10" x14ac:dyDescent="0.25">
      <c r="H367" s="7"/>
      <c r="I367" s="7"/>
      <c r="J367" s="195"/>
    </row>
    <row r="368" spans="8:10" x14ac:dyDescent="0.25">
      <c r="H368" s="7"/>
      <c r="I368" s="7"/>
      <c r="J368" s="195"/>
    </row>
    <row r="369" spans="8:10" x14ac:dyDescent="0.25">
      <c r="H369" s="7"/>
      <c r="I369" s="7"/>
      <c r="J369" s="195"/>
    </row>
    <row r="370" spans="8:10" x14ac:dyDescent="0.25">
      <c r="H370" s="7"/>
      <c r="I370" s="7"/>
      <c r="J370" s="195"/>
    </row>
    <row r="371" spans="8:10" x14ac:dyDescent="0.25">
      <c r="H371" s="7"/>
      <c r="I371" s="7"/>
      <c r="J371" s="195"/>
    </row>
    <row r="372" spans="8:10" x14ac:dyDescent="0.25">
      <c r="H372" s="7"/>
      <c r="I372" s="7"/>
      <c r="J372" s="195"/>
    </row>
    <row r="373" spans="8:10" x14ac:dyDescent="0.25">
      <c r="H373" s="7"/>
      <c r="I373" s="7"/>
      <c r="J373" s="195"/>
    </row>
    <row r="374" spans="8:10" x14ac:dyDescent="0.25">
      <c r="H374" s="7"/>
      <c r="I374" s="7"/>
      <c r="J374" s="195"/>
    </row>
    <row r="375" spans="8:10" x14ac:dyDescent="0.25">
      <c r="H375" s="7"/>
      <c r="I375" s="7"/>
      <c r="J375" s="195"/>
    </row>
    <row r="376" spans="8:10" x14ac:dyDescent="0.25">
      <c r="H376" s="7"/>
      <c r="I376" s="7"/>
      <c r="J376" s="195"/>
    </row>
    <row r="377" spans="8:10" x14ac:dyDescent="0.25">
      <c r="H377" s="7"/>
      <c r="I377" s="7"/>
      <c r="J377" s="195"/>
    </row>
    <row r="378" spans="8:10" x14ac:dyDescent="0.25">
      <c r="H378" s="7"/>
      <c r="I378" s="7"/>
      <c r="J378" s="195"/>
    </row>
    <row r="379" spans="8:10" x14ac:dyDescent="0.25">
      <c r="H379" s="7"/>
      <c r="I379" s="7"/>
      <c r="J379" s="195"/>
    </row>
    <row r="380" spans="8:10" x14ac:dyDescent="0.25">
      <c r="H380" s="7"/>
      <c r="I380" s="7"/>
      <c r="J380" s="195"/>
    </row>
    <row r="381" spans="8:10" x14ac:dyDescent="0.25">
      <c r="H381" s="7"/>
      <c r="I381" s="7"/>
      <c r="J381" s="195"/>
    </row>
    <row r="382" spans="8:10" x14ac:dyDescent="0.25">
      <c r="H382" s="7"/>
      <c r="I382" s="7"/>
      <c r="J382" s="195"/>
    </row>
    <row r="383" spans="8:10" x14ac:dyDescent="0.25">
      <c r="H383" s="7"/>
      <c r="I383" s="7"/>
      <c r="J383" s="195"/>
    </row>
    <row r="384" spans="8:10" x14ac:dyDescent="0.25">
      <c r="H384" s="7"/>
      <c r="I384" s="7"/>
      <c r="J384" s="195"/>
    </row>
    <row r="385" spans="8:10" x14ac:dyDescent="0.25">
      <c r="H385" s="7"/>
      <c r="I385" s="7"/>
      <c r="J385" s="195"/>
    </row>
    <row r="386" spans="8:10" x14ac:dyDescent="0.25">
      <c r="H386" s="7"/>
      <c r="I386" s="7"/>
      <c r="J386" s="195"/>
    </row>
    <row r="387" spans="8:10" x14ac:dyDescent="0.25">
      <c r="H387" s="7"/>
      <c r="I387" s="7"/>
      <c r="J387" s="195"/>
    </row>
    <row r="388" spans="8:10" x14ac:dyDescent="0.25">
      <c r="H388" s="7"/>
      <c r="I388" s="7"/>
      <c r="J388" s="195"/>
    </row>
    <row r="389" spans="8:10" x14ac:dyDescent="0.25">
      <c r="H389" s="7"/>
      <c r="I389" s="7"/>
      <c r="J389" s="195"/>
    </row>
    <row r="390" spans="8:10" x14ac:dyDescent="0.25">
      <c r="H390" s="7"/>
      <c r="I390" s="7"/>
      <c r="J390" s="195"/>
    </row>
    <row r="391" spans="8:10" x14ac:dyDescent="0.25">
      <c r="H391" s="7"/>
      <c r="I391" s="7"/>
      <c r="J391" s="195"/>
    </row>
    <row r="392" spans="8:10" x14ac:dyDescent="0.25">
      <c r="H392" s="7"/>
      <c r="I392" s="7"/>
      <c r="J392" s="195"/>
    </row>
    <row r="393" spans="8:10" x14ac:dyDescent="0.25">
      <c r="H393" s="7"/>
      <c r="I393" s="7"/>
      <c r="J393" s="195"/>
    </row>
    <row r="394" spans="8:10" x14ac:dyDescent="0.25">
      <c r="H394" s="7"/>
      <c r="I394" s="7"/>
      <c r="J394" s="195"/>
    </row>
    <row r="395" spans="8:10" x14ac:dyDescent="0.25">
      <c r="H395" s="7"/>
      <c r="I395" s="7"/>
      <c r="J395" s="195"/>
    </row>
    <row r="396" spans="8:10" x14ac:dyDescent="0.25">
      <c r="H396" s="7"/>
      <c r="I396" s="7"/>
      <c r="J396" s="195"/>
    </row>
    <row r="397" spans="8:10" x14ac:dyDescent="0.25">
      <c r="H397" s="7"/>
      <c r="I397" s="7"/>
      <c r="J397" s="195"/>
    </row>
    <row r="398" spans="8:10" x14ac:dyDescent="0.25">
      <c r="H398" s="7"/>
      <c r="I398" s="7"/>
      <c r="J398" s="195"/>
    </row>
    <row r="399" spans="8:10" x14ac:dyDescent="0.25">
      <c r="H399" s="7"/>
      <c r="I399" s="7"/>
      <c r="J399" s="195"/>
    </row>
    <row r="400" spans="8:10" x14ac:dyDescent="0.25">
      <c r="H400" s="7"/>
      <c r="I400" s="7"/>
      <c r="J400" s="195"/>
    </row>
    <row r="401" spans="8:10" x14ac:dyDescent="0.25">
      <c r="H401" s="7"/>
      <c r="I401" s="7"/>
      <c r="J401" s="195"/>
    </row>
    <row r="402" spans="8:10" x14ac:dyDescent="0.25">
      <c r="H402" s="7"/>
      <c r="I402" s="7"/>
      <c r="J402" s="195"/>
    </row>
    <row r="403" spans="8:10" x14ac:dyDescent="0.25">
      <c r="H403" s="7"/>
      <c r="I403" s="7"/>
      <c r="J403" s="195"/>
    </row>
    <row r="404" spans="8:10" x14ac:dyDescent="0.25">
      <c r="H404" s="7"/>
      <c r="I404" s="7"/>
      <c r="J404" s="195"/>
    </row>
    <row r="405" spans="8:10" x14ac:dyDescent="0.25">
      <c r="H405" s="7"/>
      <c r="I405" s="7"/>
      <c r="J405" s="195"/>
    </row>
    <row r="406" spans="8:10" x14ac:dyDescent="0.25">
      <c r="H406" s="7"/>
      <c r="I406" s="7"/>
      <c r="J406" s="195"/>
    </row>
    <row r="407" spans="8:10" x14ac:dyDescent="0.25">
      <c r="H407" s="7"/>
      <c r="I407" s="7"/>
      <c r="J407" s="195"/>
    </row>
    <row r="408" spans="8:10" x14ac:dyDescent="0.25">
      <c r="H408" s="7"/>
      <c r="I408" s="7"/>
      <c r="J408" s="195"/>
    </row>
    <row r="409" spans="8:10" x14ac:dyDescent="0.25">
      <c r="H409" s="7"/>
      <c r="I409" s="7"/>
      <c r="J409" s="195"/>
    </row>
    <row r="410" spans="8:10" x14ac:dyDescent="0.25">
      <c r="H410" s="7"/>
      <c r="I410" s="7"/>
      <c r="J410" s="195"/>
    </row>
    <row r="411" spans="8:10" x14ac:dyDescent="0.25">
      <c r="H411" s="7"/>
      <c r="I411" s="7"/>
      <c r="J411" s="195"/>
    </row>
    <row r="412" spans="8:10" x14ac:dyDescent="0.25">
      <c r="H412" s="7"/>
      <c r="I412" s="7"/>
      <c r="J412" s="195"/>
    </row>
    <row r="413" spans="8:10" x14ac:dyDescent="0.25">
      <c r="H413" s="7"/>
      <c r="I413" s="7"/>
      <c r="J413" s="195"/>
    </row>
    <row r="414" spans="8:10" x14ac:dyDescent="0.25">
      <c r="H414" s="7"/>
      <c r="I414" s="7"/>
      <c r="J414" s="195"/>
    </row>
    <row r="415" spans="8:10" x14ac:dyDescent="0.25">
      <c r="H415" s="7"/>
      <c r="I415" s="7"/>
      <c r="J415" s="195"/>
    </row>
    <row r="416" spans="8:10" x14ac:dyDescent="0.25">
      <c r="H416" s="7"/>
      <c r="I416" s="7"/>
      <c r="J416" s="195"/>
    </row>
    <row r="417" spans="8:10" x14ac:dyDescent="0.25">
      <c r="H417" s="7"/>
      <c r="I417" s="7"/>
      <c r="J417" s="195"/>
    </row>
    <row r="418" spans="8:10" x14ac:dyDescent="0.25">
      <c r="H418" s="7"/>
      <c r="I418" s="7"/>
      <c r="J418" s="195"/>
    </row>
    <row r="419" spans="8:10" x14ac:dyDescent="0.25">
      <c r="H419" s="7"/>
      <c r="I419" s="7"/>
      <c r="J419" s="195"/>
    </row>
    <row r="420" spans="8:10" x14ac:dyDescent="0.25">
      <c r="H420" s="7"/>
      <c r="I420" s="7"/>
      <c r="J420" s="195"/>
    </row>
    <row r="421" spans="8:10" x14ac:dyDescent="0.25">
      <c r="H421" s="7"/>
      <c r="I421" s="7"/>
      <c r="J421" s="195"/>
    </row>
    <row r="422" spans="8:10" x14ac:dyDescent="0.25">
      <c r="H422" s="7"/>
      <c r="I422" s="7"/>
      <c r="J422" s="195"/>
    </row>
    <row r="423" spans="8:10" x14ac:dyDescent="0.25">
      <c r="H423" s="7"/>
      <c r="I423" s="7"/>
      <c r="J423" s="195"/>
    </row>
    <row r="424" spans="8:10" x14ac:dyDescent="0.25">
      <c r="H424" s="7"/>
      <c r="I424" s="7"/>
      <c r="J424" s="195"/>
    </row>
    <row r="425" spans="8:10" x14ac:dyDescent="0.25">
      <c r="H425" s="7"/>
      <c r="I425" s="7"/>
      <c r="J425" s="195"/>
    </row>
    <row r="426" spans="8:10" x14ac:dyDescent="0.25">
      <c r="H426" s="7"/>
      <c r="I426" s="7"/>
      <c r="J426" s="195"/>
    </row>
    <row r="427" spans="8:10" x14ac:dyDescent="0.25">
      <c r="H427" s="7"/>
      <c r="I427" s="7"/>
      <c r="J427" s="195"/>
    </row>
    <row r="428" spans="8:10" x14ac:dyDescent="0.25">
      <c r="H428" s="7"/>
      <c r="I428" s="7"/>
      <c r="J428" s="195"/>
    </row>
    <row r="429" spans="8:10" x14ac:dyDescent="0.25">
      <c r="H429" s="7"/>
      <c r="I429" s="7"/>
      <c r="J429" s="195"/>
    </row>
    <row r="430" spans="8:10" x14ac:dyDescent="0.25">
      <c r="H430" s="7"/>
      <c r="I430" s="7"/>
      <c r="J430" s="195"/>
    </row>
    <row r="431" spans="8:10" x14ac:dyDescent="0.25">
      <c r="H431" s="7"/>
      <c r="I431" s="7"/>
      <c r="J431" s="195"/>
    </row>
    <row r="432" spans="8:10" x14ac:dyDescent="0.25">
      <c r="H432" s="7"/>
      <c r="I432" s="7"/>
      <c r="J432" s="195"/>
    </row>
    <row r="433" spans="8:10" x14ac:dyDescent="0.25">
      <c r="H433" s="7"/>
      <c r="I433" s="7"/>
      <c r="J433" s="195"/>
    </row>
    <row r="434" spans="8:10" x14ac:dyDescent="0.25">
      <c r="H434" s="7"/>
      <c r="I434" s="7"/>
      <c r="J434" s="195"/>
    </row>
    <row r="435" spans="8:10" x14ac:dyDescent="0.25">
      <c r="H435" s="7"/>
      <c r="I435" s="7"/>
      <c r="J435" s="195"/>
    </row>
    <row r="436" spans="8:10" x14ac:dyDescent="0.25">
      <c r="H436" s="7"/>
      <c r="I436" s="7"/>
      <c r="J436" s="195"/>
    </row>
    <row r="437" spans="8:10" x14ac:dyDescent="0.25">
      <c r="H437" s="7"/>
      <c r="I437" s="7"/>
      <c r="J437" s="195"/>
    </row>
    <row r="438" spans="8:10" x14ac:dyDescent="0.25">
      <c r="H438" s="7"/>
      <c r="I438" s="7"/>
      <c r="J438" s="195"/>
    </row>
    <row r="439" spans="8:10" x14ac:dyDescent="0.25">
      <c r="H439" s="7"/>
      <c r="I439" s="7"/>
      <c r="J439" s="195"/>
    </row>
    <row r="440" spans="8:10" x14ac:dyDescent="0.25">
      <c r="H440" s="7"/>
      <c r="I440" s="7"/>
      <c r="J440" s="195"/>
    </row>
    <row r="441" spans="8:10" x14ac:dyDescent="0.25">
      <c r="H441" s="7"/>
      <c r="I441" s="7"/>
      <c r="J441" s="195"/>
    </row>
    <row r="442" spans="8:10" x14ac:dyDescent="0.25">
      <c r="H442" s="7"/>
      <c r="I442" s="7"/>
      <c r="J442" s="195"/>
    </row>
    <row r="443" spans="8:10" x14ac:dyDescent="0.25">
      <c r="H443" s="7"/>
      <c r="I443" s="7"/>
      <c r="J443" s="195"/>
    </row>
    <row r="444" spans="8:10" x14ac:dyDescent="0.25">
      <c r="H444" s="7"/>
      <c r="I444" s="7"/>
      <c r="J444" s="195"/>
    </row>
    <row r="445" spans="8:10" x14ac:dyDescent="0.25">
      <c r="H445" s="7"/>
      <c r="I445" s="7"/>
      <c r="J445" s="195"/>
    </row>
    <row r="446" spans="8:10" x14ac:dyDescent="0.25">
      <c r="H446" s="7"/>
      <c r="I446" s="7"/>
      <c r="J446" s="195"/>
    </row>
    <row r="447" spans="8:10" x14ac:dyDescent="0.25">
      <c r="H447" s="7"/>
      <c r="I447" s="7"/>
      <c r="J447" s="195"/>
    </row>
    <row r="448" spans="8:10" x14ac:dyDescent="0.25">
      <c r="H448" s="7"/>
      <c r="I448" s="7"/>
      <c r="J448" s="195"/>
    </row>
    <row r="449" spans="8:10" x14ac:dyDescent="0.25">
      <c r="H449" s="7"/>
      <c r="I449" s="7"/>
      <c r="J449" s="195"/>
    </row>
    <row r="450" spans="8:10" x14ac:dyDescent="0.25">
      <c r="H450" s="7"/>
      <c r="I450" s="7"/>
      <c r="J450" s="195"/>
    </row>
    <row r="451" spans="8:10" x14ac:dyDescent="0.25">
      <c r="H451" s="7"/>
      <c r="I451" s="7"/>
      <c r="J451" s="195"/>
    </row>
    <row r="452" spans="8:10" x14ac:dyDescent="0.25">
      <c r="H452" s="7"/>
      <c r="I452" s="7"/>
      <c r="J452" s="195"/>
    </row>
    <row r="453" spans="8:10" x14ac:dyDescent="0.25">
      <c r="H453" s="7"/>
      <c r="I453" s="7"/>
      <c r="J453" s="195"/>
    </row>
    <row r="454" spans="8:10" x14ac:dyDescent="0.25">
      <c r="H454" s="7"/>
      <c r="I454" s="7"/>
      <c r="J454" s="195"/>
    </row>
    <row r="455" spans="8:10" x14ac:dyDescent="0.25">
      <c r="H455" s="7"/>
      <c r="I455" s="7"/>
      <c r="J455" s="195"/>
    </row>
    <row r="456" spans="8:10" x14ac:dyDescent="0.25">
      <c r="H456" s="7"/>
      <c r="I456" s="7"/>
      <c r="J456" s="195"/>
    </row>
    <row r="457" spans="8:10" x14ac:dyDescent="0.25">
      <c r="H457" s="7"/>
      <c r="I457" s="7"/>
      <c r="J457" s="195"/>
    </row>
    <row r="458" spans="8:10" x14ac:dyDescent="0.25">
      <c r="H458" s="7"/>
      <c r="I458" s="7"/>
      <c r="J458" s="195"/>
    </row>
    <row r="459" spans="8:10" x14ac:dyDescent="0.25">
      <c r="H459" s="7"/>
      <c r="I459" s="7"/>
      <c r="J459" s="195"/>
    </row>
    <row r="460" spans="8:10" x14ac:dyDescent="0.25">
      <c r="H460" s="7"/>
      <c r="I460" s="7"/>
      <c r="J460" s="195"/>
    </row>
    <row r="461" spans="8:10" x14ac:dyDescent="0.25">
      <c r="H461" s="7"/>
      <c r="I461" s="7"/>
      <c r="J461" s="195"/>
    </row>
    <row r="462" spans="8:10" x14ac:dyDescent="0.25">
      <c r="H462" s="7"/>
      <c r="I462" s="7"/>
      <c r="J462" s="195"/>
    </row>
    <row r="463" spans="8:10" x14ac:dyDescent="0.25">
      <c r="H463" s="7"/>
      <c r="I463" s="7"/>
      <c r="J463" s="195"/>
    </row>
    <row r="464" spans="8:10" x14ac:dyDescent="0.25">
      <c r="H464" s="7"/>
      <c r="I464" s="7"/>
      <c r="J464" s="195"/>
    </row>
    <row r="465" spans="8:10" x14ac:dyDescent="0.25">
      <c r="H465" s="7"/>
      <c r="I465" s="7"/>
      <c r="J465" s="195"/>
    </row>
    <row r="466" spans="8:10" x14ac:dyDescent="0.25">
      <c r="H466" s="7"/>
      <c r="I466" s="7"/>
      <c r="J466" s="195"/>
    </row>
    <row r="467" spans="8:10" x14ac:dyDescent="0.25">
      <c r="H467" s="7"/>
      <c r="I467" s="7"/>
      <c r="J467" s="195"/>
    </row>
    <row r="468" spans="8:10" x14ac:dyDescent="0.25">
      <c r="H468" s="7"/>
      <c r="I468" s="7"/>
      <c r="J468" s="195"/>
    </row>
    <row r="469" spans="8:10" x14ac:dyDescent="0.25">
      <c r="H469" s="7"/>
      <c r="I469" s="7"/>
      <c r="J469" s="195"/>
    </row>
    <row r="470" spans="8:10" x14ac:dyDescent="0.25">
      <c r="H470" s="7"/>
      <c r="I470" s="7"/>
      <c r="J470" s="195"/>
    </row>
    <row r="471" spans="8:10" x14ac:dyDescent="0.25">
      <c r="H471" s="7"/>
      <c r="I471" s="7"/>
      <c r="J471" s="195"/>
    </row>
    <row r="472" spans="8:10" x14ac:dyDescent="0.25">
      <c r="H472" s="7"/>
      <c r="I472" s="7"/>
      <c r="J472" s="195"/>
    </row>
    <row r="473" spans="8:10" x14ac:dyDescent="0.25">
      <c r="H473" s="7"/>
      <c r="I473" s="7"/>
      <c r="J473" s="195"/>
    </row>
    <row r="474" spans="8:10" x14ac:dyDescent="0.25">
      <c r="H474" s="7"/>
      <c r="I474" s="7"/>
      <c r="J474" s="195"/>
    </row>
    <row r="475" spans="8:10" x14ac:dyDescent="0.25">
      <c r="H475" s="7"/>
      <c r="I475" s="7"/>
      <c r="J475" s="195"/>
    </row>
    <row r="476" spans="8:10" x14ac:dyDescent="0.25">
      <c r="H476" s="7"/>
      <c r="I476" s="7"/>
      <c r="J476" s="195"/>
    </row>
    <row r="477" spans="8:10" x14ac:dyDescent="0.25">
      <c r="H477" s="7"/>
      <c r="I477" s="7"/>
      <c r="J477" s="195"/>
    </row>
    <row r="478" spans="8:10" x14ac:dyDescent="0.25">
      <c r="H478" s="7"/>
      <c r="I478" s="7"/>
      <c r="J478" s="195"/>
    </row>
    <row r="479" spans="8:10" x14ac:dyDescent="0.25">
      <c r="H479" s="7"/>
      <c r="I479" s="7"/>
      <c r="J479" s="195"/>
    </row>
    <row r="480" spans="8:10" x14ac:dyDescent="0.25">
      <c r="H480" s="7"/>
      <c r="I480" s="7"/>
      <c r="J480" s="195"/>
    </row>
    <row r="481" spans="8:10" x14ac:dyDescent="0.25">
      <c r="H481" s="7"/>
      <c r="I481" s="7"/>
      <c r="J481" s="195"/>
    </row>
    <row r="482" spans="8:10" x14ac:dyDescent="0.25">
      <c r="H482" s="7"/>
      <c r="I482" s="7"/>
      <c r="J482" s="195"/>
    </row>
    <row r="483" spans="8:10" x14ac:dyDescent="0.25">
      <c r="H483" s="7"/>
      <c r="I483" s="7"/>
      <c r="J483" s="195"/>
    </row>
    <row r="484" spans="8:10" x14ac:dyDescent="0.25">
      <c r="H484" s="7"/>
      <c r="I484" s="7"/>
      <c r="J484" s="195"/>
    </row>
    <row r="485" spans="8:10" x14ac:dyDescent="0.25">
      <c r="H485" s="7"/>
      <c r="I485" s="7"/>
      <c r="J485" s="195"/>
    </row>
    <row r="486" spans="8:10" x14ac:dyDescent="0.25">
      <c r="H486" s="7"/>
      <c r="I486" s="7"/>
      <c r="J486" s="195"/>
    </row>
    <row r="487" spans="8:10" x14ac:dyDescent="0.25">
      <c r="H487" s="7"/>
      <c r="I487" s="7"/>
      <c r="J487" s="195"/>
    </row>
    <row r="488" spans="8:10" x14ac:dyDescent="0.25">
      <c r="H488" s="7"/>
      <c r="I488" s="7"/>
      <c r="J488" s="195"/>
    </row>
    <row r="489" spans="8:10" x14ac:dyDescent="0.25">
      <c r="H489" s="7"/>
      <c r="I489" s="7"/>
      <c r="J489" s="195"/>
    </row>
    <row r="490" spans="8:10" x14ac:dyDescent="0.25">
      <c r="H490" s="7"/>
      <c r="I490" s="7"/>
      <c r="J490" s="195"/>
    </row>
    <row r="491" spans="8:10" x14ac:dyDescent="0.25">
      <c r="H491" s="7"/>
      <c r="I491" s="7"/>
      <c r="J491" s="195"/>
    </row>
    <row r="492" spans="8:10" x14ac:dyDescent="0.25">
      <c r="H492" s="7"/>
      <c r="I492" s="7"/>
      <c r="J492" s="195"/>
    </row>
    <row r="493" spans="8:10" x14ac:dyDescent="0.25">
      <c r="H493" s="7"/>
      <c r="I493" s="7"/>
      <c r="J493" s="195"/>
    </row>
    <row r="494" spans="8:10" x14ac:dyDescent="0.25">
      <c r="H494" s="7"/>
      <c r="I494" s="7"/>
      <c r="J494" s="195"/>
    </row>
    <row r="495" spans="8:10" x14ac:dyDescent="0.25">
      <c r="H495" s="7"/>
      <c r="I495" s="7"/>
      <c r="J495" s="195"/>
    </row>
    <row r="496" spans="8:10" x14ac:dyDescent="0.25">
      <c r="H496" s="7"/>
      <c r="I496" s="7"/>
      <c r="J496" s="195"/>
    </row>
    <row r="497" spans="8:10" x14ac:dyDescent="0.25">
      <c r="H497" s="7"/>
      <c r="I497" s="7"/>
      <c r="J497" s="195"/>
    </row>
    <row r="498" spans="8:10" x14ac:dyDescent="0.25">
      <c r="H498" s="7"/>
      <c r="I498" s="7"/>
      <c r="J498" s="195"/>
    </row>
    <row r="499" spans="8:10" x14ac:dyDescent="0.25">
      <c r="H499" s="7"/>
      <c r="I499" s="7"/>
      <c r="J499" s="195"/>
    </row>
    <row r="500" spans="8:10" x14ac:dyDescent="0.25">
      <c r="H500" s="7"/>
      <c r="I500" s="7"/>
      <c r="J500" s="195"/>
    </row>
    <row r="501" spans="8:10" x14ac:dyDescent="0.25">
      <c r="H501" s="7"/>
      <c r="I501" s="7"/>
      <c r="J501" s="195"/>
    </row>
    <row r="502" spans="8:10" x14ac:dyDescent="0.25">
      <c r="H502" s="7"/>
      <c r="I502" s="7"/>
      <c r="J502" s="195"/>
    </row>
    <row r="503" spans="8:10" x14ac:dyDescent="0.25">
      <c r="H503" s="7"/>
      <c r="I503" s="7"/>
      <c r="J503" s="195"/>
    </row>
    <row r="504" spans="8:10" x14ac:dyDescent="0.25">
      <c r="H504" s="7"/>
      <c r="I504" s="7"/>
      <c r="J504" s="195"/>
    </row>
    <row r="505" spans="8:10" x14ac:dyDescent="0.25">
      <c r="H505" s="7"/>
      <c r="I505" s="7"/>
      <c r="J505" s="195"/>
    </row>
    <row r="506" spans="8:10" x14ac:dyDescent="0.25">
      <c r="H506" s="7"/>
      <c r="I506" s="7"/>
      <c r="J506" s="195"/>
    </row>
    <row r="507" spans="8:10" x14ac:dyDescent="0.25">
      <c r="H507" s="7"/>
      <c r="I507" s="7"/>
      <c r="J507" s="195"/>
    </row>
    <row r="508" spans="8:10" x14ac:dyDescent="0.25">
      <c r="H508" s="7"/>
      <c r="I508" s="7"/>
      <c r="J508" s="195"/>
    </row>
    <row r="509" spans="8:10" x14ac:dyDescent="0.25">
      <c r="H509" s="7"/>
      <c r="I509" s="7"/>
      <c r="J509" s="195"/>
    </row>
    <row r="510" spans="8:10" x14ac:dyDescent="0.25">
      <c r="H510" s="7"/>
      <c r="I510" s="7"/>
      <c r="J510" s="195"/>
    </row>
    <row r="511" spans="8:10" x14ac:dyDescent="0.25">
      <c r="H511" s="7"/>
      <c r="I511" s="7"/>
      <c r="J511" s="195"/>
    </row>
    <row r="512" spans="8:10" x14ac:dyDescent="0.25">
      <c r="H512" s="7"/>
      <c r="I512" s="7"/>
      <c r="J512" s="195"/>
    </row>
    <row r="513" spans="8:10" x14ac:dyDescent="0.25">
      <c r="H513" s="7"/>
      <c r="I513" s="7"/>
      <c r="J513" s="195"/>
    </row>
    <row r="514" spans="8:10" x14ac:dyDescent="0.25">
      <c r="H514" s="7"/>
      <c r="I514" s="7"/>
      <c r="J514" s="195"/>
    </row>
    <row r="515" spans="8:10" x14ac:dyDescent="0.25">
      <c r="H515" s="7"/>
      <c r="I515" s="7"/>
      <c r="J515" s="195"/>
    </row>
    <row r="516" spans="8:10" x14ac:dyDescent="0.25">
      <c r="H516" s="7"/>
      <c r="I516" s="7"/>
      <c r="J516" s="195"/>
    </row>
    <row r="517" spans="8:10" x14ac:dyDescent="0.25">
      <c r="H517" s="7"/>
      <c r="I517" s="7"/>
      <c r="J517" s="195"/>
    </row>
    <row r="518" spans="8:10" x14ac:dyDescent="0.25">
      <c r="H518" s="7"/>
      <c r="I518" s="7"/>
      <c r="J518" s="195"/>
    </row>
    <row r="519" spans="8:10" x14ac:dyDescent="0.25">
      <c r="H519" s="7"/>
      <c r="I519" s="7"/>
      <c r="J519" s="195"/>
    </row>
    <row r="520" spans="8:10" x14ac:dyDescent="0.25">
      <c r="H520" s="7"/>
      <c r="I520" s="7"/>
      <c r="J520" s="195"/>
    </row>
    <row r="521" spans="8:10" x14ac:dyDescent="0.25">
      <c r="H521" s="7"/>
      <c r="I521" s="7"/>
      <c r="J521" s="195"/>
    </row>
    <row r="522" spans="8:10" x14ac:dyDescent="0.25">
      <c r="H522" s="7"/>
      <c r="I522" s="7"/>
      <c r="J522" s="195"/>
    </row>
    <row r="523" spans="8:10" x14ac:dyDescent="0.25">
      <c r="H523" s="7"/>
      <c r="I523" s="7"/>
      <c r="J523" s="195"/>
    </row>
    <row r="524" spans="8:10" x14ac:dyDescent="0.25">
      <c r="H524" s="7"/>
      <c r="I524" s="7"/>
      <c r="J524" s="195"/>
    </row>
    <row r="525" spans="8:10" x14ac:dyDescent="0.25">
      <c r="H525" s="7"/>
      <c r="I525" s="7"/>
      <c r="J525" s="195"/>
    </row>
    <row r="526" spans="8:10" x14ac:dyDescent="0.25">
      <c r="H526" s="7"/>
      <c r="I526" s="7"/>
      <c r="J526" s="195"/>
    </row>
    <row r="527" spans="8:10" x14ac:dyDescent="0.25">
      <c r="H527" s="7"/>
      <c r="I527" s="7"/>
      <c r="J527" s="195"/>
    </row>
    <row r="528" spans="8:10" x14ac:dyDescent="0.25">
      <c r="H528" s="7"/>
      <c r="I528" s="7"/>
      <c r="J528" s="195"/>
    </row>
    <row r="529" spans="8:10" x14ac:dyDescent="0.25">
      <c r="H529" s="7"/>
      <c r="I529" s="7"/>
      <c r="J529" s="195"/>
    </row>
    <row r="530" spans="8:10" x14ac:dyDescent="0.25">
      <c r="H530" s="7"/>
      <c r="I530" s="7"/>
      <c r="J530" s="195"/>
    </row>
    <row r="531" spans="8:10" x14ac:dyDescent="0.25">
      <c r="H531" s="7"/>
      <c r="I531" s="7"/>
      <c r="J531" s="195"/>
    </row>
    <row r="532" spans="8:10" x14ac:dyDescent="0.25">
      <c r="H532" s="7"/>
      <c r="I532" s="7"/>
      <c r="J532" s="195"/>
    </row>
    <row r="533" spans="8:10" x14ac:dyDescent="0.25">
      <c r="H533" s="7"/>
      <c r="I533" s="7"/>
      <c r="J533" s="195"/>
    </row>
    <row r="534" spans="8:10" x14ac:dyDescent="0.25">
      <c r="H534" s="7"/>
      <c r="I534" s="7"/>
      <c r="J534" s="195"/>
    </row>
    <row r="535" spans="8:10" x14ac:dyDescent="0.25">
      <c r="H535" s="7"/>
      <c r="I535" s="7"/>
      <c r="J535" s="195"/>
    </row>
    <row r="536" spans="8:10" x14ac:dyDescent="0.25">
      <c r="H536" s="7"/>
      <c r="I536" s="7"/>
      <c r="J536" s="195"/>
    </row>
    <row r="537" spans="8:10" x14ac:dyDescent="0.25">
      <c r="H537" s="7"/>
      <c r="I537" s="7"/>
      <c r="J537" s="195"/>
    </row>
    <row r="538" spans="8:10" x14ac:dyDescent="0.25">
      <c r="H538" s="7"/>
      <c r="I538" s="7"/>
      <c r="J538" s="195"/>
    </row>
    <row r="539" spans="8:10" x14ac:dyDescent="0.25">
      <c r="H539" s="7"/>
      <c r="I539" s="7"/>
      <c r="J539" s="195"/>
    </row>
    <row r="540" spans="8:10" x14ac:dyDescent="0.25">
      <c r="H540" s="7"/>
      <c r="I540" s="7"/>
      <c r="J540" s="195"/>
    </row>
    <row r="541" spans="8:10" x14ac:dyDescent="0.25">
      <c r="H541" s="7"/>
      <c r="I541" s="7"/>
      <c r="J541" s="195"/>
    </row>
    <row r="542" spans="8:10" x14ac:dyDescent="0.25">
      <c r="H542" s="7"/>
      <c r="I542" s="7"/>
      <c r="J542" s="195"/>
    </row>
    <row r="543" spans="8:10" x14ac:dyDescent="0.25">
      <c r="H543" s="7"/>
      <c r="I543" s="7"/>
      <c r="J543" s="195"/>
    </row>
    <row r="544" spans="8:10" x14ac:dyDescent="0.25">
      <c r="H544" s="7"/>
      <c r="I544" s="7"/>
      <c r="J544" s="195"/>
    </row>
    <row r="545" spans="8:10" x14ac:dyDescent="0.25">
      <c r="H545" s="7"/>
      <c r="I545" s="7"/>
      <c r="J545" s="195"/>
    </row>
    <row r="546" spans="8:10" x14ac:dyDescent="0.25">
      <c r="H546" s="7"/>
      <c r="I546" s="7"/>
      <c r="J546" s="195"/>
    </row>
    <row r="547" spans="8:10" x14ac:dyDescent="0.25">
      <c r="H547" s="7"/>
      <c r="I547" s="7"/>
      <c r="J547" s="195"/>
    </row>
    <row r="548" spans="8:10" x14ac:dyDescent="0.25">
      <c r="H548" s="7"/>
      <c r="I548" s="7"/>
      <c r="J548" s="195"/>
    </row>
    <row r="549" spans="8:10" x14ac:dyDescent="0.25">
      <c r="H549" s="7"/>
      <c r="I549" s="7"/>
      <c r="J549" s="195"/>
    </row>
    <row r="550" spans="8:10" x14ac:dyDescent="0.25">
      <c r="H550" s="7"/>
      <c r="I550" s="7"/>
      <c r="J550" s="195"/>
    </row>
    <row r="551" spans="8:10" x14ac:dyDescent="0.25">
      <c r="H551" s="7"/>
      <c r="I551" s="7"/>
      <c r="J551" s="195"/>
    </row>
    <row r="552" spans="8:10" x14ac:dyDescent="0.25">
      <c r="H552" s="7"/>
      <c r="I552" s="7"/>
      <c r="J552" s="195"/>
    </row>
    <row r="553" spans="8:10" x14ac:dyDescent="0.25">
      <c r="H553" s="7"/>
      <c r="I553" s="7"/>
      <c r="J553" s="195"/>
    </row>
    <row r="554" spans="8:10" x14ac:dyDescent="0.25">
      <c r="H554" s="7"/>
      <c r="I554" s="7"/>
      <c r="J554" s="195"/>
    </row>
    <row r="555" spans="8:10" x14ac:dyDescent="0.25">
      <c r="H555" s="7"/>
      <c r="I555" s="7"/>
      <c r="J555" s="195"/>
    </row>
    <row r="556" spans="8:10" x14ac:dyDescent="0.25">
      <c r="H556" s="7"/>
      <c r="I556" s="7"/>
      <c r="J556" s="195"/>
    </row>
    <row r="557" spans="8:10" x14ac:dyDescent="0.25">
      <c r="H557" s="7"/>
      <c r="I557" s="7"/>
      <c r="J557" s="195"/>
    </row>
    <row r="558" spans="8:10" x14ac:dyDescent="0.25">
      <c r="H558" s="7"/>
      <c r="I558" s="7"/>
      <c r="J558" s="195"/>
    </row>
    <row r="559" spans="8:10" x14ac:dyDescent="0.25">
      <c r="H559" s="7"/>
      <c r="I559" s="7"/>
      <c r="J559" s="195"/>
    </row>
    <row r="560" spans="8:10" x14ac:dyDescent="0.25">
      <c r="H560" s="7"/>
      <c r="I560" s="7"/>
      <c r="J560" s="195"/>
    </row>
    <row r="561" spans="8:10" x14ac:dyDescent="0.25">
      <c r="H561" s="7"/>
      <c r="I561" s="7"/>
      <c r="J561" s="195"/>
    </row>
    <row r="562" spans="8:10" x14ac:dyDescent="0.25">
      <c r="H562" s="7"/>
      <c r="I562" s="7"/>
      <c r="J562" s="195"/>
    </row>
    <row r="563" spans="8:10" x14ac:dyDescent="0.25">
      <c r="H563" s="7"/>
      <c r="I563" s="7"/>
      <c r="J563" s="195"/>
    </row>
    <row r="564" spans="8:10" x14ac:dyDescent="0.25">
      <c r="H564" s="7"/>
      <c r="I564" s="7"/>
      <c r="J564" s="195"/>
    </row>
    <row r="565" spans="8:10" x14ac:dyDescent="0.25">
      <c r="H565" s="7"/>
      <c r="I565" s="7"/>
      <c r="J565" s="195"/>
    </row>
    <row r="566" spans="8:10" x14ac:dyDescent="0.25">
      <c r="H566" s="7"/>
      <c r="I566" s="7"/>
      <c r="J566" s="195"/>
    </row>
    <row r="567" spans="8:10" x14ac:dyDescent="0.25">
      <c r="H567" s="7"/>
      <c r="I567" s="7"/>
      <c r="J567" s="195"/>
    </row>
    <row r="568" spans="8:10" x14ac:dyDescent="0.25">
      <c r="H568" s="7"/>
      <c r="I568" s="7"/>
      <c r="J568" s="195"/>
    </row>
    <row r="569" spans="8:10" x14ac:dyDescent="0.25">
      <c r="H569" s="7"/>
      <c r="I569" s="7"/>
      <c r="J569" s="195"/>
    </row>
    <row r="570" spans="8:10" x14ac:dyDescent="0.25">
      <c r="H570" s="7"/>
      <c r="I570" s="7"/>
      <c r="J570" s="195"/>
    </row>
    <row r="571" spans="8:10" x14ac:dyDescent="0.25">
      <c r="H571" s="7"/>
      <c r="I571" s="7"/>
      <c r="J571" s="195"/>
    </row>
    <row r="572" spans="8:10" x14ac:dyDescent="0.25">
      <c r="H572" s="7"/>
      <c r="I572" s="7"/>
      <c r="J572" s="195"/>
    </row>
    <row r="573" spans="8:10" x14ac:dyDescent="0.25">
      <c r="H573" s="7"/>
      <c r="I573" s="7"/>
      <c r="J573" s="195"/>
    </row>
    <row r="574" spans="8:10" x14ac:dyDescent="0.25">
      <c r="H574" s="7"/>
      <c r="I574" s="7"/>
      <c r="J574" s="195"/>
    </row>
    <row r="575" spans="8:10" x14ac:dyDescent="0.25">
      <c r="H575" s="7"/>
      <c r="I575" s="7"/>
      <c r="J575" s="195"/>
    </row>
    <row r="576" spans="8:10" x14ac:dyDescent="0.25">
      <c r="H576" s="7"/>
      <c r="I576" s="7"/>
      <c r="J576" s="195"/>
    </row>
    <row r="577" spans="8:10" x14ac:dyDescent="0.25">
      <c r="H577" s="7"/>
      <c r="I577" s="7"/>
      <c r="J577" s="195"/>
    </row>
    <row r="578" spans="8:10" x14ac:dyDescent="0.25">
      <c r="H578" s="7"/>
      <c r="I578" s="7"/>
      <c r="J578" s="195"/>
    </row>
    <row r="579" spans="8:10" x14ac:dyDescent="0.25">
      <c r="H579" s="7"/>
      <c r="I579" s="7"/>
      <c r="J579" s="195"/>
    </row>
    <row r="580" spans="8:10" x14ac:dyDescent="0.25">
      <c r="H580" s="7"/>
      <c r="I580" s="7"/>
      <c r="J580" s="195"/>
    </row>
    <row r="581" spans="8:10" x14ac:dyDescent="0.25">
      <c r="H581" s="7"/>
      <c r="I581" s="7"/>
      <c r="J581" s="195"/>
    </row>
    <row r="582" spans="8:10" x14ac:dyDescent="0.25">
      <c r="H582" s="7"/>
      <c r="I582" s="7"/>
      <c r="J582" s="195"/>
    </row>
    <row r="583" spans="8:10" x14ac:dyDescent="0.25">
      <c r="H583" s="7"/>
      <c r="I583" s="7"/>
      <c r="J583" s="195"/>
    </row>
    <row r="584" spans="8:10" x14ac:dyDescent="0.25">
      <c r="H584" s="7"/>
      <c r="I584" s="7"/>
      <c r="J584" s="195"/>
    </row>
    <row r="585" spans="8:10" x14ac:dyDescent="0.25">
      <c r="H585" s="7"/>
      <c r="I585" s="7"/>
      <c r="J585" s="195"/>
    </row>
    <row r="586" spans="8:10" x14ac:dyDescent="0.25">
      <c r="H586" s="7"/>
      <c r="I586" s="7"/>
      <c r="J586" s="195"/>
    </row>
    <row r="587" spans="8:10" x14ac:dyDescent="0.25">
      <c r="H587" s="7"/>
      <c r="I587" s="7"/>
      <c r="J587" s="195"/>
    </row>
    <row r="588" spans="8:10" x14ac:dyDescent="0.25">
      <c r="H588" s="7"/>
      <c r="I588" s="7"/>
      <c r="J588" s="195"/>
    </row>
    <row r="589" spans="8:10" x14ac:dyDescent="0.25">
      <c r="H589" s="7"/>
      <c r="I589" s="7"/>
      <c r="J589" s="195"/>
    </row>
    <row r="590" spans="8:10" x14ac:dyDescent="0.25">
      <c r="H590" s="7"/>
      <c r="I590" s="7"/>
      <c r="J590" s="195"/>
    </row>
    <row r="591" spans="8:10" x14ac:dyDescent="0.25">
      <c r="H591" s="7"/>
      <c r="I591" s="7"/>
      <c r="J591" s="195"/>
    </row>
    <row r="592" spans="8:10" x14ac:dyDescent="0.25">
      <c r="H592" s="7"/>
      <c r="I592" s="7"/>
      <c r="J592" s="195"/>
    </row>
    <row r="593" spans="8:10" x14ac:dyDescent="0.25">
      <c r="H593" s="7"/>
      <c r="I593" s="7"/>
      <c r="J593" s="195"/>
    </row>
    <row r="594" spans="8:10" x14ac:dyDescent="0.25">
      <c r="H594" s="7"/>
      <c r="I594" s="7"/>
      <c r="J594" s="195"/>
    </row>
    <row r="595" spans="8:10" x14ac:dyDescent="0.25">
      <c r="H595" s="7"/>
      <c r="I595" s="7"/>
      <c r="J595" s="195"/>
    </row>
    <row r="596" spans="8:10" x14ac:dyDescent="0.25">
      <c r="H596" s="7"/>
      <c r="I596" s="7"/>
      <c r="J596" s="195"/>
    </row>
    <row r="597" spans="8:10" x14ac:dyDescent="0.25">
      <c r="H597" s="7"/>
      <c r="I597" s="7"/>
      <c r="J597" s="195"/>
    </row>
    <row r="598" spans="8:10" x14ac:dyDescent="0.25">
      <c r="H598" s="7"/>
      <c r="I598" s="7"/>
      <c r="J598" s="195"/>
    </row>
    <row r="599" spans="8:10" x14ac:dyDescent="0.25">
      <c r="H599" s="7"/>
      <c r="I599" s="7"/>
      <c r="J599" s="195"/>
    </row>
    <row r="600" spans="8:10" x14ac:dyDescent="0.25">
      <c r="H600" s="7"/>
      <c r="I600" s="7"/>
      <c r="J600" s="195"/>
    </row>
    <row r="601" spans="8:10" x14ac:dyDescent="0.25">
      <c r="H601" s="7"/>
      <c r="I601" s="7"/>
      <c r="J601" s="195"/>
    </row>
    <row r="602" spans="8:10" x14ac:dyDescent="0.25">
      <c r="H602" s="7"/>
      <c r="I602" s="7"/>
      <c r="J602" s="195"/>
    </row>
    <row r="603" spans="8:10" x14ac:dyDescent="0.25">
      <c r="H603" s="7"/>
      <c r="I603" s="7"/>
      <c r="J603" s="195"/>
    </row>
    <row r="604" spans="8:10" x14ac:dyDescent="0.25">
      <c r="H604" s="7"/>
      <c r="I604" s="7"/>
      <c r="J604" s="195"/>
    </row>
    <row r="605" spans="8:10" x14ac:dyDescent="0.25">
      <c r="H605" s="7"/>
      <c r="I605" s="7"/>
      <c r="J605" s="195"/>
    </row>
    <row r="606" spans="8:10" x14ac:dyDescent="0.25">
      <c r="H606" s="7"/>
      <c r="I606" s="7"/>
      <c r="J606" s="195"/>
    </row>
    <row r="607" spans="8:10" x14ac:dyDescent="0.25">
      <c r="H607" s="7"/>
      <c r="I607" s="7"/>
      <c r="J607" s="195"/>
    </row>
    <row r="608" spans="8:10" x14ac:dyDescent="0.25">
      <c r="H608" s="7"/>
      <c r="I608" s="7"/>
      <c r="J608" s="195"/>
    </row>
    <row r="609" spans="8:10" x14ac:dyDescent="0.25">
      <c r="H609" s="7"/>
      <c r="I609" s="7"/>
      <c r="J609" s="195"/>
    </row>
    <row r="610" spans="8:10" x14ac:dyDescent="0.25">
      <c r="H610" s="7"/>
      <c r="I610" s="7"/>
      <c r="J610" s="195"/>
    </row>
    <row r="611" spans="8:10" x14ac:dyDescent="0.25">
      <c r="H611" s="7"/>
      <c r="I611" s="7"/>
      <c r="J611" s="195"/>
    </row>
    <row r="612" spans="8:10" x14ac:dyDescent="0.25">
      <c r="H612" s="7"/>
      <c r="I612" s="7"/>
      <c r="J612" s="195"/>
    </row>
    <row r="613" spans="8:10" x14ac:dyDescent="0.25">
      <c r="H613" s="7"/>
      <c r="I613" s="7"/>
      <c r="J613" s="195"/>
    </row>
    <row r="614" spans="8:10" x14ac:dyDescent="0.25">
      <c r="H614" s="7"/>
      <c r="I614" s="7"/>
      <c r="J614" s="195"/>
    </row>
    <row r="615" spans="8:10" x14ac:dyDescent="0.25">
      <c r="H615" s="7"/>
      <c r="I615" s="7"/>
      <c r="J615" s="195"/>
    </row>
    <row r="616" spans="8:10" x14ac:dyDescent="0.25">
      <c r="H616" s="7"/>
      <c r="I616" s="7"/>
      <c r="J616" s="195"/>
    </row>
    <row r="617" spans="8:10" x14ac:dyDescent="0.25">
      <c r="H617" s="7"/>
      <c r="I617" s="7"/>
      <c r="J617" s="195"/>
    </row>
    <row r="618" spans="8:10" x14ac:dyDescent="0.25">
      <c r="H618" s="7"/>
      <c r="I618" s="7"/>
      <c r="J618" s="195"/>
    </row>
    <row r="619" spans="8:10" x14ac:dyDescent="0.25">
      <c r="H619" s="7"/>
      <c r="I619" s="7"/>
      <c r="J619" s="195"/>
    </row>
    <row r="620" spans="8:10" x14ac:dyDescent="0.25">
      <c r="H620" s="7"/>
      <c r="I620" s="7"/>
      <c r="J620" s="195"/>
    </row>
    <row r="621" spans="8:10" x14ac:dyDescent="0.25">
      <c r="H621" s="7"/>
      <c r="I621" s="7"/>
      <c r="J621" s="195"/>
    </row>
    <row r="622" spans="8:10" x14ac:dyDescent="0.25">
      <c r="H622" s="7"/>
      <c r="I622" s="7"/>
      <c r="J622" s="195"/>
    </row>
    <row r="623" spans="8:10" x14ac:dyDescent="0.25">
      <c r="H623" s="7"/>
      <c r="I623" s="7"/>
      <c r="J623" s="195"/>
    </row>
    <row r="624" spans="8:10" x14ac:dyDescent="0.25">
      <c r="H624" s="7"/>
      <c r="I624" s="7"/>
      <c r="J624" s="195"/>
    </row>
    <row r="625" spans="8:10" x14ac:dyDescent="0.25">
      <c r="H625" s="7"/>
      <c r="I625" s="7"/>
      <c r="J625" s="195"/>
    </row>
    <row r="626" spans="8:10" x14ac:dyDescent="0.25">
      <c r="H626" s="7"/>
      <c r="I626" s="7"/>
      <c r="J626" s="195"/>
    </row>
    <row r="627" spans="8:10" x14ac:dyDescent="0.25">
      <c r="H627" s="7"/>
      <c r="I627" s="7"/>
      <c r="J627" s="195"/>
    </row>
    <row r="628" spans="8:10" x14ac:dyDescent="0.25">
      <c r="H628" s="7"/>
      <c r="I628" s="7"/>
      <c r="J628" s="195"/>
    </row>
    <row r="629" spans="8:10" x14ac:dyDescent="0.25">
      <c r="H629" s="7"/>
      <c r="I629" s="7"/>
      <c r="J629" s="195"/>
    </row>
    <row r="630" spans="8:10" x14ac:dyDescent="0.25">
      <c r="H630" s="7"/>
      <c r="I630" s="7"/>
      <c r="J630" s="195"/>
    </row>
    <row r="631" spans="8:10" x14ac:dyDescent="0.25">
      <c r="H631" s="7"/>
      <c r="I631" s="7"/>
      <c r="J631" s="195"/>
    </row>
    <row r="632" spans="8:10" x14ac:dyDescent="0.25">
      <c r="H632" s="7"/>
      <c r="I632" s="7"/>
      <c r="J632" s="195"/>
    </row>
    <row r="633" spans="8:10" x14ac:dyDescent="0.25">
      <c r="H633" s="7"/>
      <c r="I633" s="7"/>
      <c r="J633" s="195"/>
    </row>
    <row r="634" spans="8:10" x14ac:dyDescent="0.25">
      <c r="H634" s="7"/>
      <c r="I634" s="7"/>
      <c r="J634" s="195"/>
    </row>
    <row r="635" spans="8:10" x14ac:dyDescent="0.25">
      <c r="H635" s="7"/>
      <c r="I635" s="7"/>
      <c r="J635" s="195"/>
    </row>
    <row r="636" spans="8:10" x14ac:dyDescent="0.25">
      <c r="H636" s="7"/>
      <c r="I636" s="7"/>
      <c r="J636" s="195"/>
    </row>
    <row r="637" spans="8:10" x14ac:dyDescent="0.25">
      <c r="H637" s="7"/>
      <c r="I637" s="7"/>
      <c r="J637" s="195"/>
    </row>
    <row r="638" spans="8:10" x14ac:dyDescent="0.25">
      <c r="H638" s="7"/>
      <c r="I638" s="7"/>
      <c r="J638" s="195"/>
    </row>
    <row r="639" spans="8:10" x14ac:dyDescent="0.25">
      <c r="H639" s="7"/>
      <c r="I639" s="7"/>
      <c r="J639" s="195"/>
    </row>
    <row r="640" spans="8:10" x14ac:dyDescent="0.25">
      <c r="H640" s="7"/>
      <c r="I640" s="7"/>
      <c r="J640" s="195"/>
    </row>
    <row r="641" spans="8:10" x14ac:dyDescent="0.25">
      <c r="H641" s="7"/>
      <c r="I641" s="7"/>
      <c r="J641" s="195"/>
    </row>
    <row r="642" spans="8:10" x14ac:dyDescent="0.25">
      <c r="H642" s="7"/>
      <c r="I642" s="7"/>
      <c r="J642" s="195"/>
    </row>
    <row r="643" spans="8:10" x14ac:dyDescent="0.25">
      <c r="H643" s="7"/>
      <c r="I643" s="7"/>
      <c r="J643" s="195"/>
    </row>
    <row r="644" spans="8:10" x14ac:dyDescent="0.25">
      <c r="H644" s="7"/>
      <c r="I644" s="7"/>
      <c r="J644" s="195"/>
    </row>
    <row r="645" spans="8:10" x14ac:dyDescent="0.25">
      <c r="H645" s="7"/>
      <c r="I645" s="7"/>
      <c r="J645" s="195"/>
    </row>
    <row r="646" spans="8:10" x14ac:dyDescent="0.25">
      <c r="H646" s="7"/>
      <c r="I646" s="7"/>
      <c r="J646" s="195"/>
    </row>
    <row r="647" spans="8:10" x14ac:dyDescent="0.25">
      <c r="H647" s="7"/>
      <c r="I647" s="7"/>
      <c r="J647" s="195"/>
    </row>
    <row r="648" spans="8:10" x14ac:dyDescent="0.25">
      <c r="H648" s="7"/>
      <c r="I648" s="7"/>
      <c r="J648" s="195"/>
    </row>
    <row r="649" spans="8:10" x14ac:dyDescent="0.25">
      <c r="H649" s="7"/>
      <c r="I649" s="7"/>
      <c r="J649" s="195"/>
    </row>
    <row r="650" spans="8:10" x14ac:dyDescent="0.25">
      <c r="H650" s="7"/>
      <c r="I650" s="7"/>
      <c r="J650" s="195"/>
    </row>
    <row r="651" spans="8:10" x14ac:dyDescent="0.25">
      <c r="H651" s="7"/>
      <c r="I651" s="7"/>
      <c r="J651" s="195"/>
    </row>
    <row r="652" spans="8:10" x14ac:dyDescent="0.25">
      <c r="H652" s="7"/>
      <c r="I652" s="7"/>
      <c r="J652" s="195"/>
    </row>
    <row r="653" spans="8:10" x14ac:dyDescent="0.25">
      <c r="H653" s="7"/>
      <c r="I653" s="7"/>
      <c r="J653" s="195"/>
    </row>
    <row r="654" spans="8:10" x14ac:dyDescent="0.25">
      <c r="H654" s="7"/>
      <c r="I654" s="7"/>
      <c r="J654" s="195"/>
    </row>
    <row r="655" spans="8:10" x14ac:dyDescent="0.25">
      <c r="H655" s="7"/>
      <c r="I655" s="7"/>
      <c r="J655" s="195"/>
    </row>
    <row r="656" spans="8:10" x14ac:dyDescent="0.25">
      <c r="H656" s="7"/>
      <c r="I656" s="7"/>
      <c r="J656" s="195"/>
    </row>
    <row r="657" spans="8:10" x14ac:dyDescent="0.25">
      <c r="H657" s="7"/>
      <c r="I657" s="7"/>
      <c r="J657" s="195"/>
    </row>
    <row r="658" spans="8:10" x14ac:dyDescent="0.25">
      <c r="H658" s="7"/>
      <c r="I658" s="7"/>
      <c r="J658" s="195"/>
    </row>
    <row r="659" spans="8:10" x14ac:dyDescent="0.25">
      <c r="H659" s="7"/>
      <c r="I659" s="7"/>
      <c r="J659" s="195"/>
    </row>
    <row r="660" spans="8:10" x14ac:dyDescent="0.25">
      <c r="H660" s="7"/>
      <c r="I660" s="7"/>
      <c r="J660" s="195"/>
    </row>
    <row r="661" spans="8:10" x14ac:dyDescent="0.25">
      <c r="H661" s="7"/>
      <c r="I661" s="7"/>
      <c r="J661" s="195"/>
    </row>
    <row r="662" spans="8:10" x14ac:dyDescent="0.25">
      <c r="H662" s="7"/>
      <c r="I662" s="7"/>
      <c r="J662" s="195"/>
    </row>
    <row r="663" spans="8:10" x14ac:dyDescent="0.25">
      <c r="H663" s="7"/>
      <c r="I663" s="7"/>
      <c r="J663" s="195"/>
    </row>
    <row r="664" spans="8:10" x14ac:dyDescent="0.25">
      <c r="H664" s="7"/>
      <c r="I664" s="7"/>
      <c r="J664" s="195"/>
    </row>
    <row r="665" spans="8:10" x14ac:dyDescent="0.25">
      <c r="H665" s="7"/>
      <c r="I665" s="7"/>
      <c r="J665" s="195"/>
    </row>
    <row r="666" spans="8:10" x14ac:dyDescent="0.25">
      <c r="H666" s="7"/>
      <c r="I666" s="7"/>
      <c r="J666" s="195"/>
    </row>
    <row r="667" spans="8:10" x14ac:dyDescent="0.25">
      <c r="H667" s="7"/>
      <c r="I667" s="7"/>
      <c r="J667" s="195"/>
    </row>
    <row r="668" spans="8:10" x14ac:dyDescent="0.25">
      <c r="H668" s="7"/>
      <c r="I668" s="7"/>
      <c r="J668" s="195"/>
    </row>
    <row r="669" spans="8:10" x14ac:dyDescent="0.25">
      <c r="H669" s="7"/>
      <c r="I669" s="7"/>
      <c r="J669" s="195"/>
    </row>
    <row r="670" spans="8:10" x14ac:dyDescent="0.25">
      <c r="H670" s="7"/>
      <c r="I670" s="7"/>
      <c r="J670" s="195"/>
    </row>
    <row r="671" spans="8:10" x14ac:dyDescent="0.25">
      <c r="H671" s="7"/>
      <c r="I671" s="7"/>
      <c r="J671" s="195"/>
    </row>
    <row r="672" spans="8:10" x14ac:dyDescent="0.25">
      <c r="H672" s="7"/>
      <c r="I672" s="7"/>
      <c r="J672" s="195"/>
    </row>
    <row r="673" spans="8:10" x14ac:dyDescent="0.25">
      <c r="H673" s="7"/>
      <c r="I673" s="7"/>
      <c r="J673" s="195"/>
    </row>
    <row r="674" spans="8:10" x14ac:dyDescent="0.25">
      <c r="H674" s="7"/>
      <c r="I674" s="7"/>
      <c r="J674" s="195"/>
    </row>
    <row r="675" spans="8:10" x14ac:dyDescent="0.25">
      <c r="H675" s="7"/>
      <c r="I675" s="7"/>
      <c r="J675" s="195"/>
    </row>
    <row r="676" spans="8:10" x14ac:dyDescent="0.25">
      <c r="H676" s="7"/>
      <c r="I676" s="7"/>
      <c r="J676" s="195"/>
    </row>
    <row r="677" spans="8:10" x14ac:dyDescent="0.25">
      <c r="H677" s="7"/>
      <c r="I677" s="7"/>
      <c r="J677" s="195"/>
    </row>
    <row r="678" spans="8:10" x14ac:dyDescent="0.25">
      <c r="H678" s="7"/>
      <c r="I678" s="7"/>
      <c r="J678" s="195"/>
    </row>
    <row r="679" spans="8:10" x14ac:dyDescent="0.25">
      <c r="H679" s="7"/>
      <c r="I679" s="7"/>
      <c r="J679" s="195"/>
    </row>
    <row r="680" spans="8:10" x14ac:dyDescent="0.25">
      <c r="H680" s="7"/>
      <c r="I680" s="7"/>
      <c r="J680" s="195"/>
    </row>
    <row r="681" spans="8:10" x14ac:dyDescent="0.25">
      <c r="H681" s="7"/>
      <c r="I681" s="7"/>
      <c r="J681" s="195"/>
    </row>
    <row r="682" spans="8:10" x14ac:dyDescent="0.25">
      <c r="H682" s="7"/>
      <c r="I682" s="7"/>
      <c r="J682" s="195"/>
    </row>
    <row r="683" spans="8:10" x14ac:dyDescent="0.25">
      <c r="H683" s="7"/>
      <c r="I683" s="7"/>
      <c r="J683" s="195"/>
    </row>
    <row r="684" spans="8:10" x14ac:dyDescent="0.25">
      <c r="H684" s="7"/>
      <c r="I684" s="7"/>
      <c r="J684" s="195"/>
    </row>
    <row r="685" spans="8:10" x14ac:dyDescent="0.25">
      <c r="H685" s="7"/>
      <c r="I685" s="7"/>
      <c r="J685" s="195"/>
    </row>
    <row r="686" spans="8:10" x14ac:dyDescent="0.25">
      <c r="H686" s="7"/>
      <c r="I686" s="7"/>
      <c r="J686" s="195"/>
    </row>
    <row r="687" spans="8:10" x14ac:dyDescent="0.25">
      <c r="H687" s="7"/>
      <c r="I687" s="7"/>
      <c r="J687" s="195"/>
    </row>
    <row r="688" spans="8:10" x14ac:dyDescent="0.25">
      <c r="H688" s="7"/>
      <c r="I688" s="7"/>
      <c r="J688" s="195"/>
    </row>
    <row r="689" spans="8:10" x14ac:dyDescent="0.25">
      <c r="H689" s="7"/>
      <c r="I689" s="7"/>
      <c r="J689" s="195"/>
    </row>
    <row r="690" spans="8:10" x14ac:dyDescent="0.25">
      <c r="H690" s="7"/>
      <c r="I690" s="7"/>
      <c r="J690" s="195"/>
    </row>
    <row r="691" spans="8:10" x14ac:dyDescent="0.25">
      <c r="H691" s="7"/>
      <c r="I691" s="7"/>
      <c r="J691" s="195"/>
    </row>
    <row r="692" spans="8:10" x14ac:dyDescent="0.25">
      <c r="H692" s="7"/>
      <c r="I692" s="7"/>
      <c r="J692" s="195"/>
    </row>
    <row r="693" spans="8:10" x14ac:dyDescent="0.25">
      <c r="H693" s="7"/>
      <c r="I693" s="7"/>
      <c r="J693" s="195"/>
    </row>
    <row r="694" spans="8:10" x14ac:dyDescent="0.25">
      <c r="H694" s="7"/>
      <c r="I694" s="7"/>
      <c r="J694" s="195"/>
    </row>
    <row r="695" spans="8:10" x14ac:dyDescent="0.25">
      <c r="H695" s="7"/>
      <c r="I695" s="7"/>
      <c r="J695" s="195"/>
    </row>
    <row r="696" spans="8:10" x14ac:dyDescent="0.25">
      <c r="H696" s="7"/>
      <c r="I696" s="7"/>
      <c r="J696" s="195"/>
    </row>
    <row r="697" spans="8:10" x14ac:dyDescent="0.25">
      <c r="H697" s="7"/>
      <c r="I697" s="7"/>
      <c r="J697" s="195"/>
    </row>
    <row r="698" spans="8:10" x14ac:dyDescent="0.25">
      <c r="H698" s="7"/>
      <c r="I698" s="7"/>
      <c r="J698" s="195"/>
    </row>
    <row r="699" spans="8:10" x14ac:dyDescent="0.25">
      <c r="H699" s="7"/>
      <c r="I699" s="7"/>
      <c r="J699" s="195"/>
    </row>
    <row r="700" spans="8:10" x14ac:dyDescent="0.25">
      <c r="H700" s="7"/>
      <c r="I700" s="7"/>
      <c r="J700" s="195"/>
    </row>
    <row r="701" spans="8:10" x14ac:dyDescent="0.25">
      <c r="H701" s="7"/>
      <c r="I701" s="7"/>
      <c r="J701" s="195"/>
    </row>
    <row r="702" spans="8:10" x14ac:dyDescent="0.25">
      <c r="H702" s="7"/>
      <c r="I702" s="7"/>
      <c r="J702" s="195"/>
    </row>
    <row r="703" spans="8:10" x14ac:dyDescent="0.25">
      <c r="H703" s="7"/>
      <c r="I703" s="7"/>
      <c r="J703" s="195"/>
    </row>
    <row r="704" spans="8:10" x14ac:dyDescent="0.25">
      <c r="H704" s="7"/>
      <c r="I704" s="7"/>
      <c r="J704" s="195"/>
    </row>
    <row r="705" spans="8:10" x14ac:dyDescent="0.25">
      <c r="H705" s="7"/>
      <c r="I705" s="7"/>
      <c r="J705" s="195"/>
    </row>
    <row r="706" spans="8:10" x14ac:dyDescent="0.25">
      <c r="H706" s="7"/>
      <c r="I706" s="7"/>
      <c r="J706" s="195"/>
    </row>
    <row r="707" spans="8:10" x14ac:dyDescent="0.25">
      <c r="H707" s="7"/>
      <c r="I707" s="7"/>
      <c r="J707" s="195"/>
    </row>
    <row r="708" spans="8:10" x14ac:dyDescent="0.25">
      <c r="H708" s="7"/>
      <c r="I708" s="7"/>
      <c r="J708" s="195"/>
    </row>
    <row r="709" spans="8:10" x14ac:dyDescent="0.25">
      <c r="H709" s="7"/>
      <c r="I709" s="7"/>
      <c r="J709" s="195"/>
    </row>
    <row r="710" spans="8:10" x14ac:dyDescent="0.25">
      <c r="H710" s="7"/>
      <c r="I710" s="7"/>
      <c r="J710" s="195"/>
    </row>
    <row r="711" spans="8:10" x14ac:dyDescent="0.25">
      <c r="H711" s="7"/>
      <c r="I711" s="7"/>
      <c r="J711" s="195"/>
    </row>
    <row r="712" spans="8:10" x14ac:dyDescent="0.25">
      <c r="H712" s="7"/>
      <c r="I712" s="7"/>
      <c r="J712" s="195"/>
    </row>
    <row r="713" spans="8:10" x14ac:dyDescent="0.25">
      <c r="H713" s="7"/>
      <c r="I713" s="7"/>
      <c r="J713" s="195"/>
    </row>
    <row r="714" spans="8:10" x14ac:dyDescent="0.25">
      <c r="H714" s="7"/>
      <c r="I714" s="7"/>
      <c r="J714" s="195"/>
    </row>
    <row r="715" spans="8:10" x14ac:dyDescent="0.25">
      <c r="H715" s="7"/>
      <c r="I715" s="7"/>
      <c r="J715" s="195"/>
    </row>
    <row r="716" spans="8:10" x14ac:dyDescent="0.25">
      <c r="H716" s="7"/>
      <c r="I716" s="7"/>
      <c r="J716" s="195"/>
    </row>
    <row r="717" spans="8:10" x14ac:dyDescent="0.25">
      <c r="H717" s="7"/>
      <c r="I717" s="7"/>
      <c r="J717" s="195"/>
    </row>
    <row r="718" spans="8:10" x14ac:dyDescent="0.25">
      <c r="H718" s="7"/>
      <c r="I718" s="7"/>
      <c r="J718" s="195"/>
    </row>
    <row r="719" spans="8:10" x14ac:dyDescent="0.25">
      <c r="H719" s="7"/>
      <c r="I719" s="7"/>
      <c r="J719" s="195"/>
    </row>
    <row r="720" spans="8:10" x14ac:dyDescent="0.25">
      <c r="H720" s="7"/>
      <c r="I720" s="7"/>
      <c r="J720" s="195"/>
    </row>
    <row r="721" spans="8:10" x14ac:dyDescent="0.25">
      <c r="H721" s="7"/>
      <c r="I721" s="7"/>
      <c r="J721" s="195"/>
    </row>
    <row r="722" spans="8:10" x14ac:dyDescent="0.25">
      <c r="H722" s="7"/>
      <c r="I722" s="7"/>
      <c r="J722" s="195"/>
    </row>
    <row r="723" spans="8:10" x14ac:dyDescent="0.25">
      <c r="H723" s="7"/>
      <c r="I723" s="7"/>
      <c r="J723" s="195"/>
    </row>
    <row r="724" spans="8:10" x14ac:dyDescent="0.25">
      <c r="H724" s="7"/>
      <c r="I724" s="7"/>
      <c r="J724" s="195"/>
    </row>
    <row r="725" spans="8:10" x14ac:dyDescent="0.25">
      <c r="H725" s="7"/>
      <c r="I725" s="7"/>
      <c r="J725" s="195"/>
    </row>
    <row r="726" spans="8:10" x14ac:dyDescent="0.25">
      <c r="H726" s="7"/>
      <c r="I726" s="7"/>
      <c r="J726" s="195"/>
    </row>
    <row r="727" spans="8:10" x14ac:dyDescent="0.25">
      <c r="H727" s="7"/>
      <c r="I727" s="7"/>
      <c r="J727" s="195"/>
    </row>
    <row r="728" spans="8:10" x14ac:dyDescent="0.25">
      <c r="H728" s="7"/>
      <c r="I728" s="7"/>
      <c r="J728" s="195"/>
    </row>
    <row r="729" spans="8:10" x14ac:dyDescent="0.25">
      <c r="H729" s="7"/>
      <c r="I729" s="7"/>
      <c r="J729" s="195"/>
    </row>
    <row r="730" spans="8:10" x14ac:dyDescent="0.25">
      <c r="H730" s="7"/>
      <c r="I730" s="7"/>
      <c r="J730" s="195"/>
    </row>
    <row r="731" spans="8:10" x14ac:dyDescent="0.25">
      <c r="H731" s="7"/>
      <c r="I731" s="7"/>
      <c r="J731" s="195"/>
    </row>
    <row r="732" spans="8:10" x14ac:dyDescent="0.25">
      <c r="H732" s="7"/>
      <c r="I732" s="7"/>
      <c r="J732" s="195"/>
    </row>
    <row r="733" spans="8:10" x14ac:dyDescent="0.25">
      <c r="H733" s="7"/>
      <c r="I733" s="7"/>
      <c r="J733" s="195"/>
    </row>
    <row r="734" spans="8:10" x14ac:dyDescent="0.25">
      <c r="H734" s="7"/>
      <c r="I734" s="7"/>
      <c r="J734" s="195"/>
    </row>
    <row r="735" spans="8:10" x14ac:dyDescent="0.25">
      <c r="H735" s="7"/>
      <c r="I735" s="7"/>
      <c r="J735" s="195"/>
    </row>
    <row r="736" spans="8:10" x14ac:dyDescent="0.25">
      <c r="H736" s="7"/>
      <c r="I736" s="7"/>
      <c r="J736" s="195"/>
    </row>
    <row r="737" spans="8:10" x14ac:dyDescent="0.25">
      <c r="H737" s="7"/>
      <c r="I737" s="7"/>
      <c r="J737" s="195"/>
    </row>
    <row r="738" spans="8:10" x14ac:dyDescent="0.25">
      <c r="H738" s="7"/>
      <c r="I738" s="7"/>
      <c r="J738" s="195"/>
    </row>
    <row r="739" spans="8:10" x14ac:dyDescent="0.25">
      <c r="H739" s="7"/>
      <c r="I739" s="7"/>
      <c r="J739" s="195"/>
    </row>
    <row r="740" spans="8:10" x14ac:dyDescent="0.25">
      <c r="H740" s="7"/>
      <c r="I740" s="7"/>
      <c r="J740" s="195"/>
    </row>
    <row r="741" spans="8:10" x14ac:dyDescent="0.25">
      <c r="H741" s="7"/>
      <c r="I741" s="7"/>
      <c r="J741" s="195"/>
    </row>
    <row r="742" spans="8:10" x14ac:dyDescent="0.25">
      <c r="H742" s="7"/>
      <c r="I742" s="7"/>
      <c r="J742" s="195"/>
    </row>
    <row r="743" spans="8:10" x14ac:dyDescent="0.25">
      <c r="H743" s="7"/>
      <c r="I743" s="7"/>
      <c r="J743" s="195"/>
    </row>
    <row r="744" spans="8:10" x14ac:dyDescent="0.25">
      <c r="H744" s="7"/>
      <c r="I744" s="7"/>
      <c r="J744" s="195"/>
    </row>
    <row r="745" spans="8:10" x14ac:dyDescent="0.25">
      <c r="H745" s="7"/>
      <c r="I745" s="7"/>
      <c r="J745" s="195"/>
    </row>
    <row r="746" spans="8:10" x14ac:dyDescent="0.25">
      <c r="H746" s="7"/>
      <c r="I746" s="7"/>
      <c r="J746" s="195"/>
    </row>
    <row r="747" spans="8:10" x14ac:dyDescent="0.25">
      <c r="H747" s="7"/>
      <c r="I747" s="7"/>
      <c r="J747" s="195"/>
    </row>
    <row r="748" spans="8:10" x14ac:dyDescent="0.25">
      <c r="H748" s="7"/>
      <c r="I748" s="7"/>
      <c r="J748" s="195"/>
    </row>
    <row r="749" spans="8:10" x14ac:dyDescent="0.25">
      <c r="H749" s="7"/>
      <c r="I749" s="7"/>
      <c r="J749" s="195"/>
    </row>
    <row r="750" spans="8:10" x14ac:dyDescent="0.25">
      <c r="H750" s="7"/>
      <c r="I750" s="7"/>
      <c r="J750" s="195"/>
    </row>
    <row r="751" spans="8:10" x14ac:dyDescent="0.25">
      <c r="H751" s="7"/>
      <c r="I751" s="7"/>
      <c r="J751" s="195"/>
    </row>
    <row r="752" spans="8:10" x14ac:dyDescent="0.25">
      <c r="H752" s="7"/>
      <c r="I752" s="7"/>
      <c r="J752" s="195"/>
    </row>
    <row r="753" spans="8:10" x14ac:dyDescent="0.25">
      <c r="H753" s="7"/>
      <c r="I753" s="7"/>
      <c r="J753" s="195"/>
    </row>
    <row r="754" spans="8:10" x14ac:dyDescent="0.25">
      <c r="H754" s="7"/>
      <c r="I754" s="7"/>
      <c r="J754" s="195"/>
    </row>
    <row r="755" spans="8:10" x14ac:dyDescent="0.25">
      <c r="H755" s="7"/>
      <c r="I755" s="7"/>
      <c r="J755" s="195"/>
    </row>
    <row r="756" spans="8:10" x14ac:dyDescent="0.25">
      <c r="H756" s="7"/>
      <c r="I756" s="7"/>
      <c r="J756" s="195"/>
    </row>
    <row r="757" spans="8:10" x14ac:dyDescent="0.25">
      <c r="H757" s="7"/>
      <c r="I757" s="7"/>
      <c r="J757" s="195"/>
    </row>
    <row r="758" spans="8:10" x14ac:dyDescent="0.25">
      <c r="H758" s="7"/>
      <c r="I758" s="7"/>
      <c r="J758" s="195"/>
    </row>
    <row r="759" spans="8:10" x14ac:dyDescent="0.25">
      <c r="H759" s="7"/>
      <c r="I759" s="7"/>
      <c r="J759" s="195"/>
    </row>
    <row r="760" spans="8:10" x14ac:dyDescent="0.25">
      <c r="H760" s="7"/>
      <c r="I760" s="7"/>
      <c r="J760" s="195"/>
    </row>
    <row r="761" spans="8:10" x14ac:dyDescent="0.25">
      <c r="H761" s="7"/>
      <c r="I761" s="7"/>
      <c r="J761" s="195"/>
    </row>
    <row r="762" spans="8:10" x14ac:dyDescent="0.25">
      <c r="H762" s="7"/>
      <c r="I762" s="7"/>
      <c r="J762" s="195"/>
    </row>
    <row r="763" spans="8:10" x14ac:dyDescent="0.25">
      <c r="H763" s="7"/>
      <c r="I763" s="7"/>
      <c r="J763" s="195"/>
    </row>
    <row r="764" spans="8:10" x14ac:dyDescent="0.25">
      <c r="H764" s="7"/>
      <c r="I764" s="7"/>
      <c r="J764" s="195"/>
    </row>
    <row r="765" spans="8:10" x14ac:dyDescent="0.25">
      <c r="H765" s="7"/>
      <c r="I765" s="7"/>
      <c r="J765" s="195"/>
    </row>
    <row r="766" spans="8:10" x14ac:dyDescent="0.25">
      <c r="H766" s="7"/>
      <c r="I766" s="7"/>
      <c r="J766" s="195"/>
    </row>
    <row r="767" spans="8:10" x14ac:dyDescent="0.25">
      <c r="H767" s="7"/>
      <c r="I767" s="7"/>
      <c r="J767" s="195"/>
    </row>
    <row r="768" spans="8:10" x14ac:dyDescent="0.25">
      <c r="H768" s="7"/>
      <c r="I768" s="7"/>
      <c r="J768" s="195"/>
    </row>
    <row r="769" spans="8:10" x14ac:dyDescent="0.25">
      <c r="H769" s="7"/>
      <c r="I769" s="7"/>
      <c r="J769" s="195"/>
    </row>
    <row r="770" spans="8:10" x14ac:dyDescent="0.25">
      <c r="H770" s="7"/>
      <c r="I770" s="7"/>
      <c r="J770" s="195"/>
    </row>
    <row r="771" spans="8:10" x14ac:dyDescent="0.25">
      <c r="H771" s="7"/>
      <c r="I771" s="7"/>
      <c r="J771" s="195"/>
    </row>
    <row r="772" spans="8:10" x14ac:dyDescent="0.25">
      <c r="H772" s="7"/>
      <c r="I772" s="7"/>
      <c r="J772" s="195"/>
    </row>
    <row r="773" spans="8:10" x14ac:dyDescent="0.25">
      <c r="H773" s="7"/>
      <c r="I773" s="7"/>
      <c r="J773" s="195"/>
    </row>
    <row r="774" spans="8:10" x14ac:dyDescent="0.25">
      <c r="H774" s="7"/>
      <c r="I774" s="7"/>
      <c r="J774" s="195"/>
    </row>
    <row r="775" spans="8:10" x14ac:dyDescent="0.25">
      <c r="H775" s="7"/>
      <c r="I775" s="7"/>
      <c r="J775" s="195"/>
    </row>
    <row r="776" spans="8:10" x14ac:dyDescent="0.25">
      <c r="H776" s="7"/>
      <c r="I776" s="7"/>
      <c r="J776" s="195"/>
    </row>
    <row r="777" spans="8:10" x14ac:dyDescent="0.25">
      <c r="H777" s="7"/>
      <c r="I777" s="7"/>
      <c r="J777" s="195"/>
    </row>
    <row r="778" spans="8:10" x14ac:dyDescent="0.25">
      <c r="H778" s="7"/>
      <c r="I778" s="7"/>
      <c r="J778" s="195"/>
    </row>
    <row r="779" spans="8:10" x14ac:dyDescent="0.25">
      <c r="H779" s="7"/>
      <c r="I779" s="7"/>
      <c r="J779" s="195"/>
    </row>
    <row r="780" spans="8:10" x14ac:dyDescent="0.25">
      <c r="H780" s="7"/>
      <c r="I780" s="7"/>
      <c r="J780" s="195"/>
    </row>
    <row r="781" spans="8:10" x14ac:dyDescent="0.25">
      <c r="H781" s="7"/>
      <c r="I781" s="7"/>
      <c r="J781" s="195"/>
    </row>
    <row r="782" spans="8:10" x14ac:dyDescent="0.25">
      <c r="H782" s="7"/>
      <c r="I782" s="7"/>
      <c r="J782" s="195"/>
    </row>
    <row r="783" spans="8:10" x14ac:dyDescent="0.25">
      <c r="H783" s="7"/>
      <c r="I783" s="7"/>
      <c r="J783" s="195"/>
    </row>
    <row r="784" spans="8:10" x14ac:dyDescent="0.25">
      <c r="H784" s="7"/>
      <c r="I784" s="7"/>
      <c r="J784" s="195"/>
    </row>
    <row r="785" spans="8:10" x14ac:dyDescent="0.25">
      <c r="H785" s="7"/>
      <c r="I785" s="7"/>
      <c r="J785" s="195"/>
    </row>
    <row r="786" spans="8:10" x14ac:dyDescent="0.25">
      <c r="H786" s="7"/>
      <c r="I786" s="7"/>
      <c r="J786" s="195"/>
    </row>
    <row r="787" spans="8:10" x14ac:dyDescent="0.25">
      <c r="H787" s="7"/>
      <c r="I787" s="7"/>
      <c r="J787" s="195"/>
    </row>
    <row r="788" spans="8:10" x14ac:dyDescent="0.25">
      <c r="H788" s="7"/>
      <c r="I788" s="7"/>
      <c r="J788" s="195"/>
    </row>
    <row r="789" spans="8:10" x14ac:dyDescent="0.25">
      <c r="H789" s="7"/>
      <c r="I789" s="7"/>
      <c r="J789" s="195"/>
    </row>
    <row r="790" spans="8:10" x14ac:dyDescent="0.25">
      <c r="H790" s="7"/>
      <c r="I790" s="7"/>
      <c r="J790" s="195"/>
    </row>
    <row r="791" spans="8:10" x14ac:dyDescent="0.25">
      <c r="H791" s="7"/>
      <c r="I791" s="7"/>
      <c r="J791" s="195"/>
    </row>
    <row r="792" spans="8:10" x14ac:dyDescent="0.25">
      <c r="H792" s="7"/>
      <c r="I792" s="7"/>
      <c r="J792" s="195"/>
    </row>
    <row r="793" spans="8:10" x14ac:dyDescent="0.25">
      <c r="H793" s="7"/>
      <c r="I793" s="7"/>
      <c r="J793" s="195"/>
    </row>
    <row r="794" spans="8:10" x14ac:dyDescent="0.25">
      <c r="H794" s="7"/>
      <c r="I794" s="7"/>
      <c r="J794" s="195"/>
    </row>
    <row r="795" spans="8:10" x14ac:dyDescent="0.25">
      <c r="H795" s="7"/>
      <c r="I795" s="7"/>
      <c r="J795" s="195"/>
    </row>
    <row r="796" spans="8:10" x14ac:dyDescent="0.25">
      <c r="H796" s="7"/>
      <c r="I796" s="7"/>
      <c r="J796" s="195"/>
    </row>
    <row r="797" spans="8:10" x14ac:dyDescent="0.25">
      <c r="H797" s="7"/>
      <c r="I797" s="7"/>
      <c r="J797" s="195"/>
    </row>
    <row r="798" spans="8:10" x14ac:dyDescent="0.25">
      <c r="H798" s="7"/>
      <c r="I798" s="7"/>
      <c r="J798" s="195"/>
    </row>
    <row r="799" spans="8:10" x14ac:dyDescent="0.25">
      <c r="H799" s="7"/>
      <c r="I799" s="7"/>
      <c r="J799" s="195"/>
    </row>
    <row r="800" spans="8:10" x14ac:dyDescent="0.25">
      <c r="H800" s="7"/>
      <c r="I800" s="7"/>
      <c r="J800" s="195"/>
    </row>
    <row r="801" spans="8:10" x14ac:dyDescent="0.25">
      <c r="H801" s="7"/>
      <c r="I801" s="7"/>
      <c r="J801" s="195"/>
    </row>
    <row r="802" spans="8:10" x14ac:dyDescent="0.25">
      <c r="H802" s="7"/>
      <c r="I802" s="7"/>
      <c r="J802" s="195"/>
    </row>
    <row r="803" spans="8:10" x14ac:dyDescent="0.25">
      <c r="H803" s="7"/>
      <c r="I803" s="7"/>
      <c r="J803" s="195"/>
    </row>
    <row r="804" spans="8:10" x14ac:dyDescent="0.25">
      <c r="H804" s="7"/>
      <c r="I804" s="7"/>
      <c r="J804" s="195"/>
    </row>
    <row r="805" spans="8:10" x14ac:dyDescent="0.25">
      <c r="H805" s="7"/>
      <c r="I805" s="7"/>
      <c r="J805" s="195"/>
    </row>
    <row r="806" spans="8:10" x14ac:dyDescent="0.25">
      <c r="H806" s="7"/>
      <c r="I806" s="7"/>
      <c r="J806" s="195"/>
    </row>
    <row r="807" spans="8:10" x14ac:dyDescent="0.25">
      <c r="H807" s="7"/>
      <c r="I807" s="7"/>
      <c r="J807" s="195"/>
    </row>
    <row r="808" spans="8:10" x14ac:dyDescent="0.25">
      <c r="H808" s="7"/>
      <c r="I808" s="7"/>
      <c r="J808" s="195"/>
    </row>
    <row r="809" spans="8:10" x14ac:dyDescent="0.25">
      <c r="H809" s="7"/>
      <c r="I809" s="7"/>
      <c r="J809" s="195"/>
    </row>
    <row r="810" spans="8:10" x14ac:dyDescent="0.25">
      <c r="H810" s="7"/>
      <c r="I810" s="7"/>
      <c r="J810" s="195"/>
    </row>
    <row r="811" spans="8:10" x14ac:dyDescent="0.25">
      <c r="H811" s="7"/>
      <c r="I811" s="7"/>
      <c r="J811" s="195"/>
    </row>
    <row r="812" spans="8:10" x14ac:dyDescent="0.25">
      <c r="H812" s="7"/>
      <c r="I812" s="7"/>
      <c r="J812" s="195"/>
    </row>
    <row r="813" spans="8:10" x14ac:dyDescent="0.25">
      <c r="H813" s="7"/>
      <c r="I813" s="7"/>
      <c r="J813" s="195"/>
    </row>
    <row r="814" spans="8:10" x14ac:dyDescent="0.25">
      <c r="H814" s="7"/>
      <c r="I814" s="7"/>
      <c r="J814" s="195"/>
    </row>
    <row r="815" spans="8:10" x14ac:dyDescent="0.25">
      <c r="H815" s="7"/>
      <c r="I815" s="7"/>
      <c r="J815" s="195"/>
    </row>
    <row r="816" spans="8:10" x14ac:dyDescent="0.25">
      <c r="H816" s="7"/>
      <c r="I816" s="7"/>
      <c r="J816" s="195"/>
    </row>
    <row r="817" spans="8:10" x14ac:dyDescent="0.25">
      <c r="H817" s="7"/>
      <c r="I817" s="7"/>
      <c r="J817" s="195"/>
    </row>
    <row r="818" spans="8:10" x14ac:dyDescent="0.25">
      <c r="H818" s="7"/>
      <c r="I818" s="7"/>
      <c r="J818" s="195"/>
    </row>
    <row r="819" spans="8:10" x14ac:dyDescent="0.25">
      <c r="H819" s="7"/>
      <c r="I819" s="7"/>
      <c r="J819" s="195"/>
    </row>
    <row r="820" spans="8:10" x14ac:dyDescent="0.25">
      <c r="H820" s="7"/>
      <c r="I820" s="7"/>
      <c r="J820" s="195"/>
    </row>
    <row r="821" spans="8:10" x14ac:dyDescent="0.25">
      <c r="H821" s="7"/>
      <c r="I821" s="7"/>
      <c r="J821" s="195"/>
    </row>
    <row r="822" spans="8:10" x14ac:dyDescent="0.25">
      <c r="H822" s="7"/>
      <c r="I822" s="7"/>
      <c r="J822" s="195"/>
    </row>
    <row r="823" spans="8:10" x14ac:dyDescent="0.25">
      <c r="H823" s="7"/>
      <c r="I823" s="7"/>
      <c r="J823" s="195"/>
    </row>
    <row r="824" spans="8:10" x14ac:dyDescent="0.25">
      <c r="H824" s="7"/>
      <c r="I824" s="7"/>
      <c r="J824" s="195"/>
    </row>
    <row r="825" spans="8:10" x14ac:dyDescent="0.25">
      <c r="H825" s="7"/>
      <c r="I825" s="7"/>
      <c r="J825" s="195"/>
    </row>
    <row r="826" spans="8:10" x14ac:dyDescent="0.25">
      <c r="H826" s="7"/>
      <c r="I826" s="7"/>
      <c r="J826" s="195"/>
    </row>
    <row r="827" spans="8:10" x14ac:dyDescent="0.25">
      <c r="H827" s="7"/>
      <c r="I827" s="7"/>
      <c r="J827" s="195"/>
    </row>
    <row r="828" spans="8:10" x14ac:dyDescent="0.25">
      <c r="H828" s="7"/>
      <c r="I828" s="7"/>
      <c r="J828" s="195"/>
    </row>
    <row r="829" spans="8:10" x14ac:dyDescent="0.25">
      <c r="H829" s="7"/>
      <c r="I829" s="7"/>
      <c r="J829" s="195"/>
    </row>
    <row r="830" spans="8:10" x14ac:dyDescent="0.25">
      <c r="H830" s="7"/>
      <c r="I830" s="7"/>
      <c r="J830" s="195"/>
    </row>
    <row r="831" spans="8:10" x14ac:dyDescent="0.25">
      <c r="H831" s="7"/>
      <c r="I831" s="7"/>
      <c r="J831" s="195"/>
    </row>
    <row r="832" spans="8:10" x14ac:dyDescent="0.25">
      <c r="H832" s="7"/>
      <c r="I832" s="7"/>
      <c r="J832" s="195"/>
    </row>
    <row r="833" spans="8:10" x14ac:dyDescent="0.25">
      <c r="H833" s="7"/>
      <c r="I833" s="7"/>
      <c r="J833" s="195"/>
    </row>
    <row r="834" spans="8:10" x14ac:dyDescent="0.25">
      <c r="H834" s="7"/>
      <c r="I834" s="7"/>
      <c r="J834" s="195"/>
    </row>
    <row r="835" spans="8:10" x14ac:dyDescent="0.25">
      <c r="H835" s="7"/>
      <c r="I835" s="7"/>
      <c r="J835" s="195"/>
    </row>
    <row r="836" spans="8:10" x14ac:dyDescent="0.25">
      <c r="H836" s="7"/>
      <c r="I836" s="7"/>
      <c r="J836" s="195"/>
    </row>
    <row r="837" spans="8:10" x14ac:dyDescent="0.25">
      <c r="H837" s="7"/>
      <c r="I837" s="7"/>
      <c r="J837" s="195"/>
    </row>
    <row r="838" spans="8:10" x14ac:dyDescent="0.25">
      <c r="H838" s="7"/>
      <c r="I838" s="7"/>
      <c r="J838" s="195"/>
    </row>
    <row r="839" spans="8:10" x14ac:dyDescent="0.25">
      <c r="H839" s="7"/>
      <c r="I839" s="7"/>
      <c r="J839" s="195"/>
    </row>
    <row r="840" spans="8:10" x14ac:dyDescent="0.25">
      <c r="H840" s="7"/>
      <c r="I840" s="7"/>
      <c r="J840" s="195"/>
    </row>
    <row r="841" spans="8:10" x14ac:dyDescent="0.25">
      <c r="H841" s="7"/>
      <c r="I841" s="7"/>
      <c r="J841" s="195"/>
    </row>
    <row r="842" spans="8:10" x14ac:dyDescent="0.25">
      <c r="H842" s="7"/>
      <c r="I842" s="7"/>
      <c r="J842" s="195"/>
    </row>
    <row r="843" spans="8:10" x14ac:dyDescent="0.25">
      <c r="H843" s="7"/>
      <c r="I843" s="7"/>
      <c r="J843" s="195"/>
    </row>
    <row r="844" spans="8:10" x14ac:dyDescent="0.25">
      <c r="H844" s="7"/>
      <c r="I844" s="7"/>
      <c r="J844" s="195"/>
    </row>
    <row r="845" spans="8:10" x14ac:dyDescent="0.25">
      <c r="H845" s="7"/>
      <c r="I845" s="7"/>
      <c r="J845" s="195"/>
    </row>
    <row r="846" spans="8:10" x14ac:dyDescent="0.25">
      <c r="H846" s="7"/>
      <c r="I846" s="7"/>
      <c r="J846" s="195"/>
    </row>
    <row r="847" spans="8:10" x14ac:dyDescent="0.25">
      <c r="H847" s="7"/>
      <c r="I847" s="7"/>
      <c r="J847" s="195"/>
    </row>
    <row r="848" spans="8:10" x14ac:dyDescent="0.25">
      <c r="H848" s="7"/>
      <c r="I848" s="7"/>
      <c r="J848" s="195"/>
    </row>
    <row r="849" spans="8:10" x14ac:dyDescent="0.25">
      <c r="H849" s="7"/>
      <c r="I849" s="7"/>
      <c r="J849" s="195"/>
    </row>
    <row r="850" spans="8:10" x14ac:dyDescent="0.25">
      <c r="H850" s="7"/>
      <c r="I850" s="7"/>
      <c r="J850" s="195"/>
    </row>
    <row r="851" spans="8:10" x14ac:dyDescent="0.25">
      <c r="H851" s="7"/>
      <c r="I851" s="7"/>
      <c r="J851" s="195"/>
    </row>
    <row r="852" spans="8:10" x14ac:dyDescent="0.25">
      <c r="H852" s="7"/>
      <c r="I852" s="7"/>
      <c r="J852" s="195"/>
    </row>
    <row r="853" spans="8:10" x14ac:dyDescent="0.25">
      <c r="H853" s="7"/>
      <c r="I853" s="7"/>
      <c r="J853" s="195"/>
    </row>
    <row r="854" spans="8:10" x14ac:dyDescent="0.25">
      <c r="H854" s="7"/>
      <c r="I854" s="7"/>
      <c r="J854" s="195"/>
    </row>
    <row r="855" spans="8:10" x14ac:dyDescent="0.25">
      <c r="H855" s="7"/>
      <c r="I855" s="7"/>
      <c r="J855" s="195"/>
    </row>
    <row r="856" spans="8:10" x14ac:dyDescent="0.25">
      <c r="H856" s="7"/>
      <c r="I856" s="7"/>
      <c r="J856" s="195"/>
    </row>
    <row r="857" spans="8:10" x14ac:dyDescent="0.25">
      <c r="H857" s="7"/>
      <c r="I857" s="7"/>
      <c r="J857" s="195"/>
    </row>
    <row r="858" spans="8:10" x14ac:dyDescent="0.25">
      <c r="H858" s="7"/>
      <c r="I858" s="7"/>
      <c r="J858" s="195"/>
    </row>
    <row r="859" spans="8:10" x14ac:dyDescent="0.25">
      <c r="H859" s="7"/>
      <c r="I859" s="7"/>
      <c r="J859" s="195"/>
    </row>
    <row r="860" spans="8:10" x14ac:dyDescent="0.25">
      <c r="H860" s="7"/>
      <c r="I860" s="7"/>
      <c r="J860" s="195"/>
    </row>
    <row r="861" spans="8:10" x14ac:dyDescent="0.25">
      <c r="H861" s="7"/>
      <c r="I861" s="7"/>
      <c r="J861" s="195"/>
    </row>
    <row r="862" spans="8:10" x14ac:dyDescent="0.25">
      <c r="H862" s="7"/>
      <c r="I862" s="7"/>
      <c r="J862" s="195"/>
    </row>
    <row r="863" spans="8:10" x14ac:dyDescent="0.25">
      <c r="H863" s="7"/>
      <c r="I863" s="7"/>
      <c r="J863" s="195"/>
    </row>
    <row r="864" spans="8:10" x14ac:dyDescent="0.25">
      <c r="H864" s="7"/>
      <c r="I864" s="7"/>
      <c r="J864" s="195"/>
    </row>
    <row r="865" spans="8:10" x14ac:dyDescent="0.25">
      <c r="H865" s="7"/>
      <c r="I865" s="7"/>
      <c r="J865" s="195"/>
    </row>
    <row r="866" spans="8:10" x14ac:dyDescent="0.25">
      <c r="H866" s="7"/>
      <c r="I866" s="7"/>
      <c r="J866" s="195"/>
    </row>
    <row r="867" spans="8:10" x14ac:dyDescent="0.25">
      <c r="H867" s="7"/>
      <c r="I867" s="7"/>
      <c r="J867" s="195"/>
    </row>
    <row r="868" spans="8:10" x14ac:dyDescent="0.25">
      <c r="H868" s="7"/>
      <c r="I868" s="7"/>
      <c r="J868" s="195"/>
    </row>
    <row r="869" spans="8:10" x14ac:dyDescent="0.25">
      <c r="H869" s="7"/>
      <c r="I869" s="7"/>
      <c r="J869" s="195"/>
    </row>
    <row r="870" spans="8:10" x14ac:dyDescent="0.25">
      <c r="H870" s="7"/>
      <c r="I870" s="7"/>
      <c r="J870" s="195"/>
    </row>
    <row r="871" spans="8:10" x14ac:dyDescent="0.25">
      <c r="H871" s="7"/>
      <c r="I871" s="7"/>
      <c r="J871" s="195"/>
    </row>
    <row r="872" spans="8:10" x14ac:dyDescent="0.25">
      <c r="H872" s="7"/>
      <c r="I872" s="7"/>
      <c r="J872" s="195"/>
    </row>
    <row r="873" spans="8:10" x14ac:dyDescent="0.25">
      <c r="H873" s="7"/>
      <c r="I873" s="7"/>
      <c r="J873" s="195"/>
    </row>
    <row r="874" spans="8:10" x14ac:dyDescent="0.25">
      <c r="H874" s="7"/>
      <c r="I874" s="7"/>
      <c r="J874" s="195"/>
    </row>
    <row r="875" spans="8:10" x14ac:dyDescent="0.25">
      <c r="H875" s="7"/>
      <c r="I875" s="7"/>
      <c r="J875" s="195"/>
    </row>
    <row r="876" spans="8:10" x14ac:dyDescent="0.25">
      <c r="H876" s="7"/>
      <c r="I876" s="7"/>
      <c r="J876" s="195"/>
    </row>
    <row r="877" spans="8:10" x14ac:dyDescent="0.25">
      <c r="H877" s="7"/>
      <c r="I877" s="7"/>
      <c r="J877" s="195"/>
    </row>
    <row r="878" spans="8:10" x14ac:dyDescent="0.25">
      <c r="H878" s="7"/>
      <c r="I878" s="7"/>
      <c r="J878" s="195"/>
    </row>
    <row r="879" spans="8:10" x14ac:dyDescent="0.25">
      <c r="H879" s="7"/>
      <c r="I879" s="7"/>
      <c r="J879" s="195"/>
    </row>
    <row r="880" spans="8:10" x14ac:dyDescent="0.25">
      <c r="H880" s="7"/>
      <c r="I880" s="7"/>
      <c r="J880" s="195"/>
    </row>
    <row r="881" spans="8:10" x14ac:dyDescent="0.25">
      <c r="H881" s="7"/>
      <c r="I881" s="7"/>
      <c r="J881" s="195"/>
    </row>
    <row r="882" spans="8:10" x14ac:dyDescent="0.25">
      <c r="H882" s="7"/>
      <c r="I882" s="7"/>
      <c r="J882" s="195"/>
    </row>
    <row r="883" spans="8:10" x14ac:dyDescent="0.25">
      <c r="H883" s="7"/>
      <c r="I883" s="7"/>
      <c r="J883" s="195"/>
    </row>
    <row r="884" spans="8:10" x14ac:dyDescent="0.25">
      <c r="H884" s="7"/>
      <c r="I884" s="7"/>
      <c r="J884" s="195"/>
    </row>
    <row r="885" spans="8:10" x14ac:dyDescent="0.25">
      <c r="H885" s="7"/>
      <c r="I885" s="7"/>
      <c r="J885" s="195"/>
    </row>
    <row r="886" spans="8:10" x14ac:dyDescent="0.25">
      <c r="H886" s="7"/>
      <c r="I886" s="7"/>
      <c r="J886" s="195"/>
    </row>
    <row r="887" spans="8:10" x14ac:dyDescent="0.25">
      <c r="H887" s="7"/>
      <c r="I887" s="7"/>
      <c r="J887" s="195"/>
    </row>
    <row r="888" spans="8:10" x14ac:dyDescent="0.25">
      <c r="H888" s="7"/>
      <c r="I888" s="7"/>
      <c r="J888" s="195"/>
    </row>
    <row r="889" spans="8:10" x14ac:dyDescent="0.25">
      <c r="H889" s="7"/>
      <c r="I889" s="7"/>
      <c r="J889" s="195"/>
    </row>
    <row r="890" spans="8:10" x14ac:dyDescent="0.25">
      <c r="H890" s="7"/>
      <c r="I890" s="7"/>
      <c r="J890" s="195"/>
    </row>
    <row r="891" spans="8:10" x14ac:dyDescent="0.25">
      <c r="H891" s="7"/>
      <c r="I891" s="7"/>
      <c r="J891" s="195"/>
    </row>
    <row r="892" spans="8:10" x14ac:dyDescent="0.25">
      <c r="H892" s="7"/>
      <c r="I892" s="7"/>
      <c r="J892" s="195"/>
    </row>
    <row r="893" spans="8:10" x14ac:dyDescent="0.25">
      <c r="H893" s="7"/>
      <c r="I893" s="7"/>
      <c r="J893" s="195"/>
    </row>
    <row r="894" spans="8:10" x14ac:dyDescent="0.25">
      <c r="H894" s="7"/>
      <c r="I894" s="7"/>
      <c r="J894" s="195"/>
    </row>
    <row r="895" spans="8:10" x14ac:dyDescent="0.25">
      <c r="H895" s="7"/>
      <c r="I895" s="7"/>
      <c r="J895" s="195"/>
    </row>
    <row r="896" spans="8:10" x14ac:dyDescent="0.25">
      <c r="H896" s="7"/>
      <c r="I896" s="7"/>
      <c r="J896" s="195"/>
    </row>
    <row r="897" spans="8:10" x14ac:dyDescent="0.25">
      <c r="H897" s="7"/>
      <c r="I897" s="7"/>
      <c r="J897" s="195"/>
    </row>
    <row r="898" spans="8:10" x14ac:dyDescent="0.25">
      <c r="H898" s="7"/>
      <c r="I898" s="7"/>
      <c r="J898" s="195"/>
    </row>
    <row r="899" spans="8:10" x14ac:dyDescent="0.25">
      <c r="H899" s="7"/>
      <c r="I899" s="7"/>
      <c r="J899" s="195"/>
    </row>
    <row r="900" spans="8:10" x14ac:dyDescent="0.25">
      <c r="H900" s="7"/>
      <c r="I900" s="7"/>
      <c r="J900" s="195"/>
    </row>
    <row r="901" spans="8:10" x14ac:dyDescent="0.25">
      <c r="H901" s="7"/>
      <c r="I901" s="7"/>
      <c r="J901" s="195"/>
    </row>
    <row r="902" spans="8:10" x14ac:dyDescent="0.25">
      <c r="H902" s="7"/>
      <c r="I902" s="7"/>
      <c r="J902" s="195"/>
    </row>
    <row r="903" spans="8:10" x14ac:dyDescent="0.25">
      <c r="H903" s="7"/>
      <c r="I903" s="7"/>
      <c r="J903" s="195"/>
    </row>
    <row r="904" spans="8:10" x14ac:dyDescent="0.25">
      <c r="H904" s="7"/>
      <c r="I904" s="7"/>
      <c r="J904" s="195"/>
    </row>
    <row r="905" spans="8:10" x14ac:dyDescent="0.25">
      <c r="H905" s="7"/>
      <c r="I905" s="7"/>
      <c r="J905" s="195"/>
    </row>
    <row r="906" spans="8:10" x14ac:dyDescent="0.25">
      <c r="H906" s="7"/>
      <c r="I906" s="7"/>
      <c r="J906" s="195"/>
    </row>
    <row r="907" spans="8:10" x14ac:dyDescent="0.25">
      <c r="H907" s="7"/>
      <c r="I907" s="7"/>
      <c r="J907" s="195"/>
    </row>
    <row r="908" spans="8:10" x14ac:dyDescent="0.25">
      <c r="H908" s="7"/>
      <c r="I908" s="7"/>
      <c r="J908" s="195"/>
    </row>
    <row r="909" spans="8:10" x14ac:dyDescent="0.25">
      <c r="H909" s="7"/>
      <c r="I909" s="7"/>
      <c r="J909" s="195"/>
    </row>
    <row r="910" spans="8:10" x14ac:dyDescent="0.25">
      <c r="H910" s="7"/>
      <c r="I910" s="7"/>
      <c r="J910" s="195"/>
    </row>
    <row r="911" spans="8:10" x14ac:dyDescent="0.25">
      <c r="H911" s="7"/>
      <c r="I911" s="7"/>
      <c r="J911" s="195"/>
    </row>
    <row r="912" spans="8:10" x14ac:dyDescent="0.25">
      <c r="H912" s="7"/>
      <c r="I912" s="7"/>
      <c r="J912" s="195"/>
    </row>
    <row r="913" spans="8:10" x14ac:dyDescent="0.25">
      <c r="H913" s="7"/>
      <c r="I913" s="7"/>
      <c r="J913" s="195"/>
    </row>
    <row r="914" spans="8:10" x14ac:dyDescent="0.25">
      <c r="H914" s="7"/>
      <c r="I914" s="7"/>
      <c r="J914" s="195"/>
    </row>
    <row r="915" spans="8:10" x14ac:dyDescent="0.25">
      <c r="H915" s="7"/>
      <c r="I915" s="7"/>
      <c r="J915" s="195"/>
    </row>
    <row r="916" spans="8:10" x14ac:dyDescent="0.25">
      <c r="H916" s="7"/>
      <c r="I916" s="7"/>
      <c r="J916" s="195"/>
    </row>
    <row r="917" spans="8:10" x14ac:dyDescent="0.25">
      <c r="H917" s="7"/>
      <c r="I917" s="7"/>
      <c r="J917" s="195"/>
    </row>
    <row r="918" spans="8:10" x14ac:dyDescent="0.25">
      <c r="H918" s="7"/>
      <c r="I918" s="7"/>
      <c r="J918" s="195"/>
    </row>
    <row r="919" spans="8:10" x14ac:dyDescent="0.25">
      <c r="H919" s="7"/>
      <c r="I919" s="7"/>
      <c r="J919" s="195"/>
    </row>
    <row r="920" spans="8:10" x14ac:dyDescent="0.25">
      <c r="H920" s="7"/>
      <c r="I920" s="7"/>
      <c r="J920" s="195"/>
    </row>
    <row r="921" spans="8:10" x14ac:dyDescent="0.25">
      <c r="H921" s="7"/>
      <c r="I921" s="7"/>
      <c r="J921" s="195"/>
    </row>
    <row r="922" spans="8:10" x14ac:dyDescent="0.25">
      <c r="H922" s="7"/>
      <c r="I922" s="7"/>
      <c r="J922" s="195"/>
    </row>
    <row r="923" spans="8:10" x14ac:dyDescent="0.25">
      <c r="H923" s="7"/>
      <c r="I923" s="7"/>
      <c r="J923" s="195"/>
    </row>
    <row r="924" spans="8:10" x14ac:dyDescent="0.25">
      <c r="H924" s="7"/>
      <c r="I924" s="7"/>
      <c r="J924" s="195"/>
    </row>
    <row r="925" spans="8:10" x14ac:dyDescent="0.25">
      <c r="H925" s="7"/>
      <c r="I925" s="7"/>
      <c r="J925" s="195"/>
    </row>
    <row r="926" spans="8:10" x14ac:dyDescent="0.25">
      <c r="H926" s="7"/>
      <c r="I926" s="7"/>
      <c r="J926" s="195"/>
    </row>
    <row r="927" spans="8:10" x14ac:dyDescent="0.25">
      <c r="H927" s="7"/>
      <c r="I927" s="7"/>
      <c r="J927" s="195"/>
    </row>
    <row r="928" spans="8:10" x14ac:dyDescent="0.25">
      <c r="H928" s="7"/>
      <c r="I928" s="7"/>
      <c r="J928" s="195"/>
    </row>
    <row r="929" spans="8:10" x14ac:dyDescent="0.25">
      <c r="H929" s="7"/>
      <c r="I929" s="7"/>
      <c r="J929" s="195"/>
    </row>
    <row r="930" spans="8:10" x14ac:dyDescent="0.25">
      <c r="H930" s="7"/>
      <c r="I930" s="7"/>
      <c r="J930" s="195"/>
    </row>
    <row r="931" spans="8:10" x14ac:dyDescent="0.25">
      <c r="H931" s="7"/>
      <c r="I931" s="7"/>
      <c r="J931" s="195"/>
    </row>
    <row r="932" spans="8:10" x14ac:dyDescent="0.25">
      <c r="H932" s="7"/>
      <c r="I932" s="7"/>
      <c r="J932" s="195"/>
    </row>
    <row r="933" spans="8:10" x14ac:dyDescent="0.25">
      <c r="H933" s="7"/>
      <c r="I933" s="7"/>
      <c r="J933" s="195"/>
    </row>
    <row r="934" spans="8:10" x14ac:dyDescent="0.25">
      <c r="H934" s="7"/>
      <c r="I934" s="7"/>
      <c r="J934" s="195"/>
    </row>
    <row r="935" spans="8:10" x14ac:dyDescent="0.25">
      <c r="H935" s="7"/>
      <c r="I935" s="7"/>
      <c r="J935" s="195"/>
    </row>
    <row r="936" spans="8:10" x14ac:dyDescent="0.25">
      <c r="H936" s="7"/>
      <c r="I936" s="7"/>
      <c r="J936" s="195"/>
    </row>
    <row r="937" spans="8:10" x14ac:dyDescent="0.25">
      <c r="H937" s="7"/>
      <c r="I937" s="7"/>
      <c r="J937" s="195"/>
    </row>
    <row r="938" spans="8:10" x14ac:dyDescent="0.25">
      <c r="H938" s="7"/>
      <c r="I938" s="7"/>
      <c r="J938" s="195"/>
    </row>
    <row r="939" spans="8:10" x14ac:dyDescent="0.25">
      <c r="H939" s="7"/>
      <c r="I939" s="7"/>
      <c r="J939" s="195"/>
    </row>
    <row r="940" spans="8:10" x14ac:dyDescent="0.25">
      <c r="H940" s="7"/>
      <c r="I940" s="7"/>
      <c r="J940" s="195"/>
    </row>
    <row r="941" spans="8:10" x14ac:dyDescent="0.25">
      <c r="H941" s="7"/>
      <c r="I941" s="7"/>
      <c r="J941" s="195"/>
    </row>
    <row r="942" spans="8:10" x14ac:dyDescent="0.25">
      <c r="H942" s="7"/>
      <c r="I942" s="7"/>
      <c r="J942" s="195"/>
    </row>
    <row r="943" spans="8:10" x14ac:dyDescent="0.25">
      <c r="H943" s="7"/>
      <c r="I943" s="7"/>
      <c r="J943" s="195"/>
    </row>
    <row r="944" spans="8:10" x14ac:dyDescent="0.25">
      <c r="H944" s="7"/>
      <c r="I944" s="7"/>
      <c r="J944" s="195"/>
    </row>
    <row r="945" spans="8:10" x14ac:dyDescent="0.25">
      <c r="H945" s="7"/>
      <c r="I945" s="7"/>
      <c r="J945" s="195"/>
    </row>
    <row r="946" spans="8:10" x14ac:dyDescent="0.25">
      <c r="H946" s="7"/>
      <c r="I946" s="7"/>
      <c r="J946" s="195"/>
    </row>
    <row r="947" spans="8:10" x14ac:dyDescent="0.25">
      <c r="H947" s="7"/>
      <c r="I947" s="7"/>
      <c r="J947" s="195"/>
    </row>
    <row r="948" spans="8:10" x14ac:dyDescent="0.25">
      <c r="H948" s="7"/>
      <c r="I948" s="7"/>
      <c r="J948" s="195"/>
    </row>
    <row r="949" spans="8:10" x14ac:dyDescent="0.25">
      <c r="H949" s="7"/>
      <c r="I949" s="7"/>
      <c r="J949" s="195"/>
    </row>
    <row r="950" spans="8:10" x14ac:dyDescent="0.25">
      <c r="H950" s="7"/>
      <c r="I950" s="7"/>
      <c r="J950" s="195"/>
    </row>
    <row r="951" spans="8:10" x14ac:dyDescent="0.25">
      <c r="H951" s="7"/>
      <c r="I951" s="7"/>
      <c r="J951" s="195"/>
    </row>
    <row r="952" spans="8:10" x14ac:dyDescent="0.25">
      <c r="H952" s="7"/>
      <c r="I952" s="7"/>
      <c r="J952" s="195"/>
    </row>
    <row r="953" spans="8:10" x14ac:dyDescent="0.25">
      <c r="H953" s="7"/>
      <c r="I953" s="7"/>
      <c r="J953" s="195"/>
    </row>
    <row r="954" spans="8:10" x14ac:dyDescent="0.25">
      <c r="H954" s="7"/>
      <c r="I954" s="7"/>
      <c r="J954" s="195"/>
    </row>
    <row r="955" spans="8:10" x14ac:dyDescent="0.25">
      <c r="H955" s="7"/>
      <c r="I955" s="7"/>
      <c r="J955" s="195"/>
    </row>
    <row r="956" spans="8:10" x14ac:dyDescent="0.25">
      <c r="H956" s="7"/>
      <c r="I956" s="7"/>
      <c r="J956" s="195"/>
    </row>
    <row r="957" spans="8:10" x14ac:dyDescent="0.25">
      <c r="H957" s="7"/>
      <c r="I957" s="7"/>
      <c r="J957" s="195"/>
    </row>
    <row r="958" spans="8:10" x14ac:dyDescent="0.25">
      <c r="H958" s="7"/>
      <c r="I958" s="7"/>
      <c r="J958" s="195"/>
    </row>
    <row r="959" spans="8:10" x14ac:dyDescent="0.25">
      <c r="H959" s="7"/>
      <c r="I959" s="7"/>
      <c r="J959" s="195"/>
    </row>
    <row r="960" spans="8:10" x14ac:dyDescent="0.25">
      <c r="H960" s="7"/>
      <c r="I960" s="7"/>
      <c r="J960" s="195"/>
    </row>
    <row r="961" spans="8:10" x14ac:dyDescent="0.25">
      <c r="H961" s="7"/>
      <c r="I961" s="7"/>
      <c r="J961" s="195"/>
    </row>
    <row r="962" spans="8:10" x14ac:dyDescent="0.25">
      <c r="H962" s="7"/>
      <c r="I962" s="7"/>
      <c r="J962" s="195"/>
    </row>
    <row r="963" spans="8:10" x14ac:dyDescent="0.25">
      <c r="H963" s="7"/>
      <c r="I963" s="7"/>
      <c r="J963" s="195"/>
    </row>
    <row r="964" spans="8:10" x14ac:dyDescent="0.25">
      <c r="H964" s="7"/>
      <c r="I964" s="7"/>
      <c r="J964" s="195"/>
    </row>
    <row r="965" spans="8:10" x14ac:dyDescent="0.25">
      <c r="H965" s="7"/>
      <c r="I965" s="7"/>
      <c r="J965" s="195"/>
    </row>
    <row r="966" spans="8:10" x14ac:dyDescent="0.25">
      <c r="H966" s="7"/>
      <c r="I966" s="7"/>
      <c r="J966" s="195"/>
    </row>
    <row r="967" spans="8:10" x14ac:dyDescent="0.25">
      <c r="H967" s="7"/>
      <c r="I967" s="7"/>
      <c r="J967" s="195"/>
    </row>
    <row r="968" spans="8:10" x14ac:dyDescent="0.25">
      <c r="H968" s="7"/>
      <c r="I968" s="7"/>
      <c r="J968" s="195"/>
    </row>
    <row r="969" spans="8:10" x14ac:dyDescent="0.25">
      <c r="H969" s="7"/>
      <c r="I969" s="7"/>
      <c r="J969" s="195"/>
    </row>
    <row r="970" spans="8:10" x14ac:dyDescent="0.25">
      <c r="H970" s="7"/>
      <c r="I970" s="7"/>
      <c r="J970" s="195"/>
    </row>
    <row r="971" spans="8:10" x14ac:dyDescent="0.25">
      <c r="H971" s="7"/>
      <c r="I971" s="7"/>
      <c r="J971" s="195"/>
    </row>
    <row r="972" spans="8:10" x14ac:dyDescent="0.25">
      <c r="H972" s="7"/>
      <c r="I972" s="7"/>
      <c r="J972" s="195"/>
    </row>
    <row r="973" spans="8:10" x14ac:dyDescent="0.25">
      <c r="H973" s="7"/>
      <c r="I973" s="7"/>
      <c r="J973" s="195"/>
    </row>
    <row r="974" spans="8:10" x14ac:dyDescent="0.25">
      <c r="H974" s="7"/>
      <c r="I974" s="7"/>
      <c r="J974" s="195"/>
    </row>
    <row r="975" spans="8:10" x14ac:dyDescent="0.25">
      <c r="H975" s="7"/>
      <c r="I975" s="7"/>
      <c r="J975" s="195"/>
    </row>
    <row r="976" spans="8:10" x14ac:dyDescent="0.25">
      <c r="H976" s="7"/>
      <c r="I976" s="7"/>
      <c r="J976" s="195"/>
    </row>
    <row r="977" spans="8:10" x14ac:dyDescent="0.25">
      <c r="H977" s="7"/>
      <c r="I977" s="7"/>
      <c r="J977" s="195"/>
    </row>
    <row r="978" spans="8:10" x14ac:dyDescent="0.25">
      <c r="H978" s="7"/>
      <c r="I978" s="7"/>
      <c r="J978" s="195"/>
    </row>
    <row r="979" spans="8:10" x14ac:dyDescent="0.25">
      <c r="H979" s="7"/>
      <c r="I979" s="7"/>
      <c r="J979" s="195"/>
    </row>
    <row r="980" spans="8:10" x14ac:dyDescent="0.25">
      <c r="H980" s="7"/>
      <c r="I980" s="7"/>
      <c r="J980" s="195"/>
    </row>
    <row r="981" spans="8:10" x14ac:dyDescent="0.25">
      <c r="H981" s="7"/>
      <c r="I981" s="7"/>
      <c r="J981" s="195"/>
    </row>
    <row r="982" spans="8:10" x14ac:dyDescent="0.25">
      <c r="H982" s="7"/>
      <c r="I982" s="7"/>
      <c r="J982" s="195"/>
    </row>
    <row r="983" spans="8:10" x14ac:dyDescent="0.25">
      <c r="H983" s="7"/>
      <c r="I983" s="7"/>
      <c r="J983" s="195"/>
    </row>
    <row r="984" spans="8:10" x14ac:dyDescent="0.25">
      <c r="H984" s="7"/>
      <c r="I984" s="7"/>
      <c r="J984" s="195"/>
    </row>
    <row r="985" spans="8:10" x14ac:dyDescent="0.25">
      <c r="H985" s="7"/>
      <c r="I985" s="7"/>
      <c r="J985" s="195"/>
    </row>
    <row r="986" spans="8:10" x14ac:dyDescent="0.25">
      <c r="H986" s="7"/>
      <c r="I986" s="7"/>
      <c r="J986" s="195"/>
    </row>
    <row r="987" spans="8:10" x14ac:dyDescent="0.25">
      <c r="H987" s="7"/>
      <c r="I987" s="7"/>
      <c r="J987" s="195"/>
    </row>
    <row r="988" spans="8:10" x14ac:dyDescent="0.25">
      <c r="H988" s="7"/>
      <c r="I988" s="7"/>
      <c r="J988" s="195"/>
    </row>
    <row r="989" spans="8:10" x14ac:dyDescent="0.25">
      <c r="H989" s="7"/>
      <c r="I989" s="7"/>
      <c r="J989" s="195"/>
    </row>
    <row r="990" spans="8:10" x14ac:dyDescent="0.25">
      <c r="H990" s="7"/>
      <c r="I990" s="7"/>
      <c r="J990" s="195"/>
    </row>
    <row r="991" spans="8:10" x14ac:dyDescent="0.25">
      <c r="H991" s="7"/>
      <c r="I991" s="7"/>
      <c r="J991" s="195"/>
    </row>
    <row r="992" spans="8:10" x14ac:dyDescent="0.25">
      <c r="H992" s="7"/>
      <c r="I992" s="7"/>
      <c r="J992" s="195"/>
    </row>
    <row r="993" spans="8:10" x14ac:dyDescent="0.25">
      <c r="H993" s="7"/>
      <c r="I993" s="7"/>
      <c r="J993" s="195"/>
    </row>
    <row r="994" spans="8:10" x14ac:dyDescent="0.25">
      <c r="H994" s="7"/>
      <c r="I994" s="7"/>
      <c r="J994" s="195"/>
    </row>
    <row r="995" spans="8:10" x14ac:dyDescent="0.25">
      <c r="H995" s="7"/>
      <c r="I995" s="7"/>
      <c r="J995" s="195"/>
    </row>
    <row r="996" spans="8:10" x14ac:dyDescent="0.25">
      <c r="H996" s="7"/>
      <c r="I996" s="7"/>
      <c r="J996" s="195"/>
    </row>
    <row r="997" spans="8:10" x14ac:dyDescent="0.25">
      <c r="H997" s="7"/>
      <c r="I997" s="7"/>
      <c r="J997" s="195"/>
    </row>
    <row r="998" spans="8:10" x14ac:dyDescent="0.25">
      <c r="H998" s="7"/>
      <c r="I998" s="7"/>
      <c r="J998" s="195"/>
    </row>
    <row r="999" spans="8:10" x14ac:dyDescent="0.25">
      <c r="H999" s="7"/>
      <c r="I999" s="7"/>
      <c r="J999" s="195"/>
    </row>
    <row r="1000" spans="8:10" x14ac:dyDescent="0.25">
      <c r="H1000" s="7"/>
      <c r="I1000" s="7"/>
      <c r="J1000" s="195"/>
    </row>
    <row r="1001" spans="8:10" x14ac:dyDescent="0.25">
      <c r="H1001" s="7"/>
      <c r="I1001" s="7"/>
      <c r="J1001" s="195"/>
    </row>
    <row r="1002" spans="8:10" x14ac:dyDescent="0.25">
      <c r="H1002" s="7"/>
      <c r="I1002" s="7"/>
      <c r="J1002" s="195"/>
    </row>
    <row r="1003" spans="8:10" x14ac:dyDescent="0.25">
      <c r="H1003" s="7"/>
      <c r="I1003" s="7"/>
      <c r="J1003" s="195"/>
    </row>
    <row r="1004" spans="8:10" x14ac:dyDescent="0.25">
      <c r="H1004" s="7"/>
      <c r="I1004" s="7"/>
      <c r="J1004" s="195"/>
    </row>
    <row r="1005" spans="8:10" x14ac:dyDescent="0.25">
      <c r="H1005" s="7"/>
      <c r="I1005" s="7"/>
      <c r="J1005" s="195"/>
    </row>
    <row r="1006" spans="8:10" x14ac:dyDescent="0.25">
      <c r="H1006" s="7"/>
      <c r="I1006" s="7"/>
      <c r="J1006" s="195"/>
    </row>
    <row r="1007" spans="8:10" x14ac:dyDescent="0.25">
      <c r="H1007" s="7"/>
      <c r="I1007" s="7"/>
      <c r="J1007" s="195"/>
    </row>
    <row r="1008" spans="8:10" x14ac:dyDescent="0.25">
      <c r="H1008" s="7"/>
      <c r="I1008" s="7"/>
      <c r="J1008" s="195"/>
    </row>
    <row r="1009" spans="8:10" x14ac:dyDescent="0.25">
      <c r="H1009" s="7"/>
      <c r="I1009" s="7"/>
      <c r="J1009" s="195"/>
    </row>
    <row r="1010" spans="8:10" x14ac:dyDescent="0.25">
      <c r="H1010" s="7"/>
      <c r="I1010" s="7"/>
      <c r="J1010" s="195"/>
    </row>
    <row r="1011" spans="8:10" x14ac:dyDescent="0.25">
      <c r="H1011" s="7"/>
      <c r="I1011" s="7"/>
      <c r="J1011" s="195"/>
    </row>
    <row r="1012" spans="8:10" x14ac:dyDescent="0.25">
      <c r="H1012" s="7"/>
      <c r="I1012" s="7"/>
      <c r="J1012" s="195"/>
    </row>
    <row r="1013" spans="8:10" x14ac:dyDescent="0.25">
      <c r="H1013" s="7"/>
      <c r="I1013" s="7"/>
      <c r="J1013" s="195"/>
    </row>
    <row r="1014" spans="8:10" x14ac:dyDescent="0.25">
      <c r="H1014" s="7"/>
      <c r="I1014" s="7"/>
      <c r="J1014" s="195"/>
    </row>
    <row r="1015" spans="8:10" x14ac:dyDescent="0.25">
      <c r="H1015" s="7"/>
      <c r="I1015" s="7"/>
      <c r="J1015" s="195"/>
    </row>
    <row r="1016" spans="8:10" x14ac:dyDescent="0.25">
      <c r="H1016" s="7"/>
      <c r="I1016" s="7"/>
      <c r="J1016" s="195"/>
    </row>
    <row r="1017" spans="8:10" x14ac:dyDescent="0.25">
      <c r="H1017" s="7"/>
      <c r="I1017" s="7"/>
      <c r="J1017" s="195"/>
    </row>
    <row r="1018" spans="8:10" x14ac:dyDescent="0.25">
      <c r="H1018" s="7"/>
      <c r="I1018" s="7"/>
      <c r="J1018" s="195"/>
    </row>
    <row r="1019" spans="8:10" x14ac:dyDescent="0.25">
      <c r="H1019" s="7"/>
      <c r="I1019" s="7"/>
      <c r="J1019" s="195"/>
    </row>
    <row r="1020" spans="8:10" x14ac:dyDescent="0.25">
      <c r="H1020" s="7"/>
      <c r="I1020" s="7"/>
      <c r="J1020" s="195"/>
    </row>
    <row r="1021" spans="8:10" x14ac:dyDescent="0.25">
      <c r="H1021" s="7"/>
      <c r="I1021" s="7"/>
      <c r="J1021" s="195"/>
    </row>
    <row r="1022" spans="8:10" x14ac:dyDescent="0.25">
      <c r="H1022" s="7"/>
      <c r="I1022" s="7"/>
      <c r="J1022" s="195"/>
    </row>
    <row r="1023" spans="8:10" x14ac:dyDescent="0.25">
      <c r="H1023" s="7"/>
      <c r="J1023" s="195"/>
    </row>
    <row r="1024" spans="8:10" x14ac:dyDescent="0.25">
      <c r="H1024" s="7"/>
      <c r="J1024" s="195"/>
    </row>
    <row r="1025" spans="8:10" x14ac:dyDescent="0.25">
      <c r="H1025" s="7"/>
      <c r="J1025" s="195"/>
    </row>
    <row r="1026" spans="8:10" x14ac:dyDescent="0.25">
      <c r="H1026" s="7"/>
      <c r="J1026" s="195"/>
    </row>
    <row r="1027" spans="8:10" x14ac:dyDescent="0.25">
      <c r="H1027" s="7"/>
      <c r="J1027" s="195"/>
    </row>
    <row r="1028" spans="8:10" x14ac:dyDescent="0.25">
      <c r="H1028" s="7"/>
      <c r="J1028" s="195"/>
    </row>
    <row r="1029" spans="8:10" x14ac:dyDescent="0.25">
      <c r="H1029" s="7"/>
      <c r="J1029" s="195"/>
    </row>
    <row r="1030" spans="8:10" x14ac:dyDescent="0.25">
      <c r="H1030" s="7"/>
      <c r="J1030" s="195"/>
    </row>
    <row r="1031" spans="8:10" x14ac:dyDescent="0.25">
      <c r="H1031" s="7"/>
      <c r="J1031" s="195"/>
    </row>
    <row r="1032" spans="8:10" x14ac:dyDescent="0.25">
      <c r="H1032" s="7"/>
      <c r="J1032" s="195"/>
    </row>
    <row r="1033" spans="8:10" x14ac:dyDescent="0.25">
      <c r="H1033" s="7"/>
      <c r="J1033" s="195"/>
    </row>
    <row r="1034" spans="8:10" x14ac:dyDescent="0.25">
      <c r="H1034" s="7"/>
      <c r="J1034" s="195"/>
    </row>
    <row r="1035" spans="8:10" x14ac:dyDescent="0.25">
      <c r="H1035" s="7"/>
      <c r="J1035" s="195"/>
    </row>
    <row r="1036" spans="8:10" x14ac:dyDescent="0.25">
      <c r="H1036" s="7"/>
      <c r="J1036" s="195"/>
    </row>
    <row r="1037" spans="8:10" x14ac:dyDescent="0.25">
      <c r="H1037" s="7"/>
      <c r="J1037" s="195"/>
    </row>
    <row r="1038" spans="8:10" x14ac:dyDescent="0.25">
      <c r="H1038" s="7"/>
      <c r="J1038" s="195"/>
    </row>
    <row r="1039" spans="8:10" x14ac:dyDescent="0.25">
      <c r="H1039" s="7"/>
      <c r="J1039" s="195"/>
    </row>
    <row r="1040" spans="8:10" x14ac:dyDescent="0.25">
      <c r="H1040" s="7"/>
      <c r="J1040" s="195"/>
    </row>
    <row r="1041" spans="8:10" x14ac:dyDescent="0.25">
      <c r="H1041" s="7"/>
      <c r="J1041" s="195"/>
    </row>
    <row r="1042" spans="8:10" x14ac:dyDescent="0.25">
      <c r="H1042" s="7"/>
      <c r="J1042" s="195"/>
    </row>
    <row r="1043" spans="8:10" x14ac:dyDescent="0.25">
      <c r="H1043" s="7"/>
      <c r="J1043" s="195"/>
    </row>
    <row r="1044" spans="8:10" x14ac:dyDescent="0.25">
      <c r="H1044" s="7"/>
      <c r="J1044" s="195"/>
    </row>
    <row r="1045" spans="8:10" x14ac:dyDescent="0.25">
      <c r="H1045" s="7"/>
      <c r="J1045" s="195"/>
    </row>
    <row r="1046" spans="8:10" x14ac:dyDescent="0.25">
      <c r="H1046" s="7"/>
      <c r="J1046" s="195"/>
    </row>
    <row r="1047" spans="8:10" x14ac:dyDescent="0.25">
      <c r="H1047" s="7"/>
      <c r="J1047" s="195"/>
    </row>
    <row r="1048" spans="8:10" x14ac:dyDescent="0.25">
      <c r="H1048" s="7"/>
      <c r="J1048" s="195"/>
    </row>
    <row r="1049" spans="8:10" x14ac:dyDescent="0.25">
      <c r="H1049" s="7"/>
      <c r="J1049" s="195"/>
    </row>
    <row r="1050" spans="8:10" x14ac:dyDescent="0.25">
      <c r="H1050" s="7"/>
      <c r="J1050" s="195"/>
    </row>
    <row r="1051" spans="8:10" x14ac:dyDescent="0.25">
      <c r="H1051" s="7"/>
      <c r="J1051" s="195"/>
    </row>
    <row r="1052" spans="8:10" x14ac:dyDescent="0.25">
      <c r="H1052" s="7"/>
      <c r="J1052" s="195"/>
    </row>
    <row r="1053" spans="8:10" x14ac:dyDescent="0.25">
      <c r="H1053" s="7"/>
      <c r="J1053" s="195"/>
    </row>
    <row r="1054" spans="8:10" x14ac:dyDescent="0.25">
      <c r="H1054" s="7"/>
      <c r="J1054" s="195"/>
    </row>
    <row r="1055" spans="8:10" x14ac:dyDescent="0.25">
      <c r="H1055" s="7"/>
      <c r="J1055" s="195"/>
    </row>
    <row r="1056" spans="8:10" x14ac:dyDescent="0.25">
      <c r="H1056" s="7"/>
      <c r="J1056" s="195"/>
    </row>
    <row r="1057" spans="8:10" x14ac:dyDescent="0.25">
      <c r="H1057" s="7"/>
      <c r="J1057" s="195"/>
    </row>
    <row r="1058" spans="8:10" x14ac:dyDescent="0.25">
      <c r="H1058" s="7"/>
      <c r="J1058" s="195"/>
    </row>
    <row r="1059" spans="8:10" x14ac:dyDescent="0.25">
      <c r="H1059" s="7"/>
      <c r="J1059" s="195"/>
    </row>
    <row r="1060" spans="8:10" x14ac:dyDescent="0.25">
      <c r="H1060" s="7"/>
      <c r="J1060" s="195"/>
    </row>
    <row r="1061" spans="8:10" x14ac:dyDescent="0.25">
      <c r="H1061" s="7"/>
      <c r="J1061" s="195"/>
    </row>
    <row r="1062" spans="8:10" x14ac:dyDescent="0.25">
      <c r="H1062" s="7"/>
      <c r="J1062" s="195"/>
    </row>
    <row r="1063" spans="8:10" x14ac:dyDescent="0.25">
      <c r="H1063" s="7"/>
      <c r="J1063" s="195"/>
    </row>
    <row r="1064" spans="8:10" x14ac:dyDescent="0.25">
      <c r="H1064" s="7"/>
      <c r="J1064" s="195"/>
    </row>
    <row r="1065" spans="8:10" x14ac:dyDescent="0.25">
      <c r="H1065" s="7"/>
      <c r="J1065" s="195"/>
    </row>
    <row r="1066" spans="8:10" x14ac:dyDescent="0.25">
      <c r="H1066" s="7"/>
      <c r="J1066" s="195"/>
    </row>
    <row r="1067" spans="8:10" x14ac:dyDescent="0.25">
      <c r="H1067" s="7"/>
      <c r="J1067" s="195"/>
    </row>
    <row r="1068" spans="8:10" x14ac:dyDescent="0.25">
      <c r="H1068" s="7"/>
      <c r="J1068" s="195"/>
    </row>
    <row r="1069" spans="8:10" x14ac:dyDescent="0.25">
      <c r="H1069" s="7"/>
      <c r="J1069" s="195"/>
    </row>
    <row r="1070" spans="8:10" x14ac:dyDescent="0.25">
      <c r="H1070" s="7"/>
      <c r="J1070" s="195"/>
    </row>
    <row r="1071" spans="8:10" x14ac:dyDescent="0.25">
      <c r="H1071" s="7"/>
      <c r="J1071" s="195"/>
    </row>
    <row r="1072" spans="8:10" x14ac:dyDescent="0.25">
      <c r="H1072" s="7"/>
      <c r="J1072" s="195"/>
    </row>
    <row r="1073" spans="8:10" x14ac:dyDescent="0.25">
      <c r="H1073" s="7"/>
      <c r="J1073" s="195"/>
    </row>
    <row r="1074" spans="8:10" x14ac:dyDescent="0.25">
      <c r="H1074" s="7"/>
      <c r="J1074" s="195"/>
    </row>
    <row r="1075" spans="8:10" x14ac:dyDescent="0.25">
      <c r="H1075" s="7"/>
      <c r="J1075" s="195"/>
    </row>
    <row r="1076" spans="8:10" x14ac:dyDescent="0.25">
      <c r="H1076" s="7"/>
      <c r="J1076" s="195"/>
    </row>
    <row r="1077" spans="8:10" x14ac:dyDescent="0.25">
      <c r="H1077" s="7"/>
      <c r="J1077" s="195"/>
    </row>
    <row r="1078" spans="8:10" x14ac:dyDescent="0.25">
      <c r="H1078" s="7"/>
      <c r="J1078" s="195"/>
    </row>
    <row r="1079" spans="8:10" x14ac:dyDescent="0.25">
      <c r="H1079" s="7"/>
      <c r="J1079" s="195"/>
    </row>
    <row r="1080" spans="8:10" x14ac:dyDescent="0.25">
      <c r="H1080" s="7"/>
      <c r="J1080" s="195"/>
    </row>
    <row r="1081" spans="8:10" x14ac:dyDescent="0.25">
      <c r="H1081" s="7"/>
      <c r="J1081" s="195"/>
    </row>
    <row r="1082" spans="8:10" x14ac:dyDescent="0.25">
      <c r="H1082" s="7"/>
      <c r="J1082" s="195"/>
    </row>
    <row r="1083" spans="8:10" x14ac:dyDescent="0.25">
      <c r="H1083" s="7"/>
      <c r="J1083" s="195"/>
    </row>
    <row r="1084" spans="8:10" x14ac:dyDescent="0.25">
      <c r="H1084" s="7"/>
      <c r="J1084" s="195"/>
    </row>
    <row r="1085" spans="8:10" x14ac:dyDescent="0.25">
      <c r="H1085" s="7"/>
      <c r="J1085" s="195"/>
    </row>
    <row r="1086" spans="8:10" x14ac:dyDescent="0.25">
      <c r="H1086" s="7"/>
      <c r="J1086" s="195"/>
    </row>
    <row r="1087" spans="8:10" x14ac:dyDescent="0.25">
      <c r="H1087" s="7"/>
      <c r="J1087" s="195"/>
    </row>
    <row r="1088" spans="8:10" x14ac:dyDescent="0.25">
      <c r="H1088" s="7"/>
      <c r="J1088" s="195"/>
    </row>
    <row r="1089" spans="8:10" x14ac:dyDescent="0.25">
      <c r="H1089" s="7"/>
      <c r="J1089" s="195"/>
    </row>
    <row r="1090" spans="8:10" x14ac:dyDescent="0.25">
      <c r="H1090" s="7"/>
      <c r="J1090" s="195"/>
    </row>
    <row r="1091" spans="8:10" x14ac:dyDescent="0.25">
      <c r="H1091" s="7"/>
      <c r="J1091" s="195"/>
    </row>
    <row r="1092" spans="8:10" x14ac:dyDescent="0.25">
      <c r="H1092" s="7"/>
      <c r="J1092" s="195"/>
    </row>
    <row r="1093" spans="8:10" x14ac:dyDescent="0.25">
      <c r="H1093" s="7"/>
      <c r="J1093" s="195"/>
    </row>
    <row r="1094" spans="8:10" x14ac:dyDescent="0.25">
      <c r="H1094" s="7"/>
      <c r="J1094" s="195"/>
    </row>
    <row r="1095" spans="8:10" x14ac:dyDescent="0.25">
      <c r="H1095" s="7"/>
      <c r="J1095" s="195"/>
    </row>
    <row r="1096" spans="8:10" x14ac:dyDescent="0.25">
      <c r="H1096" s="7"/>
      <c r="J1096" s="195"/>
    </row>
    <row r="1097" spans="8:10" x14ac:dyDescent="0.25">
      <c r="H1097" s="7"/>
      <c r="J1097" s="195"/>
    </row>
    <row r="1098" spans="8:10" x14ac:dyDescent="0.25">
      <c r="H1098" s="7"/>
      <c r="J1098" s="195"/>
    </row>
    <row r="1099" spans="8:10" x14ac:dyDescent="0.25">
      <c r="H1099" s="7"/>
      <c r="J1099" s="195"/>
    </row>
    <row r="1100" spans="8:10" x14ac:dyDescent="0.25">
      <c r="H1100" s="7"/>
      <c r="J1100" s="195"/>
    </row>
    <row r="1101" spans="8:10" x14ac:dyDescent="0.25">
      <c r="H1101" s="7"/>
      <c r="J1101" s="195"/>
    </row>
    <row r="1102" spans="8:10" x14ac:dyDescent="0.25">
      <c r="H1102" s="7"/>
      <c r="J1102" s="195"/>
    </row>
    <row r="1103" spans="8:10" x14ac:dyDescent="0.25">
      <c r="H1103" s="7"/>
      <c r="J1103" s="195"/>
    </row>
    <row r="1104" spans="8:10" x14ac:dyDescent="0.25">
      <c r="H1104" s="7"/>
      <c r="J1104" s="195"/>
    </row>
    <row r="1105" spans="8:10" x14ac:dyDescent="0.25">
      <c r="H1105" s="7"/>
      <c r="J1105" s="195"/>
    </row>
    <row r="1106" spans="8:10" x14ac:dyDescent="0.25">
      <c r="H1106" s="7"/>
      <c r="J1106" s="195"/>
    </row>
    <row r="1107" spans="8:10" x14ac:dyDescent="0.25">
      <c r="H1107" s="7"/>
      <c r="J1107" s="195"/>
    </row>
    <row r="1108" spans="8:10" x14ac:dyDescent="0.25">
      <c r="H1108" s="7"/>
      <c r="J1108" s="195"/>
    </row>
    <row r="1109" spans="8:10" x14ac:dyDescent="0.25">
      <c r="H1109" s="7"/>
      <c r="J1109" s="195"/>
    </row>
    <row r="1110" spans="8:10" x14ac:dyDescent="0.25">
      <c r="H1110" s="7"/>
      <c r="J1110" s="195"/>
    </row>
    <row r="1111" spans="8:10" x14ac:dyDescent="0.25">
      <c r="H1111" s="7"/>
      <c r="J1111" s="195"/>
    </row>
    <row r="1112" spans="8:10" x14ac:dyDescent="0.25">
      <c r="H1112" s="7"/>
      <c r="J1112" s="195"/>
    </row>
    <row r="1113" spans="8:10" x14ac:dyDescent="0.25">
      <c r="H1113" s="7"/>
      <c r="J1113" s="195"/>
    </row>
    <row r="1114" spans="8:10" x14ac:dyDescent="0.25">
      <c r="H1114" s="7"/>
      <c r="J1114" s="195"/>
    </row>
    <row r="1115" spans="8:10" x14ac:dyDescent="0.25">
      <c r="H1115" s="7"/>
      <c r="J1115" s="195"/>
    </row>
    <row r="1116" spans="8:10" x14ac:dyDescent="0.25">
      <c r="H1116" s="7"/>
      <c r="J1116" s="195"/>
    </row>
    <row r="1117" spans="8:10" x14ac:dyDescent="0.25">
      <c r="H1117" s="7"/>
      <c r="J1117" s="195"/>
    </row>
    <row r="1118" spans="8:10" x14ac:dyDescent="0.25">
      <c r="H1118" s="7"/>
      <c r="J1118" s="195"/>
    </row>
    <row r="1119" spans="8:10" x14ac:dyDescent="0.25">
      <c r="H1119" s="7"/>
      <c r="J1119" s="195"/>
    </row>
    <row r="1120" spans="8:10" x14ac:dyDescent="0.25">
      <c r="H1120" s="7"/>
      <c r="J1120" s="195"/>
    </row>
    <row r="1121" spans="8:10" x14ac:dyDescent="0.25">
      <c r="H1121" s="7"/>
      <c r="J1121" s="195"/>
    </row>
    <row r="1122" spans="8:10" x14ac:dyDescent="0.25">
      <c r="H1122" s="7"/>
      <c r="J1122" s="195"/>
    </row>
    <row r="1123" spans="8:10" x14ac:dyDescent="0.25">
      <c r="H1123" s="7"/>
      <c r="J1123" s="195"/>
    </row>
    <row r="1124" spans="8:10" x14ac:dyDescent="0.25">
      <c r="H1124" s="7"/>
      <c r="J1124" s="195"/>
    </row>
    <row r="1125" spans="8:10" x14ac:dyDescent="0.25">
      <c r="H1125" s="7"/>
      <c r="J1125" s="195"/>
    </row>
    <row r="1126" spans="8:10" x14ac:dyDescent="0.25">
      <c r="H1126" s="7"/>
      <c r="J1126" s="195"/>
    </row>
    <row r="1127" spans="8:10" x14ac:dyDescent="0.25">
      <c r="H1127" s="7"/>
      <c r="J1127" s="195"/>
    </row>
    <row r="1128" spans="8:10" x14ac:dyDescent="0.25">
      <c r="H1128" s="7"/>
      <c r="J1128" s="195"/>
    </row>
    <row r="1129" spans="8:10" x14ac:dyDescent="0.25">
      <c r="H1129" s="7"/>
      <c r="J1129" s="195"/>
    </row>
    <row r="1130" spans="8:10" x14ac:dyDescent="0.25">
      <c r="H1130" s="7"/>
      <c r="J1130" s="195"/>
    </row>
    <row r="1131" spans="8:10" x14ac:dyDescent="0.25">
      <c r="H1131" s="7"/>
      <c r="J1131" s="195"/>
    </row>
    <row r="1132" spans="8:10" x14ac:dyDescent="0.25">
      <c r="H1132" s="7"/>
      <c r="J1132" s="195"/>
    </row>
    <row r="1133" spans="8:10" x14ac:dyDescent="0.25">
      <c r="H1133" s="7"/>
      <c r="J1133" s="195"/>
    </row>
    <row r="1134" spans="8:10" x14ac:dyDescent="0.25">
      <c r="H1134" s="7"/>
      <c r="J1134" s="195"/>
    </row>
    <row r="1135" spans="8:10" x14ac:dyDescent="0.25">
      <c r="H1135" s="7"/>
      <c r="J1135" s="195"/>
    </row>
    <row r="1136" spans="8:10" x14ac:dyDescent="0.25">
      <c r="H1136" s="7"/>
      <c r="J1136" s="195"/>
    </row>
    <row r="1137" spans="8:10" x14ac:dyDescent="0.25">
      <c r="H1137" s="7"/>
      <c r="J1137" s="195"/>
    </row>
    <row r="1138" spans="8:10" x14ac:dyDescent="0.25">
      <c r="H1138" s="7"/>
      <c r="J1138" s="195"/>
    </row>
    <row r="1139" spans="8:10" x14ac:dyDescent="0.25">
      <c r="H1139" s="7"/>
      <c r="J1139" s="195"/>
    </row>
    <row r="1140" spans="8:10" x14ac:dyDescent="0.25">
      <c r="H1140" s="7"/>
      <c r="J1140" s="195"/>
    </row>
    <row r="1141" spans="8:10" x14ac:dyDescent="0.25">
      <c r="H1141" s="7"/>
      <c r="J1141" s="195"/>
    </row>
    <row r="1142" spans="8:10" x14ac:dyDescent="0.25">
      <c r="H1142" s="7"/>
      <c r="J1142" s="195"/>
    </row>
    <row r="1143" spans="8:10" x14ac:dyDescent="0.25">
      <c r="H1143" s="7"/>
      <c r="J1143" s="195"/>
    </row>
    <row r="1144" spans="8:10" x14ac:dyDescent="0.25">
      <c r="H1144" s="7"/>
      <c r="J1144" s="195"/>
    </row>
    <row r="1145" spans="8:10" x14ac:dyDescent="0.25">
      <c r="H1145" s="7"/>
      <c r="J1145" s="195"/>
    </row>
    <row r="1146" spans="8:10" x14ac:dyDescent="0.25">
      <c r="H1146" s="7"/>
      <c r="J1146" s="195"/>
    </row>
    <row r="1147" spans="8:10" x14ac:dyDescent="0.25">
      <c r="H1147" s="7"/>
      <c r="J1147" s="195"/>
    </row>
    <row r="1148" spans="8:10" x14ac:dyDescent="0.25">
      <c r="H1148" s="7"/>
      <c r="J1148" s="195"/>
    </row>
    <row r="1149" spans="8:10" x14ac:dyDescent="0.25">
      <c r="H1149" s="7"/>
      <c r="J1149" s="195"/>
    </row>
    <row r="1150" spans="8:10" x14ac:dyDescent="0.25">
      <c r="H1150" s="7"/>
      <c r="J1150" s="195"/>
    </row>
    <row r="1151" spans="8:10" x14ac:dyDescent="0.25">
      <c r="H1151" s="7"/>
      <c r="J1151" s="195"/>
    </row>
    <row r="1152" spans="8:10" x14ac:dyDescent="0.25">
      <c r="H1152" s="7"/>
      <c r="J1152" s="195"/>
    </row>
    <row r="1153" spans="8:10" x14ac:dyDescent="0.25">
      <c r="H1153" s="7"/>
      <c r="J1153" s="195"/>
    </row>
    <row r="1154" spans="8:10" x14ac:dyDescent="0.25">
      <c r="H1154" s="7"/>
      <c r="J1154" s="195"/>
    </row>
    <row r="1155" spans="8:10" x14ac:dyDescent="0.25">
      <c r="H1155" s="7"/>
      <c r="J1155" s="195"/>
    </row>
    <row r="1156" spans="8:10" x14ac:dyDescent="0.25">
      <c r="H1156" s="7"/>
      <c r="J1156" s="195"/>
    </row>
    <row r="1157" spans="8:10" x14ac:dyDescent="0.25">
      <c r="H1157" s="7"/>
      <c r="J1157" s="195"/>
    </row>
    <row r="1158" spans="8:10" x14ac:dyDescent="0.25">
      <c r="H1158" s="7"/>
      <c r="J1158" s="195"/>
    </row>
    <row r="1159" spans="8:10" x14ac:dyDescent="0.25">
      <c r="H1159" s="7"/>
      <c r="J1159" s="195"/>
    </row>
    <row r="1160" spans="8:10" x14ac:dyDescent="0.25">
      <c r="H1160" s="7"/>
      <c r="J1160" s="195"/>
    </row>
    <row r="1161" spans="8:10" x14ac:dyDescent="0.25">
      <c r="H1161" s="7"/>
      <c r="J1161" s="195"/>
    </row>
    <row r="1162" spans="8:10" x14ac:dyDescent="0.25">
      <c r="H1162" s="7"/>
      <c r="J1162" s="195"/>
    </row>
    <row r="1163" spans="8:10" x14ac:dyDescent="0.25">
      <c r="H1163" s="7"/>
      <c r="J1163" s="195"/>
    </row>
    <row r="1164" spans="8:10" x14ac:dyDescent="0.25">
      <c r="H1164" s="7"/>
      <c r="J1164" s="195"/>
    </row>
    <row r="1165" spans="8:10" x14ac:dyDescent="0.25">
      <c r="H1165" s="7"/>
      <c r="J1165" s="195"/>
    </row>
    <row r="1166" spans="8:10" x14ac:dyDescent="0.25">
      <c r="H1166" s="7"/>
      <c r="J1166" s="195"/>
    </row>
    <row r="1167" spans="8:10" x14ac:dyDescent="0.25">
      <c r="H1167" s="7"/>
      <c r="J1167" s="195"/>
    </row>
    <row r="1168" spans="8:10" x14ac:dyDescent="0.25">
      <c r="H1168" s="7"/>
      <c r="J1168" s="195"/>
    </row>
    <row r="1169" spans="8:10" x14ac:dyDescent="0.25">
      <c r="H1169" s="7"/>
      <c r="J1169" s="195"/>
    </row>
    <row r="1170" spans="8:10" x14ac:dyDescent="0.25">
      <c r="H1170" s="7"/>
      <c r="J1170" s="195"/>
    </row>
    <row r="1171" spans="8:10" x14ac:dyDescent="0.25">
      <c r="H1171" s="7"/>
      <c r="J1171" s="195"/>
    </row>
    <row r="1172" spans="8:10" x14ac:dyDescent="0.25">
      <c r="H1172" s="7"/>
      <c r="J1172" s="195"/>
    </row>
    <row r="1173" spans="8:10" x14ac:dyDescent="0.25">
      <c r="H1173" s="7"/>
      <c r="J1173" s="195"/>
    </row>
    <row r="1174" spans="8:10" x14ac:dyDescent="0.25">
      <c r="H1174" s="7"/>
      <c r="J1174" s="195"/>
    </row>
    <row r="1175" spans="8:10" x14ac:dyDescent="0.25">
      <c r="H1175" s="7"/>
      <c r="J1175" s="195"/>
    </row>
    <row r="1176" spans="8:10" x14ac:dyDescent="0.25">
      <c r="H1176" s="7"/>
      <c r="J1176" s="195"/>
    </row>
    <row r="1177" spans="8:10" x14ac:dyDescent="0.25">
      <c r="H1177" s="7"/>
      <c r="J1177" s="195"/>
    </row>
    <row r="1178" spans="8:10" x14ac:dyDescent="0.25">
      <c r="H1178" s="7"/>
      <c r="J1178" s="195"/>
    </row>
    <row r="1179" spans="8:10" x14ac:dyDescent="0.25">
      <c r="H1179" s="7"/>
      <c r="J1179" s="195"/>
    </row>
    <row r="1180" spans="8:10" x14ac:dyDescent="0.25">
      <c r="H1180" s="7"/>
      <c r="J1180" s="195"/>
    </row>
    <row r="1181" spans="8:10" x14ac:dyDescent="0.25">
      <c r="H1181" s="7"/>
      <c r="J1181" s="195"/>
    </row>
    <row r="1182" spans="8:10" x14ac:dyDescent="0.25">
      <c r="H1182" s="7"/>
      <c r="J1182" s="195"/>
    </row>
    <row r="1183" spans="8:10" x14ac:dyDescent="0.25">
      <c r="H1183" s="7"/>
      <c r="J1183" s="195"/>
    </row>
    <row r="1184" spans="8:10" x14ac:dyDescent="0.25">
      <c r="H1184" s="7"/>
      <c r="J1184" s="195"/>
    </row>
    <row r="1185" spans="8:10" x14ac:dyDescent="0.25">
      <c r="H1185" s="7"/>
      <c r="J1185" s="195"/>
    </row>
    <row r="1186" spans="8:10" x14ac:dyDescent="0.25">
      <c r="H1186" s="7"/>
      <c r="J1186" s="195"/>
    </row>
    <row r="1187" spans="8:10" x14ac:dyDescent="0.25">
      <c r="H1187" s="7"/>
      <c r="J1187" s="195"/>
    </row>
    <row r="1188" spans="8:10" x14ac:dyDescent="0.25">
      <c r="H1188" s="7"/>
      <c r="J1188" s="195"/>
    </row>
    <row r="1189" spans="8:10" x14ac:dyDescent="0.25">
      <c r="H1189" s="7"/>
      <c r="J1189" s="195"/>
    </row>
    <row r="1190" spans="8:10" x14ac:dyDescent="0.25">
      <c r="H1190" s="7"/>
      <c r="J1190" s="195"/>
    </row>
    <row r="1191" spans="8:10" x14ac:dyDescent="0.25">
      <c r="H1191" s="7"/>
      <c r="J1191" s="195"/>
    </row>
    <row r="1192" spans="8:10" x14ac:dyDescent="0.25">
      <c r="H1192" s="7"/>
      <c r="J1192" s="195"/>
    </row>
    <row r="1193" spans="8:10" x14ac:dyDescent="0.25">
      <c r="H1193" s="7"/>
      <c r="J1193" s="195"/>
    </row>
    <row r="1194" spans="8:10" x14ac:dyDescent="0.25">
      <c r="H1194" s="7"/>
      <c r="J1194" s="195"/>
    </row>
    <row r="1195" spans="8:10" x14ac:dyDescent="0.25">
      <c r="H1195" s="7"/>
      <c r="J1195" s="195"/>
    </row>
    <row r="1196" spans="8:10" x14ac:dyDescent="0.25">
      <c r="H1196" s="7"/>
      <c r="J1196" s="195"/>
    </row>
    <row r="1197" spans="8:10" x14ac:dyDescent="0.25">
      <c r="H1197" s="7"/>
      <c r="J1197" s="195"/>
    </row>
    <row r="1198" spans="8:10" x14ac:dyDescent="0.25">
      <c r="H1198" s="7"/>
      <c r="J1198" s="195"/>
    </row>
    <row r="1199" spans="8:10" x14ac:dyDescent="0.25">
      <c r="H1199" s="7"/>
      <c r="J1199" s="195"/>
    </row>
    <row r="1200" spans="8:10" x14ac:dyDescent="0.25">
      <c r="H1200" s="7"/>
      <c r="J1200" s="195"/>
    </row>
    <row r="1201" spans="8:10" x14ac:dyDescent="0.25">
      <c r="H1201" s="7"/>
      <c r="J1201" s="195"/>
    </row>
    <row r="1202" spans="8:10" x14ac:dyDescent="0.25">
      <c r="H1202" s="7"/>
      <c r="J1202" s="195"/>
    </row>
    <row r="1203" spans="8:10" x14ac:dyDescent="0.25">
      <c r="H1203" s="7"/>
      <c r="J1203" s="195"/>
    </row>
    <row r="1204" spans="8:10" x14ac:dyDescent="0.25">
      <c r="H1204" s="7"/>
      <c r="J1204" s="195"/>
    </row>
    <row r="1205" spans="8:10" x14ac:dyDescent="0.25">
      <c r="H1205" s="7"/>
      <c r="J1205" s="195"/>
    </row>
    <row r="1206" spans="8:10" x14ac:dyDescent="0.25">
      <c r="H1206" s="7"/>
      <c r="J1206" s="195"/>
    </row>
    <row r="1207" spans="8:10" x14ac:dyDescent="0.25">
      <c r="H1207" s="7"/>
      <c r="J1207" s="195"/>
    </row>
    <row r="1208" spans="8:10" x14ac:dyDescent="0.25">
      <c r="H1208" s="7"/>
      <c r="J1208" s="195"/>
    </row>
    <row r="1209" spans="8:10" x14ac:dyDescent="0.25">
      <c r="H1209" s="7"/>
      <c r="J1209" s="195"/>
    </row>
    <row r="1210" spans="8:10" x14ac:dyDescent="0.25">
      <c r="H1210" s="7"/>
      <c r="J1210" s="195"/>
    </row>
    <row r="1211" spans="8:10" x14ac:dyDescent="0.25">
      <c r="H1211" s="7"/>
      <c r="J1211" s="195"/>
    </row>
    <row r="1212" spans="8:10" x14ac:dyDescent="0.25">
      <c r="H1212" s="7"/>
      <c r="J1212" s="195"/>
    </row>
    <row r="1213" spans="8:10" x14ac:dyDescent="0.25">
      <c r="H1213" s="7"/>
      <c r="J1213" s="195"/>
    </row>
    <row r="1214" spans="8:10" x14ac:dyDescent="0.25">
      <c r="H1214" s="7"/>
      <c r="J1214" s="195"/>
    </row>
    <row r="1215" spans="8:10" x14ac:dyDescent="0.25">
      <c r="H1215" s="7"/>
      <c r="J1215" s="195"/>
    </row>
    <row r="1216" spans="8:10" x14ac:dyDescent="0.25">
      <c r="H1216" s="7"/>
      <c r="J1216" s="195"/>
    </row>
    <row r="1217" spans="8:10" x14ac:dyDescent="0.25">
      <c r="H1217" s="7"/>
      <c r="J1217" s="195"/>
    </row>
    <row r="1218" spans="8:10" x14ac:dyDescent="0.25">
      <c r="H1218" s="7"/>
      <c r="J1218" s="195"/>
    </row>
    <row r="1219" spans="8:10" x14ac:dyDescent="0.25">
      <c r="H1219" s="7"/>
      <c r="J1219" s="195"/>
    </row>
    <row r="1220" spans="8:10" x14ac:dyDescent="0.25">
      <c r="H1220" s="7"/>
      <c r="J1220" s="195"/>
    </row>
    <row r="1221" spans="8:10" x14ac:dyDescent="0.25">
      <c r="H1221" s="7"/>
      <c r="J1221" s="195"/>
    </row>
    <row r="1222" spans="8:10" x14ac:dyDescent="0.25">
      <c r="H1222" s="7"/>
      <c r="J1222" s="195"/>
    </row>
    <row r="1223" spans="8:10" x14ac:dyDescent="0.25">
      <c r="H1223" s="7"/>
      <c r="J1223" s="195"/>
    </row>
    <row r="1224" spans="8:10" x14ac:dyDescent="0.25">
      <c r="H1224" s="7"/>
      <c r="J1224" s="195"/>
    </row>
    <row r="1225" spans="8:10" x14ac:dyDescent="0.25">
      <c r="H1225" s="7"/>
      <c r="J1225" s="195"/>
    </row>
    <row r="1226" spans="8:10" x14ac:dyDescent="0.25">
      <c r="H1226" s="7"/>
      <c r="J1226" s="195"/>
    </row>
    <row r="1227" spans="8:10" x14ac:dyDescent="0.25">
      <c r="H1227" s="7"/>
      <c r="J1227" s="195"/>
    </row>
    <row r="1228" spans="8:10" x14ac:dyDescent="0.25">
      <c r="H1228" s="7"/>
      <c r="J1228" s="195"/>
    </row>
    <row r="1229" spans="8:10" x14ac:dyDescent="0.25">
      <c r="H1229" s="7"/>
      <c r="J1229" s="195"/>
    </row>
    <row r="1230" spans="8:10" x14ac:dyDescent="0.25">
      <c r="H1230" s="7"/>
      <c r="J1230" s="195"/>
    </row>
    <row r="1231" spans="8:10" x14ac:dyDescent="0.25">
      <c r="H1231" s="7"/>
      <c r="J1231" s="195"/>
    </row>
    <row r="1232" spans="8:10" x14ac:dyDescent="0.25">
      <c r="H1232" s="7"/>
      <c r="J1232" s="195"/>
    </row>
    <row r="1233" spans="8:10" x14ac:dyDescent="0.25">
      <c r="H1233" s="7"/>
      <c r="J1233" s="195"/>
    </row>
    <row r="1234" spans="8:10" x14ac:dyDescent="0.25">
      <c r="H1234" s="7"/>
      <c r="J1234" s="195"/>
    </row>
    <row r="1235" spans="8:10" x14ac:dyDescent="0.25">
      <c r="H1235" s="7"/>
      <c r="J1235" s="195"/>
    </row>
    <row r="1236" spans="8:10" x14ac:dyDescent="0.25">
      <c r="H1236" s="7"/>
      <c r="J1236" s="195"/>
    </row>
    <row r="1237" spans="8:10" x14ac:dyDescent="0.25">
      <c r="H1237" s="7"/>
      <c r="J1237" s="195"/>
    </row>
    <row r="1238" spans="8:10" x14ac:dyDescent="0.25">
      <c r="H1238" s="7"/>
      <c r="J1238" s="195"/>
    </row>
    <row r="1239" spans="8:10" x14ac:dyDescent="0.25">
      <c r="H1239" s="7"/>
      <c r="J1239" s="195"/>
    </row>
    <row r="1240" spans="8:10" x14ac:dyDescent="0.25">
      <c r="H1240" s="7"/>
      <c r="J1240" s="195"/>
    </row>
    <row r="1241" spans="8:10" x14ac:dyDescent="0.25">
      <c r="H1241" s="7"/>
      <c r="J1241" s="195"/>
    </row>
    <row r="1242" spans="8:10" x14ac:dyDescent="0.25">
      <c r="H1242" s="7"/>
      <c r="J1242" s="195"/>
    </row>
    <row r="1243" spans="8:10" x14ac:dyDescent="0.25">
      <c r="H1243" s="7"/>
      <c r="J1243" s="195"/>
    </row>
    <row r="1244" spans="8:10" x14ac:dyDescent="0.25">
      <c r="H1244" s="7"/>
      <c r="J1244" s="195"/>
    </row>
    <row r="1245" spans="8:10" x14ac:dyDescent="0.25">
      <c r="H1245" s="7"/>
      <c r="J1245" s="195"/>
    </row>
    <row r="1246" spans="8:10" x14ac:dyDescent="0.25">
      <c r="H1246" s="7"/>
      <c r="J1246" s="195"/>
    </row>
    <row r="1247" spans="8:10" x14ac:dyDescent="0.25">
      <c r="H1247" s="7"/>
      <c r="J1247" s="195"/>
    </row>
    <row r="1248" spans="8:10" x14ac:dyDescent="0.25">
      <c r="H1248" s="7"/>
      <c r="J1248" s="195"/>
    </row>
    <row r="1249" spans="8:10" x14ac:dyDescent="0.25">
      <c r="H1249" s="7"/>
      <c r="J1249" s="195"/>
    </row>
    <row r="1250" spans="8:10" x14ac:dyDescent="0.25">
      <c r="H1250" s="7"/>
      <c r="J1250" s="195"/>
    </row>
    <row r="1251" spans="8:10" x14ac:dyDescent="0.25">
      <c r="H1251" s="7"/>
      <c r="J1251" s="195"/>
    </row>
    <row r="1252" spans="8:10" x14ac:dyDescent="0.25">
      <c r="H1252" s="7"/>
      <c r="J1252" s="195"/>
    </row>
    <row r="1253" spans="8:10" x14ac:dyDescent="0.25">
      <c r="H1253" s="7"/>
    </row>
  </sheetData>
  <pageMargins left="0.70866141732283472" right="0.70866141732283472" top="0.78740157480314965" bottom="0.78740157480314965" header="0.31496062992125984" footer="0.31496062992125984"/>
  <pageSetup paperSize="9" orientation="landscape" horizontalDpi="4294967293" r:id="rId1"/>
  <headerFooter>
    <oddHeader>&amp;C&amp;"-,Fett"&amp;16Steuer-Bericht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erechnungen"/>
  <dimension ref="A1:BF5221"/>
  <sheetViews>
    <sheetView zoomScaleNormal="100" workbookViewId="0">
      <selection activeCell="D24" sqref="D24"/>
    </sheetView>
  </sheetViews>
  <sheetFormatPr baseColWidth="10" defaultRowHeight="15" x14ac:dyDescent="0.25"/>
  <cols>
    <col min="1" max="1" width="17.140625" customWidth="1"/>
    <col min="2" max="2" width="18.5703125" customWidth="1"/>
    <col min="3" max="3" width="19.7109375" customWidth="1"/>
    <col min="4" max="4" width="24.140625" customWidth="1"/>
    <col min="5" max="5" width="22" customWidth="1"/>
    <col min="6" max="6" width="15.140625" customWidth="1"/>
    <col min="7" max="7" width="24.5703125" bestFit="1" customWidth="1"/>
    <col min="8" max="8" width="20.5703125" bestFit="1" customWidth="1"/>
    <col min="9" max="9" width="27.140625" bestFit="1" customWidth="1"/>
    <col min="10" max="10" width="15" customWidth="1"/>
    <col min="11" max="11" width="16.28515625" customWidth="1"/>
    <col min="12" max="12" width="15.5703125" customWidth="1"/>
    <col min="13" max="13" width="14.7109375" customWidth="1"/>
    <col min="14" max="14" width="13.5703125" customWidth="1"/>
    <col min="15" max="15" width="13.85546875" customWidth="1"/>
    <col min="17" max="17" width="23" customWidth="1"/>
    <col min="18" max="18" width="22.85546875" customWidth="1"/>
    <col min="20" max="20" width="19.140625" customWidth="1"/>
    <col min="21" max="21" width="18.42578125" customWidth="1"/>
    <col min="22" max="22" width="22.85546875" customWidth="1"/>
    <col min="24" max="24" width="20.85546875" customWidth="1"/>
    <col min="27" max="27" width="17" customWidth="1"/>
    <col min="28" max="28" width="19.7109375" customWidth="1"/>
    <col min="29" max="29" width="14.140625" bestFit="1" customWidth="1"/>
    <col min="30" max="30" width="29" customWidth="1"/>
    <col min="31" max="31" width="11" customWidth="1"/>
    <col min="32" max="32" width="19.85546875" customWidth="1"/>
    <col min="34" max="34" width="10.5703125" customWidth="1"/>
    <col min="35" max="35" width="15.140625" customWidth="1"/>
    <col min="49" max="49" width="21.42578125" customWidth="1"/>
    <col min="50" max="50" width="19.140625" customWidth="1"/>
    <col min="54" max="54" width="22" customWidth="1"/>
    <col min="55" max="55" width="22.42578125" customWidth="1"/>
    <col min="56" max="56" width="20.140625" customWidth="1"/>
    <col min="58" max="58" width="28.28515625" customWidth="1"/>
  </cols>
  <sheetData>
    <row r="1" spans="1:58" ht="15.75" thickBot="1" x14ac:dyDescent="0.3">
      <c r="A1" s="441" t="s">
        <v>182</v>
      </c>
      <c r="B1" s="442"/>
      <c r="C1" s="442"/>
      <c r="D1" s="442"/>
      <c r="E1" s="442"/>
      <c r="F1" s="435" t="s">
        <v>195</v>
      </c>
      <c r="G1" s="437"/>
      <c r="H1" s="36"/>
    </row>
    <row r="2" spans="1:58" ht="15.75" thickBot="1" x14ac:dyDescent="0.3">
      <c r="A2" s="4" t="s">
        <v>183</v>
      </c>
      <c r="B2" s="5" t="s">
        <v>184</v>
      </c>
      <c r="C2" s="5" t="s">
        <v>187</v>
      </c>
      <c r="D2" s="5" t="s">
        <v>185</v>
      </c>
      <c r="E2" s="10" t="s">
        <v>186</v>
      </c>
      <c r="F2" s="435" t="s">
        <v>183</v>
      </c>
      <c r="G2" s="437"/>
      <c r="H2" s="435" t="s">
        <v>197</v>
      </c>
      <c r="I2" s="437"/>
      <c r="J2" s="438" t="s">
        <v>278</v>
      </c>
      <c r="K2" s="439"/>
      <c r="L2" s="439"/>
      <c r="M2" s="439"/>
      <c r="N2" s="439"/>
      <c r="O2" s="439"/>
      <c r="P2" s="439"/>
      <c r="Q2" s="439"/>
      <c r="R2" s="439"/>
      <c r="S2" s="435" t="s">
        <v>861</v>
      </c>
      <c r="T2" s="436"/>
      <c r="U2" s="436"/>
      <c r="V2" s="436"/>
      <c r="W2" s="436"/>
      <c r="X2" s="436"/>
      <c r="Y2" s="436"/>
      <c r="Z2" s="436"/>
      <c r="AA2" s="436"/>
      <c r="AB2" s="435" t="s">
        <v>991</v>
      </c>
      <c r="AC2" s="437"/>
      <c r="AE2" s="435" t="s">
        <v>1001</v>
      </c>
      <c r="AF2" s="437"/>
      <c r="AH2" s="438" t="s">
        <v>1137</v>
      </c>
      <c r="AI2" s="439"/>
      <c r="AJ2" s="439"/>
      <c r="AK2" s="440"/>
      <c r="AP2" s="3" t="s">
        <v>2816</v>
      </c>
      <c r="AQ2" s="26" t="s">
        <v>743</v>
      </c>
      <c r="AR2" s="433" t="s">
        <v>1134</v>
      </c>
      <c r="AS2" s="434"/>
      <c r="BA2" s="17" t="s">
        <v>183</v>
      </c>
      <c r="BB2" s="3" t="s">
        <v>880</v>
      </c>
      <c r="BC2" s="54" t="s">
        <v>881</v>
      </c>
      <c r="BD2" s="17" t="s">
        <v>4325</v>
      </c>
      <c r="BE2" s="62"/>
      <c r="BF2" s="3" t="s">
        <v>880</v>
      </c>
    </row>
    <row r="3" spans="1:58" ht="15.75" thickBot="1" x14ac:dyDescent="0.3">
      <c r="A3" s="3" t="s">
        <v>1</v>
      </c>
      <c r="B3" s="11" t="str">
        <f>VLOOKUP(A3,API!1:1048576,4,FALSE)</f>
        <v>1,0</v>
      </c>
      <c r="C3" s="39" t="s">
        <v>2</v>
      </c>
      <c r="D3" s="11">
        <f>ROUND(SUM(C3*B3),8)</f>
        <v>1</v>
      </c>
      <c r="E3" s="12">
        <f>ROUND(D3*B9,2)</f>
        <v>6657.94</v>
      </c>
      <c r="F3" s="13">
        <f>Investionen!A4</f>
        <v>0</v>
      </c>
      <c r="G3" s="14">
        <f>IFERROR(IF(Investionen!F4="Verkauf",0,Investionen!J4),0)</f>
        <v>0</v>
      </c>
      <c r="H3" s="13">
        <f>Investionen!A4</f>
        <v>0</v>
      </c>
      <c r="I3" s="14">
        <f>IFERROR(Investionen!I4,0)</f>
        <v>0</v>
      </c>
      <c r="J3" s="28" t="s">
        <v>279</v>
      </c>
      <c r="K3" s="28" t="s">
        <v>280</v>
      </c>
      <c r="L3" s="28" t="s">
        <v>281</v>
      </c>
      <c r="M3" s="28" t="s">
        <v>282</v>
      </c>
      <c r="N3" s="28" t="s">
        <v>283</v>
      </c>
      <c r="O3" s="28" t="s">
        <v>284</v>
      </c>
      <c r="P3" s="28" t="s">
        <v>283</v>
      </c>
      <c r="Q3" s="40" t="s">
        <v>187</v>
      </c>
      <c r="R3" s="54" t="s">
        <v>285</v>
      </c>
      <c r="S3" s="174" t="s">
        <v>183</v>
      </c>
      <c r="T3" s="3" t="s">
        <v>880</v>
      </c>
      <c r="U3" s="61" t="s">
        <v>881</v>
      </c>
      <c r="V3" s="61" t="s">
        <v>4325</v>
      </c>
      <c r="W3" s="61"/>
      <c r="X3" s="23" t="s">
        <v>880</v>
      </c>
      <c r="Y3" s="61"/>
      <c r="Z3" s="17" t="s">
        <v>884</v>
      </c>
      <c r="AA3" s="54" t="s">
        <v>966</v>
      </c>
      <c r="AB3" s="17" t="s">
        <v>992</v>
      </c>
      <c r="AC3" s="14"/>
      <c r="AE3" s="13" t="s">
        <v>1002</v>
      </c>
      <c r="AF3" s="14"/>
      <c r="AH3" t="s">
        <v>18</v>
      </c>
      <c r="AI3">
        <v>1E-3</v>
      </c>
      <c r="AJ3" t="str">
        <f>VLOOKUP(AH3,API!1:1048576,4,FALSE)</f>
        <v>0,0748054</v>
      </c>
      <c r="AK3">
        <f>ROUND(SUM(AI3*AJ3),8)</f>
        <v>7.4809999999999997E-5</v>
      </c>
      <c r="AL3" t="s">
        <v>1</v>
      </c>
      <c r="AP3" s="209" t="s">
        <v>1022</v>
      </c>
      <c r="AQ3" s="208" t="s">
        <v>1023</v>
      </c>
      <c r="AR3" s="12" t="s">
        <v>966</v>
      </c>
      <c r="AS3" s="12" t="s">
        <v>859</v>
      </c>
      <c r="AT3" s="55" t="s">
        <v>966</v>
      </c>
      <c r="AU3" s="55" t="s">
        <v>187</v>
      </c>
      <c r="AV3" s="62" t="s">
        <v>884</v>
      </c>
      <c r="AW3" s="65" t="s">
        <v>1136</v>
      </c>
      <c r="AX3" s="65" t="s">
        <v>1135</v>
      </c>
      <c r="BA3" s="175" t="s">
        <v>1</v>
      </c>
      <c r="BB3" s="281">
        <f>ROUND(SUMIF(Transaktionen!A4:A5200,BA3,Transaktionen!B4:B5200),8)</f>
        <v>0</v>
      </c>
      <c r="BC3" s="282">
        <f>ROUND(IFERROR(SUM(BB3*(VLOOKUP(BA3,API!1:1048576,13,FALSE))),0),2)</f>
        <v>0</v>
      </c>
      <c r="BD3" s="23">
        <f>ROUND(SUMIF(Transaktionen!A4:A5200,BA3,Transaktionen!G4:G5200),2)</f>
        <v>0</v>
      </c>
      <c r="BE3" s="9"/>
      <c r="BF3" s="27" t="str">
        <f>"&gt;0"</f>
        <v>&gt;0</v>
      </c>
    </row>
    <row r="4" spans="1:58" ht="15.75" thickBot="1" x14ac:dyDescent="0.3">
      <c r="A4" s="3" t="s">
        <v>1</v>
      </c>
      <c r="B4" s="11" t="str">
        <f>VLOOKUP(A4,API!1:1048576,4,FALSE)</f>
        <v>1,0</v>
      </c>
      <c r="C4" s="39" t="s">
        <v>4655</v>
      </c>
      <c r="D4" s="11">
        <f>ROUND(SUM(C4*B5),8)</f>
        <v>0.999</v>
      </c>
      <c r="E4" s="12">
        <f>ROUND(D4*B9,2)</f>
        <v>6651.28</v>
      </c>
      <c r="F4" s="13">
        <f>Investionen!A5</f>
        <v>0</v>
      </c>
      <c r="G4" s="14">
        <f>IFERROR(IF(Investionen!F5="Verkauf",0,Investionen!J5),0)</f>
        <v>0</v>
      </c>
      <c r="H4" s="13">
        <f>Investionen!A5</f>
        <v>0</v>
      </c>
      <c r="I4" s="14">
        <f>IFERROR(Investionen!I5,0)</f>
        <v>0</v>
      </c>
      <c r="J4" t="s">
        <v>408</v>
      </c>
      <c r="K4" s="43">
        <f>IFERROR(ROUND(SUM(P4-N4),8),0)</f>
        <v>2.5756999999999999E-2</v>
      </c>
      <c r="L4">
        <f t="shared" ref="L4:L10" si="0">ROUND(SUM(P4/N4*100-100),2)</f>
        <v>34.47</v>
      </c>
      <c r="M4" t="str">
        <f>VLOOKUP(N4,K20:L37,2,FALSE)</f>
        <v>Bitfinex</v>
      </c>
      <c r="N4" s="43">
        <f>MIN(K20:K37)</f>
        <v>7.4713000000000002E-2</v>
      </c>
      <c r="O4" t="str">
        <f>VLOOKUP(P4,K20:L37,2,FALSE)</f>
        <v>Cryptopia</v>
      </c>
      <c r="P4" s="43">
        <f>MAX(K20:K37)</f>
        <v>0.10047</v>
      </c>
      <c r="Q4">
        <v>10</v>
      </c>
      <c r="R4">
        <v>0</v>
      </c>
      <c r="S4" s="175"/>
      <c r="T4" s="281">
        <v>0.999</v>
      </c>
      <c r="U4" s="3">
        <f>ROUND(IFERROR(SUM(T4*(VLOOKUP(S4,API!1:1048576,13,FALSE))),0),2)</f>
        <v>0</v>
      </c>
      <c r="V4" s="56">
        <f>ROUND(SUMIF(Investionen!A4:A5200,S4,Investionen!G4:G5200),2)</f>
        <v>0</v>
      </c>
      <c r="W4" s="56"/>
      <c r="X4" s="31" t="str">
        <f>"&gt;0"</f>
        <v>&gt;0</v>
      </c>
      <c r="Z4" s="172">
        <f>Investionen!H4</f>
        <v>0</v>
      </c>
      <c r="AA4" t="s">
        <v>1</v>
      </c>
      <c r="AB4" s="13" t="s">
        <v>1</v>
      </c>
      <c r="AC4" s="14"/>
      <c r="AD4" s="9"/>
      <c r="AE4" s="13" t="s">
        <v>1003</v>
      </c>
      <c r="AF4" s="14"/>
      <c r="AK4">
        <f>ROUND(SUM(AK3*B9),2)</f>
        <v>0.5</v>
      </c>
      <c r="AL4" t="s">
        <v>993</v>
      </c>
      <c r="AP4" s="209" t="s">
        <v>748</v>
      </c>
      <c r="AQ4" s="209" t="s">
        <v>1090</v>
      </c>
      <c r="AR4">
        <v>0</v>
      </c>
      <c r="AS4" t="s">
        <v>1023</v>
      </c>
      <c r="AT4" t="s">
        <v>1</v>
      </c>
      <c r="AU4">
        <v>0.998</v>
      </c>
      <c r="AV4" t="s">
        <v>4329</v>
      </c>
      <c r="AW4" t="e">
        <f>VLOOKUP(AR4,API!1:1048576,4,FALSE)</f>
        <v>#N/A</v>
      </c>
      <c r="AX4" t="e">
        <f>ROUND(SUM(AW4*B9)*AU4,2)</f>
        <v>#N/A</v>
      </c>
      <c r="BA4" s="182"/>
      <c r="BB4" s="279">
        <f>ROUND(SUMIF(Transaktionen!A4:A5200,BA4,Transaktionen!B4:B5200),8)</f>
        <v>0</v>
      </c>
      <c r="BC4" s="283">
        <f>ROUND(IFERROR(SUM(BB4*(VLOOKUP(BA4,API!1:1048576,13,FALSE))),0),2)</f>
        <v>0</v>
      </c>
      <c r="BD4" s="27">
        <f>ROUND(SUMIF(Transaktionen!A4:A5200,BA4,Transaktionen!G4:G5200),2)</f>
        <v>0</v>
      </c>
      <c r="BE4" s="9"/>
      <c r="BF4" s="27"/>
    </row>
    <row r="5" spans="1:58" ht="15.75" thickBot="1" x14ac:dyDescent="0.3">
      <c r="A5" s="9" t="s">
        <v>855</v>
      </c>
      <c r="B5" s="9" t="str">
        <f>VLOOKUP(A4,API!1:1048576,4,FALSE)</f>
        <v>1,0</v>
      </c>
      <c r="C5" s="52">
        <f>AA15</f>
        <v>0</v>
      </c>
      <c r="D5" s="11">
        <f>ROUND(SUM(C5*B5),8)</f>
        <v>0</v>
      </c>
      <c r="E5" s="12">
        <f>ROUND(D5*B9,2)</f>
        <v>0</v>
      </c>
      <c r="F5" s="13">
        <f>Investionen!A6</f>
        <v>0</v>
      </c>
      <c r="G5" s="14">
        <f>IFERROR(IF(Investionen!F6="Verkauf",0,Investionen!J6),0)</f>
        <v>0</v>
      </c>
      <c r="H5" s="13">
        <f>Investionen!A6</f>
        <v>0</v>
      </c>
      <c r="I5" s="14">
        <f>IFERROR(Investionen!I6,0)</f>
        <v>0</v>
      </c>
      <c r="J5" t="str">
        <f>J4</f>
        <v>BTC-ETH</v>
      </c>
      <c r="K5" s="43">
        <f t="shared" ref="K5:K17" si="1">IFERROR(ROUND(SUM(P5-N5),8),0)</f>
        <v>2.551109E-2</v>
      </c>
      <c r="L5">
        <f t="shared" si="0"/>
        <v>34.15</v>
      </c>
      <c r="M5" t="str">
        <f>VLOOKUP(N5,K20:L37,2,FALSE)</f>
        <v>Bitfinex</v>
      </c>
      <c r="N5" s="43">
        <f>MIN(K20:K37)</f>
        <v>7.4713000000000002E-2</v>
      </c>
      <c r="O5" t="str">
        <f>VLOOKUP(P5,K20:L37,2,FALSE)</f>
        <v>Yobit</v>
      </c>
      <c r="P5" s="43">
        <f>LARGE(K20:K37,2)</f>
        <v>0.10022409</v>
      </c>
      <c r="Q5">
        <f>Q4</f>
        <v>10</v>
      </c>
      <c r="R5" s="12" t="s">
        <v>826</v>
      </c>
      <c r="S5" s="182"/>
      <c r="T5" s="279"/>
      <c r="U5" s="3">
        <f>ROUND(IFERROR(SUM(T5*(VLOOKUP(S5,API!1:1048576,13,FALSE))),0),2)</f>
        <v>0</v>
      </c>
      <c r="V5" s="56">
        <f>ROUND(SUMIF(Investionen!A4:A5200,S5,Investionen!G4:G5200),2)</f>
        <v>0</v>
      </c>
      <c r="W5" s="9"/>
      <c r="X5" s="31"/>
      <c r="Z5" s="172">
        <f>Investionen!H5</f>
        <v>0</v>
      </c>
      <c r="AA5" s="12" t="s">
        <v>983</v>
      </c>
      <c r="AB5" s="13" t="s">
        <v>18</v>
      </c>
      <c r="AC5" s="14"/>
      <c r="AD5" s="9"/>
      <c r="AE5" s="13"/>
      <c r="AF5" s="14"/>
      <c r="AP5" s="209" t="s">
        <v>750</v>
      </c>
      <c r="AQ5" s="209" t="s">
        <v>1022</v>
      </c>
      <c r="AW5" t="e">
        <f>AW4</f>
        <v>#N/A</v>
      </c>
      <c r="AX5" t="e">
        <f>ROUND(SUM(AW5*B9)*AU5,2)</f>
        <v>#N/A</v>
      </c>
      <c r="BA5" s="182"/>
      <c r="BB5" s="279">
        <f>ROUND(SUMIF(Transaktionen!A4:A5200,BA5,Transaktionen!B4:B5200),8)</f>
        <v>0</v>
      </c>
      <c r="BC5" s="283">
        <f>ROUND(IFERROR(SUM(BB5*(VLOOKUP(BA5,API!1:1048576,13,FALSE))),0),2)</f>
        <v>0</v>
      </c>
      <c r="BD5" s="27"/>
      <c r="BE5" s="9"/>
      <c r="BF5" s="3"/>
    </row>
    <row r="6" spans="1:58" ht="15.75" thickBot="1" x14ac:dyDescent="0.3">
      <c r="A6" s="438" t="s">
        <v>188</v>
      </c>
      <c r="B6" s="440"/>
      <c r="C6" s="19" t="s">
        <v>200</v>
      </c>
      <c r="D6" s="18" t="s">
        <v>202</v>
      </c>
      <c r="E6" s="19" t="s">
        <v>203</v>
      </c>
      <c r="F6" s="13">
        <f>Investionen!A7</f>
        <v>0</v>
      </c>
      <c r="G6" s="14">
        <f>IFERROR(IF(Investionen!F7="Verkauf",0,Investionen!J7),0)</f>
        <v>0</v>
      </c>
      <c r="H6" s="13">
        <f>Investionen!A7</f>
        <v>0</v>
      </c>
      <c r="I6" s="14">
        <f>IFERROR(Investionen!I7,0)</f>
        <v>0</v>
      </c>
      <c r="J6" t="str">
        <f>J4</f>
        <v>BTC-ETH</v>
      </c>
      <c r="K6" s="43">
        <f>IFERROR(ROUND(SUM(P6-N6),8),0)</f>
        <v>9.7E-5</v>
      </c>
      <c r="L6">
        <f t="shared" si="0"/>
        <v>0.13</v>
      </c>
      <c r="M6" t="str">
        <f>VLOOKUP(N6,K20:L37,2,FALSE)</f>
        <v>Bitfinex</v>
      </c>
      <c r="N6" s="43">
        <f>MIN(K20:K37)</f>
        <v>7.4713000000000002E-2</v>
      </c>
      <c r="O6" t="str">
        <f>VLOOKUP(P6,K20:L37,2,FALSE)</f>
        <v>HitBTC</v>
      </c>
      <c r="P6" s="43">
        <f>LARGE(K20:K37,3)</f>
        <v>7.4810000000000001E-2</v>
      </c>
      <c r="Q6">
        <f>Q4</f>
        <v>10</v>
      </c>
      <c r="S6" s="182"/>
      <c r="T6" s="279"/>
      <c r="U6" s="3">
        <f>ROUND(IFERROR(SUM(T6*(VLOOKUP(S6,API!1:1048576,13,FALSE))),0),2)</f>
        <v>0</v>
      </c>
      <c r="V6" s="56">
        <f>ROUND(SUMIF(Investionen!A4:A5200,S6,Investionen!G4:G5200),2)</f>
        <v>0</v>
      </c>
      <c r="W6" s="9"/>
      <c r="X6" s="31"/>
      <c r="Z6" s="172">
        <f>Investionen!H6</f>
        <v>0</v>
      </c>
      <c r="AA6" t="e">
        <f t="array" ref="AA6">VLOOKUP(AA8,IF(AB21:AB485=AA4,AA21:AD485,""),4,FALSE)</f>
        <v>#N/A</v>
      </c>
      <c r="AB6" s="13" t="s">
        <v>993</v>
      </c>
      <c r="AC6" s="14"/>
      <c r="AD6" s="9"/>
      <c r="AE6" s="13"/>
      <c r="AF6" s="14"/>
      <c r="AP6" s="209" t="s">
        <v>745</v>
      </c>
      <c r="AQ6" s="209" t="s">
        <v>748</v>
      </c>
      <c r="AW6" t="e">
        <f>AW4</f>
        <v>#N/A</v>
      </c>
      <c r="AX6" t="e">
        <f>ROUND(SUM(AW6*B9)*AU6,2)</f>
        <v>#N/A</v>
      </c>
      <c r="BA6" s="182"/>
      <c r="BB6" s="279">
        <f>ROUND(SUMIF(Transaktionen!A4:A5200,BA6,Transaktionen!B4:B5200),8)</f>
        <v>0</v>
      </c>
      <c r="BC6" s="283">
        <f>ROUND(IFERROR(SUM(BB6*(VLOOKUP(BA6,API!1:1048576,13,FALSE))),0),2)</f>
        <v>0</v>
      </c>
      <c r="BD6" s="27"/>
      <c r="BE6" s="9"/>
      <c r="BF6" s="27"/>
    </row>
    <row r="7" spans="1:58" ht="15.75" thickBot="1" x14ac:dyDescent="0.3">
      <c r="A7" s="3" t="s">
        <v>193</v>
      </c>
      <c r="B7" s="3" t="s">
        <v>198</v>
      </c>
      <c r="C7" s="6" t="s">
        <v>201</v>
      </c>
      <c r="D7" s="6" t="s">
        <v>201</v>
      </c>
      <c r="E7" s="6" t="s">
        <v>201</v>
      </c>
      <c r="F7" s="13">
        <f>Investionen!A8</f>
        <v>0</v>
      </c>
      <c r="G7" s="14">
        <f>IFERROR(IF(Investionen!F8="Verkauf",0,Investionen!J8),0)</f>
        <v>0</v>
      </c>
      <c r="H7" s="13">
        <f>Investionen!A8</f>
        <v>0</v>
      </c>
      <c r="I7" s="14">
        <f>IFERROR(Investionen!I8,0)</f>
        <v>0</v>
      </c>
      <c r="J7" t="str">
        <f>J4</f>
        <v>BTC-ETH</v>
      </c>
      <c r="K7" s="43">
        <f t="shared" ref="K7" si="2">IFERROR(ROUND(SUM(P7-N7),8),0)</f>
        <v>8.4049999999999997E-5</v>
      </c>
      <c r="L7">
        <f t="shared" si="0"/>
        <v>0.11</v>
      </c>
      <c r="M7" t="str">
        <f>VLOOKUP(N7,K20:L37,2,FALSE)</f>
        <v>Bitfinex</v>
      </c>
      <c r="N7" s="43">
        <f>MIN(K20:K37)</f>
        <v>7.4713000000000002E-2</v>
      </c>
      <c r="O7" t="str">
        <f>VLOOKUP(P7,K20:L37,2,FALSE)</f>
        <v>Bittrex</v>
      </c>
      <c r="P7">
        <f>LARGE(K20:K37,4)</f>
        <v>7.4797050000000004E-2</v>
      </c>
      <c r="Q7">
        <f>Q4</f>
        <v>10</v>
      </c>
      <c r="S7" s="182"/>
      <c r="T7" s="279"/>
      <c r="U7" s="3">
        <f>ROUND(IFERROR(SUM(T7*(VLOOKUP(S7,API!1:1048576,13,FALSE))),0),2)</f>
        <v>0</v>
      </c>
      <c r="V7" s="56">
        <f>ROUND(SUMIF(Investionen!A4:A5200,S7,Investionen!G4:G5200),2)</f>
        <v>0</v>
      </c>
      <c r="W7" s="9"/>
      <c r="X7" s="31"/>
      <c r="Z7" s="172">
        <f>Investionen!H7</f>
        <v>0</v>
      </c>
      <c r="AA7" s="12" t="s">
        <v>859</v>
      </c>
      <c r="AB7" s="15"/>
      <c r="AC7" s="40"/>
      <c r="AD7" s="9"/>
      <c r="AE7" s="13"/>
      <c r="AF7" s="14"/>
      <c r="AQ7" s="209" t="s">
        <v>746</v>
      </c>
      <c r="AW7" t="e">
        <f t="shared" ref="AW7" si="3">AW6</f>
        <v>#N/A</v>
      </c>
      <c r="AX7" t="e">
        <f>ROUND(SUM(AW7*B9)*AU7,2)</f>
        <v>#N/A</v>
      </c>
      <c r="BA7" s="182"/>
      <c r="BB7" s="279">
        <f>ROUND(SUMIF(Transaktionen!A4:A5200,BA7,Transaktionen!B4:B5200),8)</f>
        <v>0</v>
      </c>
      <c r="BC7" s="283">
        <f>ROUND(IFERROR(SUM(BB7*(VLOOKUP(BA7,API!1:1048576,13,FALSE))),0),2)</f>
        <v>0</v>
      </c>
      <c r="BD7" s="27"/>
      <c r="BE7" s="9"/>
      <c r="BF7" s="27"/>
    </row>
    <row r="8" spans="1:58" ht="15.75" thickBot="1" x14ac:dyDescent="0.3">
      <c r="A8" s="3">
        <v>4</v>
      </c>
      <c r="B8" s="3"/>
      <c r="C8" s="3">
        <v>1</v>
      </c>
      <c r="D8" s="17">
        <v>0</v>
      </c>
      <c r="E8" s="3">
        <v>0</v>
      </c>
      <c r="F8" s="13">
        <f>Investionen!A9</f>
        <v>0</v>
      </c>
      <c r="G8" s="14">
        <f>IFERROR(IF(Investionen!F9="Verkauf",0,Investionen!J9),0)</f>
        <v>0</v>
      </c>
      <c r="H8" s="13">
        <f>Investionen!A9</f>
        <v>0</v>
      </c>
      <c r="I8" s="14">
        <f>IFERROR(Investionen!I9,0)</f>
        <v>0</v>
      </c>
      <c r="J8" t="str">
        <f>J4</f>
        <v>BTC-ETH</v>
      </c>
      <c r="K8" s="43">
        <f t="shared" si="1"/>
        <v>7.0199999999999997E-6</v>
      </c>
      <c r="L8">
        <f t="shared" si="0"/>
        <v>0.01</v>
      </c>
      <c r="M8" t="str">
        <f>VLOOKUP(N8,K20:L37,2,FALSE)</f>
        <v>Bitfinex</v>
      </c>
      <c r="N8" s="43">
        <f>MIN(K20:K37)</f>
        <v>7.4713000000000002E-2</v>
      </c>
      <c r="O8" t="str">
        <f>VLOOKUP(P8,K20:L37,2,FALSE)</f>
        <v>Poloniex</v>
      </c>
      <c r="P8">
        <f>LARGE(K20:K37,5)</f>
        <v>7.4720019999999998E-2</v>
      </c>
      <c r="Q8">
        <f>Q4</f>
        <v>10</v>
      </c>
      <c r="S8" s="182"/>
      <c r="T8" s="279"/>
      <c r="U8" s="3">
        <f>ROUND(IFERROR(SUM(T8*(VLOOKUP(S8,API!1:1048576,13,FALSE))),0),2)</f>
        <v>0</v>
      </c>
      <c r="V8" s="56">
        <f>ROUND(SUMIF(Investionen!A4:A5200,S8,Investionen!G4:G5200),2)</f>
        <v>0</v>
      </c>
      <c r="W8" s="9"/>
      <c r="X8" s="31"/>
      <c r="Z8" s="172">
        <f>Investionen!H8</f>
        <v>0</v>
      </c>
      <c r="AA8" t="s">
        <v>1023</v>
      </c>
      <c r="AD8" s="13"/>
      <c r="AE8" s="13"/>
      <c r="AF8" s="14"/>
      <c r="AQ8" s="209" t="s">
        <v>1089</v>
      </c>
      <c r="AW8" t="e">
        <f t="shared" ref="AW8" si="4">AW6</f>
        <v>#N/A</v>
      </c>
      <c r="AX8" t="e">
        <f>ROUND(SUM(AW8*B9)*AU8,2)</f>
        <v>#N/A</v>
      </c>
      <c r="BA8" s="182"/>
      <c r="BB8" s="279">
        <f>ROUND(SUMIF(Transaktionen!A4:A5200,BA8,Transaktionen!B4:B5200),8)</f>
        <v>0</v>
      </c>
      <c r="BC8" s="283">
        <f>ROUND(IFERROR(SUM(BB8*(VLOOKUP(BA8,API!1:1048576,13,FALSE))),0),2)</f>
        <v>0</v>
      </c>
      <c r="BD8" s="27"/>
      <c r="BE8" s="9"/>
      <c r="BF8" s="27"/>
    </row>
    <row r="9" spans="1:58" ht="15.75" thickBot="1" x14ac:dyDescent="0.3">
      <c r="A9" s="65" t="s">
        <v>1</v>
      </c>
      <c r="B9" t="str">
        <f>IFERROR(VLOOKUP(A9,API!1:1048576,13,FALSE),0)</f>
        <v>6657,9362987</v>
      </c>
      <c r="C9" t="s">
        <v>18</v>
      </c>
      <c r="D9" t="str">
        <f>IFERROR(VLOOKUP(C9,API!1:1048576,13,FALSE),0)</f>
        <v>494,55461677</v>
      </c>
      <c r="E9" t="str">
        <f>IFERROR(VLOOKUP(C9,API!1:1048576,4,FALSE),0)</f>
        <v>0,0748054</v>
      </c>
      <c r="F9" s="13">
        <f>Investionen!A10</f>
        <v>0</v>
      </c>
      <c r="G9" s="14">
        <f>IFERROR(IF(Investionen!F10="Verkauf",0,Investionen!J10),0)</f>
        <v>0</v>
      </c>
      <c r="H9" s="13">
        <f>Investionen!A10</f>
        <v>0</v>
      </c>
      <c r="I9" s="14">
        <f>IFERROR(Investionen!I10,0)</f>
        <v>0</v>
      </c>
      <c r="J9" t="str">
        <f>J4</f>
        <v>BTC-ETH</v>
      </c>
      <c r="K9" s="43">
        <f t="shared" si="1"/>
        <v>6.9999999999999999E-6</v>
      </c>
      <c r="L9">
        <f t="shared" si="0"/>
        <v>0.01</v>
      </c>
      <c r="M9" t="str">
        <f>VLOOKUP(N9,K20:L37,2,FALSE)</f>
        <v>Bitfinex</v>
      </c>
      <c r="N9" s="43">
        <f>MIN(K20:K37)</f>
        <v>7.4713000000000002E-2</v>
      </c>
      <c r="O9" t="str">
        <f>VLOOKUP(P9,K20:L37,2,FALSE)</f>
        <v>Kraken</v>
      </c>
      <c r="P9">
        <f>LARGE(K20:K37,6)</f>
        <v>7.4719999999999995E-2</v>
      </c>
      <c r="Q9">
        <f>Q4</f>
        <v>10</v>
      </c>
      <c r="S9" s="182"/>
      <c r="T9" s="57"/>
      <c r="U9" s="3">
        <f>ROUND(IFERROR(SUM(T9*(VLOOKUP(S9,API!1:1048576,13,FALSE))),0),2)</f>
        <v>0</v>
      </c>
      <c r="V9" s="56">
        <f>ROUND(SUMIF(Investionen!A4:A5200,S9,Investionen!G4:G5200),2)</f>
        <v>0</v>
      </c>
      <c r="W9" s="9"/>
      <c r="X9" s="31"/>
      <c r="Z9" s="172">
        <f>Investionen!H9</f>
        <v>0</v>
      </c>
      <c r="AA9" s="3" t="s">
        <v>984</v>
      </c>
      <c r="AD9" s="13"/>
      <c r="AE9" s="13"/>
      <c r="AF9" s="14"/>
      <c r="AQ9" s="209" t="s">
        <v>744</v>
      </c>
      <c r="AW9" t="e">
        <f t="shared" ref="AW9" si="5">AW8</f>
        <v>#N/A</v>
      </c>
      <c r="AX9" t="e">
        <f>ROUND(SUM(AW9*B9)*AU9,2)</f>
        <v>#N/A</v>
      </c>
      <c r="BA9" s="189"/>
      <c r="BB9" s="279">
        <f>ROUND(SUMIF(Transaktionen!A4:A5200,BA9,Transaktionen!B4:B5200),8)</f>
        <v>0</v>
      </c>
      <c r="BC9" s="283">
        <f>ROUND(IFERROR(SUM(BB9*(VLOOKUP(BA9,API!1:1048576,13,FALSE))),0),2)</f>
        <v>0</v>
      </c>
      <c r="BD9" s="27"/>
      <c r="BE9" s="9"/>
      <c r="BF9" s="27"/>
    </row>
    <row r="10" spans="1:58" ht="15.75" thickBot="1" x14ac:dyDescent="0.3">
      <c r="A10" s="433" t="s">
        <v>249</v>
      </c>
      <c r="B10" s="440"/>
      <c r="C10" s="435" t="s">
        <v>253</v>
      </c>
      <c r="D10" s="436"/>
      <c r="E10" s="437"/>
      <c r="F10" s="13">
        <f>Investionen!A11</f>
        <v>0</v>
      </c>
      <c r="G10" s="14">
        <f>IFERROR(IF(Investionen!F11="Verkauf",0,Investionen!J11),0)</f>
        <v>0</v>
      </c>
      <c r="H10" s="13">
        <f>Investionen!A11</f>
        <v>0</v>
      </c>
      <c r="I10" s="14">
        <f>IFERROR(Investionen!I11,0)</f>
        <v>0</v>
      </c>
      <c r="J10" t="str">
        <f>J4</f>
        <v>BTC-ETH</v>
      </c>
      <c r="K10" s="43">
        <f t="shared" si="1"/>
        <v>0</v>
      </c>
      <c r="L10">
        <f t="shared" si="0"/>
        <v>0</v>
      </c>
      <c r="M10" t="str">
        <f>VLOOKUP(N10,K20:L37,2,FALSE)</f>
        <v>Bitfinex</v>
      </c>
      <c r="N10" s="43">
        <f>MIN(K20:K37)</f>
        <v>7.4713000000000002E-2</v>
      </c>
      <c r="O10" t="str">
        <f>VLOOKUP(P10,K20:L37,2,FALSE)</f>
        <v>Bitfinex</v>
      </c>
      <c r="P10">
        <f>LARGE(K20:K37,7)</f>
        <v>7.4713000000000002E-2</v>
      </c>
      <c r="Q10">
        <f>Q4</f>
        <v>10</v>
      </c>
      <c r="S10" s="182"/>
      <c r="T10" s="57"/>
      <c r="U10" s="3">
        <f>ROUND(IFERROR(SUM(T10*(VLOOKUP(S10,API!1:1048576,13,FALSE))),0),2)</f>
        <v>0</v>
      </c>
      <c r="V10" s="56">
        <f>ROUND(SUMIF(Investionen!A4:A5200,S10,Investionen!G4:G5200),2)</f>
        <v>0</v>
      </c>
      <c r="W10" s="9"/>
      <c r="X10" s="31"/>
      <c r="Z10" s="172">
        <f>Investionen!H10</f>
        <v>0</v>
      </c>
      <c r="AA10" t="e">
        <f t="array" ref="AA10">VLOOKUP(AA8,IF(AB21:AB485=AA4,AA21:AE485,""),5,FALSE)</f>
        <v>#N/A</v>
      </c>
      <c r="AD10" s="13"/>
      <c r="AE10" s="13"/>
      <c r="AF10" s="14"/>
      <c r="AQ10" s="209" t="s">
        <v>1127</v>
      </c>
      <c r="AW10" t="e">
        <f t="shared" ref="AW10" si="6">AW8</f>
        <v>#N/A</v>
      </c>
      <c r="AX10" t="e">
        <f>ROUND(SUM(AW10*B9)*AU10,2)</f>
        <v>#N/A</v>
      </c>
      <c r="BA10" s="189"/>
      <c r="BB10" s="279">
        <f>ROUND(SUMIF(Transaktionen!A4:A5200,BA10,Transaktionen!B4:B5200),8)</f>
        <v>0</v>
      </c>
      <c r="BC10" s="283">
        <f>ROUND(IFERROR(SUM(BB10*(VLOOKUP(BA10,API!1:1048576,13,FALSE))),0),2)</f>
        <v>0</v>
      </c>
      <c r="BD10" s="27"/>
      <c r="BE10" s="9"/>
      <c r="BF10" s="27"/>
    </row>
    <row r="11" spans="1:58" ht="15.75" thickBot="1" x14ac:dyDescent="0.3">
      <c r="A11" s="25" t="s">
        <v>250</v>
      </c>
      <c r="B11" s="14">
        <v>5</v>
      </c>
      <c r="C11" s="21" t="s">
        <v>254</v>
      </c>
      <c r="D11" s="21" t="s">
        <v>188</v>
      </c>
      <c r="E11" s="21" t="s">
        <v>255</v>
      </c>
      <c r="F11" s="13">
        <f>Investionen!A12</f>
        <v>0</v>
      </c>
      <c r="G11" s="14">
        <f>IFERROR(IF(Investionen!F12="Verkauf",0,Investionen!J12),0)</f>
        <v>0</v>
      </c>
      <c r="H11" s="13">
        <f>Investionen!A12</f>
        <v>0</v>
      </c>
      <c r="I11" s="14">
        <f>IFERROR(Investionen!I12,0)</f>
        <v>0</v>
      </c>
      <c r="K11" s="43">
        <f t="shared" si="1"/>
        <v>0</v>
      </c>
      <c r="S11" s="189"/>
      <c r="T11" s="57"/>
      <c r="U11" s="3">
        <f>ROUND(IFERROR(SUM(T11*(VLOOKUP(S11,API!1:1048576,13,FALSE))),0),2)</f>
        <v>0</v>
      </c>
      <c r="V11" s="56">
        <f>ROUND(SUMIF(Investionen!A4:A5200,S11,Investionen!G4:G5200),2)</f>
        <v>0</v>
      </c>
      <c r="W11" s="9"/>
      <c r="X11" s="31"/>
      <c r="Z11" s="172">
        <f>Investionen!H11</f>
        <v>0</v>
      </c>
      <c r="AA11" t="e">
        <f t="array" ref="AA11">VLOOKUP(AA8,IF(AO21:AO485=AA4,AG21:AJ485,""),4,FALSE)</f>
        <v>#N/A</v>
      </c>
      <c r="AB11" t="e">
        <f t="array" ref="AB11">VLOOKUP(AA8,IF(AO21:AO485=AA4,AG21:AJ485,""),4,FALSE)</f>
        <v>#N/A</v>
      </c>
      <c r="AC11" t="e">
        <f t="array" ref="AC11">VLOOKUP(AA8,IF(AH21:AH485=AA4,AG21:AJ485,""),4,FALSE)</f>
        <v>#N/A</v>
      </c>
      <c r="AD11" s="13"/>
      <c r="AE11" s="13"/>
      <c r="AF11" s="14"/>
      <c r="AQ11" s="209" t="s">
        <v>1091</v>
      </c>
      <c r="AW11" t="e">
        <f t="shared" ref="AW11" si="7">AW10</f>
        <v>#N/A</v>
      </c>
      <c r="AX11" t="e">
        <f>ROUND(SUM(AW11*B9)*AU11,2)</f>
        <v>#N/A</v>
      </c>
      <c r="BA11" s="189"/>
      <c r="BB11" s="279">
        <f>ROUND(SUMIF(Transaktionen!A4:A5200,BA11,Transaktionen!B4:B5200),8)</f>
        <v>0</v>
      </c>
      <c r="BC11" s="283">
        <f>ROUND(IFERROR(SUM(BB11*(VLOOKUP(BA11,API!1:1048576,13,FALSE))),0),2)</f>
        <v>0</v>
      </c>
      <c r="BD11" s="27"/>
      <c r="BE11" s="9"/>
      <c r="BF11" s="27"/>
    </row>
    <row r="12" spans="1:58" ht="15.75" thickBot="1" x14ac:dyDescent="0.3">
      <c r="A12" s="20" t="s">
        <v>251</v>
      </c>
      <c r="B12" s="22">
        <v>8</v>
      </c>
      <c r="C12" s="19" t="s">
        <v>257</v>
      </c>
      <c r="D12">
        <f>SUMIF(S4:S485,Berechnungen!A4,T4:T485)</f>
        <v>0</v>
      </c>
      <c r="E12" s="26" t="s">
        <v>266</v>
      </c>
      <c r="F12" s="15">
        <f>Investionen!A13</f>
        <v>0</v>
      </c>
      <c r="G12" s="14">
        <f>IFERROR(IF(Investionen!F13="Verkauf",0,Investionen!J13),0)</f>
        <v>0</v>
      </c>
      <c r="H12" s="13">
        <f>Investionen!A13</f>
        <v>0</v>
      </c>
      <c r="I12" s="14">
        <f>IFERROR(Investionen!I13,0)</f>
        <v>0</v>
      </c>
      <c r="K12" s="43">
        <f t="shared" si="1"/>
        <v>0</v>
      </c>
      <c r="P12" s="56"/>
      <c r="S12" s="189"/>
      <c r="T12" s="57"/>
      <c r="U12" s="3">
        <f>ROUND(IFERROR(SUM(T12*(VLOOKUP(S12,API!1:1048576,13,FALSE))),0),2)</f>
        <v>0</v>
      </c>
      <c r="V12" s="56">
        <f>ROUND(SUMIF(Investionen!A4:A5200,S12,Investionen!G4:G5200),2)</f>
        <v>0</v>
      </c>
      <c r="W12" s="9"/>
      <c r="X12" s="31"/>
      <c r="Z12" s="172">
        <f>Investionen!H12</f>
        <v>0</v>
      </c>
      <c r="AA12" s="3" t="s">
        <v>1012</v>
      </c>
      <c r="AD12" s="32">
        <v>11.232017539999999</v>
      </c>
      <c r="AE12" s="13"/>
      <c r="AF12" s="14"/>
      <c r="AQ12" s="209" t="s">
        <v>747</v>
      </c>
      <c r="AW12" t="e">
        <f t="shared" ref="AW12" si="8">AW10</f>
        <v>#N/A</v>
      </c>
      <c r="AX12" t="e">
        <f>ROUND(SUM(AW12*B9)*AU12,2)</f>
        <v>#N/A</v>
      </c>
      <c r="BA12" s="189"/>
      <c r="BB12" s="279">
        <f>ROUND(SUMIF(Transaktionen!A4:A5200,BA12,Transaktionen!B4:B5200),8)</f>
        <v>0</v>
      </c>
      <c r="BC12" s="283">
        <f>ROUND(IFERROR(SUM(BB12*(VLOOKUP(BA12,API!1:1048576,13,FALSE))),0),2)</f>
        <v>0</v>
      </c>
      <c r="BD12" s="27"/>
      <c r="BE12" s="9"/>
      <c r="BF12" s="27"/>
    </row>
    <row r="13" spans="1:58" ht="15.75" thickBot="1" x14ac:dyDescent="0.3">
      <c r="A13" t="s">
        <v>18</v>
      </c>
      <c r="B13">
        <f>ROUND(SUM(B3/E9),8)</f>
        <v>13.36801889</v>
      </c>
      <c r="C13" s="23" t="s">
        <v>1</v>
      </c>
      <c r="E13" s="3">
        <v>0</v>
      </c>
      <c r="F13" s="13">
        <f>Investionen!A14</f>
        <v>0</v>
      </c>
      <c r="G13" s="14">
        <f>IFERROR(IF(Investionen!F14="Verkauf",0,Investionen!J14),0)</f>
        <v>0</v>
      </c>
      <c r="H13" s="13">
        <f>Investionen!A14</f>
        <v>0</v>
      </c>
      <c r="I13" s="14">
        <f>IFERROR(Investionen!I14,0)</f>
        <v>0</v>
      </c>
      <c r="K13" s="43">
        <f t="shared" si="1"/>
        <v>0</v>
      </c>
      <c r="S13" s="189"/>
      <c r="T13" s="57"/>
      <c r="U13" s="3">
        <f>ROUND(IFERROR(SUM(T13*(VLOOKUP(S13,API!1:1048576,13,FALSE))),0),2)</f>
        <v>0</v>
      </c>
      <c r="V13" s="56">
        <f>ROUND(SUMIF(Investionen!A4:A5200,S13,Investionen!G4:G5200),2)</f>
        <v>0</v>
      </c>
      <c r="W13" s="9"/>
      <c r="X13" s="31"/>
      <c r="Z13" s="172">
        <f>Investionen!H13</f>
        <v>0</v>
      </c>
      <c r="AA13" s="27">
        <v>0</v>
      </c>
      <c r="AC13">
        <v>0</v>
      </c>
      <c r="AD13" s="32">
        <v>22.24157104</v>
      </c>
      <c r="AE13" s="13"/>
      <c r="AF13" s="14"/>
      <c r="AQ13" s="209" t="s">
        <v>1128</v>
      </c>
      <c r="AW13" t="e">
        <f t="shared" ref="AW13" si="9">AW12</f>
        <v>#N/A</v>
      </c>
      <c r="AX13" t="e">
        <f>ROUND(SUM(AW13*B9)*AU13,2)</f>
        <v>#N/A</v>
      </c>
      <c r="BA13" s="182"/>
      <c r="BB13" s="279">
        <f>ROUND(SUMIF(Transaktionen!A4:A5200,BA13,Transaktionen!B4:B5200),8)</f>
        <v>0</v>
      </c>
      <c r="BC13" s="283">
        <f>ROUND(IFERROR(SUM(BB13*(VLOOKUP(BA13,API!1:1048576,13,FALSE))),0),2)</f>
        <v>0</v>
      </c>
      <c r="BD13" s="27"/>
      <c r="BE13" s="9"/>
      <c r="BF13" s="27"/>
    </row>
    <row r="14" spans="1:58" ht="15.75" thickBot="1" x14ac:dyDescent="0.3">
      <c r="A14" t="s">
        <v>1118</v>
      </c>
      <c r="B14">
        <f>ROUND(SUM(B13*C3),8)</f>
        <v>13.36801889</v>
      </c>
      <c r="C14" s="23" t="s">
        <v>18</v>
      </c>
      <c r="E14" s="29" t="s">
        <v>820</v>
      </c>
      <c r="F14" s="13">
        <f>Investionen!A15</f>
        <v>0</v>
      </c>
      <c r="G14" s="14">
        <f>IFERROR(IF(Investionen!F15="Verkauf",0,Investionen!J15),0)</f>
        <v>0</v>
      </c>
      <c r="H14" s="13">
        <f>Investionen!A15</f>
        <v>0</v>
      </c>
      <c r="I14" s="14">
        <f>IFERROR(Investionen!I15,0)</f>
        <v>0</v>
      </c>
      <c r="K14" s="43">
        <f t="shared" si="1"/>
        <v>0</v>
      </c>
      <c r="S14" s="189"/>
      <c r="T14" s="57"/>
      <c r="U14" s="3">
        <f>ROUND(IFERROR(SUM(T14*(VLOOKUP(S14,API!1:1048576,13,FALSE))),0),2)</f>
        <v>0</v>
      </c>
      <c r="V14" s="56">
        <f>ROUND(SUMIF(Investionen!A4:A5200,S14,Investionen!G4:G5200),2)</f>
        <v>0</v>
      </c>
      <c r="W14" s="9"/>
      <c r="X14" s="31"/>
      <c r="Z14" s="172">
        <f>Investionen!H14</f>
        <v>0</v>
      </c>
      <c r="AA14" s="12" t="s">
        <v>1016</v>
      </c>
      <c r="AB14" s="55" t="s">
        <v>1026</v>
      </c>
      <c r="AC14" s="11" t="s">
        <v>1062</v>
      </c>
      <c r="AD14" t="s">
        <v>4336</v>
      </c>
      <c r="AE14" s="13"/>
      <c r="AF14" s="14"/>
      <c r="AQ14" s="209" t="s">
        <v>1129</v>
      </c>
      <c r="AX14" t="e">
        <f>SUM(AX4:AX13)</f>
        <v>#N/A</v>
      </c>
      <c r="AY14">
        <f>SUM(AU4:AU13)</f>
        <v>0.998</v>
      </c>
      <c r="BA14" s="278"/>
      <c r="BB14" s="279">
        <f>ROUND(SUMIF(Transaktionen!A4:A5200,BA14,Transaktionen!B4:B5200),8)</f>
        <v>0</v>
      </c>
      <c r="BC14" s="283">
        <f>ROUND(IFERROR(SUM(BB14*(VLOOKUP(BA14,API!1:1048576,13,FALSE))),0),2)</f>
        <v>0</v>
      </c>
      <c r="BD14" s="27"/>
      <c r="BE14" s="9"/>
      <c r="BF14" s="27"/>
    </row>
    <row r="15" spans="1:58" ht="15.75" thickBot="1" x14ac:dyDescent="0.3">
      <c r="A15" t="s">
        <v>1119</v>
      </c>
      <c r="B15">
        <f>ROUND(SUM(B14*D9),8)</f>
        <v>6611.2154591199997</v>
      </c>
      <c r="C15" s="23" t="s">
        <v>22</v>
      </c>
      <c r="E15" s="27">
        <v>0</v>
      </c>
      <c r="F15" s="9">
        <f>Investionen!A16</f>
        <v>0</v>
      </c>
      <c r="G15" s="14">
        <f>IFERROR(IF(Investionen!F16="Verkauf",0,Investionen!J16),0)</f>
        <v>0</v>
      </c>
      <c r="H15" s="13">
        <f>Investionen!A16</f>
        <v>0</v>
      </c>
      <c r="I15" s="14">
        <f>IFERROR(Investionen!I16,0)</f>
        <v>0</v>
      </c>
      <c r="K15" s="43">
        <f t="shared" si="1"/>
        <v>0</v>
      </c>
      <c r="S15" s="189"/>
      <c r="T15" s="57"/>
      <c r="U15" s="3">
        <f>ROUND(IFERROR(SUM(T15*(VLOOKUP(S15,API!1:1048576,13,FALSE))),0),2)</f>
        <v>0</v>
      </c>
      <c r="V15" s="56">
        <f>ROUND(SUMIF(Investionen!A4:A5200,S15,Investionen!G4:G5200),2)</f>
        <v>0</v>
      </c>
      <c r="W15" s="9"/>
      <c r="X15" s="31"/>
      <c r="Z15" s="172">
        <f>Investionen!H15</f>
        <v>0</v>
      </c>
      <c r="AA15">
        <f t="array" ref="AA15">SUM(IF((AA21:AA485=AA8)*(AB21:AB485=AA4),AC21:AC485))</f>
        <v>0</v>
      </c>
      <c r="AB15" s="43">
        <v>1.998</v>
      </c>
      <c r="AC15" s="198">
        <v>1.998</v>
      </c>
      <c r="AD15">
        <v>16567.73</v>
      </c>
      <c r="AE15" s="13"/>
      <c r="AF15" s="14"/>
      <c r="AQ15" s="209" t="s">
        <v>750</v>
      </c>
      <c r="BA15" s="278"/>
      <c r="BB15" s="279">
        <f>ROUND(SUMIF(Transaktionen!A4:A5200,BA15,Transaktionen!B4:B5200),8)</f>
        <v>0</v>
      </c>
      <c r="BC15" s="283">
        <f>ROUND(IFERROR(SUM(BB15*(VLOOKUP(BA15,API!1:1048576,13,FALSE))),0),2)</f>
        <v>0</v>
      </c>
      <c r="BD15" s="27"/>
      <c r="BE15" s="9"/>
      <c r="BF15" s="27"/>
    </row>
    <row r="16" spans="1:58" ht="15.75" thickBot="1" x14ac:dyDescent="0.3">
      <c r="A16" s="435" t="s">
        <v>256</v>
      </c>
      <c r="B16" s="436"/>
      <c r="C16" s="24" t="s">
        <v>22</v>
      </c>
      <c r="D16" s="13"/>
      <c r="E16" s="49"/>
      <c r="F16" s="9">
        <f>Investionen!A17</f>
        <v>0</v>
      </c>
      <c r="G16" s="14">
        <f>IFERROR(IF(Investionen!F17="Verkauf",0,Investionen!J17),0)</f>
        <v>0</v>
      </c>
      <c r="H16" s="13">
        <f>Investionen!A17</f>
        <v>0</v>
      </c>
      <c r="I16" s="14">
        <f>IFERROR(Investionen!I17,0)</f>
        <v>0</v>
      </c>
      <c r="K16" s="43">
        <f t="shared" si="1"/>
        <v>0</v>
      </c>
      <c r="S16" s="189"/>
      <c r="T16" s="57"/>
      <c r="U16" s="3">
        <f>ROUND(IFERROR(SUM(T16*(VLOOKUP(S16,API!1:1048576,13,FALSE))),0),2)</f>
        <v>0</v>
      </c>
      <c r="V16" s="56">
        <f>ROUND(SUMIF(Investionen!A4:A5200,S16,Investionen!G4:G5200),2)</f>
        <v>0</v>
      </c>
      <c r="W16" s="9"/>
      <c r="X16" s="31"/>
      <c r="Z16" s="172">
        <f>Investionen!H16</f>
        <v>0</v>
      </c>
      <c r="AA16" s="3" t="s">
        <v>1060</v>
      </c>
      <c r="AB16" s="55" t="s">
        <v>1061</v>
      </c>
      <c r="AC16" s="11" t="s">
        <v>1063</v>
      </c>
      <c r="AE16" s="13"/>
      <c r="AF16" s="14"/>
      <c r="AQ16" s="209" t="s">
        <v>1130</v>
      </c>
      <c r="BA16" s="278"/>
      <c r="BB16" s="279">
        <f>ROUND(SUMIF(Transaktionen!A4:A5200,BA16,Transaktionen!B4:B5200),8)</f>
        <v>0</v>
      </c>
      <c r="BC16" s="283">
        <f>ROUND(IFERROR(SUM(BB16*(VLOOKUP(BA16,API!1:1048576,13,FALSE))),0),2)</f>
        <v>0</v>
      </c>
      <c r="BD16" s="27"/>
      <c r="BE16" s="9"/>
      <c r="BF16" s="27"/>
    </row>
    <row r="17" spans="1:58" ht="15.75" thickBot="1" x14ac:dyDescent="0.3">
      <c r="A17" s="58" t="s">
        <v>183</v>
      </c>
      <c r="B17" s="59"/>
      <c r="C17" s="26" t="s">
        <v>202</v>
      </c>
      <c r="D17" s="13"/>
      <c r="E17" s="27" t="s">
        <v>860</v>
      </c>
      <c r="F17" s="13">
        <f>Investionen!A18</f>
        <v>0</v>
      </c>
      <c r="G17" s="14">
        <f>IFERROR(IF(Investionen!F18="Verkauf",0,Investionen!J18),0)</f>
        <v>0</v>
      </c>
      <c r="H17" s="13">
        <f>Investionen!A18</f>
        <v>0</v>
      </c>
      <c r="I17" s="14">
        <f>IFERROR(Investionen!I18,0)</f>
        <v>0</v>
      </c>
      <c r="K17" s="43">
        <f t="shared" si="1"/>
        <v>0</v>
      </c>
      <c r="S17" s="189"/>
      <c r="T17" s="57"/>
      <c r="U17" s="3">
        <f>ROUND(IFERROR(SUM(T17*(VLOOKUP(S17,API!1:1048576,13,FALSE))),0),2)</f>
        <v>0</v>
      </c>
      <c r="V17" s="56">
        <f>ROUND(SUMIF(Investionen!A4:A5200,S17,Investionen!G4:G5200),2)</f>
        <v>0</v>
      </c>
      <c r="W17" s="9"/>
      <c r="X17" s="31"/>
      <c r="Z17" s="172">
        <f>Investionen!H17</f>
        <v>0</v>
      </c>
      <c r="AA17" s="198">
        <f>SUM(AB15-AB17)</f>
        <v>0.999</v>
      </c>
      <c r="AB17" s="43">
        <v>0.999</v>
      </c>
      <c r="AC17" s="198">
        <f>SUM(AC15/AB15*AB17)</f>
        <v>0.999</v>
      </c>
      <c r="AD17">
        <f>ROUND(AD15/AC15*AC17,2)</f>
        <v>8283.8700000000008</v>
      </c>
      <c r="AE17" s="13"/>
      <c r="AF17" s="14"/>
      <c r="AQ17" s="209" t="s">
        <v>749</v>
      </c>
      <c r="BA17" s="278"/>
      <c r="BB17" s="279">
        <f>ROUND(SUMIF(Transaktionen!A4:A5200,BA17,Transaktionen!B4:B5200),8)</f>
        <v>0</v>
      </c>
      <c r="BC17" s="283">
        <f>ROUND(IFERROR(SUM(BB17*(VLOOKUP(BA17,API!1:1048576,13,FALSE))),0),2)</f>
        <v>0</v>
      </c>
      <c r="BD17" s="27"/>
      <c r="BE17" s="9"/>
      <c r="BF17" s="27"/>
    </row>
    <row r="18" spans="1:58" ht="15.75" thickBot="1" x14ac:dyDescent="0.3">
      <c r="A18" s="175"/>
      <c r="B18" s="14" t="e">
        <f>AVERAGEIF(Investionen!A:A,Berechnungen!A18,Investionen!C:C)</f>
        <v>#DIV/0!</v>
      </c>
      <c r="C18" s="3"/>
      <c r="E18" s="53">
        <v>0</v>
      </c>
      <c r="F18" s="9">
        <f>Investionen!A19</f>
        <v>0</v>
      </c>
      <c r="G18" s="14">
        <f>IFERROR(IF(Investionen!F19="Verkauf",0,Investionen!J19),0)</f>
        <v>0</v>
      </c>
      <c r="H18" s="13">
        <f>Investionen!A19</f>
        <v>0</v>
      </c>
      <c r="I18" s="14">
        <f>IFERROR(Investionen!I19,0)</f>
        <v>0</v>
      </c>
      <c r="J18" s="435" t="s">
        <v>743</v>
      </c>
      <c r="K18" s="436"/>
      <c r="L18" s="436"/>
      <c r="M18" s="436"/>
      <c r="N18" s="437"/>
      <c r="O18" s="51"/>
      <c r="P18" s="51"/>
      <c r="Q18" s="51"/>
      <c r="R18" s="51"/>
      <c r="S18" s="182"/>
      <c r="T18" s="57"/>
      <c r="U18" s="3">
        <f>ROUND(IFERROR(SUM(T18*(VLOOKUP(S18,API!1:1048576,13,FALSE))),0),2)</f>
        <v>0</v>
      </c>
      <c r="V18" s="56">
        <f>ROUND(SUMIF(Investionen!A4:A5200,S18,Investionen!G4:G5200),2)</f>
        <v>0</v>
      </c>
      <c r="W18" s="9"/>
      <c r="X18" s="31"/>
      <c r="Z18" s="172">
        <f>Investionen!H18</f>
        <v>0</v>
      </c>
      <c r="AA18">
        <f>SUM(AA17*B4)</f>
        <v>0.999</v>
      </c>
      <c r="AB18" s="43">
        <f>SUM(AB17*B4)</f>
        <v>0.999</v>
      </c>
      <c r="AC18" s="198">
        <f>SUM(AC15-AC17)</f>
        <v>0.999</v>
      </c>
      <c r="AD18">
        <f>ROUND(AD15/AC15*AC18,2)</f>
        <v>8283.8700000000008</v>
      </c>
      <c r="AE18" s="13"/>
      <c r="AF18" s="14"/>
      <c r="AQ18" s="209" t="s">
        <v>1131</v>
      </c>
      <c r="BA18" s="53"/>
      <c r="BB18" s="279">
        <f>ROUND(SUMIF(Transaktionen!A4:A5200,BA18,Transaktionen!B4:B5200),8)</f>
        <v>0</v>
      </c>
      <c r="BC18" s="283">
        <f>ROUND(IFERROR(SUM(BB18*(VLOOKUP(BA18,API!1:1048576,13,FALSE))),0),2)</f>
        <v>0</v>
      </c>
      <c r="BD18" s="27"/>
      <c r="BE18" s="9"/>
      <c r="BF18" s="27"/>
    </row>
    <row r="19" spans="1:58" ht="15.75" thickBot="1" x14ac:dyDescent="0.3">
      <c r="A19" s="182"/>
      <c r="B19" s="14" t="e">
        <f>AVERAGEIF(Investionen!A:A,Berechnungen!A19,Investionen!C:C)</f>
        <v>#DIV/0!</v>
      </c>
      <c r="C19" s="29" t="s">
        <v>259</v>
      </c>
      <c r="D19" s="13"/>
      <c r="E19" s="28"/>
      <c r="F19" s="13">
        <f>Investionen!A20</f>
        <v>0</v>
      </c>
      <c r="G19" s="14">
        <f>IFERROR(IF(Investionen!F20="Verkauf",0,Investionen!J20),0)</f>
        <v>0</v>
      </c>
      <c r="H19" s="13">
        <f>Investionen!A20</f>
        <v>0</v>
      </c>
      <c r="I19" s="14">
        <f>IFERROR(Investionen!I20,0)</f>
        <v>0</v>
      </c>
      <c r="J19" s="28" t="s">
        <v>279</v>
      </c>
      <c r="K19" s="28" t="s">
        <v>283</v>
      </c>
      <c r="L19" s="3" t="s">
        <v>743</v>
      </c>
      <c r="M19" s="17" t="s">
        <v>892</v>
      </c>
      <c r="N19" s="62" t="s">
        <v>891</v>
      </c>
      <c r="O19" s="435" t="s">
        <v>879</v>
      </c>
      <c r="P19" s="437"/>
      <c r="Q19" s="435"/>
      <c r="R19" s="437"/>
      <c r="S19" s="3"/>
      <c r="T19" s="57"/>
      <c r="U19" s="3">
        <f>ROUND(IFERROR(SUM(T19*(VLOOKUP(S19,API!1:1048576,13,FALSE))),0),2)</f>
        <v>0</v>
      </c>
      <c r="V19" s="56">
        <f>ROUND(SUMIF(Investionen!A4:A5200,S19,Investionen!G4:G5200),2)</f>
        <v>0</v>
      </c>
      <c r="W19" s="9"/>
      <c r="X19" s="31"/>
      <c r="Z19" s="172">
        <f>Investionen!H19</f>
        <v>0</v>
      </c>
      <c r="AB19" s="56"/>
      <c r="AE19" s="13"/>
      <c r="AF19" s="14"/>
      <c r="AQ19" s="209" t="s">
        <v>1133</v>
      </c>
      <c r="BA19" s="280"/>
      <c r="BB19" s="279">
        <f>ROUND(SUMIF(Transaktionen!A4:A5200,BA19,Transaktionen!B4:B5200),8)</f>
        <v>0</v>
      </c>
      <c r="BC19" s="283">
        <f>ROUND(IFERROR(SUM(BB19*(VLOOKUP(BA19,API!1:1048576,13,FALSE))),0),2)</f>
        <v>0</v>
      </c>
      <c r="BD19" s="27"/>
      <c r="BE19" s="9"/>
      <c r="BF19" s="27"/>
    </row>
    <row r="20" spans="1:58" ht="15.75" thickBot="1" x14ac:dyDescent="0.3">
      <c r="A20" s="189"/>
      <c r="B20" s="9" t="e">
        <f>AVERAGEIF(Investionen!A:A,Berechnungen!A20,Investionen!C:C)</f>
        <v>#DIV/0!</v>
      </c>
      <c r="C20" s="27" t="s">
        <v>196</v>
      </c>
      <c r="D20" s="13"/>
      <c r="E20" s="14"/>
      <c r="F20" s="13">
        <f>Investionen!A21</f>
        <v>0</v>
      </c>
      <c r="G20" s="14">
        <f>IFERROR(IF(Investionen!F21="Verkauf",0,Investionen!J21),0)</f>
        <v>0</v>
      </c>
      <c r="H20" s="13">
        <f>Investionen!A21</f>
        <v>0</v>
      </c>
      <c r="I20" s="14">
        <f>IFERROR(Investionen!I21,0)</f>
        <v>0</v>
      </c>
      <c r="J20" s="23" t="str">
        <f>J4</f>
        <v>BTC-ETH</v>
      </c>
      <c r="K20" s="41">
        <f>IFERROR(VLOOKUP(J20,APIBittrex!1:1048576,5,FALSE),0)</f>
        <v>7.4797050000000004E-2</v>
      </c>
      <c r="L20" s="23" t="s">
        <v>744</v>
      </c>
      <c r="M20" s="45"/>
      <c r="N20">
        <v>0.25</v>
      </c>
      <c r="O20" s="435" t="s">
        <v>183</v>
      </c>
      <c r="P20" s="437"/>
      <c r="Q20" s="58" t="s">
        <v>895</v>
      </c>
      <c r="R20" s="64" t="s">
        <v>897</v>
      </c>
      <c r="S20" s="21"/>
      <c r="T20" s="57"/>
      <c r="U20" s="3">
        <f>ROUND(IFERROR(SUM(T20*(VLOOKUP(S20,API!1:1048576,13,FALSE))),0),2)</f>
        <v>0</v>
      </c>
      <c r="V20" s="56">
        <f>ROUND(SUMIF(Investionen!A4:A5200,S20,Investionen!G4:G5200),2)</f>
        <v>0</v>
      </c>
      <c r="W20" s="9"/>
      <c r="X20" s="31"/>
      <c r="Z20" s="172">
        <f>Investionen!H20</f>
        <v>0</v>
      </c>
      <c r="AA20" s="12" t="s">
        <v>859</v>
      </c>
      <c r="AB20" s="55" t="s">
        <v>966</v>
      </c>
      <c r="AC20" s="55" t="s">
        <v>187</v>
      </c>
      <c r="AD20" s="193" t="s">
        <v>884</v>
      </c>
      <c r="AE20" s="55" t="s">
        <v>1018</v>
      </c>
      <c r="AF20" s="55"/>
      <c r="AG20" s="55" t="s">
        <v>859</v>
      </c>
      <c r="AH20" s="55" t="s">
        <v>966</v>
      </c>
      <c r="AI20" s="193" t="s">
        <v>884</v>
      </c>
      <c r="AJ20" s="62" t="s">
        <v>1038</v>
      </c>
      <c r="AK20" s="54" t="s">
        <v>1010</v>
      </c>
      <c r="AL20" s="193" t="s">
        <v>1041</v>
      </c>
      <c r="AM20" s="193" t="s">
        <v>1039</v>
      </c>
      <c r="AN20" s="62" t="s">
        <v>1042</v>
      </c>
      <c r="AO20" s="17" t="s">
        <v>1043</v>
      </c>
      <c r="AQ20" s="209" t="s">
        <v>1132</v>
      </c>
      <c r="BA20" s="53"/>
      <c r="BB20" s="279">
        <f>ROUND(SUMIF(Transaktionen!A4:A5200,BA20,Transaktionen!B4:B5200),8)</f>
        <v>0</v>
      </c>
      <c r="BC20" s="283">
        <f>ROUND(IFERROR(SUM(BB20*(VLOOKUP(BA20,API!1:1048576,13,FALSE))),0),2)</f>
        <v>0</v>
      </c>
      <c r="BD20" s="27"/>
      <c r="BE20" s="9"/>
      <c r="BF20" s="27"/>
    </row>
    <row r="21" spans="1:58" ht="15.75" thickBot="1" x14ac:dyDescent="0.3">
      <c r="A21" s="182"/>
      <c r="B21" s="9" t="e">
        <f>AVERAGEIF(Investionen!A:A,Berechnungen!A21,Investionen!C:C)</f>
        <v>#DIV/0!</v>
      </c>
      <c r="C21" s="23" t="s">
        <v>262</v>
      </c>
      <c r="F21" s="13">
        <f>Investionen!A22</f>
        <v>0</v>
      </c>
      <c r="G21" s="14">
        <f>IFERROR(IF(Investionen!F22="Verkauf",0,Investionen!J22),0)</f>
        <v>0</v>
      </c>
      <c r="H21" s="13">
        <f>Investionen!A22</f>
        <v>0</v>
      </c>
      <c r="I21" s="14">
        <f>IFERROR(Investionen!I22,0)</f>
        <v>0</v>
      </c>
      <c r="J21" s="23" t="str">
        <f>J4</f>
        <v>BTC-ETH</v>
      </c>
      <c r="K21" s="41">
        <f>IFERROR(VLOOKUP(J21,APIPoloniex!1:1048576,2,FALSE),0)</f>
        <v>7.4720019999999998E-2</v>
      </c>
      <c r="L21" s="23" t="s">
        <v>745</v>
      </c>
      <c r="M21" s="45"/>
      <c r="N21">
        <v>0.25</v>
      </c>
      <c r="O21" s="13">
        <f>Investionen!A4</f>
        <v>0</v>
      </c>
      <c r="P21" s="14">
        <f>IFERROR(IF(Investionen!F4="Verkauf",0,Investionen!G4),0)</f>
        <v>0</v>
      </c>
      <c r="Q21" s="43"/>
      <c r="R21" s="258"/>
      <c r="S21" s="3"/>
      <c r="T21" s="57"/>
      <c r="U21" s="3">
        <f>ROUND(IFERROR(SUM(T21*(VLOOKUP(S21,API!1:1048576,13,FALSE))),0),2)</f>
        <v>0</v>
      </c>
      <c r="V21" s="56">
        <f>ROUND(SUMIF(Investionen!A4:A5200,S21,Investionen!G4:G5200),2)</f>
        <v>0</v>
      </c>
      <c r="W21" s="9"/>
      <c r="X21" s="31"/>
      <c r="Z21" s="172">
        <f>Investionen!H21</f>
        <v>0</v>
      </c>
      <c r="AA21" s="12"/>
      <c r="AB21" s="55"/>
      <c r="AC21" s="55"/>
      <c r="AD21" s="193"/>
      <c r="AE21" s="55" t="s">
        <v>1018</v>
      </c>
      <c r="AF21" s="55"/>
      <c r="AG21" s="55"/>
      <c r="AH21" s="55"/>
      <c r="AI21" s="193"/>
      <c r="AJ21" s="9">
        <v>1</v>
      </c>
      <c r="AK21" s="199" t="e">
        <f>DATEVALUE(AI21)</f>
        <v>#VALUE!</v>
      </c>
      <c r="AL21" s="199">
        <f ca="1">TODAY()</f>
        <v>43174</v>
      </c>
      <c r="AM21" t="e">
        <f ca="1">SUM(AL21-AK21) +1</f>
        <v>#VALUE!</v>
      </c>
      <c r="AN21" s="62"/>
      <c r="AO21" t="str">
        <f>AN21&amp;AH21</f>
        <v/>
      </c>
      <c r="AQ21" s="209" t="s">
        <v>745</v>
      </c>
      <c r="BA21" s="53"/>
      <c r="BB21" s="279">
        <f>ROUND(SUMIF(Transaktionen!A4:A5200,BA21,Transaktionen!B4:B5200),8)</f>
        <v>0</v>
      </c>
      <c r="BC21" s="283">
        <f>ROUND(IFERROR(SUM(BB21*(VLOOKUP(BA21,API!1:1048576,13,FALSE))),0),2)</f>
        <v>0</v>
      </c>
      <c r="BD21" s="27"/>
      <c r="BE21" s="9"/>
      <c r="BF21" s="27"/>
    </row>
    <row r="22" spans="1:58" ht="15.75" thickBot="1" x14ac:dyDescent="0.3">
      <c r="A22" s="182"/>
      <c r="B22" s="9" t="e">
        <f>AVERAGEIF(Investionen!A:A,Berechnungen!A22,Investionen!C:C)</f>
        <v>#DIV/0!</v>
      </c>
      <c r="C22" s="28" t="s">
        <v>260</v>
      </c>
      <c r="F22" s="13">
        <f>Investionen!A23</f>
        <v>0</v>
      </c>
      <c r="G22" s="14">
        <f>IFERROR(IF(Investionen!F23="Verkauf",0,Investionen!J23),0)</f>
        <v>0</v>
      </c>
      <c r="H22" s="13">
        <f>Investionen!A23</f>
        <v>0</v>
      </c>
      <c r="I22" s="14">
        <f>IFERROR(Investionen!I23,0)</f>
        <v>0</v>
      </c>
      <c r="J22" s="23" t="str">
        <f>J4</f>
        <v>BTC-ETH</v>
      </c>
      <c r="K22" s="41"/>
      <c r="L22" s="23" t="s">
        <v>746</v>
      </c>
      <c r="M22" s="45"/>
      <c r="N22">
        <v>0.15</v>
      </c>
      <c r="O22" s="13">
        <f>Investionen!A5</f>
        <v>0</v>
      </c>
      <c r="P22" s="14">
        <f>IFERROR(IF(Investionen!F5="Verkauf",0,Investionen!G5),0)</f>
        <v>0</v>
      </c>
      <c r="Q22" s="43"/>
      <c r="R22" s="258"/>
      <c r="S22" s="28"/>
      <c r="T22" s="57"/>
      <c r="U22" s="3">
        <f>ROUND(IFERROR(SUM(T22*(VLOOKUP(S22,API!1:1048576,13,FALSE))),0),2)</f>
        <v>0</v>
      </c>
      <c r="V22" s="56">
        <f>ROUND(SUMIF(Investionen!A4:A5200,S22,Investionen!G4:G5200),2)</f>
        <v>0</v>
      </c>
      <c r="W22" s="9"/>
      <c r="X22" s="31"/>
      <c r="Z22" s="172">
        <f>Investionen!H22</f>
        <v>0</v>
      </c>
      <c r="AE22">
        <v>5</v>
      </c>
      <c r="AJ22">
        <v>2</v>
      </c>
      <c r="AK22" s="199" t="e">
        <f t="shared" ref="AK22:AK85" si="10">DATEVALUE(AI22)</f>
        <v>#VALUE!</v>
      </c>
      <c r="AL22" s="199">
        <f t="shared" ref="AL22:AL85" ca="1" si="11">TODAY()</f>
        <v>43174</v>
      </c>
      <c r="AM22" t="e">
        <f t="shared" ref="AM22:AM85" ca="1" si="12">SUM(AL22-AK22) +1</f>
        <v>#VALUE!</v>
      </c>
      <c r="AO22" t="str">
        <f t="shared" ref="AO22:AO85" si="13">AN22&amp;AH22</f>
        <v/>
      </c>
      <c r="AQ22" s="209" t="s">
        <v>1092</v>
      </c>
      <c r="BA22" s="53"/>
      <c r="BB22" s="279">
        <f>ROUND(SUMIF(Transaktionen!A4:A5200,BA22,Transaktionen!B4:B5200),8)</f>
        <v>0</v>
      </c>
      <c r="BC22" s="283">
        <f>ROUND(IFERROR(SUM(BB22*(VLOOKUP(BA22,API!1:1048576,13,FALSE))),0),2)</f>
        <v>0</v>
      </c>
      <c r="BD22" s="3"/>
      <c r="BE22" s="22"/>
      <c r="BF22" s="3"/>
    </row>
    <row r="23" spans="1:58" ht="15.75" thickBot="1" x14ac:dyDescent="0.3">
      <c r="A23" s="182"/>
      <c r="B23" s="14" t="e">
        <f>AVERAGEIF(Investionen!A:A,Berechnungen!A23,Investionen!C:C)</f>
        <v>#DIV/0!</v>
      </c>
      <c r="C23" s="23" t="s">
        <v>252</v>
      </c>
      <c r="F23" s="13">
        <f>Investionen!A24</f>
        <v>0</v>
      </c>
      <c r="G23" s="14">
        <f>IFERROR(IF(Investionen!F24="Verkauf",0,Investionen!J24),0)</f>
        <v>0</v>
      </c>
      <c r="H23" s="13">
        <f>Investionen!A24</f>
        <v>0</v>
      </c>
      <c r="I23" s="14">
        <f>IFERROR(Investionen!I24,0)</f>
        <v>0</v>
      </c>
      <c r="J23" s="23" t="str">
        <f>J4</f>
        <v>BTC-ETH</v>
      </c>
      <c r="K23" s="41">
        <v>0.10047</v>
      </c>
      <c r="L23" s="23" t="s">
        <v>747</v>
      </c>
      <c r="M23" s="48" t="s">
        <v>928</v>
      </c>
      <c r="N23" s="9">
        <v>0</v>
      </c>
      <c r="O23" s="13">
        <f>Investionen!A6</f>
        <v>0</v>
      </c>
      <c r="P23" s="14">
        <f>IFERROR(IF(Investionen!F6="Verkauf",0,Investionen!G6),0)</f>
        <v>0</v>
      </c>
      <c r="Q23" s="43"/>
      <c r="R23" s="257"/>
      <c r="S23" s="3"/>
      <c r="T23" s="57"/>
      <c r="U23" s="3">
        <f>ROUND(IFERROR(SUM(T23*(VLOOKUP(S23,API!1:1048576,13,FALSE))),0),2)</f>
        <v>0</v>
      </c>
      <c r="V23" s="56">
        <f>ROUND(SUMIF(Investionen!A4:A5200,S23,Investionen!G4:G5200),2)</f>
        <v>0</v>
      </c>
      <c r="W23" s="22"/>
      <c r="X23" s="31"/>
      <c r="Z23" s="172">
        <f>Investionen!H23</f>
        <v>0</v>
      </c>
      <c r="AE23">
        <v>6</v>
      </c>
      <c r="AJ23">
        <v>3</v>
      </c>
      <c r="AK23" s="199" t="e">
        <f t="shared" si="10"/>
        <v>#VALUE!</v>
      </c>
      <c r="AL23" s="199">
        <f t="shared" ca="1" si="11"/>
        <v>43174</v>
      </c>
      <c r="AM23" t="e">
        <f t="shared" ca="1" si="12"/>
        <v>#VALUE!</v>
      </c>
      <c r="AO23" t="str">
        <f t="shared" si="13"/>
        <v/>
      </c>
      <c r="AQ23" s="209" t="s">
        <v>1000</v>
      </c>
      <c r="BA23" s="53"/>
      <c r="BB23" s="53">
        <f>ROUND(SUMIF(Transaktionen!A4:A5200,BA23,Transaktionen!B4:B5200),8)</f>
        <v>0</v>
      </c>
      <c r="BC23" s="53">
        <f>ROUND(IFERROR(SUM(BB23*(VLOOKUP(BA23,API!1:1048576,13,FALSE))),0),2)</f>
        <v>0</v>
      </c>
    </row>
    <row r="24" spans="1:58" ht="16.5" thickBot="1" x14ac:dyDescent="0.3">
      <c r="A24" s="189"/>
      <c r="B24" s="14" t="e">
        <f>AVERAGEIF(Investionen!A:A,Berechnungen!A24,Investionen!C:C)</f>
        <v>#DIV/0!</v>
      </c>
      <c r="C24" s="23" t="s">
        <v>196</v>
      </c>
      <c r="F24" s="13">
        <f>Investionen!A25</f>
        <v>0</v>
      </c>
      <c r="G24" s="14">
        <f>IFERROR(IF(Investionen!F25="Verkauf",0,Investionen!J25),0)</f>
        <v>0</v>
      </c>
      <c r="H24" s="13">
        <f>Investionen!A25</f>
        <v>0</v>
      </c>
      <c r="I24" s="14">
        <f>IFERROR(Investionen!I25,0)</f>
        <v>0</v>
      </c>
      <c r="J24" s="23" t="str">
        <f>J4</f>
        <v>BTC-ETH</v>
      </c>
      <c r="K24" s="41">
        <f>IFERROR(APIBitfinex!B5,0)</f>
        <v>7.4713000000000002E-2</v>
      </c>
      <c r="L24" s="23" t="s">
        <v>748</v>
      </c>
      <c r="M24" s="46" t="s">
        <v>930</v>
      </c>
      <c r="N24" s="63">
        <v>0.25</v>
      </c>
      <c r="O24" s="13">
        <f>Investionen!A7</f>
        <v>0</v>
      </c>
      <c r="P24" s="14">
        <f>IFERROR(IF(Investionen!F7="Verkauf",0,Investionen!G7),0)</f>
        <v>0</v>
      </c>
      <c r="Q24" s="43"/>
      <c r="R24" s="259"/>
      <c r="T24" s="57"/>
      <c r="U24" s="3">
        <f>ROUND(IFERROR(SUM(T24*(VLOOKUP(S24,API!1:1048576,13,FALSE))),0),2)</f>
        <v>0</v>
      </c>
      <c r="V24" s="56">
        <f>ROUND(SUMIF(Investionen!A4:A5200,S24,Investionen!G4:G5200),2)</f>
        <v>0</v>
      </c>
      <c r="X24" s="31"/>
      <c r="Z24" s="172">
        <f>Investionen!H24</f>
        <v>0</v>
      </c>
      <c r="AE24">
        <v>7</v>
      </c>
      <c r="AJ24" s="9">
        <v>4</v>
      </c>
      <c r="AK24" s="199" t="e">
        <f t="shared" si="10"/>
        <v>#VALUE!</v>
      </c>
      <c r="AL24" s="199">
        <f t="shared" ca="1" si="11"/>
        <v>43174</v>
      </c>
      <c r="AM24" t="e">
        <f t="shared" ca="1" si="12"/>
        <v>#VALUE!</v>
      </c>
      <c r="AO24" t="str">
        <f t="shared" si="13"/>
        <v/>
      </c>
      <c r="AQ24" s="210" t="s">
        <v>751</v>
      </c>
      <c r="BA24" s="53"/>
      <c r="BB24" s="53">
        <f>ROUND(SUMIF(Transaktionen!A4:A5200,BA24,Transaktionen!B4:B5200),8)</f>
        <v>0</v>
      </c>
      <c r="BC24" s="53">
        <f>ROUND(IFERROR(SUM(BB24*(VLOOKUP(BA24,API!1:1048576,13,FALSE))),0),2)</f>
        <v>0</v>
      </c>
    </row>
    <row r="25" spans="1:58" ht="15.75" thickBot="1" x14ac:dyDescent="0.3">
      <c r="A25" s="189"/>
      <c r="B25" s="14" t="e">
        <f>AVERAGEIF(Investionen!A:A,Berechnungen!A25,Investionen!C:C)</f>
        <v>#DIV/0!</v>
      </c>
      <c r="C25" s="23" t="s">
        <v>260</v>
      </c>
      <c r="F25" s="13">
        <f>Investionen!A26</f>
        <v>0</v>
      </c>
      <c r="G25" s="14">
        <f>IFERROR(IF(Investionen!F26="Verkauf",0,Investionen!J26),0)</f>
        <v>0</v>
      </c>
      <c r="H25" s="13">
        <f>Investionen!A26</f>
        <v>0</v>
      </c>
      <c r="I25" s="14">
        <f>IFERROR(Investionen!I26,0)</f>
        <v>0</v>
      </c>
      <c r="J25" s="23" t="str">
        <f>J4</f>
        <v>BTC-ETH</v>
      </c>
      <c r="K25" s="41">
        <f>IFERROR(Kraken[Value.c],0)</f>
        <v>7.4719999999999995E-2</v>
      </c>
      <c r="L25" s="23" t="s">
        <v>749</v>
      </c>
      <c r="M25" s="45" t="s">
        <v>931</v>
      </c>
      <c r="N25">
        <v>0.26</v>
      </c>
      <c r="O25" s="13">
        <f>Investionen!A8</f>
        <v>0</v>
      </c>
      <c r="P25" s="14">
        <f>IFERROR(IF(Investionen!F8="Verkauf",0,Investionen!G8),0)</f>
        <v>0</v>
      </c>
      <c r="Q25" s="43"/>
      <c r="R25" s="258"/>
      <c r="T25" s="57"/>
      <c r="U25" s="3">
        <f>ROUND(IFERROR(SUM(T25*(VLOOKUP(S25,API!1:1048576,13,FALSE))),0),2)</f>
        <v>0</v>
      </c>
      <c r="V25" s="56">
        <f>ROUND(SUMIF(Investionen!A4:A5200,S25,Investionen!G4:G5200),2)</f>
        <v>0</v>
      </c>
      <c r="X25" s="31"/>
      <c r="Z25" s="172">
        <f>Investionen!H25</f>
        <v>0</v>
      </c>
      <c r="AE25">
        <v>8</v>
      </c>
      <c r="AJ25">
        <v>5</v>
      </c>
      <c r="AK25" s="199" t="e">
        <f t="shared" si="10"/>
        <v>#VALUE!</v>
      </c>
      <c r="AL25" s="199">
        <f t="shared" ca="1" si="11"/>
        <v>43174</v>
      </c>
      <c r="AM25" t="e">
        <f t="shared" ca="1" si="12"/>
        <v>#VALUE!</v>
      </c>
      <c r="AO25" t="str">
        <f t="shared" si="13"/>
        <v/>
      </c>
      <c r="BA25" s="53"/>
      <c r="BB25" s="53">
        <f>ROUND(SUMIF(Transaktionen!A4:A5200,BA25,Transaktionen!B4:B5200),8)</f>
        <v>0</v>
      </c>
      <c r="BC25" s="53">
        <f>ROUND(IFERROR(SUM(BB25*(VLOOKUP(BA25,API!1:1048576,13,FALSE))),0),2)</f>
        <v>0</v>
      </c>
    </row>
    <row r="26" spans="1:58" ht="15.75" thickBot="1" x14ac:dyDescent="0.3">
      <c r="A26" s="189"/>
      <c r="B26" s="14" t="e">
        <f>AVERAGEIF(Investionen!A:A,Berechnungen!A26,Investionen!C:C)</f>
        <v>#DIV/0!</v>
      </c>
      <c r="C26" s="23" t="s">
        <v>261</v>
      </c>
      <c r="F26" s="13">
        <f>Investionen!A27</f>
        <v>0</v>
      </c>
      <c r="G26" s="14">
        <f>IFERROR(IF(Investionen!F27="Verkauf",0,Investionen!J27),0)</f>
        <v>0</v>
      </c>
      <c r="H26" s="13">
        <f>Investionen!A27</f>
        <v>0</v>
      </c>
      <c r="I26" s="14">
        <f>IFERROR(Investionen!I27,0)</f>
        <v>0</v>
      </c>
      <c r="J26" s="23" t="str">
        <f>J4</f>
        <v>BTC-ETH</v>
      </c>
      <c r="K26" s="41">
        <f>IFERROR(APIHitbtc!B4,0)</f>
        <v>7.4810000000000001E-2</v>
      </c>
      <c r="L26" s="23" t="s">
        <v>750</v>
      </c>
      <c r="M26" s="45" t="s">
        <v>930</v>
      </c>
      <c r="N26">
        <v>0.1</v>
      </c>
      <c r="O26" s="13">
        <f>Investionen!A9</f>
        <v>0</v>
      </c>
      <c r="P26" s="14">
        <f>IFERROR(IF(Investionen!F9="Verkauf",0,Investionen!G9),0)</f>
        <v>0</v>
      </c>
      <c r="Q26" s="43"/>
      <c r="R26" s="258"/>
      <c r="T26" s="57"/>
      <c r="U26" s="3">
        <f>ROUND(IFERROR(SUM(T26*(VLOOKUP(S26,API!1:1048576,13,FALSE))),0),2)</f>
        <v>0</v>
      </c>
      <c r="V26" s="56">
        <f>ROUND(SUMIF(Investionen!A4:A5200,S26,Investionen!G4:G5200),2)</f>
        <v>0</v>
      </c>
      <c r="X26" s="31"/>
      <c r="Z26" s="172">
        <f>Investionen!H26</f>
        <v>0</v>
      </c>
      <c r="AE26">
        <v>9</v>
      </c>
      <c r="AJ26">
        <v>6</v>
      </c>
      <c r="AK26" s="199" t="e">
        <f t="shared" si="10"/>
        <v>#VALUE!</v>
      </c>
      <c r="AL26" s="199">
        <f t="shared" ca="1" si="11"/>
        <v>43174</v>
      </c>
      <c r="AM26" t="e">
        <f t="shared" ca="1" si="12"/>
        <v>#VALUE!</v>
      </c>
      <c r="AO26" t="str">
        <f t="shared" si="13"/>
        <v/>
      </c>
      <c r="BA26" s="53"/>
      <c r="BB26" s="53">
        <f>ROUND(SUMIF(Transaktionen!A4:A5200,BA26,Transaktionen!B4:B5200),8)</f>
        <v>0</v>
      </c>
      <c r="BC26" s="53">
        <f>ROUND(IFERROR(SUM(BB26*(VLOOKUP(BA26,API!1:1048576,13,FALSE))),0),2)</f>
        <v>0</v>
      </c>
    </row>
    <row r="27" spans="1:58" ht="15.75" thickBot="1" x14ac:dyDescent="0.3">
      <c r="A27" s="189"/>
      <c r="B27" s="14" t="e">
        <f>AVERAGEIF(Investionen!A:A,Berechnungen!A27,Investionen!C:C)</f>
        <v>#DIV/0!</v>
      </c>
      <c r="C27" s="23" t="s">
        <v>262</v>
      </c>
      <c r="F27" s="13">
        <f>Investionen!A28</f>
        <v>0</v>
      </c>
      <c r="G27" s="14">
        <f>IFERROR(IF(Investionen!F28="Verkauf",0,Investionen!J28),0)</f>
        <v>0</v>
      </c>
      <c r="H27" s="13">
        <f>Investionen!A28</f>
        <v>0</v>
      </c>
      <c r="I27" s="14">
        <f>IFERROR(Investionen!I28,0)</f>
        <v>0</v>
      </c>
      <c r="J27" s="23" t="str">
        <f>J4</f>
        <v>BTC-ETH</v>
      </c>
      <c r="K27" s="41">
        <v>0.10022409</v>
      </c>
      <c r="L27" s="23" t="s">
        <v>751</v>
      </c>
      <c r="M27" t="s">
        <v>929</v>
      </c>
      <c r="N27">
        <v>0.2</v>
      </c>
      <c r="O27" s="13">
        <f>Investionen!A10</f>
        <v>0</v>
      </c>
      <c r="P27" s="14">
        <f>IFERROR(IF(Investionen!F10="Verkauf",0,Investionen!G10),0)</f>
        <v>0</v>
      </c>
      <c r="Q27" s="43"/>
      <c r="R27" s="258"/>
      <c r="T27" s="57"/>
      <c r="U27" s="3">
        <f>ROUND(IFERROR(SUM(T27*(VLOOKUP(S27,API!1:1048576,13,FALSE))),0),2)</f>
        <v>0</v>
      </c>
      <c r="V27" s="56">
        <f>ROUND(SUMIF(Investionen!A4:A5200,S27,Investionen!G4:G5200),2)</f>
        <v>0</v>
      </c>
      <c r="X27" s="31"/>
      <c r="Z27" s="172">
        <f>Investionen!H27</f>
        <v>0</v>
      </c>
      <c r="AE27">
        <v>10</v>
      </c>
      <c r="AJ27" s="9">
        <v>7</v>
      </c>
      <c r="AK27" s="199" t="e">
        <f t="shared" si="10"/>
        <v>#VALUE!</v>
      </c>
      <c r="AL27" s="199">
        <f t="shared" ca="1" si="11"/>
        <v>43174</v>
      </c>
      <c r="AM27" t="e">
        <f t="shared" ca="1" si="12"/>
        <v>#VALUE!</v>
      </c>
      <c r="AO27" t="str">
        <f t="shared" si="13"/>
        <v/>
      </c>
      <c r="BA27" s="53"/>
      <c r="BB27" s="53">
        <f>ROUND(SUMIF(Transaktionen!A4:A5200,BA27,Transaktionen!B4:B5200),8)</f>
        <v>0</v>
      </c>
      <c r="BC27" s="53">
        <f>ROUND(IFERROR(SUM(BB27*(VLOOKUP(BA27,API!1:1048576,13,FALSE))),0),2)</f>
        <v>0</v>
      </c>
    </row>
    <row r="28" spans="1:58" ht="15.75" thickBot="1" x14ac:dyDescent="0.3">
      <c r="A28" s="189"/>
      <c r="B28" s="14" t="e">
        <f>AVERAGEIF(Investionen!A:A,Berechnungen!A28,Investionen!C:C)</f>
        <v>#DIV/0!</v>
      </c>
      <c r="C28" s="28" t="s">
        <v>263</v>
      </c>
      <c r="D28">
        <v>0</v>
      </c>
      <c r="F28" s="13">
        <f>Investionen!A29</f>
        <v>0</v>
      </c>
      <c r="G28" s="14">
        <f>IFERROR(IF(Investionen!F29="Verkauf",0,Investionen!J29),0)</f>
        <v>0</v>
      </c>
      <c r="H28" s="13">
        <f>Investionen!A29</f>
        <v>0</v>
      </c>
      <c r="I28" s="14">
        <f>IFERROR(Investionen!I29,0)</f>
        <v>0</v>
      </c>
      <c r="J28" s="23"/>
      <c r="K28" s="41"/>
      <c r="L28" s="23"/>
      <c r="M28" s="9"/>
      <c r="N28" s="9"/>
      <c r="O28" s="13">
        <f>Investionen!A11</f>
        <v>0</v>
      </c>
      <c r="P28" s="14">
        <f>IFERROR(IF(Investionen!F11="Verkauf",0,Investionen!G11),0)</f>
        <v>0</v>
      </c>
      <c r="Q28" s="43"/>
      <c r="R28" s="258"/>
      <c r="T28" s="57"/>
      <c r="U28" s="3">
        <f>ROUND(IFERROR(SUM(T28*(VLOOKUP(S28,API!1:1048576,13,FALSE))),0),2)</f>
        <v>0</v>
      </c>
      <c r="V28" s="56">
        <f>ROUND(SUMIF(Investionen!A4:A5200,S28,Investionen!G4:G5200),2)</f>
        <v>0</v>
      </c>
      <c r="X28" s="31"/>
      <c r="Z28" s="172">
        <f>Investionen!H28</f>
        <v>0</v>
      </c>
      <c r="AE28">
        <v>11</v>
      </c>
      <c r="AJ28">
        <v>8</v>
      </c>
      <c r="AK28" s="199" t="e">
        <f t="shared" si="10"/>
        <v>#VALUE!</v>
      </c>
      <c r="AL28" s="199">
        <f t="shared" ca="1" si="11"/>
        <v>43174</v>
      </c>
      <c r="AM28" t="e">
        <f t="shared" ca="1" si="12"/>
        <v>#VALUE!</v>
      </c>
      <c r="AO28" t="str">
        <f t="shared" si="13"/>
        <v/>
      </c>
      <c r="BA28" s="53"/>
      <c r="BB28" s="53">
        <f>ROUND(SUMIF(Transaktionen!A4:A5200,BA28,Transaktionen!B4:B5200),8)</f>
        <v>0</v>
      </c>
      <c r="BC28" s="53">
        <f>ROUND(IFERROR(SUM(BB28*(VLOOKUP(BA28,API!1:1048576,13,FALSE))),0),2)</f>
        <v>0</v>
      </c>
    </row>
    <row r="29" spans="1:58" ht="15.75" thickBot="1" x14ac:dyDescent="0.3">
      <c r="A29" s="189"/>
      <c r="B29" s="14" t="e">
        <f>AVERAGEIF(Investionen!A:A,Berechnungen!A29,Investionen!C:C)</f>
        <v>#DIV/0!</v>
      </c>
      <c r="D29" s="199"/>
      <c r="E29" s="256"/>
      <c r="F29" s="9">
        <f>Investionen!A30</f>
        <v>0</v>
      </c>
      <c r="G29" s="14">
        <f>IFERROR(IF(Investionen!F30="Verkauf",0,Investionen!J30),0)</f>
        <v>0</v>
      </c>
      <c r="H29" s="13">
        <f>Investionen!A30</f>
        <v>0</v>
      </c>
      <c r="I29" s="14">
        <f>IFERROR(Investionen!I30,0)</f>
        <v>0</v>
      </c>
      <c r="J29" s="23"/>
      <c r="K29" s="41"/>
      <c r="L29" s="23"/>
      <c r="O29" s="13">
        <f>Investionen!A12</f>
        <v>0</v>
      </c>
      <c r="P29" s="14">
        <f>IFERROR(IF(Investionen!F12="Verkauf",0,Investionen!G12),0)</f>
        <v>0</v>
      </c>
      <c r="Q29" s="43"/>
      <c r="R29" s="258"/>
      <c r="T29" s="57"/>
      <c r="U29" s="3">
        <f>ROUND(IFERROR(SUM(T29*(VLOOKUP(S29,API!1:1048576,13,FALSE))),0),2)</f>
        <v>0</v>
      </c>
      <c r="V29" s="56">
        <f>ROUND(SUMIF(Investionen!A4:A5200,S29,Investionen!G4:G5200),2)</f>
        <v>0</v>
      </c>
      <c r="X29" s="31"/>
      <c r="Z29" s="172">
        <f>Investionen!H29</f>
        <v>0</v>
      </c>
      <c r="AE29">
        <v>12</v>
      </c>
      <c r="AJ29">
        <v>9</v>
      </c>
      <c r="AK29" s="199" t="e">
        <f t="shared" si="10"/>
        <v>#VALUE!</v>
      </c>
      <c r="AL29" s="199">
        <f t="shared" ca="1" si="11"/>
        <v>43174</v>
      </c>
      <c r="AM29" t="e">
        <f t="shared" ca="1" si="12"/>
        <v>#VALUE!</v>
      </c>
      <c r="AO29" t="str">
        <f t="shared" si="13"/>
        <v/>
      </c>
      <c r="BA29" s="53"/>
      <c r="BB29" s="53">
        <f>ROUND(SUMIF(Transaktionen!A4:A5200,BA29,Transaktionen!B4:B5200),8)</f>
        <v>0</v>
      </c>
      <c r="BC29" s="53">
        <f>ROUND(IFERROR(SUM(BB29*(VLOOKUP(BA29,API!1:1048576,13,FALSE))),0),2)</f>
        <v>0</v>
      </c>
    </row>
    <row r="30" spans="1:58" ht="15.75" thickBot="1" x14ac:dyDescent="0.3">
      <c r="A30" s="189"/>
      <c r="B30" s="14" t="e">
        <f>AVERAGEIF(Investionen!A:A,Berechnungen!A30,Investionen!C:C)</f>
        <v>#DIV/0!</v>
      </c>
      <c r="C30" s="438" t="s">
        <v>267</v>
      </c>
      <c r="D30" s="439"/>
      <c r="E30" s="440"/>
      <c r="F30" s="13">
        <f>Investionen!A31</f>
        <v>0</v>
      </c>
      <c r="G30" s="14">
        <f>IFERROR(IF(Investionen!F31="Verkauf",0,Investionen!J31),0)</f>
        <v>0</v>
      </c>
      <c r="H30" s="13">
        <f>Investionen!A31</f>
        <v>0</v>
      </c>
      <c r="I30" s="14">
        <f>IFERROR(Investionen!I31,0)</f>
        <v>0</v>
      </c>
      <c r="J30" s="23"/>
      <c r="K30" s="41"/>
      <c r="L30" s="23"/>
      <c r="O30" s="13">
        <f>Investionen!A13</f>
        <v>0</v>
      </c>
      <c r="P30" s="14">
        <f>IFERROR(IF(Investionen!F13="Verkauf",0,Investionen!G13),0)</f>
        <v>0</v>
      </c>
      <c r="Q30" s="43"/>
      <c r="R30" s="258"/>
      <c r="T30" s="57"/>
      <c r="U30" s="3">
        <f>ROUND(IFERROR(SUM(T30*(VLOOKUP(S30,API!1:1048576,13,FALSE))),0),2)</f>
        <v>0</v>
      </c>
      <c r="V30" s="56">
        <f>ROUND(SUMIF(Investionen!A4:A5200,S30,Investionen!G4:G5200),2)</f>
        <v>0</v>
      </c>
      <c r="X30" s="31"/>
      <c r="Z30" s="172">
        <f>Investionen!H30</f>
        <v>0</v>
      </c>
      <c r="AE30">
        <v>13</v>
      </c>
      <c r="AJ30" s="9">
        <v>10</v>
      </c>
      <c r="AK30" s="199" t="e">
        <f t="shared" si="10"/>
        <v>#VALUE!</v>
      </c>
      <c r="AL30" s="199">
        <f t="shared" ca="1" si="11"/>
        <v>43174</v>
      </c>
      <c r="AM30" t="e">
        <f t="shared" ca="1" si="12"/>
        <v>#VALUE!</v>
      </c>
      <c r="AO30" t="str">
        <f t="shared" si="13"/>
        <v/>
      </c>
      <c r="BA30" s="53"/>
      <c r="BB30" s="53">
        <f>ROUND(SUMIF(Transaktionen!A4:A5200,BA30,Transaktionen!B4:B5200),8)</f>
        <v>0</v>
      </c>
      <c r="BC30" s="53">
        <f>ROUND(IFERROR(SUM(BB30*(VLOOKUP(BA30,API!1:1048576,13,FALSE))),0),2)</f>
        <v>0</v>
      </c>
    </row>
    <row r="31" spans="1:58" ht="15.75" thickBot="1" x14ac:dyDescent="0.3">
      <c r="A31" s="189"/>
      <c r="B31" s="14" t="e">
        <f>AVERAGEIF(Investionen!A:A,Berechnungen!A31,Investionen!C:C)</f>
        <v>#DIV/0!</v>
      </c>
      <c r="C31" s="30" t="s">
        <v>183</v>
      </c>
      <c r="D31" s="31" t="s">
        <v>184</v>
      </c>
      <c r="E31" s="3" t="s">
        <v>268</v>
      </c>
      <c r="F31" s="13">
        <f>Investionen!A32</f>
        <v>0</v>
      </c>
      <c r="G31" s="14">
        <f>IFERROR(IF(Investionen!F32="Verkauf",0,Investionen!J32),0)</f>
        <v>0</v>
      </c>
      <c r="H31" s="13">
        <f>Investionen!A32</f>
        <v>0</v>
      </c>
      <c r="I31" s="14">
        <f>IFERROR(Investionen!I32,0)</f>
        <v>0</v>
      </c>
      <c r="J31" s="23"/>
      <c r="K31" s="41"/>
      <c r="L31" s="23"/>
      <c r="O31" s="13">
        <f>Investionen!A14</f>
        <v>0</v>
      </c>
      <c r="P31" s="14">
        <f>IFERROR(IF(Investionen!F14="Verkauf",0,Investionen!G14),0)</f>
        <v>0</v>
      </c>
      <c r="Q31" s="43"/>
      <c r="R31" s="258"/>
      <c r="T31" s="57"/>
      <c r="U31" s="3">
        <f>ROUND(IFERROR(SUM(T31*(VLOOKUP(S31,API!1:1048576,13,FALSE))),0),2)</f>
        <v>0</v>
      </c>
      <c r="V31" s="56">
        <f>ROUND(SUMIF(Investionen!A4:A5200,S31,Investionen!G4:G5200),2)</f>
        <v>0</v>
      </c>
      <c r="X31" s="31"/>
      <c r="Z31" s="172">
        <f>Investionen!H31</f>
        <v>0</v>
      </c>
      <c r="AE31">
        <v>14</v>
      </c>
      <c r="AJ31">
        <v>11</v>
      </c>
      <c r="AK31" s="199" t="e">
        <f t="shared" si="10"/>
        <v>#VALUE!</v>
      </c>
      <c r="AL31" s="199">
        <f t="shared" ca="1" si="11"/>
        <v>43174</v>
      </c>
      <c r="AM31" t="e">
        <f t="shared" ca="1" si="12"/>
        <v>#VALUE!</v>
      </c>
      <c r="AO31" t="str">
        <f t="shared" si="13"/>
        <v/>
      </c>
      <c r="BA31" s="53"/>
      <c r="BB31" s="53">
        <f>ROUND(SUMIF(Transaktionen!A4:A5200,BA31,Transaktionen!B4:B5200),8)</f>
        <v>0</v>
      </c>
      <c r="BC31" s="53">
        <f>ROUND(IFERROR(SUM(BB31*(VLOOKUP(BA31,API!1:1048576,13,FALSE))),0),2)</f>
        <v>0</v>
      </c>
    </row>
    <row r="32" spans="1:58" ht="15.75" thickBot="1" x14ac:dyDescent="0.3">
      <c r="B32" s="9" t="e">
        <f>AVERAGEIF(Investionen!A:A,Berechnungen!A32,Investionen!C:C)</f>
        <v>#DIV/0!</v>
      </c>
      <c r="C32" s="30" t="s">
        <v>848</v>
      </c>
      <c r="D32" s="171" t="str">
        <f>IF(C32="BTC",ROUND(VLOOKUP(C32,API!1:1048576,13,FALSE),2),VLOOKUP(C32,API!1:1048576,4,FALSE))</f>
        <v>0,00000370</v>
      </c>
      <c r="F32" s="13">
        <f>Investionen!A33</f>
        <v>0</v>
      </c>
      <c r="G32" s="14">
        <f>IFERROR(IF(Investionen!F33="Verkauf",0,Investionen!J33),0)</f>
        <v>0</v>
      </c>
      <c r="H32" s="13">
        <f>Investionen!A33</f>
        <v>0</v>
      </c>
      <c r="I32" s="14">
        <f>IFERROR(Investionen!I33,0)</f>
        <v>0</v>
      </c>
      <c r="J32" s="23"/>
      <c r="K32" s="41"/>
      <c r="L32" s="23"/>
      <c r="O32" s="13">
        <f>Investionen!A15</f>
        <v>0</v>
      </c>
      <c r="P32" s="14">
        <f>IFERROR(IF(Investionen!F15="Verkauf",0,Investionen!G15),0)</f>
        <v>0</v>
      </c>
      <c r="Q32" s="43"/>
      <c r="R32" s="258"/>
      <c r="T32" s="57"/>
      <c r="U32" s="3">
        <f>ROUND(IFERROR(SUM(T32*(VLOOKUP(S32,API!1:1048576,13,FALSE))),0),2)</f>
        <v>0</v>
      </c>
      <c r="V32" s="56">
        <f>ROUND(SUMIF(Investionen!A4:A5200,S32,Investionen!G4:G5200),2)</f>
        <v>0</v>
      </c>
      <c r="X32" s="31"/>
      <c r="Z32" s="172">
        <f>Investionen!H32</f>
        <v>0</v>
      </c>
      <c r="AE32">
        <v>15</v>
      </c>
      <c r="AJ32">
        <v>12</v>
      </c>
      <c r="AK32" s="199" t="e">
        <f t="shared" si="10"/>
        <v>#VALUE!</v>
      </c>
      <c r="AL32" s="199">
        <f t="shared" ca="1" si="11"/>
        <v>43174</v>
      </c>
      <c r="AM32" t="e">
        <f t="shared" ca="1" si="12"/>
        <v>#VALUE!</v>
      </c>
      <c r="AO32" t="str">
        <f t="shared" si="13"/>
        <v/>
      </c>
      <c r="BA32" s="53"/>
      <c r="BB32" s="53">
        <f>ROUND(SUMIF(Transaktionen!A4:A5200,BA32,Transaktionen!B4:B5200),8)</f>
        <v>0</v>
      </c>
      <c r="BC32" s="53">
        <f>ROUND(IFERROR(SUM(BB32*(VLOOKUP(BA32,API!1:1048576,13,FALSE))),0),2)</f>
        <v>0</v>
      </c>
    </row>
    <row r="33" spans="1:55" ht="15.75" thickBot="1" x14ac:dyDescent="0.3">
      <c r="B33" s="9" t="e">
        <f>AVERAGEIF(Investionen!A:A,Berechnungen!A33,Investionen!C:C)</f>
        <v>#DIV/0!</v>
      </c>
      <c r="C33" s="13" t="s">
        <v>18</v>
      </c>
      <c r="D33" s="171" t="str">
        <f>IF(C33="BTC",ROUND(VLOOKUP(C33,API!1:1048576,13,FALSE),2),VLOOKUP(C33,API!1:1048576,4,FALSE))</f>
        <v>0,0748054</v>
      </c>
      <c r="F33" s="13">
        <f>Investionen!A34</f>
        <v>0</v>
      </c>
      <c r="G33" s="14">
        <f>IFERROR(IF(Investionen!F34="Verkauf",0,Investionen!J34),0)</f>
        <v>0</v>
      </c>
      <c r="H33" s="13">
        <f>Investionen!A34</f>
        <v>0</v>
      </c>
      <c r="I33" s="14">
        <f>IFERROR(Investionen!I34,0)</f>
        <v>0</v>
      </c>
      <c r="J33" s="23"/>
      <c r="K33" s="41"/>
      <c r="L33" s="23"/>
      <c r="O33" s="13">
        <f>Investionen!A16</f>
        <v>0</v>
      </c>
      <c r="P33" s="14">
        <f>IFERROR(IF(Investionen!F16="Verkauf",0,Investionen!G16),0)</f>
        <v>0</v>
      </c>
      <c r="Q33" s="43"/>
      <c r="R33" s="258"/>
      <c r="T33" s="57"/>
      <c r="U33" s="3">
        <f>ROUND(IFERROR(SUM(T33*(VLOOKUP(S33,API!1:1048576,13,FALSE))),0),2)</f>
        <v>0</v>
      </c>
      <c r="V33" s="56">
        <f>ROUND(SUMIF(Investionen!A4:A5200,S33,Investionen!G4:G5200),2)</f>
        <v>0</v>
      </c>
      <c r="X33" s="31"/>
      <c r="Z33" s="172">
        <f>Investionen!H33</f>
        <v>0</v>
      </c>
      <c r="AE33">
        <v>16</v>
      </c>
      <c r="AJ33" s="9">
        <v>13</v>
      </c>
      <c r="AK33" s="199" t="e">
        <f t="shared" si="10"/>
        <v>#VALUE!</v>
      </c>
      <c r="AL33" s="199">
        <f t="shared" ca="1" si="11"/>
        <v>43174</v>
      </c>
      <c r="AM33" t="e">
        <f t="shared" ca="1" si="12"/>
        <v>#VALUE!</v>
      </c>
      <c r="AO33" t="str">
        <f t="shared" si="13"/>
        <v/>
      </c>
      <c r="BA33" s="53"/>
      <c r="BB33" s="53">
        <f>ROUND(SUMIF(Transaktionen!A4:A5200,BA33,Transaktionen!B4:B5200),8)</f>
        <v>0</v>
      </c>
      <c r="BC33" s="53">
        <f>ROUND(IFERROR(SUM(BB33*(VLOOKUP(BA33,API!1:1048576,13,FALSE))),0),2)</f>
        <v>0</v>
      </c>
    </row>
    <row r="34" spans="1:55" ht="15.75" thickBot="1" x14ac:dyDescent="0.3">
      <c r="B34" s="9" t="e">
        <f>AVERAGEIF(Investionen!A:A,Berechnungen!A34,Investionen!C:C)</f>
        <v>#DIV/0!</v>
      </c>
      <c r="C34" s="13" t="s">
        <v>1033</v>
      </c>
      <c r="D34" s="171" t="e">
        <f>IF(C34="BTC",ROUND(VLOOKUP(C34,API!1:1048576,13,FALSE),2),VLOOKUP(C34,API!1:1048576,4,FALSE))</f>
        <v>#N/A</v>
      </c>
      <c r="F34" s="13">
        <f>Investionen!A35</f>
        <v>0</v>
      </c>
      <c r="G34" s="14">
        <f>IFERROR(IF(Investionen!F35="Verkauf",0,Investionen!J35),0)</f>
        <v>0</v>
      </c>
      <c r="H34" s="13">
        <f>Investionen!A35</f>
        <v>0</v>
      </c>
      <c r="I34" s="14">
        <f>IFERROR(Investionen!I35,0)</f>
        <v>0</v>
      </c>
      <c r="J34" s="23"/>
      <c r="K34" s="41"/>
      <c r="L34" s="23"/>
      <c r="O34" s="13">
        <f>Investionen!A17</f>
        <v>0</v>
      </c>
      <c r="P34" s="14">
        <f>IFERROR(IF(Investionen!F17="Verkauf",0,Investionen!G17),0)</f>
        <v>0</v>
      </c>
      <c r="Q34" s="43"/>
      <c r="R34" s="258"/>
      <c r="T34" s="57"/>
      <c r="U34" s="3">
        <f>ROUND(IFERROR(SUM(T34*(VLOOKUP(S34,API!1:1048576,13,FALSE))),0),2)</f>
        <v>0</v>
      </c>
      <c r="V34" s="56">
        <f>ROUND(SUMIF(Investionen!A4:A5200,S34,Investionen!G4:G5200),2)</f>
        <v>0</v>
      </c>
      <c r="X34" s="31"/>
      <c r="Z34" s="172">
        <f>Investionen!H34</f>
        <v>0</v>
      </c>
      <c r="AE34">
        <v>17</v>
      </c>
      <c r="AJ34">
        <v>14</v>
      </c>
      <c r="AK34" s="199" t="e">
        <f t="shared" si="10"/>
        <v>#VALUE!</v>
      </c>
      <c r="AL34" s="199">
        <f t="shared" ca="1" si="11"/>
        <v>43174</v>
      </c>
      <c r="AM34" t="e">
        <f t="shared" ca="1" si="12"/>
        <v>#VALUE!</v>
      </c>
      <c r="AO34" t="str">
        <f t="shared" si="13"/>
        <v/>
      </c>
      <c r="BA34" s="53"/>
      <c r="BB34" s="53">
        <f>ROUND(SUMIF(Transaktionen!A4:A5200,BA34,Transaktionen!B4:B5200),8)</f>
        <v>0</v>
      </c>
      <c r="BC34" s="53">
        <f>ROUND(IFERROR(SUM(BB34*(VLOOKUP(BA34,API!1:1048576,13,FALSE))),0),2)</f>
        <v>0</v>
      </c>
    </row>
    <row r="35" spans="1:55" ht="15.75" thickBot="1" x14ac:dyDescent="0.3">
      <c r="B35" s="9" t="e">
        <f>AVERAGEIF(Investionen!A:A,Berechnungen!A35,Investionen!C:C)</f>
        <v>#DIV/0!</v>
      </c>
      <c r="C35" s="13" t="s">
        <v>26</v>
      </c>
      <c r="D35" s="171" t="str">
        <f>IF(C35="BTC",ROUND(VLOOKUP(C35,API!1:1048576,13,FALSE),2),VLOOKUP(C35,API!1:1048576,4,FALSE))</f>
        <v>0,0199459</v>
      </c>
      <c r="F35" s="13">
        <f>Investionen!A36</f>
        <v>0</v>
      </c>
      <c r="G35" s="14">
        <f>IFERROR(IF(Investionen!F36="Verkauf",0,Investionen!J36),0)</f>
        <v>0</v>
      </c>
      <c r="H35" s="13">
        <f>Investionen!A36</f>
        <v>0</v>
      </c>
      <c r="I35" s="14">
        <f>IFERROR(Investionen!I36,0)</f>
        <v>0</v>
      </c>
      <c r="J35" s="23"/>
      <c r="K35" s="41"/>
      <c r="L35" s="23"/>
      <c r="O35" s="13">
        <f>Investionen!A18</f>
        <v>0</v>
      </c>
      <c r="P35" s="14">
        <f>IFERROR(IF(Investionen!F18="Verkauf",0,Investionen!G18),0)</f>
        <v>0</v>
      </c>
      <c r="Q35" s="43"/>
      <c r="R35" s="258"/>
      <c r="T35" s="57"/>
      <c r="U35" s="3">
        <f>ROUND(IFERROR(SUM(T35*(VLOOKUP(S35,API!1:1048576,13,FALSE))),0),2)</f>
        <v>0</v>
      </c>
      <c r="V35" s="56">
        <f>ROUND(SUMIF(Investionen!A4:A5200,S35,Investionen!G4:G5200),2)</f>
        <v>0</v>
      </c>
      <c r="X35" s="31"/>
      <c r="Z35" s="172">
        <f>Investionen!H35</f>
        <v>0</v>
      </c>
      <c r="AE35">
        <v>18</v>
      </c>
      <c r="AJ35">
        <v>15</v>
      </c>
      <c r="AK35" s="199" t="e">
        <f t="shared" si="10"/>
        <v>#VALUE!</v>
      </c>
      <c r="AL35" s="199">
        <f t="shared" ca="1" si="11"/>
        <v>43174</v>
      </c>
      <c r="AM35" t="e">
        <f t="shared" ca="1" si="12"/>
        <v>#VALUE!</v>
      </c>
      <c r="AO35" t="str">
        <f t="shared" si="13"/>
        <v/>
      </c>
      <c r="BA35" s="53"/>
      <c r="BB35" s="53">
        <f>ROUND(SUMIF(Transaktionen!A4:A5200,BA35,Transaktionen!B4:B5200),8)</f>
        <v>0</v>
      </c>
      <c r="BC35" s="53">
        <f>ROUND(IFERROR(SUM(BB35*(VLOOKUP(BA35,API!1:1048576,13,FALSE))),0),2)</f>
        <v>0</v>
      </c>
    </row>
    <row r="36" spans="1:55" ht="15.75" thickBot="1" x14ac:dyDescent="0.3">
      <c r="B36" s="9" t="e">
        <f>AVERAGEIF(Investionen!A:A,Berechnungen!A36,Investionen!C:C)</f>
        <v>#DIV/0!</v>
      </c>
      <c r="C36" s="15" t="s">
        <v>20</v>
      </c>
      <c r="D36" s="171" t="str">
        <f>IF(C36="BTC",ROUND(VLOOKUP(C36,API!1:1048576,13,FALSE),2),VLOOKUP(C36,API!1:1048576,4,FALSE))</f>
        <v>0,00008749</v>
      </c>
      <c r="F36" s="13">
        <f>Investionen!A37</f>
        <v>0</v>
      </c>
      <c r="G36" s="14">
        <f>IFERROR(IF(Investionen!F37="Verkauf",0,Investionen!J37),0)</f>
        <v>0</v>
      </c>
      <c r="H36" s="13">
        <f>Investionen!A37</f>
        <v>0</v>
      </c>
      <c r="I36" s="14">
        <f>IFERROR(Investionen!I37,0)</f>
        <v>0</v>
      </c>
      <c r="J36" s="23"/>
      <c r="K36" s="41"/>
      <c r="L36" s="23"/>
      <c r="O36" s="13">
        <f>Investionen!A19</f>
        <v>0</v>
      </c>
      <c r="P36" s="14">
        <f>IFERROR(IF(Investionen!F19="Verkauf",0,Investionen!G19),0)</f>
        <v>0</v>
      </c>
      <c r="Q36" s="43"/>
      <c r="R36" s="258"/>
      <c r="T36" s="57"/>
      <c r="U36" s="3">
        <f>ROUND(IFERROR(SUM(T36*(VLOOKUP(S36,API!1:1048576,13,FALSE))),0),2)</f>
        <v>0</v>
      </c>
      <c r="V36" s="56">
        <f>ROUND(SUMIF(Investionen!A4:A5200,S36,Investionen!G4:G5200),2)</f>
        <v>0</v>
      </c>
      <c r="X36" s="31"/>
      <c r="Z36" s="172">
        <f>Investionen!H36</f>
        <v>0</v>
      </c>
      <c r="AE36">
        <v>19</v>
      </c>
      <c r="AJ36" s="9">
        <v>16</v>
      </c>
      <c r="AK36" s="199" t="e">
        <f t="shared" si="10"/>
        <v>#VALUE!</v>
      </c>
      <c r="AL36" s="199">
        <f t="shared" ca="1" si="11"/>
        <v>43174</v>
      </c>
      <c r="AM36" t="e">
        <f t="shared" ca="1" si="12"/>
        <v>#VALUE!</v>
      </c>
      <c r="AO36" t="str">
        <f t="shared" si="13"/>
        <v/>
      </c>
      <c r="BA36" s="53"/>
      <c r="BB36" s="53">
        <f>ROUND(SUMIF(Transaktionen!A4:A5200,BA36,Transaktionen!B4:B5200),8)</f>
        <v>0</v>
      </c>
      <c r="BC36" s="53">
        <f>ROUND(IFERROR(SUM(BB36*(VLOOKUP(BA36,API!1:1048576,13,FALSE))),0),2)</f>
        <v>0</v>
      </c>
    </row>
    <row r="37" spans="1:55" ht="15.75" thickBot="1" x14ac:dyDescent="0.3">
      <c r="B37" s="14" t="e">
        <f>AVERAGEIF(Investionen!A:A,Berechnungen!A37,Investionen!C:C)</f>
        <v>#DIV/0!</v>
      </c>
      <c r="C37" s="6" t="s">
        <v>270</v>
      </c>
      <c r="D37" s="27" t="s">
        <v>942</v>
      </c>
      <c r="E37" s="3" t="s">
        <v>269</v>
      </c>
      <c r="F37" s="13">
        <f>Investionen!A38</f>
        <v>0</v>
      </c>
      <c r="G37" s="14">
        <f>IFERROR(IF(Investionen!F38="Verkauf",0,Investionen!J38),0)</f>
        <v>0</v>
      </c>
      <c r="H37" s="13">
        <f>Investionen!A38</f>
        <v>0</v>
      </c>
      <c r="I37" s="14">
        <f>IFERROR(Investionen!I38,0)</f>
        <v>0</v>
      </c>
      <c r="J37" s="28"/>
      <c r="K37" s="42"/>
      <c r="L37" s="28"/>
      <c r="O37" s="13">
        <f>Investionen!A20</f>
        <v>0</v>
      </c>
      <c r="P37" s="14">
        <f>IFERROR(IF(Investionen!F20="Verkauf",0,Investionen!G20),0)</f>
        <v>0</v>
      </c>
      <c r="Q37" s="43"/>
      <c r="R37" s="258"/>
      <c r="T37" s="57"/>
      <c r="U37" s="3">
        <f>ROUND(IFERROR(SUM(T37*(VLOOKUP(S37,API!1:1048576,13,FALSE))),0),2)</f>
        <v>0</v>
      </c>
      <c r="V37" s="56">
        <f>ROUND(SUMIF(Investionen!A4:A5200,S37,Investionen!G4:G5200),2)</f>
        <v>0</v>
      </c>
      <c r="X37" s="31"/>
      <c r="Z37" s="172">
        <f>Investionen!H37</f>
        <v>0</v>
      </c>
      <c r="AE37">
        <v>20</v>
      </c>
      <c r="AJ37">
        <v>17</v>
      </c>
      <c r="AK37" s="199" t="e">
        <f t="shared" si="10"/>
        <v>#VALUE!</v>
      </c>
      <c r="AL37" s="199">
        <f t="shared" ca="1" si="11"/>
        <v>43174</v>
      </c>
      <c r="AM37" t="e">
        <f t="shared" ca="1" si="12"/>
        <v>#VALUE!</v>
      </c>
      <c r="AO37" t="str">
        <f t="shared" si="13"/>
        <v/>
      </c>
      <c r="BA37" s="53"/>
      <c r="BB37" s="53">
        <f>ROUND(SUMIF(Transaktionen!A4:A5200,BA37,Transaktionen!B4:B5200),8)</f>
        <v>0</v>
      </c>
      <c r="BC37" s="53">
        <f>ROUND(IFERROR(SUM(BB37*(VLOOKUP(BA37,API!1:1048576,13,FALSE))),0),2)</f>
        <v>0</v>
      </c>
    </row>
    <row r="38" spans="1:55" ht="15.75" thickBot="1" x14ac:dyDescent="0.3">
      <c r="B38" s="14" t="e">
        <f>AVERAGEIF(Investionen!A:A,Berechnungen!A38,Investionen!C:C)</f>
        <v>#DIV/0!</v>
      </c>
      <c r="C38" s="6" t="s">
        <v>201</v>
      </c>
      <c r="D38" s="6" t="s">
        <v>201</v>
      </c>
      <c r="F38" s="13">
        <f>Investionen!A39</f>
        <v>0</v>
      </c>
      <c r="G38" s="14">
        <f>IFERROR(IF(Investionen!F39="Verkauf",0,Investionen!J39),0)</f>
        <v>0</v>
      </c>
      <c r="H38" s="13">
        <f>Investionen!A39</f>
        <v>0</v>
      </c>
      <c r="I38" s="14">
        <f>IFERROR(Investionen!I39,0)</f>
        <v>0</v>
      </c>
      <c r="J38" s="438"/>
      <c r="K38" s="439"/>
      <c r="L38" s="440"/>
      <c r="O38" s="13">
        <f>Investionen!A21</f>
        <v>0</v>
      </c>
      <c r="P38" s="14">
        <f>IFERROR(IF(Investionen!F21="Verkauf",0,Investionen!G21),0)</f>
        <v>0</v>
      </c>
      <c r="Q38" s="43"/>
      <c r="R38" s="258"/>
      <c r="T38" s="57"/>
      <c r="U38" s="3">
        <f>ROUND(IFERROR(SUM(T38*(VLOOKUP(S38,API!1:1048576,13,FALSE))),0),2)</f>
        <v>0</v>
      </c>
      <c r="V38" s="56">
        <f>ROUND(SUMIF(Investionen!A4:A5200,S38,Investionen!G4:G5200),2)</f>
        <v>0</v>
      </c>
      <c r="X38" s="31"/>
      <c r="Z38" s="172">
        <f>Investionen!H38</f>
        <v>0</v>
      </c>
      <c r="AE38">
        <v>21</v>
      </c>
      <c r="AJ38">
        <v>18</v>
      </c>
      <c r="AK38" s="199" t="e">
        <f t="shared" si="10"/>
        <v>#VALUE!</v>
      </c>
      <c r="AL38" s="199">
        <f t="shared" ca="1" si="11"/>
        <v>43174</v>
      </c>
      <c r="AM38" t="e">
        <f t="shared" ca="1" si="12"/>
        <v>#VALUE!</v>
      </c>
      <c r="AO38" t="str">
        <f t="shared" si="13"/>
        <v/>
      </c>
      <c r="BA38" s="53"/>
      <c r="BB38" s="53">
        <f>ROUND(SUMIF(Transaktionen!A4:A5200,BA38,Transaktionen!B4:B5200),8)</f>
        <v>0</v>
      </c>
      <c r="BC38" s="53">
        <f>ROUND(IFERROR(SUM(BB38*(VLOOKUP(BA38,API!1:1048576,13,FALSE))),0),2)</f>
        <v>0</v>
      </c>
    </row>
    <row r="39" spans="1:55" ht="15.75" thickBot="1" x14ac:dyDescent="0.3">
      <c r="B39" s="14" t="e">
        <f>AVERAGEIF(Investionen!A:A,Berechnungen!A39,Investionen!C:C)</f>
        <v>#DIV/0!</v>
      </c>
      <c r="C39" s="3">
        <v>0</v>
      </c>
      <c r="D39" s="3">
        <v>0</v>
      </c>
      <c r="E39" s="23"/>
      <c r="F39" s="13">
        <f>Investionen!A40</f>
        <v>0</v>
      </c>
      <c r="G39" s="14">
        <f>IFERROR(IF(Investionen!F40="Verkauf",0,Investionen!J40),0)</f>
        <v>0</v>
      </c>
      <c r="H39" s="13">
        <f>Investionen!A40</f>
        <v>0</v>
      </c>
      <c r="I39" s="14">
        <f>IFERROR(Investionen!I40,0)</f>
        <v>0</v>
      </c>
      <c r="J39" s="142"/>
      <c r="K39" s="142" t="s">
        <v>3</v>
      </c>
      <c r="L39" s="144" t="s">
        <v>11</v>
      </c>
      <c r="M39" s="143" t="s">
        <v>15</v>
      </c>
      <c r="O39" s="13">
        <f>Investionen!A22</f>
        <v>0</v>
      </c>
      <c r="P39" s="14">
        <f>IFERROR(IF(Investionen!F22="Verkauf",0,Investionen!G22),0)</f>
        <v>0</v>
      </c>
      <c r="Q39" s="43"/>
      <c r="R39" s="258"/>
      <c r="T39" s="57"/>
      <c r="U39" s="3">
        <f>ROUND(IFERROR(SUM(T39*(VLOOKUP(S39,API!1:1048576,13,FALSE))),0),2)</f>
        <v>0</v>
      </c>
      <c r="V39" s="56">
        <f>ROUND(SUMIF(Investionen!A4:A5200,S39,Investionen!G4:G5200),2)</f>
        <v>0</v>
      </c>
      <c r="X39" s="31"/>
      <c r="Z39" s="172">
        <f>Investionen!H39</f>
        <v>0</v>
      </c>
      <c r="AE39">
        <v>22</v>
      </c>
      <c r="AJ39" s="9">
        <v>19</v>
      </c>
      <c r="AK39" s="199" t="e">
        <f t="shared" si="10"/>
        <v>#VALUE!</v>
      </c>
      <c r="AL39" s="199">
        <f t="shared" ca="1" si="11"/>
        <v>43174</v>
      </c>
      <c r="AM39" t="e">
        <f t="shared" ca="1" si="12"/>
        <v>#VALUE!</v>
      </c>
      <c r="AO39" t="str">
        <f t="shared" si="13"/>
        <v/>
      </c>
      <c r="BA39" s="53"/>
      <c r="BB39" s="53">
        <f>ROUND(SUMIF(Transaktionen!A4:A5200,BA39,Transaktionen!B4:B5200),8)</f>
        <v>0</v>
      </c>
      <c r="BC39" s="53">
        <f>ROUND(IFERROR(SUM(BB39*(VLOOKUP(BA39,API!1:1048576,13,FALSE))),0),2)</f>
        <v>0</v>
      </c>
    </row>
    <row r="40" spans="1:55" ht="15.75" thickBot="1" x14ac:dyDescent="0.3">
      <c r="B40" s="9" t="e">
        <f>AVERAGEIF(Investionen!A:A,Berechnungen!A40,Investionen!C:C)</f>
        <v>#DIV/0!</v>
      </c>
      <c r="C40" s="32"/>
      <c r="D40" s="151"/>
      <c r="E40" s="23"/>
      <c r="F40" s="13">
        <f>Investionen!A41</f>
        <v>0</v>
      </c>
      <c r="G40" s="14">
        <f>IFERROR(IF(Investionen!F41="Verkauf",0,Investionen!J41),0)</f>
        <v>0</v>
      </c>
      <c r="H40" s="13">
        <f>Investionen!A41</f>
        <v>0</v>
      </c>
      <c r="I40" s="14">
        <f>IFERROR(Investionen!I41,0)</f>
        <v>0</v>
      </c>
      <c r="J40" s="147"/>
      <c r="K40" s="147" t="s">
        <v>1106</v>
      </c>
      <c r="L40" s="148" t="s">
        <v>4439</v>
      </c>
      <c r="M40" s="148" t="s">
        <v>4440</v>
      </c>
      <c r="O40" s="13">
        <f>Investionen!A23</f>
        <v>0</v>
      </c>
      <c r="P40" s="14">
        <f>IFERROR(IF(Investionen!F23="Verkauf",0,Investionen!G23),0)</f>
        <v>0</v>
      </c>
      <c r="Q40" s="43"/>
      <c r="R40" s="258"/>
      <c r="T40" s="57"/>
      <c r="U40" s="3">
        <f>ROUND(IFERROR(SUM(T40*(VLOOKUP(S40,API!1:1048576,13,FALSE))),0),2)</f>
        <v>0</v>
      </c>
      <c r="V40" s="56">
        <f>ROUND(SUMIF(Investionen!A4:A5200,S40,Investionen!G4:G5200),2)</f>
        <v>0</v>
      </c>
      <c r="X40" s="31"/>
      <c r="Z40" s="172">
        <f>Investionen!H40</f>
        <v>0</v>
      </c>
      <c r="AE40">
        <v>23</v>
      </c>
      <c r="AJ40">
        <v>20</v>
      </c>
      <c r="AK40" s="199" t="e">
        <f t="shared" si="10"/>
        <v>#VALUE!</v>
      </c>
      <c r="AL40" s="199">
        <f t="shared" ca="1" si="11"/>
        <v>43174</v>
      </c>
      <c r="AM40" t="e">
        <f t="shared" ca="1" si="12"/>
        <v>#VALUE!</v>
      </c>
      <c r="AO40" t="str">
        <f t="shared" si="13"/>
        <v/>
      </c>
      <c r="BA40" s="53"/>
      <c r="BB40" s="53">
        <f>ROUND(SUMIF(Transaktionen!A4:A5200,BA40,Transaktionen!B4:B5200),8)</f>
        <v>0</v>
      </c>
      <c r="BC40" s="53">
        <f>ROUND(IFERROR(SUM(BB40*(VLOOKUP(BA40,API!1:1048576,13,FALSE))),0),2)</f>
        <v>0</v>
      </c>
    </row>
    <row r="41" spans="1:55" ht="15.75" thickBot="1" x14ac:dyDescent="0.3">
      <c r="B41" s="9" t="e">
        <f>AVERAGEIF(Investionen!A:A,Berechnungen!A41,Investionen!C:C)</f>
        <v>#DIV/0!</v>
      </c>
      <c r="D41" s="23">
        <v>1</v>
      </c>
      <c r="E41" s="23"/>
      <c r="F41" s="13">
        <f>Investionen!A42</f>
        <v>0</v>
      </c>
      <c r="G41" s="14">
        <f>IFERROR(IF(Investionen!F42="Verkauf",0,Investionen!J42),0)</f>
        <v>0</v>
      </c>
      <c r="H41" s="13">
        <f>Investionen!A42</f>
        <v>0</v>
      </c>
      <c r="I41" s="14">
        <f>IFERROR(Investionen!I42,0)</f>
        <v>0</v>
      </c>
      <c r="J41" s="147"/>
      <c r="K41" s="147" t="s">
        <v>2216</v>
      </c>
      <c r="L41" s="148" t="s">
        <v>4122</v>
      </c>
      <c r="M41" s="148" t="s">
        <v>4123</v>
      </c>
      <c r="O41" s="13">
        <f>Investionen!A24</f>
        <v>0</v>
      </c>
      <c r="P41" s="14">
        <f>IFERROR(IF(Investionen!F24="Verkauf",0,Investionen!G24),0)</f>
        <v>0</v>
      </c>
      <c r="Q41" s="43"/>
      <c r="R41" s="258"/>
      <c r="T41" s="57"/>
      <c r="U41" s="3">
        <f>ROUND(IFERROR(SUM(T41*(VLOOKUP(S41,API!1:1048576,13,FALSE))),0),2)</f>
        <v>0</v>
      </c>
      <c r="V41" s="56">
        <f>ROUND(SUMIF(Investionen!A4:A5200,S41,Investionen!G4:G5200),2)</f>
        <v>0</v>
      </c>
      <c r="X41" s="31"/>
      <c r="Z41" s="172">
        <f>Investionen!H41</f>
        <v>0</v>
      </c>
      <c r="AE41">
        <v>24</v>
      </c>
      <c r="AJ41">
        <v>21</v>
      </c>
      <c r="AK41" s="199" t="e">
        <f t="shared" si="10"/>
        <v>#VALUE!</v>
      </c>
      <c r="AL41" s="199">
        <f t="shared" ca="1" si="11"/>
        <v>43174</v>
      </c>
      <c r="AM41" t="e">
        <f t="shared" ca="1" si="12"/>
        <v>#VALUE!</v>
      </c>
      <c r="AO41" t="str">
        <f t="shared" si="13"/>
        <v/>
      </c>
      <c r="BA41" s="53"/>
      <c r="BB41" s="53">
        <f>ROUND(SUMIF(Transaktionen!A4:A5200,BA41,Transaktionen!B4:B5200),8)</f>
        <v>0</v>
      </c>
      <c r="BC41" s="53">
        <f>ROUND(IFERROR(SUM(BB41*(VLOOKUP(BA41,API!1:1048576,13,FALSE))),0),2)</f>
        <v>0</v>
      </c>
    </row>
    <row r="42" spans="1:55" ht="15.75" thickBot="1" x14ac:dyDescent="0.3">
      <c r="B42" s="9" t="e">
        <f>AVERAGEIF(Investionen!A:A,Berechnungen!A42,Investionen!C:C)</f>
        <v>#DIV/0!</v>
      </c>
      <c r="D42" s="23"/>
      <c r="E42" s="23"/>
      <c r="F42" s="13">
        <f>Investionen!A43</f>
        <v>0</v>
      </c>
      <c r="G42" s="14">
        <f>IFERROR(IF(Investionen!F43="Verkauf",0,Investionen!J43),0)</f>
        <v>0</v>
      </c>
      <c r="H42" s="13">
        <f>Investionen!A43</f>
        <v>0</v>
      </c>
      <c r="I42" s="14">
        <f>IFERROR(Investionen!I43,0)</f>
        <v>0</v>
      </c>
      <c r="J42" s="145"/>
      <c r="K42" s="147" t="s">
        <v>1575</v>
      </c>
      <c r="L42" s="148" t="s">
        <v>2823</v>
      </c>
      <c r="M42" s="148" t="s">
        <v>3612</v>
      </c>
      <c r="O42" s="13">
        <f>Investionen!A25</f>
        <v>0</v>
      </c>
      <c r="P42" s="14">
        <f>IFERROR(IF(Investionen!F25="Verkauf",0,Investionen!G25),0)</f>
        <v>0</v>
      </c>
      <c r="Q42" s="43"/>
      <c r="R42" s="258"/>
      <c r="T42" s="57"/>
      <c r="U42" s="3">
        <f>ROUND(IFERROR(SUM(T42*(VLOOKUP(S42,API!1:1048576,13,FALSE))),0),2)</f>
        <v>0</v>
      </c>
      <c r="V42" s="56">
        <f>ROUND(SUMIF(Investionen!A4:A5200,S42,Investionen!G4:G5200),2)</f>
        <v>0</v>
      </c>
      <c r="X42" s="31"/>
      <c r="Z42" s="172">
        <f>Investionen!H42</f>
        <v>0</v>
      </c>
      <c r="AE42">
        <v>25</v>
      </c>
      <c r="AJ42" s="9">
        <v>22</v>
      </c>
      <c r="AK42" s="199" t="e">
        <f t="shared" si="10"/>
        <v>#VALUE!</v>
      </c>
      <c r="AL42" s="199">
        <f t="shared" ca="1" si="11"/>
        <v>43174</v>
      </c>
      <c r="AM42" t="e">
        <f t="shared" ca="1" si="12"/>
        <v>#VALUE!</v>
      </c>
      <c r="AO42" t="str">
        <f t="shared" si="13"/>
        <v/>
      </c>
      <c r="BA42" s="53"/>
      <c r="BB42" s="53">
        <f>ROUND(SUMIF(Transaktionen!A4:A5200,BA42,Transaktionen!B4:B5200),8)</f>
        <v>0</v>
      </c>
      <c r="BC42" s="53">
        <f>ROUND(IFERROR(SUM(BB42*(VLOOKUP(BA42,API!1:1048576,13,FALSE))),0),2)</f>
        <v>0</v>
      </c>
    </row>
    <row r="43" spans="1:55" ht="15.75" thickBot="1" x14ac:dyDescent="0.3">
      <c r="B43" s="14" t="e">
        <f>AVERAGEIF(Investionen!A:A,Berechnungen!A43,Investionen!C:C)</f>
        <v>#DIV/0!</v>
      </c>
      <c r="C43" s="435" t="s">
        <v>827</v>
      </c>
      <c r="D43" s="436"/>
      <c r="E43" s="437"/>
      <c r="F43" s="13">
        <f>Investionen!A44</f>
        <v>0</v>
      </c>
      <c r="G43" s="14">
        <f>IFERROR(IF(Investionen!F44="Verkauf",0,Investionen!J44),0)</f>
        <v>0</v>
      </c>
      <c r="H43" s="13">
        <f>Investionen!A44</f>
        <v>0</v>
      </c>
      <c r="I43" s="14">
        <f>IFERROR(Investionen!I44,0)</f>
        <v>0</v>
      </c>
      <c r="J43" s="145"/>
      <c r="K43" s="145" t="s">
        <v>189</v>
      </c>
      <c r="L43" s="146" t="s">
        <v>4407</v>
      </c>
      <c r="M43" s="146" t="s">
        <v>4408</v>
      </c>
      <c r="O43" s="13">
        <f>Investionen!A26</f>
        <v>0</v>
      </c>
      <c r="P43" s="14">
        <f>IFERROR(IF(Investionen!F26="Verkauf",0,Investionen!G26),0)</f>
        <v>0</v>
      </c>
      <c r="Q43" s="43"/>
      <c r="R43" s="258"/>
      <c r="T43" s="57"/>
      <c r="U43" s="3">
        <f>ROUND(IFERROR(SUM(T43*(VLOOKUP(S43,API!1:1048576,13,FALSE))),0),2)</f>
        <v>0</v>
      </c>
      <c r="V43" s="56">
        <f>ROUND(SUMIF(Investionen!A4:A5200,S43,Investionen!G4:G5200),2)</f>
        <v>0</v>
      </c>
      <c r="X43" s="31"/>
      <c r="Z43" s="172">
        <f>Investionen!H43</f>
        <v>0</v>
      </c>
      <c r="AE43">
        <v>26</v>
      </c>
      <c r="AJ43">
        <v>23</v>
      </c>
      <c r="AK43" s="199" t="e">
        <f t="shared" si="10"/>
        <v>#VALUE!</v>
      </c>
      <c r="AL43" s="199">
        <f t="shared" ca="1" si="11"/>
        <v>43174</v>
      </c>
      <c r="AM43" t="e">
        <f t="shared" ca="1" si="12"/>
        <v>#VALUE!</v>
      </c>
      <c r="AO43" t="str">
        <f t="shared" si="13"/>
        <v/>
      </c>
      <c r="BA43" s="53"/>
      <c r="BB43" s="53">
        <f>ROUND(SUMIF(Transaktionen!A4:A5200,BA43,Transaktionen!B4:B5200),8)</f>
        <v>0</v>
      </c>
      <c r="BC43" s="53">
        <f>ROUND(IFERROR(SUM(BB43*(VLOOKUP(BA43,API!1:1048576,13,FALSE))),0),2)</f>
        <v>0</v>
      </c>
    </row>
    <row r="44" spans="1:55" ht="15.75" thickBot="1" x14ac:dyDescent="0.3">
      <c r="B44" s="14" t="e">
        <f>AVERAGEIF(Investionen!A:A,Berechnungen!A44,Investionen!C:C)</f>
        <v>#DIV/0!</v>
      </c>
      <c r="C44" t="s">
        <v>828</v>
      </c>
      <c r="D44">
        <v>1366</v>
      </c>
      <c r="E44">
        <v>768</v>
      </c>
      <c r="F44" s="13">
        <f>Investionen!A45</f>
        <v>0</v>
      </c>
      <c r="G44" s="14">
        <f>IFERROR(IF(Investionen!F45="Verkauf",0,Investionen!J45),0)</f>
        <v>0</v>
      </c>
      <c r="H44" s="13">
        <f>Investionen!A45</f>
        <v>0</v>
      </c>
      <c r="I44" s="14">
        <f>IFERROR(Investionen!I45,0)</f>
        <v>0</v>
      </c>
      <c r="J44" s="147"/>
      <c r="K44" s="147" t="s">
        <v>264</v>
      </c>
      <c r="L44" s="148" t="s">
        <v>4373</v>
      </c>
      <c r="M44" s="148" t="s">
        <v>4401</v>
      </c>
      <c r="O44" s="13">
        <f>Investionen!A27</f>
        <v>0</v>
      </c>
      <c r="P44" s="14">
        <f>IFERROR(IF(Investionen!F27="Verkauf",0,Investionen!G27),0)</f>
        <v>0</v>
      </c>
      <c r="Q44" s="43"/>
      <c r="R44" s="258"/>
      <c r="T44" s="57"/>
      <c r="U44" s="3">
        <f>ROUND(IFERROR(SUM(T44*(VLOOKUP(S44,API!1:1048576,13,FALSE))),0),2)</f>
        <v>0</v>
      </c>
      <c r="V44" s="56">
        <f>ROUND(SUMIF(Investionen!A4:A5200,S44,Investionen!G4:G5200),2)</f>
        <v>0</v>
      </c>
      <c r="X44" s="31"/>
      <c r="Z44" s="172">
        <f>Investionen!H44</f>
        <v>0</v>
      </c>
      <c r="AE44">
        <v>27</v>
      </c>
      <c r="AJ44">
        <v>24</v>
      </c>
      <c r="AK44" s="199" t="e">
        <f t="shared" si="10"/>
        <v>#VALUE!</v>
      </c>
      <c r="AL44" s="199">
        <f t="shared" ca="1" si="11"/>
        <v>43174</v>
      </c>
      <c r="AM44" t="e">
        <f t="shared" ca="1" si="12"/>
        <v>#VALUE!</v>
      </c>
      <c r="AO44" t="str">
        <f t="shared" si="13"/>
        <v/>
      </c>
      <c r="BA44" s="53"/>
      <c r="BB44" s="53">
        <f>ROUND(SUMIF(Transaktionen!A4:A5200,BA44,Transaktionen!B4:B5200),8)</f>
        <v>0</v>
      </c>
      <c r="BC44" s="53">
        <f>ROUND(IFERROR(SUM(BB44*(VLOOKUP(BA44,API!1:1048576,13,FALSE))),0),2)</f>
        <v>0</v>
      </c>
    </row>
    <row r="45" spans="1:55" ht="15.75" thickBot="1" x14ac:dyDescent="0.3">
      <c r="A45" s="50"/>
      <c r="B45" s="14" t="e">
        <f>AVERAGEIF(Investionen!A:A,Berechnungen!A45,Investionen!C:C)</f>
        <v>#DIV/0!</v>
      </c>
      <c r="C45" t="s">
        <v>829</v>
      </c>
      <c r="D45">
        <v>1920</v>
      </c>
      <c r="E45" s="50">
        <v>1080</v>
      </c>
      <c r="F45" s="9">
        <f>Investionen!A46</f>
        <v>0</v>
      </c>
      <c r="G45" s="14">
        <f>IFERROR(IF(Investionen!F46="Verkauf",0,Investionen!J46),0)</f>
        <v>0</v>
      </c>
      <c r="H45" s="13">
        <f>Investionen!A46</f>
        <v>0</v>
      </c>
      <c r="I45" s="14">
        <f>IFERROR(Investionen!I46,0)</f>
        <v>0</v>
      </c>
      <c r="J45" s="145"/>
      <c r="K45" s="145" t="s">
        <v>1123</v>
      </c>
      <c r="L45" s="146" t="s">
        <v>4370</v>
      </c>
      <c r="M45" s="146" t="s">
        <v>4441</v>
      </c>
      <c r="O45" s="13">
        <f>Investionen!A28</f>
        <v>0</v>
      </c>
      <c r="P45" s="14">
        <f>IFERROR(IF(Investionen!F28="Verkauf",0,Investionen!G28),0)</f>
        <v>0</v>
      </c>
      <c r="Q45" s="43"/>
      <c r="R45" s="258"/>
      <c r="T45" s="57"/>
      <c r="U45" s="3">
        <f>ROUND(IFERROR(SUM(T45*(VLOOKUP(S45,API!1:1048576,13,FALSE))),0),2)</f>
        <v>0</v>
      </c>
      <c r="V45" s="56">
        <f>ROUND(SUMIF(Investionen!A4:A5200,S45,Investionen!G4:G5200),2)</f>
        <v>0</v>
      </c>
      <c r="X45" s="31"/>
      <c r="Z45" s="172">
        <f>Investionen!H45</f>
        <v>0</v>
      </c>
      <c r="AE45">
        <v>28</v>
      </c>
      <c r="AJ45" s="9">
        <v>25</v>
      </c>
      <c r="AK45" s="199" t="e">
        <f t="shared" si="10"/>
        <v>#VALUE!</v>
      </c>
      <c r="AL45" s="199">
        <f t="shared" ca="1" si="11"/>
        <v>43174</v>
      </c>
      <c r="AM45" t="e">
        <f t="shared" ca="1" si="12"/>
        <v>#VALUE!</v>
      </c>
      <c r="AO45" t="str">
        <f t="shared" si="13"/>
        <v/>
      </c>
      <c r="BA45" s="53"/>
      <c r="BB45" s="53">
        <f>ROUND(SUMIF(Transaktionen!A4:A5200,BA45,Transaktionen!B4:B5200),8)</f>
        <v>0</v>
      </c>
      <c r="BC45" s="53">
        <f>ROUND(IFERROR(SUM(BB45*(VLOOKUP(BA45,API!1:1048576,13,FALSE))),0),2)</f>
        <v>0</v>
      </c>
    </row>
    <row r="46" spans="1:55" ht="15.75" thickBot="1" x14ac:dyDescent="0.3">
      <c r="B46" s="14" t="e">
        <f>AVERAGEIF(Investionen!A:A,Berechnungen!A46,Investionen!C:C)</f>
        <v>#DIV/0!</v>
      </c>
      <c r="C46" t="s">
        <v>832</v>
      </c>
      <c r="D46" s="50" t="s">
        <v>830</v>
      </c>
      <c r="E46" t="s">
        <v>831</v>
      </c>
      <c r="F46" s="13">
        <f>Investionen!A47</f>
        <v>0</v>
      </c>
      <c r="G46" s="14">
        <f>IFERROR(IF(Investionen!F47="Verkauf",0,Investionen!J47),0)</f>
        <v>0</v>
      </c>
      <c r="H46" s="13">
        <f>Investionen!A47</f>
        <v>0</v>
      </c>
      <c r="I46" s="14">
        <f>IFERROR(Investionen!I47,0)</f>
        <v>0</v>
      </c>
      <c r="J46" s="147"/>
      <c r="K46" s="145" t="s">
        <v>1113</v>
      </c>
      <c r="L46" s="146" t="s">
        <v>2739</v>
      </c>
      <c r="M46" s="146" t="s">
        <v>4433</v>
      </c>
      <c r="O46" s="13">
        <f>Investionen!A29</f>
        <v>0</v>
      </c>
      <c r="P46" s="14">
        <f>IFERROR(IF(Investionen!F29="Verkauf",0,Investionen!G29),0)</f>
        <v>0</v>
      </c>
      <c r="Q46" s="43"/>
      <c r="R46" s="258"/>
      <c r="T46" s="57"/>
      <c r="U46" s="3">
        <f>ROUND(IFERROR(SUM(T46*(VLOOKUP(S46,API!1:1048576,13,FALSE))),0),2)</f>
        <v>0</v>
      </c>
      <c r="V46" s="56">
        <f>ROUND(SUMIF(Investionen!A4:A5200,S46,Investionen!G4:G5200),2)</f>
        <v>0</v>
      </c>
      <c r="X46" s="31"/>
      <c r="Z46" s="172">
        <f>Investionen!H46</f>
        <v>0</v>
      </c>
      <c r="AE46">
        <v>29</v>
      </c>
      <c r="AJ46">
        <v>26</v>
      </c>
      <c r="AK46" s="199" t="e">
        <f t="shared" si="10"/>
        <v>#VALUE!</v>
      </c>
      <c r="AL46" s="199">
        <f t="shared" ca="1" si="11"/>
        <v>43174</v>
      </c>
      <c r="AM46" t="e">
        <f t="shared" ca="1" si="12"/>
        <v>#VALUE!</v>
      </c>
      <c r="AO46" t="str">
        <f t="shared" si="13"/>
        <v/>
      </c>
      <c r="BA46" s="53"/>
      <c r="BB46" s="53">
        <f>ROUND(SUMIF(Transaktionen!A4:A5200,BA46,Transaktionen!B4:B5200),8)</f>
        <v>0</v>
      </c>
      <c r="BC46" s="53">
        <f>ROUND(IFERROR(SUM(BB46*(VLOOKUP(BA46,API!1:1048576,13,FALSE))),0),2)</f>
        <v>0</v>
      </c>
    </row>
    <row r="47" spans="1:55" ht="15.75" thickBot="1" x14ac:dyDescent="0.3">
      <c r="B47" s="14" t="e">
        <f>AVERAGEIF(Investionen!A:A,Berechnungen!A47,Investionen!C:C)</f>
        <v>#DIV/0!</v>
      </c>
      <c r="C47">
        <f>ROUND(SUM(D44)/ (D45)*100 - 100,2)</f>
        <v>-28.85</v>
      </c>
      <c r="D47">
        <v>10</v>
      </c>
      <c r="E47">
        <f>ROUND(SUM(D47-D47*C47%),2)</f>
        <v>12.89</v>
      </c>
      <c r="F47" s="13">
        <f>Investionen!A48</f>
        <v>0</v>
      </c>
      <c r="G47" s="14">
        <f>IFERROR(IF(Investionen!F48="Verkauf",0,Investionen!J48),0)</f>
        <v>0</v>
      </c>
      <c r="H47" s="13">
        <f>Investionen!A48</f>
        <v>0</v>
      </c>
      <c r="I47" s="14">
        <f>IFERROR(Investionen!I48,0)</f>
        <v>0</v>
      </c>
      <c r="J47" s="147"/>
      <c r="K47" s="147" t="s">
        <v>1030</v>
      </c>
      <c r="L47" s="148" t="s">
        <v>4422</v>
      </c>
      <c r="M47" s="148" t="s">
        <v>4423</v>
      </c>
      <c r="O47" s="13">
        <f>Investionen!A30</f>
        <v>0</v>
      </c>
      <c r="P47" s="14">
        <f>IFERROR(IF(Investionen!F30="Verkauf",0,Investionen!G30),0)</f>
        <v>0</v>
      </c>
      <c r="Q47" s="43"/>
      <c r="R47" s="258"/>
      <c r="T47" s="57"/>
      <c r="U47" s="3">
        <f>ROUND(IFERROR(SUM(T47*(VLOOKUP(S47,API!1:1048576,13,FALSE))),0),2)</f>
        <v>0</v>
      </c>
      <c r="V47" s="56">
        <f>ROUND(SUMIF(Investionen!A4:A5200,S47,Investionen!G4:G5200),2)</f>
        <v>0</v>
      </c>
      <c r="X47" s="31"/>
      <c r="Z47" s="172">
        <f>Investionen!H47</f>
        <v>0</v>
      </c>
      <c r="AE47">
        <v>30</v>
      </c>
      <c r="AJ47">
        <v>27</v>
      </c>
      <c r="AK47" s="199" t="e">
        <f t="shared" si="10"/>
        <v>#VALUE!</v>
      </c>
      <c r="AL47" s="199">
        <f t="shared" ca="1" si="11"/>
        <v>43174</v>
      </c>
      <c r="AM47" t="e">
        <f t="shared" ca="1" si="12"/>
        <v>#VALUE!</v>
      </c>
      <c r="AO47" t="str">
        <f t="shared" si="13"/>
        <v/>
      </c>
      <c r="BA47" s="53"/>
      <c r="BB47" s="53">
        <f>ROUND(SUMIF(Transaktionen!A4:A5200,BA47,Transaktionen!B4:B5200),8)</f>
        <v>0</v>
      </c>
      <c r="BC47" s="53">
        <f>ROUND(IFERROR(SUM(BB47*(VLOOKUP(BA47,API!1:1048576,13,FALSE))),0),2)</f>
        <v>0</v>
      </c>
    </row>
    <row r="48" spans="1:55" ht="15.75" thickBot="1" x14ac:dyDescent="0.3">
      <c r="B48" s="14" t="e">
        <f>AVERAGEIF(Investionen!A:A,Berechnungen!A48,Investionen!C:C)</f>
        <v>#DIV/0!</v>
      </c>
      <c r="C48" t="s">
        <v>833</v>
      </c>
      <c r="D48">
        <v>6.43</v>
      </c>
      <c r="E48">
        <f>ROUND(SUM(D48-D48*C47%),2)</f>
        <v>8.2899999999999991</v>
      </c>
      <c r="F48" s="13">
        <f>Investionen!A49</f>
        <v>0</v>
      </c>
      <c r="G48" s="14">
        <f>IFERROR(IF(Investionen!F49="Verkauf",0,Investionen!J49),0)</f>
        <v>0</v>
      </c>
      <c r="H48" s="13">
        <f>Investionen!A49</f>
        <v>0</v>
      </c>
      <c r="I48" s="14">
        <f>IFERROR(Investionen!I49,0)</f>
        <v>0</v>
      </c>
      <c r="J48" s="145"/>
      <c r="K48" s="145" t="s">
        <v>120</v>
      </c>
      <c r="L48" s="146" t="s">
        <v>4435</v>
      </c>
      <c r="M48" s="146" t="s">
        <v>4436</v>
      </c>
      <c r="O48" s="13">
        <f>Investionen!A31</f>
        <v>0</v>
      </c>
      <c r="P48" s="14">
        <f>IFERROR(IF(Investionen!F31="Verkauf",0,Investionen!G31),0)</f>
        <v>0</v>
      </c>
      <c r="Q48" s="43"/>
      <c r="R48" s="258"/>
      <c r="T48" s="57"/>
      <c r="U48" s="3">
        <f>ROUND(IFERROR(SUM(T48*(VLOOKUP(S48,API!1:1048576,13,FALSE))),0),2)</f>
        <v>0</v>
      </c>
      <c r="V48" s="56">
        <f>ROUND(SUMIF(Investionen!A4:A5200,S48,Investionen!G4:G5200),2)</f>
        <v>0</v>
      </c>
      <c r="X48" s="31"/>
      <c r="Z48" s="172">
        <f>Investionen!H48</f>
        <v>0</v>
      </c>
      <c r="AE48" s="9">
        <v>31</v>
      </c>
      <c r="AF48" s="9"/>
      <c r="AJ48" s="9">
        <v>28</v>
      </c>
      <c r="AK48" s="199" t="e">
        <f t="shared" si="10"/>
        <v>#VALUE!</v>
      </c>
      <c r="AL48" s="199">
        <f t="shared" ca="1" si="11"/>
        <v>43174</v>
      </c>
      <c r="AM48" t="e">
        <f t="shared" ca="1" si="12"/>
        <v>#VALUE!</v>
      </c>
      <c r="AO48" t="str">
        <f t="shared" si="13"/>
        <v/>
      </c>
      <c r="BA48" s="53"/>
      <c r="BB48" s="53">
        <f>ROUND(SUMIF(Transaktionen!A4:A5200,BA48,Transaktionen!B4:B5200),8)</f>
        <v>0</v>
      </c>
      <c r="BC48" s="53">
        <f>ROUND(IFERROR(SUM(BB48*(VLOOKUP(BA48,API!1:1048576,13,FALSE))),0),2)</f>
        <v>0</v>
      </c>
    </row>
    <row r="49" spans="2:55" ht="15.75" thickBot="1" x14ac:dyDescent="0.3">
      <c r="B49" s="14" t="e">
        <f>AVERAGEIF(Investionen!A:A,Berechnungen!A49,Investionen!C:C)</f>
        <v>#DIV/0!</v>
      </c>
      <c r="D49">
        <v>15.14</v>
      </c>
      <c r="E49">
        <f>ROUND(SUM(D49-D49*C47%),2)</f>
        <v>19.510000000000002</v>
      </c>
      <c r="F49" s="13">
        <f>Investionen!A50</f>
        <v>0</v>
      </c>
      <c r="G49" s="14">
        <f>IFERROR(IF(Investionen!F50="Verkauf",0,Investionen!J50),0)</f>
        <v>0</v>
      </c>
      <c r="H49" s="13">
        <f>Investionen!A50</f>
        <v>0</v>
      </c>
      <c r="I49" s="14">
        <f>IFERROR(Investionen!I50,0)</f>
        <v>0</v>
      </c>
      <c r="J49" s="145"/>
      <c r="K49" s="147" t="s">
        <v>24</v>
      </c>
      <c r="L49" s="148" t="s">
        <v>4348</v>
      </c>
      <c r="M49" s="148" t="s">
        <v>4349</v>
      </c>
      <c r="O49" s="13">
        <f>Investionen!A32</f>
        <v>0</v>
      </c>
      <c r="P49" s="14">
        <f>IFERROR(IF(Investionen!F32="Verkauf",0,Investionen!G32),0)</f>
        <v>0</v>
      </c>
      <c r="Q49" s="43"/>
      <c r="R49" s="258"/>
      <c r="T49" s="57"/>
      <c r="U49" s="3">
        <f>ROUND(IFERROR(SUM(T49*(VLOOKUP(S49,API!1:1048576,13,FALSE))),0),2)</f>
        <v>0</v>
      </c>
      <c r="V49" s="56">
        <f>ROUND(SUMIF(Investionen!A4:A5200,S49,Investionen!G4:G5200),2)</f>
        <v>0</v>
      </c>
      <c r="X49" s="31"/>
      <c r="Z49" s="172">
        <f>Investionen!H49</f>
        <v>0</v>
      </c>
      <c r="AE49">
        <v>32</v>
      </c>
      <c r="AJ49">
        <v>29</v>
      </c>
      <c r="AK49" s="199" t="e">
        <f t="shared" si="10"/>
        <v>#VALUE!</v>
      </c>
      <c r="AL49" s="199">
        <f t="shared" ca="1" si="11"/>
        <v>43174</v>
      </c>
      <c r="AM49" t="e">
        <f t="shared" ca="1" si="12"/>
        <v>#VALUE!</v>
      </c>
      <c r="AO49" t="str">
        <f t="shared" si="13"/>
        <v/>
      </c>
      <c r="BA49" s="53"/>
      <c r="BB49" s="53">
        <f>ROUND(SUMIF(Transaktionen!A4:A5200,BA49,Transaktionen!B4:B5200),8)</f>
        <v>0</v>
      </c>
      <c r="BC49" s="53">
        <f>ROUND(IFERROR(SUM(BB49*(VLOOKUP(BA49,API!1:1048576,13,FALSE))),0),2)</f>
        <v>0</v>
      </c>
    </row>
    <row r="50" spans="2:55" ht="15.75" thickBot="1" x14ac:dyDescent="0.3">
      <c r="B50" s="14" t="e">
        <f>AVERAGEIF(Investionen!A:A,Berechnungen!A50,Investionen!C:C)</f>
        <v>#DIV/0!</v>
      </c>
      <c r="D50">
        <v>10</v>
      </c>
      <c r="E50">
        <f>ROUND(SUM(D50-D50*C47%),2)</f>
        <v>12.89</v>
      </c>
      <c r="F50" s="13">
        <f>Investionen!A51</f>
        <v>0</v>
      </c>
      <c r="G50" s="14">
        <f>IFERROR(IF(Investionen!F51="Verkauf",0,Investionen!J51),0)</f>
        <v>0</v>
      </c>
      <c r="H50" s="13">
        <f>Investionen!A51</f>
        <v>0</v>
      </c>
      <c r="I50" s="14">
        <f>IFERROR(Investionen!I51,0)</f>
        <v>0</v>
      </c>
      <c r="J50" s="145"/>
      <c r="K50" s="147" t="s">
        <v>837</v>
      </c>
      <c r="L50" s="148" t="s">
        <v>4348</v>
      </c>
      <c r="M50" s="148" t="s">
        <v>4428</v>
      </c>
      <c r="O50" s="13">
        <f>Investionen!A33</f>
        <v>0</v>
      </c>
      <c r="P50" s="14">
        <f>IFERROR(IF(Investionen!F33="Verkauf",0,Investionen!G33),0)</f>
        <v>0</v>
      </c>
      <c r="Q50" s="43"/>
      <c r="R50" s="258"/>
      <c r="T50" s="57"/>
      <c r="U50" s="3">
        <f>ROUND(IFERROR(SUM(T50*(VLOOKUP(S50,API!1:1048576,13,FALSE))),0),2)</f>
        <v>0</v>
      </c>
      <c r="V50" s="56">
        <f>ROUND(SUMIF(Investionen!A4:A5200,S50,Investionen!G4:G5200),2)</f>
        <v>0</v>
      </c>
      <c r="X50" s="31"/>
      <c r="Z50" s="172">
        <f>Investionen!H50</f>
        <v>0</v>
      </c>
      <c r="AE50">
        <v>33</v>
      </c>
      <c r="AJ50">
        <v>30</v>
      </c>
      <c r="AK50" s="199" t="e">
        <f t="shared" si="10"/>
        <v>#VALUE!</v>
      </c>
      <c r="AL50" s="199">
        <f t="shared" ca="1" si="11"/>
        <v>43174</v>
      </c>
      <c r="AM50" t="e">
        <f t="shared" ca="1" si="12"/>
        <v>#VALUE!</v>
      </c>
      <c r="AO50" t="str">
        <f t="shared" si="13"/>
        <v/>
      </c>
      <c r="BA50" s="53"/>
      <c r="BB50" s="53">
        <f>ROUND(SUMIF(Transaktionen!A4:A5200,BA50,Transaktionen!B4:B5200),8)</f>
        <v>0</v>
      </c>
      <c r="BC50" s="53">
        <f>ROUND(IFERROR(SUM(BB50*(VLOOKUP(BA50,API!1:1048576,13,FALSE))),0),2)</f>
        <v>0</v>
      </c>
    </row>
    <row r="51" spans="2:55" ht="15.75" thickBot="1" x14ac:dyDescent="0.3">
      <c r="B51" s="14" t="e">
        <f>AVERAGEIF(Investionen!A:A,Berechnungen!A51,Investionen!C:C)</f>
        <v>#DIV/0!</v>
      </c>
      <c r="D51">
        <v>6.43</v>
      </c>
      <c r="E51">
        <f>ROUND(SUM(D51-D51*C47%),2)</f>
        <v>8.2899999999999991</v>
      </c>
      <c r="F51" s="13">
        <f>Investionen!A52</f>
        <v>0</v>
      </c>
      <c r="G51" s="14">
        <f>IFERROR(IF(Investionen!F52="Verkauf",0,Investionen!J52),0)</f>
        <v>0</v>
      </c>
      <c r="H51" s="13">
        <f>Investionen!A52</f>
        <v>0</v>
      </c>
      <c r="I51" s="14">
        <f>IFERROR(Investionen!I52,0)</f>
        <v>0</v>
      </c>
      <c r="J51" s="147"/>
      <c r="K51" s="145" t="s">
        <v>46</v>
      </c>
      <c r="L51" s="146" t="s">
        <v>2811</v>
      </c>
      <c r="M51" s="146" t="s">
        <v>4384</v>
      </c>
      <c r="O51" s="13">
        <f>Investionen!A34</f>
        <v>0</v>
      </c>
      <c r="P51" s="14">
        <f>IFERROR(IF(Investionen!F34="Verkauf",0,Investionen!G34),0)</f>
        <v>0</v>
      </c>
      <c r="Q51" s="43"/>
      <c r="R51" s="258"/>
      <c r="T51" s="57"/>
      <c r="U51" s="3">
        <f>ROUND(IFERROR(SUM(T51*(VLOOKUP(S51,API!1:1048576,13,FALSE))),0),2)</f>
        <v>0</v>
      </c>
      <c r="V51" s="56">
        <f>ROUND(SUMIF(Investionen!A4:A5200,S51,Investionen!G4:G5200),2)</f>
        <v>0</v>
      </c>
      <c r="X51" s="31"/>
      <c r="Z51" s="172">
        <f>Investionen!H51</f>
        <v>0</v>
      </c>
      <c r="AE51" s="9">
        <v>34</v>
      </c>
      <c r="AF51" s="9"/>
      <c r="AJ51" s="9">
        <v>31</v>
      </c>
      <c r="AK51" s="199" t="e">
        <f t="shared" si="10"/>
        <v>#VALUE!</v>
      </c>
      <c r="AL51" s="199">
        <f t="shared" ca="1" si="11"/>
        <v>43174</v>
      </c>
      <c r="AM51" t="e">
        <f t="shared" ca="1" si="12"/>
        <v>#VALUE!</v>
      </c>
      <c r="AO51" t="str">
        <f t="shared" si="13"/>
        <v/>
      </c>
      <c r="BA51" s="53"/>
      <c r="BB51" s="53">
        <f>ROUND(SUMIF(Transaktionen!A4:A5200,BA51,Transaktionen!B4:B5200),8)</f>
        <v>0</v>
      </c>
      <c r="BC51" s="53">
        <f>ROUND(IFERROR(SUM(BB51*(VLOOKUP(BA51,API!1:1048576,13,FALSE))),0),2)</f>
        <v>0</v>
      </c>
    </row>
    <row r="52" spans="2:55" ht="15.75" thickBot="1" x14ac:dyDescent="0.3">
      <c r="B52" s="9"/>
      <c r="D52">
        <v>15.14</v>
      </c>
      <c r="E52">
        <f>ROUND(SUM(D52-D52*C47%),2)</f>
        <v>19.510000000000002</v>
      </c>
      <c r="F52" s="13">
        <f>Investionen!A53</f>
        <v>0</v>
      </c>
      <c r="G52" s="14">
        <f>IFERROR(IF(Investionen!F53="Verkauf",0,Investionen!J53),0)</f>
        <v>0</v>
      </c>
      <c r="H52" s="13">
        <f>Investionen!A53</f>
        <v>0</v>
      </c>
      <c r="I52" s="14">
        <f>IFERROR(Investionen!I53,0)</f>
        <v>0</v>
      </c>
      <c r="J52" s="147"/>
      <c r="K52" s="145" t="s">
        <v>34</v>
      </c>
      <c r="L52" s="146" t="s">
        <v>4342</v>
      </c>
      <c r="M52" s="146" t="s">
        <v>4343</v>
      </c>
      <c r="O52" s="13">
        <f>Investionen!A35</f>
        <v>0</v>
      </c>
      <c r="P52" s="14">
        <f>IFERROR(IF(Investionen!F35="Verkauf",0,Investionen!G35),0)</f>
        <v>0</v>
      </c>
      <c r="Q52" s="43"/>
      <c r="R52" s="258"/>
      <c r="T52" s="57"/>
      <c r="U52" s="3">
        <f>ROUND(IFERROR(SUM(T52*(VLOOKUP(S52,API!1:1048576,13,FALSE))),0),2)</f>
        <v>0</v>
      </c>
      <c r="V52" s="56">
        <f>ROUND(SUMIF(Investionen!A4:A5200,S52,Investionen!G4:G5200),2)</f>
        <v>0</v>
      </c>
      <c r="X52" s="31"/>
      <c r="Z52" s="172">
        <f>Investionen!H52</f>
        <v>0</v>
      </c>
      <c r="AE52">
        <v>35</v>
      </c>
      <c r="AJ52">
        <v>32</v>
      </c>
      <c r="AK52" s="199" t="e">
        <f t="shared" si="10"/>
        <v>#VALUE!</v>
      </c>
      <c r="AL52" s="199">
        <f t="shared" ca="1" si="11"/>
        <v>43174</v>
      </c>
      <c r="AM52" t="e">
        <f t="shared" ca="1" si="12"/>
        <v>#VALUE!</v>
      </c>
      <c r="AO52" t="str">
        <f t="shared" si="13"/>
        <v/>
      </c>
      <c r="BA52" s="53"/>
      <c r="BB52" s="53">
        <f>ROUND(SUMIF(Transaktionen!A4:A5200,BA52,Transaktionen!B4:B5200),8)</f>
        <v>0</v>
      </c>
      <c r="BC52" s="53">
        <f>ROUND(IFERROR(SUM(BB52*(VLOOKUP(BA52,API!1:1048576,13,FALSE))),0),2)</f>
        <v>0</v>
      </c>
    </row>
    <row r="53" spans="2:55" ht="15.75" thickBot="1" x14ac:dyDescent="0.3">
      <c r="B53" s="9"/>
      <c r="D53">
        <v>10</v>
      </c>
      <c r="E53">
        <f>ROUND(SUM(D53-D53*C47%),2)</f>
        <v>12.89</v>
      </c>
      <c r="F53" s="13">
        <f>Investionen!A54</f>
        <v>0</v>
      </c>
      <c r="G53" s="14">
        <f>IFERROR(IF(Investionen!F54="Verkauf",0,Investionen!J54),0)</f>
        <v>0</v>
      </c>
      <c r="H53" s="13">
        <f>Investionen!A54</f>
        <v>0</v>
      </c>
      <c r="I53" s="14">
        <f>IFERROR(Investionen!I54,0)</f>
        <v>0</v>
      </c>
      <c r="J53" s="147"/>
      <c r="K53" s="147" t="s">
        <v>846</v>
      </c>
      <c r="L53" s="148" t="s">
        <v>4382</v>
      </c>
      <c r="M53" s="148" t="s">
        <v>4383</v>
      </c>
      <c r="O53" s="13">
        <f>Investionen!A36</f>
        <v>0</v>
      </c>
      <c r="P53" s="14">
        <f>IFERROR(IF(Investionen!F36="Verkauf",0,Investionen!G36),0)</f>
        <v>0</v>
      </c>
      <c r="Q53" s="43"/>
      <c r="R53" s="258"/>
      <c r="T53" s="57"/>
      <c r="U53" s="3">
        <f>ROUND(IFERROR(SUM(T53*(VLOOKUP(S53,API!1:1048576,13,FALSE))),0),2)</f>
        <v>0</v>
      </c>
      <c r="V53" s="56">
        <f>ROUND(SUMIF(Investionen!A4:A5200,S53,Investionen!G4:G5200),2)</f>
        <v>0</v>
      </c>
      <c r="X53" s="31"/>
      <c r="Z53" s="172">
        <f>Investionen!H53</f>
        <v>0</v>
      </c>
      <c r="AE53">
        <v>36</v>
      </c>
      <c r="AJ53">
        <v>33</v>
      </c>
      <c r="AK53" s="199" t="e">
        <f t="shared" si="10"/>
        <v>#VALUE!</v>
      </c>
      <c r="AL53" s="199">
        <f t="shared" ca="1" si="11"/>
        <v>43174</v>
      </c>
      <c r="AM53" t="e">
        <f t="shared" ca="1" si="12"/>
        <v>#VALUE!</v>
      </c>
      <c r="AO53" t="str">
        <f t="shared" si="13"/>
        <v/>
      </c>
      <c r="BA53" s="53"/>
      <c r="BB53" s="53">
        <f>ROUND(SUMIF(Transaktionen!A4:A5200,BA53,Transaktionen!B4:B5200),8)</f>
        <v>0</v>
      </c>
      <c r="BC53" s="53">
        <f>ROUND(IFERROR(SUM(BB53*(VLOOKUP(BA53,API!1:1048576,13,FALSE))),0),2)</f>
        <v>0</v>
      </c>
    </row>
    <row r="54" spans="2:55" ht="15.75" thickBot="1" x14ac:dyDescent="0.3">
      <c r="B54" s="9"/>
      <c r="D54">
        <v>6.43</v>
      </c>
      <c r="E54">
        <f>ROUND(SUM(D54-D54*C47%),2)</f>
        <v>8.2899999999999991</v>
      </c>
      <c r="F54" s="13">
        <f>Investionen!A55</f>
        <v>0</v>
      </c>
      <c r="G54" s="14">
        <f>IFERROR(IF(Investionen!F55="Verkauf",0,Investionen!J55),0)</f>
        <v>0</v>
      </c>
      <c r="H54" s="13">
        <f>Investionen!A55</f>
        <v>0</v>
      </c>
      <c r="I54" s="14">
        <f>IFERROR(Investionen!I55,0)</f>
        <v>0</v>
      </c>
      <c r="J54" s="147"/>
      <c r="K54" s="147" t="s">
        <v>62</v>
      </c>
      <c r="L54" s="148" t="s">
        <v>2673</v>
      </c>
      <c r="M54" s="148" t="s">
        <v>4352</v>
      </c>
      <c r="O54" s="13">
        <f>Investionen!A37</f>
        <v>0</v>
      </c>
      <c r="P54" s="14">
        <f>IFERROR(IF(Investionen!F37="Verkauf",0,Investionen!G37),0)</f>
        <v>0</v>
      </c>
      <c r="Q54" s="43"/>
      <c r="R54" s="258"/>
      <c r="T54" s="57"/>
      <c r="U54" s="3">
        <f>ROUND(IFERROR(SUM(T54*(VLOOKUP(S54,API!1:1048576,13,FALSE))),0),2)</f>
        <v>0</v>
      </c>
      <c r="V54" s="56">
        <f>ROUND(SUMIF(Investionen!A4:A5200,S54,Investionen!G4:G5200),2)</f>
        <v>0</v>
      </c>
      <c r="X54" s="31"/>
      <c r="Z54" s="172">
        <f>Investionen!H54</f>
        <v>0</v>
      </c>
      <c r="AE54" s="9">
        <v>37</v>
      </c>
      <c r="AF54" s="9"/>
      <c r="AJ54" s="9">
        <v>34</v>
      </c>
      <c r="AK54" s="199" t="e">
        <f t="shared" si="10"/>
        <v>#VALUE!</v>
      </c>
      <c r="AL54" s="199">
        <f t="shared" ca="1" si="11"/>
        <v>43174</v>
      </c>
      <c r="AM54" t="e">
        <f t="shared" ca="1" si="12"/>
        <v>#VALUE!</v>
      </c>
      <c r="AO54" t="str">
        <f t="shared" si="13"/>
        <v/>
      </c>
      <c r="BA54" s="53"/>
      <c r="BB54" s="53">
        <f>ROUND(SUMIF(Transaktionen!A4:A5200,BA54,Transaktionen!B4:B5200),8)</f>
        <v>0</v>
      </c>
      <c r="BC54" s="53">
        <f>ROUND(IFERROR(SUM(BB54*(VLOOKUP(BA54,API!1:1048576,13,FALSE))),0),2)</f>
        <v>0</v>
      </c>
    </row>
    <row r="55" spans="2:55" ht="15.75" thickBot="1" x14ac:dyDescent="0.3">
      <c r="B55" s="9"/>
      <c r="D55">
        <v>15.14</v>
      </c>
      <c r="E55">
        <f>ROUND(SUM(D55-D55*C47%),2)</f>
        <v>19.510000000000002</v>
      </c>
      <c r="F55" s="13">
        <f>Investionen!A56</f>
        <v>0</v>
      </c>
      <c r="G55" s="14">
        <f>IFERROR(IF(Investionen!F56="Verkauf",0,Investionen!J56),0)</f>
        <v>0</v>
      </c>
      <c r="H55" s="13">
        <f>Investionen!A56</f>
        <v>0</v>
      </c>
      <c r="I55" s="14">
        <f>IFERROR(Investionen!I56,0)</f>
        <v>0</v>
      </c>
      <c r="J55" s="147"/>
      <c r="K55" s="147" t="s">
        <v>1110</v>
      </c>
      <c r="L55" s="148" t="s">
        <v>2809</v>
      </c>
      <c r="M55" s="148" t="s">
        <v>4432</v>
      </c>
      <c r="O55" s="13">
        <f>Investionen!A38</f>
        <v>0</v>
      </c>
      <c r="P55" s="14">
        <f>IFERROR(IF(Investionen!F38="Verkauf",0,Investionen!G38),0)</f>
        <v>0</v>
      </c>
      <c r="Q55" s="43"/>
      <c r="R55" s="258"/>
      <c r="T55" s="57"/>
      <c r="U55" s="3">
        <f>ROUND(IFERROR(SUM(T55*(VLOOKUP(S55,API!1:1048576,13,FALSE))),0),2)</f>
        <v>0</v>
      </c>
      <c r="V55" s="56">
        <f>ROUND(SUMIF(Investionen!A4:A5200,S55,Investionen!G4:G5200),2)</f>
        <v>0</v>
      </c>
      <c r="X55" s="31"/>
      <c r="Z55" s="172">
        <f>Investionen!H55</f>
        <v>0</v>
      </c>
      <c r="AE55">
        <v>38</v>
      </c>
      <c r="AJ55">
        <v>35</v>
      </c>
      <c r="AK55" s="199" t="e">
        <f t="shared" si="10"/>
        <v>#VALUE!</v>
      </c>
      <c r="AL55" s="199">
        <f t="shared" ca="1" si="11"/>
        <v>43174</v>
      </c>
      <c r="AM55" t="e">
        <f t="shared" ca="1" si="12"/>
        <v>#VALUE!</v>
      </c>
      <c r="AO55" t="str">
        <f t="shared" si="13"/>
        <v/>
      </c>
      <c r="BA55" s="53"/>
      <c r="BB55" s="53">
        <f>ROUND(SUMIF(Transaktionen!A4:A5200,BA55,Transaktionen!B4:B5200),8)</f>
        <v>0</v>
      </c>
      <c r="BC55" s="53">
        <f>ROUND(IFERROR(SUM(BB55*(VLOOKUP(BA55,API!1:1048576,13,FALSE))),0),2)</f>
        <v>0</v>
      </c>
    </row>
    <row r="56" spans="2:55" ht="15.75" thickBot="1" x14ac:dyDescent="0.3">
      <c r="B56" s="9"/>
      <c r="D56">
        <v>18.14</v>
      </c>
      <c r="E56">
        <f>ROUND(SUM(D56-D56*C47%),2)</f>
        <v>23.37</v>
      </c>
      <c r="F56" s="13">
        <f>Investionen!A57</f>
        <v>0</v>
      </c>
      <c r="G56" s="14">
        <f>IFERROR(IF(Investionen!F57="Verkauf",0,Investionen!J57),0)</f>
        <v>0</v>
      </c>
      <c r="H56" s="13">
        <f>Investionen!A57</f>
        <v>0</v>
      </c>
      <c r="I56" s="14">
        <f>IFERROR(Investionen!I57,0)</f>
        <v>0</v>
      </c>
      <c r="J56" s="147"/>
      <c r="K56" s="147" t="s">
        <v>856</v>
      </c>
      <c r="L56" s="148" t="s">
        <v>2534</v>
      </c>
      <c r="M56" s="148" t="s">
        <v>4368</v>
      </c>
      <c r="O56" s="13">
        <f>Investionen!A39</f>
        <v>0</v>
      </c>
      <c r="P56" s="14">
        <f>IFERROR(IF(Investionen!F39="Verkauf",0,Investionen!G39),0)</f>
        <v>0</v>
      </c>
      <c r="Q56" s="43"/>
      <c r="R56" s="258"/>
      <c r="T56" s="57"/>
      <c r="U56" s="3">
        <f>ROUND(IFERROR(SUM(T56*(VLOOKUP(S56,API!1:1048576,13,FALSE))),0),2)</f>
        <v>0</v>
      </c>
      <c r="V56" s="56">
        <f>ROUND(SUMIF(Investionen!A4:A5200,S56,Investionen!G4:G5200),2)</f>
        <v>0</v>
      </c>
      <c r="X56" s="31"/>
      <c r="Z56" s="172">
        <f>Investionen!H56</f>
        <v>0</v>
      </c>
      <c r="AE56">
        <v>39</v>
      </c>
      <c r="AJ56">
        <v>36</v>
      </c>
      <c r="AK56" s="199" t="e">
        <f t="shared" si="10"/>
        <v>#VALUE!</v>
      </c>
      <c r="AL56" s="199">
        <f t="shared" ca="1" si="11"/>
        <v>43174</v>
      </c>
      <c r="AM56" t="e">
        <f t="shared" ca="1" si="12"/>
        <v>#VALUE!</v>
      </c>
      <c r="AO56" t="str">
        <f t="shared" si="13"/>
        <v/>
      </c>
      <c r="BA56" s="53"/>
      <c r="BB56" s="53">
        <f>ROUND(SUMIF(Transaktionen!A4:A5200,BA56,Transaktionen!B4:B5200),8)</f>
        <v>0</v>
      </c>
      <c r="BC56" s="53">
        <f>ROUND(IFERROR(SUM(BB56*(VLOOKUP(BA56,API!1:1048576,13,FALSE))),0),2)</f>
        <v>0</v>
      </c>
    </row>
    <row r="57" spans="2:55" ht="15.75" thickBot="1" x14ac:dyDescent="0.3">
      <c r="B57" s="14"/>
      <c r="D57">
        <v>16.29</v>
      </c>
      <c r="E57">
        <f>ROUND(SUM(D57-D57*C47%),2)</f>
        <v>20.99</v>
      </c>
      <c r="F57" s="13">
        <f>Investionen!A58</f>
        <v>0</v>
      </c>
      <c r="G57" s="14">
        <f>IFERROR(IF(Investionen!F58="Verkauf",0,Investionen!J58),0)</f>
        <v>0</v>
      </c>
      <c r="H57" s="13">
        <f>Investionen!A58</f>
        <v>0</v>
      </c>
      <c r="I57" s="14">
        <f>IFERROR(Investionen!I58,0)</f>
        <v>0</v>
      </c>
      <c r="J57" s="147"/>
      <c r="K57" s="145" t="s">
        <v>839</v>
      </c>
      <c r="L57" s="146" t="s">
        <v>2534</v>
      </c>
      <c r="M57" s="146" t="s">
        <v>4431</v>
      </c>
      <c r="O57" s="13">
        <f>Investionen!A40</f>
        <v>0</v>
      </c>
      <c r="P57" s="14">
        <f>IFERROR(IF(Investionen!F40="Verkauf",0,Investionen!G40),0)</f>
        <v>0</v>
      </c>
      <c r="Q57" s="43"/>
      <c r="R57" s="258"/>
      <c r="T57" s="57"/>
      <c r="U57" s="3">
        <f>ROUND(IFERROR(SUM(T57*(VLOOKUP(S57,API!1:1048576,13,FALSE))),0),2)</f>
        <v>0</v>
      </c>
      <c r="V57" s="56">
        <f>ROUND(SUMIF(Investionen!A4:A5200,S57,Investionen!G4:G5200),2)</f>
        <v>0</v>
      </c>
      <c r="X57" s="31"/>
      <c r="Z57" s="172">
        <f>Investionen!H57</f>
        <v>0</v>
      </c>
      <c r="AE57" s="9">
        <v>40</v>
      </c>
      <c r="AF57" s="9"/>
      <c r="AJ57" s="9">
        <v>37</v>
      </c>
      <c r="AK57" s="199" t="e">
        <f t="shared" si="10"/>
        <v>#VALUE!</v>
      </c>
      <c r="AL57" s="199">
        <f t="shared" ca="1" si="11"/>
        <v>43174</v>
      </c>
      <c r="AM57" t="e">
        <f t="shared" ca="1" si="12"/>
        <v>#VALUE!</v>
      </c>
      <c r="AO57" t="str">
        <f t="shared" si="13"/>
        <v/>
      </c>
      <c r="BA57" s="53"/>
      <c r="BB57" s="53">
        <f>ROUND(SUMIF(Transaktionen!A4:A5200,BA57,Transaktionen!B4:B5200),8)</f>
        <v>0</v>
      </c>
      <c r="BC57" s="53">
        <f>ROUND(IFERROR(SUM(BB57*(VLOOKUP(BA57,API!1:1048576,13,FALSE))),0),2)</f>
        <v>0</v>
      </c>
    </row>
    <row r="58" spans="2:55" ht="15.75" thickBot="1" x14ac:dyDescent="0.3">
      <c r="B58" s="14"/>
      <c r="D58">
        <v>17.43</v>
      </c>
      <c r="E58">
        <f>ROUND(SUM(D58-D58*C47%),2)</f>
        <v>22.46</v>
      </c>
      <c r="F58" s="13">
        <f>Investionen!A59</f>
        <v>0</v>
      </c>
      <c r="G58" s="14">
        <f>IFERROR(IF(Investionen!F59="Verkauf",0,Investionen!J59),0)</f>
        <v>0</v>
      </c>
      <c r="H58" s="13">
        <f>Investionen!A59</f>
        <v>0</v>
      </c>
      <c r="I58" s="14">
        <f>IFERROR(Investionen!I59,0)</f>
        <v>0</v>
      </c>
      <c r="J58" s="145"/>
      <c r="K58" s="145" t="s">
        <v>80</v>
      </c>
      <c r="L58" s="146" t="s">
        <v>2527</v>
      </c>
      <c r="M58" s="146" t="s">
        <v>4427</v>
      </c>
      <c r="O58" s="13">
        <f>Investionen!A41</f>
        <v>0</v>
      </c>
      <c r="P58" s="14">
        <f>IFERROR(IF(Investionen!F41="Verkauf",0,Investionen!G41),0)</f>
        <v>0</v>
      </c>
      <c r="Q58" s="43"/>
      <c r="R58" s="258"/>
      <c r="T58" s="57"/>
      <c r="U58" s="3">
        <f>ROUND(IFERROR(SUM(T58*(VLOOKUP(S58,API!1:1048576,13,FALSE))),0),2)</f>
        <v>0</v>
      </c>
      <c r="V58" s="56">
        <f>ROUND(SUMIF(Investionen!A4:A5200,S58,Investionen!G4:G5200),2)</f>
        <v>0</v>
      </c>
      <c r="X58" s="31"/>
      <c r="Z58" s="172">
        <f>Investionen!H58</f>
        <v>0</v>
      </c>
      <c r="AE58">
        <v>41</v>
      </c>
      <c r="AJ58">
        <v>38</v>
      </c>
      <c r="AK58" s="199" t="e">
        <f t="shared" si="10"/>
        <v>#VALUE!</v>
      </c>
      <c r="AL58" s="199">
        <f t="shared" ca="1" si="11"/>
        <v>43174</v>
      </c>
      <c r="AM58" t="e">
        <f t="shared" ca="1" si="12"/>
        <v>#VALUE!</v>
      </c>
      <c r="AO58" t="str">
        <f t="shared" si="13"/>
        <v/>
      </c>
      <c r="BA58" s="53"/>
      <c r="BB58" s="53">
        <f>ROUND(SUMIF(Transaktionen!A4:A5200,BA58,Transaktionen!B4:B5200),8)</f>
        <v>0</v>
      </c>
      <c r="BC58" s="53">
        <f>ROUND(IFERROR(SUM(BB58*(VLOOKUP(BA58,API!1:1048576,13,FALSE))),0),2)</f>
        <v>0</v>
      </c>
    </row>
    <row r="59" spans="2:55" ht="15.75" thickBot="1" x14ac:dyDescent="0.3">
      <c r="D59">
        <v>18.29</v>
      </c>
      <c r="E59">
        <f>ROUND(SUM(D59-D59*C47%),2)</f>
        <v>23.57</v>
      </c>
      <c r="F59" s="13">
        <f>Investionen!A60</f>
        <v>0</v>
      </c>
      <c r="G59" s="14">
        <f>IFERROR(IF(Investionen!F60="Verkauf",0,Investionen!J60),0)</f>
        <v>0</v>
      </c>
      <c r="H59" s="13">
        <f>Investionen!A60</f>
        <v>0</v>
      </c>
      <c r="I59" s="14">
        <f>IFERROR(Investionen!I60,0)</f>
        <v>0</v>
      </c>
      <c r="J59" s="145"/>
      <c r="K59" s="145" t="s">
        <v>199</v>
      </c>
      <c r="L59" s="146" t="s">
        <v>2690</v>
      </c>
      <c r="M59" s="146" t="s">
        <v>4395</v>
      </c>
      <c r="O59" s="13">
        <f>Investionen!A42</f>
        <v>0</v>
      </c>
      <c r="P59" s="14">
        <f>IFERROR(IF(Investionen!F42="Verkauf",0,Investionen!G42),0)</f>
        <v>0</v>
      </c>
      <c r="Q59" s="43"/>
      <c r="R59" s="258"/>
      <c r="T59" s="57"/>
      <c r="U59" s="3">
        <f>ROUND(IFERROR(SUM(T59*(VLOOKUP(S59,API!1:1048576,13,FALSE))),0),2)</f>
        <v>0</v>
      </c>
      <c r="V59" s="56">
        <f>ROUND(SUMIF(Investionen!A4:A5200,S59,Investionen!G4:G5200),2)</f>
        <v>0</v>
      </c>
      <c r="X59" s="31"/>
      <c r="Z59" s="172">
        <f>Investionen!H59</f>
        <v>0</v>
      </c>
      <c r="AE59">
        <v>42</v>
      </c>
      <c r="AJ59">
        <v>39</v>
      </c>
      <c r="AK59" s="199" t="e">
        <f t="shared" si="10"/>
        <v>#VALUE!</v>
      </c>
      <c r="AL59" s="199">
        <f t="shared" ca="1" si="11"/>
        <v>43174</v>
      </c>
      <c r="AM59" t="e">
        <f t="shared" ca="1" si="12"/>
        <v>#VALUE!</v>
      </c>
      <c r="AO59" t="str">
        <f t="shared" si="13"/>
        <v/>
      </c>
      <c r="BA59" s="53"/>
      <c r="BB59" s="53">
        <f>ROUND(SUMIF(Transaktionen!A4:A5200,BA59,Transaktionen!B4:B5200),8)</f>
        <v>0</v>
      </c>
      <c r="BC59" s="53">
        <f>ROUND(IFERROR(SUM(BB59*(VLOOKUP(BA59,API!1:1048576,13,FALSE))),0),2)</f>
        <v>0</v>
      </c>
    </row>
    <row r="60" spans="2:55" ht="15.75" thickBot="1" x14ac:dyDescent="0.3">
      <c r="D60">
        <v>4.43</v>
      </c>
      <c r="E60">
        <f>ROUND(SUM(D60-D60*C47%),2)</f>
        <v>5.71</v>
      </c>
      <c r="F60" s="13">
        <f>Investionen!A61</f>
        <v>0</v>
      </c>
      <c r="G60" s="14">
        <f>IFERROR(IF(Investionen!F61="Verkauf",0,Investionen!J61),0)</f>
        <v>0</v>
      </c>
      <c r="H60" s="13">
        <f>Investionen!A61</f>
        <v>0</v>
      </c>
      <c r="I60" s="14">
        <f>IFERROR(Investionen!I61,0)</f>
        <v>0</v>
      </c>
      <c r="J60" s="145"/>
      <c r="K60" s="145" t="s">
        <v>811</v>
      </c>
      <c r="L60" s="146" t="s">
        <v>2684</v>
      </c>
      <c r="M60" s="146" t="s">
        <v>4400</v>
      </c>
      <c r="O60" s="13">
        <f>Investionen!A43</f>
        <v>0</v>
      </c>
      <c r="P60" s="14">
        <f>IFERROR(IF(Investionen!F43="Verkauf",0,Investionen!G43),0)</f>
        <v>0</v>
      </c>
      <c r="Q60" s="43"/>
      <c r="R60" s="258"/>
      <c r="T60" s="57"/>
      <c r="U60" s="3">
        <f>ROUND(IFERROR(SUM(T60*(VLOOKUP(S60,API!1:1048576,13,FALSE))),0),2)</f>
        <v>0</v>
      </c>
      <c r="V60" s="56">
        <f>ROUND(SUMIF(Investionen!A4:A5200,S60,Investionen!G4:G5200),2)</f>
        <v>0</v>
      </c>
      <c r="X60" s="31"/>
      <c r="Z60" s="172">
        <f>Investionen!H60</f>
        <v>0</v>
      </c>
      <c r="AE60" s="9">
        <v>43</v>
      </c>
      <c r="AF60" s="9"/>
      <c r="AJ60" s="9">
        <v>40</v>
      </c>
      <c r="AK60" s="199" t="e">
        <f t="shared" si="10"/>
        <v>#VALUE!</v>
      </c>
      <c r="AL60" s="199">
        <f t="shared" ca="1" si="11"/>
        <v>43174</v>
      </c>
      <c r="AM60" t="e">
        <f t="shared" ca="1" si="12"/>
        <v>#VALUE!</v>
      </c>
      <c r="AO60" t="str">
        <f t="shared" si="13"/>
        <v/>
      </c>
      <c r="BA60" s="53"/>
      <c r="BB60" s="53">
        <f>ROUND(SUMIF(Transaktionen!A4:A5200,BA60,Transaktionen!B4:B5200),8)</f>
        <v>0</v>
      </c>
      <c r="BC60" s="53">
        <f>ROUND(IFERROR(SUM(BB60*(VLOOKUP(BA60,API!1:1048576,13,FALSE))),0),2)</f>
        <v>0</v>
      </c>
    </row>
    <row r="61" spans="2:55" ht="15.75" thickBot="1" x14ac:dyDescent="0.3">
      <c r="D61">
        <v>11.57</v>
      </c>
      <c r="E61">
        <f>ROUND(SUM(D61-D61*C47%),2)</f>
        <v>14.91</v>
      </c>
      <c r="F61" s="13">
        <f>Investionen!A62</f>
        <v>0</v>
      </c>
      <c r="G61" s="14">
        <f>IFERROR(IF(Investionen!F62="Verkauf",0,Investionen!J62),0)</f>
        <v>0</v>
      </c>
      <c r="H61" s="13">
        <f>Investionen!A62</f>
        <v>0</v>
      </c>
      <c r="I61" s="14">
        <f>IFERROR(Investionen!I62,0)</f>
        <v>0</v>
      </c>
      <c r="J61" s="145"/>
      <c r="K61" s="145" t="s">
        <v>107</v>
      </c>
      <c r="L61" s="146" t="s">
        <v>2805</v>
      </c>
      <c r="M61" s="146" t="s">
        <v>4369</v>
      </c>
      <c r="O61" s="13">
        <f>Investionen!A44</f>
        <v>0</v>
      </c>
      <c r="P61" s="14">
        <f>IFERROR(IF(Investionen!F44="Verkauf",0,Investionen!G44),0)</f>
        <v>0</v>
      </c>
      <c r="Q61" s="43"/>
      <c r="R61" s="258"/>
      <c r="T61" s="57"/>
      <c r="U61" s="3">
        <f>ROUND(IFERROR(SUM(T61*(VLOOKUP(S61,API!1:1048576,13,FALSE))),0),2)</f>
        <v>0</v>
      </c>
      <c r="V61" s="56">
        <f>ROUND(SUMIF(Investionen!A4:A5200,S61,Investionen!G4:G5200),2)</f>
        <v>0</v>
      </c>
      <c r="X61" s="31"/>
      <c r="Z61" s="172">
        <f>Investionen!H61</f>
        <v>0</v>
      </c>
      <c r="AE61">
        <v>44</v>
      </c>
      <c r="AJ61">
        <v>41</v>
      </c>
      <c r="AK61" s="199" t="e">
        <f t="shared" si="10"/>
        <v>#VALUE!</v>
      </c>
      <c r="AL61" s="199">
        <f t="shared" ca="1" si="11"/>
        <v>43174</v>
      </c>
      <c r="AM61" t="e">
        <f t="shared" ca="1" si="12"/>
        <v>#VALUE!</v>
      </c>
      <c r="AO61" t="str">
        <f t="shared" si="13"/>
        <v/>
      </c>
      <c r="BA61" s="53"/>
      <c r="BB61" s="53">
        <f>ROUND(SUMIF(Transaktionen!A4:A5200,BA61,Transaktionen!B4:B5200),8)</f>
        <v>0</v>
      </c>
      <c r="BC61" s="53">
        <f>ROUND(IFERROR(SUM(BB61*(VLOOKUP(BA61,API!1:1048576,13,FALSE))),0),2)</f>
        <v>0</v>
      </c>
    </row>
    <row r="62" spans="2:55" ht="15.75" thickBot="1" x14ac:dyDescent="0.3">
      <c r="F62" s="13">
        <f>Investionen!A63</f>
        <v>0</v>
      </c>
      <c r="G62" s="14">
        <f>IFERROR(IF(Investionen!F63="Verkauf",0,Investionen!J63),0)</f>
        <v>0</v>
      </c>
      <c r="H62" s="13">
        <f>Investionen!A63</f>
        <v>0</v>
      </c>
      <c r="I62" s="14">
        <f>IFERROR(Investionen!I63,0)</f>
        <v>0</v>
      </c>
      <c r="J62" s="145"/>
      <c r="K62" s="145" t="s">
        <v>885</v>
      </c>
      <c r="L62" s="146" t="s">
        <v>2805</v>
      </c>
      <c r="M62" s="146" t="s">
        <v>4375</v>
      </c>
      <c r="O62" s="13">
        <f>Investionen!A45</f>
        <v>0</v>
      </c>
      <c r="P62" s="14">
        <f>IFERROR(IF(Investionen!F45="Verkauf",0,Investionen!G45),0)</f>
        <v>0</v>
      </c>
      <c r="Q62" s="43"/>
      <c r="R62" s="258"/>
      <c r="T62" s="57"/>
      <c r="U62" s="3">
        <f>ROUND(IFERROR(SUM(T62*(VLOOKUP(S62,API!1:1048576,13,FALSE))),0),2)</f>
        <v>0</v>
      </c>
      <c r="V62" s="56">
        <f>ROUND(SUMIF(Investionen!A4:A5200,S62,Investionen!G4:G5200),2)</f>
        <v>0</v>
      </c>
      <c r="X62" s="31"/>
      <c r="Z62" s="172">
        <f>Investionen!H62</f>
        <v>0</v>
      </c>
      <c r="AE62">
        <v>45</v>
      </c>
      <c r="AJ62">
        <v>42</v>
      </c>
      <c r="AK62" s="199" t="e">
        <f t="shared" si="10"/>
        <v>#VALUE!</v>
      </c>
      <c r="AL62" s="199">
        <f t="shared" ca="1" si="11"/>
        <v>43174</v>
      </c>
      <c r="AM62" t="e">
        <f t="shared" ca="1" si="12"/>
        <v>#VALUE!</v>
      </c>
      <c r="AO62" t="str">
        <f t="shared" si="13"/>
        <v/>
      </c>
      <c r="BA62" s="53"/>
      <c r="BB62" s="53">
        <f>ROUND(SUMIF(Transaktionen!A4:A5200,BA62,Transaktionen!B4:B5200),8)</f>
        <v>0</v>
      </c>
      <c r="BC62" s="53">
        <f>ROUND(IFERROR(SUM(BB62*(VLOOKUP(BA62,API!1:1048576,13,FALSE))),0),2)</f>
        <v>0</v>
      </c>
    </row>
    <row r="63" spans="2:55" ht="15.75" thickBot="1" x14ac:dyDescent="0.3">
      <c r="D63">
        <v>10.71</v>
      </c>
      <c r="E63">
        <f>ROUND(SUM(D63-D63*C47%),2)</f>
        <v>13.8</v>
      </c>
      <c r="F63" s="13">
        <f>Investionen!A64</f>
        <v>0</v>
      </c>
      <c r="G63" s="14">
        <f>IFERROR(IF(Investionen!F64="Verkauf",0,Investionen!J64),0)</f>
        <v>0</v>
      </c>
      <c r="H63" s="13">
        <f>Investionen!A64</f>
        <v>0</v>
      </c>
      <c r="I63" s="14">
        <f>IFERROR(Investionen!I64,0)</f>
        <v>0</v>
      </c>
      <c r="J63" s="145"/>
      <c r="K63" s="145" t="s">
        <v>90</v>
      </c>
      <c r="L63" s="146" t="s">
        <v>2677</v>
      </c>
      <c r="M63" s="146" t="s">
        <v>4372</v>
      </c>
      <c r="O63" s="13">
        <f>Investionen!A46</f>
        <v>0</v>
      </c>
      <c r="P63" s="14">
        <f>IFERROR(IF(Investionen!F46="Verkauf",0,Investionen!G46),0)</f>
        <v>0</v>
      </c>
      <c r="Q63" s="43"/>
      <c r="R63" s="258"/>
      <c r="T63" s="57"/>
      <c r="U63" s="3">
        <f>ROUND(IFERROR(SUM(T63*(VLOOKUP(S63,API!1:1048576,13,FALSE))),0),2)</f>
        <v>0</v>
      </c>
      <c r="V63" s="56">
        <f>ROUND(SUMIF(Investionen!A4:A5200,S63,Investionen!G4:G5200),2)</f>
        <v>0</v>
      </c>
      <c r="X63" s="31"/>
      <c r="Z63" s="172">
        <f>Investionen!H63</f>
        <v>0</v>
      </c>
      <c r="AE63" s="9">
        <v>46</v>
      </c>
      <c r="AF63" s="9"/>
      <c r="AJ63" s="9">
        <v>43</v>
      </c>
      <c r="AK63" s="199" t="e">
        <f t="shared" si="10"/>
        <v>#VALUE!</v>
      </c>
      <c r="AL63" s="199">
        <f t="shared" ca="1" si="11"/>
        <v>43174</v>
      </c>
      <c r="AM63" t="e">
        <f t="shared" ca="1" si="12"/>
        <v>#VALUE!</v>
      </c>
      <c r="AO63" t="str">
        <f t="shared" si="13"/>
        <v/>
      </c>
      <c r="BA63" s="53"/>
      <c r="BB63" s="53">
        <f>ROUND(SUMIF(Transaktionen!A4:A5200,BA63,Transaktionen!B4:B5200),8)</f>
        <v>0</v>
      </c>
      <c r="BC63" s="53">
        <f>ROUND(IFERROR(SUM(BB63*(VLOOKUP(BA63,API!1:1048576,13,FALSE))),0),2)</f>
        <v>0</v>
      </c>
    </row>
    <row r="64" spans="2:55" ht="15.75" thickBot="1" x14ac:dyDescent="0.3">
      <c r="D64">
        <v>10.71</v>
      </c>
      <c r="E64">
        <f>ROUND(SUM(D64-D64*C47%),2)</f>
        <v>13.8</v>
      </c>
      <c r="F64" s="13">
        <f>Investionen!A65</f>
        <v>0</v>
      </c>
      <c r="G64" s="14">
        <f>IFERROR(IF(Investionen!F65="Verkauf",0,Investionen!J65),0)</f>
        <v>0</v>
      </c>
      <c r="H64" s="13">
        <f>Investionen!A65</f>
        <v>0</v>
      </c>
      <c r="I64" s="14">
        <f>IFERROR(Investionen!I65,0)</f>
        <v>0</v>
      </c>
      <c r="J64" s="145"/>
      <c r="K64" s="145" t="s">
        <v>1068</v>
      </c>
      <c r="L64" s="146" t="s">
        <v>2677</v>
      </c>
      <c r="M64" s="146" t="s">
        <v>4445</v>
      </c>
      <c r="O64" s="13">
        <f>Investionen!A47</f>
        <v>0</v>
      </c>
      <c r="P64" s="14">
        <f>IFERROR(IF(Investionen!F47="Verkauf",0,Investionen!G47),0)</f>
        <v>0</v>
      </c>
      <c r="Q64" s="43"/>
      <c r="R64" s="258"/>
      <c r="T64" s="57"/>
      <c r="U64" s="3">
        <f>ROUND(IFERROR(SUM(T64*(VLOOKUP(S64,API!1:1048576,13,FALSE))),0),2)</f>
        <v>0</v>
      </c>
      <c r="V64" s="56">
        <f>ROUND(SUMIF(Investionen!A4:A5200,S64,Investionen!G4:G5200),2)</f>
        <v>0</v>
      </c>
      <c r="X64" s="31"/>
      <c r="Z64" s="172">
        <f>Investionen!H64</f>
        <v>0</v>
      </c>
      <c r="AE64">
        <v>47</v>
      </c>
      <c r="AJ64">
        <v>44</v>
      </c>
      <c r="AK64" s="199" t="e">
        <f t="shared" si="10"/>
        <v>#VALUE!</v>
      </c>
      <c r="AL64" s="199">
        <f t="shared" ca="1" si="11"/>
        <v>43174</v>
      </c>
      <c r="AM64" t="e">
        <f t="shared" ca="1" si="12"/>
        <v>#VALUE!</v>
      </c>
      <c r="AO64" t="str">
        <f t="shared" si="13"/>
        <v/>
      </c>
      <c r="BA64" s="53"/>
      <c r="BB64" s="53">
        <f>ROUND(SUMIF(Transaktionen!A4:A5200,BA64,Transaktionen!B4:B5200),8)</f>
        <v>0</v>
      </c>
      <c r="BC64" s="53">
        <f>ROUND(IFERROR(SUM(BB64*(VLOOKUP(BA64,API!1:1048576,13,FALSE))),0),2)</f>
        <v>0</v>
      </c>
    </row>
    <row r="65" spans="4:55" ht="15.75" thickBot="1" x14ac:dyDescent="0.3">
      <c r="D65">
        <v>15</v>
      </c>
      <c r="E65">
        <f>ROUND(SUM(D65-D65*C47%),2)</f>
        <v>19.329999999999998</v>
      </c>
      <c r="F65" s="13">
        <f>Investionen!A66</f>
        <v>0</v>
      </c>
      <c r="G65" s="14">
        <f>IFERROR(IF(Investionen!F66="Verkauf",0,Investionen!J66),0)</f>
        <v>0</v>
      </c>
      <c r="H65" s="13">
        <f>Investionen!A66</f>
        <v>0</v>
      </c>
      <c r="I65" s="14">
        <f>IFERROR(Investionen!I66,0)</f>
        <v>0</v>
      </c>
      <c r="J65" s="147"/>
      <c r="K65" s="145" t="s">
        <v>816</v>
      </c>
      <c r="L65" s="146" t="s">
        <v>4416</v>
      </c>
      <c r="M65" s="146" t="s">
        <v>4417</v>
      </c>
      <c r="O65" s="13">
        <f>Investionen!A48</f>
        <v>0</v>
      </c>
      <c r="P65" s="14">
        <f>IFERROR(IF(Investionen!F48="Verkauf",0,Investionen!G48),0)</f>
        <v>0</v>
      </c>
      <c r="Q65" s="43"/>
      <c r="R65" s="258"/>
      <c r="T65" s="57"/>
      <c r="U65" s="3">
        <f>ROUND(IFERROR(SUM(T65*(VLOOKUP(S65,API!1:1048576,13,FALSE))),0),2)</f>
        <v>0</v>
      </c>
      <c r="V65" s="56">
        <f>ROUND(SUMIF(Investionen!A4:A5200,S65,Investionen!G4:G5200),2)</f>
        <v>0</v>
      </c>
      <c r="X65" s="31"/>
      <c r="Z65" s="172">
        <f>Investionen!H65</f>
        <v>0</v>
      </c>
      <c r="AE65">
        <v>48</v>
      </c>
      <c r="AJ65">
        <v>45</v>
      </c>
      <c r="AK65" s="199" t="e">
        <f t="shared" si="10"/>
        <v>#VALUE!</v>
      </c>
      <c r="AL65" s="199">
        <f t="shared" ca="1" si="11"/>
        <v>43174</v>
      </c>
      <c r="AM65" t="e">
        <f t="shared" ca="1" si="12"/>
        <v>#VALUE!</v>
      </c>
      <c r="AO65" t="str">
        <f t="shared" si="13"/>
        <v/>
      </c>
      <c r="BA65" s="53"/>
      <c r="BB65" s="53">
        <f>ROUND(SUMIF(Transaktionen!A4:A5200,BA65,Transaktionen!B4:B5200),8)</f>
        <v>0</v>
      </c>
      <c r="BC65" s="53">
        <f>ROUND(IFERROR(SUM(BB65*(VLOOKUP(BA65,API!1:1048576,13,FALSE))),0),2)</f>
        <v>0</v>
      </c>
    </row>
    <row r="66" spans="4:55" ht="15.75" thickBot="1" x14ac:dyDescent="0.3">
      <c r="D66">
        <v>17.86</v>
      </c>
      <c r="E66">
        <f>ROUND(SUM(D66-D66*C47%),2)</f>
        <v>23.01</v>
      </c>
      <c r="F66" s="13">
        <f>Investionen!A67</f>
        <v>0</v>
      </c>
      <c r="G66" s="14">
        <f>IFERROR(IF(Investionen!F67="Verkauf",0,Investionen!J67),0)</f>
        <v>0</v>
      </c>
      <c r="H66" s="13">
        <f>Investionen!A67</f>
        <v>0</v>
      </c>
      <c r="I66" s="14">
        <f>IFERROR(Investionen!I67,0)</f>
        <v>0</v>
      </c>
      <c r="J66" s="145"/>
      <c r="K66" s="147" t="s">
        <v>1033</v>
      </c>
      <c r="L66" s="148" t="s">
        <v>2590</v>
      </c>
      <c r="M66" s="148" t="s">
        <v>4453</v>
      </c>
      <c r="O66" s="13">
        <f>Investionen!A49</f>
        <v>0</v>
      </c>
      <c r="P66" s="14">
        <f>IFERROR(IF(Investionen!F49="Verkauf",0,Investionen!G49),0)</f>
        <v>0</v>
      </c>
      <c r="Q66" s="43"/>
      <c r="R66" s="258"/>
      <c r="T66" s="57"/>
      <c r="U66" s="3">
        <f>ROUND(IFERROR(SUM(T66*(VLOOKUP(S66,API!1:1048576,13,FALSE))),0),2)</f>
        <v>0</v>
      </c>
      <c r="V66" s="56">
        <f>ROUND(SUMIF(Investionen!A4:A5200,S66,Investionen!G4:G5200),2)</f>
        <v>0</v>
      </c>
      <c r="X66" s="31"/>
      <c r="Z66" s="172">
        <f>Investionen!H66</f>
        <v>0</v>
      </c>
      <c r="AE66" s="9">
        <v>49</v>
      </c>
      <c r="AF66" s="9"/>
      <c r="AJ66" s="9">
        <v>46</v>
      </c>
      <c r="AK66" s="199" t="e">
        <f t="shared" si="10"/>
        <v>#VALUE!</v>
      </c>
      <c r="AL66" s="199">
        <f t="shared" ca="1" si="11"/>
        <v>43174</v>
      </c>
      <c r="AM66" t="e">
        <f t="shared" ca="1" si="12"/>
        <v>#VALUE!</v>
      </c>
      <c r="AO66" t="str">
        <f t="shared" si="13"/>
        <v/>
      </c>
      <c r="BA66" s="53"/>
      <c r="BB66" s="53">
        <f>ROUND(SUMIF(Transaktionen!A4:A5200,BA66,Transaktionen!B4:B5200),8)</f>
        <v>0</v>
      </c>
      <c r="BC66" s="53">
        <f>ROUND(IFERROR(SUM(BB66*(VLOOKUP(BA66,API!1:1048576,13,FALSE))),0),2)</f>
        <v>0</v>
      </c>
    </row>
    <row r="67" spans="4:55" ht="15.75" thickBot="1" x14ac:dyDescent="0.3">
      <c r="D67">
        <v>17.86</v>
      </c>
      <c r="E67">
        <f>ROUND(SUM(D67-D67*C47%),2)</f>
        <v>23.01</v>
      </c>
      <c r="F67" s="13">
        <f>Investionen!A68</f>
        <v>0</v>
      </c>
      <c r="G67" s="14">
        <f>IFERROR(IF(Investionen!F68="Verkauf",0,Investionen!J68),0)</f>
        <v>0</v>
      </c>
      <c r="H67" s="13">
        <f>Investionen!A68</f>
        <v>0</v>
      </c>
      <c r="I67" s="14">
        <f>IFERROR(Investionen!I68,0)</f>
        <v>0</v>
      </c>
      <c r="J67" s="145"/>
      <c r="K67" s="145" t="s">
        <v>30</v>
      </c>
      <c r="L67" s="146" t="s">
        <v>2526</v>
      </c>
      <c r="M67" s="146" t="s">
        <v>4347</v>
      </c>
      <c r="O67" s="13">
        <f>Investionen!A50</f>
        <v>0</v>
      </c>
      <c r="P67" s="14">
        <f>IFERROR(IF(Investionen!F50="Verkauf",0,Investionen!G50),0)</f>
        <v>0</v>
      </c>
      <c r="Q67" s="43"/>
      <c r="R67" s="258"/>
      <c r="T67" s="57"/>
      <c r="U67" s="3">
        <f>ROUND(IFERROR(SUM(T67*(VLOOKUP(S67,API!1:1048576,13,FALSE))),0),2)</f>
        <v>0</v>
      </c>
      <c r="V67" s="56">
        <f>ROUND(SUMIF(Investionen!A4:A5200,S67,Investionen!G4:G5200),2)</f>
        <v>0</v>
      </c>
      <c r="X67" s="31"/>
      <c r="Z67" s="172">
        <f>Investionen!H67</f>
        <v>0</v>
      </c>
      <c r="AE67">
        <v>50</v>
      </c>
      <c r="AJ67">
        <v>47</v>
      </c>
      <c r="AK67" s="199" t="e">
        <f t="shared" si="10"/>
        <v>#VALUE!</v>
      </c>
      <c r="AL67" s="199">
        <f t="shared" ca="1" si="11"/>
        <v>43174</v>
      </c>
      <c r="AM67" t="e">
        <f t="shared" ca="1" si="12"/>
        <v>#VALUE!</v>
      </c>
      <c r="AO67" t="str">
        <f t="shared" si="13"/>
        <v/>
      </c>
      <c r="BA67" s="53"/>
      <c r="BB67" s="53">
        <f>ROUND(SUMIF(Transaktionen!A4:A5200,BA67,Transaktionen!B4:B5200),8)</f>
        <v>0</v>
      </c>
      <c r="BC67" s="53">
        <f>ROUND(IFERROR(SUM(BB67*(VLOOKUP(BA67,API!1:1048576,13,FALSE))),0),2)</f>
        <v>0</v>
      </c>
    </row>
    <row r="68" spans="4:55" ht="15.75" thickBot="1" x14ac:dyDescent="0.3">
      <c r="D68">
        <v>10.71</v>
      </c>
      <c r="E68">
        <f>ROUND(SUM(D68-D68*C47%),2)</f>
        <v>13.8</v>
      </c>
      <c r="F68" s="13">
        <f>Investionen!A69</f>
        <v>0</v>
      </c>
      <c r="G68" s="14">
        <f>IFERROR(IF(Investionen!F69="Verkauf",0,Investionen!J69),0)</f>
        <v>0</v>
      </c>
      <c r="H68" s="13">
        <f>Investionen!A69</f>
        <v>0</v>
      </c>
      <c r="I68" s="14">
        <f>IFERROR(Investionen!I69,0)</f>
        <v>0</v>
      </c>
      <c r="J68" s="147"/>
      <c r="K68" s="145" t="s">
        <v>82</v>
      </c>
      <c r="L68" s="146" t="s">
        <v>2526</v>
      </c>
      <c r="M68" s="146" t="s">
        <v>4363</v>
      </c>
      <c r="O68" s="13">
        <f>Investionen!A51</f>
        <v>0</v>
      </c>
      <c r="P68" s="14">
        <f>IFERROR(IF(Investionen!F51="Verkauf",0,Investionen!G51),0)</f>
        <v>0</v>
      </c>
      <c r="Q68" s="43"/>
      <c r="R68" s="258"/>
      <c r="T68" s="57"/>
      <c r="U68" s="3">
        <f>ROUND(IFERROR(SUM(T68*(VLOOKUP(S68,API!1:1048576,13,FALSE))),0),2)</f>
        <v>0</v>
      </c>
      <c r="V68" s="56">
        <f>ROUND(SUMIF(Investionen!A4:A5200,S68,Investionen!G4:G5200),2)</f>
        <v>0</v>
      </c>
      <c r="X68" s="31"/>
      <c r="Z68" s="172">
        <f>Investionen!H68</f>
        <v>0</v>
      </c>
      <c r="AE68">
        <v>51</v>
      </c>
      <c r="AJ68">
        <v>48</v>
      </c>
      <c r="AK68" s="199" t="e">
        <f t="shared" si="10"/>
        <v>#VALUE!</v>
      </c>
      <c r="AL68" s="199">
        <f t="shared" ca="1" si="11"/>
        <v>43174</v>
      </c>
      <c r="AM68" t="e">
        <f t="shared" ca="1" si="12"/>
        <v>#VALUE!</v>
      </c>
      <c r="AO68" t="str">
        <f t="shared" si="13"/>
        <v/>
      </c>
      <c r="BA68" s="53"/>
      <c r="BB68" s="53">
        <f>ROUND(SUMIF(Transaktionen!A4:A5200,BA68,Transaktionen!B4:B5200),8)</f>
        <v>0</v>
      </c>
      <c r="BC68" s="53">
        <f>ROUND(IFERROR(SUM(BB68*(VLOOKUP(BA68,API!1:1048576,13,FALSE))),0),2)</f>
        <v>0</v>
      </c>
    </row>
    <row r="69" spans="4:55" ht="15.75" thickBot="1" x14ac:dyDescent="0.3">
      <c r="D69">
        <v>10.71</v>
      </c>
      <c r="E69">
        <f>ROUND(SUM(D69-D69*C47%),2)</f>
        <v>13.8</v>
      </c>
      <c r="F69" s="13">
        <f>Investionen!A70</f>
        <v>0</v>
      </c>
      <c r="G69" s="14">
        <f>IFERROR(IF(Investionen!F70="Verkauf",0,Investionen!J70),0)</f>
        <v>0</v>
      </c>
      <c r="H69" s="13">
        <f>Investionen!A70</f>
        <v>0</v>
      </c>
      <c r="I69" s="14">
        <f>IFERROR(Investionen!I70,0)</f>
        <v>0</v>
      </c>
      <c r="J69" s="147"/>
      <c r="K69" s="147" t="s">
        <v>4322</v>
      </c>
      <c r="L69" s="148" t="s">
        <v>2730</v>
      </c>
      <c r="M69" s="148" t="s">
        <v>4392</v>
      </c>
      <c r="O69" s="13">
        <f>Investionen!A52</f>
        <v>0</v>
      </c>
      <c r="P69" s="14">
        <f>IFERROR(IF(Investionen!F52="Verkauf",0,Investionen!G52),0)</f>
        <v>0</v>
      </c>
      <c r="Q69" s="43"/>
      <c r="R69" s="258"/>
      <c r="T69" s="57"/>
      <c r="U69" s="3">
        <f>ROUND(IFERROR(SUM(T69*(VLOOKUP(S69,API!1:1048576,13,FALSE))),0),2)</f>
        <v>0</v>
      </c>
      <c r="V69" s="56">
        <f>ROUND(SUMIF(Investionen!A4:A5200,S69,Investionen!G4:G5200),2)</f>
        <v>0</v>
      </c>
      <c r="X69" s="31"/>
      <c r="Z69" s="172">
        <f>Investionen!H69</f>
        <v>0</v>
      </c>
      <c r="AE69" s="9">
        <v>52</v>
      </c>
      <c r="AF69" s="9"/>
      <c r="AJ69" s="9">
        <v>49</v>
      </c>
      <c r="AK69" s="199" t="e">
        <f t="shared" si="10"/>
        <v>#VALUE!</v>
      </c>
      <c r="AL69" s="199">
        <f t="shared" ca="1" si="11"/>
        <v>43174</v>
      </c>
      <c r="AM69" t="e">
        <f t="shared" ca="1" si="12"/>
        <v>#VALUE!</v>
      </c>
      <c r="AO69" t="str">
        <f t="shared" si="13"/>
        <v/>
      </c>
      <c r="BA69" s="53"/>
      <c r="BB69" s="53">
        <f>ROUND(SUMIF(Transaktionen!A4:A5200,BA69,Transaktionen!B4:B5200),8)</f>
        <v>0</v>
      </c>
      <c r="BC69" s="53">
        <f>ROUND(IFERROR(SUM(BB69*(VLOOKUP(BA69,API!1:1048576,13,FALSE))),0),2)</f>
        <v>0</v>
      </c>
    </row>
    <row r="70" spans="4:55" ht="15.75" thickBot="1" x14ac:dyDescent="0.3">
      <c r="D70">
        <v>10.71</v>
      </c>
      <c r="E70">
        <f>ROUND(SUM(D70-D70*C47%),2)</f>
        <v>13.8</v>
      </c>
      <c r="F70" s="13">
        <f>Investionen!A71</f>
        <v>0</v>
      </c>
      <c r="G70" s="14">
        <f>IFERROR(IF(Investionen!F71="Verkauf",0,Investionen!J71),0)</f>
        <v>0</v>
      </c>
      <c r="H70" s="13">
        <f>Investionen!A71</f>
        <v>0</v>
      </c>
      <c r="I70" s="14">
        <f>IFERROR(Investionen!I71,0)</f>
        <v>0</v>
      </c>
      <c r="J70" s="147"/>
      <c r="K70" s="145" t="s">
        <v>44</v>
      </c>
      <c r="L70" s="146" t="s">
        <v>2525</v>
      </c>
      <c r="M70" s="146" t="s">
        <v>4360</v>
      </c>
      <c r="O70" s="13">
        <f>Investionen!A53</f>
        <v>0</v>
      </c>
      <c r="P70" s="14">
        <f>IFERROR(IF(Investionen!F53="Verkauf",0,Investionen!G53),0)</f>
        <v>0</v>
      </c>
      <c r="Q70" s="43"/>
      <c r="R70" s="258"/>
      <c r="T70" s="57"/>
      <c r="U70" s="3">
        <f>ROUND(IFERROR(SUM(T70*(VLOOKUP(S70,API!1:1048576,13,FALSE))),0),2)</f>
        <v>0</v>
      </c>
      <c r="V70" s="56">
        <f>ROUND(SUMIF(Investionen!A4:A5200,S70,Investionen!G4:G5200),2)</f>
        <v>0</v>
      </c>
      <c r="X70" s="31"/>
      <c r="Z70" s="172">
        <f>Investionen!H70</f>
        <v>0</v>
      </c>
      <c r="AE70">
        <v>53</v>
      </c>
      <c r="AJ70">
        <v>50</v>
      </c>
      <c r="AK70" s="199" t="e">
        <f t="shared" si="10"/>
        <v>#VALUE!</v>
      </c>
      <c r="AL70" s="199">
        <f t="shared" ca="1" si="11"/>
        <v>43174</v>
      </c>
      <c r="AM70" t="e">
        <f t="shared" ca="1" si="12"/>
        <v>#VALUE!</v>
      </c>
      <c r="AO70" t="str">
        <f t="shared" si="13"/>
        <v/>
      </c>
      <c r="BA70" s="53"/>
      <c r="BB70" s="53">
        <f>ROUND(SUMIF(Transaktionen!A4:A5200,BA70,Transaktionen!B4:B5200),8)</f>
        <v>0</v>
      </c>
      <c r="BC70" s="53">
        <f>ROUND(IFERROR(SUM(BB70*(VLOOKUP(BA70,API!1:1048576,13,FALSE))),0),2)</f>
        <v>0</v>
      </c>
    </row>
    <row r="71" spans="4:55" ht="15.75" thickBot="1" x14ac:dyDescent="0.3">
      <c r="D71">
        <v>10.71</v>
      </c>
      <c r="E71">
        <f>ROUND(SUM(D71-D71*C47%),2)</f>
        <v>13.8</v>
      </c>
      <c r="F71" s="13">
        <f>Investionen!A72</f>
        <v>0</v>
      </c>
      <c r="G71" s="14">
        <f>IFERROR(IF(Investionen!F72="Verkauf",0,Investionen!J72),0)</f>
        <v>0</v>
      </c>
      <c r="H71" s="13">
        <f>Investionen!A72</f>
        <v>0</v>
      </c>
      <c r="I71" s="14">
        <f>IFERROR(Investionen!I72,0)</f>
        <v>0</v>
      </c>
      <c r="J71" s="147"/>
      <c r="K71" s="145" t="s">
        <v>20</v>
      </c>
      <c r="L71" s="146" t="s">
        <v>2634</v>
      </c>
      <c r="M71" s="146" t="s">
        <v>4340</v>
      </c>
      <c r="O71" s="13">
        <f>Investionen!A54</f>
        <v>0</v>
      </c>
      <c r="P71" s="14">
        <f>IFERROR(IF(Investionen!F54="Verkauf",0,Investionen!G54),0)</f>
        <v>0</v>
      </c>
      <c r="Q71" s="43"/>
      <c r="R71" s="258"/>
      <c r="T71" s="57"/>
      <c r="U71" s="3">
        <f>ROUND(IFERROR(SUM(T71*(VLOOKUP(S71,API!1:1048576,13,FALSE))),0),2)</f>
        <v>0</v>
      </c>
      <c r="V71" s="56">
        <f>ROUND(SUMIF(Investionen!A4:A5200,S71,Investionen!G4:G5200),2)</f>
        <v>0</v>
      </c>
      <c r="X71" s="31"/>
      <c r="Z71" s="172">
        <f>Investionen!H71</f>
        <v>0</v>
      </c>
      <c r="AE71">
        <v>54</v>
      </c>
      <c r="AJ71">
        <v>51</v>
      </c>
      <c r="AK71" s="199" t="e">
        <f t="shared" si="10"/>
        <v>#VALUE!</v>
      </c>
      <c r="AL71" s="199">
        <f t="shared" ca="1" si="11"/>
        <v>43174</v>
      </c>
      <c r="AM71" t="e">
        <f t="shared" ca="1" si="12"/>
        <v>#VALUE!</v>
      </c>
      <c r="AO71" t="str">
        <f t="shared" si="13"/>
        <v/>
      </c>
      <c r="BA71" s="53"/>
      <c r="BB71" s="53">
        <f>ROUND(SUMIF(Transaktionen!A4:A5200,BA71,Transaktionen!B4:B5200),8)</f>
        <v>0</v>
      </c>
      <c r="BC71" s="53">
        <f>ROUND(IFERROR(SUM(BB71*(VLOOKUP(BA71,API!1:1048576,13,FALSE))),0),2)</f>
        <v>0</v>
      </c>
    </row>
    <row r="72" spans="4:55" ht="15.75" thickBot="1" x14ac:dyDescent="0.3">
      <c r="D72">
        <v>15.29</v>
      </c>
      <c r="E72">
        <f>ROUND(SUM(D72-D72*C47%),2)</f>
        <v>19.7</v>
      </c>
      <c r="F72" s="13">
        <f>Investionen!A73</f>
        <v>0</v>
      </c>
      <c r="G72" s="14">
        <f>IFERROR(IF(Investionen!F73="Verkauf",0,Investionen!J73),0)</f>
        <v>0</v>
      </c>
      <c r="H72" s="13">
        <f>Investionen!A73</f>
        <v>0</v>
      </c>
      <c r="I72" s="14">
        <f>IFERROR(Investionen!I73,0)</f>
        <v>0</v>
      </c>
      <c r="J72" s="145"/>
      <c r="K72" s="147" t="s">
        <v>1143</v>
      </c>
      <c r="L72" s="148" t="s">
        <v>2634</v>
      </c>
      <c r="M72" s="148" t="s">
        <v>4405</v>
      </c>
      <c r="O72" s="13">
        <f>Investionen!A55</f>
        <v>0</v>
      </c>
      <c r="P72" s="14">
        <f>IFERROR(IF(Investionen!F55="Verkauf",0,Investionen!G55),0)</f>
        <v>0</v>
      </c>
      <c r="Q72" s="43"/>
      <c r="R72" s="258"/>
      <c r="T72" s="57"/>
      <c r="U72" s="3">
        <f>ROUND(IFERROR(SUM(T72*(VLOOKUP(S72,API!1:1048576,13,FALSE))),0),2)</f>
        <v>0</v>
      </c>
      <c r="V72" s="56">
        <f>ROUND(SUMIF(Investionen!A4:A5200,S72,Investionen!G4:G5200),2)</f>
        <v>0</v>
      </c>
      <c r="X72" s="31"/>
      <c r="Z72" s="172">
        <f>Investionen!H72</f>
        <v>0</v>
      </c>
      <c r="AE72" s="9">
        <v>55</v>
      </c>
      <c r="AF72" s="9"/>
      <c r="AJ72" s="9">
        <v>52</v>
      </c>
      <c r="AK72" s="199" t="e">
        <f t="shared" si="10"/>
        <v>#VALUE!</v>
      </c>
      <c r="AL72" s="199">
        <f t="shared" ca="1" si="11"/>
        <v>43174</v>
      </c>
      <c r="AM72" t="e">
        <f t="shared" ca="1" si="12"/>
        <v>#VALUE!</v>
      </c>
      <c r="AO72" t="str">
        <f t="shared" si="13"/>
        <v/>
      </c>
      <c r="BA72" s="53"/>
      <c r="BB72" s="53">
        <f>ROUND(SUMIF(Transaktionen!A4:A5200,BA72,Transaktionen!B4:B5200),8)</f>
        <v>0</v>
      </c>
      <c r="BC72" s="53">
        <f>ROUND(IFERROR(SUM(BB72*(VLOOKUP(BA72,API!1:1048576,13,FALSE))),0),2)</f>
        <v>0</v>
      </c>
    </row>
    <row r="73" spans="4:55" ht="15.75" thickBot="1" x14ac:dyDescent="0.3">
      <c r="D73">
        <v>7.57</v>
      </c>
      <c r="E73">
        <f>ROUND(SUM(D73-D73*C47%),2)</f>
        <v>9.75</v>
      </c>
      <c r="F73" s="13">
        <f>Investionen!A74</f>
        <v>0</v>
      </c>
      <c r="G73" s="14">
        <f>IFERROR(IF(Investionen!F74="Verkauf",0,Investionen!J74),0)</f>
        <v>0</v>
      </c>
      <c r="H73" s="13">
        <f>Investionen!A74</f>
        <v>0</v>
      </c>
      <c r="I73" s="14">
        <f>IFERROR(Investionen!I74,0)</f>
        <v>0</v>
      </c>
      <c r="J73" s="145"/>
      <c r="K73" s="145" t="s">
        <v>56</v>
      </c>
      <c r="L73" s="146" t="s">
        <v>2602</v>
      </c>
      <c r="M73" s="146" t="s">
        <v>4391</v>
      </c>
      <c r="O73" s="13">
        <f>Investionen!A56</f>
        <v>0</v>
      </c>
      <c r="P73" s="14">
        <f>IFERROR(IF(Investionen!F56="Verkauf",0,Investionen!G56),0)</f>
        <v>0</v>
      </c>
      <c r="Q73" s="43"/>
      <c r="R73" s="258"/>
      <c r="T73" s="57"/>
      <c r="U73" s="3">
        <f>ROUND(IFERROR(SUM(T73*(VLOOKUP(S73,API!1:1048576,13,FALSE))),0),2)</f>
        <v>0</v>
      </c>
      <c r="V73" s="56">
        <f>ROUND(SUMIF(Investionen!A4:A5200,S73,Investionen!G4:G5200),2)</f>
        <v>0</v>
      </c>
      <c r="X73" s="31"/>
      <c r="Z73" s="172">
        <f>Investionen!H73</f>
        <v>0</v>
      </c>
      <c r="AE73">
        <v>56</v>
      </c>
      <c r="AJ73">
        <v>53</v>
      </c>
      <c r="AK73" s="199" t="e">
        <f t="shared" si="10"/>
        <v>#VALUE!</v>
      </c>
      <c r="AL73" s="199">
        <f t="shared" ca="1" si="11"/>
        <v>43174</v>
      </c>
      <c r="AM73" t="e">
        <f t="shared" ca="1" si="12"/>
        <v>#VALUE!</v>
      </c>
      <c r="AO73" t="str">
        <f t="shared" si="13"/>
        <v/>
      </c>
      <c r="BA73" s="53"/>
      <c r="BB73" s="53">
        <f>ROUND(SUMIF(Transaktionen!A4:A5200,BA73,Transaktionen!B4:B5200),8)</f>
        <v>0</v>
      </c>
      <c r="BC73" s="53">
        <f>ROUND(IFERROR(SUM(BB73*(VLOOKUP(BA73,API!1:1048576,13,FALSE))),0),2)</f>
        <v>0</v>
      </c>
    </row>
    <row r="74" spans="4:55" ht="15.75" thickBot="1" x14ac:dyDescent="0.3">
      <c r="D74">
        <v>10.71</v>
      </c>
      <c r="E74">
        <f>ROUND(SUM(D74-D74*C47%),2)</f>
        <v>13.8</v>
      </c>
      <c r="F74" s="13">
        <f>Investionen!A75</f>
        <v>0</v>
      </c>
      <c r="G74" s="14">
        <f>IFERROR(IF(Investionen!F75="Verkauf",0,Investionen!J75),0)</f>
        <v>0</v>
      </c>
      <c r="H74" s="13">
        <f>Investionen!A75</f>
        <v>0</v>
      </c>
      <c r="I74" s="14">
        <f>IFERROR(Investionen!I75,0)</f>
        <v>0</v>
      </c>
      <c r="J74" s="145"/>
      <c r="K74" s="147" t="s">
        <v>1099</v>
      </c>
      <c r="L74" s="148" t="s">
        <v>2818</v>
      </c>
      <c r="M74" s="148" t="s">
        <v>4426</v>
      </c>
      <c r="O74" s="13">
        <f>Investionen!A57</f>
        <v>0</v>
      </c>
      <c r="P74" s="14">
        <f>IFERROR(IF(Investionen!F57="Verkauf",0,Investionen!G57),0)</f>
        <v>0</v>
      </c>
      <c r="Q74" s="43"/>
      <c r="R74" s="258"/>
      <c r="T74" s="57"/>
      <c r="U74" s="3">
        <f>ROUND(IFERROR(SUM(T74*(VLOOKUP(S74,API!1:1048576,13,FALSE))),0),2)</f>
        <v>0</v>
      </c>
      <c r="V74" s="56">
        <f>ROUND(SUMIF(Investionen!A4:A5200,S74,Investionen!G4:G5200),2)</f>
        <v>0</v>
      </c>
      <c r="X74" s="31"/>
      <c r="Z74" s="172">
        <f>Investionen!H74</f>
        <v>0</v>
      </c>
      <c r="AE74">
        <v>57</v>
      </c>
      <c r="AJ74">
        <v>54</v>
      </c>
      <c r="AK74" s="199" t="e">
        <f t="shared" si="10"/>
        <v>#VALUE!</v>
      </c>
      <c r="AL74" s="199">
        <f t="shared" ca="1" si="11"/>
        <v>43174</v>
      </c>
      <c r="AM74" t="e">
        <f t="shared" ca="1" si="12"/>
        <v>#VALUE!</v>
      </c>
      <c r="AO74" t="str">
        <f t="shared" si="13"/>
        <v/>
      </c>
      <c r="BA74" s="53"/>
      <c r="BB74" s="53">
        <f>ROUND(SUMIF(Transaktionen!A4:A5200,BA74,Transaktionen!B4:B5200),8)</f>
        <v>0</v>
      </c>
      <c r="BC74" s="53">
        <f>ROUND(IFERROR(SUM(BB74*(VLOOKUP(BA74,API!1:1048576,13,FALSE))),0),2)</f>
        <v>0</v>
      </c>
    </row>
    <row r="75" spans="4:55" ht="15.75" thickBot="1" x14ac:dyDescent="0.3">
      <c r="D75">
        <v>7.57</v>
      </c>
      <c r="E75">
        <f>ROUND(SUM(D75-D75*C47%),2)</f>
        <v>9.75</v>
      </c>
      <c r="F75" s="13">
        <f>Investionen!A76</f>
        <v>0</v>
      </c>
      <c r="G75" s="14">
        <f>IFERROR(IF(Investionen!F76="Verkauf",0,Investionen!J76),0)</f>
        <v>0</v>
      </c>
      <c r="H75" s="13">
        <f>Investionen!A76</f>
        <v>0</v>
      </c>
      <c r="I75" s="14">
        <f>IFERROR(Investionen!I76,0)</f>
        <v>0</v>
      </c>
      <c r="J75" s="147"/>
      <c r="K75" s="145" t="s">
        <v>66</v>
      </c>
      <c r="L75" s="146" t="s">
        <v>2560</v>
      </c>
      <c r="M75" s="146" t="s">
        <v>4399</v>
      </c>
      <c r="O75" s="13">
        <f>Investionen!A58</f>
        <v>0</v>
      </c>
      <c r="P75" s="14">
        <f>IFERROR(IF(Investionen!F58="Verkauf",0,Investionen!G58),0)</f>
        <v>0</v>
      </c>
      <c r="Q75" s="43"/>
      <c r="R75" s="258"/>
      <c r="T75" s="57"/>
      <c r="U75" s="3">
        <f>ROUND(IFERROR(SUM(T75*(VLOOKUP(S75,API!1:1048576,13,FALSE))),0),2)</f>
        <v>0</v>
      </c>
      <c r="V75" s="56">
        <f>ROUND(SUMIF(Investionen!A4:A5200,S75,Investionen!G4:G5200),2)</f>
        <v>0</v>
      </c>
      <c r="X75" s="31"/>
      <c r="Z75" s="172">
        <f>Investionen!H75</f>
        <v>0</v>
      </c>
      <c r="AE75" s="9">
        <v>58</v>
      </c>
      <c r="AF75" s="9"/>
      <c r="AJ75" s="9">
        <v>55</v>
      </c>
      <c r="AK75" s="199" t="e">
        <f t="shared" si="10"/>
        <v>#VALUE!</v>
      </c>
      <c r="AL75" s="199">
        <f t="shared" ca="1" si="11"/>
        <v>43174</v>
      </c>
      <c r="AM75" t="e">
        <f t="shared" ca="1" si="12"/>
        <v>#VALUE!</v>
      </c>
      <c r="AO75" t="str">
        <f t="shared" si="13"/>
        <v/>
      </c>
      <c r="BA75" s="53"/>
      <c r="BB75" s="53">
        <f>ROUND(SUMIF(Transaktionen!A4:A5200,BA75,Transaktionen!B4:B5200),8)</f>
        <v>0</v>
      </c>
      <c r="BC75" s="53">
        <f>ROUND(IFERROR(SUM(BB75*(VLOOKUP(BA75,API!1:1048576,13,FALSE))),0),2)</f>
        <v>0</v>
      </c>
    </row>
    <row r="76" spans="4:55" ht="15.75" thickBot="1" x14ac:dyDescent="0.3">
      <c r="F76" s="13">
        <f>Investionen!A77</f>
        <v>0</v>
      </c>
      <c r="G76" s="14">
        <f>IFERROR(IF(Investionen!F77="Verkauf",0,Investionen!J77),0)</f>
        <v>0</v>
      </c>
      <c r="H76" s="13">
        <f>Investionen!A77</f>
        <v>0</v>
      </c>
      <c r="I76" s="14">
        <f>IFERROR(Investionen!I77,0)</f>
        <v>0</v>
      </c>
      <c r="J76" s="145"/>
      <c r="K76" s="147" t="s">
        <v>52</v>
      </c>
      <c r="L76" s="148" t="s">
        <v>4354</v>
      </c>
      <c r="M76" s="148" t="s">
        <v>4355</v>
      </c>
      <c r="O76" s="13">
        <f>Investionen!A59</f>
        <v>0</v>
      </c>
      <c r="P76" s="14">
        <f>IFERROR(IF(Investionen!F59="Verkauf",0,Investionen!G59),0)</f>
        <v>0</v>
      </c>
      <c r="Q76" s="43"/>
      <c r="R76" s="258"/>
      <c r="T76" s="57"/>
      <c r="U76" s="3">
        <f>ROUND(IFERROR(SUM(T76*(VLOOKUP(S76,API!1:1048576,13,FALSE))),0),2)</f>
        <v>0</v>
      </c>
      <c r="V76" s="56">
        <f>ROUND(SUMIF(Investionen!A4:A5200,S76,Investionen!G4:G5200),2)</f>
        <v>0</v>
      </c>
      <c r="X76" s="31"/>
      <c r="Z76" s="172">
        <f>Investionen!H76</f>
        <v>0</v>
      </c>
      <c r="AE76">
        <v>59</v>
      </c>
      <c r="AJ76">
        <v>56</v>
      </c>
      <c r="AK76" s="199" t="e">
        <f t="shared" si="10"/>
        <v>#VALUE!</v>
      </c>
      <c r="AL76" s="199">
        <f t="shared" ca="1" si="11"/>
        <v>43174</v>
      </c>
      <c r="AM76" t="e">
        <f t="shared" ca="1" si="12"/>
        <v>#VALUE!</v>
      </c>
      <c r="AO76" t="str">
        <f t="shared" si="13"/>
        <v/>
      </c>
      <c r="BA76" s="53"/>
      <c r="BB76" s="53">
        <f>ROUND(SUMIF(Transaktionen!A4:A5200,BA76,Transaktionen!B4:B5200),8)</f>
        <v>0</v>
      </c>
      <c r="BC76" s="53">
        <f>ROUND(IFERROR(SUM(BB76*(VLOOKUP(BA76,API!1:1048576,13,FALSE))),0),2)</f>
        <v>0</v>
      </c>
    </row>
    <row r="77" spans="4:55" ht="15.75" thickBot="1" x14ac:dyDescent="0.3">
      <c r="D77">
        <v>5</v>
      </c>
      <c r="E77">
        <f>ROUND(SUM(D77-D77*C47%),2)</f>
        <v>6.44</v>
      </c>
      <c r="F77" s="13">
        <f>Investionen!A78</f>
        <v>0</v>
      </c>
      <c r="G77" s="14">
        <f>IFERROR(IF(Investionen!F78="Verkauf",0,Investionen!J78),0)</f>
        <v>0</v>
      </c>
      <c r="H77" s="13">
        <f>Investionen!A78</f>
        <v>0</v>
      </c>
      <c r="I77" s="14">
        <f>IFERROR(Investionen!I78,0)</f>
        <v>0</v>
      </c>
      <c r="J77" s="147"/>
      <c r="K77" s="145" t="s">
        <v>981</v>
      </c>
      <c r="L77" s="146" t="s">
        <v>2494</v>
      </c>
      <c r="M77" s="146" t="s">
        <v>4425</v>
      </c>
      <c r="O77" s="13">
        <f>Investionen!A60</f>
        <v>0</v>
      </c>
      <c r="P77" s="14">
        <f>IFERROR(IF(Investionen!F60="Verkauf",0,Investionen!G60),0)</f>
        <v>0</v>
      </c>
      <c r="Q77" s="43"/>
      <c r="R77" s="258"/>
      <c r="T77" s="57"/>
      <c r="U77" s="3">
        <f>ROUND(IFERROR(SUM(T77*(VLOOKUP(S77,API!1:1048576,13,FALSE))),0),2)</f>
        <v>0</v>
      </c>
      <c r="V77" s="56">
        <f>ROUND(SUMIF(Investionen!A4:A5200,S77,Investionen!G4:G5200),2)</f>
        <v>0</v>
      </c>
      <c r="X77" s="31"/>
      <c r="Z77" s="172">
        <f>Investionen!H77</f>
        <v>0</v>
      </c>
      <c r="AE77">
        <v>60</v>
      </c>
      <c r="AJ77">
        <v>57</v>
      </c>
      <c r="AK77" s="199" t="e">
        <f t="shared" si="10"/>
        <v>#VALUE!</v>
      </c>
      <c r="AL77" s="199">
        <f t="shared" ca="1" si="11"/>
        <v>43174</v>
      </c>
      <c r="AM77" t="e">
        <f t="shared" ca="1" si="12"/>
        <v>#VALUE!</v>
      </c>
      <c r="AO77" t="str">
        <f t="shared" si="13"/>
        <v/>
      </c>
      <c r="BA77" s="53"/>
      <c r="BB77" s="53">
        <f>ROUND(SUMIF(Transaktionen!A4:A5200,BA77,Transaktionen!B4:B5200),8)</f>
        <v>0</v>
      </c>
      <c r="BC77" s="53">
        <f>ROUND(IFERROR(SUM(BB77*(VLOOKUP(BA77,API!1:1048576,13,FALSE))),0),2)</f>
        <v>0</v>
      </c>
    </row>
    <row r="78" spans="4:55" ht="15.75" thickBot="1" x14ac:dyDescent="0.3">
      <c r="F78" s="13">
        <f>Investionen!A79</f>
        <v>0</v>
      </c>
      <c r="G78" s="14">
        <f>IFERROR(IF(Investionen!F79="Verkauf",0,Investionen!J79),0)</f>
        <v>0</v>
      </c>
      <c r="H78" s="13">
        <f>Investionen!A79</f>
        <v>0</v>
      </c>
      <c r="I78" s="14">
        <f>IFERROR(Investionen!I79,0)</f>
        <v>0</v>
      </c>
      <c r="J78" s="145"/>
      <c r="K78" s="147" t="s">
        <v>275</v>
      </c>
      <c r="L78" s="148" t="s">
        <v>2683</v>
      </c>
      <c r="M78" s="148" t="s">
        <v>4409</v>
      </c>
      <c r="O78" s="13">
        <f>Investionen!A61</f>
        <v>0</v>
      </c>
      <c r="P78" s="14">
        <f>IFERROR(IF(Investionen!F61="Verkauf",0,Investionen!G61),0)</f>
        <v>0</v>
      </c>
      <c r="Q78" s="43"/>
      <c r="R78" s="258"/>
      <c r="T78" s="57"/>
      <c r="U78" s="3">
        <f>ROUND(IFERROR(SUM(T78*(VLOOKUP(S78,API!1:1048576,13,FALSE))),0),2)</f>
        <v>0</v>
      </c>
      <c r="V78" s="56">
        <f>ROUND(SUMIF(Investionen!A4:A5200,S78,Investionen!G4:G5200),2)</f>
        <v>0</v>
      </c>
      <c r="X78" s="31"/>
      <c r="Z78" s="172">
        <f>Investionen!H78</f>
        <v>0</v>
      </c>
      <c r="AE78" s="9">
        <v>61</v>
      </c>
      <c r="AF78" s="9"/>
      <c r="AJ78" s="9">
        <v>58</v>
      </c>
      <c r="AK78" s="199" t="e">
        <f t="shared" si="10"/>
        <v>#VALUE!</v>
      </c>
      <c r="AL78" s="199">
        <f t="shared" ca="1" si="11"/>
        <v>43174</v>
      </c>
      <c r="AM78" t="e">
        <f t="shared" ca="1" si="12"/>
        <v>#VALUE!</v>
      </c>
      <c r="AO78" t="str">
        <f t="shared" si="13"/>
        <v/>
      </c>
      <c r="BA78" s="53"/>
      <c r="BB78" s="53">
        <f>ROUND(SUMIF(Transaktionen!A4:A5200,BA78,Transaktionen!B4:B5200),8)</f>
        <v>0</v>
      </c>
      <c r="BC78" s="53">
        <f>ROUND(IFERROR(SUM(BB78*(VLOOKUP(BA78,API!1:1048576,13,FALSE))),0),2)</f>
        <v>0</v>
      </c>
    </row>
    <row r="79" spans="4:55" ht="15.75" thickBot="1" x14ac:dyDescent="0.3">
      <c r="D79">
        <v>10.71</v>
      </c>
      <c r="E79">
        <f>ROUND(SUM(D79-D79*C47%),2)</f>
        <v>13.8</v>
      </c>
      <c r="F79" s="13">
        <f>Investionen!A80</f>
        <v>0</v>
      </c>
      <c r="G79" s="14">
        <f>IFERROR(IF(Investionen!F80="Verkauf",0,Investionen!J80),0)</f>
        <v>0</v>
      </c>
      <c r="H79" s="13">
        <f>Investionen!A80</f>
        <v>0</v>
      </c>
      <c r="I79" s="14">
        <f>IFERROR(Investionen!I80,0)</f>
        <v>0</v>
      </c>
      <c r="J79" s="147"/>
      <c r="K79" s="145" t="s">
        <v>1</v>
      </c>
      <c r="L79" s="146" t="s">
        <v>2562</v>
      </c>
      <c r="M79" s="146" t="s">
        <v>4379</v>
      </c>
      <c r="O79" s="13">
        <f>Investionen!A62</f>
        <v>0</v>
      </c>
      <c r="P79" s="14">
        <f>IFERROR(IF(Investionen!F62="Verkauf",0,Investionen!G62),0)</f>
        <v>0</v>
      </c>
      <c r="Q79" s="43"/>
      <c r="R79" s="258"/>
      <c r="T79" s="57"/>
      <c r="U79" s="3">
        <f>ROUND(IFERROR(SUM(T79*(VLOOKUP(S79,API!1:1048576,13,FALSE))),0),2)</f>
        <v>0</v>
      </c>
      <c r="V79" s="56">
        <f>ROUND(SUMIF(Investionen!A4:A5200,S79,Investionen!G4:G5200),2)</f>
        <v>0</v>
      </c>
      <c r="X79" s="31"/>
      <c r="Z79" s="172">
        <f>Investionen!H79</f>
        <v>0</v>
      </c>
      <c r="AE79">
        <v>62</v>
      </c>
      <c r="AJ79">
        <v>59</v>
      </c>
      <c r="AK79" s="199" t="e">
        <f t="shared" si="10"/>
        <v>#VALUE!</v>
      </c>
      <c r="AL79" s="199">
        <f t="shared" ca="1" si="11"/>
        <v>43174</v>
      </c>
      <c r="AM79" t="e">
        <f t="shared" ca="1" si="12"/>
        <v>#VALUE!</v>
      </c>
      <c r="AO79" t="str">
        <f t="shared" si="13"/>
        <v/>
      </c>
      <c r="BA79" s="53"/>
      <c r="BB79" s="53">
        <f>ROUND(SUMIF(Transaktionen!A4:A5200,BA79,Transaktionen!B4:B5200),8)</f>
        <v>0</v>
      </c>
      <c r="BC79" s="53">
        <f>ROUND(IFERROR(SUM(BB79*(VLOOKUP(BA79,API!1:1048576,13,FALSE))),0),2)</f>
        <v>0</v>
      </c>
    </row>
    <row r="80" spans="4:55" ht="15.75" thickBot="1" x14ac:dyDescent="0.3">
      <c r="D80">
        <v>10.86</v>
      </c>
      <c r="E80">
        <f>ROUND(SUM(D80-D80*C47%),2)</f>
        <v>13.99</v>
      </c>
      <c r="F80" s="13">
        <f>Investionen!A81</f>
        <v>0</v>
      </c>
      <c r="G80" s="14">
        <f>IFERROR(IF(Investionen!F81="Verkauf",0,Investionen!J81),0)</f>
        <v>0</v>
      </c>
      <c r="H80" s="13">
        <f>Investionen!A81</f>
        <v>0</v>
      </c>
      <c r="I80" s="14">
        <f>IFERROR(Investionen!I81,0)</f>
        <v>0</v>
      </c>
      <c r="J80" s="147"/>
      <c r="K80" s="145" t="s">
        <v>92</v>
      </c>
      <c r="L80" s="146" t="s">
        <v>2427</v>
      </c>
      <c r="M80" s="146" t="s">
        <v>4362</v>
      </c>
      <c r="O80" s="13">
        <f>Investionen!A63</f>
        <v>0</v>
      </c>
      <c r="P80" s="14">
        <f>IFERROR(IF(Investionen!F63="Verkauf",0,Investionen!G63),0)</f>
        <v>0</v>
      </c>
      <c r="Q80" s="43"/>
      <c r="R80" s="258"/>
      <c r="T80" s="57"/>
      <c r="U80" s="3">
        <f>ROUND(IFERROR(SUM(T80*(VLOOKUP(S80,API!1:1048576,13,FALSE))),0),2)</f>
        <v>0</v>
      </c>
      <c r="V80" s="56">
        <f>ROUND(SUMIF(Investionen!A4:A5200,S80,Investionen!G4:G5200),2)</f>
        <v>0</v>
      </c>
      <c r="X80" s="31"/>
      <c r="Z80" s="172">
        <f>Investionen!H80</f>
        <v>0</v>
      </c>
      <c r="AE80">
        <v>63</v>
      </c>
      <c r="AJ80">
        <v>60</v>
      </c>
      <c r="AK80" s="199" t="e">
        <f t="shared" si="10"/>
        <v>#VALUE!</v>
      </c>
      <c r="AL80" s="199">
        <f t="shared" ca="1" si="11"/>
        <v>43174</v>
      </c>
      <c r="AM80" t="e">
        <f t="shared" ca="1" si="12"/>
        <v>#VALUE!</v>
      </c>
      <c r="AO80" t="str">
        <f t="shared" si="13"/>
        <v/>
      </c>
      <c r="BA80" s="53"/>
      <c r="BB80" s="53">
        <f>ROUND(SUMIF(Transaktionen!A4:A5200,BA80,Transaktionen!B4:B5200),8)</f>
        <v>0</v>
      </c>
      <c r="BC80" s="53">
        <f>ROUND(IFERROR(SUM(BB80*(VLOOKUP(BA80,API!1:1048576,13,FALSE))),0),2)</f>
        <v>0</v>
      </c>
    </row>
    <row r="81" spans="4:55" ht="15.75" thickBot="1" x14ac:dyDescent="0.3">
      <c r="F81" s="13">
        <f>Investionen!A82</f>
        <v>0</v>
      </c>
      <c r="G81" s="14">
        <f>IFERROR(IF(Investionen!F82="Verkauf",0,Investionen!J82),0)</f>
        <v>0</v>
      </c>
      <c r="H81" s="13">
        <f>Investionen!A82</f>
        <v>0</v>
      </c>
      <c r="I81" s="14">
        <f>IFERROR(Investionen!I82,0)</f>
        <v>0</v>
      </c>
      <c r="J81" s="145"/>
      <c r="K81" s="147" t="s">
        <v>70</v>
      </c>
      <c r="L81" s="148" t="s">
        <v>2609</v>
      </c>
      <c r="M81" s="148" t="s">
        <v>4344</v>
      </c>
      <c r="O81" s="13">
        <f>Investionen!A64</f>
        <v>0</v>
      </c>
      <c r="P81" s="14">
        <f>IFERROR(IF(Investionen!F64="Verkauf",0,Investionen!G64),0)</f>
        <v>0</v>
      </c>
      <c r="Q81" s="43"/>
      <c r="R81" s="258"/>
      <c r="T81" s="57"/>
      <c r="U81" s="3">
        <f>ROUND(IFERROR(SUM(T81*(VLOOKUP(S81,API!1:1048576,13,FALSE))),0),2)</f>
        <v>0</v>
      </c>
      <c r="V81" s="56">
        <f>ROUND(SUMIF(Investionen!A4:A5200,S81,Investionen!G4:G5200),2)</f>
        <v>0</v>
      </c>
      <c r="X81" s="31"/>
      <c r="Z81" s="172">
        <f>Investionen!H81</f>
        <v>0</v>
      </c>
      <c r="AE81" s="9">
        <v>64</v>
      </c>
      <c r="AF81" s="9"/>
      <c r="AJ81" s="9">
        <v>61</v>
      </c>
      <c r="AK81" s="199" t="e">
        <f t="shared" si="10"/>
        <v>#VALUE!</v>
      </c>
      <c r="AL81" s="199">
        <f t="shared" ca="1" si="11"/>
        <v>43174</v>
      </c>
      <c r="AM81" t="e">
        <f t="shared" ca="1" si="12"/>
        <v>#VALUE!</v>
      </c>
      <c r="AO81" t="str">
        <f t="shared" si="13"/>
        <v/>
      </c>
      <c r="BA81" s="53"/>
      <c r="BB81" s="53">
        <f>ROUND(SUMIF(Transaktionen!A4:A5200,BA81,Transaktionen!B4:B5200),8)</f>
        <v>0</v>
      </c>
      <c r="BC81" s="53">
        <f>ROUND(IFERROR(SUM(BB81*(VLOOKUP(BA81,API!1:1048576,13,FALSE))),0),2)</f>
        <v>0</v>
      </c>
    </row>
    <row r="82" spans="4:55" ht="15.75" thickBot="1" x14ac:dyDescent="0.3">
      <c r="D82" t="s">
        <v>4321</v>
      </c>
      <c r="F82" s="13">
        <f>Investionen!A83</f>
        <v>0</v>
      </c>
      <c r="G82" s="14">
        <f>IFERROR(IF(Investionen!F83="Verkauf",0,Investionen!J83),0)</f>
        <v>0</v>
      </c>
      <c r="H82" s="13">
        <f>Investionen!A83</f>
        <v>0</v>
      </c>
      <c r="I82" s="14">
        <f>IFERROR(Investionen!I83,0)</f>
        <v>0</v>
      </c>
      <c r="J82" s="145"/>
      <c r="K82" s="147" t="s">
        <v>125</v>
      </c>
      <c r="L82" s="148" t="s">
        <v>2584</v>
      </c>
      <c r="M82" s="148" t="s">
        <v>4367</v>
      </c>
      <c r="O82" s="13">
        <f>Investionen!A65</f>
        <v>0</v>
      </c>
      <c r="P82" s="14">
        <f>IFERROR(IF(Investionen!F65="Verkauf",0,Investionen!G65),0)</f>
        <v>0</v>
      </c>
      <c r="Q82" s="43"/>
      <c r="R82" s="258"/>
      <c r="T82" s="57"/>
      <c r="U82" s="3">
        <f>ROUND(IFERROR(SUM(T82*(VLOOKUP(S82,API!1:1048576,13,FALSE))),0),2)</f>
        <v>0</v>
      </c>
      <c r="V82" s="56">
        <f>ROUND(SUMIF(Investionen!A4:A5200,S82,Investionen!G4:G5200),2)</f>
        <v>0</v>
      </c>
      <c r="X82" s="31"/>
      <c r="Z82" s="172">
        <f>Investionen!H82</f>
        <v>0</v>
      </c>
      <c r="AE82">
        <v>65</v>
      </c>
      <c r="AJ82">
        <v>62</v>
      </c>
      <c r="AK82" s="199" t="e">
        <f t="shared" si="10"/>
        <v>#VALUE!</v>
      </c>
      <c r="AL82" s="199">
        <f t="shared" ca="1" si="11"/>
        <v>43174</v>
      </c>
      <c r="AM82" t="e">
        <f t="shared" ca="1" si="12"/>
        <v>#VALUE!</v>
      </c>
      <c r="AO82" t="str">
        <f t="shared" si="13"/>
        <v/>
      </c>
      <c r="BA82" s="53"/>
      <c r="BB82" s="53">
        <f>ROUND(SUMIF(Transaktionen!A4:A5200,BA82,Transaktionen!B4:B5200),8)</f>
        <v>0</v>
      </c>
      <c r="BC82" s="53">
        <f>ROUND(IFERROR(SUM(BB82*(VLOOKUP(BA82,API!1:1048576,13,FALSE))),0),2)</f>
        <v>0</v>
      </c>
    </row>
    <row r="83" spans="4:55" ht="15.75" thickBot="1" x14ac:dyDescent="0.3">
      <c r="D83">
        <v>26.61</v>
      </c>
      <c r="E83">
        <f>ROUND(SUM(D83-D83*C47%),2)</f>
        <v>34.29</v>
      </c>
      <c r="F83" s="13">
        <f>Investionen!A84</f>
        <v>0</v>
      </c>
      <c r="G83" s="14">
        <f>IFERROR(IF(Investionen!F84="Verkauf",0,Investionen!J84),0)</f>
        <v>0</v>
      </c>
      <c r="H83" s="13">
        <f>Investionen!A84</f>
        <v>0</v>
      </c>
      <c r="I83" s="14">
        <f>IFERROR(Investionen!I84,0)</f>
        <v>0</v>
      </c>
      <c r="J83" s="147"/>
      <c r="K83" s="147" t="s">
        <v>32</v>
      </c>
      <c r="L83" s="148" t="s">
        <v>2450</v>
      </c>
      <c r="M83" s="148" t="s">
        <v>4385</v>
      </c>
      <c r="O83" s="13">
        <f>Investionen!A66</f>
        <v>0</v>
      </c>
      <c r="P83" s="14">
        <f>IFERROR(IF(Investionen!F66="Verkauf",0,Investionen!G66),0)</f>
        <v>0</v>
      </c>
      <c r="Q83" s="43"/>
      <c r="R83" s="258"/>
      <c r="T83" s="57"/>
      <c r="U83" s="3">
        <f>ROUND(IFERROR(SUM(T83*(VLOOKUP(S83,API!1:1048576,13,FALSE))),0),2)</f>
        <v>0</v>
      </c>
      <c r="V83" s="56">
        <f>ROUND(SUMIF(Investionen!A4:A5200,S83,Investionen!G4:G5200),2)</f>
        <v>0</v>
      </c>
      <c r="X83" s="31"/>
      <c r="Z83" s="172">
        <f>Investionen!H83</f>
        <v>0</v>
      </c>
      <c r="AE83">
        <v>66</v>
      </c>
      <c r="AJ83">
        <v>63</v>
      </c>
      <c r="AK83" s="199" t="e">
        <f t="shared" si="10"/>
        <v>#VALUE!</v>
      </c>
      <c r="AL83" s="199">
        <f t="shared" ca="1" si="11"/>
        <v>43174</v>
      </c>
      <c r="AM83" t="e">
        <f t="shared" ca="1" si="12"/>
        <v>#VALUE!</v>
      </c>
      <c r="AO83" t="str">
        <f t="shared" si="13"/>
        <v/>
      </c>
      <c r="BA83" s="53"/>
      <c r="BB83" s="53">
        <f>ROUND(SUMIF(Transaktionen!A4:A5200,BA83,Transaktionen!B4:B5200),8)</f>
        <v>0</v>
      </c>
      <c r="BC83" s="53">
        <f>ROUND(IFERROR(SUM(BB83*(VLOOKUP(BA83,API!1:1048576,13,FALSE))),0),2)</f>
        <v>0</v>
      </c>
    </row>
    <row r="84" spans="4:55" ht="15.75" thickBot="1" x14ac:dyDescent="0.3">
      <c r="F84" s="13">
        <f>Investionen!A85</f>
        <v>0</v>
      </c>
      <c r="G84" s="14">
        <f>IFERROR(IF(Investionen!F85="Verkauf",0,Investionen!J85),0)</f>
        <v>0</v>
      </c>
      <c r="H84" s="13">
        <f>Investionen!A85</f>
        <v>0</v>
      </c>
      <c r="I84" s="14">
        <f>IFERROR(Investionen!I85,0)</f>
        <v>0</v>
      </c>
      <c r="J84" s="147"/>
      <c r="K84" s="145" t="s">
        <v>100</v>
      </c>
      <c r="L84" s="146" t="s">
        <v>2627</v>
      </c>
      <c r="M84" s="146" t="s">
        <v>4376</v>
      </c>
      <c r="O84" s="13">
        <f>Investionen!A67</f>
        <v>0</v>
      </c>
      <c r="P84" s="14">
        <f>IFERROR(IF(Investionen!F67="Verkauf",0,Investionen!G67),0)</f>
        <v>0</v>
      </c>
      <c r="Q84" s="43"/>
      <c r="R84" s="258"/>
      <c r="T84" s="57"/>
      <c r="U84" s="3">
        <f>ROUND(IFERROR(SUM(T84*(VLOOKUP(S84,API!1:1048576,13,FALSE))),0),2)</f>
        <v>0</v>
      </c>
      <c r="V84" s="56">
        <f>ROUND(SUMIF(Investionen!A4:A5200,S84,Investionen!G4:G5200),2)</f>
        <v>0</v>
      </c>
      <c r="X84" s="31"/>
      <c r="Z84" s="172">
        <f>Investionen!H84</f>
        <v>0</v>
      </c>
      <c r="AE84" s="9">
        <v>67</v>
      </c>
      <c r="AF84" s="9"/>
      <c r="AJ84" s="9">
        <v>64</v>
      </c>
      <c r="AK84" s="199" t="e">
        <f t="shared" si="10"/>
        <v>#VALUE!</v>
      </c>
      <c r="AL84" s="199">
        <f t="shared" ca="1" si="11"/>
        <v>43174</v>
      </c>
      <c r="AM84" t="e">
        <f t="shared" ca="1" si="12"/>
        <v>#VALUE!</v>
      </c>
      <c r="AO84" t="str">
        <f t="shared" si="13"/>
        <v/>
      </c>
      <c r="BA84" s="53"/>
      <c r="BB84" s="53">
        <f>ROUND(SUMIF(Transaktionen!A4:A5200,BA84,Transaktionen!B4:B5200),8)</f>
        <v>0</v>
      </c>
      <c r="BC84" s="53">
        <f>ROUND(IFERROR(SUM(BB84*(VLOOKUP(BA84,API!1:1048576,13,FALSE))),0),2)</f>
        <v>0</v>
      </c>
    </row>
    <row r="85" spans="4:55" ht="15.75" thickBot="1" x14ac:dyDescent="0.3">
      <c r="F85" s="13">
        <f>Investionen!A86</f>
        <v>0</v>
      </c>
      <c r="G85" s="14">
        <f>IFERROR(IF(Investionen!F86="Verkauf",0,Investionen!J86),0)</f>
        <v>0</v>
      </c>
      <c r="H85" s="13">
        <f>Investionen!A86</f>
        <v>0</v>
      </c>
      <c r="I85" s="14">
        <f>IFERROR(Investionen!I86,0)</f>
        <v>0</v>
      </c>
      <c r="J85" s="147"/>
      <c r="K85" s="147" t="s">
        <v>38</v>
      </c>
      <c r="L85" s="148" t="s">
        <v>2414</v>
      </c>
      <c r="M85" s="148" t="s">
        <v>4346</v>
      </c>
      <c r="O85" s="13">
        <f>Investionen!A68</f>
        <v>0</v>
      </c>
      <c r="P85" s="14">
        <f>IFERROR(IF(Investionen!F68="Verkauf",0,Investionen!G68),0)</f>
        <v>0</v>
      </c>
      <c r="Q85" s="43"/>
      <c r="R85" s="258"/>
      <c r="T85" s="57"/>
      <c r="U85" s="3">
        <f>ROUND(IFERROR(SUM(T85*(VLOOKUP(S85,API!1:1048576,13,FALSE))),0),2)</f>
        <v>0</v>
      </c>
      <c r="V85" s="56">
        <f>ROUND(SUMIF(Investionen!A4:A5200,S85,Investionen!G4:G5200),2)</f>
        <v>0</v>
      </c>
      <c r="X85" s="31"/>
      <c r="Z85" s="172">
        <f>Investionen!H85</f>
        <v>0</v>
      </c>
      <c r="AE85">
        <v>68</v>
      </c>
      <c r="AJ85">
        <v>65</v>
      </c>
      <c r="AK85" s="199" t="e">
        <f t="shared" si="10"/>
        <v>#VALUE!</v>
      </c>
      <c r="AL85" s="199">
        <f t="shared" ca="1" si="11"/>
        <v>43174</v>
      </c>
      <c r="AM85" t="e">
        <f t="shared" ca="1" si="12"/>
        <v>#VALUE!</v>
      </c>
      <c r="AO85" t="str">
        <f t="shared" si="13"/>
        <v/>
      </c>
      <c r="BA85" s="53"/>
      <c r="BB85" s="53">
        <f>ROUND(SUMIF(Transaktionen!A4:A5200,BA85,Transaktionen!B4:B5200),8)</f>
        <v>0</v>
      </c>
      <c r="BC85" s="53">
        <f>ROUND(IFERROR(SUM(BB85*(VLOOKUP(BA85,API!1:1048576,13,FALSE))),0),2)</f>
        <v>0</v>
      </c>
    </row>
    <row r="86" spans="4:55" ht="15.75" thickBot="1" x14ac:dyDescent="0.3">
      <c r="F86" s="13">
        <f>Investionen!A87</f>
        <v>0</v>
      </c>
      <c r="G86" s="14">
        <f>IFERROR(IF(Investionen!F87="Verkauf",0,Investionen!J87),0)</f>
        <v>0</v>
      </c>
      <c r="H86" s="13">
        <f>Investionen!A87</f>
        <v>0</v>
      </c>
      <c r="I86" s="14">
        <f>IFERROR(Investionen!I87,0)</f>
        <v>0</v>
      </c>
      <c r="J86" s="145"/>
      <c r="K86" s="147" t="s">
        <v>102</v>
      </c>
      <c r="L86" s="148" t="s">
        <v>2650</v>
      </c>
      <c r="M86" s="148" t="s">
        <v>4364</v>
      </c>
      <c r="O86" s="13">
        <f>Investionen!A69</f>
        <v>0</v>
      </c>
      <c r="P86" s="14">
        <f>IFERROR(IF(Investionen!F69="Verkauf",0,Investionen!G69),0)</f>
        <v>0</v>
      </c>
      <c r="Q86" s="43"/>
      <c r="R86" s="258"/>
      <c r="T86" s="57"/>
      <c r="U86" s="3">
        <f>ROUND(IFERROR(SUM(T86*(VLOOKUP(S86,API!1:1048576,13,FALSE))),0),2)</f>
        <v>0</v>
      </c>
      <c r="V86" s="56">
        <f>ROUND(SUMIF(Investionen!A4:A5200,S86,Investionen!G4:G5200),2)</f>
        <v>0</v>
      </c>
      <c r="X86" s="31"/>
      <c r="Z86" s="172">
        <f>Investionen!H86</f>
        <v>0</v>
      </c>
      <c r="AE86">
        <v>69</v>
      </c>
      <c r="AJ86">
        <v>66</v>
      </c>
      <c r="AK86" s="199" t="e">
        <f t="shared" ref="AK86:AK149" si="14">DATEVALUE(AI86)</f>
        <v>#VALUE!</v>
      </c>
      <c r="AL86" s="199">
        <f t="shared" ref="AL86:AL149" ca="1" si="15">TODAY()</f>
        <v>43174</v>
      </c>
      <c r="AM86" t="e">
        <f t="shared" ref="AM86:AM149" ca="1" si="16">SUM(AL86-AK86) +1</f>
        <v>#VALUE!</v>
      </c>
      <c r="AO86" t="str">
        <f t="shared" ref="AO86:AO149" si="17">AN86&amp;AH86</f>
        <v/>
      </c>
      <c r="BA86" s="53"/>
      <c r="BB86" s="53">
        <f>ROUND(SUMIF(Transaktionen!A4:A5200,BA86,Transaktionen!B4:B5200),8)</f>
        <v>0</v>
      </c>
      <c r="BC86" s="53">
        <f>ROUND(IFERROR(SUM(BB86*(VLOOKUP(BA86,API!1:1048576,13,FALSE))),0),2)</f>
        <v>0</v>
      </c>
    </row>
    <row r="87" spans="4:55" ht="15.75" thickBot="1" x14ac:dyDescent="0.3">
      <c r="F87" s="13">
        <f>Investionen!A88</f>
        <v>0</v>
      </c>
      <c r="G87" s="14">
        <f>IFERROR(IF(Investionen!F88="Verkauf",0,Investionen!J88),0)</f>
        <v>0</v>
      </c>
      <c r="H87" s="13">
        <f>Investionen!A88</f>
        <v>0</v>
      </c>
      <c r="I87" s="14">
        <f>IFERROR(Investionen!I88,0)</f>
        <v>0</v>
      </c>
      <c r="J87" s="147"/>
      <c r="K87" s="145" t="s">
        <v>84</v>
      </c>
      <c r="L87" s="146" t="s">
        <v>2564</v>
      </c>
      <c r="M87" s="146" t="s">
        <v>4451</v>
      </c>
      <c r="O87" s="13">
        <f>Investionen!A70</f>
        <v>0</v>
      </c>
      <c r="P87" s="14">
        <f>IFERROR(IF(Investionen!F70="Verkauf",0,Investionen!G70),0)</f>
        <v>0</v>
      </c>
      <c r="Q87" s="43"/>
      <c r="R87" s="258"/>
      <c r="T87" s="57"/>
      <c r="U87" s="3">
        <f>ROUND(IFERROR(SUM(T87*(VLOOKUP(S87,API!1:1048576,13,FALSE))),0),2)</f>
        <v>0</v>
      </c>
      <c r="V87" s="56">
        <f>ROUND(SUMIF(Investionen!A4:A5200,S87,Investionen!G4:G5200),2)</f>
        <v>0</v>
      </c>
      <c r="X87" s="31"/>
      <c r="Z87" s="172">
        <f>Investionen!H87</f>
        <v>0</v>
      </c>
      <c r="AE87" s="9">
        <v>70</v>
      </c>
      <c r="AF87" s="9"/>
      <c r="AJ87" s="9">
        <v>67</v>
      </c>
      <c r="AK87" s="199" t="e">
        <f t="shared" si="14"/>
        <v>#VALUE!</v>
      </c>
      <c r="AL87" s="199">
        <f t="shared" ca="1" si="15"/>
        <v>43174</v>
      </c>
      <c r="AM87" t="e">
        <f t="shared" ca="1" si="16"/>
        <v>#VALUE!</v>
      </c>
      <c r="AO87" t="str">
        <f t="shared" si="17"/>
        <v/>
      </c>
      <c r="BA87" s="53"/>
      <c r="BB87" s="53">
        <f>ROUND(SUMIF(Transaktionen!A4:A5200,BA87,Transaktionen!B4:B5200),8)</f>
        <v>0</v>
      </c>
      <c r="BC87" s="53">
        <f>ROUND(IFERROR(SUM(BB87*(VLOOKUP(BA87,API!1:1048576,13,FALSE))),0),2)</f>
        <v>0</v>
      </c>
    </row>
    <row r="88" spans="4:55" ht="15.75" thickBot="1" x14ac:dyDescent="0.3">
      <c r="F88" s="13">
        <f>Investionen!A89</f>
        <v>0</v>
      </c>
      <c r="G88" s="14">
        <f>IFERROR(IF(Investionen!F89="Verkauf",0,Investionen!J89),0)</f>
        <v>0</v>
      </c>
      <c r="H88" s="13">
        <f>Investionen!A89</f>
        <v>0</v>
      </c>
      <c r="I88" s="14">
        <f>IFERROR(Investionen!I89,0)</f>
        <v>0</v>
      </c>
      <c r="J88" s="147"/>
      <c r="K88" s="145" t="s">
        <v>1034</v>
      </c>
      <c r="L88" s="146" t="s">
        <v>2501</v>
      </c>
      <c r="M88" s="146" t="s">
        <v>4406</v>
      </c>
      <c r="O88" s="13">
        <f>Investionen!A71</f>
        <v>0</v>
      </c>
      <c r="P88" s="14">
        <f>IFERROR(IF(Investionen!F71="Verkauf",0,Investionen!G71),0)</f>
        <v>0</v>
      </c>
      <c r="Q88" s="43"/>
      <c r="R88" s="258"/>
      <c r="T88" s="57"/>
      <c r="U88" s="3">
        <f>ROUND(IFERROR(SUM(T88*(VLOOKUP(S88,API!1:1048576,13,FALSE))),0),2)</f>
        <v>0</v>
      </c>
      <c r="V88" s="56">
        <f>ROUND(SUMIF(Investionen!A4:A5200,S88,Investionen!G4:G5200),2)</f>
        <v>0</v>
      </c>
      <c r="X88" s="31"/>
      <c r="Z88" s="172">
        <f>Investionen!H88</f>
        <v>0</v>
      </c>
      <c r="AE88">
        <v>71</v>
      </c>
      <c r="AJ88">
        <v>68</v>
      </c>
      <c r="AK88" s="199" t="e">
        <f t="shared" si="14"/>
        <v>#VALUE!</v>
      </c>
      <c r="AL88" s="199">
        <f t="shared" ca="1" si="15"/>
        <v>43174</v>
      </c>
      <c r="AM88" t="e">
        <f t="shared" ca="1" si="16"/>
        <v>#VALUE!</v>
      </c>
      <c r="AO88" t="str">
        <f t="shared" si="17"/>
        <v/>
      </c>
      <c r="BA88" s="53"/>
      <c r="BB88" s="53">
        <f>ROUND(SUMIF(Transaktionen!A4:A5200,BA88,Transaktionen!B4:B5200),8)</f>
        <v>0</v>
      </c>
      <c r="BC88" s="53">
        <f>ROUND(IFERROR(SUM(BB88*(VLOOKUP(BA88,API!1:1048576,13,FALSE))),0),2)</f>
        <v>0</v>
      </c>
    </row>
    <row r="89" spans="4:55" ht="15.75" thickBot="1" x14ac:dyDescent="0.3">
      <c r="F89" s="13">
        <f>Investionen!A90</f>
        <v>0</v>
      </c>
      <c r="G89" s="14">
        <f>IFERROR(IF(Investionen!F90="Verkauf",0,Investionen!J90),0)</f>
        <v>0</v>
      </c>
      <c r="H89" s="13">
        <f>Investionen!A90</f>
        <v>0</v>
      </c>
      <c r="I89" s="14">
        <f>IFERROR(Investionen!I90,0)</f>
        <v>0</v>
      </c>
      <c r="J89" s="147"/>
      <c r="K89" s="145" t="s">
        <v>72</v>
      </c>
      <c r="L89" s="146" t="s">
        <v>2461</v>
      </c>
      <c r="M89" s="146" t="s">
        <v>4351</v>
      </c>
      <c r="O89" s="13">
        <f>Investionen!A72</f>
        <v>0</v>
      </c>
      <c r="P89" s="14">
        <f>IFERROR(IF(Investionen!F72="Verkauf",0,Investionen!G72),0)</f>
        <v>0</v>
      </c>
      <c r="Q89" s="43"/>
      <c r="R89" s="258"/>
      <c r="T89" s="57"/>
      <c r="U89" s="3">
        <f>ROUND(IFERROR(SUM(T89*(VLOOKUP(S89,API!1:1048576,13,FALSE))),0),2)</f>
        <v>0</v>
      </c>
      <c r="V89" s="56">
        <f>ROUND(SUMIF(Investionen!A4:A5200,S89,Investionen!G4:G5200),2)</f>
        <v>0</v>
      </c>
      <c r="X89" s="31"/>
      <c r="Z89" s="172">
        <f>Investionen!H89</f>
        <v>0</v>
      </c>
      <c r="AE89">
        <v>72</v>
      </c>
      <c r="AJ89">
        <v>69</v>
      </c>
      <c r="AK89" s="199" t="e">
        <f t="shared" si="14"/>
        <v>#VALUE!</v>
      </c>
      <c r="AL89" s="199">
        <f t="shared" ca="1" si="15"/>
        <v>43174</v>
      </c>
      <c r="AM89" t="e">
        <f t="shared" ca="1" si="16"/>
        <v>#VALUE!</v>
      </c>
      <c r="AO89" t="str">
        <f t="shared" si="17"/>
        <v/>
      </c>
      <c r="BA89" s="53"/>
      <c r="BB89" s="53">
        <f>ROUND(SUMIF(Transaktionen!A4:A5200,BA89,Transaktionen!B4:B5200),8)</f>
        <v>0</v>
      </c>
      <c r="BC89" s="53">
        <f>ROUND(IFERROR(SUM(BB89*(VLOOKUP(BA89,API!1:1048576,13,FALSE))),0),2)</f>
        <v>0</v>
      </c>
    </row>
    <row r="90" spans="4:55" ht="15.75" thickBot="1" x14ac:dyDescent="0.3">
      <c r="F90" s="13">
        <f>Investionen!A91</f>
        <v>0</v>
      </c>
      <c r="G90" s="14">
        <f>IFERROR(IF(Investionen!F91="Verkauf",0,Investionen!J91),0)</f>
        <v>0</v>
      </c>
      <c r="H90" s="13">
        <f>Investionen!A91</f>
        <v>0</v>
      </c>
      <c r="I90" s="14">
        <f>IFERROR(Investionen!I91,0)</f>
        <v>0</v>
      </c>
      <c r="J90" s="145"/>
      <c r="K90" s="145" t="s">
        <v>28</v>
      </c>
      <c r="L90" s="146" t="s">
        <v>2469</v>
      </c>
      <c r="M90" s="146" t="s">
        <v>4345</v>
      </c>
      <c r="O90" s="13">
        <f>Investionen!A73</f>
        <v>0</v>
      </c>
      <c r="P90" s="14">
        <f>IFERROR(IF(Investionen!F73="Verkauf",0,Investionen!G73),0)</f>
        <v>0</v>
      </c>
      <c r="Q90" s="43"/>
      <c r="R90" s="258"/>
      <c r="T90" s="57"/>
      <c r="U90" s="3">
        <f>ROUND(IFERROR(SUM(T90*(VLOOKUP(S90,API!1:1048576,13,FALSE))),0),2)</f>
        <v>0</v>
      </c>
      <c r="V90" s="56">
        <f>ROUND(SUMIF(Investionen!A4:A5200,S90,Investionen!G4:G5200),2)</f>
        <v>0</v>
      </c>
      <c r="X90" s="31"/>
      <c r="Z90" s="172">
        <f>Investionen!H90</f>
        <v>0</v>
      </c>
      <c r="AE90" s="9">
        <v>73</v>
      </c>
      <c r="AF90" s="9"/>
      <c r="AJ90" s="9">
        <v>70</v>
      </c>
      <c r="AK90" s="199" t="e">
        <f t="shared" si="14"/>
        <v>#VALUE!</v>
      </c>
      <c r="AL90" s="199">
        <f t="shared" ca="1" si="15"/>
        <v>43174</v>
      </c>
      <c r="AM90" t="e">
        <f t="shared" ca="1" si="16"/>
        <v>#VALUE!</v>
      </c>
      <c r="AO90" t="str">
        <f t="shared" si="17"/>
        <v/>
      </c>
      <c r="BA90" s="53"/>
      <c r="BB90" s="53">
        <f>ROUND(SUMIF(Transaktionen!A4:A5200,BA90,Transaktionen!B4:B5200),8)</f>
        <v>0</v>
      </c>
      <c r="BC90" s="53">
        <f>ROUND(IFERROR(SUM(BB90*(VLOOKUP(BA90,API!1:1048576,13,FALSE))),0),2)</f>
        <v>0</v>
      </c>
    </row>
    <row r="91" spans="4:55" ht="15.75" thickBot="1" x14ac:dyDescent="0.3">
      <c r="F91" s="13">
        <f>Investionen!A92</f>
        <v>0</v>
      </c>
      <c r="G91" s="14">
        <f>IFERROR(IF(Investionen!F92="Verkauf",0,Investionen!J92),0)</f>
        <v>0</v>
      </c>
      <c r="H91" s="13">
        <f>Investionen!A92</f>
        <v>0</v>
      </c>
      <c r="I91" s="14">
        <f>IFERROR(Investionen!I92,0)</f>
        <v>0</v>
      </c>
      <c r="J91" s="145"/>
      <c r="K91" s="147" t="s">
        <v>60</v>
      </c>
      <c r="L91" s="148" t="s">
        <v>2556</v>
      </c>
      <c r="M91" s="148" t="s">
        <v>4358</v>
      </c>
      <c r="O91" s="13">
        <f>Investionen!A74</f>
        <v>0</v>
      </c>
      <c r="P91" s="14">
        <f>IFERROR(IF(Investionen!F74="Verkauf",0,Investionen!G74),0)</f>
        <v>0</v>
      </c>
      <c r="Q91" s="43"/>
      <c r="R91" s="258"/>
      <c r="T91" s="57"/>
      <c r="U91" s="3">
        <f>ROUND(IFERROR(SUM(T91*(VLOOKUP(S91,API!1:1048576,13,FALSE))),0),2)</f>
        <v>0</v>
      </c>
      <c r="V91" s="56">
        <f>ROUND(SUMIF(Investionen!A4:A5200,S91,Investionen!G4:G5200),2)</f>
        <v>0</v>
      </c>
      <c r="X91" s="31"/>
      <c r="Z91" s="172">
        <f>Investionen!H91</f>
        <v>0</v>
      </c>
      <c r="AE91">
        <v>74</v>
      </c>
      <c r="AJ91">
        <v>71</v>
      </c>
      <c r="AK91" s="199" t="e">
        <f t="shared" si="14"/>
        <v>#VALUE!</v>
      </c>
      <c r="AL91" s="199">
        <f t="shared" ca="1" si="15"/>
        <v>43174</v>
      </c>
      <c r="AM91" t="e">
        <f t="shared" ca="1" si="16"/>
        <v>#VALUE!</v>
      </c>
      <c r="AO91" t="str">
        <f t="shared" si="17"/>
        <v/>
      </c>
      <c r="BA91" s="53"/>
      <c r="BB91" s="53">
        <f>ROUND(SUMIF(Transaktionen!A4:A5200,BA91,Transaktionen!B4:B5200),8)</f>
        <v>0</v>
      </c>
      <c r="BC91" s="53">
        <f>ROUND(IFERROR(SUM(BB91*(VLOOKUP(BA91,API!1:1048576,13,FALSE))),0),2)</f>
        <v>0</v>
      </c>
    </row>
    <row r="92" spans="4:55" ht="15.75" thickBot="1" x14ac:dyDescent="0.3">
      <c r="F92" s="13">
        <f>Investionen!A93</f>
        <v>0</v>
      </c>
      <c r="G92" s="14">
        <f>IFERROR(IF(Investionen!F93="Verkauf",0,Investionen!J93),0)</f>
        <v>0</v>
      </c>
      <c r="H92" s="13">
        <f>Investionen!A93</f>
        <v>0</v>
      </c>
      <c r="I92" s="14">
        <f>IFERROR(Investionen!I93,0)</f>
        <v>0</v>
      </c>
      <c r="J92" s="145"/>
      <c r="K92" s="147" t="s">
        <v>50</v>
      </c>
      <c r="L92" s="148" t="s">
        <v>2694</v>
      </c>
      <c r="M92" s="148" t="s">
        <v>4394</v>
      </c>
      <c r="O92" s="13">
        <f>Investionen!A75</f>
        <v>0</v>
      </c>
      <c r="P92" s="14">
        <f>IFERROR(IF(Investionen!F75="Verkauf",0,Investionen!G75),0)</f>
        <v>0</v>
      </c>
      <c r="Q92" s="43"/>
      <c r="R92" s="258"/>
      <c r="T92" s="57"/>
      <c r="U92" s="3">
        <f>ROUND(IFERROR(SUM(T92*(VLOOKUP(S92,API!1:1048576,13,FALSE))),0),2)</f>
        <v>0</v>
      </c>
      <c r="V92" s="56">
        <f>ROUND(SUMIF(Investionen!A4:A5200,S92,Investionen!G4:G5200),2)</f>
        <v>0</v>
      </c>
      <c r="X92" s="31"/>
      <c r="Z92" s="172">
        <f>Investionen!H92</f>
        <v>0</v>
      </c>
      <c r="AE92">
        <v>75</v>
      </c>
      <c r="AJ92">
        <v>72</v>
      </c>
      <c r="AK92" s="199" t="e">
        <f t="shared" si="14"/>
        <v>#VALUE!</v>
      </c>
      <c r="AL92" s="199">
        <f t="shared" ca="1" si="15"/>
        <v>43174</v>
      </c>
      <c r="AM92" t="e">
        <f t="shared" ca="1" si="16"/>
        <v>#VALUE!</v>
      </c>
      <c r="AO92" t="str">
        <f t="shared" si="17"/>
        <v/>
      </c>
      <c r="BA92" s="53"/>
      <c r="BB92" s="53">
        <f>ROUND(SUMIF(Transaktionen!A4:A5200,BA92,Transaktionen!B4:B5200),8)</f>
        <v>0</v>
      </c>
      <c r="BC92" s="53">
        <f>ROUND(IFERROR(SUM(BB92*(VLOOKUP(BA92,API!1:1048576,13,FALSE))),0),2)</f>
        <v>0</v>
      </c>
    </row>
    <row r="93" spans="4:55" ht="15.75" thickBot="1" x14ac:dyDescent="0.3">
      <c r="F93" s="13">
        <f>Investionen!A94</f>
        <v>0</v>
      </c>
      <c r="G93" s="14">
        <f>IFERROR(IF(Investionen!F94="Verkauf",0,Investionen!J94),0)</f>
        <v>0</v>
      </c>
      <c r="H93" s="13">
        <f>Investionen!A94</f>
        <v>0</v>
      </c>
      <c r="I93" s="14">
        <f>IFERROR(Investionen!I94,0)</f>
        <v>0</v>
      </c>
      <c r="J93" s="147"/>
      <c r="K93" s="147" t="s">
        <v>94</v>
      </c>
      <c r="L93" s="148" t="s">
        <v>2435</v>
      </c>
      <c r="M93" s="148" t="s">
        <v>4378</v>
      </c>
      <c r="O93" s="13">
        <f>Investionen!A76</f>
        <v>0</v>
      </c>
      <c r="P93" s="14">
        <f>IFERROR(IF(Investionen!F76="Verkauf",0,Investionen!G76),0)</f>
        <v>0</v>
      </c>
      <c r="Q93" s="43"/>
      <c r="R93" s="258"/>
      <c r="T93" s="57"/>
      <c r="U93" s="3">
        <f>ROUND(IFERROR(SUM(T93*(VLOOKUP(S93,API!1:1048576,13,FALSE))),0),2)</f>
        <v>0</v>
      </c>
      <c r="V93" s="56">
        <f>ROUND(SUMIF(Investionen!A4:A5200,S93,Investionen!G4:G5200),2)</f>
        <v>0</v>
      </c>
      <c r="X93" s="31"/>
      <c r="Z93" s="172">
        <f>Investionen!H93</f>
        <v>0</v>
      </c>
      <c r="AE93" s="9">
        <v>76</v>
      </c>
      <c r="AF93" s="9"/>
      <c r="AJ93" s="9">
        <v>73</v>
      </c>
      <c r="AK93" s="199" t="e">
        <f t="shared" si="14"/>
        <v>#VALUE!</v>
      </c>
      <c r="AL93" s="199">
        <f t="shared" ca="1" si="15"/>
        <v>43174</v>
      </c>
      <c r="AM93" t="e">
        <f t="shared" ca="1" si="16"/>
        <v>#VALUE!</v>
      </c>
      <c r="AO93" t="str">
        <f t="shared" si="17"/>
        <v/>
      </c>
      <c r="BA93" s="53"/>
      <c r="BB93" s="53">
        <f>ROUND(SUMIF(Transaktionen!A4:A5200,BA93,Transaktionen!B4:B5200),8)</f>
        <v>0</v>
      </c>
      <c r="BC93" s="53">
        <f>ROUND(IFERROR(SUM(BB93*(VLOOKUP(BA93,API!1:1048576,13,FALSE))),0),2)</f>
        <v>0</v>
      </c>
    </row>
    <row r="94" spans="4:55" ht="15.75" thickBot="1" x14ac:dyDescent="0.3">
      <c r="F94" s="13">
        <f>Investionen!A95</f>
        <v>0</v>
      </c>
      <c r="G94" s="14">
        <f>IFERROR(IF(Investionen!F95="Verkauf",0,Investionen!J95),0)</f>
        <v>0</v>
      </c>
      <c r="H94" s="13">
        <f>Investionen!A95</f>
        <v>0</v>
      </c>
      <c r="I94" s="14">
        <f>IFERROR(Investionen!I95,0)</f>
        <v>0</v>
      </c>
      <c r="J94" s="147"/>
      <c r="K94" s="147" t="s">
        <v>926</v>
      </c>
      <c r="L94" s="148" t="s">
        <v>2653</v>
      </c>
      <c r="M94" s="148" t="s">
        <v>4390</v>
      </c>
      <c r="O94" s="13">
        <f>Investionen!A77</f>
        <v>0</v>
      </c>
      <c r="P94" s="14">
        <f>IFERROR(IF(Investionen!F77="Verkauf",0,Investionen!G77),0)</f>
        <v>0</v>
      </c>
      <c r="Q94" s="43"/>
      <c r="R94" s="258"/>
      <c r="T94" s="57"/>
      <c r="U94" s="3">
        <f>ROUND(IFERROR(SUM(T94*(VLOOKUP(S94,API!1:1048576,13,FALSE))),0),2)</f>
        <v>0</v>
      </c>
      <c r="V94" s="56">
        <f>ROUND(SUMIF(Investionen!A4:A5200,S94,Investionen!G4:G5200),2)</f>
        <v>0</v>
      </c>
      <c r="X94" s="31"/>
      <c r="Z94" s="172">
        <f>Investionen!H94</f>
        <v>0</v>
      </c>
      <c r="AE94">
        <v>77</v>
      </c>
      <c r="AJ94">
        <v>74</v>
      </c>
      <c r="AK94" s="199" t="e">
        <f t="shared" si="14"/>
        <v>#VALUE!</v>
      </c>
      <c r="AL94" s="199">
        <f t="shared" ca="1" si="15"/>
        <v>43174</v>
      </c>
      <c r="AM94" t="e">
        <f t="shared" ca="1" si="16"/>
        <v>#VALUE!</v>
      </c>
      <c r="AO94" t="str">
        <f t="shared" si="17"/>
        <v/>
      </c>
      <c r="BA94" s="53"/>
      <c r="BB94" s="53">
        <f>ROUND(SUMIF(Transaktionen!A4:A5200,BA94,Transaktionen!B4:B5200),8)</f>
        <v>0</v>
      </c>
      <c r="BC94" s="53">
        <f>ROUND(IFERROR(SUM(BB94*(VLOOKUP(BA94,API!1:1048576,13,FALSE))),0),2)</f>
        <v>0</v>
      </c>
    </row>
    <row r="95" spans="4:55" ht="15.75" thickBot="1" x14ac:dyDescent="0.3">
      <c r="F95" s="13">
        <f>Investionen!A96</f>
        <v>0</v>
      </c>
      <c r="G95" s="14">
        <f>IFERROR(IF(Investionen!F96="Verkauf",0,Investionen!J96),0)</f>
        <v>0</v>
      </c>
      <c r="H95" s="13">
        <f>Investionen!A96</f>
        <v>0</v>
      </c>
      <c r="I95" s="14">
        <f>IFERROR(Investionen!I96,0)</f>
        <v>0</v>
      </c>
      <c r="J95" s="147"/>
      <c r="K95" s="147" t="s">
        <v>1006</v>
      </c>
      <c r="L95" s="148" t="s">
        <v>2569</v>
      </c>
      <c r="M95" s="148" t="s">
        <v>4415</v>
      </c>
      <c r="O95" s="13">
        <f>Investionen!A78</f>
        <v>0</v>
      </c>
      <c r="P95" s="14">
        <f>IFERROR(IF(Investionen!F78="Verkauf",0,Investionen!G78),0)</f>
        <v>0</v>
      </c>
      <c r="Q95" s="43"/>
      <c r="R95" s="258"/>
      <c r="T95" s="57"/>
      <c r="U95" s="3">
        <f>ROUND(IFERROR(SUM(T95*(VLOOKUP(S95,API!1:1048576,13,FALSE))),0),2)</f>
        <v>0</v>
      </c>
      <c r="V95" s="56">
        <f>ROUND(SUMIF(Investionen!A4:A5200,S95,Investionen!G4:G5200),2)</f>
        <v>0</v>
      </c>
      <c r="X95" s="31"/>
      <c r="Z95" s="172">
        <f>Investionen!H95</f>
        <v>0</v>
      </c>
      <c r="AE95">
        <v>78</v>
      </c>
      <c r="AJ95">
        <v>75</v>
      </c>
      <c r="AK95" s="199" t="e">
        <f t="shared" si="14"/>
        <v>#VALUE!</v>
      </c>
      <c r="AL95" s="199">
        <f t="shared" ca="1" si="15"/>
        <v>43174</v>
      </c>
      <c r="AM95" t="e">
        <f t="shared" ca="1" si="16"/>
        <v>#VALUE!</v>
      </c>
      <c r="AO95" t="str">
        <f t="shared" si="17"/>
        <v/>
      </c>
      <c r="BA95" s="53"/>
      <c r="BB95" s="53">
        <f>ROUND(SUMIF(Transaktionen!A4:A5200,BA95,Transaktionen!B4:B5200),8)</f>
        <v>0</v>
      </c>
      <c r="BC95" s="53">
        <f>ROUND(IFERROR(SUM(BB95*(VLOOKUP(BA95,API!1:1048576,13,FALSE))),0),2)</f>
        <v>0</v>
      </c>
    </row>
    <row r="96" spans="4:55" ht="15.75" thickBot="1" x14ac:dyDescent="0.3">
      <c r="F96" s="13">
        <f>Investionen!A97</f>
        <v>0</v>
      </c>
      <c r="G96" s="14">
        <f>IFERROR(IF(Investionen!F97="Verkauf",0,Investionen!J97),0)</f>
        <v>0</v>
      </c>
      <c r="H96" s="13">
        <f>Investionen!A97</f>
        <v>0</v>
      </c>
      <c r="I96" s="14">
        <f>IFERROR(Investionen!I97,0)</f>
        <v>0</v>
      </c>
      <c r="J96" s="145"/>
      <c r="K96" s="147" t="s">
        <v>22</v>
      </c>
      <c r="L96" s="148" t="s">
        <v>2565</v>
      </c>
      <c r="M96" s="148" t="s">
        <v>4381</v>
      </c>
      <c r="O96" s="13">
        <f>Investionen!A79</f>
        <v>0</v>
      </c>
      <c r="P96" s="14">
        <f>IFERROR(IF(Investionen!F79="Verkauf",0,Investionen!G79),0)</f>
        <v>0</v>
      </c>
      <c r="Q96" s="43"/>
      <c r="R96" s="258"/>
      <c r="T96" s="57"/>
      <c r="U96" s="3">
        <f>ROUND(IFERROR(SUM(T96*(VLOOKUP(S96,API!1:1048576,13,FALSE))),0),2)</f>
        <v>0</v>
      </c>
      <c r="V96" s="56">
        <f>ROUND(SUMIF(Investionen!A4:A5200,S96,Investionen!G4:G5200),2)</f>
        <v>0</v>
      </c>
      <c r="X96" s="31"/>
      <c r="Z96" s="172">
        <f>Investionen!H96</f>
        <v>0</v>
      </c>
      <c r="AE96" s="9">
        <v>79</v>
      </c>
      <c r="AF96" s="9"/>
      <c r="AJ96" s="9">
        <v>76</v>
      </c>
      <c r="AK96" s="199" t="e">
        <f t="shared" si="14"/>
        <v>#VALUE!</v>
      </c>
      <c r="AL96" s="199">
        <f t="shared" ca="1" si="15"/>
        <v>43174</v>
      </c>
      <c r="AM96" t="e">
        <f t="shared" ca="1" si="16"/>
        <v>#VALUE!</v>
      </c>
      <c r="AO96" t="str">
        <f t="shared" si="17"/>
        <v/>
      </c>
      <c r="BA96" s="53"/>
      <c r="BB96" s="53">
        <f>ROUND(SUMIF(Transaktionen!A4:A5200,BA96,Transaktionen!B4:B5200),8)</f>
        <v>0</v>
      </c>
      <c r="BC96" s="53">
        <f>ROUND(IFERROR(SUM(BB96*(VLOOKUP(BA96,API!1:1048576,13,FALSE))),0),2)</f>
        <v>0</v>
      </c>
    </row>
    <row r="97" spans="6:55" ht="15.75" thickBot="1" x14ac:dyDescent="0.3">
      <c r="F97" s="13">
        <f>Investionen!A98</f>
        <v>0</v>
      </c>
      <c r="G97" s="14">
        <f>IFERROR(IF(Investionen!F98="Verkauf",0,Investionen!J98),0)</f>
        <v>0</v>
      </c>
      <c r="H97" s="13">
        <f>Investionen!A98</f>
        <v>0</v>
      </c>
      <c r="I97" s="14">
        <f>IFERROR(Investionen!I98,0)</f>
        <v>0</v>
      </c>
      <c r="J97" s="147"/>
      <c r="K97" s="147" t="s">
        <v>88</v>
      </c>
      <c r="L97" s="148" t="s">
        <v>2565</v>
      </c>
      <c r="M97" s="148" t="s">
        <v>4412</v>
      </c>
      <c r="O97" s="13">
        <f>Investionen!A80</f>
        <v>0</v>
      </c>
      <c r="P97" s="14">
        <f>IFERROR(IF(Investionen!F80="Verkauf",0,Investionen!G80),0)</f>
        <v>0</v>
      </c>
      <c r="Q97" s="43"/>
      <c r="R97" s="258"/>
      <c r="T97" s="57"/>
      <c r="U97" s="3">
        <f>ROUND(IFERROR(SUM(T97*(VLOOKUP(S97,API!1:1048576,13,FALSE))),0),2)</f>
        <v>0</v>
      </c>
      <c r="V97" s="56">
        <f>ROUND(SUMIF(Investionen!A4:A5200,S97,Investionen!G4:G5200),2)</f>
        <v>0</v>
      </c>
      <c r="X97" s="31"/>
      <c r="Z97" s="172">
        <f>Investionen!H97</f>
        <v>0</v>
      </c>
      <c r="AE97">
        <v>80</v>
      </c>
      <c r="AJ97">
        <v>77</v>
      </c>
      <c r="AK97" s="199" t="e">
        <f t="shared" si="14"/>
        <v>#VALUE!</v>
      </c>
      <c r="AL97" s="199">
        <f t="shared" ca="1" si="15"/>
        <v>43174</v>
      </c>
      <c r="AM97" t="e">
        <f t="shared" ca="1" si="16"/>
        <v>#VALUE!</v>
      </c>
      <c r="AO97" t="str">
        <f t="shared" si="17"/>
        <v/>
      </c>
      <c r="BA97" s="53"/>
      <c r="BB97" s="53">
        <f>ROUND(SUMIF(Transaktionen!A4:A5200,BA97,Transaktionen!B4:B5200),8)</f>
        <v>0</v>
      </c>
      <c r="BC97" s="53">
        <f>ROUND(IFERROR(SUM(BB97*(VLOOKUP(BA97,API!1:1048576,13,FALSE))),0),2)</f>
        <v>0</v>
      </c>
    </row>
    <row r="98" spans="6:55" ht="15.75" thickBot="1" x14ac:dyDescent="0.3">
      <c r="F98" s="13">
        <f>Investionen!A99</f>
        <v>0</v>
      </c>
      <c r="G98" s="14">
        <f>IFERROR(IF(Investionen!F99="Verkauf",0,Investionen!J99),0)</f>
        <v>0</v>
      </c>
      <c r="H98" s="13">
        <f>Investionen!A99</f>
        <v>0</v>
      </c>
      <c r="I98" s="14">
        <f>IFERROR(Investionen!I99,0)</f>
        <v>0</v>
      </c>
      <c r="J98" s="145"/>
      <c r="K98" s="147" t="s">
        <v>1156</v>
      </c>
      <c r="L98" s="148" t="s">
        <v>2443</v>
      </c>
      <c r="M98" s="148" t="s">
        <v>4434</v>
      </c>
      <c r="O98" s="13">
        <f>Investionen!A81</f>
        <v>0</v>
      </c>
      <c r="P98" s="14">
        <f>IFERROR(IF(Investionen!F81="Verkauf",0,Investionen!G81),0)</f>
        <v>0</v>
      </c>
      <c r="Q98" s="43"/>
      <c r="R98" s="258"/>
      <c r="T98" s="57"/>
      <c r="U98" s="3">
        <f>ROUND(IFERROR(SUM(T98*(VLOOKUP(S98,API!1:1048576,13,FALSE))),0),2)</f>
        <v>0</v>
      </c>
      <c r="V98" s="56">
        <f>ROUND(SUMIF(Investionen!A4:A5200,S98,Investionen!G4:G5200),2)</f>
        <v>0</v>
      </c>
      <c r="X98" s="31"/>
      <c r="Z98" s="172">
        <f>Investionen!H98</f>
        <v>0</v>
      </c>
      <c r="AE98">
        <v>81</v>
      </c>
      <c r="AJ98">
        <v>78</v>
      </c>
      <c r="AK98" s="199" t="e">
        <f t="shared" si="14"/>
        <v>#VALUE!</v>
      </c>
      <c r="AL98" s="199">
        <f t="shared" ca="1" si="15"/>
        <v>43174</v>
      </c>
      <c r="AM98" t="e">
        <f t="shared" ca="1" si="16"/>
        <v>#VALUE!</v>
      </c>
      <c r="AO98" t="str">
        <f t="shared" si="17"/>
        <v/>
      </c>
      <c r="BA98" s="53"/>
      <c r="BB98" s="53">
        <f>ROUND(SUMIF(Transaktionen!A4:A5200,BA98,Transaktionen!B4:B5200),8)</f>
        <v>0</v>
      </c>
      <c r="BC98" s="53">
        <f>ROUND(IFERROR(SUM(BB98*(VLOOKUP(BA98,API!1:1048576,13,FALSE))),0),2)</f>
        <v>0</v>
      </c>
    </row>
    <row r="99" spans="6:55" ht="15.75" thickBot="1" x14ac:dyDescent="0.3">
      <c r="F99" s="13">
        <f>Investionen!A100</f>
        <v>0</v>
      </c>
      <c r="G99" s="14">
        <f>IFERROR(IF(Investionen!F100="Verkauf",0,Investionen!J100),0)</f>
        <v>0</v>
      </c>
      <c r="H99" s="13">
        <f>Investionen!A100</f>
        <v>0</v>
      </c>
      <c r="I99" s="14">
        <f>IFERROR(Investionen!I100,0)</f>
        <v>0</v>
      </c>
      <c r="J99" s="145"/>
      <c r="K99" s="145" t="s">
        <v>273</v>
      </c>
      <c r="L99" s="146" t="s">
        <v>2485</v>
      </c>
      <c r="M99" s="146" t="s">
        <v>4353</v>
      </c>
      <c r="O99" s="13">
        <f>Investionen!A82</f>
        <v>0</v>
      </c>
      <c r="P99" s="14">
        <f>IFERROR(IF(Investionen!F82="Verkauf",0,Investionen!G82),0)</f>
        <v>0</v>
      </c>
      <c r="Q99" s="43"/>
      <c r="R99" s="258"/>
      <c r="T99" s="57"/>
      <c r="U99" s="3">
        <f>ROUND(IFERROR(SUM(T99*(VLOOKUP(S99,API!1:1048576,13,FALSE))),0),2)</f>
        <v>0</v>
      </c>
      <c r="V99" s="56">
        <f>ROUND(SUMIF(Investionen!A4:A5200,S99,Investionen!G4:G5200),2)</f>
        <v>0</v>
      </c>
      <c r="X99" s="31"/>
      <c r="Z99" s="172">
        <f>Investionen!H99</f>
        <v>0</v>
      </c>
      <c r="AE99" s="9">
        <v>82</v>
      </c>
      <c r="AF99" s="9"/>
      <c r="AJ99" s="9">
        <v>79</v>
      </c>
      <c r="AK99" s="199" t="e">
        <f t="shared" si="14"/>
        <v>#VALUE!</v>
      </c>
      <c r="AL99" s="199">
        <f t="shared" ca="1" si="15"/>
        <v>43174</v>
      </c>
      <c r="AM99" t="e">
        <f t="shared" ca="1" si="16"/>
        <v>#VALUE!</v>
      </c>
      <c r="AO99" t="str">
        <f t="shared" si="17"/>
        <v/>
      </c>
      <c r="BA99" s="53"/>
      <c r="BB99" s="53">
        <f>ROUND(SUMIF(Transaktionen!A4:A5200,BA99,Transaktionen!B4:B5200),8)</f>
        <v>0</v>
      </c>
      <c r="BC99" s="53">
        <f>ROUND(IFERROR(SUM(BB99*(VLOOKUP(BA99,API!1:1048576,13,FALSE))),0),2)</f>
        <v>0</v>
      </c>
    </row>
    <row r="100" spans="6:55" ht="15.75" thickBot="1" x14ac:dyDescent="0.3">
      <c r="F100" s="13">
        <f>Investionen!A101</f>
        <v>0</v>
      </c>
      <c r="G100" s="14">
        <f>IFERROR(IF(Investionen!F101="Verkauf",0,Investionen!J101),0)</f>
        <v>0</v>
      </c>
      <c r="H100" s="13">
        <f>Investionen!A101</f>
        <v>0</v>
      </c>
      <c r="I100" s="14">
        <f>IFERROR(Investionen!I101,0)</f>
        <v>0</v>
      </c>
      <c r="J100" s="145"/>
      <c r="K100" s="147" t="s">
        <v>922</v>
      </c>
      <c r="L100" s="148" t="s">
        <v>1082</v>
      </c>
      <c r="M100" s="148" t="s">
        <v>4430</v>
      </c>
      <c r="O100" s="13">
        <f>Investionen!A83</f>
        <v>0</v>
      </c>
      <c r="P100" s="14">
        <f>IFERROR(IF(Investionen!F83="Verkauf",0,Investionen!G83),0)</f>
        <v>0</v>
      </c>
      <c r="Q100" s="43"/>
      <c r="R100" s="258"/>
      <c r="T100" s="57"/>
      <c r="U100" s="3">
        <f>ROUND(IFERROR(SUM(T100*(VLOOKUP(S100,API!1:1048576,13,FALSE))),0),2)</f>
        <v>0</v>
      </c>
      <c r="V100" s="56">
        <f>ROUND(SUMIF(Investionen!A4:A5200,S100,Investionen!G4:G5200),2)</f>
        <v>0</v>
      </c>
      <c r="X100" s="31"/>
      <c r="Z100" s="172">
        <f>Investionen!H100</f>
        <v>0</v>
      </c>
      <c r="AE100">
        <v>83</v>
      </c>
      <c r="AJ100">
        <v>80</v>
      </c>
      <c r="AK100" s="199" t="e">
        <f t="shared" si="14"/>
        <v>#VALUE!</v>
      </c>
      <c r="AL100" s="199">
        <f t="shared" ca="1" si="15"/>
        <v>43174</v>
      </c>
      <c r="AM100" t="e">
        <f t="shared" ca="1" si="16"/>
        <v>#VALUE!</v>
      </c>
      <c r="AO100" t="str">
        <f t="shared" si="17"/>
        <v/>
      </c>
      <c r="BA100" s="53"/>
      <c r="BB100" s="53">
        <f>ROUND(SUMIF(Transaktionen!A4:A5200,BA100,Transaktionen!B4:B5200),8)</f>
        <v>0</v>
      </c>
      <c r="BC100" s="53">
        <f>ROUND(IFERROR(SUM(BB100*(VLOOKUP(BA100,API!1:1048576,13,FALSE))),0),2)</f>
        <v>0</v>
      </c>
    </row>
    <row r="101" spans="6:55" ht="15.75" thickBot="1" x14ac:dyDescent="0.3">
      <c r="F101" s="13">
        <f>Investionen!A102</f>
        <v>0</v>
      </c>
      <c r="G101" s="14">
        <f>IFERROR(IF(Investionen!F102="Verkauf",0,Investionen!J102),0)</f>
        <v>0</v>
      </c>
      <c r="H101" s="13">
        <f>Investionen!A102</f>
        <v>0</v>
      </c>
      <c r="I101" s="14">
        <f>IFERROR(Investionen!I102,0)</f>
        <v>0</v>
      </c>
      <c r="J101" s="147"/>
      <c r="K101" s="145" t="s">
        <v>2127</v>
      </c>
      <c r="L101" s="146" t="s">
        <v>2468</v>
      </c>
      <c r="M101" s="146" t="s">
        <v>4447</v>
      </c>
      <c r="O101" s="13">
        <f>Investionen!A84</f>
        <v>0</v>
      </c>
      <c r="P101" s="14">
        <f>IFERROR(IF(Investionen!F84="Verkauf",0,Investionen!G84),0)</f>
        <v>0</v>
      </c>
      <c r="Q101" s="43"/>
      <c r="R101" s="258"/>
      <c r="T101" s="57"/>
      <c r="U101" s="3">
        <f>ROUND(IFERROR(SUM(T101*(VLOOKUP(S101,API!1:1048576,13,FALSE))),0),2)</f>
        <v>0</v>
      </c>
      <c r="V101" s="56">
        <f>ROUND(SUMIF(Investionen!A4:A5200,S101,Investionen!G4:G5200),2)</f>
        <v>0</v>
      </c>
      <c r="X101" s="31"/>
      <c r="Z101" s="172">
        <f>Investionen!H101</f>
        <v>0</v>
      </c>
      <c r="AE101">
        <v>84</v>
      </c>
      <c r="AJ101">
        <v>81</v>
      </c>
      <c r="AK101" s="199" t="e">
        <f t="shared" si="14"/>
        <v>#VALUE!</v>
      </c>
      <c r="AL101" s="199">
        <f t="shared" ca="1" si="15"/>
        <v>43174</v>
      </c>
      <c r="AM101" t="e">
        <f t="shared" ca="1" si="16"/>
        <v>#VALUE!</v>
      </c>
      <c r="AO101" t="str">
        <f t="shared" si="17"/>
        <v/>
      </c>
      <c r="BA101" s="53"/>
      <c r="BB101" s="53">
        <f>ROUND(SUMIF(Transaktionen!A4:A5200,BA101,Transaktionen!B4:B5200),8)</f>
        <v>0</v>
      </c>
      <c r="BC101" s="53">
        <f>ROUND(IFERROR(SUM(BB101*(VLOOKUP(BA101,API!1:1048576,13,FALSE))),0),2)</f>
        <v>0</v>
      </c>
    </row>
    <row r="102" spans="6:55" ht="15.75" thickBot="1" x14ac:dyDescent="0.3">
      <c r="F102" s="13">
        <f>Investionen!A103</f>
        <v>0</v>
      </c>
      <c r="G102" s="14">
        <f>IFERROR(IF(Investionen!F103="Verkauf",0,Investionen!J103),0)</f>
        <v>0</v>
      </c>
      <c r="H102" s="13">
        <f>Investionen!A103</f>
        <v>0</v>
      </c>
      <c r="I102" s="14">
        <f>IFERROR(Investionen!I103,0)</f>
        <v>0</v>
      </c>
      <c r="J102" s="145"/>
      <c r="K102" s="145" t="s">
        <v>1064</v>
      </c>
      <c r="L102" s="146" t="s">
        <v>2424</v>
      </c>
      <c r="M102" s="146" t="s">
        <v>4452</v>
      </c>
      <c r="O102" s="13">
        <f>Investionen!A85</f>
        <v>0</v>
      </c>
      <c r="P102" s="14">
        <f>IFERROR(IF(Investionen!F85="Verkauf",0,Investionen!G85),0)</f>
        <v>0</v>
      </c>
      <c r="Q102" s="43"/>
      <c r="R102" s="258"/>
      <c r="T102" s="57"/>
      <c r="U102" s="3">
        <f>ROUND(IFERROR(SUM(T102*(VLOOKUP(S102,API!1:1048576,13,FALSE))),0),2)</f>
        <v>0</v>
      </c>
      <c r="V102" s="56">
        <f>ROUND(SUMIF(Investionen!A4:A5200,S102,Investionen!G4:G5200),2)</f>
        <v>0</v>
      </c>
      <c r="X102" s="31"/>
      <c r="Z102" s="172">
        <f>Investionen!H102</f>
        <v>0</v>
      </c>
      <c r="AE102" s="9">
        <v>85</v>
      </c>
      <c r="AF102" s="9"/>
      <c r="AJ102" s="9">
        <v>82</v>
      </c>
      <c r="AK102" s="199" t="e">
        <f t="shared" si="14"/>
        <v>#VALUE!</v>
      </c>
      <c r="AL102" s="199">
        <f t="shared" ca="1" si="15"/>
        <v>43174</v>
      </c>
      <c r="AM102" t="e">
        <f t="shared" ca="1" si="16"/>
        <v>#VALUE!</v>
      </c>
      <c r="AO102" t="str">
        <f t="shared" si="17"/>
        <v/>
      </c>
      <c r="BA102" s="53"/>
      <c r="BB102" s="53">
        <f>ROUND(SUMIF(Transaktionen!A4:A5200,BA102,Transaktionen!B4:B5200),8)</f>
        <v>0</v>
      </c>
      <c r="BC102" s="53">
        <f>ROUND(IFERROR(SUM(BB102*(VLOOKUP(BA102,API!1:1048576,13,FALSE))),0),2)</f>
        <v>0</v>
      </c>
    </row>
    <row r="103" spans="6:55" ht="15.75" thickBot="1" x14ac:dyDescent="0.3">
      <c r="F103" s="13">
        <f>Investionen!A104</f>
        <v>0</v>
      </c>
      <c r="G103" s="14">
        <f>IFERROR(IF(Investionen!F104="Verkauf",0,Investionen!J104),0)</f>
        <v>0</v>
      </c>
      <c r="H103" s="13">
        <f>Investionen!A104</f>
        <v>0</v>
      </c>
      <c r="I103" s="14">
        <f>IFERROR(Investionen!I104,0)</f>
        <v>0</v>
      </c>
      <c r="J103" s="145"/>
      <c r="K103" s="147" t="s">
        <v>48</v>
      </c>
      <c r="L103" s="148" t="s">
        <v>1155</v>
      </c>
      <c r="M103" s="148" t="s">
        <v>4361</v>
      </c>
      <c r="O103" s="13">
        <f>Investionen!A86</f>
        <v>0</v>
      </c>
      <c r="P103" s="14">
        <f>IFERROR(IF(Investionen!F86="Verkauf",0,Investionen!G86),0)</f>
        <v>0</v>
      </c>
      <c r="Q103" s="43"/>
      <c r="R103" s="258"/>
      <c r="T103" s="57"/>
      <c r="U103" s="3">
        <f>ROUND(IFERROR(SUM(T103*(VLOOKUP(S103,API!1:1048576,13,FALSE))),0),2)</f>
        <v>0</v>
      </c>
      <c r="V103" s="56">
        <f>ROUND(SUMIF(Investionen!A4:A5200,S103,Investionen!G4:G5200),2)</f>
        <v>0</v>
      </c>
      <c r="X103" s="31"/>
      <c r="Z103" s="172">
        <f>Investionen!H103</f>
        <v>0</v>
      </c>
      <c r="AE103">
        <v>86</v>
      </c>
      <c r="AJ103">
        <v>83</v>
      </c>
      <c r="AK103" s="199" t="e">
        <f t="shared" si="14"/>
        <v>#VALUE!</v>
      </c>
      <c r="AL103" s="199">
        <f t="shared" ca="1" si="15"/>
        <v>43174</v>
      </c>
      <c r="AM103" t="e">
        <f t="shared" ca="1" si="16"/>
        <v>#VALUE!</v>
      </c>
      <c r="AO103" t="str">
        <f t="shared" si="17"/>
        <v/>
      </c>
      <c r="BA103" s="53"/>
      <c r="BB103" s="53">
        <f>ROUND(SUMIF(Transaktionen!A4:A5200,BA103,Transaktionen!B4:B5200),8)</f>
        <v>0</v>
      </c>
      <c r="BC103" s="53">
        <f>ROUND(IFERROR(SUM(BB103*(VLOOKUP(BA103,API!1:1048576,13,FALSE))),0),2)</f>
        <v>0</v>
      </c>
    </row>
    <row r="104" spans="6:55" ht="15.75" thickBot="1" x14ac:dyDescent="0.3">
      <c r="F104" s="13">
        <f>Investionen!A105</f>
        <v>0</v>
      </c>
      <c r="G104" s="14">
        <f>IFERROR(IF(Investionen!F105="Verkauf",0,Investionen!J105),0)</f>
        <v>0</v>
      </c>
      <c r="H104" s="13">
        <f>Investionen!A105</f>
        <v>0</v>
      </c>
      <c r="I104" s="14">
        <f>IFERROR(Investionen!I105,0)</f>
        <v>0</v>
      </c>
      <c r="J104" s="145"/>
      <c r="K104" s="145" t="s">
        <v>78</v>
      </c>
      <c r="L104" s="146" t="s">
        <v>2518</v>
      </c>
      <c r="M104" s="146" t="s">
        <v>4359</v>
      </c>
      <c r="O104" s="13">
        <f>Investionen!A87</f>
        <v>0</v>
      </c>
      <c r="P104" s="14">
        <f>IFERROR(IF(Investionen!F87="Verkauf",0,Investionen!G87),0)</f>
        <v>0</v>
      </c>
      <c r="Q104" s="43"/>
      <c r="R104" s="258"/>
      <c r="T104" s="57"/>
      <c r="U104" s="3">
        <f>ROUND(IFERROR(SUM(T104*(VLOOKUP(S104,API!1:1048576,13,FALSE))),0),2)</f>
        <v>0</v>
      </c>
      <c r="V104" s="56">
        <f>ROUND(SUMIF(Investionen!A4:A5200,S104,Investionen!G4:G5200),2)</f>
        <v>0</v>
      </c>
      <c r="X104" s="31"/>
      <c r="Z104" s="172">
        <f>Investionen!H104</f>
        <v>0</v>
      </c>
      <c r="AE104">
        <v>87</v>
      </c>
      <c r="AJ104">
        <v>84</v>
      </c>
      <c r="AK104" s="199" t="e">
        <f t="shared" si="14"/>
        <v>#VALUE!</v>
      </c>
      <c r="AL104" s="199">
        <f t="shared" ca="1" si="15"/>
        <v>43174</v>
      </c>
      <c r="AM104" t="e">
        <f t="shared" ca="1" si="16"/>
        <v>#VALUE!</v>
      </c>
      <c r="AO104" t="str">
        <f t="shared" si="17"/>
        <v/>
      </c>
      <c r="BA104" s="53"/>
      <c r="BB104" s="53">
        <f>ROUND(SUMIF(Transaktionen!A4:A5200,BA104,Transaktionen!B4:B5200),8)</f>
        <v>0</v>
      </c>
      <c r="BC104" s="53">
        <f>ROUND(IFERROR(SUM(BB104*(VLOOKUP(BA104,API!1:1048576,13,FALSE))),0),2)</f>
        <v>0</v>
      </c>
    </row>
    <row r="105" spans="6:55" ht="15.75" thickBot="1" x14ac:dyDescent="0.3">
      <c r="F105" s="13">
        <f>Investionen!A106</f>
        <v>0</v>
      </c>
      <c r="G105" s="14">
        <f>IFERROR(IF(Investionen!F106="Verkauf",0,Investionen!J106),0)</f>
        <v>0</v>
      </c>
      <c r="H105" s="13">
        <f>Investionen!A106</f>
        <v>0</v>
      </c>
      <c r="I105" s="14">
        <f>IFERROR(Investionen!I106,0)</f>
        <v>0</v>
      </c>
      <c r="J105" s="145"/>
      <c r="K105" s="147" t="s">
        <v>843</v>
      </c>
      <c r="L105" s="148" t="s">
        <v>2551</v>
      </c>
      <c r="M105" s="148" t="s">
        <v>4377</v>
      </c>
      <c r="O105" s="13">
        <f>Investionen!A88</f>
        <v>0</v>
      </c>
      <c r="P105" s="14">
        <f>IFERROR(IF(Investionen!F88="Verkauf",0,Investionen!G88),0)</f>
        <v>0</v>
      </c>
      <c r="Q105" s="43"/>
      <c r="R105" s="258"/>
      <c r="T105" s="57"/>
      <c r="U105" s="3">
        <f>ROUND(IFERROR(SUM(T105*(VLOOKUP(S105,API!1:1048576,13,FALSE))),0),2)</f>
        <v>0</v>
      </c>
      <c r="V105" s="56">
        <f>ROUND(SUMIF(Investionen!A4:A5200,S105,Investionen!G4:G5200),2)</f>
        <v>0</v>
      </c>
      <c r="X105" s="31"/>
      <c r="Z105" s="172">
        <f>Investionen!H105</f>
        <v>0</v>
      </c>
      <c r="AE105" s="9">
        <v>88</v>
      </c>
      <c r="AF105" s="9"/>
      <c r="AJ105" s="9">
        <v>85</v>
      </c>
      <c r="AK105" s="199" t="e">
        <f t="shared" si="14"/>
        <v>#VALUE!</v>
      </c>
      <c r="AL105" s="199">
        <f t="shared" ca="1" si="15"/>
        <v>43174</v>
      </c>
      <c r="AM105" t="e">
        <f t="shared" ca="1" si="16"/>
        <v>#VALUE!</v>
      </c>
      <c r="AO105" t="str">
        <f t="shared" si="17"/>
        <v/>
      </c>
      <c r="BA105" s="53"/>
      <c r="BB105" s="53">
        <f>ROUND(SUMIF(Transaktionen!A4:A5200,BA105,Transaktionen!B4:B5200),8)</f>
        <v>0</v>
      </c>
      <c r="BC105" s="53">
        <f>ROUND(IFERROR(SUM(BB105*(VLOOKUP(BA105,API!1:1048576,13,FALSE))),0),2)</f>
        <v>0</v>
      </c>
    </row>
    <row r="106" spans="6:55" ht="15.75" thickBot="1" x14ac:dyDescent="0.3">
      <c r="F106" s="13">
        <f>Investionen!A107</f>
        <v>0</v>
      </c>
      <c r="G106" s="14">
        <f>IFERROR(IF(Investionen!F107="Verkauf",0,Investionen!J107),0)</f>
        <v>0</v>
      </c>
      <c r="H106" s="13">
        <f>Investionen!A107</f>
        <v>0</v>
      </c>
      <c r="I106" s="14">
        <f>IFERROR(Investionen!I107,0)</f>
        <v>0</v>
      </c>
      <c r="J106" s="145"/>
      <c r="K106" s="145" t="s">
        <v>105</v>
      </c>
      <c r="L106" s="146" t="s">
        <v>2426</v>
      </c>
      <c r="M106" s="146" t="s">
        <v>4410</v>
      </c>
      <c r="O106" s="13">
        <f>Investionen!A89</f>
        <v>0</v>
      </c>
      <c r="P106" s="14">
        <f>IFERROR(IF(Investionen!F89="Verkauf",0,Investionen!G89),0)</f>
        <v>0</v>
      </c>
      <c r="Q106" s="43"/>
      <c r="R106" s="258"/>
      <c r="T106" s="57"/>
      <c r="U106" s="3">
        <f>ROUND(IFERROR(SUM(T106*(VLOOKUP(S106,API!1:1048576,13,FALSE))),0),2)</f>
        <v>0</v>
      </c>
      <c r="V106" s="56">
        <f>ROUND(SUMIF(Investionen!A4:A5200,S106,Investionen!G4:G5200),2)</f>
        <v>0</v>
      </c>
      <c r="X106" s="31"/>
      <c r="Z106" s="172">
        <f>Investionen!H106</f>
        <v>0</v>
      </c>
      <c r="AE106">
        <v>89</v>
      </c>
      <c r="AJ106">
        <v>86</v>
      </c>
      <c r="AK106" s="199" t="e">
        <f t="shared" si="14"/>
        <v>#VALUE!</v>
      </c>
      <c r="AL106" s="199">
        <f t="shared" ca="1" si="15"/>
        <v>43174</v>
      </c>
      <c r="AM106" t="e">
        <f t="shared" ca="1" si="16"/>
        <v>#VALUE!</v>
      </c>
      <c r="AO106" t="str">
        <f t="shared" si="17"/>
        <v/>
      </c>
      <c r="BA106" s="53"/>
      <c r="BB106" s="53">
        <f>ROUND(SUMIF(Transaktionen!A4:A5200,BA106,Transaktionen!B4:B5200),8)</f>
        <v>0</v>
      </c>
      <c r="BC106" s="53">
        <f>ROUND(IFERROR(SUM(BB106*(VLOOKUP(BA106,API!1:1048576,13,FALSE))),0),2)</f>
        <v>0</v>
      </c>
    </row>
    <row r="107" spans="6:55" ht="15.75" thickBot="1" x14ac:dyDescent="0.3">
      <c r="F107" s="13">
        <f>Investionen!A108</f>
        <v>0</v>
      </c>
      <c r="G107" s="14">
        <f>IFERROR(IF(Investionen!F108="Verkauf",0,Investionen!J108),0)</f>
        <v>0</v>
      </c>
      <c r="H107" s="13">
        <f>Investionen!A108</f>
        <v>0</v>
      </c>
      <c r="I107" s="14">
        <f>IFERROR(Investionen!I108,0)</f>
        <v>0</v>
      </c>
      <c r="J107" s="145"/>
      <c r="K107" s="145" t="s">
        <v>36</v>
      </c>
      <c r="L107" s="146" t="s">
        <v>2515</v>
      </c>
      <c r="M107" s="146" t="s">
        <v>4357</v>
      </c>
      <c r="O107" s="13">
        <f>Investionen!A90</f>
        <v>0</v>
      </c>
      <c r="P107" s="14">
        <f>IFERROR(IF(Investionen!F90="Verkauf",0,Investionen!G90),0)</f>
        <v>0</v>
      </c>
      <c r="Q107" s="43"/>
      <c r="R107" s="258"/>
      <c r="T107" s="57"/>
      <c r="U107" s="3">
        <f>ROUND(IFERROR(SUM(T107*(VLOOKUP(S107,API!1:1048576,13,FALSE))),0),2)</f>
        <v>0</v>
      </c>
      <c r="V107" s="56">
        <f>ROUND(SUMIF(Investionen!A4:A5200,S107,Investionen!G4:G5200),2)</f>
        <v>0</v>
      </c>
      <c r="X107" s="31"/>
      <c r="Z107" s="172">
        <f>Investionen!H107</f>
        <v>0</v>
      </c>
      <c r="AE107">
        <v>90</v>
      </c>
      <c r="AJ107">
        <v>87</v>
      </c>
      <c r="AK107" s="199" t="e">
        <f t="shared" si="14"/>
        <v>#VALUE!</v>
      </c>
      <c r="AL107" s="199">
        <f t="shared" ca="1" si="15"/>
        <v>43174</v>
      </c>
      <c r="AM107" t="e">
        <f t="shared" ca="1" si="16"/>
        <v>#VALUE!</v>
      </c>
      <c r="AO107" t="str">
        <f t="shared" si="17"/>
        <v/>
      </c>
      <c r="BA107" s="53"/>
      <c r="BB107" s="53">
        <f>ROUND(SUMIF(Transaktionen!A4:A5200,BA107,Transaktionen!B4:B5200),8)</f>
        <v>0</v>
      </c>
      <c r="BC107" s="53">
        <f>ROUND(IFERROR(SUM(BB107*(VLOOKUP(BA107,API!1:1048576,13,FALSE))),0),2)</f>
        <v>0</v>
      </c>
    </row>
    <row r="108" spans="6:55" ht="15.75" thickBot="1" x14ac:dyDescent="0.3">
      <c r="F108" s="13">
        <f>Investionen!A109</f>
        <v>0</v>
      </c>
      <c r="G108" s="14">
        <f>IFERROR(IF(Investionen!F109="Verkauf",0,Investionen!J109),0)</f>
        <v>0</v>
      </c>
      <c r="H108" s="13">
        <f>Investionen!A109</f>
        <v>0</v>
      </c>
      <c r="I108" s="14">
        <f>IFERROR(Investionen!I109,0)</f>
        <v>0</v>
      </c>
      <c r="J108" s="147"/>
      <c r="K108" s="145" t="s">
        <v>96</v>
      </c>
      <c r="L108" s="146" t="s">
        <v>2612</v>
      </c>
      <c r="M108" s="146" t="s">
        <v>4366</v>
      </c>
      <c r="O108" s="13">
        <f>Investionen!A91</f>
        <v>0</v>
      </c>
      <c r="P108" s="14">
        <f>IFERROR(IF(Investionen!F91="Verkauf",0,Investionen!G91),0)</f>
        <v>0</v>
      </c>
      <c r="Q108" s="43"/>
      <c r="R108" s="258"/>
      <c r="T108" s="57"/>
      <c r="U108" s="3">
        <f>ROUND(IFERROR(SUM(T108*(VLOOKUP(S108,API!1:1048576,13,FALSE))),0),2)</f>
        <v>0</v>
      </c>
      <c r="V108" s="56">
        <f>ROUND(SUMIF(Investionen!A4:A5200,S108,Investionen!G4:G5200),2)</f>
        <v>0</v>
      </c>
      <c r="X108" s="31"/>
      <c r="Z108" s="172">
        <f>Investionen!H108</f>
        <v>0</v>
      </c>
      <c r="AE108" s="9">
        <v>91</v>
      </c>
      <c r="AF108" s="9"/>
      <c r="AJ108" s="9">
        <v>88</v>
      </c>
      <c r="AK108" s="199" t="e">
        <f t="shared" si="14"/>
        <v>#VALUE!</v>
      </c>
      <c r="AL108" s="199">
        <f t="shared" ca="1" si="15"/>
        <v>43174</v>
      </c>
      <c r="AM108" t="e">
        <f t="shared" ca="1" si="16"/>
        <v>#VALUE!</v>
      </c>
      <c r="AO108" t="str">
        <f t="shared" si="17"/>
        <v/>
      </c>
      <c r="BA108" s="53"/>
      <c r="BB108" s="53">
        <f>ROUND(SUMIF(Transaktionen!A4:A5200,BA108,Transaktionen!B4:B5200),8)</f>
        <v>0</v>
      </c>
      <c r="BC108" s="53">
        <f>ROUND(IFERROR(SUM(BB108*(VLOOKUP(BA108,API!1:1048576,13,FALSE))),0),2)</f>
        <v>0</v>
      </c>
    </row>
    <row r="109" spans="6:55" ht="15.75" thickBot="1" x14ac:dyDescent="0.3">
      <c r="F109" s="13">
        <f>Investionen!A110</f>
        <v>0</v>
      </c>
      <c r="G109" s="14">
        <f>IFERROR(IF(Investionen!F110="Verkauf",0,Investionen!J110),0)</f>
        <v>0</v>
      </c>
      <c r="H109" s="13">
        <f>Investionen!A110</f>
        <v>0</v>
      </c>
      <c r="I109" s="14">
        <f>IFERROR(Investionen!I110,0)</f>
        <v>0</v>
      </c>
      <c r="J109" s="145"/>
      <c r="K109" s="147" t="s">
        <v>2420</v>
      </c>
      <c r="L109" s="148" t="s">
        <v>2612</v>
      </c>
      <c r="M109" s="148" t="s">
        <v>4424</v>
      </c>
      <c r="O109" s="13">
        <f>Investionen!A92</f>
        <v>0</v>
      </c>
      <c r="P109" s="14">
        <f>IFERROR(IF(Investionen!F92="Verkauf",0,Investionen!G92),0)</f>
        <v>0</v>
      </c>
      <c r="Q109" s="43"/>
      <c r="R109" s="258"/>
      <c r="T109" s="57"/>
      <c r="U109" s="3">
        <f>ROUND(IFERROR(SUM(T109*(VLOOKUP(S109,API!1:1048576,13,FALSE))),0),2)</f>
        <v>0</v>
      </c>
      <c r="V109" s="56">
        <f>ROUND(SUMIF(Investionen!A4:A5200,S109,Investionen!G4:G5200),2)</f>
        <v>0</v>
      </c>
      <c r="X109" s="31"/>
      <c r="Z109" s="172">
        <f>Investionen!H109</f>
        <v>0</v>
      </c>
      <c r="AE109">
        <v>92</v>
      </c>
      <c r="AJ109">
        <v>89</v>
      </c>
      <c r="AK109" s="199" t="e">
        <f t="shared" si="14"/>
        <v>#VALUE!</v>
      </c>
      <c r="AL109" s="199">
        <f t="shared" ca="1" si="15"/>
        <v>43174</v>
      </c>
      <c r="AM109" t="e">
        <f t="shared" ca="1" si="16"/>
        <v>#VALUE!</v>
      </c>
      <c r="AO109" t="str">
        <f t="shared" si="17"/>
        <v/>
      </c>
      <c r="BA109" s="53"/>
      <c r="BB109" s="53">
        <f>ROUND(SUMIF(Transaktionen!A4:A5200,BA109,Transaktionen!B4:B5200),8)</f>
        <v>0</v>
      </c>
      <c r="BC109" s="53">
        <f>ROUND(IFERROR(SUM(BB109*(VLOOKUP(BA109,API!1:1048576,13,FALSE))),0),2)</f>
        <v>0</v>
      </c>
    </row>
    <row r="110" spans="6:55" ht="15.75" thickBot="1" x14ac:dyDescent="0.3">
      <c r="F110" s="13">
        <f>Investionen!A111</f>
        <v>0</v>
      </c>
      <c r="G110" s="14">
        <f>IFERROR(IF(Investionen!F111="Verkauf",0,Investionen!J111),0)</f>
        <v>0</v>
      </c>
      <c r="H110" s="13">
        <f>Investionen!A111</f>
        <v>0</v>
      </c>
      <c r="I110" s="14">
        <f>IFERROR(Investionen!I111,0)</f>
        <v>0</v>
      </c>
      <c r="J110" s="147"/>
      <c r="K110" s="147" t="s">
        <v>74</v>
      </c>
      <c r="L110" s="148" t="s">
        <v>2547</v>
      </c>
      <c r="M110" s="148" t="s">
        <v>4396</v>
      </c>
      <c r="O110" s="13">
        <f>Investionen!A93</f>
        <v>0</v>
      </c>
      <c r="P110" s="14">
        <f>IFERROR(IF(Investionen!F93="Verkauf",0,Investionen!G93),0)</f>
        <v>0</v>
      </c>
      <c r="Q110" s="43"/>
      <c r="R110" s="258"/>
      <c r="T110" s="57"/>
      <c r="U110" s="3">
        <f>ROUND(IFERROR(SUM(T110*(VLOOKUP(S110,API!1:1048576,13,FALSE))),0),2)</f>
        <v>0</v>
      </c>
      <c r="V110" s="56">
        <f>ROUND(SUMIF(Investionen!A4:A5200,S110,Investionen!G4:G5200),2)</f>
        <v>0</v>
      </c>
      <c r="X110" s="31"/>
      <c r="Z110" s="172">
        <f>Investionen!H110</f>
        <v>0</v>
      </c>
      <c r="AE110">
        <v>93</v>
      </c>
      <c r="AJ110">
        <v>90</v>
      </c>
      <c r="AK110" s="199" t="e">
        <f t="shared" si="14"/>
        <v>#VALUE!</v>
      </c>
      <c r="AL110" s="199">
        <f t="shared" ca="1" si="15"/>
        <v>43174</v>
      </c>
      <c r="AM110" t="e">
        <f t="shared" ca="1" si="16"/>
        <v>#VALUE!</v>
      </c>
      <c r="AO110" t="str">
        <f t="shared" si="17"/>
        <v/>
      </c>
      <c r="BA110" s="53"/>
      <c r="BB110" s="53">
        <f>ROUND(SUMIF(Transaktionen!A4:A5200,BA110,Transaktionen!B4:B5200),8)</f>
        <v>0</v>
      </c>
      <c r="BC110" s="53">
        <f>ROUND(IFERROR(SUM(BB110*(VLOOKUP(BA110,API!1:1048576,13,FALSE))),0),2)</f>
        <v>0</v>
      </c>
    </row>
    <row r="111" spans="6:55" ht="15.75" thickBot="1" x14ac:dyDescent="0.3">
      <c r="F111" s="13">
        <f>Investionen!A112</f>
        <v>0</v>
      </c>
      <c r="G111" s="14">
        <f>IFERROR(IF(Investionen!F112="Verkauf",0,Investionen!J112),0)</f>
        <v>0</v>
      </c>
      <c r="H111" s="13">
        <f>Investionen!A112</f>
        <v>0</v>
      </c>
      <c r="I111" s="14">
        <f>IFERROR(Investionen!I112,0)</f>
        <v>0</v>
      </c>
      <c r="J111" s="147"/>
      <c r="K111" s="145" t="s">
        <v>26</v>
      </c>
      <c r="L111" s="146" t="s">
        <v>1151</v>
      </c>
      <c r="M111" s="146" t="s">
        <v>4341</v>
      </c>
      <c r="O111" s="13">
        <f>Investionen!A94</f>
        <v>0</v>
      </c>
      <c r="P111" s="14">
        <f>IFERROR(IF(Investionen!F94="Verkauf",0,Investionen!G94),0)</f>
        <v>0</v>
      </c>
      <c r="Q111" s="43"/>
      <c r="R111" s="258"/>
      <c r="T111" s="57"/>
      <c r="U111" s="3">
        <f>ROUND(IFERROR(SUM(T111*(VLOOKUP(S111,API!1:1048576,13,FALSE))),0),2)</f>
        <v>0</v>
      </c>
      <c r="V111" s="56">
        <f>ROUND(SUMIF(Investionen!A4:A5200,S111,Investionen!G4:G5200),2)</f>
        <v>0</v>
      </c>
      <c r="X111" s="31"/>
      <c r="Z111" s="172">
        <f>Investionen!H111</f>
        <v>0</v>
      </c>
      <c r="AE111" s="9">
        <v>94</v>
      </c>
      <c r="AF111" s="9"/>
      <c r="AJ111" s="9">
        <v>91</v>
      </c>
      <c r="AK111" s="199" t="e">
        <f t="shared" si="14"/>
        <v>#VALUE!</v>
      </c>
      <c r="AL111" s="199">
        <f t="shared" ca="1" si="15"/>
        <v>43174</v>
      </c>
      <c r="AM111" t="e">
        <f t="shared" ca="1" si="16"/>
        <v>#VALUE!</v>
      </c>
      <c r="AO111" t="str">
        <f t="shared" si="17"/>
        <v/>
      </c>
      <c r="BA111" s="53"/>
      <c r="BB111" s="53">
        <f>ROUND(SUMIF(Transaktionen!A4:A5200,BA111,Transaktionen!B4:B5200),8)</f>
        <v>0</v>
      </c>
      <c r="BC111" s="53">
        <f>ROUND(IFERROR(SUM(BB111*(VLOOKUP(BA111,API!1:1048576,13,FALSE))),0),2)</f>
        <v>0</v>
      </c>
    </row>
    <row r="112" spans="6:55" ht="15.75" thickBot="1" x14ac:dyDescent="0.3">
      <c r="F112" s="13">
        <f>Investionen!A113</f>
        <v>0</v>
      </c>
      <c r="G112" s="14">
        <f>IFERROR(IF(Investionen!F113="Verkauf",0,Investionen!J113),0)</f>
        <v>0</v>
      </c>
      <c r="H112" s="13">
        <f>Investionen!A113</f>
        <v>0</v>
      </c>
      <c r="I112" s="14">
        <f>IFERROR(Investionen!I113,0)</f>
        <v>0</v>
      </c>
      <c r="J112" s="147"/>
      <c r="K112" s="145" t="s">
        <v>117</v>
      </c>
      <c r="L112" s="146" t="s">
        <v>2566</v>
      </c>
      <c r="M112" s="146" t="s">
        <v>4411</v>
      </c>
      <c r="O112" s="13">
        <f>Investionen!A95</f>
        <v>0</v>
      </c>
      <c r="P112" s="14">
        <f>IFERROR(IF(Investionen!F95="Verkauf",0,Investionen!G95),0)</f>
        <v>0</v>
      </c>
      <c r="Q112" s="43"/>
      <c r="R112" s="258"/>
      <c r="T112" s="57"/>
      <c r="U112" s="3">
        <f>ROUND(IFERROR(SUM(T112*(VLOOKUP(S112,API!1:1048576,13,FALSE))),0),2)</f>
        <v>0</v>
      </c>
      <c r="V112" s="56">
        <f>ROUND(SUMIF(Investionen!A4:A5200,S112,Investionen!G4:G5200),2)</f>
        <v>0</v>
      </c>
      <c r="X112" s="31"/>
      <c r="Z112" s="172">
        <f>Investionen!H112</f>
        <v>0</v>
      </c>
      <c r="AE112">
        <v>95</v>
      </c>
      <c r="AJ112">
        <v>92</v>
      </c>
      <c r="AK112" s="199" t="e">
        <f t="shared" si="14"/>
        <v>#VALUE!</v>
      </c>
      <c r="AL112" s="199">
        <f t="shared" ca="1" si="15"/>
        <v>43174</v>
      </c>
      <c r="AM112" t="e">
        <f t="shared" ca="1" si="16"/>
        <v>#VALUE!</v>
      </c>
      <c r="AO112" t="str">
        <f t="shared" si="17"/>
        <v/>
      </c>
      <c r="BA112" s="53"/>
      <c r="BB112" s="53">
        <f>ROUND(SUMIF(Transaktionen!A4:A5200,BA112,Transaktionen!B4:B5200),8)</f>
        <v>0</v>
      </c>
      <c r="BC112" s="53">
        <f>ROUND(IFERROR(SUM(BB112*(VLOOKUP(BA112,API!1:1048576,13,FALSE))),0),2)</f>
        <v>0</v>
      </c>
    </row>
    <row r="113" spans="6:55" ht="15.75" thickBot="1" x14ac:dyDescent="0.3">
      <c r="F113" s="13">
        <f>Investionen!A114</f>
        <v>0</v>
      </c>
      <c r="G113" s="14">
        <f>IFERROR(IF(Investionen!F114="Verkauf",0,Investionen!J114),0)</f>
        <v>0</v>
      </c>
      <c r="H113" s="13">
        <f>Investionen!A114</f>
        <v>0</v>
      </c>
      <c r="I113" s="14">
        <f>IFERROR(Investionen!I114,0)</f>
        <v>0</v>
      </c>
      <c r="J113" s="145"/>
      <c r="K113" s="145" t="s">
        <v>848</v>
      </c>
      <c r="L113" s="146" t="s">
        <v>2578</v>
      </c>
      <c r="M113" s="146" t="s">
        <v>4386</v>
      </c>
      <c r="O113" s="13">
        <f>Investionen!A96</f>
        <v>0</v>
      </c>
      <c r="P113" s="14">
        <f>IFERROR(IF(Investionen!F96="Verkauf",0,Investionen!G96),0)</f>
        <v>0</v>
      </c>
      <c r="Q113" s="43"/>
      <c r="R113" s="258"/>
      <c r="T113" s="57"/>
      <c r="U113" s="3">
        <f>ROUND(IFERROR(SUM(T113*(VLOOKUP(S113,API!1:1048576,13,FALSE))),0),2)</f>
        <v>0</v>
      </c>
      <c r="V113" s="56">
        <f>ROUND(SUMIF(Investionen!A4:A5200,S113,Investionen!G4:G5200),2)</f>
        <v>0</v>
      </c>
      <c r="X113" s="31"/>
      <c r="Z113" s="172">
        <f>Investionen!H113</f>
        <v>0</v>
      </c>
      <c r="AE113">
        <v>96</v>
      </c>
      <c r="AJ113">
        <v>93</v>
      </c>
      <c r="AK113" s="199" t="e">
        <f t="shared" si="14"/>
        <v>#VALUE!</v>
      </c>
      <c r="AL113" s="199">
        <f t="shared" ca="1" si="15"/>
        <v>43174</v>
      </c>
      <c r="AM113" t="e">
        <f t="shared" ca="1" si="16"/>
        <v>#VALUE!</v>
      </c>
      <c r="AO113" t="str">
        <f t="shared" si="17"/>
        <v/>
      </c>
      <c r="BA113" s="53"/>
      <c r="BB113" s="53">
        <f>ROUND(SUMIF(Transaktionen!A4:A5200,BA113,Transaktionen!B4:B5200),8)</f>
        <v>0</v>
      </c>
      <c r="BC113" s="53">
        <f>ROUND(IFERROR(SUM(BB113*(VLOOKUP(BA113,API!1:1048576,13,FALSE))),0),2)</f>
        <v>0</v>
      </c>
    </row>
    <row r="114" spans="6:55" ht="15.75" thickBot="1" x14ac:dyDescent="0.3">
      <c r="F114" s="13">
        <f>Investionen!A115</f>
        <v>0</v>
      </c>
      <c r="G114" s="14">
        <f>IFERROR(IF(Investionen!F115="Verkauf",0,Investionen!J115),0)</f>
        <v>0</v>
      </c>
      <c r="H114" s="13">
        <f>Investionen!A115</f>
        <v>0</v>
      </c>
      <c r="I114" s="14">
        <f>IFERROR(Investionen!I115,0)</f>
        <v>0</v>
      </c>
      <c r="J114" s="147"/>
      <c r="K114" s="145" t="s">
        <v>109</v>
      </c>
      <c r="L114" s="146" t="s">
        <v>2513</v>
      </c>
      <c r="M114" s="146" t="s">
        <v>4443</v>
      </c>
      <c r="O114" s="13">
        <f>Investionen!A97</f>
        <v>0</v>
      </c>
      <c r="P114" s="14">
        <f>IFERROR(IF(Investionen!F97="Verkauf",0,Investionen!G97),0)</f>
        <v>0</v>
      </c>
      <c r="Q114" s="43"/>
      <c r="R114" s="258"/>
      <c r="T114" s="57"/>
      <c r="U114" s="3">
        <f>ROUND(IFERROR(SUM(T114*(VLOOKUP(S114,API!1:1048576,13,FALSE))),0),2)</f>
        <v>0</v>
      </c>
      <c r="V114" s="56">
        <f>ROUND(SUMIF(Investionen!A4:A5200,S114,Investionen!G4:G5200),2)</f>
        <v>0</v>
      </c>
      <c r="X114" s="31"/>
      <c r="Z114" s="172">
        <f>Investionen!H114</f>
        <v>0</v>
      </c>
      <c r="AE114" s="9">
        <v>97</v>
      </c>
      <c r="AF114" s="9"/>
      <c r="AJ114" s="9">
        <v>94</v>
      </c>
      <c r="AK114" s="199" t="e">
        <f t="shared" si="14"/>
        <v>#VALUE!</v>
      </c>
      <c r="AL114" s="199">
        <f t="shared" ca="1" si="15"/>
        <v>43174</v>
      </c>
      <c r="AM114" t="e">
        <f t="shared" ca="1" si="16"/>
        <v>#VALUE!</v>
      </c>
      <c r="AO114" t="str">
        <f t="shared" si="17"/>
        <v/>
      </c>
      <c r="BA114" s="53"/>
      <c r="BB114" s="53">
        <f>ROUND(SUMIF(Transaktionen!A4:A5200,BA114,Transaktionen!B4:B5200),8)</f>
        <v>0</v>
      </c>
      <c r="BC114" s="53">
        <f>ROUND(IFERROR(SUM(BB114*(VLOOKUP(BA114,API!1:1048576,13,FALSE))),0),2)</f>
        <v>0</v>
      </c>
    </row>
    <row r="115" spans="6:55" ht="15.75" thickBot="1" x14ac:dyDescent="0.3">
      <c r="F115" s="13">
        <f>Investionen!A116</f>
        <v>0</v>
      </c>
      <c r="G115" s="14">
        <f>IFERROR(IF(Investionen!F116="Verkauf",0,Investionen!J116),0)</f>
        <v>0</v>
      </c>
      <c r="H115" s="13">
        <f>Investionen!A116</f>
        <v>0</v>
      </c>
      <c r="I115" s="14">
        <f>IFERROR(Investionen!I116,0)</f>
        <v>0</v>
      </c>
      <c r="J115" s="147"/>
      <c r="K115" s="147" t="s">
        <v>40</v>
      </c>
      <c r="L115" s="148" t="s">
        <v>2483</v>
      </c>
      <c r="M115" s="148" t="s">
        <v>4389</v>
      </c>
      <c r="O115" s="13">
        <f>Investionen!A98</f>
        <v>0</v>
      </c>
      <c r="P115" s="14">
        <f>IFERROR(IF(Investionen!F98="Verkauf",0,Investionen!G98),0)</f>
        <v>0</v>
      </c>
      <c r="Q115" s="43"/>
      <c r="R115" s="258"/>
      <c r="T115" s="57"/>
      <c r="U115" s="3">
        <f>ROUND(IFERROR(SUM(T115*(VLOOKUP(S115,API!1:1048576,13,FALSE))),0),2)</f>
        <v>0</v>
      </c>
      <c r="V115" s="56">
        <f>ROUND(SUMIF(Investionen!A4:A5200,S115,Investionen!G4:G5200),2)</f>
        <v>0</v>
      </c>
      <c r="X115" s="31"/>
      <c r="Z115" s="172">
        <f>Investionen!H115</f>
        <v>0</v>
      </c>
      <c r="AE115">
        <v>98</v>
      </c>
      <c r="AJ115">
        <v>95</v>
      </c>
      <c r="AK115" s="199" t="e">
        <f t="shared" si="14"/>
        <v>#VALUE!</v>
      </c>
      <c r="AL115" s="199">
        <f t="shared" ca="1" si="15"/>
        <v>43174</v>
      </c>
      <c r="AM115" t="e">
        <f t="shared" ca="1" si="16"/>
        <v>#VALUE!</v>
      </c>
      <c r="AO115" t="str">
        <f t="shared" si="17"/>
        <v/>
      </c>
      <c r="BA115" s="53"/>
      <c r="BB115" s="53">
        <f>ROUND(SUMIF(Transaktionen!A4:A5200,BA115,Transaktionen!B4:B5200),8)</f>
        <v>0</v>
      </c>
      <c r="BC115" s="53">
        <f>ROUND(IFERROR(SUM(BB115*(VLOOKUP(BA115,API!1:1048576,13,FALSE))),0),2)</f>
        <v>0</v>
      </c>
    </row>
    <row r="116" spans="6:55" ht="15.75" thickBot="1" x14ac:dyDescent="0.3">
      <c r="F116" s="13">
        <f>Investionen!A117</f>
        <v>0</v>
      </c>
      <c r="G116" s="14">
        <f>IFERROR(IF(Investionen!F117="Verkauf",0,Investionen!J117),0)</f>
        <v>0</v>
      </c>
      <c r="H116" s="13">
        <f>Investionen!A117</f>
        <v>0</v>
      </c>
      <c r="I116" s="14">
        <f>IFERROR(Investionen!I117,0)</f>
        <v>0</v>
      </c>
      <c r="J116" s="147"/>
      <c r="K116" s="145" t="s">
        <v>1027</v>
      </c>
      <c r="L116" s="146" t="s">
        <v>2488</v>
      </c>
      <c r="M116" s="146" t="s">
        <v>4393</v>
      </c>
      <c r="O116" s="13">
        <f>Investionen!A99</f>
        <v>0</v>
      </c>
      <c r="P116" s="14">
        <f>IFERROR(IF(Investionen!F99="Verkauf",0,Investionen!G99),0)</f>
        <v>0</v>
      </c>
      <c r="Q116" s="43"/>
      <c r="R116" s="258"/>
      <c r="T116" s="57"/>
      <c r="U116" s="3">
        <f>ROUND(IFERROR(SUM(T116*(VLOOKUP(S116,API!1:1048576,13,FALSE))),0),2)</f>
        <v>0</v>
      </c>
      <c r="V116" s="56">
        <f>ROUND(SUMIF(Investionen!A4:A5200,S116,Investionen!G4:G5200),2)</f>
        <v>0</v>
      </c>
      <c r="X116" s="31"/>
      <c r="Z116" s="172">
        <f>Investionen!H116</f>
        <v>0</v>
      </c>
      <c r="AE116">
        <v>99</v>
      </c>
      <c r="AJ116">
        <v>96</v>
      </c>
      <c r="AK116" s="199" t="e">
        <f t="shared" si="14"/>
        <v>#VALUE!</v>
      </c>
      <c r="AL116" s="199">
        <f t="shared" ca="1" si="15"/>
        <v>43174</v>
      </c>
      <c r="AM116" t="e">
        <f t="shared" ca="1" si="16"/>
        <v>#VALUE!</v>
      </c>
      <c r="AO116" t="str">
        <f t="shared" si="17"/>
        <v/>
      </c>
      <c r="BA116" s="53"/>
      <c r="BB116" s="53">
        <f>ROUND(SUMIF(Transaktionen!A4:A5200,BA116,Transaktionen!B4:B5200),8)</f>
        <v>0</v>
      </c>
      <c r="BC116" s="53">
        <f>ROUND(IFERROR(SUM(BB116*(VLOOKUP(BA116,API!1:1048576,13,FALSE))),0),2)</f>
        <v>0</v>
      </c>
    </row>
    <row r="117" spans="6:55" ht="15.75" thickBot="1" x14ac:dyDescent="0.3">
      <c r="F117" s="13">
        <f>Investionen!A118</f>
        <v>0</v>
      </c>
      <c r="G117" s="14">
        <f>IFERROR(IF(Investionen!F118="Verkauf",0,Investionen!J118),0)</f>
        <v>0</v>
      </c>
      <c r="H117" s="13">
        <f>Investionen!A118</f>
        <v>0</v>
      </c>
      <c r="I117" s="14">
        <f>IFERROR(Investionen!I118,0)</f>
        <v>0</v>
      </c>
      <c r="J117" s="147"/>
      <c r="K117" s="147" t="s">
        <v>2108</v>
      </c>
      <c r="L117" s="148" t="s">
        <v>2484</v>
      </c>
      <c r="M117" s="148" t="s">
        <v>4414</v>
      </c>
      <c r="O117" s="13">
        <f>Investionen!A100</f>
        <v>0</v>
      </c>
      <c r="P117" s="14">
        <f>IFERROR(IF(Investionen!F100="Verkauf",0,Investionen!G100),0)</f>
        <v>0</v>
      </c>
      <c r="Q117" s="43"/>
      <c r="R117" s="258"/>
      <c r="T117" s="57"/>
      <c r="U117" s="3">
        <f>ROUND(IFERROR(SUM(T117*(VLOOKUP(S117,API!1:1048576,13,FALSE))),0),2)</f>
        <v>0</v>
      </c>
      <c r="V117" s="56">
        <f>ROUND(SUMIF(Investionen!A4:A5200,S117,Investionen!G4:G5200),2)</f>
        <v>0</v>
      </c>
      <c r="X117" s="31"/>
      <c r="Z117" s="172">
        <f>Investionen!H117</f>
        <v>0</v>
      </c>
      <c r="AE117" s="9">
        <v>100</v>
      </c>
      <c r="AF117" s="9"/>
      <c r="AJ117" s="9">
        <v>97</v>
      </c>
      <c r="AK117" s="199" t="e">
        <f t="shared" si="14"/>
        <v>#VALUE!</v>
      </c>
      <c r="AL117" s="199">
        <f t="shared" ca="1" si="15"/>
        <v>43174</v>
      </c>
      <c r="AM117" t="e">
        <f t="shared" ca="1" si="16"/>
        <v>#VALUE!</v>
      </c>
      <c r="AO117" t="str">
        <f t="shared" si="17"/>
        <v/>
      </c>
      <c r="BA117" s="53"/>
      <c r="BB117" s="53">
        <f>ROUND(SUMIF(Transaktionen!A4:A5200,BA117,Transaktionen!B4:B5200),8)</f>
        <v>0</v>
      </c>
      <c r="BC117" s="53">
        <f>ROUND(IFERROR(SUM(BB117*(VLOOKUP(BA117,API!1:1048576,13,FALSE))),0),2)</f>
        <v>0</v>
      </c>
    </row>
    <row r="118" spans="6:55" ht="15.75" thickBot="1" x14ac:dyDescent="0.3">
      <c r="F118" s="13">
        <f>Investionen!A119</f>
        <v>0</v>
      </c>
      <c r="G118" s="14">
        <f>IFERROR(IF(Investionen!F119="Verkauf",0,Investionen!J119),0)</f>
        <v>0</v>
      </c>
      <c r="H118" s="13">
        <f>Investionen!A119</f>
        <v>0</v>
      </c>
      <c r="I118" s="14">
        <f>IFERROR(Investionen!I119,0)</f>
        <v>0</v>
      </c>
      <c r="J118" s="145"/>
      <c r="K118" s="147" t="s">
        <v>898</v>
      </c>
      <c r="L118" s="148" t="s">
        <v>2451</v>
      </c>
      <c r="M118" s="148" t="s">
        <v>4438</v>
      </c>
      <c r="O118" s="13">
        <f>Investionen!A101</f>
        <v>0</v>
      </c>
      <c r="P118" s="14">
        <f>IFERROR(IF(Investionen!F101="Verkauf",0,Investionen!G101),0)</f>
        <v>0</v>
      </c>
      <c r="Q118" s="43"/>
      <c r="R118" s="258"/>
      <c r="T118" s="57"/>
      <c r="U118" s="3">
        <f>ROUND(IFERROR(SUM(T118*(VLOOKUP(S118,API!1:1048576,13,FALSE))),0),2)</f>
        <v>0</v>
      </c>
      <c r="V118" s="56">
        <f>ROUND(SUMIF(Investionen!A4:A5200,S118,Investionen!G4:G5200),2)</f>
        <v>0</v>
      </c>
      <c r="X118" s="31"/>
      <c r="Z118" s="172">
        <f>Investionen!H118</f>
        <v>0</v>
      </c>
      <c r="AE118">
        <v>101</v>
      </c>
      <c r="AJ118">
        <v>98</v>
      </c>
      <c r="AK118" s="199" t="e">
        <f t="shared" si="14"/>
        <v>#VALUE!</v>
      </c>
      <c r="AL118" s="199">
        <f t="shared" ca="1" si="15"/>
        <v>43174</v>
      </c>
      <c r="AM118" t="e">
        <f t="shared" ca="1" si="16"/>
        <v>#VALUE!</v>
      </c>
      <c r="AO118" t="str">
        <f t="shared" si="17"/>
        <v/>
      </c>
      <c r="BA118" s="53"/>
      <c r="BB118" s="53">
        <f>ROUND(SUMIF(Transaktionen!A4:A5200,BA118,Transaktionen!B4:B5200),8)</f>
        <v>0</v>
      </c>
      <c r="BC118" s="53">
        <f>ROUND(IFERROR(SUM(BB118*(VLOOKUP(BA118,API!1:1048576,13,FALSE))),0),2)</f>
        <v>0</v>
      </c>
    </row>
    <row r="119" spans="6:55" ht="15.75" thickBot="1" x14ac:dyDescent="0.3">
      <c r="F119" s="13">
        <f>Investionen!A120</f>
        <v>0</v>
      </c>
      <c r="G119" s="14">
        <f>IFERROR(IF(Investionen!F120="Verkauf",0,Investionen!J120),0)</f>
        <v>0</v>
      </c>
      <c r="H119" s="13">
        <f>Investionen!A120</f>
        <v>0</v>
      </c>
      <c r="I119" s="14">
        <f>IFERROR(Investionen!I120,0)</f>
        <v>0</v>
      </c>
      <c r="J119" s="147"/>
      <c r="K119" s="147" t="s">
        <v>798</v>
      </c>
      <c r="L119" s="148" t="s">
        <v>2524</v>
      </c>
      <c r="M119" s="148" t="s">
        <v>4403</v>
      </c>
      <c r="O119" s="13">
        <f>Investionen!A102</f>
        <v>0</v>
      </c>
      <c r="P119" s="14">
        <f>IFERROR(IF(Investionen!F102="Verkauf",0,Investionen!G102),0)</f>
        <v>0</v>
      </c>
      <c r="Q119" s="43"/>
      <c r="R119" s="258"/>
      <c r="T119" s="57"/>
      <c r="U119" s="3">
        <f>ROUND(IFERROR(SUM(T119*(VLOOKUP(S119,API!1:1048576,13,FALSE))),0),2)</f>
        <v>0</v>
      </c>
      <c r="V119" s="56">
        <f>ROUND(SUMIF(Investionen!A4:A5200,S119,Investionen!G4:G5200),2)</f>
        <v>0</v>
      </c>
      <c r="X119" s="31"/>
      <c r="Z119" s="172">
        <f>Investionen!H119</f>
        <v>0</v>
      </c>
      <c r="AE119">
        <v>102</v>
      </c>
      <c r="AJ119">
        <v>99</v>
      </c>
      <c r="AK119" s="199" t="e">
        <f t="shared" si="14"/>
        <v>#VALUE!</v>
      </c>
      <c r="AL119" s="199">
        <f t="shared" ca="1" si="15"/>
        <v>43174</v>
      </c>
      <c r="AM119" t="e">
        <f t="shared" ca="1" si="16"/>
        <v>#VALUE!</v>
      </c>
      <c r="AO119" t="str">
        <f t="shared" si="17"/>
        <v/>
      </c>
      <c r="BA119" s="53"/>
      <c r="BB119" s="53">
        <f>ROUND(SUMIF(Transaktionen!A4:A5200,BA119,Transaktionen!B4:B5200),8)</f>
        <v>0</v>
      </c>
      <c r="BC119" s="53">
        <f>ROUND(IFERROR(SUM(BB119*(VLOOKUP(BA119,API!1:1048576,13,FALSE))),0),2)</f>
        <v>0</v>
      </c>
    </row>
    <row r="120" spans="6:55" ht="15.75" thickBot="1" x14ac:dyDescent="0.3">
      <c r="F120" s="13">
        <f>Investionen!A121</f>
        <v>0</v>
      </c>
      <c r="G120" s="14">
        <f>IFERROR(IF(Investionen!F121="Verkauf",0,Investionen!J121),0)</f>
        <v>0</v>
      </c>
      <c r="H120" s="13">
        <f>Investionen!A121</f>
        <v>0</v>
      </c>
      <c r="I120" s="14">
        <f>IFERROR(Investionen!I121,0)</f>
        <v>0</v>
      </c>
      <c r="J120" s="147"/>
      <c r="K120" s="147" t="s">
        <v>1075</v>
      </c>
      <c r="L120" s="148" t="s">
        <v>2981</v>
      </c>
      <c r="M120" s="148" t="s">
        <v>4420</v>
      </c>
      <c r="O120" s="13">
        <f>Investionen!A103</f>
        <v>0</v>
      </c>
      <c r="P120" s="14">
        <f>IFERROR(IF(Investionen!F103="Verkauf",0,Investionen!G103),0)</f>
        <v>0</v>
      </c>
      <c r="Q120" s="43"/>
      <c r="R120" s="258"/>
      <c r="T120" s="57"/>
      <c r="U120" s="3">
        <f>ROUND(IFERROR(SUM(T120*(VLOOKUP(S120,API!1:1048576,13,FALSE))),0),2)</f>
        <v>0</v>
      </c>
      <c r="V120" s="56">
        <f>ROUND(SUMIF(Investionen!A4:A5200,S120,Investionen!G4:G5200),2)</f>
        <v>0</v>
      </c>
      <c r="X120" s="31"/>
      <c r="Z120" s="172">
        <f>Investionen!H120</f>
        <v>0</v>
      </c>
      <c r="AE120" s="9">
        <v>103</v>
      </c>
      <c r="AF120" s="9"/>
      <c r="AJ120" s="9">
        <v>100</v>
      </c>
      <c r="AK120" s="199" t="e">
        <f t="shared" si="14"/>
        <v>#VALUE!</v>
      </c>
      <c r="AL120" s="199">
        <f t="shared" ca="1" si="15"/>
        <v>43174</v>
      </c>
      <c r="AM120" t="e">
        <f t="shared" ca="1" si="16"/>
        <v>#VALUE!</v>
      </c>
      <c r="AO120" t="str">
        <f t="shared" si="17"/>
        <v/>
      </c>
      <c r="BA120" s="53"/>
      <c r="BB120" s="53">
        <f>ROUND(SUMIF(Transaktionen!A4:A5200,BA120,Transaktionen!B4:B5200),8)</f>
        <v>0</v>
      </c>
      <c r="BC120" s="53">
        <f>ROUND(IFERROR(SUM(BB120*(VLOOKUP(BA120,API!1:1048576,13,FALSE))),0),2)</f>
        <v>0</v>
      </c>
    </row>
    <row r="121" spans="6:55" ht="15.75" thickBot="1" x14ac:dyDescent="0.3">
      <c r="F121" s="13">
        <f>Investionen!A122</f>
        <v>0</v>
      </c>
      <c r="G121" s="14">
        <f>IFERROR(IF(Investionen!F122="Verkauf",0,Investionen!J122),0)</f>
        <v>0</v>
      </c>
      <c r="H121" s="13">
        <f>Investionen!A122</f>
        <v>0</v>
      </c>
      <c r="I121" s="14">
        <f>IFERROR(Investionen!I122,0)</f>
        <v>0</v>
      </c>
      <c r="J121" s="147"/>
      <c r="K121" s="145" t="s">
        <v>54</v>
      </c>
      <c r="L121" s="146" t="s">
        <v>4335</v>
      </c>
      <c r="M121" s="146" t="s">
        <v>4350</v>
      </c>
      <c r="O121" s="13">
        <f>Investionen!A104</f>
        <v>0</v>
      </c>
      <c r="P121" s="14">
        <f>IFERROR(IF(Investionen!F104="Verkauf",0,Investionen!G104),0)</f>
        <v>0</v>
      </c>
      <c r="Q121" s="43"/>
      <c r="R121" s="258"/>
      <c r="T121" s="57"/>
      <c r="U121" s="3">
        <f>ROUND(IFERROR(SUM(T121*(VLOOKUP(S121,API!1:1048576,13,FALSE))),0),2)</f>
        <v>0</v>
      </c>
      <c r="V121" s="56">
        <f>ROUND(SUMIF(Investionen!A4:A5200,S121,Investionen!G4:G5200),2)</f>
        <v>0</v>
      </c>
      <c r="X121" s="31"/>
      <c r="Z121" s="172">
        <f>Investionen!H121</f>
        <v>0</v>
      </c>
      <c r="AE121">
        <v>104</v>
      </c>
      <c r="AJ121">
        <v>101</v>
      </c>
      <c r="AK121" s="199" t="e">
        <f t="shared" si="14"/>
        <v>#VALUE!</v>
      </c>
      <c r="AL121" s="199">
        <f t="shared" ca="1" si="15"/>
        <v>43174</v>
      </c>
      <c r="AM121" t="e">
        <f t="shared" ca="1" si="16"/>
        <v>#VALUE!</v>
      </c>
      <c r="AO121" t="str">
        <f t="shared" si="17"/>
        <v/>
      </c>
      <c r="BA121" s="53"/>
      <c r="BB121" s="53">
        <f>ROUND(SUMIF(Transaktionen!A4:A5200,BA121,Transaktionen!B4:B5200),8)</f>
        <v>0</v>
      </c>
      <c r="BC121" s="53">
        <f>ROUND(IFERROR(SUM(BB121*(VLOOKUP(BA121,API!1:1048576,13,FALSE))),0),2)</f>
        <v>0</v>
      </c>
    </row>
    <row r="122" spans="6:55" ht="15.75" thickBot="1" x14ac:dyDescent="0.3">
      <c r="F122" s="13">
        <f>Investionen!A123</f>
        <v>0</v>
      </c>
      <c r="G122" s="14">
        <f>IFERROR(IF(Investionen!F123="Verkauf",0,Investionen!J123),0)</f>
        <v>0</v>
      </c>
      <c r="H122" s="13">
        <f>Investionen!A123</f>
        <v>0</v>
      </c>
      <c r="I122" s="14">
        <f>IFERROR(Investionen!I123,0)</f>
        <v>0</v>
      </c>
      <c r="J122" s="145"/>
      <c r="K122" s="147" t="s">
        <v>18</v>
      </c>
      <c r="L122" s="148" t="s">
        <v>2567</v>
      </c>
      <c r="M122" s="148" t="s">
        <v>4380</v>
      </c>
      <c r="O122" s="13">
        <f>Investionen!A105</f>
        <v>0</v>
      </c>
      <c r="P122" s="14">
        <f>IFERROR(IF(Investionen!F105="Verkauf",0,Investionen!G105),0)</f>
        <v>0</v>
      </c>
      <c r="Q122" s="43"/>
      <c r="R122" s="258"/>
      <c r="T122" s="57"/>
      <c r="U122" s="3">
        <f>ROUND(IFERROR(SUM(T122*(VLOOKUP(S122,API!1:1048576,13,FALSE))),0),2)</f>
        <v>0</v>
      </c>
      <c r="V122" s="56">
        <f>ROUND(SUMIF(Investionen!A4:A5200,S122,Investionen!G4:G5200),2)</f>
        <v>0</v>
      </c>
      <c r="X122" s="31"/>
      <c r="Z122" s="172">
        <f>Investionen!H122</f>
        <v>0</v>
      </c>
      <c r="AE122">
        <v>105</v>
      </c>
      <c r="AJ122">
        <v>102</v>
      </c>
      <c r="AK122" s="199" t="e">
        <f t="shared" si="14"/>
        <v>#VALUE!</v>
      </c>
      <c r="AL122" s="199">
        <f t="shared" ca="1" si="15"/>
        <v>43174</v>
      </c>
      <c r="AM122" t="e">
        <f t="shared" ca="1" si="16"/>
        <v>#VALUE!</v>
      </c>
      <c r="AO122" t="str">
        <f t="shared" si="17"/>
        <v/>
      </c>
      <c r="BA122" s="53"/>
      <c r="BB122" s="53">
        <f>ROUND(SUMIF(Transaktionen!A4:A5200,BA122,Transaktionen!B4:B5200),8)</f>
        <v>0</v>
      </c>
      <c r="BC122" s="53">
        <f>ROUND(IFERROR(SUM(BB122*(VLOOKUP(BA122,API!1:1048576,13,FALSE))),0),2)</f>
        <v>0</v>
      </c>
    </row>
    <row r="123" spans="6:55" ht="15.75" thickBot="1" x14ac:dyDescent="0.3">
      <c r="F123" s="13">
        <f>Investionen!A124</f>
        <v>0</v>
      </c>
      <c r="G123" s="14">
        <f>IFERROR(IF(Investionen!F124="Verkauf",0,Investionen!J124),0)</f>
        <v>0</v>
      </c>
      <c r="H123" s="13">
        <f>Investionen!A124</f>
        <v>0</v>
      </c>
      <c r="I123" s="14">
        <f>IFERROR(Investionen!I124,0)</f>
        <v>0</v>
      </c>
      <c r="J123" s="147"/>
      <c r="K123" s="147" t="s">
        <v>1065</v>
      </c>
      <c r="L123" s="148" t="s">
        <v>2982</v>
      </c>
      <c r="M123" s="148" t="s">
        <v>4397</v>
      </c>
      <c r="O123" s="13">
        <f>Investionen!A106</f>
        <v>0</v>
      </c>
      <c r="P123" s="14">
        <f>IFERROR(IF(Investionen!F106="Verkauf",0,Investionen!G106),0)</f>
        <v>0</v>
      </c>
      <c r="Q123" s="43"/>
      <c r="R123" s="258"/>
      <c r="T123" s="57"/>
      <c r="U123" s="3">
        <f>ROUND(IFERROR(SUM(T123*(VLOOKUP(S123,API!1:1048576,13,FALSE))),0),2)</f>
        <v>0</v>
      </c>
      <c r="V123" s="56">
        <f>ROUND(SUMIF(Investionen!A4:A5200,S123,Investionen!G4:G5200),2)</f>
        <v>0</v>
      </c>
      <c r="X123" s="31"/>
      <c r="Z123" s="172">
        <f>Investionen!H123</f>
        <v>0</v>
      </c>
      <c r="AE123" s="9">
        <v>106</v>
      </c>
      <c r="AF123" s="9"/>
      <c r="AJ123" s="9">
        <v>103</v>
      </c>
      <c r="AK123" s="199" t="e">
        <f t="shared" si="14"/>
        <v>#VALUE!</v>
      </c>
      <c r="AL123" s="199">
        <f t="shared" ca="1" si="15"/>
        <v>43174</v>
      </c>
      <c r="AM123" t="e">
        <f t="shared" ca="1" si="16"/>
        <v>#VALUE!</v>
      </c>
      <c r="AO123" t="str">
        <f t="shared" si="17"/>
        <v/>
      </c>
      <c r="BA123" s="53"/>
      <c r="BB123" s="53">
        <f>ROUND(SUMIF(Transaktionen!A4:A5200,BA123,Transaktionen!B4:B5200),8)</f>
        <v>0</v>
      </c>
      <c r="BC123" s="53">
        <f>ROUND(IFERROR(SUM(BB123*(VLOOKUP(BA123,API!1:1048576,13,FALSE))),0),2)</f>
        <v>0</v>
      </c>
    </row>
    <row r="124" spans="6:55" ht="15.75" thickBot="1" x14ac:dyDescent="0.3">
      <c r="F124" s="13">
        <f>Investionen!A125</f>
        <v>0</v>
      </c>
      <c r="G124" s="14">
        <f>IFERROR(IF(Investionen!F125="Verkauf",0,Investionen!J125),0)</f>
        <v>0</v>
      </c>
      <c r="H124" s="13">
        <f>Investionen!A125</f>
        <v>0</v>
      </c>
      <c r="I124" s="14">
        <f>IFERROR(Investionen!I125,0)</f>
        <v>0</v>
      </c>
      <c r="J124" s="145"/>
      <c r="K124" s="145" t="s">
        <v>1013</v>
      </c>
      <c r="L124" s="146" t="s">
        <v>2553</v>
      </c>
      <c r="M124" s="146" t="s">
        <v>4421</v>
      </c>
      <c r="O124" s="13">
        <f>Investionen!A107</f>
        <v>0</v>
      </c>
      <c r="P124" s="14">
        <f>IFERROR(IF(Investionen!F107="Verkauf",0,Investionen!G107),0)</f>
        <v>0</v>
      </c>
      <c r="Q124" s="43"/>
      <c r="R124" s="258"/>
      <c r="T124" s="57"/>
      <c r="U124" s="3">
        <f>ROUND(IFERROR(SUM(T124*(VLOOKUP(S124,API!1:1048576,13,FALSE))),0),2)</f>
        <v>0</v>
      </c>
      <c r="V124" s="56">
        <f>ROUND(SUMIF(Investionen!A4:A5200,S124,Investionen!G4:G5200),2)</f>
        <v>0</v>
      </c>
      <c r="X124" s="31"/>
      <c r="Z124" s="172">
        <f>Investionen!H124</f>
        <v>0</v>
      </c>
      <c r="AE124">
        <v>107</v>
      </c>
      <c r="AJ124">
        <v>104</v>
      </c>
      <c r="AK124" s="199" t="e">
        <f t="shared" si="14"/>
        <v>#VALUE!</v>
      </c>
      <c r="AL124" s="199">
        <f t="shared" ca="1" si="15"/>
        <v>43174</v>
      </c>
      <c r="AM124" t="e">
        <f t="shared" ca="1" si="16"/>
        <v>#VALUE!</v>
      </c>
      <c r="AO124" t="str">
        <f t="shared" si="17"/>
        <v/>
      </c>
      <c r="BA124" s="53"/>
      <c r="BB124" s="53">
        <f>ROUND(SUMIF(Transaktionen!A4:A5200,BA124,Transaktionen!B4:B5200),8)</f>
        <v>0</v>
      </c>
      <c r="BC124" s="53">
        <f>ROUND(IFERROR(SUM(BB124*(VLOOKUP(BA124,API!1:1048576,13,FALSE))),0),2)</f>
        <v>0</v>
      </c>
    </row>
    <row r="125" spans="6:55" ht="15.75" thickBot="1" x14ac:dyDescent="0.3">
      <c r="F125" s="13">
        <f>Investionen!A126</f>
        <v>0</v>
      </c>
      <c r="G125" s="14">
        <f>IFERROR(IF(Investionen!F126="Verkauf",0,Investionen!J126),0)</f>
        <v>0</v>
      </c>
      <c r="H125" s="13">
        <f>Investionen!A126</f>
        <v>0</v>
      </c>
      <c r="I125" s="14">
        <f>IFERROR(Investionen!I126,0)</f>
        <v>0</v>
      </c>
      <c r="J125" s="145"/>
      <c r="K125" s="145" t="s">
        <v>1084</v>
      </c>
      <c r="L125" s="146" t="s">
        <v>2583</v>
      </c>
      <c r="M125" s="146" t="s">
        <v>4429</v>
      </c>
      <c r="O125" s="13">
        <f>Investionen!A108</f>
        <v>0</v>
      </c>
      <c r="P125" s="14">
        <f>IFERROR(IF(Investionen!F108="Verkauf",0,Investionen!G108),0)</f>
        <v>0</v>
      </c>
      <c r="Q125" s="43"/>
      <c r="R125" s="258"/>
      <c r="T125" s="57"/>
      <c r="U125" s="3">
        <f>ROUND(IFERROR(SUM(T125*(VLOOKUP(S125,API!1:1048576,13,FALSE))),0),2)</f>
        <v>0</v>
      </c>
      <c r="V125" s="56">
        <f>ROUND(SUMIF(Investionen!A4:A5200,S125,Investionen!G4:G5200),2)</f>
        <v>0</v>
      </c>
      <c r="X125" s="31"/>
      <c r="Z125" s="172">
        <f>Investionen!H125</f>
        <v>0</v>
      </c>
      <c r="AE125">
        <v>108</v>
      </c>
      <c r="AJ125">
        <v>105</v>
      </c>
      <c r="AK125" s="199" t="e">
        <f t="shared" si="14"/>
        <v>#VALUE!</v>
      </c>
      <c r="AL125" s="199">
        <f t="shared" ca="1" si="15"/>
        <v>43174</v>
      </c>
      <c r="AM125" t="e">
        <f t="shared" ca="1" si="16"/>
        <v>#VALUE!</v>
      </c>
      <c r="AO125" t="str">
        <f t="shared" si="17"/>
        <v/>
      </c>
      <c r="BA125" s="53"/>
      <c r="BB125" s="53">
        <f>ROUND(SUMIF(Transaktionen!A4:A5200,BA125,Transaktionen!B4:B5200),8)</f>
        <v>0</v>
      </c>
      <c r="BC125" s="53">
        <f>ROUND(IFERROR(SUM(BB125*(VLOOKUP(BA125,API!1:1048576,13,FALSE))),0),2)</f>
        <v>0</v>
      </c>
    </row>
    <row r="126" spans="6:55" ht="15.75" thickBot="1" x14ac:dyDescent="0.3">
      <c r="F126" s="13">
        <f>Investionen!A127</f>
        <v>0</v>
      </c>
      <c r="G126" s="14">
        <f>IFERROR(IF(Investionen!F127="Verkauf",0,Investionen!J127),0)</f>
        <v>0</v>
      </c>
      <c r="H126" s="13">
        <f>Investionen!A127</f>
        <v>0</v>
      </c>
      <c r="I126" s="14">
        <f>IFERROR(Investionen!I127,0)</f>
        <v>0</v>
      </c>
      <c r="J126" s="145"/>
      <c r="K126" s="147" t="s">
        <v>997</v>
      </c>
      <c r="L126" s="148" t="s">
        <v>2455</v>
      </c>
      <c r="M126" s="148" t="s">
        <v>4444</v>
      </c>
      <c r="O126" s="13">
        <f>Investionen!A109</f>
        <v>0</v>
      </c>
      <c r="P126" s="14">
        <f>IFERROR(IF(Investionen!F109="Verkauf",0,Investionen!G109),0)</f>
        <v>0</v>
      </c>
      <c r="Q126" s="43"/>
      <c r="R126" s="258"/>
      <c r="T126" s="57"/>
      <c r="U126" s="3">
        <f>ROUND(IFERROR(SUM(T126*(VLOOKUP(S126,API!1:1048576,13,FALSE))),0),2)</f>
        <v>0</v>
      </c>
      <c r="V126" s="56">
        <f>ROUND(SUMIF(Investionen!A4:A5200,S126,Investionen!G4:G5200),2)</f>
        <v>0</v>
      </c>
      <c r="X126" s="31"/>
      <c r="Z126" s="172">
        <f>Investionen!H126</f>
        <v>0</v>
      </c>
      <c r="AE126" s="9">
        <v>109</v>
      </c>
      <c r="AF126" s="9"/>
      <c r="AJ126" s="9">
        <v>106</v>
      </c>
      <c r="AK126" s="199" t="e">
        <f t="shared" si="14"/>
        <v>#VALUE!</v>
      </c>
      <c r="AL126" s="199">
        <f t="shared" ca="1" si="15"/>
        <v>43174</v>
      </c>
      <c r="AM126" t="e">
        <f t="shared" ca="1" si="16"/>
        <v>#VALUE!</v>
      </c>
      <c r="AO126" t="str">
        <f t="shared" si="17"/>
        <v/>
      </c>
      <c r="BA126" s="53"/>
      <c r="BB126" s="53">
        <f>ROUND(SUMIF(Transaktionen!A4:A5200,BA126,Transaktionen!B4:B5200),8)</f>
        <v>0</v>
      </c>
      <c r="BC126" s="53">
        <f>ROUND(IFERROR(SUM(BB126*(VLOOKUP(BA126,API!1:1048576,13,FALSE))),0),2)</f>
        <v>0</v>
      </c>
    </row>
    <row r="127" spans="6:55" ht="15.75" thickBot="1" x14ac:dyDescent="0.3">
      <c r="F127" s="13">
        <f>Investionen!A128</f>
        <v>0</v>
      </c>
      <c r="G127" s="14">
        <f>IFERROR(IF(Investionen!F128="Verkauf",0,Investionen!J128),0)</f>
        <v>0</v>
      </c>
      <c r="H127" s="13">
        <f>Investionen!A128</f>
        <v>0</v>
      </c>
      <c r="I127" s="14">
        <f>IFERROR(Investionen!I128,0)</f>
        <v>0</v>
      </c>
      <c r="J127" s="145"/>
      <c r="K127" s="147" t="s">
        <v>851</v>
      </c>
      <c r="L127" s="148" t="s">
        <v>4387</v>
      </c>
      <c r="M127" s="148" t="s">
        <v>4388</v>
      </c>
      <c r="O127" s="13">
        <f>Investionen!A110</f>
        <v>0</v>
      </c>
      <c r="P127" s="14">
        <f>IFERROR(IF(Investionen!F110="Verkauf",0,Investionen!G110),0)</f>
        <v>0</v>
      </c>
      <c r="Q127" s="43"/>
      <c r="R127" s="258"/>
      <c r="T127" s="57"/>
      <c r="U127" s="3">
        <f>ROUND(IFERROR(SUM(T127*(VLOOKUP(S127,API!1:1048576,13,FALSE))),0),2)</f>
        <v>0</v>
      </c>
      <c r="V127" s="56">
        <f>ROUND(SUMIF(Investionen!A4:A5200,S127,Investionen!G4:G5200),2)</f>
        <v>0</v>
      </c>
      <c r="X127" s="31"/>
      <c r="Z127" s="172">
        <f>Investionen!H127</f>
        <v>0</v>
      </c>
      <c r="AE127">
        <v>110</v>
      </c>
      <c r="AJ127">
        <v>107</v>
      </c>
      <c r="AK127" s="199" t="e">
        <f t="shared" si="14"/>
        <v>#VALUE!</v>
      </c>
      <c r="AL127" s="199">
        <f t="shared" ca="1" si="15"/>
        <v>43174</v>
      </c>
      <c r="AM127" t="e">
        <f t="shared" ca="1" si="16"/>
        <v>#VALUE!</v>
      </c>
      <c r="AO127" t="str">
        <f t="shared" si="17"/>
        <v/>
      </c>
      <c r="BA127" s="53"/>
      <c r="BB127" s="53">
        <f>ROUND(SUMIF(Transaktionen!A4:A5200,BA127,Transaktionen!B4:B5200),8)</f>
        <v>0</v>
      </c>
      <c r="BC127" s="53">
        <f>ROUND(IFERROR(SUM(BB127*(VLOOKUP(BA127,API!1:1048576,13,FALSE))),0),2)</f>
        <v>0</v>
      </c>
    </row>
    <row r="128" spans="6:55" ht="15.75" thickBot="1" x14ac:dyDescent="0.3">
      <c r="F128" s="13">
        <f>Investionen!A129</f>
        <v>0</v>
      </c>
      <c r="G128" s="14">
        <f>IFERROR(IF(Investionen!F129="Verkauf",0,Investionen!J129),0)</f>
        <v>0</v>
      </c>
      <c r="H128" s="13">
        <f>Investionen!A129</f>
        <v>0</v>
      </c>
      <c r="I128" s="14">
        <f>IFERROR(Investionen!I129,0)</f>
        <v>0</v>
      </c>
      <c r="J128" s="147"/>
      <c r="K128" s="145" t="s">
        <v>1004</v>
      </c>
      <c r="L128" s="146" t="s">
        <v>2796</v>
      </c>
      <c r="M128" s="146" t="s">
        <v>4402</v>
      </c>
      <c r="O128" s="13">
        <f>Investionen!A111</f>
        <v>0</v>
      </c>
      <c r="P128" s="14">
        <f>IFERROR(IF(Investionen!F111="Verkauf",0,Investionen!G111),0)</f>
        <v>0</v>
      </c>
      <c r="Q128" s="43"/>
      <c r="R128" s="258"/>
      <c r="T128" s="57"/>
      <c r="U128" s="3">
        <f>ROUND(IFERROR(SUM(T128*(VLOOKUP(S128,API!1:1048576,13,FALSE))),0),2)</f>
        <v>0</v>
      </c>
      <c r="V128" s="56">
        <f>ROUND(SUMIF(Investionen!A4:A5200,S128,Investionen!G4:G5200),2)</f>
        <v>0</v>
      </c>
      <c r="X128" s="31"/>
      <c r="Z128" s="172">
        <f>Investionen!H128</f>
        <v>0</v>
      </c>
      <c r="AE128">
        <v>111</v>
      </c>
      <c r="AJ128">
        <v>108</v>
      </c>
      <c r="AK128" s="199" t="e">
        <f t="shared" si="14"/>
        <v>#VALUE!</v>
      </c>
      <c r="AL128" s="199">
        <f t="shared" ca="1" si="15"/>
        <v>43174</v>
      </c>
      <c r="AM128" t="e">
        <f t="shared" ca="1" si="16"/>
        <v>#VALUE!</v>
      </c>
      <c r="AO128" t="str">
        <f t="shared" si="17"/>
        <v/>
      </c>
      <c r="BA128" s="53"/>
      <c r="BB128" s="53">
        <f>ROUND(SUMIF(Transaktionen!A4:A5200,BA128,Transaktionen!B4:B5200),8)</f>
        <v>0</v>
      </c>
      <c r="BC128" s="53">
        <f>ROUND(IFERROR(SUM(BB128*(VLOOKUP(BA128,API!1:1048576,13,FALSE))),0),2)</f>
        <v>0</v>
      </c>
    </row>
    <row r="129" spans="6:55" ht="15.75" thickBot="1" x14ac:dyDescent="0.3">
      <c r="F129" s="13">
        <f>Investionen!A130</f>
        <v>0</v>
      </c>
      <c r="G129" s="14">
        <f>IFERROR(IF(Investionen!F130="Verkauf",0,Investionen!J130),0)</f>
        <v>0</v>
      </c>
      <c r="H129" s="13">
        <f>Investionen!A130</f>
        <v>0</v>
      </c>
      <c r="I129" s="14">
        <f>IFERROR(Investionen!I130,0)</f>
        <v>0</v>
      </c>
      <c r="J129" s="145"/>
      <c r="K129" s="147" t="s">
        <v>1056</v>
      </c>
      <c r="L129" s="148" t="s">
        <v>2497</v>
      </c>
      <c r="M129" s="148" t="s">
        <v>4442</v>
      </c>
      <c r="O129" s="13">
        <f>Investionen!A112</f>
        <v>0</v>
      </c>
      <c r="P129" s="14">
        <f>IFERROR(IF(Investionen!F112="Verkauf",0,Investionen!G112),0)</f>
        <v>0</v>
      </c>
      <c r="Q129" s="43"/>
      <c r="R129" s="258"/>
      <c r="T129" s="57"/>
      <c r="U129" s="3">
        <f>ROUND(IFERROR(SUM(T129*(VLOOKUP(S129,API!1:1048576,13,FALSE))),0),2)</f>
        <v>0</v>
      </c>
      <c r="V129" s="56">
        <f>ROUND(SUMIF(Investionen!A4:A5200,S129,Investionen!G4:G5200),2)</f>
        <v>0</v>
      </c>
      <c r="X129" s="31"/>
      <c r="Z129" s="172">
        <f>Investionen!H129</f>
        <v>0</v>
      </c>
      <c r="AE129" s="9">
        <v>112</v>
      </c>
      <c r="AF129" s="9"/>
      <c r="AJ129" s="9">
        <v>109</v>
      </c>
      <c r="AK129" s="199" t="e">
        <f t="shared" si="14"/>
        <v>#VALUE!</v>
      </c>
      <c r="AL129" s="199">
        <f t="shared" ca="1" si="15"/>
        <v>43174</v>
      </c>
      <c r="AM129" t="e">
        <f t="shared" ca="1" si="16"/>
        <v>#VALUE!</v>
      </c>
      <c r="AO129" t="str">
        <f t="shared" si="17"/>
        <v/>
      </c>
      <c r="BA129" s="53"/>
      <c r="BB129" s="53">
        <f>ROUND(SUMIF(Transaktionen!A4:A5200,BA129,Transaktionen!B4:B5200),8)</f>
        <v>0</v>
      </c>
      <c r="BC129" s="53">
        <f>ROUND(IFERROR(SUM(BB129*(VLOOKUP(BA129,API!1:1048576,13,FALSE))),0),2)</f>
        <v>0</v>
      </c>
    </row>
    <row r="130" spans="6:55" ht="15.75" thickBot="1" x14ac:dyDescent="0.3">
      <c r="F130" s="13">
        <f>Investionen!A131</f>
        <v>0</v>
      </c>
      <c r="G130" s="14">
        <f>IFERROR(IF(Investionen!F131="Verkauf",0,Investionen!J131),0)</f>
        <v>0</v>
      </c>
      <c r="H130" s="13">
        <f>Investionen!A131</f>
        <v>0</v>
      </c>
      <c r="I130" s="14">
        <f>IFERROR(Investionen!I131,0)</f>
        <v>0</v>
      </c>
      <c r="J130" s="145"/>
      <c r="K130" s="147" t="s">
        <v>1158</v>
      </c>
      <c r="L130" s="148" t="s">
        <v>4448</v>
      </c>
      <c r="M130" s="148" t="s">
        <v>4449</v>
      </c>
      <c r="O130" s="13">
        <f>Investionen!A113</f>
        <v>0</v>
      </c>
      <c r="P130" s="14">
        <f>IFERROR(IF(Investionen!F113="Verkauf",0,Investionen!G113),0)</f>
        <v>0</v>
      </c>
      <c r="Q130" s="43"/>
      <c r="R130" s="258"/>
      <c r="T130" s="57"/>
      <c r="U130" s="3">
        <f>ROUND(IFERROR(SUM(T130*(VLOOKUP(S130,API!1:1048576,13,FALSE))),0),2)</f>
        <v>0</v>
      </c>
      <c r="V130" s="56">
        <f>ROUND(SUMIF(Investionen!A4:A5200,S130,Investionen!G4:G5200),2)</f>
        <v>0</v>
      </c>
      <c r="X130" s="31"/>
      <c r="Z130" s="172">
        <f>Investionen!H130</f>
        <v>0</v>
      </c>
      <c r="AE130">
        <v>113</v>
      </c>
      <c r="AJ130">
        <v>110</v>
      </c>
      <c r="AK130" s="199" t="e">
        <f t="shared" si="14"/>
        <v>#VALUE!</v>
      </c>
      <c r="AL130" s="199">
        <f t="shared" ca="1" si="15"/>
        <v>43174</v>
      </c>
      <c r="AM130" t="e">
        <f t="shared" ca="1" si="16"/>
        <v>#VALUE!</v>
      </c>
      <c r="AO130" t="str">
        <f t="shared" si="17"/>
        <v/>
      </c>
      <c r="BA130" s="53"/>
      <c r="BB130" s="53">
        <f>ROUND(SUMIF(Transaktionen!A4:A5200,BA130,Transaktionen!B4:B5200),8)</f>
        <v>0</v>
      </c>
      <c r="BC130" s="53">
        <f>ROUND(IFERROR(SUM(BB130*(VLOOKUP(BA130,API!1:1048576,13,FALSE))),0),2)</f>
        <v>0</v>
      </c>
    </row>
    <row r="131" spans="6:55" ht="15.75" thickBot="1" x14ac:dyDescent="0.3">
      <c r="F131" s="13">
        <f>Investionen!A132</f>
        <v>0</v>
      </c>
      <c r="G131" s="14">
        <f>IFERROR(IF(Investionen!F132="Verkauf",0,Investionen!J132),0)</f>
        <v>0</v>
      </c>
      <c r="H131" s="13">
        <f>Investionen!A132</f>
        <v>0</v>
      </c>
      <c r="I131" s="14">
        <f>IFERROR(Investionen!I132,0)</f>
        <v>0</v>
      </c>
      <c r="J131" s="147"/>
      <c r="K131" s="145" t="s">
        <v>1095</v>
      </c>
      <c r="L131" s="146" t="s">
        <v>2768</v>
      </c>
      <c r="M131" s="146" t="s">
        <v>4413</v>
      </c>
      <c r="O131" s="13">
        <f>Investionen!A114</f>
        <v>0</v>
      </c>
      <c r="P131" s="14">
        <f>IFERROR(IF(Investionen!F114="Verkauf",0,Investionen!G114),0)</f>
        <v>0</v>
      </c>
      <c r="Q131" s="43"/>
      <c r="R131" s="258"/>
      <c r="T131" s="57"/>
      <c r="U131" s="3">
        <f>ROUND(IFERROR(SUM(T131*(VLOOKUP(S131,API!1:1048576,13,FALSE))),0),2)</f>
        <v>0</v>
      </c>
      <c r="V131" s="56">
        <f>ROUND(SUMIF(Investionen!A4:A5200,S131,Investionen!G4:G5200),2)</f>
        <v>0</v>
      </c>
      <c r="X131" s="31"/>
      <c r="Z131" s="172">
        <f>Investionen!H131</f>
        <v>0</v>
      </c>
      <c r="AE131">
        <v>114</v>
      </c>
      <c r="AJ131">
        <v>111</v>
      </c>
      <c r="AK131" s="199" t="e">
        <f t="shared" si="14"/>
        <v>#VALUE!</v>
      </c>
      <c r="AL131" s="199">
        <f t="shared" ca="1" si="15"/>
        <v>43174</v>
      </c>
      <c r="AM131" t="e">
        <f t="shared" ca="1" si="16"/>
        <v>#VALUE!</v>
      </c>
      <c r="AO131" t="str">
        <f t="shared" si="17"/>
        <v/>
      </c>
      <c r="BA131" s="53"/>
      <c r="BB131" s="53">
        <f>ROUND(SUMIF(Transaktionen!A4:A5200,BA131,Transaktionen!B4:B5200),8)</f>
        <v>0</v>
      </c>
      <c r="BC131" s="53">
        <f>ROUND(IFERROR(SUM(BB131*(VLOOKUP(BA131,API!1:1048576,13,FALSE))),0),2)</f>
        <v>0</v>
      </c>
    </row>
    <row r="132" spans="6:55" ht="15.75" thickBot="1" x14ac:dyDescent="0.3">
      <c r="F132" s="13">
        <f>Investionen!A133</f>
        <v>0</v>
      </c>
      <c r="G132" s="14">
        <f>IFERROR(IF(Investionen!F133="Verkauf",0,Investionen!J133),0)</f>
        <v>0</v>
      </c>
      <c r="H132" s="13">
        <f>Investionen!A133</f>
        <v>0</v>
      </c>
      <c r="I132" s="14">
        <f>IFERROR(Investionen!I133,0)</f>
        <v>0</v>
      </c>
      <c r="J132" s="147"/>
      <c r="K132" s="147" t="s">
        <v>1103</v>
      </c>
      <c r="L132" s="148" t="s">
        <v>2517</v>
      </c>
      <c r="M132" s="148" t="s">
        <v>4398</v>
      </c>
      <c r="O132" s="13">
        <f>Investionen!A115</f>
        <v>0</v>
      </c>
      <c r="P132" s="14">
        <f>IFERROR(IF(Investionen!F115="Verkauf",0,Investionen!G115),0)</f>
        <v>0</v>
      </c>
      <c r="Q132" s="43"/>
      <c r="R132" s="258"/>
      <c r="T132" s="57"/>
      <c r="U132" s="3">
        <f>ROUND(IFERROR(SUM(T132*(VLOOKUP(S132,API!1:1048576,13,FALSE))),0),2)</f>
        <v>0</v>
      </c>
      <c r="V132" s="56">
        <f>ROUND(SUMIF(Investionen!A4:A5200,S132,Investionen!G4:G5200),2)</f>
        <v>0</v>
      </c>
      <c r="X132" s="31"/>
      <c r="Z132" s="172">
        <f>Investionen!H132</f>
        <v>0</v>
      </c>
      <c r="AE132" s="9">
        <v>115</v>
      </c>
      <c r="AF132" s="9"/>
      <c r="AJ132" s="9">
        <v>112</v>
      </c>
      <c r="AK132" s="199" t="e">
        <f t="shared" si="14"/>
        <v>#VALUE!</v>
      </c>
      <c r="AL132" s="199">
        <f t="shared" ca="1" si="15"/>
        <v>43174</v>
      </c>
      <c r="AM132" t="e">
        <f t="shared" ca="1" si="16"/>
        <v>#VALUE!</v>
      </c>
      <c r="AO132" t="str">
        <f t="shared" si="17"/>
        <v/>
      </c>
      <c r="BA132" s="53"/>
      <c r="BB132" s="53">
        <f>ROUND(SUMIF(Transaktionen!A4:A5200,BA132,Transaktionen!B4:B5200),8)</f>
        <v>0</v>
      </c>
      <c r="BC132" s="53">
        <f>ROUND(IFERROR(SUM(BB132*(VLOOKUP(BA132,API!1:1048576,13,FALSE))),0),2)</f>
        <v>0</v>
      </c>
    </row>
    <row r="133" spans="6:55" ht="15.75" thickBot="1" x14ac:dyDescent="0.3">
      <c r="F133" s="13">
        <f>Investionen!A134</f>
        <v>0</v>
      </c>
      <c r="G133" s="14">
        <f>IFERROR(IF(Investionen!F134="Verkauf",0,Investionen!J134),0)</f>
        <v>0</v>
      </c>
      <c r="H133" s="13">
        <f>Investionen!A134</f>
        <v>0</v>
      </c>
      <c r="I133" s="14">
        <f>IFERROR(Investionen!I134,0)</f>
        <v>0</v>
      </c>
      <c r="J133" s="147"/>
      <c r="K133" s="147" t="s">
        <v>58</v>
      </c>
      <c r="L133" s="148" t="s">
        <v>2750</v>
      </c>
      <c r="M133" s="148" t="s">
        <v>4404</v>
      </c>
      <c r="O133" s="13">
        <f>Investionen!A116</f>
        <v>0</v>
      </c>
      <c r="P133" s="14">
        <f>IFERROR(IF(Investionen!F116="Verkauf",0,Investionen!G116),0)</f>
        <v>0</v>
      </c>
      <c r="Q133" s="43"/>
      <c r="R133" s="258"/>
      <c r="T133" s="57"/>
      <c r="U133" s="3">
        <f>ROUND(IFERROR(SUM(T133*(VLOOKUP(S133,API!1:1048576,13,FALSE))),0),2)</f>
        <v>0</v>
      </c>
      <c r="V133" s="56">
        <f>ROUND(SUMIF(Investionen!A4:A5200,S133,Investionen!G4:G5200),2)</f>
        <v>0</v>
      </c>
      <c r="X133" s="31"/>
      <c r="Z133" s="172">
        <f>Investionen!H133</f>
        <v>0</v>
      </c>
      <c r="AE133">
        <v>116</v>
      </c>
      <c r="AJ133">
        <v>113</v>
      </c>
      <c r="AK133" s="199" t="e">
        <f t="shared" si="14"/>
        <v>#VALUE!</v>
      </c>
      <c r="AL133" s="199">
        <f t="shared" ca="1" si="15"/>
        <v>43174</v>
      </c>
      <c r="AM133" t="e">
        <f t="shared" ca="1" si="16"/>
        <v>#VALUE!</v>
      </c>
      <c r="AO133" t="str">
        <f t="shared" si="17"/>
        <v/>
      </c>
      <c r="BA133" s="53"/>
      <c r="BB133" s="53">
        <f>ROUND(SUMIF(Transaktionen!A4:A5200,BA133,Transaktionen!B4:B5200),8)</f>
        <v>0</v>
      </c>
      <c r="BC133" s="53">
        <f>ROUND(IFERROR(SUM(BB133*(VLOOKUP(BA133,API!1:1048576,13,FALSE))),0),2)</f>
        <v>0</v>
      </c>
    </row>
    <row r="134" spans="6:55" ht="15.75" thickBot="1" x14ac:dyDescent="0.3">
      <c r="F134" s="13">
        <f>Investionen!A135</f>
        <v>0</v>
      </c>
      <c r="G134" s="14">
        <f>IFERROR(IF(Investionen!F135="Verkauf",0,Investionen!J135),0)</f>
        <v>0</v>
      </c>
      <c r="H134" s="13">
        <f>Investionen!A135</f>
        <v>0</v>
      </c>
      <c r="I134" s="14">
        <f>IFERROR(Investionen!I135,0)</f>
        <v>0</v>
      </c>
      <c r="J134" s="145"/>
      <c r="K134" s="147" t="s">
        <v>1116</v>
      </c>
      <c r="L134" s="148" t="s">
        <v>2581</v>
      </c>
      <c r="M134" s="148" t="s">
        <v>4446</v>
      </c>
      <c r="O134" s="13">
        <f>Investionen!A117</f>
        <v>0</v>
      </c>
      <c r="P134" s="14">
        <f>IFERROR(IF(Investionen!F117="Verkauf",0,Investionen!G117),0)</f>
        <v>0</v>
      </c>
      <c r="Q134" s="43"/>
      <c r="R134" s="258"/>
      <c r="T134" s="57"/>
      <c r="U134" s="3">
        <f>ROUND(IFERROR(SUM(T134*(VLOOKUP(S134,API!1:1048576,13,FALSE))),0),2)</f>
        <v>0</v>
      </c>
      <c r="V134" s="56">
        <f>ROUND(SUMIF(Investionen!A4:A5200,S134,Investionen!G4:G5200),2)</f>
        <v>0</v>
      </c>
      <c r="X134" s="31"/>
      <c r="Z134" s="172">
        <f>Investionen!H134</f>
        <v>0</v>
      </c>
      <c r="AE134">
        <v>117</v>
      </c>
      <c r="AJ134">
        <v>114</v>
      </c>
      <c r="AK134" s="199" t="e">
        <f t="shared" si="14"/>
        <v>#VALUE!</v>
      </c>
      <c r="AL134" s="199">
        <f t="shared" ca="1" si="15"/>
        <v>43174</v>
      </c>
      <c r="AM134" t="e">
        <f t="shared" ca="1" si="16"/>
        <v>#VALUE!</v>
      </c>
      <c r="AO134" t="str">
        <f t="shared" si="17"/>
        <v/>
      </c>
      <c r="BA134" s="53"/>
      <c r="BB134" s="53">
        <f>ROUND(SUMIF(Transaktionen!A4:A5200,BA134,Transaktionen!B4:B5200),8)</f>
        <v>0</v>
      </c>
      <c r="BC134" s="53">
        <f>ROUND(IFERROR(SUM(BB134*(VLOOKUP(BA134,API!1:1048576,13,FALSE))),0),2)</f>
        <v>0</v>
      </c>
    </row>
    <row r="135" spans="6:55" ht="15.75" thickBot="1" x14ac:dyDescent="0.3">
      <c r="F135" s="13">
        <f>Investionen!A136</f>
        <v>0</v>
      </c>
      <c r="G135" s="14">
        <f>IFERROR(IF(Investionen!F136="Verkauf",0,Investionen!J136),0)</f>
        <v>0</v>
      </c>
      <c r="H135" s="13">
        <f>Investionen!A136</f>
        <v>0</v>
      </c>
      <c r="I135" s="14">
        <f>IFERROR(Investionen!I136,0)</f>
        <v>0</v>
      </c>
      <c r="J135" s="147"/>
      <c r="K135" s="147" t="s">
        <v>840</v>
      </c>
      <c r="L135" s="148" t="s">
        <v>4339</v>
      </c>
      <c r="M135" s="148" t="s">
        <v>4437</v>
      </c>
      <c r="O135" s="13">
        <f>Investionen!A118</f>
        <v>0</v>
      </c>
      <c r="P135" s="14">
        <f>IFERROR(IF(Investionen!F118="Verkauf",0,Investionen!G118),0)</f>
        <v>0</v>
      </c>
      <c r="Q135" s="43"/>
      <c r="R135" s="258"/>
      <c r="T135" s="57"/>
      <c r="U135" s="3">
        <f>ROUND(IFERROR(SUM(T135*(VLOOKUP(S135,API!1:1048576,13,FALSE))),0),2)</f>
        <v>0</v>
      </c>
      <c r="V135" s="56">
        <f>ROUND(SUMIF(Investionen!A4:A5200,S135,Investionen!G4:G5200),2)</f>
        <v>0</v>
      </c>
      <c r="X135" s="31"/>
      <c r="Z135" s="172">
        <f>Investionen!H135</f>
        <v>0</v>
      </c>
      <c r="AE135" s="9">
        <v>118</v>
      </c>
      <c r="AF135" s="9"/>
      <c r="AJ135" s="9">
        <v>115</v>
      </c>
      <c r="AK135" s="199" t="e">
        <f t="shared" si="14"/>
        <v>#VALUE!</v>
      </c>
      <c r="AL135" s="199">
        <f t="shared" ca="1" si="15"/>
        <v>43174</v>
      </c>
      <c r="AM135" t="e">
        <f t="shared" ca="1" si="16"/>
        <v>#VALUE!</v>
      </c>
      <c r="AO135" t="str">
        <f t="shared" si="17"/>
        <v/>
      </c>
      <c r="BA135" s="53"/>
      <c r="BB135" s="53">
        <f>ROUND(SUMIF(Transaktionen!A4:A5200,BA135,Transaktionen!B4:B5200),8)</f>
        <v>0</v>
      </c>
      <c r="BC135" s="53">
        <f>ROUND(IFERROR(SUM(BB135*(VLOOKUP(BA135,API!1:1048576,13,FALSE))),0),2)</f>
        <v>0</v>
      </c>
    </row>
    <row r="136" spans="6:55" ht="15.75" thickBot="1" x14ac:dyDescent="0.3">
      <c r="F136" s="13">
        <f>Investionen!A137</f>
        <v>0</v>
      </c>
      <c r="G136" s="14">
        <f>IFERROR(IF(Investionen!F137="Verkauf",0,Investionen!J137),0)</f>
        <v>0</v>
      </c>
      <c r="H136" s="13">
        <f>Investionen!A137</f>
        <v>0</v>
      </c>
      <c r="I136" s="14">
        <f>IFERROR(Investionen!I137,0)</f>
        <v>0</v>
      </c>
      <c r="J136" s="147"/>
      <c r="K136" s="145" t="s">
        <v>68</v>
      </c>
      <c r="L136" s="146" t="s">
        <v>2951</v>
      </c>
      <c r="M136" s="146" t="s">
        <v>4419</v>
      </c>
      <c r="O136" s="13">
        <f>Investionen!A119</f>
        <v>0</v>
      </c>
      <c r="P136" s="14">
        <f>IFERROR(IF(Investionen!F119="Verkauf",0,Investionen!G119),0)</f>
        <v>0</v>
      </c>
      <c r="Q136" s="43"/>
      <c r="R136" s="258"/>
      <c r="T136" s="57"/>
      <c r="U136" s="3">
        <f>ROUND(IFERROR(SUM(T136*(VLOOKUP(S136,API!1:1048576,13,FALSE))),0),2)</f>
        <v>0</v>
      </c>
      <c r="V136" s="56">
        <f>ROUND(SUMIF(Investionen!A4:A5200,S136,Investionen!G4:G5200),2)</f>
        <v>0</v>
      </c>
      <c r="X136" s="31"/>
      <c r="Z136" s="172">
        <f>Investionen!H136</f>
        <v>0</v>
      </c>
      <c r="AE136">
        <v>119</v>
      </c>
      <c r="AJ136">
        <v>116</v>
      </c>
      <c r="AK136" s="199" t="e">
        <f t="shared" si="14"/>
        <v>#VALUE!</v>
      </c>
      <c r="AL136" s="199">
        <f t="shared" ca="1" si="15"/>
        <v>43174</v>
      </c>
      <c r="AM136" t="e">
        <f t="shared" ca="1" si="16"/>
        <v>#VALUE!</v>
      </c>
      <c r="AO136" t="str">
        <f t="shared" si="17"/>
        <v/>
      </c>
      <c r="BA136" s="53"/>
      <c r="BB136" s="53">
        <f>ROUND(SUMIF(Transaktionen!A4:A5200,BA136,Transaktionen!B4:B5200),8)</f>
        <v>0</v>
      </c>
      <c r="BC136" s="53">
        <f>ROUND(IFERROR(SUM(BB136*(VLOOKUP(BA136,API!1:1048576,13,FALSE))),0),2)</f>
        <v>0</v>
      </c>
    </row>
    <row r="137" spans="6:55" ht="15.75" thickBot="1" x14ac:dyDescent="0.3">
      <c r="F137" s="13">
        <f>Investionen!A138</f>
        <v>0</v>
      </c>
      <c r="G137" s="14">
        <f>IFERROR(IF(Investionen!F138="Verkauf",0,Investionen!J138),0)</f>
        <v>0</v>
      </c>
      <c r="H137" s="13">
        <f>Investionen!A138</f>
        <v>0</v>
      </c>
      <c r="I137" s="14">
        <f>IFERROR(Investionen!I138,0)</f>
        <v>0</v>
      </c>
      <c r="J137" s="145"/>
      <c r="K137" s="145" t="s">
        <v>1097</v>
      </c>
      <c r="L137" s="146" t="s">
        <v>2986</v>
      </c>
      <c r="M137" s="146" t="s">
        <v>4450</v>
      </c>
      <c r="O137" s="13">
        <f>Investionen!A120</f>
        <v>0</v>
      </c>
      <c r="P137" s="14">
        <f>IFERROR(IF(Investionen!F120="Verkauf",0,Investionen!G120),0)</f>
        <v>0</v>
      </c>
      <c r="Q137" s="43"/>
      <c r="R137" s="258"/>
      <c r="T137" s="57"/>
      <c r="U137" s="3">
        <f>ROUND(IFERROR(SUM(T137*(VLOOKUP(S137,API!1:1048576,13,FALSE))),0),2)</f>
        <v>0</v>
      </c>
      <c r="V137" s="56">
        <f>ROUND(SUMIF(Investionen!A4:A5200,S137,Investionen!G4:G5200),2)</f>
        <v>0</v>
      </c>
      <c r="X137" s="31"/>
      <c r="Z137" s="172">
        <f>Investionen!H137</f>
        <v>0</v>
      </c>
      <c r="AE137">
        <v>120</v>
      </c>
      <c r="AJ137">
        <v>117</v>
      </c>
      <c r="AK137" s="199" t="e">
        <f t="shared" si="14"/>
        <v>#VALUE!</v>
      </c>
      <c r="AL137" s="199">
        <f t="shared" ca="1" si="15"/>
        <v>43174</v>
      </c>
      <c r="AM137" t="e">
        <f t="shared" ca="1" si="16"/>
        <v>#VALUE!</v>
      </c>
      <c r="AO137" t="str">
        <f t="shared" si="17"/>
        <v/>
      </c>
      <c r="BA137" s="53"/>
      <c r="BB137" s="53">
        <f>ROUND(SUMIF(Transaktionen!A4:A5200,BA137,Transaktionen!B4:B5200),8)</f>
        <v>0</v>
      </c>
      <c r="BC137" s="53">
        <f>ROUND(IFERROR(SUM(BB137*(VLOOKUP(BA137,API!1:1048576,13,FALSE))),0),2)</f>
        <v>0</v>
      </c>
    </row>
    <row r="138" spans="6:55" ht="15.75" thickBot="1" x14ac:dyDescent="0.3">
      <c r="F138" s="13">
        <f>Investionen!A139</f>
        <v>0</v>
      </c>
      <c r="G138" s="14">
        <f>IFERROR(IF(Investionen!F139="Verkauf",0,Investionen!J139),0)</f>
        <v>0</v>
      </c>
      <c r="H138" s="13">
        <f>Investionen!A139</f>
        <v>0</v>
      </c>
      <c r="I138" s="14">
        <f>IFERROR(Investionen!I139,0)</f>
        <v>0</v>
      </c>
      <c r="J138" s="145"/>
      <c r="K138" s="147" t="s">
        <v>1019</v>
      </c>
      <c r="L138" s="148" t="s">
        <v>2803</v>
      </c>
      <c r="M138" s="148" t="s">
        <v>4371</v>
      </c>
      <c r="O138" s="13">
        <f>Investionen!A121</f>
        <v>0</v>
      </c>
      <c r="P138" s="14">
        <f>IFERROR(IF(Investionen!F121="Verkauf",0,Investionen!G121),0)</f>
        <v>0</v>
      </c>
      <c r="Q138" s="43"/>
      <c r="R138" s="258"/>
      <c r="T138" s="57"/>
      <c r="U138" s="3">
        <f>ROUND(IFERROR(SUM(T138*(VLOOKUP(S138,API!1:1048576,13,FALSE))),0),2)</f>
        <v>0</v>
      </c>
      <c r="V138" s="56">
        <f>ROUND(SUMIF(Investionen!A4:A5200,S138,Investionen!G4:G5200),2)</f>
        <v>0</v>
      </c>
      <c r="X138" s="31"/>
      <c r="Z138" s="172">
        <f>Investionen!H138</f>
        <v>0</v>
      </c>
      <c r="AE138" s="9">
        <v>121</v>
      </c>
      <c r="AF138" s="9"/>
      <c r="AJ138" s="9">
        <v>118</v>
      </c>
      <c r="AK138" s="199" t="e">
        <f t="shared" si="14"/>
        <v>#VALUE!</v>
      </c>
      <c r="AL138" s="199">
        <f t="shared" ca="1" si="15"/>
        <v>43174</v>
      </c>
      <c r="AM138" t="e">
        <f t="shared" ca="1" si="16"/>
        <v>#VALUE!</v>
      </c>
      <c r="AO138" t="str">
        <f t="shared" si="17"/>
        <v/>
      </c>
      <c r="BA138" s="53"/>
      <c r="BB138" s="53">
        <f>ROUND(SUMIF(Transaktionen!A4:A5200,BA138,Transaktionen!B4:B5200),8)</f>
        <v>0</v>
      </c>
      <c r="BC138" s="53">
        <f>ROUND(IFERROR(SUM(BB138*(VLOOKUP(BA138,API!1:1048576,13,FALSE))),0),2)</f>
        <v>0</v>
      </c>
    </row>
    <row r="139" spans="6:55" ht="15.75" thickBot="1" x14ac:dyDescent="0.3">
      <c r="F139" s="13">
        <f>Investionen!A140</f>
        <v>0</v>
      </c>
      <c r="G139" s="14">
        <f>IFERROR(IF(Investionen!F140="Verkauf",0,Investionen!J140),0)</f>
        <v>0</v>
      </c>
      <c r="H139" s="13">
        <f>Investionen!A140</f>
        <v>0</v>
      </c>
      <c r="I139" s="14">
        <f>IFERROR(Investionen!I140,0)</f>
        <v>0</v>
      </c>
      <c r="J139" s="145"/>
      <c r="K139" s="145" t="s">
        <v>1107</v>
      </c>
      <c r="L139" s="146" t="s">
        <v>4374</v>
      </c>
      <c r="M139" s="146" t="s">
        <v>4418</v>
      </c>
      <c r="O139" s="13">
        <f>Investionen!A122</f>
        <v>0</v>
      </c>
      <c r="P139" s="14">
        <f>IFERROR(IF(Investionen!F122="Verkauf",0,Investionen!G122),0)</f>
        <v>0</v>
      </c>
      <c r="Q139" s="43"/>
      <c r="R139" s="258"/>
      <c r="T139" s="57"/>
      <c r="U139" s="3">
        <f>ROUND(IFERROR(SUM(T139*(VLOOKUP(S139,API!1:1048576,13,FALSE))),0),2)</f>
        <v>0</v>
      </c>
      <c r="V139" s="56">
        <f>ROUND(SUMIF(Investionen!A4:A5200,S139,Investionen!G4:G5200),2)</f>
        <v>0</v>
      </c>
      <c r="X139" s="31"/>
      <c r="Z139" s="172">
        <f>Investionen!H139</f>
        <v>0</v>
      </c>
      <c r="AE139">
        <v>122</v>
      </c>
      <c r="AJ139">
        <v>119</v>
      </c>
      <c r="AK139" s="199" t="e">
        <f t="shared" si="14"/>
        <v>#VALUE!</v>
      </c>
      <c r="AL139" s="199">
        <f t="shared" ca="1" si="15"/>
        <v>43174</v>
      </c>
      <c r="AM139" t="e">
        <f t="shared" ca="1" si="16"/>
        <v>#VALUE!</v>
      </c>
      <c r="AO139" t="str">
        <f t="shared" si="17"/>
        <v/>
      </c>
      <c r="BA139" s="53"/>
      <c r="BB139" s="53">
        <f>ROUND(SUMIF(Transaktionen!A4:A5200,BA139,Transaktionen!B4:B5200),8)</f>
        <v>0</v>
      </c>
      <c r="BC139" s="53">
        <f>ROUND(IFERROR(SUM(BB139*(VLOOKUP(BA139,API!1:1048576,13,FALSE))),0),2)</f>
        <v>0</v>
      </c>
    </row>
    <row r="140" spans="6:55" ht="15.75" thickBot="1" x14ac:dyDescent="0.3">
      <c r="F140" s="13">
        <f>Investionen!A141</f>
        <v>0</v>
      </c>
      <c r="G140" s="14">
        <f>IFERROR(IF(Investionen!F141="Verkauf",0,Investionen!J141),0)</f>
        <v>0</v>
      </c>
      <c r="H140" s="13">
        <f>Investionen!A141</f>
        <v>0</v>
      </c>
      <c r="I140" s="14">
        <f>IFERROR(Investionen!I141,0)</f>
        <v>0</v>
      </c>
      <c r="K140" s="145" t="s">
        <v>98</v>
      </c>
      <c r="L140" s="146" t="s">
        <v>4337</v>
      </c>
      <c r="M140" s="146" t="s">
        <v>4356</v>
      </c>
      <c r="O140" s="13">
        <f>Investionen!A123</f>
        <v>0</v>
      </c>
      <c r="P140" s="14">
        <f>IFERROR(IF(Investionen!F123="Verkauf",0,Investionen!G123),0)</f>
        <v>0</v>
      </c>
      <c r="Q140" s="43"/>
      <c r="R140" s="258"/>
      <c r="T140" s="57"/>
      <c r="U140" s="3">
        <f>ROUND(IFERROR(SUM(T140*(VLOOKUP(S140,API!1:1048576,13,FALSE))),0),2)</f>
        <v>0</v>
      </c>
      <c r="V140" s="56">
        <f>ROUND(SUMIF(Investionen!A4:A5200,S140,Investionen!G4:G5200),2)</f>
        <v>0</v>
      </c>
      <c r="X140" s="31"/>
      <c r="Z140" s="172">
        <f>Investionen!H140</f>
        <v>0</v>
      </c>
      <c r="AE140">
        <v>123</v>
      </c>
      <c r="AJ140">
        <v>120</v>
      </c>
      <c r="AK140" s="199" t="e">
        <f t="shared" si="14"/>
        <v>#VALUE!</v>
      </c>
      <c r="AL140" s="199">
        <f t="shared" ca="1" si="15"/>
        <v>43174</v>
      </c>
      <c r="AM140" t="e">
        <f t="shared" ca="1" si="16"/>
        <v>#VALUE!</v>
      </c>
      <c r="AO140" t="str">
        <f t="shared" si="17"/>
        <v/>
      </c>
      <c r="BA140" s="53"/>
      <c r="BB140" s="53">
        <f>ROUND(SUMIF(Transaktionen!A4:A5200,BA140,Transaktionen!B4:B5200),8)</f>
        <v>0</v>
      </c>
      <c r="BC140" s="53">
        <f>ROUND(IFERROR(SUM(BB140*(VLOOKUP(BA140,API!1:1048576,13,FALSE))),0),2)</f>
        <v>0</v>
      </c>
    </row>
    <row r="141" spans="6:55" ht="15.75" thickBot="1" x14ac:dyDescent="0.3">
      <c r="F141" s="13">
        <f>Investionen!A142</f>
        <v>0</v>
      </c>
      <c r="G141" s="14">
        <f>IFERROR(IF(Investionen!F142="Verkauf",0,Investionen!J142),0)</f>
        <v>0</v>
      </c>
      <c r="H141" s="13">
        <f>Investionen!A142</f>
        <v>0</v>
      </c>
      <c r="I141" s="14">
        <f>IFERROR(Investionen!I142,0)</f>
        <v>0</v>
      </c>
      <c r="K141" s="147" t="s">
        <v>1094</v>
      </c>
      <c r="L141" s="148" t="s">
        <v>3007</v>
      </c>
      <c r="M141" s="148" t="s">
        <v>4365</v>
      </c>
      <c r="O141" s="13">
        <f>Investionen!A124</f>
        <v>0</v>
      </c>
      <c r="P141" s="14">
        <f>IFERROR(IF(Investionen!F124="Verkauf",0,Investionen!G124),0)</f>
        <v>0</v>
      </c>
      <c r="Q141" s="43"/>
      <c r="R141" s="258"/>
      <c r="T141" s="57"/>
      <c r="U141" s="3">
        <f>ROUND(IFERROR(SUM(T141*(VLOOKUP(S141,API!1:1048576,13,FALSE))),0),2)</f>
        <v>0</v>
      </c>
      <c r="V141" s="56">
        <f>ROUND(SUMIF(Investionen!A4:A5200,S141,Investionen!G4:G5200),2)</f>
        <v>0</v>
      </c>
      <c r="X141" s="31"/>
      <c r="Z141" s="172">
        <f>Investionen!H141</f>
        <v>0</v>
      </c>
      <c r="AE141" s="9">
        <v>124</v>
      </c>
      <c r="AF141" s="9"/>
      <c r="AJ141" s="9">
        <v>121</v>
      </c>
      <c r="AK141" s="199" t="e">
        <f t="shared" si="14"/>
        <v>#VALUE!</v>
      </c>
      <c r="AL141" s="199">
        <f t="shared" ca="1" si="15"/>
        <v>43174</v>
      </c>
      <c r="AM141" t="e">
        <f t="shared" ca="1" si="16"/>
        <v>#VALUE!</v>
      </c>
      <c r="AO141" t="str">
        <f t="shared" si="17"/>
        <v/>
      </c>
      <c r="BA141" s="53"/>
      <c r="BB141" s="53">
        <f>ROUND(SUMIF(Transaktionen!A4:A5200,BA141,Transaktionen!B4:B5200),8)</f>
        <v>0</v>
      </c>
      <c r="BC141" s="53">
        <f>ROUND(IFERROR(SUM(BB141*(VLOOKUP(BA141,API!1:1048576,13,FALSE))),0),2)</f>
        <v>0</v>
      </c>
    </row>
    <row r="142" spans="6:55" ht="15.75" thickBot="1" x14ac:dyDescent="0.3">
      <c r="F142" s="13">
        <f>Investionen!A143</f>
        <v>0</v>
      </c>
      <c r="G142" s="14">
        <f>IFERROR(IF(Investionen!F143="Verkauf",0,Investionen!J143),0)</f>
        <v>0</v>
      </c>
      <c r="H142" s="13">
        <f>Investionen!A143</f>
        <v>0</v>
      </c>
      <c r="I142" s="14">
        <f>IFERROR(Investionen!I143,0)</f>
        <v>0</v>
      </c>
      <c r="K142" s="147" t="s">
        <v>1588</v>
      </c>
      <c r="L142" s="148" t="s">
        <v>2960</v>
      </c>
      <c r="M142" s="148" t="s">
        <v>3610</v>
      </c>
      <c r="O142" s="13">
        <f>Investionen!A125</f>
        <v>0</v>
      </c>
      <c r="P142" s="14">
        <f>IFERROR(IF(Investionen!F125="Verkauf",0,Investionen!G125),0)</f>
        <v>0</v>
      </c>
      <c r="Q142" s="43"/>
      <c r="R142" s="258"/>
      <c r="T142" s="57"/>
      <c r="U142" s="3">
        <f>ROUND(IFERROR(SUM(T142*(VLOOKUP(S142,API!1:1048576,13,FALSE))),0),2)</f>
        <v>0</v>
      </c>
      <c r="V142" s="56">
        <f>ROUND(SUMIF(Investionen!A4:A5200,S142,Investionen!G4:G5200),2)</f>
        <v>0</v>
      </c>
      <c r="X142" s="31"/>
      <c r="Z142" s="172">
        <f>Investionen!H142</f>
        <v>0</v>
      </c>
      <c r="AE142">
        <v>125</v>
      </c>
      <c r="AJ142">
        <v>122</v>
      </c>
      <c r="AK142" s="199" t="e">
        <f t="shared" si="14"/>
        <v>#VALUE!</v>
      </c>
      <c r="AL142" s="199">
        <f t="shared" ca="1" si="15"/>
        <v>43174</v>
      </c>
      <c r="AM142" t="e">
        <f t="shared" ca="1" si="16"/>
        <v>#VALUE!</v>
      </c>
      <c r="AO142" t="str">
        <f t="shared" si="17"/>
        <v/>
      </c>
      <c r="BA142" s="53"/>
      <c r="BB142" s="53">
        <f>ROUND(SUMIF(Transaktionen!A4:A5200,BA142,Transaktionen!B4:B5200),8)</f>
        <v>0</v>
      </c>
      <c r="BC142" s="53">
        <f>ROUND(IFERROR(SUM(BB142*(VLOOKUP(BA142,API!1:1048576,13,FALSE))),0),2)</f>
        <v>0</v>
      </c>
    </row>
    <row r="143" spans="6:55" ht="15.75" thickBot="1" x14ac:dyDescent="0.3">
      <c r="F143" s="13">
        <f>Investionen!A144</f>
        <v>0</v>
      </c>
      <c r="G143" s="14">
        <f>IFERROR(IF(Investionen!F144="Verkauf",0,Investionen!J144),0)</f>
        <v>0</v>
      </c>
      <c r="H143" s="13">
        <f>Investionen!A144</f>
        <v>0</v>
      </c>
      <c r="I143" s="14">
        <f>IFERROR(Investionen!I144,0)</f>
        <v>0</v>
      </c>
      <c r="K143" s="145" t="s">
        <v>1314</v>
      </c>
      <c r="L143" s="146" t="s">
        <v>2976</v>
      </c>
      <c r="M143" s="146" t="s">
        <v>4127</v>
      </c>
      <c r="O143" s="13">
        <f>Investionen!A126</f>
        <v>0</v>
      </c>
      <c r="P143" s="14">
        <f>IFERROR(IF(Investionen!F126="Verkauf",0,Investionen!G126),0)</f>
        <v>0</v>
      </c>
      <c r="Q143" s="43"/>
      <c r="R143" s="258"/>
      <c r="T143" s="57"/>
      <c r="U143" s="3">
        <f>ROUND(IFERROR(SUM(T143*(VLOOKUP(S143,API!1:1048576,13,FALSE))),0),2)</f>
        <v>0</v>
      </c>
      <c r="V143" s="56">
        <f>ROUND(SUMIF(Investionen!A4:A5200,S143,Investionen!G4:G5200),2)</f>
        <v>0</v>
      </c>
      <c r="X143" s="31"/>
      <c r="Z143" s="172">
        <f>Investionen!H143</f>
        <v>0</v>
      </c>
      <c r="AE143">
        <v>126</v>
      </c>
      <c r="AJ143">
        <v>123</v>
      </c>
      <c r="AK143" s="199" t="e">
        <f t="shared" si="14"/>
        <v>#VALUE!</v>
      </c>
      <c r="AL143" s="199">
        <f t="shared" ca="1" si="15"/>
        <v>43174</v>
      </c>
      <c r="AM143" t="e">
        <f t="shared" ca="1" si="16"/>
        <v>#VALUE!</v>
      </c>
      <c r="AO143" t="str">
        <f t="shared" si="17"/>
        <v/>
      </c>
      <c r="BA143" s="53"/>
      <c r="BB143" s="53">
        <f>ROUND(SUMIF(Transaktionen!A4:A5200,BA143,Transaktionen!B4:B5200),8)</f>
        <v>0</v>
      </c>
      <c r="BC143" s="53">
        <f>ROUND(IFERROR(SUM(BB143*(VLOOKUP(BA143,API!1:1048576,13,FALSE))),0),2)</f>
        <v>0</v>
      </c>
    </row>
    <row r="144" spans="6:55" ht="15.75" thickBot="1" x14ac:dyDescent="0.3">
      <c r="F144" s="13">
        <f>Investionen!A145</f>
        <v>0</v>
      </c>
      <c r="G144" s="14">
        <f>IFERROR(IF(Investionen!F145="Verkauf",0,Investionen!J145),0)</f>
        <v>0</v>
      </c>
      <c r="H144" s="13">
        <f>Investionen!A145</f>
        <v>0</v>
      </c>
      <c r="I144" s="14">
        <f>IFERROR(Investionen!I145,0)</f>
        <v>0</v>
      </c>
      <c r="K144" s="145" t="s">
        <v>2434</v>
      </c>
      <c r="L144" s="146" t="s">
        <v>4074</v>
      </c>
      <c r="M144" s="146" t="s">
        <v>4075</v>
      </c>
      <c r="O144" s="13">
        <f>Investionen!A127</f>
        <v>0</v>
      </c>
      <c r="P144" s="14">
        <f>IFERROR(IF(Investionen!F127="Verkauf",0,Investionen!G127),0)</f>
        <v>0</v>
      </c>
      <c r="Q144" s="43"/>
      <c r="R144" s="258"/>
      <c r="T144" s="57"/>
      <c r="U144" s="3">
        <f>ROUND(IFERROR(SUM(T144*(VLOOKUP(S144,API!1:1048576,13,FALSE))),0),2)</f>
        <v>0</v>
      </c>
      <c r="V144" s="56">
        <f>ROUND(SUMIF(Investionen!A4:A5200,S144,Investionen!G4:G5200),2)</f>
        <v>0</v>
      </c>
      <c r="X144" s="31"/>
      <c r="Z144" s="172">
        <f>Investionen!H144</f>
        <v>0</v>
      </c>
      <c r="AE144" s="9">
        <v>127</v>
      </c>
      <c r="AF144" s="9"/>
      <c r="AJ144" s="9">
        <v>124</v>
      </c>
      <c r="AK144" s="199" t="e">
        <f t="shared" si="14"/>
        <v>#VALUE!</v>
      </c>
      <c r="AL144" s="199">
        <f t="shared" ca="1" si="15"/>
        <v>43174</v>
      </c>
      <c r="AM144" t="e">
        <f t="shared" ca="1" si="16"/>
        <v>#VALUE!</v>
      </c>
      <c r="AO144" t="str">
        <f t="shared" si="17"/>
        <v/>
      </c>
      <c r="BA144" s="53"/>
      <c r="BB144" s="53">
        <f>ROUND(SUMIF(Transaktionen!A4:A5200,BA144,Transaktionen!B4:B5200),8)</f>
        <v>0</v>
      </c>
      <c r="BC144" s="53">
        <f>ROUND(IFERROR(SUM(BB144*(VLOOKUP(BA144,API!1:1048576,13,FALSE))),0),2)</f>
        <v>0</v>
      </c>
    </row>
    <row r="145" spans="6:55" ht="15.75" thickBot="1" x14ac:dyDescent="0.3">
      <c r="F145" s="13">
        <f>Investionen!A146</f>
        <v>0</v>
      </c>
      <c r="G145" s="14">
        <f>IFERROR(IF(Investionen!F146="Verkauf",0,Investionen!J146),0)</f>
        <v>0</v>
      </c>
      <c r="H145" s="13">
        <f>Investionen!A146</f>
        <v>0</v>
      </c>
      <c r="I145" s="14">
        <f>IFERROR(Investionen!I146,0)</f>
        <v>0</v>
      </c>
      <c r="K145" s="147" t="s">
        <v>1398</v>
      </c>
      <c r="L145" s="148" t="s">
        <v>2757</v>
      </c>
      <c r="M145" s="148" t="s">
        <v>3413</v>
      </c>
      <c r="O145" s="13">
        <f>Investionen!A128</f>
        <v>0</v>
      </c>
      <c r="P145" s="14">
        <f>IFERROR(IF(Investionen!F128="Verkauf",0,Investionen!G128),0)</f>
        <v>0</v>
      </c>
      <c r="Q145" s="43"/>
      <c r="R145" s="258"/>
      <c r="T145" s="57"/>
      <c r="U145" s="3">
        <f>ROUND(IFERROR(SUM(T145*(VLOOKUP(S145,API!1:1048576,13,FALSE))),0),2)</f>
        <v>0</v>
      </c>
      <c r="V145" s="56">
        <f>ROUND(SUMIF(Investionen!A4:A5200,S145,Investionen!G4:G5200),2)</f>
        <v>0</v>
      </c>
      <c r="X145" s="31"/>
      <c r="Z145" s="172">
        <f>Investionen!H145</f>
        <v>0</v>
      </c>
      <c r="AE145">
        <v>128</v>
      </c>
      <c r="AJ145">
        <v>125</v>
      </c>
      <c r="AK145" s="199" t="e">
        <f t="shared" si="14"/>
        <v>#VALUE!</v>
      </c>
      <c r="AL145" s="199">
        <f t="shared" ca="1" si="15"/>
        <v>43174</v>
      </c>
      <c r="AM145" t="e">
        <f t="shared" ca="1" si="16"/>
        <v>#VALUE!</v>
      </c>
      <c r="AO145" t="str">
        <f t="shared" si="17"/>
        <v/>
      </c>
      <c r="BA145" s="53"/>
      <c r="BB145" s="53">
        <f>ROUND(SUMIF(Transaktionen!A4:A5200,BA145,Transaktionen!B4:B5200),8)</f>
        <v>0</v>
      </c>
      <c r="BC145" s="53">
        <f>ROUND(IFERROR(SUM(BB145*(VLOOKUP(BA145,API!1:1048576,13,FALSE))),0),2)</f>
        <v>0</v>
      </c>
    </row>
    <row r="146" spans="6:55" ht="15.75" thickBot="1" x14ac:dyDescent="0.3">
      <c r="F146" s="13">
        <f>Investionen!A147</f>
        <v>0</v>
      </c>
      <c r="G146" s="14">
        <f>IFERROR(IF(Investionen!F147="Verkauf",0,Investionen!J147),0)</f>
        <v>0</v>
      </c>
      <c r="H146" s="13">
        <f>Investionen!A147</f>
        <v>0</v>
      </c>
      <c r="I146" s="14">
        <f>IFERROR(Investionen!I147,0)</f>
        <v>0</v>
      </c>
      <c r="K146" s="147" t="s">
        <v>2410</v>
      </c>
      <c r="L146" s="148" t="s">
        <v>2727</v>
      </c>
      <c r="M146" s="148" t="s">
        <v>4203</v>
      </c>
      <c r="O146" s="13">
        <f>Investionen!A129</f>
        <v>0</v>
      </c>
      <c r="P146" s="14">
        <f>IFERROR(IF(Investionen!F129="Verkauf",0,Investionen!G129),0)</f>
        <v>0</v>
      </c>
      <c r="Q146" s="43"/>
      <c r="R146" s="258"/>
      <c r="T146" s="57"/>
      <c r="U146" s="3">
        <f>ROUND(IFERROR(SUM(T146*(VLOOKUP(S146,API!1:1048576,13,FALSE))),0),2)</f>
        <v>0</v>
      </c>
      <c r="V146" s="56">
        <f>ROUND(SUMIF(Investionen!A4:A5200,S146,Investionen!G4:G5200),2)</f>
        <v>0</v>
      </c>
      <c r="X146" s="31"/>
      <c r="Z146" s="172">
        <f>Investionen!H146</f>
        <v>0</v>
      </c>
      <c r="AE146">
        <v>129</v>
      </c>
      <c r="AJ146">
        <v>126</v>
      </c>
      <c r="AK146" s="199" t="e">
        <f t="shared" si="14"/>
        <v>#VALUE!</v>
      </c>
      <c r="AL146" s="199">
        <f t="shared" ca="1" si="15"/>
        <v>43174</v>
      </c>
      <c r="AM146" t="e">
        <f t="shared" ca="1" si="16"/>
        <v>#VALUE!</v>
      </c>
      <c r="AO146" t="str">
        <f t="shared" si="17"/>
        <v/>
      </c>
      <c r="BA146" s="53"/>
      <c r="BB146" s="53">
        <f>ROUND(SUMIF(Transaktionen!A4:A5200,BA146,Transaktionen!B4:B5200),8)</f>
        <v>0</v>
      </c>
      <c r="BC146" s="53">
        <f>ROUND(IFERROR(SUM(BB146*(VLOOKUP(BA146,API!1:1048576,13,FALSE))),0),2)</f>
        <v>0</v>
      </c>
    </row>
    <row r="147" spans="6:55" ht="15.75" thickBot="1" x14ac:dyDescent="0.3">
      <c r="F147" s="13">
        <f>Investionen!A148</f>
        <v>0</v>
      </c>
      <c r="G147" s="14">
        <f>IFERROR(IF(Investionen!F148="Verkauf",0,Investionen!J148),0)</f>
        <v>0</v>
      </c>
      <c r="H147" s="13">
        <f>Investionen!A148</f>
        <v>0</v>
      </c>
      <c r="I147" s="14">
        <f>IFERROR(Investionen!I148,0)</f>
        <v>0</v>
      </c>
      <c r="K147" s="145" t="s">
        <v>1559</v>
      </c>
      <c r="L147" s="146" t="s">
        <v>2724</v>
      </c>
      <c r="M147" s="146" t="s">
        <v>3547</v>
      </c>
      <c r="O147" s="13">
        <f>Investionen!A130</f>
        <v>0</v>
      </c>
      <c r="P147" s="14">
        <f>IFERROR(IF(Investionen!F130="Verkauf",0,Investionen!G130),0)</f>
        <v>0</v>
      </c>
      <c r="Q147" s="43"/>
      <c r="R147" s="258"/>
      <c r="T147" s="57"/>
      <c r="U147" s="3">
        <f>ROUND(IFERROR(SUM(T147*(VLOOKUP(S147,API!1:1048576,13,FALSE))),0),2)</f>
        <v>0</v>
      </c>
      <c r="V147" s="56">
        <f>ROUND(SUMIF(Investionen!A4:A5200,S147,Investionen!G4:G5200),2)</f>
        <v>0</v>
      </c>
      <c r="X147" s="31"/>
      <c r="Z147" s="172">
        <f>Investionen!H147</f>
        <v>0</v>
      </c>
      <c r="AE147" s="9">
        <v>130</v>
      </c>
      <c r="AF147" s="9"/>
      <c r="AJ147" s="9">
        <v>127</v>
      </c>
      <c r="AK147" s="199" t="e">
        <f t="shared" si="14"/>
        <v>#VALUE!</v>
      </c>
      <c r="AL147" s="199">
        <f t="shared" ca="1" si="15"/>
        <v>43174</v>
      </c>
      <c r="AM147" t="e">
        <f t="shared" ca="1" si="16"/>
        <v>#VALUE!</v>
      </c>
      <c r="AO147" t="str">
        <f t="shared" si="17"/>
        <v/>
      </c>
      <c r="BA147" s="53"/>
      <c r="BB147" s="53">
        <f>ROUND(SUMIF(Transaktionen!A4:A5200,BA147,Transaktionen!B4:B5200),8)</f>
        <v>0</v>
      </c>
      <c r="BC147" s="53">
        <f>ROUND(IFERROR(SUM(BB147*(VLOOKUP(BA147,API!1:1048576,13,FALSE))),0),2)</f>
        <v>0</v>
      </c>
    </row>
    <row r="148" spans="6:55" ht="15.75" thickBot="1" x14ac:dyDescent="0.3">
      <c r="F148" s="13">
        <f>Investionen!A149</f>
        <v>0</v>
      </c>
      <c r="G148" s="14">
        <f>IFERROR(IF(Investionen!F149="Verkauf",0,Investionen!J149),0)</f>
        <v>0</v>
      </c>
      <c r="H148" s="13">
        <f>Investionen!A149</f>
        <v>0</v>
      </c>
      <c r="I148" s="14">
        <f>IFERROR(Investionen!I149,0)</f>
        <v>0</v>
      </c>
      <c r="K148" s="147" t="s">
        <v>1715</v>
      </c>
      <c r="L148" s="148" t="s">
        <v>2722</v>
      </c>
      <c r="M148" s="148" t="s">
        <v>3724</v>
      </c>
      <c r="O148" s="13">
        <f>Investionen!A131</f>
        <v>0</v>
      </c>
      <c r="P148" s="14">
        <f>IFERROR(IF(Investionen!F131="Verkauf",0,Investionen!G131),0)</f>
        <v>0</v>
      </c>
      <c r="Q148" s="43"/>
      <c r="R148" s="258"/>
      <c r="T148" s="57"/>
      <c r="U148" s="3">
        <f>ROUND(IFERROR(SUM(T148*(VLOOKUP(S148,API!1:1048576,13,FALSE))),0),2)</f>
        <v>0</v>
      </c>
      <c r="V148" s="56">
        <f>ROUND(SUMIF(Investionen!A4:A5200,S148,Investionen!G4:G5200),2)</f>
        <v>0</v>
      </c>
      <c r="X148" s="31"/>
      <c r="Z148" s="172">
        <f>Investionen!H148</f>
        <v>0</v>
      </c>
      <c r="AE148">
        <v>131</v>
      </c>
      <c r="AJ148">
        <v>128</v>
      </c>
      <c r="AK148" s="199" t="e">
        <f t="shared" si="14"/>
        <v>#VALUE!</v>
      </c>
      <c r="AL148" s="199">
        <f t="shared" ca="1" si="15"/>
        <v>43174</v>
      </c>
      <c r="AM148" t="e">
        <f t="shared" ca="1" si="16"/>
        <v>#VALUE!</v>
      </c>
      <c r="AO148" t="str">
        <f t="shared" si="17"/>
        <v/>
      </c>
      <c r="BA148" s="53"/>
      <c r="BB148" s="53">
        <f>ROUND(SUMIF(Transaktionen!A4:A5200,BA148,Transaktionen!B4:B5200),8)</f>
        <v>0</v>
      </c>
      <c r="BC148" s="53">
        <f>ROUND(IFERROR(SUM(BB148*(VLOOKUP(BA148,API!1:1048576,13,FALSE))),0),2)</f>
        <v>0</v>
      </c>
    </row>
    <row r="149" spans="6:55" ht="15.75" thickBot="1" x14ac:dyDescent="0.3">
      <c r="F149" s="13">
        <f>Investionen!A150</f>
        <v>0</v>
      </c>
      <c r="G149" s="14">
        <f>IFERROR(IF(Investionen!F150="Verkauf",0,Investionen!J150),0)</f>
        <v>0</v>
      </c>
      <c r="H149" s="13">
        <f>Investionen!A150</f>
        <v>0</v>
      </c>
      <c r="I149" s="14">
        <f>IFERROR(Investionen!I150,0)</f>
        <v>0</v>
      </c>
      <c r="K149" s="147" t="s">
        <v>1346</v>
      </c>
      <c r="L149" s="148" t="s">
        <v>2975</v>
      </c>
      <c r="M149" s="148" t="s">
        <v>3396</v>
      </c>
      <c r="O149" s="13">
        <f>Investionen!A132</f>
        <v>0</v>
      </c>
      <c r="P149" s="14">
        <f>IFERROR(IF(Investionen!F132="Verkauf",0,Investionen!G132),0)</f>
        <v>0</v>
      </c>
      <c r="Q149" s="43"/>
      <c r="R149" s="258"/>
      <c r="T149" s="57"/>
      <c r="U149" s="3">
        <f>ROUND(IFERROR(SUM(T149*(VLOOKUP(S149,API!1:1048576,13,FALSE))),0),2)</f>
        <v>0</v>
      </c>
      <c r="V149" s="56">
        <f>ROUND(SUMIF(Investionen!A4:A5200,S149,Investionen!G4:G5200),2)</f>
        <v>0</v>
      </c>
      <c r="X149" s="31"/>
      <c r="Z149" s="172">
        <f>Investionen!H149</f>
        <v>0</v>
      </c>
      <c r="AE149">
        <v>132</v>
      </c>
      <c r="AJ149">
        <v>129</v>
      </c>
      <c r="AK149" s="199" t="e">
        <f t="shared" si="14"/>
        <v>#VALUE!</v>
      </c>
      <c r="AL149" s="199">
        <f t="shared" ca="1" si="15"/>
        <v>43174</v>
      </c>
      <c r="AM149" t="e">
        <f t="shared" ca="1" si="16"/>
        <v>#VALUE!</v>
      </c>
      <c r="AO149" t="str">
        <f t="shared" si="17"/>
        <v/>
      </c>
      <c r="BA149" s="53"/>
      <c r="BB149" s="53">
        <f>ROUND(SUMIF(Transaktionen!A4:A5200,BA149,Transaktionen!B4:B5200),8)</f>
        <v>0</v>
      </c>
      <c r="BC149" s="53">
        <f>ROUND(IFERROR(SUM(BB149*(VLOOKUP(BA149,API!1:1048576,13,FALSE))),0),2)</f>
        <v>0</v>
      </c>
    </row>
    <row r="150" spans="6:55" ht="15.75" thickBot="1" x14ac:dyDescent="0.3">
      <c r="F150" s="13">
        <f>Investionen!A151</f>
        <v>0</v>
      </c>
      <c r="G150" s="14">
        <f>IFERROR(IF(Investionen!F151="Verkauf",0,Investionen!J151),0)</f>
        <v>0</v>
      </c>
      <c r="H150" s="13">
        <f>Investionen!A151</f>
        <v>0</v>
      </c>
      <c r="I150" s="14">
        <f>IFERROR(Investionen!I151,0)</f>
        <v>0</v>
      </c>
      <c r="K150" s="145" t="s">
        <v>1676</v>
      </c>
      <c r="L150" s="146" t="s">
        <v>3669</v>
      </c>
      <c r="M150" s="146" t="s">
        <v>3670</v>
      </c>
      <c r="O150" s="13">
        <f>Investionen!A133</f>
        <v>0</v>
      </c>
      <c r="P150" s="14">
        <f>IFERROR(IF(Investionen!F133="Verkauf",0,Investionen!G133),0)</f>
        <v>0</v>
      </c>
      <c r="Q150" s="43"/>
      <c r="R150" s="258"/>
      <c r="T150" s="57"/>
      <c r="U150" s="3">
        <f>ROUND(IFERROR(SUM(T150*(VLOOKUP(S150,API!1:1048576,13,FALSE))),0),2)</f>
        <v>0</v>
      </c>
      <c r="V150" s="56">
        <f>ROUND(SUMIF(Investionen!A4:A5200,S150,Investionen!G4:G5200),2)</f>
        <v>0</v>
      </c>
      <c r="X150" s="31"/>
      <c r="Z150" s="172">
        <f>Investionen!H150</f>
        <v>0</v>
      </c>
      <c r="AE150" s="9">
        <v>133</v>
      </c>
      <c r="AF150" s="9"/>
      <c r="AJ150" s="9">
        <v>130</v>
      </c>
      <c r="AK150" s="199" t="e">
        <f t="shared" ref="AK150:AK213" si="18">DATEVALUE(AI150)</f>
        <v>#VALUE!</v>
      </c>
      <c r="AL150" s="199">
        <f t="shared" ref="AL150:AL213" ca="1" si="19">TODAY()</f>
        <v>43174</v>
      </c>
      <c r="AM150" t="e">
        <f t="shared" ref="AM150:AM213" ca="1" si="20">SUM(AL150-AK150) +1</f>
        <v>#VALUE!</v>
      </c>
      <c r="AO150" t="str">
        <f t="shared" ref="AO150:AO213" si="21">AN150&amp;AH150</f>
        <v/>
      </c>
      <c r="BA150" s="53"/>
      <c r="BB150" s="53">
        <f>ROUND(SUMIF(Transaktionen!A4:A5200,BA150,Transaktionen!B4:B5200),8)</f>
        <v>0</v>
      </c>
      <c r="BC150" s="53">
        <f>ROUND(IFERROR(SUM(BB150*(VLOOKUP(BA150,API!1:1048576,13,FALSE))),0),2)</f>
        <v>0</v>
      </c>
    </row>
    <row r="151" spans="6:55" ht="15.75" thickBot="1" x14ac:dyDescent="0.3">
      <c r="F151" s="13">
        <f>Investionen!A152</f>
        <v>0</v>
      </c>
      <c r="G151" s="14">
        <f>IFERROR(IF(Investionen!F152="Verkauf",0,Investionen!J152),0)</f>
        <v>0</v>
      </c>
      <c r="H151" s="13">
        <f>Investionen!A152</f>
        <v>0</v>
      </c>
      <c r="I151" s="14">
        <f>IFERROR(Investionen!I152,0)</f>
        <v>0</v>
      </c>
      <c r="K151" s="147" t="s">
        <v>1030</v>
      </c>
      <c r="L151" s="148" t="s">
        <v>2985</v>
      </c>
      <c r="M151" s="148" t="s">
        <v>3091</v>
      </c>
      <c r="O151" s="13">
        <f>Investionen!A134</f>
        <v>0</v>
      </c>
      <c r="P151" s="14">
        <f>IFERROR(IF(Investionen!F134="Verkauf",0,Investionen!G134),0)</f>
        <v>0</v>
      </c>
      <c r="Q151" s="43"/>
      <c r="R151" s="258"/>
      <c r="T151" s="57"/>
      <c r="U151" s="3">
        <f>ROUND(IFERROR(SUM(T151*(VLOOKUP(S151,API!1:1048576,13,FALSE))),0),2)</f>
        <v>0</v>
      </c>
      <c r="V151" s="56">
        <f>ROUND(SUMIF(Investionen!A4:A5200,S151,Investionen!G4:G5200),2)</f>
        <v>0</v>
      </c>
      <c r="X151" s="31"/>
      <c r="Z151" s="172">
        <f>Investionen!H151</f>
        <v>0</v>
      </c>
      <c r="AE151">
        <v>134</v>
      </c>
      <c r="AJ151">
        <v>131</v>
      </c>
      <c r="AK151" s="199" t="e">
        <f t="shared" si="18"/>
        <v>#VALUE!</v>
      </c>
      <c r="AL151" s="199">
        <f t="shared" ca="1" si="19"/>
        <v>43174</v>
      </c>
      <c r="AM151" t="e">
        <f t="shared" ca="1" si="20"/>
        <v>#VALUE!</v>
      </c>
      <c r="AO151" t="str">
        <f t="shared" si="21"/>
        <v/>
      </c>
      <c r="BA151" s="53"/>
      <c r="BB151" s="53">
        <f>ROUND(SUMIF(Transaktionen!A4:A5200,BA151,Transaktionen!B4:B5200),8)</f>
        <v>0</v>
      </c>
      <c r="BC151" s="53">
        <f>ROUND(IFERROR(SUM(BB151*(VLOOKUP(BA151,API!1:1048576,13,FALSE))),0),2)</f>
        <v>0</v>
      </c>
    </row>
    <row r="152" spans="6:55" ht="15.75" thickBot="1" x14ac:dyDescent="0.3">
      <c r="F152" s="13">
        <f>Investionen!A153</f>
        <v>0</v>
      </c>
      <c r="G152" s="14">
        <f>IFERROR(IF(Investionen!F153="Verkauf",0,Investionen!J153),0)</f>
        <v>0</v>
      </c>
      <c r="H152" s="13">
        <f>Investionen!A153</f>
        <v>0</v>
      </c>
      <c r="I152" s="14">
        <f>IFERROR(Investionen!I153,0)</f>
        <v>0</v>
      </c>
      <c r="K152" s="145" t="s">
        <v>1163</v>
      </c>
      <c r="L152" s="146" t="s">
        <v>2713</v>
      </c>
      <c r="M152" s="146" t="s">
        <v>3129</v>
      </c>
      <c r="O152" s="13">
        <f>Investionen!A135</f>
        <v>0</v>
      </c>
      <c r="P152" s="14">
        <f>IFERROR(IF(Investionen!F135="Verkauf",0,Investionen!G135),0)</f>
        <v>0</v>
      </c>
      <c r="Q152" s="43"/>
      <c r="R152" s="258"/>
      <c r="T152" s="57"/>
      <c r="U152" s="3">
        <f>ROUND(IFERROR(SUM(T152*(VLOOKUP(S152,API!1:1048576,13,FALSE))),0),2)</f>
        <v>0</v>
      </c>
      <c r="V152" s="56">
        <f>ROUND(SUMIF(Investionen!A4:A5200,S152,Investionen!G4:G5200),2)</f>
        <v>0</v>
      </c>
      <c r="X152" s="31"/>
      <c r="Z152" s="172">
        <f>Investionen!H152</f>
        <v>0</v>
      </c>
      <c r="AE152">
        <v>135</v>
      </c>
      <c r="AJ152">
        <v>132</v>
      </c>
      <c r="AK152" s="199" t="e">
        <f t="shared" si="18"/>
        <v>#VALUE!</v>
      </c>
      <c r="AL152" s="199">
        <f t="shared" ca="1" si="19"/>
        <v>43174</v>
      </c>
      <c r="AM152" t="e">
        <f t="shared" ca="1" si="20"/>
        <v>#VALUE!</v>
      </c>
      <c r="AO152" t="str">
        <f t="shared" si="21"/>
        <v/>
      </c>
      <c r="BA152" s="53"/>
      <c r="BB152" s="53">
        <f>ROUND(SUMIF(Transaktionen!A4:A5200,BA152,Transaktionen!B4:B5200),8)</f>
        <v>0</v>
      </c>
      <c r="BC152" s="53">
        <f>ROUND(IFERROR(SUM(BB152*(VLOOKUP(BA152,API!1:1048576,13,FALSE))),0),2)</f>
        <v>0</v>
      </c>
    </row>
    <row r="153" spans="6:55" ht="15.75" thickBot="1" x14ac:dyDescent="0.3">
      <c r="F153" s="13">
        <f>Investionen!A154</f>
        <v>0</v>
      </c>
      <c r="G153" s="14">
        <f>IFERROR(IF(Investionen!F154="Verkauf",0,Investionen!J154),0)</f>
        <v>0</v>
      </c>
      <c r="H153" s="13">
        <f>Investionen!A154</f>
        <v>0</v>
      </c>
      <c r="I153" s="14">
        <f>IFERROR(Investionen!I154,0)</f>
        <v>0</v>
      </c>
      <c r="K153" s="145" t="s">
        <v>1540</v>
      </c>
      <c r="L153" s="146" t="s">
        <v>2742</v>
      </c>
      <c r="M153" s="146" t="s">
        <v>3536</v>
      </c>
      <c r="O153" s="13">
        <f>Investionen!A136</f>
        <v>0</v>
      </c>
      <c r="P153" s="14">
        <f>IFERROR(IF(Investionen!F136="Verkauf",0,Investionen!G136),0)</f>
        <v>0</v>
      </c>
      <c r="Q153" s="43"/>
      <c r="R153" s="258"/>
      <c r="T153" s="57"/>
      <c r="U153" s="3">
        <f>ROUND(IFERROR(SUM(T153*(VLOOKUP(S153,API!1:1048576,13,FALSE))),0),2)</f>
        <v>0</v>
      </c>
      <c r="V153" s="56">
        <f>ROUND(SUMIF(Investionen!A4:A5200,S153,Investionen!G4:G5200),2)</f>
        <v>0</v>
      </c>
      <c r="X153" s="31"/>
      <c r="Z153" s="172">
        <f>Investionen!H153</f>
        <v>0</v>
      </c>
      <c r="AE153" s="9">
        <v>136</v>
      </c>
      <c r="AF153" s="9"/>
      <c r="AJ153" s="9">
        <v>133</v>
      </c>
      <c r="AK153" s="199" t="e">
        <f t="shared" si="18"/>
        <v>#VALUE!</v>
      </c>
      <c r="AL153" s="199">
        <f t="shared" ca="1" si="19"/>
        <v>43174</v>
      </c>
      <c r="AM153" t="e">
        <f t="shared" ca="1" si="20"/>
        <v>#VALUE!</v>
      </c>
      <c r="AO153" t="str">
        <f t="shared" si="21"/>
        <v/>
      </c>
      <c r="BA153" s="53"/>
      <c r="BB153" s="53">
        <f>ROUND(SUMIF(Transaktionen!A4:A5200,BA153,Transaktionen!B4:B5200),8)</f>
        <v>0</v>
      </c>
      <c r="BC153" s="53">
        <f>ROUND(IFERROR(SUM(BB153*(VLOOKUP(BA153,API!1:1048576,13,FALSE))),0),2)</f>
        <v>0</v>
      </c>
    </row>
    <row r="154" spans="6:55" ht="15.75" thickBot="1" x14ac:dyDescent="0.3">
      <c r="F154" s="13">
        <f>Investionen!A155</f>
        <v>0</v>
      </c>
      <c r="G154" s="14">
        <f>IFERROR(IF(Investionen!F155="Verkauf",0,Investionen!J155),0)</f>
        <v>0</v>
      </c>
      <c r="H154" s="13">
        <f>Investionen!A155</f>
        <v>0</v>
      </c>
      <c r="I154" s="14">
        <f>IFERROR(Investionen!I155,0)</f>
        <v>0</v>
      </c>
      <c r="K154" s="147" t="s">
        <v>2136</v>
      </c>
      <c r="L154" s="148" t="s">
        <v>2965</v>
      </c>
      <c r="M154" s="148" t="s">
        <v>3274</v>
      </c>
      <c r="O154" s="13">
        <f>Investionen!A137</f>
        <v>0</v>
      </c>
      <c r="P154" s="14">
        <f>IFERROR(IF(Investionen!F137="Verkauf",0,Investionen!G137),0)</f>
        <v>0</v>
      </c>
      <c r="Q154" s="43"/>
      <c r="R154" s="258"/>
      <c r="T154" s="57"/>
      <c r="U154" s="3">
        <f>ROUND(IFERROR(SUM(T154*(VLOOKUP(S154,API!1:1048576,13,FALSE))),0),2)</f>
        <v>0</v>
      </c>
      <c r="V154" s="56">
        <f>ROUND(SUMIF(Investionen!A4:A5200,S154,Investionen!G4:G5200),2)</f>
        <v>0</v>
      </c>
      <c r="X154" s="31"/>
      <c r="Z154" s="172">
        <f>Investionen!H154</f>
        <v>0</v>
      </c>
      <c r="AE154">
        <v>137</v>
      </c>
      <c r="AJ154">
        <v>134</v>
      </c>
      <c r="AK154" s="199" t="e">
        <f t="shared" si="18"/>
        <v>#VALUE!</v>
      </c>
      <c r="AL154" s="199">
        <f t="shared" ca="1" si="19"/>
        <v>43174</v>
      </c>
      <c r="AM154" t="e">
        <f t="shared" ca="1" si="20"/>
        <v>#VALUE!</v>
      </c>
      <c r="AO154" t="str">
        <f t="shared" si="21"/>
        <v/>
      </c>
      <c r="BA154" s="53"/>
      <c r="BB154" s="53">
        <f>ROUND(SUMIF(Transaktionen!A4:A5200,BA154,Transaktionen!B4:B5200),8)</f>
        <v>0</v>
      </c>
      <c r="BC154" s="53">
        <f>ROUND(IFERROR(SUM(BB154*(VLOOKUP(BA154,API!1:1048576,13,FALSE))),0),2)</f>
        <v>0</v>
      </c>
    </row>
    <row r="155" spans="6:55" ht="15.75" thickBot="1" x14ac:dyDescent="0.3">
      <c r="F155" s="13">
        <f>Investionen!A156</f>
        <v>0</v>
      </c>
      <c r="G155" s="14">
        <f>IFERROR(IF(Investionen!F156="Verkauf",0,Investionen!J156),0)</f>
        <v>0</v>
      </c>
      <c r="H155" s="13">
        <f>Investionen!A156</f>
        <v>0</v>
      </c>
      <c r="I155" s="14">
        <f>IFERROR(Investionen!I156,0)</f>
        <v>0</v>
      </c>
      <c r="K155" s="145" t="s">
        <v>1278</v>
      </c>
      <c r="L155" s="146" t="s">
        <v>2710</v>
      </c>
      <c r="M155" s="146" t="s">
        <v>3203</v>
      </c>
      <c r="O155" s="13">
        <f>Investionen!A138</f>
        <v>0</v>
      </c>
      <c r="P155" s="14">
        <f>IFERROR(IF(Investionen!F138="Verkauf",0,Investionen!G138),0)</f>
        <v>0</v>
      </c>
      <c r="Q155" s="43"/>
      <c r="R155" s="258"/>
      <c r="T155" s="57"/>
      <c r="U155" s="3">
        <f>ROUND(IFERROR(SUM(T155*(VLOOKUP(S155,API!1:1048576,13,FALSE))),0),2)</f>
        <v>0</v>
      </c>
      <c r="V155" s="56">
        <f>ROUND(SUMIF(Investionen!A4:A5200,S155,Investionen!G4:G5200),2)</f>
        <v>0</v>
      </c>
      <c r="X155" s="31"/>
      <c r="Z155" s="172">
        <f>Investionen!H155</f>
        <v>0</v>
      </c>
      <c r="AE155">
        <v>138</v>
      </c>
      <c r="AJ155">
        <v>135</v>
      </c>
      <c r="AK155" s="199" t="e">
        <f t="shared" si="18"/>
        <v>#VALUE!</v>
      </c>
      <c r="AL155" s="199">
        <f t="shared" ca="1" si="19"/>
        <v>43174</v>
      </c>
      <c r="AM155" t="e">
        <f t="shared" ca="1" si="20"/>
        <v>#VALUE!</v>
      </c>
      <c r="AO155" t="str">
        <f t="shared" si="21"/>
        <v/>
      </c>
      <c r="BA155" s="53"/>
      <c r="BB155" s="53">
        <f>ROUND(SUMIF(Transaktionen!A4:A5200,BA155,Transaktionen!B4:B5200),8)</f>
        <v>0</v>
      </c>
      <c r="BC155" s="53">
        <f>ROUND(IFERROR(SUM(BB155*(VLOOKUP(BA155,API!1:1048576,13,FALSE))),0),2)</f>
        <v>0</v>
      </c>
    </row>
    <row r="156" spans="6:55" ht="15.75" thickBot="1" x14ac:dyDescent="0.3">
      <c r="F156" s="13">
        <f>Investionen!A157</f>
        <v>0</v>
      </c>
      <c r="G156" s="14">
        <f>IFERROR(IF(Investionen!F157="Verkauf",0,Investionen!J157),0)</f>
        <v>0</v>
      </c>
      <c r="H156" s="13">
        <f>Investionen!A157</f>
        <v>0</v>
      </c>
      <c r="I156" s="14">
        <f>IFERROR(Investionen!I157,0)</f>
        <v>0</v>
      </c>
      <c r="K156" s="145" t="s">
        <v>2230</v>
      </c>
      <c r="L156" s="146" t="s">
        <v>2710</v>
      </c>
      <c r="M156" s="146" t="s">
        <v>4178</v>
      </c>
      <c r="O156" s="13">
        <f>Investionen!A139</f>
        <v>0</v>
      </c>
      <c r="P156" s="14">
        <f>IFERROR(IF(Investionen!F139="Verkauf",0,Investionen!G139),0)</f>
        <v>0</v>
      </c>
      <c r="Q156" s="43"/>
      <c r="R156" s="258"/>
      <c r="T156" s="57"/>
      <c r="U156" s="3">
        <f>ROUND(IFERROR(SUM(T156*(VLOOKUP(S156,API!1:1048576,13,FALSE))),0),2)</f>
        <v>0</v>
      </c>
      <c r="V156" s="56">
        <f>ROUND(SUMIF(Investionen!A4:A5200,S156,Investionen!G4:G5200),2)</f>
        <v>0</v>
      </c>
      <c r="X156" s="31"/>
      <c r="Z156" s="172">
        <f>Investionen!H156</f>
        <v>0</v>
      </c>
      <c r="AE156" s="9">
        <v>139</v>
      </c>
      <c r="AF156" s="9"/>
      <c r="AJ156" s="9">
        <v>136</v>
      </c>
      <c r="AK156" s="199" t="e">
        <f t="shared" si="18"/>
        <v>#VALUE!</v>
      </c>
      <c r="AL156" s="199">
        <f t="shared" ca="1" si="19"/>
        <v>43174</v>
      </c>
      <c r="AM156" t="e">
        <f t="shared" ca="1" si="20"/>
        <v>#VALUE!</v>
      </c>
      <c r="AO156" t="str">
        <f t="shared" si="21"/>
        <v/>
      </c>
      <c r="BA156" s="53"/>
      <c r="BB156" s="53">
        <f>ROUND(SUMIF(Transaktionen!A4:A5200,BA156,Transaktionen!B4:B5200),8)</f>
        <v>0</v>
      </c>
      <c r="BC156" s="53">
        <f>ROUND(IFERROR(SUM(BB156*(VLOOKUP(BA156,API!1:1048576,13,FALSE))),0),2)</f>
        <v>0</v>
      </c>
    </row>
    <row r="157" spans="6:55" ht="15.75" thickBot="1" x14ac:dyDescent="0.3">
      <c r="F157" s="13">
        <f>Investionen!A158</f>
        <v>0</v>
      </c>
      <c r="G157" s="14">
        <f>IFERROR(IF(Investionen!F158="Verkauf",0,Investionen!J158),0)</f>
        <v>0</v>
      </c>
      <c r="H157" s="13">
        <f>Investionen!A158</f>
        <v>0</v>
      </c>
      <c r="I157" s="14">
        <f>IFERROR(Investionen!I158,0)</f>
        <v>0</v>
      </c>
      <c r="K157" s="147" t="s">
        <v>1674</v>
      </c>
      <c r="L157" s="148" t="s">
        <v>2719</v>
      </c>
      <c r="M157" s="148" t="s">
        <v>3676</v>
      </c>
      <c r="O157" s="13">
        <f>Investionen!A140</f>
        <v>0</v>
      </c>
      <c r="P157" s="14">
        <f>IFERROR(IF(Investionen!F140="Verkauf",0,Investionen!G140),0)</f>
        <v>0</v>
      </c>
      <c r="Q157" s="43"/>
      <c r="R157" s="258"/>
      <c r="T157" s="57"/>
      <c r="U157" s="3">
        <f>ROUND(IFERROR(SUM(T157*(VLOOKUP(S157,API!1:1048576,13,FALSE))),0),2)</f>
        <v>0</v>
      </c>
      <c r="V157" s="56">
        <f>ROUND(SUMIF(Investionen!A4:A5200,S157,Investionen!G4:G5200),2)</f>
        <v>0</v>
      </c>
      <c r="X157" s="31"/>
      <c r="Z157" s="172">
        <f>Investionen!H157</f>
        <v>0</v>
      </c>
      <c r="AE157">
        <v>140</v>
      </c>
      <c r="AJ157">
        <v>137</v>
      </c>
      <c r="AK157" s="199" t="e">
        <f t="shared" si="18"/>
        <v>#VALUE!</v>
      </c>
      <c r="AL157" s="199">
        <f t="shared" ca="1" si="19"/>
        <v>43174</v>
      </c>
      <c r="AM157" t="e">
        <f t="shared" ca="1" si="20"/>
        <v>#VALUE!</v>
      </c>
      <c r="AO157" t="str">
        <f t="shared" si="21"/>
        <v/>
      </c>
      <c r="BA157" s="53"/>
      <c r="BB157" s="53">
        <f>ROUND(SUMIF(Transaktionen!A4:A5200,BA157,Transaktionen!B4:B5200),8)</f>
        <v>0</v>
      </c>
      <c r="BC157" s="53">
        <f>ROUND(IFERROR(SUM(BB157*(VLOOKUP(BA157,API!1:1048576,13,FALSE))),0),2)</f>
        <v>0</v>
      </c>
    </row>
    <row r="158" spans="6:55" ht="15.75" thickBot="1" x14ac:dyDescent="0.3">
      <c r="F158" s="13">
        <f>Investionen!A159</f>
        <v>0</v>
      </c>
      <c r="G158" s="14">
        <f>IFERROR(IF(Investionen!F159="Verkauf",0,Investionen!J159),0)</f>
        <v>0</v>
      </c>
      <c r="H158" s="13">
        <f>Investionen!A159</f>
        <v>0</v>
      </c>
      <c r="I158" s="14">
        <f>IFERROR(Investionen!I159,0)</f>
        <v>0</v>
      </c>
      <c r="K158" s="145" t="s">
        <v>1867</v>
      </c>
      <c r="L158" s="146" t="s">
        <v>2719</v>
      </c>
      <c r="M158" s="146" t="s">
        <v>3870</v>
      </c>
      <c r="O158" s="13">
        <f>Investionen!A141</f>
        <v>0</v>
      </c>
      <c r="P158" s="14">
        <f>IFERROR(IF(Investionen!F141="Verkauf",0,Investionen!G141),0)</f>
        <v>0</v>
      </c>
      <c r="Q158" s="43"/>
      <c r="R158" s="258"/>
      <c r="T158" s="57"/>
      <c r="U158" s="3">
        <f>ROUND(IFERROR(SUM(T158*(VLOOKUP(S158,API!1:1048576,13,FALSE))),0),2)</f>
        <v>0</v>
      </c>
      <c r="V158" s="56">
        <f>ROUND(SUMIF(Investionen!A4:A5200,S158,Investionen!G4:G5200),2)</f>
        <v>0</v>
      </c>
      <c r="X158" s="31"/>
      <c r="Z158" s="172">
        <f>Investionen!H158</f>
        <v>0</v>
      </c>
      <c r="AE158">
        <v>141</v>
      </c>
      <c r="AJ158">
        <v>138</v>
      </c>
      <c r="AK158" s="199" t="e">
        <f t="shared" si="18"/>
        <v>#VALUE!</v>
      </c>
      <c r="AL158" s="199">
        <f t="shared" ca="1" si="19"/>
        <v>43174</v>
      </c>
      <c r="AM158" t="e">
        <f t="shared" ca="1" si="20"/>
        <v>#VALUE!</v>
      </c>
      <c r="AO158" t="str">
        <f t="shared" si="21"/>
        <v/>
      </c>
      <c r="BA158" s="53"/>
      <c r="BB158" s="53">
        <f>ROUND(SUMIF(Transaktionen!A4:A5200,BA158,Transaktionen!B4:B5200),8)</f>
        <v>0</v>
      </c>
      <c r="BC158" s="53">
        <f>ROUND(IFERROR(SUM(BB158*(VLOOKUP(BA158,API!1:1048576,13,FALSE))),0),2)</f>
        <v>0</v>
      </c>
    </row>
    <row r="159" spans="6:55" ht="15.75" thickBot="1" x14ac:dyDescent="0.3">
      <c r="F159" s="13">
        <f>Investionen!A160</f>
        <v>0</v>
      </c>
      <c r="G159" s="14">
        <f>IFERROR(IF(Investionen!F160="Verkauf",0,Investionen!J160),0)</f>
        <v>0</v>
      </c>
      <c r="H159" s="13">
        <f>Investionen!A160</f>
        <v>0</v>
      </c>
      <c r="I159" s="14">
        <f>IFERROR(Investionen!I160,0)</f>
        <v>0</v>
      </c>
      <c r="K159" s="147" t="s">
        <v>1911</v>
      </c>
      <c r="L159" s="148" t="s">
        <v>2988</v>
      </c>
      <c r="M159" s="148" t="s">
        <v>3886</v>
      </c>
      <c r="O159" s="13">
        <f>Investionen!A142</f>
        <v>0</v>
      </c>
      <c r="P159" s="14">
        <f>IFERROR(IF(Investionen!F142="Verkauf",0,Investionen!G142),0)</f>
        <v>0</v>
      </c>
      <c r="Q159" s="43"/>
      <c r="R159" s="258"/>
      <c r="T159" s="57"/>
      <c r="U159" s="3">
        <f>ROUND(IFERROR(SUM(T159*(VLOOKUP(S159,API!1:1048576,13,FALSE))),0),2)</f>
        <v>0</v>
      </c>
      <c r="V159" s="56">
        <f>ROUND(SUMIF(Investionen!A4:A5200,S159,Investionen!G4:G5200),2)</f>
        <v>0</v>
      </c>
      <c r="X159" s="31"/>
      <c r="Z159" s="172">
        <f>Investionen!H159</f>
        <v>0</v>
      </c>
      <c r="AE159" s="9">
        <v>142</v>
      </c>
      <c r="AF159" s="9"/>
      <c r="AJ159" s="9">
        <v>139</v>
      </c>
      <c r="AK159" s="199" t="e">
        <f t="shared" si="18"/>
        <v>#VALUE!</v>
      </c>
      <c r="AL159" s="199">
        <f t="shared" ca="1" si="19"/>
        <v>43174</v>
      </c>
      <c r="AM159" t="e">
        <f t="shared" ca="1" si="20"/>
        <v>#VALUE!</v>
      </c>
      <c r="AO159" t="str">
        <f t="shared" si="21"/>
        <v/>
      </c>
      <c r="BA159" s="53"/>
      <c r="BB159" s="53">
        <f>ROUND(SUMIF(Transaktionen!A4:A5200,BA159,Transaktionen!B4:B5200),8)</f>
        <v>0</v>
      </c>
      <c r="BC159" s="53">
        <f>ROUND(IFERROR(SUM(BB159*(VLOOKUP(BA159,API!1:1048576,13,FALSE))),0),2)</f>
        <v>0</v>
      </c>
    </row>
    <row r="160" spans="6:55" ht="15.75" thickBot="1" x14ac:dyDescent="0.3">
      <c r="F160" s="13">
        <f>Investionen!A161</f>
        <v>0</v>
      </c>
      <c r="G160" s="14">
        <f>IFERROR(IF(Investionen!F161="Verkauf",0,Investionen!J161),0)</f>
        <v>0</v>
      </c>
      <c r="H160" s="13">
        <f>Investionen!A161</f>
        <v>0</v>
      </c>
      <c r="I160" s="14">
        <f>IFERROR(Investionen!I161,0)</f>
        <v>0</v>
      </c>
      <c r="K160" s="145" t="s">
        <v>1626</v>
      </c>
      <c r="L160" s="146" t="s">
        <v>2725</v>
      </c>
      <c r="M160" s="146" t="s">
        <v>3575</v>
      </c>
      <c r="O160" s="13">
        <f>Investionen!A143</f>
        <v>0</v>
      </c>
      <c r="P160" s="14">
        <f>IFERROR(IF(Investionen!F143="Verkauf",0,Investionen!G143),0)</f>
        <v>0</v>
      </c>
      <c r="Q160" s="43"/>
      <c r="R160" s="258"/>
      <c r="T160" s="57"/>
      <c r="U160" s="3">
        <f>ROUND(IFERROR(SUM(T160*(VLOOKUP(S160,API!1:1048576,13,FALSE))),0),2)</f>
        <v>0</v>
      </c>
      <c r="V160" s="56">
        <f>ROUND(SUMIF(Investionen!A4:A5200,S160,Investionen!G4:G5200),2)</f>
        <v>0</v>
      </c>
      <c r="X160" s="31"/>
      <c r="Z160" s="172">
        <f>Investionen!H160</f>
        <v>0</v>
      </c>
      <c r="AE160">
        <v>143</v>
      </c>
      <c r="AJ160">
        <v>140</v>
      </c>
      <c r="AK160" s="199" t="e">
        <f t="shared" si="18"/>
        <v>#VALUE!</v>
      </c>
      <c r="AL160" s="199">
        <f t="shared" ca="1" si="19"/>
        <v>43174</v>
      </c>
      <c r="AM160" t="e">
        <f t="shared" ca="1" si="20"/>
        <v>#VALUE!</v>
      </c>
      <c r="AO160" t="str">
        <f t="shared" si="21"/>
        <v/>
      </c>
      <c r="BA160" s="53"/>
      <c r="BB160" s="53">
        <f>ROUND(SUMIF(Transaktionen!A4:A5200,BA160,Transaktionen!B4:B5200),8)</f>
        <v>0</v>
      </c>
      <c r="BC160" s="53">
        <f>ROUND(IFERROR(SUM(BB160*(VLOOKUP(BA160,API!1:1048576,13,FALSE))),0),2)</f>
        <v>0</v>
      </c>
    </row>
    <row r="161" spans="6:55" ht="15.75" thickBot="1" x14ac:dyDescent="0.3">
      <c r="F161" s="13">
        <f>Investionen!A162</f>
        <v>0</v>
      </c>
      <c r="G161" s="14">
        <f>IFERROR(IF(Investionen!F162="Verkauf",0,Investionen!J162),0)</f>
        <v>0</v>
      </c>
      <c r="H161" s="13">
        <f>Investionen!A162</f>
        <v>0</v>
      </c>
      <c r="I161" s="14">
        <f>IFERROR(Investionen!I162,0)</f>
        <v>0</v>
      </c>
      <c r="K161" s="147" t="s">
        <v>1926</v>
      </c>
      <c r="L161" s="148" t="s">
        <v>2721</v>
      </c>
      <c r="M161" s="148" t="s">
        <v>3906</v>
      </c>
      <c r="O161" s="13">
        <f>Investionen!A144</f>
        <v>0</v>
      </c>
      <c r="P161" s="14">
        <f>IFERROR(IF(Investionen!F144="Verkauf",0,Investionen!G144),0)</f>
        <v>0</v>
      </c>
      <c r="Q161" s="43"/>
      <c r="R161" s="258"/>
      <c r="T161" s="57"/>
      <c r="U161" s="3">
        <f>ROUND(IFERROR(SUM(T161*(VLOOKUP(S161,API!1:1048576,13,FALSE))),0),2)</f>
        <v>0</v>
      </c>
      <c r="V161" s="56">
        <f>ROUND(SUMIF(Investionen!A4:A5200,S161,Investionen!G4:G5200),2)</f>
        <v>0</v>
      </c>
      <c r="X161" s="31"/>
      <c r="Z161" s="172">
        <f>Investionen!H161</f>
        <v>0</v>
      </c>
      <c r="AE161">
        <v>144</v>
      </c>
      <c r="AJ161">
        <v>141</v>
      </c>
      <c r="AK161" s="199" t="e">
        <f t="shared" si="18"/>
        <v>#VALUE!</v>
      </c>
      <c r="AL161" s="199">
        <f t="shared" ca="1" si="19"/>
        <v>43174</v>
      </c>
      <c r="AM161" t="e">
        <f t="shared" ca="1" si="20"/>
        <v>#VALUE!</v>
      </c>
      <c r="AO161" t="str">
        <f t="shared" si="21"/>
        <v/>
      </c>
      <c r="BA161" s="53"/>
      <c r="BB161" s="53">
        <f>ROUND(SUMIF(Transaktionen!A4:A5200,BA161,Transaktionen!B4:B5200),8)</f>
        <v>0</v>
      </c>
      <c r="BC161" s="53">
        <f>ROUND(IFERROR(SUM(BB161*(VLOOKUP(BA161,API!1:1048576,13,FALSE))),0),2)</f>
        <v>0</v>
      </c>
    </row>
    <row r="162" spans="6:55" ht="15.75" thickBot="1" x14ac:dyDescent="0.3">
      <c r="F162" s="13">
        <f>Investionen!A163</f>
        <v>0</v>
      </c>
      <c r="G162" s="14">
        <f>IFERROR(IF(Investionen!F163="Verkauf",0,Investionen!J163),0)</f>
        <v>0</v>
      </c>
      <c r="H162" s="13">
        <f>Investionen!A163</f>
        <v>0</v>
      </c>
      <c r="I162" s="14">
        <f>IFERROR(Investionen!I163,0)</f>
        <v>0</v>
      </c>
      <c r="K162" s="145" t="s">
        <v>2273</v>
      </c>
      <c r="L162" s="146" t="s">
        <v>2721</v>
      </c>
      <c r="M162" s="146" t="s">
        <v>4246</v>
      </c>
      <c r="O162" s="13">
        <f>Investionen!A145</f>
        <v>0</v>
      </c>
      <c r="P162" s="14">
        <f>IFERROR(IF(Investionen!F145="Verkauf",0,Investionen!G145),0)</f>
        <v>0</v>
      </c>
      <c r="Q162" s="43"/>
      <c r="R162" s="258"/>
      <c r="T162" s="57"/>
      <c r="U162" s="3">
        <f>ROUND(IFERROR(SUM(T162*(VLOOKUP(S162,API!1:1048576,13,FALSE))),0),2)</f>
        <v>0</v>
      </c>
      <c r="V162" s="56">
        <f>ROUND(SUMIF(Investionen!A4:A5200,S162,Investionen!G4:G5200),2)</f>
        <v>0</v>
      </c>
      <c r="X162" s="31"/>
      <c r="Z162" s="172">
        <f>Investionen!H162</f>
        <v>0</v>
      </c>
      <c r="AE162" s="9">
        <v>145</v>
      </c>
      <c r="AF162" s="9"/>
      <c r="AJ162" s="9">
        <v>142</v>
      </c>
      <c r="AK162" s="199" t="e">
        <f t="shared" si="18"/>
        <v>#VALUE!</v>
      </c>
      <c r="AL162" s="199">
        <f t="shared" ca="1" si="19"/>
        <v>43174</v>
      </c>
      <c r="AM162" t="e">
        <f t="shared" ca="1" si="20"/>
        <v>#VALUE!</v>
      </c>
      <c r="AO162" t="str">
        <f t="shared" si="21"/>
        <v/>
      </c>
      <c r="BA162" s="53"/>
      <c r="BB162" s="53">
        <f>ROUND(SUMIF(Transaktionen!A4:A5200,BA162,Transaktionen!B4:B5200),8)</f>
        <v>0</v>
      </c>
      <c r="BC162" s="53">
        <f>ROUND(IFERROR(SUM(BB162*(VLOOKUP(BA162,API!1:1048576,13,FALSE))),0),2)</f>
        <v>0</v>
      </c>
    </row>
    <row r="163" spans="6:55" ht="15.75" thickBot="1" x14ac:dyDescent="0.3">
      <c r="F163" s="13">
        <f>Investionen!A164</f>
        <v>0</v>
      </c>
      <c r="G163" s="14">
        <f>IFERROR(IF(Investionen!F164="Verkauf",0,Investionen!J164),0)</f>
        <v>0</v>
      </c>
      <c r="H163" s="13">
        <f>Investionen!A164</f>
        <v>0</v>
      </c>
      <c r="I163" s="14">
        <f>IFERROR(Investionen!I164,0)</f>
        <v>0</v>
      </c>
      <c r="K163" s="145" t="s">
        <v>1514</v>
      </c>
      <c r="L163" s="146" t="s">
        <v>2795</v>
      </c>
      <c r="M163" s="146" t="s">
        <v>3440</v>
      </c>
      <c r="O163" s="13">
        <f>Investionen!A146</f>
        <v>0</v>
      </c>
      <c r="P163" s="14">
        <f>IFERROR(IF(Investionen!F146="Verkauf",0,Investionen!G146),0)</f>
        <v>0</v>
      </c>
      <c r="Q163" s="43"/>
      <c r="R163" s="258"/>
      <c r="T163" s="57"/>
      <c r="U163" s="3">
        <f>ROUND(IFERROR(SUM(T163*(VLOOKUP(S163,API!1:1048576,13,FALSE))),0),2)</f>
        <v>0</v>
      </c>
      <c r="V163" s="56">
        <f>ROUND(SUMIF(Investionen!A4:A5200,S163,Investionen!G4:G5200),2)</f>
        <v>0</v>
      </c>
      <c r="X163" s="31"/>
      <c r="Z163" s="172">
        <f>Investionen!H163</f>
        <v>0</v>
      </c>
      <c r="AE163">
        <v>146</v>
      </c>
      <c r="AJ163">
        <v>143</v>
      </c>
      <c r="AK163" s="199" t="e">
        <f t="shared" si="18"/>
        <v>#VALUE!</v>
      </c>
      <c r="AL163" s="199">
        <f t="shared" ca="1" si="19"/>
        <v>43174</v>
      </c>
      <c r="AM163" t="e">
        <f t="shared" ca="1" si="20"/>
        <v>#VALUE!</v>
      </c>
      <c r="AO163" t="str">
        <f t="shared" si="21"/>
        <v/>
      </c>
      <c r="BA163" s="53"/>
      <c r="BB163" s="53">
        <f>ROUND(SUMIF(Transaktionen!A4:A5200,BA163,Transaktionen!B4:B5200),8)</f>
        <v>0</v>
      </c>
      <c r="BC163" s="53">
        <f>ROUND(IFERROR(SUM(BB163*(VLOOKUP(BA163,API!1:1048576,13,FALSE))),0),2)</f>
        <v>0</v>
      </c>
    </row>
    <row r="164" spans="6:55" ht="15.75" thickBot="1" x14ac:dyDescent="0.3">
      <c r="F164" s="13">
        <f>Investionen!A165</f>
        <v>0</v>
      </c>
      <c r="G164" s="14">
        <f>IFERROR(IF(Investionen!F165="Verkauf",0,Investionen!J165),0)</f>
        <v>0</v>
      </c>
      <c r="H164" s="13">
        <f>Investionen!A165</f>
        <v>0</v>
      </c>
      <c r="I164" s="14">
        <f>IFERROR(Investionen!I165,0)</f>
        <v>0</v>
      </c>
      <c r="K164" s="147" t="s">
        <v>1469</v>
      </c>
      <c r="L164" s="148" t="s">
        <v>2596</v>
      </c>
      <c r="M164" s="148" t="s">
        <v>3387</v>
      </c>
      <c r="O164" s="13">
        <f>Investionen!A147</f>
        <v>0</v>
      </c>
      <c r="P164" s="14">
        <f>IFERROR(IF(Investionen!F147="Verkauf",0,Investionen!G147),0)</f>
        <v>0</v>
      </c>
      <c r="Q164" s="43"/>
      <c r="R164" s="258"/>
      <c r="T164" s="57"/>
      <c r="U164" s="3">
        <f>ROUND(IFERROR(SUM(T164*(VLOOKUP(S164,API!1:1048576,13,FALSE))),0),2)</f>
        <v>0</v>
      </c>
      <c r="V164" s="56">
        <f>ROUND(SUMIF(Investionen!A4:A5200,S164,Investionen!G4:G5200),2)</f>
        <v>0</v>
      </c>
      <c r="X164" s="31"/>
      <c r="Z164" s="172">
        <f>Investionen!H164</f>
        <v>0</v>
      </c>
      <c r="AE164">
        <v>147</v>
      </c>
      <c r="AJ164">
        <v>144</v>
      </c>
      <c r="AK164" s="199" t="e">
        <f t="shared" si="18"/>
        <v>#VALUE!</v>
      </c>
      <c r="AL164" s="199">
        <f t="shared" ca="1" si="19"/>
        <v>43174</v>
      </c>
      <c r="AM164" t="e">
        <f t="shared" ca="1" si="20"/>
        <v>#VALUE!</v>
      </c>
      <c r="AO164" t="str">
        <f t="shared" si="21"/>
        <v/>
      </c>
      <c r="BA164" s="53"/>
      <c r="BB164" s="53">
        <f>ROUND(SUMIF(Transaktionen!A4:A5200,BA164,Transaktionen!B4:B5200),8)</f>
        <v>0</v>
      </c>
      <c r="BC164" s="53">
        <f>ROUND(IFERROR(SUM(BB164*(VLOOKUP(BA164,API!1:1048576,13,FALSE))),0),2)</f>
        <v>0</v>
      </c>
    </row>
    <row r="165" spans="6:55" ht="15.75" thickBot="1" x14ac:dyDescent="0.3">
      <c r="F165" s="13">
        <f>Investionen!A166</f>
        <v>0</v>
      </c>
      <c r="G165" s="14">
        <f>IFERROR(IF(Investionen!F166="Verkauf",0,Investionen!J166),0)</f>
        <v>0</v>
      </c>
      <c r="H165" s="13">
        <f>Investionen!A166</f>
        <v>0</v>
      </c>
      <c r="I165" s="14">
        <f>IFERROR(Investionen!I166,0)</f>
        <v>0</v>
      </c>
      <c r="K165" s="147" t="s">
        <v>1303</v>
      </c>
      <c r="L165" s="148" t="s">
        <v>2930</v>
      </c>
      <c r="M165" s="148" t="s">
        <v>3288</v>
      </c>
      <c r="O165" s="13">
        <f>Investionen!A148</f>
        <v>0</v>
      </c>
      <c r="P165" s="14">
        <f>IFERROR(IF(Investionen!F148="Verkauf",0,Investionen!G148),0)</f>
        <v>0</v>
      </c>
      <c r="Q165" s="43"/>
      <c r="R165" s="258"/>
      <c r="T165" s="57"/>
      <c r="U165" s="3">
        <f>ROUND(IFERROR(SUM(T165*(VLOOKUP(S165,API!1:1048576,13,FALSE))),0),2)</f>
        <v>0</v>
      </c>
      <c r="V165" s="56">
        <f>ROUND(SUMIF(Investionen!A4:A5200,S165,Investionen!G4:G5200),2)</f>
        <v>0</v>
      </c>
      <c r="X165" s="31"/>
      <c r="Z165" s="172">
        <f>Investionen!H165</f>
        <v>0</v>
      </c>
      <c r="AE165" s="9">
        <v>148</v>
      </c>
      <c r="AF165" s="9"/>
      <c r="AJ165" s="9">
        <v>145</v>
      </c>
      <c r="AK165" s="199" t="e">
        <f t="shared" si="18"/>
        <v>#VALUE!</v>
      </c>
      <c r="AL165" s="199">
        <f t="shared" ca="1" si="19"/>
        <v>43174</v>
      </c>
      <c r="AM165" t="e">
        <f t="shared" ca="1" si="20"/>
        <v>#VALUE!</v>
      </c>
      <c r="AO165" t="str">
        <f t="shared" si="21"/>
        <v/>
      </c>
      <c r="BA165" s="53"/>
      <c r="BB165" s="53">
        <f>ROUND(SUMIF(Transaktionen!A4:A5200,BA165,Transaktionen!B4:B5200),8)</f>
        <v>0</v>
      </c>
      <c r="BC165" s="53">
        <f>ROUND(IFERROR(SUM(BB165*(VLOOKUP(BA165,API!1:1048576,13,FALSE))),0),2)</f>
        <v>0</v>
      </c>
    </row>
    <row r="166" spans="6:55" ht="15.75" thickBot="1" x14ac:dyDescent="0.3">
      <c r="F166" s="13">
        <f>Investionen!A167</f>
        <v>0</v>
      </c>
      <c r="G166" s="14">
        <f>IFERROR(IF(Investionen!F167="Verkauf",0,Investionen!J167),0)</f>
        <v>0</v>
      </c>
      <c r="H166" s="13">
        <f>Investionen!A167</f>
        <v>0</v>
      </c>
      <c r="I166" s="14">
        <f>IFERROR(Investionen!I167,0)</f>
        <v>0</v>
      </c>
      <c r="K166" s="147" t="s">
        <v>1551</v>
      </c>
      <c r="L166" s="148" t="s">
        <v>2753</v>
      </c>
      <c r="M166" s="148" t="s">
        <v>3544</v>
      </c>
      <c r="O166" s="13">
        <f>Investionen!A149</f>
        <v>0</v>
      </c>
      <c r="P166" s="14">
        <f>IFERROR(IF(Investionen!F149="Verkauf",0,Investionen!G149),0)</f>
        <v>0</v>
      </c>
      <c r="Q166" s="43"/>
      <c r="R166" s="258"/>
      <c r="T166" s="57"/>
      <c r="U166" s="3">
        <f>ROUND(IFERROR(SUM(T166*(VLOOKUP(S166,API!1:1048576,13,FALSE))),0),2)</f>
        <v>0</v>
      </c>
      <c r="V166" s="56">
        <f>ROUND(SUMIF(Investionen!A4:A5200,S166,Investionen!G4:G5200),2)</f>
        <v>0</v>
      </c>
      <c r="X166" s="31"/>
      <c r="Z166" s="172">
        <f>Investionen!H166</f>
        <v>0</v>
      </c>
      <c r="AE166">
        <v>149</v>
      </c>
      <c r="AJ166">
        <v>146</v>
      </c>
      <c r="AK166" s="199" t="e">
        <f t="shared" si="18"/>
        <v>#VALUE!</v>
      </c>
      <c r="AL166" s="199">
        <f t="shared" ca="1" si="19"/>
        <v>43174</v>
      </c>
      <c r="AM166" t="e">
        <f t="shared" ca="1" si="20"/>
        <v>#VALUE!</v>
      </c>
      <c r="AO166" t="str">
        <f t="shared" si="21"/>
        <v/>
      </c>
      <c r="BA166" s="53"/>
      <c r="BB166" s="53">
        <f>ROUND(SUMIF(Transaktionen!A4:A5200,BA166,Transaktionen!B4:B5200),8)</f>
        <v>0</v>
      </c>
      <c r="BC166" s="53">
        <f>ROUND(IFERROR(SUM(BB166*(VLOOKUP(BA166,API!1:1048576,13,FALSE))),0),2)</f>
        <v>0</v>
      </c>
    </row>
    <row r="167" spans="6:55" ht="15.75" thickBot="1" x14ac:dyDescent="0.3">
      <c r="F167" s="13">
        <f>Investionen!A168</f>
        <v>0</v>
      </c>
      <c r="G167" s="14">
        <f>IFERROR(IF(Investionen!F168="Verkauf",0,Investionen!J168),0)</f>
        <v>0</v>
      </c>
      <c r="H167" s="13">
        <f>Investionen!A168</f>
        <v>0</v>
      </c>
      <c r="I167" s="14">
        <f>IFERROR(Investionen!I168,0)</f>
        <v>0</v>
      </c>
      <c r="K167" s="147" t="s">
        <v>1632</v>
      </c>
      <c r="L167" s="148" t="s">
        <v>2829</v>
      </c>
      <c r="M167" s="148" t="s">
        <v>3629</v>
      </c>
      <c r="O167" s="13">
        <f>Investionen!A150</f>
        <v>0</v>
      </c>
      <c r="P167" s="14">
        <f>IFERROR(IF(Investionen!F150="Verkauf",0,Investionen!G150),0)</f>
        <v>0</v>
      </c>
      <c r="Q167" s="43"/>
      <c r="R167" s="258"/>
      <c r="T167" s="57"/>
      <c r="U167" s="3">
        <f>ROUND(IFERROR(SUM(T167*(VLOOKUP(S167,API!1:1048576,13,FALSE))),0),2)</f>
        <v>0</v>
      </c>
      <c r="V167" s="56">
        <f>ROUND(SUMIF(Investionen!A4:A5200,S167,Investionen!G4:G5200),2)</f>
        <v>0</v>
      </c>
      <c r="X167" s="31"/>
      <c r="Z167" s="172">
        <f>Investionen!H167</f>
        <v>0</v>
      </c>
      <c r="AE167">
        <v>150</v>
      </c>
      <c r="AJ167">
        <v>147</v>
      </c>
      <c r="AK167" s="199" t="e">
        <f t="shared" si="18"/>
        <v>#VALUE!</v>
      </c>
      <c r="AL167" s="199">
        <f t="shared" ca="1" si="19"/>
        <v>43174</v>
      </c>
      <c r="AM167" t="e">
        <f t="shared" ca="1" si="20"/>
        <v>#VALUE!</v>
      </c>
      <c r="AO167" t="str">
        <f t="shared" si="21"/>
        <v/>
      </c>
      <c r="BA167" s="53"/>
      <c r="BB167" s="53">
        <f>ROUND(SUMIF(Transaktionen!A4:A5200,BA167,Transaktionen!B4:B5200),8)</f>
        <v>0</v>
      </c>
      <c r="BC167" s="53">
        <f>ROUND(IFERROR(SUM(BB167*(VLOOKUP(BA167,API!1:1048576,13,FALSE))),0),2)</f>
        <v>0</v>
      </c>
    </row>
    <row r="168" spans="6:55" ht="15.75" thickBot="1" x14ac:dyDescent="0.3">
      <c r="F168" s="13">
        <f>Investionen!A169</f>
        <v>0</v>
      </c>
      <c r="G168" s="14">
        <f>IFERROR(IF(Investionen!F169="Verkauf",0,Investionen!J169),0)</f>
        <v>0</v>
      </c>
      <c r="H168" s="13">
        <f>Investionen!A169</f>
        <v>0</v>
      </c>
      <c r="I168" s="14">
        <f>IFERROR(Investionen!I169,0)</f>
        <v>0</v>
      </c>
      <c r="K168" s="145" t="s">
        <v>1930</v>
      </c>
      <c r="L168" s="146" t="s">
        <v>2990</v>
      </c>
      <c r="M168" s="146" t="s">
        <v>3904</v>
      </c>
      <c r="O168" s="13">
        <f>Investionen!A151</f>
        <v>0</v>
      </c>
      <c r="P168" s="14">
        <f>IFERROR(IF(Investionen!F151="Verkauf",0,Investionen!G151),0)</f>
        <v>0</v>
      </c>
      <c r="Q168" s="43"/>
      <c r="R168" s="258"/>
      <c r="T168" s="57"/>
      <c r="U168" s="3">
        <f>ROUND(IFERROR(SUM(T168*(VLOOKUP(S168,API!1:1048576,13,FALSE))),0),2)</f>
        <v>0</v>
      </c>
      <c r="V168" s="56">
        <f>ROUND(SUMIF(Investionen!A4:A5200,S168,Investionen!G4:G5200),2)</f>
        <v>0</v>
      </c>
      <c r="X168" s="31"/>
      <c r="Z168" s="172">
        <f>Investionen!H168</f>
        <v>0</v>
      </c>
      <c r="AE168" s="9">
        <v>151</v>
      </c>
      <c r="AF168" s="9"/>
      <c r="AJ168" s="9">
        <v>148</v>
      </c>
      <c r="AK168" s="199" t="e">
        <f t="shared" si="18"/>
        <v>#VALUE!</v>
      </c>
      <c r="AL168" s="199">
        <f t="shared" ca="1" si="19"/>
        <v>43174</v>
      </c>
      <c r="AM168" t="e">
        <f t="shared" ca="1" si="20"/>
        <v>#VALUE!</v>
      </c>
      <c r="AO168" t="str">
        <f t="shared" si="21"/>
        <v/>
      </c>
      <c r="BA168" s="53"/>
      <c r="BB168" s="53">
        <f>ROUND(SUMIF(Transaktionen!A4:A5200,BA168,Transaktionen!B4:B5200),8)</f>
        <v>0</v>
      </c>
      <c r="BC168" s="53">
        <f>ROUND(IFERROR(SUM(BB168*(VLOOKUP(BA168,API!1:1048576,13,FALSE))),0),2)</f>
        <v>0</v>
      </c>
    </row>
    <row r="169" spans="6:55" ht="15.75" thickBot="1" x14ac:dyDescent="0.3">
      <c r="F169" s="13">
        <f>Investionen!A170</f>
        <v>0</v>
      </c>
      <c r="G169" s="14">
        <f>IFERROR(IF(Investionen!F170="Verkauf",0,Investionen!J170),0)</f>
        <v>0</v>
      </c>
      <c r="H169" s="13">
        <f>Investionen!A170</f>
        <v>0</v>
      </c>
      <c r="I169" s="14">
        <f>IFERROR(Investionen!I170,0)</f>
        <v>0</v>
      </c>
      <c r="K169" s="147" t="s">
        <v>1645</v>
      </c>
      <c r="L169" s="148" t="s">
        <v>2949</v>
      </c>
      <c r="M169" s="148" t="s">
        <v>3636</v>
      </c>
      <c r="O169" s="13">
        <f>Investionen!A152</f>
        <v>0</v>
      </c>
      <c r="P169" s="14">
        <f>IFERROR(IF(Investionen!F152="Verkauf",0,Investionen!G152),0)</f>
        <v>0</v>
      </c>
      <c r="Q169" s="43"/>
      <c r="R169" s="258"/>
      <c r="T169" s="57"/>
      <c r="U169" s="3">
        <f>ROUND(IFERROR(SUM(T169*(VLOOKUP(S169,API!1:1048576,13,FALSE))),0),2)</f>
        <v>0</v>
      </c>
      <c r="V169" s="56">
        <f>ROUND(SUMIF(Investionen!A4:A5200,S169,Investionen!G4:G5200),2)</f>
        <v>0</v>
      </c>
      <c r="X169" s="31"/>
      <c r="Z169" s="172">
        <f>Investionen!H169</f>
        <v>0</v>
      </c>
      <c r="AE169">
        <v>152</v>
      </c>
      <c r="AJ169">
        <v>149</v>
      </c>
      <c r="AK169" s="199" t="e">
        <f t="shared" si="18"/>
        <v>#VALUE!</v>
      </c>
      <c r="AL169" s="199">
        <f t="shared" ca="1" si="19"/>
        <v>43174</v>
      </c>
      <c r="AM169" t="e">
        <f t="shared" ca="1" si="20"/>
        <v>#VALUE!</v>
      </c>
      <c r="AO169" t="str">
        <f t="shared" si="21"/>
        <v/>
      </c>
      <c r="BA169" s="53"/>
      <c r="BB169" s="53">
        <f>ROUND(SUMIF(Transaktionen!A4:A5200,BA169,Transaktionen!B4:B5200),8)</f>
        <v>0</v>
      </c>
      <c r="BC169" s="53">
        <f>ROUND(IFERROR(SUM(BB169*(VLOOKUP(BA169,API!1:1048576,13,FALSE))),0),2)</f>
        <v>0</v>
      </c>
    </row>
    <row r="170" spans="6:55" ht="15.75" thickBot="1" x14ac:dyDescent="0.3">
      <c r="F170" s="13">
        <f>Investionen!A171</f>
        <v>0</v>
      </c>
      <c r="G170" s="14">
        <f>IFERROR(IF(Investionen!F171="Verkauf",0,Investionen!J171),0)</f>
        <v>0</v>
      </c>
      <c r="H170" s="13">
        <f>Investionen!A171</f>
        <v>0</v>
      </c>
      <c r="I170" s="14">
        <f>IFERROR(Investionen!I171,0)</f>
        <v>0</v>
      </c>
      <c r="K170" s="145" t="s">
        <v>1813</v>
      </c>
      <c r="L170" s="146" t="s">
        <v>2956</v>
      </c>
      <c r="M170" s="146" t="s">
        <v>3972</v>
      </c>
      <c r="O170" s="13">
        <f>Investionen!A153</f>
        <v>0</v>
      </c>
      <c r="P170" s="14">
        <f>IFERROR(IF(Investionen!F153="Verkauf",0,Investionen!G153),0)</f>
        <v>0</v>
      </c>
      <c r="Q170" s="43"/>
      <c r="R170" s="258"/>
      <c r="T170" s="57"/>
      <c r="U170" s="3">
        <f>ROUND(IFERROR(SUM(T170*(VLOOKUP(S170,API!1:1048576,13,FALSE))),0),2)</f>
        <v>0</v>
      </c>
      <c r="V170" s="56">
        <f>ROUND(SUMIF(Investionen!A4:A5200,S170,Investionen!G4:G5200),2)</f>
        <v>0</v>
      </c>
      <c r="X170" s="31"/>
      <c r="Z170" s="172">
        <f>Investionen!H170</f>
        <v>0</v>
      </c>
      <c r="AE170">
        <v>153</v>
      </c>
      <c r="AJ170">
        <v>150</v>
      </c>
      <c r="AK170" s="199" t="e">
        <f t="shared" si="18"/>
        <v>#VALUE!</v>
      </c>
      <c r="AL170" s="199">
        <f t="shared" ca="1" si="19"/>
        <v>43174</v>
      </c>
      <c r="AM170" t="e">
        <f t="shared" ca="1" si="20"/>
        <v>#VALUE!</v>
      </c>
      <c r="AO170" t="str">
        <f t="shared" si="21"/>
        <v/>
      </c>
      <c r="BA170" s="53"/>
      <c r="BB170" s="53">
        <f>ROUND(SUMIF(Transaktionen!A4:A5200,BA170,Transaktionen!B4:B5200),8)</f>
        <v>0</v>
      </c>
      <c r="BC170" s="53">
        <f>ROUND(IFERROR(SUM(BB170*(VLOOKUP(BA170,API!1:1048576,13,FALSE))),0),2)</f>
        <v>0</v>
      </c>
    </row>
    <row r="171" spans="6:55" ht="15.75" thickBot="1" x14ac:dyDescent="0.3">
      <c r="F171" s="13">
        <f>Investionen!A172</f>
        <v>0</v>
      </c>
      <c r="G171" s="14">
        <f>IFERROR(IF(Investionen!F172="Verkauf",0,Investionen!J172),0)</f>
        <v>0</v>
      </c>
      <c r="H171" s="13">
        <f>Investionen!A172</f>
        <v>0</v>
      </c>
      <c r="I171" s="14">
        <f>IFERROR(Investionen!I172,0)</f>
        <v>0</v>
      </c>
      <c r="K171" s="145" t="s">
        <v>2212</v>
      </c>
      <c r="L171" s="146" t="s">
        <v>2994</v>
      </c>
      <c r="M171" s="146" t="s">
        <v>4218</v>
      </c>
      <c r="O171" s="13">
        <f>Investionen!A154</f>
        <v>0</v>
      </c>
      <c r="P171" s="14">
        <f>IFERROR(IF(Investionen!F154="Verkauf",0,Investionen!G154),0)</f>
        <v>0</v>
      </c>
      <c r="Q171" s="43"/>
      <c r="R171" s="258"/>
      <c r="T171" s="57"/>
      <c r="U171" s="3">
        <f>ROUND(IFERROR(SUM(T171*(VLOOKUP(S171,API!1:1048576,13,FALSE))),0),2)</f>
        <v>0</v>
      </c>
      <c r="V171" s="56">
        <f>ROUND(SUMIF(Investionen!A4:A5200,S171,Investionen!G4:G5200),2)</f>
        <v>0</v>
      </c>
      <c r="X171" s="31"/>
      <c r="Z171" s="172">
        <f>Investionen!H171</f>
        <v>0</v>
      </c>
      <c r="AE171" s="9">
        <v>154</v>
      </c>
      <c r="AF171" s="9"/>
      <c r="AJ171" s="9">
        <v>151</v>
      </c>
      <c r="AK171" s="199" t="e">
        <f t="shared" si="18"/>
        <v>#VALUE!</v>
      </c>
      <c r="AL171" s="199">
        <f t="shared" ca="1" si="19"/>
        <v>43174</v>
      </c>
      <c r="AM171" t="e">
        <f t="shared" ca="1" si="20"/>
        <v>#VALUE!</v>
      </c>
      <c r="AO171" t="str">
        <f t="shared" si="21"/>
        <v/>
      </c>
      <c r="BA171" s="53"/>
      <c r="BB171" s="53">
        <f>ROUND(SUMIF(Transaktionen!A4:A5200,BA171,Transaktionen!B4:B5200),8)</f>
        <v>0</v>
      </c>
      <c r="BC171" s="53">
        <f>ROUND(IFERROR(SUM(BB171*(VLOOKUP(BA171,API!1:1048576,13,FALSE))),0),2)</f>
        <v>0</v>
      </c>
    </row>
    <row r="172" spans="6:55" ht="15.75" thickBot="1" x14ac:dyDescent="0.3">
      <c r="F172" s="13">
        <f>Investionen!A173</f>
        <v>0</v>
      </c>
      <c r="G172" s="14">
        <f>IFERROR(IF(Investionen!F173="Verkauf",0,Investionen!J173),0)</f>
        <v>0</v>
      </c>
      <c r="H172" s="13">
        <f>Investionen!A173</f>
        <v>0</v>
      </c>
      <c r="I172" s="14">
        <f>IFERROR(Investionen!I173,0)</f>
        <v>0</v>
      </c>
      <c r="K172" s="147" t="s">
        <v>1568</v>
      </c>
      <c r="L172" s="148" t="s">
        <v>2819</v>
      </c>
      <c r="M172" s="148" t="s">
        <v>3643</v>
      </c>
      <c r="O172" s="13">
        <f>Investionen!A155</f>
        <v>0</v>
      </c>
      <c r="P172" s="14">
        <f>IFERROR(IF(Investionen!F155="Verkauf",0,Investionen!G155),0)</f>
        <v>0</v>
      </c>
      <c r="Q172" s="43"/>
      <c r="R172" s="258"/>
      <c r="T172" s="57"/>
      <c r="U172" s="3">
        <f>ROUND(IFERROR(SUM(T172*(VLOOKUP(S172,API!1:1048576,13,FALSE))),0),2)</f>
        <v>0</v>
      </c>
      <c r="V172" s="56">
        <f>ROUND(SUMIF(Investionen!A4:A5200,S172,Investionen!G4:G5200),2)</f>
        <v>0</v>
      </c>
      <c r="X172" s="31"/>
      <c r="Z172" s="172">
        <f>Investionen!H172</f>
        <v>0</v>
      </c>
      <c r="AE172">
        <v>155</v>
      </c>
      <c r="AJ172">
        <v>152</v>
      </c>
      <c r="AK172" s="199" t="e">
        <f t="shared" si="18"/>
        <v>#VALUE!</v>
      </c>
      <c r="AL172" s="199">
        <f t="shared" ca="1" si="19"/>
        <v>43174</v>
      </c>
      <c r="AM172" t="e">
        <f t="shared" ca="1" si="20"/>
        <v>#VALUE!</v>
      </c>
      <c r="AO172" t="str">
        <f t="shared" si="21"/>
        <v/>
      </c>
      <c r="BA172" s="53"/>
      <c r="BB172" s="53">
        <f>ROUND(SUMIF(Transaktionen!A4:A5200,BA172,Transaktionen!B4:B5200),8)</f>
        <v>0</v>
      </c>
      <c r="BC172" s="53">
        <f>ROUND(IFERROR(SUM(BB172*(VLOOKUP(BA172,API!1:1048576,13,FALSE))),0),2)</f>
        <v>0</v>
      </c>
    </row>
    <row r="173" spans="6:55" ht="15.75" thickBot="1" x14ac:dyDescent="0.3">
      <c r="F173" s="13">
        <f>Investionen!A174</f>
        <v>0</v>
      </c>
      <c r="G173" s="14">
        <f>IFERROR(IF(Investionen!F174="Verkauf",0,Investionen!J174),0)</f>
        <v>0</v>
      </c>
      <c r="H173" s="13">
        <f>Investionen!A174</f>
        <v>0</v>
      </c>
      <c r="I173" s="14">
        <f>IFERROR(Investionen!I174,0)</f>
        <v>0</v>
      </c>
      <c r="K173" s="145" t="s">
        <v>1440</v>
      </c>
      <c r="L173" s="146" t="s">
        <v>2444</v>
      </c>
      <c r="M173" s="146" t="s">
        <v>3620</v>
      </c>
      <c r="O173" s="13">
        <f>Investionen!A156</f>
        <v>0</v>
      </c>
      <c r="P173" s="14">
        <f>IFERROR(IF(Investionen!F156="Verkauf",0,Investionen!G156),0)</f>
        <v>0</v>
      </c>
      <c r="Q173" s="43"/>
      <c r="R173" s="258"/>
      <c r="T173" s="57"/>
      <c r="U173" s="3">
        <f>ROUND(IFERROR(SUM(T173*(VLOOKUP(S173,API!1:1048576,13,FALSE))),0),2)</f>
        <v>0</v>
      </c>
      <c r="V173" s="56">
        <f>ROUND(SUMIF(Investionen!A4:A5200,S173,Investionen!G4:G5200),2)</f>
        <v>0</v>
      </c>
      <c r="X173" s="31"/>
      <c r="Z173" s="172">
        <f>Investionen!H173</f>
        <v>0</v>
      </c>
      <c r="AE173">
        <v>156</v>
      </c>
      <c r="AJ173">
        <v>153</v>
      </c>
      <c r="AK173" s="199" t="e">
        <f t="shared" si="18"/>
        <v>#VALUE!</v>
      </c>
      <c r="AL173" s="199">
        <f t="shared" ca="1" si="19"/>
        <v>43174</v>
      </c>
      <c r="AM173" t="e">
        <f t="shared" ca="1" si="20"/>
        <v>#VALUE!</v>
      </c>
      <c r="AO173" t="str">
        <f t="shared" si="21"/>
        <v/>
      </c>
      <c r="BA173" s="53"/>
      <c r="BB173" s="53">
        <f>ROUND(SUMIF(Transaktionen!A4:A5200,BA173,Transaktionen!B4:B5200),8)</f>
        <v>0</v>
      </c>
      <c r="BC173" s="53">
        <f>ROUND(IFERROR(SUM(BB173*(VLOOKUP(BA173,API!1:1048576,13,FALSE))),0),2)</f>
        <v>0</v>
      </c>
    </row>
    <row r="174" spans="6:55" ht="15.75" thickBot="1" x14ac:dyDescent="0.3">
      <c r="F174" s="13">
        <f>Investionen!A175</f>
        <v>0</v>
      </c>
      <c r="G174" s="14">
        <f>IFERROR(IF(Investionen!F175="Verkauf",0,Investionen!J175),0)</f>
        <v>0</v>
      </c>
      <c r="H174" s="13">
        <f>Investionen!A175</f>
        <v>0</v>
      </c>
      <c r="I174" s="14">
        <f>IFERROR(Investionen!I175,0)</f>
        <v>0</v>
      </c>
      <c r="K174" s="145" t="s">
        <v>1487</v>
      </c>
      <c r="L174" s="146" t="s">
        <v>3179</v>
      </c>
      <c r="M174" s="146" t="s">
        <v>3942</v>
      </c>
      <c r="O174" s="13">
        <f>Investionen!A157</f>
        <v>0</v>
      </c>
      <c r="P174" s="14">
        <f>IFERROR(IF(Investionen!F157="Verkauf",0,Investionen!G157),0)</f>
        <v>0</v>
      </c>
      <c r="Q174" s="43"/>
      <c r="R174" s="258"/>
      <c r="T174" s="57"/>
      <c r="U174" s="3">
        <f>ROUND(IFERROR(SUM(T174*(VLOOKUP(S174,API!1:1048576,13,FALSE))),0),2)</f>
        <v>0</v>
      </c>
      <c r="V174" s="56">
        <f>ROUND(SUMIF(Investionen!A4:A5200,S174,Investionen!G4:G5200),2)</f>
        <v>0</v>
      </c>
      <c r="X174" s="31"/>
      <c r="Z174" s="172">
        <f>Investionen!H174</f>
        <v>0</v>
      </c>
      <c r="AE174" s="9">
        <v>157</v>
      </c>
      <c r="AF174" s="9"/>
      <c r="AJ174" s="9">
        <v>154</v>
      </c>
      <c r="AK174" s="199" t="e">
        <f t="shared" si="18"/>
        <v>#VALUE!</v>
      </c>
      <c r="AL174" s="199">
        <f t="shared" ca="1" si="19"/>
        <v>43174</v>
      </c>
      <c r="AM174" t="e">
        <f t="shared" ca="1" si="20"/>
        <v>#VALUE!</v>
      </c>
      <c r="AO174" t="str">
        <f t="shared" si="21"/>
        <v/>
      </c>
      <c r="BA174" s="53"/>
      <c r="BB174" s="53">
        <f>ROUND(SUMIF(Transaktionen!A4:A5200,BA174,Transaktionen!B4:B5200),8)</f>
        <v>0</v>
      </c>
      <c r="BC174" s="53">
        <f>ROUND(IFERROR(SUM(BB174*(VLOOKUP(BA174,API!1:1048576,13,FALSE))),0),2)</f>
        <v>0</v>
      </c>
    </row>
    <row r="175" spans="6:55" ht="15.75" thickBot="1" x14ac:dyDescent="0.3">
      <c r="F175" s="13">
        <f>Investionen!A176</f>
        <v>0</v>
      </c>
      <c r="G175" s="14">
        <f>IFERROR(IF(Investionen!F176="Verkauf",0,Investionen!J176),0)</f>
        <v>0</v>
      </c>
      <c r="H175" s="13">
        <f>Investionen!A176</f>
        <v>0</v>
      </c>
      <c r="I175" s="14">
        <f>IFERROR(Investionen!I176,0)</f>
        <v>0</v>
      </c>
      <c r="K175" s="145" t="s">
        <v>2125</v>
      </c>
      <c r="L175" s="146" t="s">
        <v>3179</v>
      </c>
      <c r="M175" s="146" t="s">
        <v>4109</v>
      </c>
      <c r="O175" s="13">
        <f>Investionen!A158</f>
        <v>0</v>
      </c>
      <c r="P175" s="14">
        <f>IFERROR(IF(Investionen!F158="Verkauf",0,Investionen!G158),0)</f>
        <v>0</v>
      </c>
      <c r="Q175" s="43"/>
      <c r="R175" s="258"/>
      <c r="T175" s="57"/>
      <c r="U175" s="3">
        <f>ROUND(IFERROR(SUM(T175*(VLOOKUP(S175,API!1:1048576,13,FALSE))),0),2)</f>
        <v>0</v>
      </c>
      <c r="V175" s="56">
        <f>ROUND(SUMIF(Investionen!A4:A5200,S175,Investionen!G4:G5200),2)</f>
        <v>0</v>
      </c>
      <c r="X175" s="31"/>
      <c r="Z175" s="172">
        <f>Investionen!H175</f>
        <v>0</v>
      </c>
      <c r="AE175">
        <v>158</v>
      </c>
      <c r="AJ175">
        <v>155</v>
      </c>
      <c r="AK175" s="199" t="e">
        <f t="shared" si="18"/>
        <v>#VALUE!</v>
      </c>
      <c r="AL175" s="199">
        <f t="shared" ca="1" si="19"/>
        <v>43174</v>
      </c>
      <c r="AM175" t="e">
        <f t="shared" ca="1" si="20"/>
        <v>#VALUE!</v>
      </c>
      <c r="AO175" t="str">
        <f t="shared" si="21"/>
        <v/>
      </c>
      <c r="BA175" s="53"/>
      <c r="BB175" s="53">
        <f>ROUND(SUMIF(Transaktionen!A4:A5200,BA175,Transaktionen!B4:B5200),8)</f>
        <v>0</v>
      </c>
      <c r="BC175" s="53">
        <f>ROUND(IFERROR(SUM(BB175*(VLOOKUP(BA175,API!1:1048576,13,FALSE))),0),2)</f>
        <v>0</v>
      </c>
    </row>
    <row r="176" spans="6:55" ht="15.75" thickBot="1" x14ac:dyDescent="0.3">
      <c r="F176" s="13">
        <f>Investionen!A177</f>
        <v>0</v>
      </c>
      <c r="G176" s="14">
        <f>IFERROR(IF(Investionen!F177="Verkauf",0,Investionen!J177),0)</f>
        <v>0</v>
      </c>
      <c r="H176" s="13">
        <f>Investionen!A177</f>
        <v>0</v>
      </c>
      <c r="I176" s="14">
        <f>IFERROR(Investionen!I177,0)</f>
        <v>0</v>
      </c>
      <c r="K176" s="147" t="s">
        <v>1306</v>
      </c>
      <c r="L176" s="148" t="s">
        <v>2814</v>
      </c>
      <c r="M176" s="148" t="s">
        <v>3268</v>
      </c>
      <c r="O176" s="13">
        <f>Investionen!A159</f>
        <v>0</v>
      </c>
      <c r="P176" s="14">
        <f>IFERROR(IF(Investionen!F159="Verkauf",0,Investionen!G159),0)</f>
        <v>0</v>
      </c>
      <c r="Q176" s="43"/>
      <c r="R176" s="258"/>
      <c r="T176" s="57"/>
      <c r="U176" s="3">
        <f>ROUND(IFERROR(SUM(T176*(VLOOKUP(S176,API!1:1048576,13,FALSE))),0),2)</f>
        <v>0</v>
      </c>
      <c r="V176" s="56">
        <f>ROUND(SUMIF(Investionen!A4:A5200,S176,Investionen!G4:G5200),2)</f>
        <v>0</v>
      </c>
      <c r="X176" s="31"/>
      <c r="Z176" s="172">
        <f>Investionen!H176</f>
        <v>0</v>
      </c>
      <c r="AE176">
        <v>159</v>
      </c>
      <c r="AJ176">
        <v>156</v>
      </c>
      <c r="AK176" s="199" t="e">
        <f t="shared" si="18"/>
        <v>#VALUE!</v>
      </c>
      <c r="AL176" s="199">
        <f t="shared" ca="1" si="19"/>
        <v>43174</v>
      </c>
      <c r="AM176" t="e">
        <f t="shared" ca="1" si="20"/>
        <v>#VALUE!</v>
      </c>
      <c r="AO176" t="str">
        <f t="shared" si="21"/>
        <v/>
      </c>
      <c r="BA176" s="53"/>
      <c r="BB176" s="53">
        <f>ROUND(SUMIF(Transaktionen!A4:A5200,BA176,Transaktionen!B4:B5200),8)</f>
        <v>0</v>
      </c>
      <c r="BC176" s="53">
        <f>ROUND(IFERROR(SUM(BB176*(VLOOKUP(BA176,API!1:1048576,13,FALSE))),0),2)</f>
        <v>0</v>
      </c>
    </row>
    <row r="177" spans="6:55" ht="15.75" thickBot="1" x14ac:dyDescent="0.3">
      <c r="F177" s="13">
        <f>Investionen!A178</f>
        <v>0</v>
      </c>
      <c r="G177" s="14">
        <f>IFERROR(IF(Investionen!F178="Verkauf",0,Investionen!J178),0)</f>
        <v>0</v>
      </c>
      <c r="H177" s="13">
        <f>Investionen!A178</f>
        <v>0</v>
      </c>
      <c r="I177" s="14">
        <f>IFERROR(Investionen!I178,0)</f>
        <v>0</v>
      </c>
      <c r="K177" s="147" t="s">
        <v>1033</v>
      </c>
      <c r="L177" s="148" t="s">
        <v>2933</v>
      </c>
      <c r="M177" s="148" t="s">
        <v>3136</v>
      </c>
      <c r="O177" s="13">
        <f>Investionen!A160</f>
        <v>0</v>
      </c>
      <c r="P177" s="14">
        <f>IFERROR(IF(Investionen!F160="Verkauf",0,Investionen!G160),0)</f>
        <v>0</v>
      </c>
      <c r="Q177" s="43"/>
      <c r="R177" s="258"/>
      <c r="T177" s="57"/>
      <c r="U177" s="3">
        <f>ROUND(IFERROR(SUM(T177*(VLOOKUP(S177,API!1:1048576,13,FALSE))),0),2)</f>
        <v>0</v>
      </c>
      <c r="V177" s="56">
        <f>ROUND(SUMIF(Investionen!A4:A5200,S177,Investionen!G4:G5200),2)</f>
        <v>0</v>
      </c>
      <c r="X177" s="31"/>
      <c r="Z177" s="172">
        <f>Investionen!H177</f>
        <v>0</v>
      </c>
      <c r="AE177" s="9">
        <v>160</v>
      </c>
      <c r="AF177" s="9"/>
      <c r="AJ177" s="9">
        <v>157</v>
      </c>
      <c r="AK177" s="199" t="e">
        <f t="shared" si="18"/>
        <v>#VALUE!</v>
      </c>
      <c r="AL177" s="199">
        <f t="shared" ca="1" si="19"/>
        <v>43174</v>
      </c>
      <c r="AM177" t="e">
        <f t="shared" ca="1" si="20"/>
        <v>#VALUE!</v>
      </c>
      <c r="AO177" t="str">
        <f t="shared" si="21"/>
        <v/>
      </c>
      <c r="BA177" s="53"/>
      <c r="BB177" s="53">
        <f>ROUND(SUMIF(Transaktionen!A4:A5200,BA177,Transaktionen!B4:B5200),8)</f>
        <v>0</v>
      </c>
      <c r="BC177" s="53">
        <f>ROUND(IFERROR(SUM(BB177*(VLOOKUP(BA177,API!1:1048576,13,FALSE))),0),2)</f>
        <v>0</v>
      </c>
    </row>
    <row r="178" spans="6:55" ht="15.75" thickBot="1" x14ac:dyDescent="0.3">
      <c r="F178" s="13">
        <f>Investionen!A179</f>
        <v>0</v>
      </c>
      <c r="G178" s="14">
        <f>IFERROR(IF(Investionen!F179="Verkauf",0,Investionen!J179),0)</f>
        <v>0</v>
      </c>
      <c r="H178" s="13">
        <f>Investionen!A179</f>
        <v>0</v>
      </c>
      <c r="I178" s="14">
        <f>IFERROR(Investionen!I179,0)</f>
        <v>0</v>
      </c>
      <c r="K178" s="145" t="s">
        <v>1655</v>
      </c>
      <c r="L178" s="146" t="s">
        <v>2966</v>
      </c>
      <c r="M178" s="146" t="s">
        <v>3577</v>
      </c>
      <c r="O178" s="13">
        <f>Investionen!A161</f>
        <v>0</v>
      </c>
      <c r="P178" s="14">
        <f>IFERROR(IF(Investionen!F161="Verkauf",0,Investionen!G161),0)</f>
        <v>0</v>
      </c>
      <c r="Q178" s="43"/>
      <c r="R178" s="258"/>
      <c r="T178" s="57"/>
      <c r="U178" s="3">
        <f>ROUND(IFERROR(SUM(T178*(VLOOKUP(S178,API!1:1048576,13,FALSE))),0),2)</f>
        <v>0</v>
      </c>
      <c r="V178" s="56">
        <f>ROUND(SUMIF(Investionen!A4:A5200,S178,Investionen!G4:G5200),2)</f>
        <v>0</v>
      </c>
      <c r="X178" s="31"/>
      <c r="Z178" s="172">
        <f>Investionen!H178</f>
        <v>0</v>
      </c>
      <c r="AE178">
        <v>161</v>
      </c>
      <c r="AJ178">
        <v>158</v>
      </c>
      <c r="AK178" s="199" t="e">
        <f t="shared" si="18"/>
        <v>#VALUE!</v>
      </c>
      <c r="AL178" s="199">
        <f t="shared" ca="1" si="19"/>
        <v>43174</v>
      </c>
      <c r="AM178" t="e">
        <f t="shared" ca="1" si="20"/>
        <v>#VALUE!</v>
      </c>
      <c r="AO178" t="str">
        <f t="shared" si="21"/>
        <v/>
      </c>
      <c r="BA178" s="53"/>
      <c r="BB178" s="53">
        <f>ROUND(SUMIF(Transaktionen!A4:A5200,BA178,Transaktionen!B4:B5200),8)</f>
        <v>0</v>
      </c>
      <c r="BC178" s="53">
        <f>ROUND(IFERROR(SUM(BB178*(VLOOKUP(BA178,API!1:1048576,13,FALSE))),0),2)</f>
        <v>0</v>
      </c>
    </row>
    <row r="179" spans="6:55" ht="15.75" thickBot="1" x14ac:dyDescent="0.3">
      <c r="F179" s="13">
        <f>Investionen!A180</f>
        <v>0</v>
      </c>
      <c r="G179" s="14">
        <f>IFERROR(IF(Investionen!F180="Verkauf",0,Investionen!J180),0)</f>
        <v>0</v>
      </c>
      <c r="H179" s="13">
        <f>Investionen!A180</f>
        <v>0</v>
      </c>
      <c r="I179" s="14">
        <f>IFERROR(Investionen!I180,0)</f>
        <v>0</v>
      </c>
      <c r="K179" s="145" t="s">
        <v>1545</v>
      </c>
      <c r="L179" s="146" t="s">
        <v>2701</v>
      </c>
      <c r="M179" s="146" t="s">
        <v>3557</v>
      </c>
      <c r="O179" s="13">
        <f>Investionen!A162</f>
        <v>0</v>
      </c>
      <c r="P179" s="14">
        <f>IFERROR(IF(Investionen!F162="Verkauf",0,Investionen!G162),0)</f>
        <v>0</v>
      </c>
      <c r="Q179" s="43"/>
      <c r="R179" s="258"/>
      <c r="T179" s="57"/>
      <c r="U179" s="3">
        <f>ROUND(IFERROR(SUM(T179*(VLOOKUP(S179,API!1:1048576,13,FALSE))),0),2)</f>
        <v>0</v>
      </c>
      <c r="V179" s="56">
        <f>ROUND(SUMIF(Investionen!A4:A5200,S179,Investionen!G4:G5200),2)</f>
        <v>0</v>
      </c>
      <c r="X179" s="31"/>
      <c r="Z179" s="172">
        <f>Investionen!H179</f>
        <v>0</v>
      </c>
      <c r="AE179">
        <v>162</v>
      </c>
      <c r="AJ179">
        <v>159</v>
      </c>
      <c r="AK179" s="199" t="e">
        <f t="shared" si="18"/>
        <v>#VALUE!</v>
      </c>
      <c r="AL179" s="199">
        <f t="shared" ca="1" si="19"/>
        <v>43174</v>
      </c>
      <c r="AM179" t="e">
        <f t="shared" ca="1" si="20"/>
        <v>#VALUE!</v>
      </c>
      <c r="AO179" t="str">
        <f t="shared" si="21"/>
        <v/>
      </c>
      <c r="BA179" s="53"/>
      <c r="BB179" s="53">
        <f>ROUND(SUMIF(Transaktionen!A4:A5200,BA179,Transaktionen!B4:B5200),8)</f>
        <v>0</v>
      </c>
      <c r="BC179" s="53">
        <f>ROUND(IFERROR(SUM(BB179*(VLOOKUP(BA179,API!1:1048576,13,FALSE))),0),2)</f>
        <v>0</v>
      </c>
    </row>
    <row r="180" spans="6:55" ht="15.75" thickBot="1" x14ac:dyDescent="0.3">
      <c r="F180" s="13">
        <f>Investionen!A181</f>
        <v>0</v>
      </c>
      <c r="G180" s="14">
        <f>IFERROR(IF(Investionen!F181="Verkauf",0,Investionen!J181),0)</f>
        <v>0</v>
      </c>
      <c r="H180" s="13">
        <f>Investionen!A181</f>
        <v>0</v>
      </c>
      <c r="I180" s="14">
        <f>IFERROR(Investionen!I181,0)</f>
        <v>0</v>
      </c>
      <c r="K180" s="145" t="s">
        <v>1924</v>
      </c>
      <c r="L180" s="146" t="s">
        <v>2726</v>
      </c>
      <c r="M180" s="146" t="s">
        <v>3901</v>
      </c>
      <c r="O180" s="13">
        <f>Investionen!A163</f>
        <v>0</v>
      </c>
      <c r="P180" s="14">
        <f>IFERROR(IF(Investionen!F163="Verkauf",0,Investionen!G163),0)</f>
        <v>0</v>
      </c>
      <c r="Q180" s="43"/>
      <c r="R180" s="258"/>
      <c r="T180" s="57"/>
      <c r="U180" s="3">
        <f>ROUND(IFERROR(SUM(T180*(VLOOKUP(S180,API!1:1048576,13,FALSE))),0),2)</f>
        <v>0</v>
      </c>
      <c r="V180" s="56">
        <f>ROUND(SUMIF(Investionen!A4:A5200,S180,Investionen!G4:G5200),2)</f>
        <v>0</v>
      </c>
      <c r="X180" s="31"/>
      <c r="Z180" s="172">
        <f>Investionen!H180</f>
        <v>0</v>
      </c>
      <c r="AE180" s="9">
        <v>163</v>
      </c>
      <c r="AF180" s="9"/>
      <c r="AJ180" s="9">
        <v>160</v>
      </c>
      <c r="AK180" s="199" t="e">
        <f t="shared" si="18"/>
        <v>#VALUE!</v>
      </c>
      <c r="AL180" s="199">
        <f t="shared" ca="1" si="19"/>
        <v>43174</v>
      </c>
      <c r="AM180" t="e">
        <f t="shared" ca="1" si="20"/>
        <v>#VALUE!</v>
      </c>
      <c r="AO180" t="str">
        <f t="shared" si="21"/>
        <v/>
      </c>
      <c r="BA180" s="53"/>
      <c r="BB180" s="53">
        <f>ROUND(SUMIF(Transaktionen!A4:A5200,BA180,Transaktionen!B4:B5200),8)</f>
        <v>0</v>
      </c>
      <c r="BC180" s="53">
        <f>ROUND(IFERROR(SUM(BB180*(VLOOKUP(BA180,API!1:1048576,13,FALSE))),0),2)</f>
        <v>0</v>
      </c>
    </row>
    <row r="181" spans="6:55" ht="15.75" thickBot="1" x14ac:dyDescent="0.3">
      <c r="F181" s="13">
        <f>Investionen!A182</f>
        <v>0</v>
      </c>
      <c r="G181" s="14">
        <f>IFERROR(IF(Investionen!F182="Verkauf",0,Investionen!J182),0)</f>
        <v>0</v>
      </c>
      <c r="H181" s="13">
        <f>Investionen!A182</f>
        <v>0</v>
      </c>
      <c r="I181" s="14">
        <f>IFERROR(Investionen!I182,0)</f>
        <v>0</v>
      </c>
      <c r="K181" s="145" t="s">
        <v>1472</v>
      </c>
      <c r="L181" s="146" t="s">
        <v>3447</v>
      </c>
      <c r="M181" s="146" t="s">
        <v>3448</v>
      </c>
      <c r="O181" s="13">
        <f>Investionen!A164</f>
        <v>0</v>
      </c>
      <c r="P181" s="14">
        <f>IFERROR(IF(Investionen!F164="Verkauf",0,Investionen!G164),0)</f>
        <v>0</v>
      </c>
      <c r="Q181" s="43"/>
      <c r="R181" s="258"/>
      <c r="T181" s="57"/>
      <c r="U181" s="3">
        <f>ROUND(IFERROR(SUM(T181*(VLOOKUP(S181,API!1:1048576,13,FALSE))),0),2)</f>
        <v>0</v>
      </c>
      <c r="V181" s="56">
        <f>ROUND(SUMIF(Investionen!A4:A5200,S181,Investionen!G4:G5200),2)</f>
        <v>0</v>
      </c>
      <c r="X181" s="31"/>
      <c r="Z181" s="172">
        <f>Investionen!H181</f>
        <v>0</v>
      </c>
      <c r="AE181">
        <v>164</v>
      </c>
      <c r="AJ181">
        <v>161</v>
      </c>
      <c r="AK181" s="199" t="e">
        <f t="shared" si="18"/>
        <v>#VALUE!</v>
      </c>
      <c r="AL181" s="199">
        <f t="shared" ca="1" si="19"/>
        <v>43174</v>
      </c>
      <c r="AM181" t="e">
        <f t="shared" ca="1" si="20"/>
        <v>#VALUE!</v>
      </c>
      <c r="AO181" t="str">
        <f t="shared" si="21"/>
        <v/>
      </c>
      <c r="BA181" s="53"/>
      <c r="BB181" s="53">
        <f>ROUND(SUMIF(Transaktionen!A4:A5200,BA181,Transaktionen!B4:B5200),8)</f>
        <v>0</v>
      </c>
      <c r="BC181" s="53">
        <f>ROUND(IFERROR(SUM(BB181*(VLOOKUP(BA181,API!1:1048576,13,FALSE))),0),2)</f>
        <v>0</v>
      </c>
    </row>
    <row r="182" spans="6:55" ht="15.75" thickBot="1" x14ac:dyDescent="0.3">
      <c r="F182" s="13">
        <f>Investionen!A183</f>
        <v>0</v>
      </c>
      <c r="G182" s="14">
        <f>IFERROR(IF(Investionen!F183="Verkauf",0,Investionen!J183),0)</f>
        <v>0</v>
      </c>
      <c r="H182" s="13">
        <f>Investionen!A183</f>
        <v>0</v>
      </c>
      <c r="I182" s="14">
        <f>IFERROR(Investionen!I183,0)</f>
        <v>0</v>
      </c>
      <c r="K182" s="147" t="s">
        <v>2122</v>
      </c>
      <c r="L182" s="148" t="s">
        <v>2784</v>
      </c>
      <c r="M182" s="148" t="s">
        <v>4103</v>
      </c>
      <c r="O182" s="13">
        <f>Investionen!A165</f>
        <v>0</v>
      </c>
      <c r="P182" s="14">
        <f>IFERROR(IF(Investionen!F165="Verkauf",0,Investionen!G165),0)</f>
        <v>0</v>
      </c>
      <c r="Q182" s="43"/>
      <c r="R182" s="258"/>
      <c r="T182" s="57"/>
      <c r="U182" s="3">
        <f>ROUND(IFERROR(SUM(T182*(VLOOKUP(S182,API!1:1048576,13,FALSE))),0),2)</f>
        <v>0</v>
      </c>
      <c r="V182" s="56">
        <f>ROUND(SUMIF(Investionen!A4:A5200,S182,Investionen!G4:G5200),2)</f>
        <v>0</v>
      </c>
      <c r="X182" s="31"/>
      <c r="Z182" s="172">
        <f>Investionen!H182</f>
        <v>0</v>
      </c>
      <c r="AE182">
        <v>165</v>
      </c>
      <c r="AJ182">
        <v>162</v>
      </c>
      <c r="AK182" s="199" t="e">
        <f t="shared" si="18"/>
        <v>#VALUE!</v>
      </c>
      <c r="AL182" s="199">
        <f t="shared" ca="1" si="19"/>
        <v>43174</v>
      </c>
      <c r="AM182" t="e">
        <f t="shared" ca="1" si="20"/>
        <v>#VALUE!</v>
      </c>
      <c r="AO182" t="str">
        <f t="shared" si="21"/>
        <v/>
      </c>
      <c r="BA182" s="53"/>
      <c r="BB182" s="53">
        <f>ROUND(SUMIF(Transaktionen!A4:A5200,BA182,Transaktionen!B4:B5200),8)</f>
        <v>0</v>
      </c>
      <c r="BC182" s="53">
        <f>ROUND(IFERROR(SUM(BB182*(VLOOKUP(BA182,API!1:1048576,13,FALSE))),0),2)</f>
        <v>0</v>
      </c>
    </row>
    <row r="183" spans="6:55" ht="15.75" thickBot="1" x14ac:dyDescent="0.3">
      <c r="F183" s="13">
        <f>Investionen!A184</f>
        <v>0</v>
      </c>
      <c r="G183" s="14">
        <f>IFERROR(IF(Investionen!F184="Verkauf",0,Investionen!J184),0)</f>
        <v>0</v>
      </c>
      <c r="H183" s="13">
        <f>Investionen!A184</f>
        <v>0</v>
      </c>
      <c r="I183" s="14">
        <f>IFERROR(Investionen!I184,0)</f>
        <v>0</v>
      </c>
      <c r="K183" s="145" t="s">
        <v>1749</v>
      </c>
      <c r="L183" s="146" t="s">
        <v>2791</v>
      </c>
      <c r="M183" s="146" t="s">
        <v>3697</v>
      </c>
      <c r="O183" s="13">
        <f>Investionen!A166</f>
        <v>0</v>
      </c>
      <c r="P183" s="14">
        <f>IFERROR(IF(Investionen!F166="Verkauf",0,Investionen!G166),0)</f>
        <v>0</v>
      </c>
      <c r="Q183" s="43"/>
      <c r="R183" s="258"/>
      <c r="T183" s="57"/>
      <c r="U183" s="3">
        <f>ROUND(IFERROR(SUM(T183*(VLOOKUP(S183,API!1:1048576,13,FALSE))),0),2)</f>
        <v>0</v>
      </c>
      <c r="V183" s="56">
        <f>ROUND(SUMIF(Investionen!A4:A5200,S183,Investionen!G4:G5200),2)</f>
        <v>0</v>
      </c>
      <c r="X183" s="31"/>
      <c r="Z183" s="172">
        <f>Investionen!H183</f>
        <v>0</v>
      </c>
      <c r="AE183" s="9">
        <v>166</v>
      </c>
      <c r="AF183" s="9"/>
      <c r="AJ183" s="9">
        <v>163</v>
      </c>
      <c r="AK183" s="199" t="e">
        <f t="shared" si="18"/>
        <v>#VALUE!</v>
      </c>
      <c r="AL183" s="199">
        <f t="shared" ca="1" si="19"/>
        <v>43174</v>
      </c>
      <c r="AM183" t="e">
        <f t="shared" ca="1" si="20"/>
        <v>#VALUE!</v>
      </c>
      <c r="AO183" t="str">
        <f t="shared" si="21"/>
        <v/>
      </c>
      <c r="BA183" s="53"/>
      <c r="BB183" s="53">
        <f>ROUND(SUMIF(Transaktionen!A4:A5200,BA183,Transaktionen!B4:B5200),8)</f>
        <v>0</v>
      </c>
      <c r="BC183" s="53">
        <f>ROUND(IFERROR(SUM(BB183*(VLOOKUP(BA183,API!1:1048576,13,FALSE))),0),2)</f>
        <v>0</v>
      </c>
    </row>
    <row r="184" spans="6:55" ht="15.75" thickBot="1" x14ac:dyDescent="0.3">
      <c r="F184" s="13">
        <f>Investionen!A185</f>
        <v>0</v>
      </c>
      <c r="G184" s="14">
        <f>IFERROR(IF(Investionen!F185="Verkauf",0,Investionen!J185),0)</f>
        <v>0</v>
      </c>
      <c r="H184" s="13">
        <f>Investionen!A185</f>
        <v>0</v>
      </c>
      <c r="I184" s="14">
        <f>IFERROR(Investionen!I185,0)</f>
        <v>0</v>
      </c>
      <c r="K184" s="147" t="s">
        <v>1805</v>
      </c>
      <c r="L184" s="148" t="s">
        <v>2687</v>
      </c>
      <c r="M184" s="148" t="s">
        <v>3774</v>
      </c>
      <c r="O184" s="13">
        <f>Investionen!A167</f>
        <v>0</v>
      </c>
      <c r="P184" s="14">
        <f>IFERROR(IF(Investionen!F167="Verkauf",0,Investionen!G167),0)</f>
        <v>0</v>
      </c>
      <c r="Q184" s="43"/>
      <c r="R184" s="258"/>
      <c r="T184" s="57"/>
      <c r="U184" s="3">
        <f>ROUND(IFERROR(SUM(T184*(VLOOKUP(S184,API!1:1048576,13,FALSE))),0),2)</f>
        <v>0</v>
      </c>
      <c r="V184" s="56">
        <f>ROUND(SUMIF(Investionen!A4:A5200,S184,Investionen!G4:G5200),2)</f>
        <v>0</v>
      </c>
      <c r="X184" s="31"/>
      <c r="Z184" s="172">
        <f>Investionen!H184</f>
        <v>0</v>
      </c>
      <c r="AE184">
        <v>167</v>
      </c>
      <c r="AJ184">
        <v>164</v>
      </c>
      <c r="AK184" s="199" t="e">
        <f t="shared" si="18"/>
        <v>#VALUE!</v>
      </c>
      <c r="AL184" s="199">
        <f t="shared" ca="1" si="19"/>
        <v>43174</v>
      </c>
      <c r="AM184" t="e">
        <f t="shared" ca="1" si="20"/>
        <v>#VALUE!</v>
      </c>
      <c r="AO184" t="str">
        <f t="shared" si="21"/>
        <v/>
      </c>
      <c r="BA184" s="53"/>
      <c r="BB184" s="53">
        <f>ROUND(SUMIF(Transaktionen!A4:A5200,BA184,Transaktionen!B4:B5200),8)</f>
        <v>0</v>
      </c>
      <c r="BC184" s="53">
        <f>ROUND(IFERROR(SUM(BB184*(VLOOKUP(BA184,API!1:1048576,13,FALSE))),0),2)</f>
        <v>0</v>
      </c>
    </row>
    <row r="185" spans="6:55" ht="15.75" thickBot="1" x14ac:dyDescent="0.3">
      <c r="F185" s="13">
        <f>Investionen!A186</f>
        <v>0</v>
      </c>
      <c r="G185" s="14">
        <f>IFERROR(IF(Investionen!F186="Verkauf",0,Investionen!J186),0)</f>
        <v>0</v>
      </c>
      <c r="H185" s="13">
        <f>Investionen!A186</f>
        <v>0</v>
      </c>
      <c r="I185" s="14">
        <f>IFERROR(Investionen!I186,0)</f>
        <v>0</v>
      </c>
      <c r="K185" s="145" t="s">
        <v>2540</v>
      </c>
      <c r="L185" s="146" t="s">
        <v>2954</v>
      </c>
      <c r="M185" s="146" t="s">
        <v>4089</v>
      </c>
      <c r="O185" s="13">
        <f>Investionen!A168</f>
        <v>0</v>
      </c>
      <c r="P185" s="14">
        <f>IFERROR(IF(Investionen!F168="Verkauf",0,Investionen!G168),0)</f>
        <v>0</v>
      </c>
      <c r="Q185" s="43"/>
      <c r="R185" s="258"/>
      <c r="T185" s="57"/>
      <c r="U185" s="3">
        <f>ROUND(IFERROR(SUM(T185*(VLOOKUP(S185,API!1:1048576,13,FALSE))),0),2)</f>
        <v>0</v>
      </c>
      <c r="V185" s="56">
        <f>ROUND(SUMIF(Investionen!A4:A5200,S185,Investionen!G4:G5200),2)</f>
        <v>0</v>
      </c>
      <c r="X185" s="31"/>
      <c r="Z185" s="172">
        <f>Investionen!H185</f>
        <v>0</v>
      </c>
      <c r="AE185">
        <v>168</v>
      </c>
      <c r="AJ185">
        <v>165</v>
      </c>
      <c r="AK185" s="199" t="e">
        <f t="shared" si="18"/>
        <v>#VALUE!</v>
      </c>
      <c r="AL185" s="199">
        <f t="shared" ca="1" si="19"/>
        <v>43174</v>
      </c>
      <c r="AM185" t="e">
        <f t="shared" ca="1" si="20"/>
        <v>#VALUE!</v>
      </c>
      <c r="AO185" t="str">
        <f t="shared" si="21"/>
        <v/>
      </c>
      <c r="BA185" s="53"/>
      <c r="BB185" s="53">
        <f>ROUND(SUMIF(Transaktionen!A4:A5200,BA185,Transaktionen!B4:B5200),8)</f>
        <v>0</v>
      </c>
      <c r="BC185" s="53">
        <f>ROUND(IFERROR(SUM(BB185*(VLOOKUP(BA185,API!1:1048576,13,FALSE))),0),2)</f>
        <v>0</v>
      </c>
    </row>
    <row r="186" spans="6:55" ht="15.75" thickBot="1" x14ac:dyDescent="0.3">
      <c r="F186" s="13">
        <f>Investionen!A187</f>
        <v>0</v>
      </c>
      <c r="G186" s="14">
        <f>IFERROR(IF(Investionen!F187="Verkauf",0,Investionen!J187),0)</f>
        <v>0</v>
      </c>
      <c r="H186" s="13">
        <f>Investionen!A187</f>
        <v>0</v>
      </c>
      <c r="I186" s="14">
        <f>IFERROR(Investionen!I187,0)</f>
        <v>0</v>
      </c>
      <c r="K186" s="145" t="s">
        <v>1629</v>
      </c>
      <c r="L186" s="146" t="s">
        <v>2707</v>
      </c>
      <c r="M186" s="146" t="s">
        <v>3613</v>
      </c>
      <c r="O186" s="13">
        <f>Investionen!A169</f>
        <v>0</v>
      </c>
      <c r="P186" s="14">
        <f>IFERROR(IF(Investionen!F169="Verkauf",0,Investionen!G169),0)</f>
        <v>0</v>
      </c>
      <c r="Q186" s="43"/>
      <c r="R186" s="258"/>
      <c r="T186" s="57"/>
      <c r="U186" s="3">
        <f>ROUND(IFERROR(SUM(T186*(VLOOKUP(S186,API!1:1048576,13,FALSE))),0),2)</f>
        <v>0</v>
      </c>
      <c r="V186" s="56">
        <f>ROUND(SUMIF(Investionen!A4:A5200,S186,Investionen!G4:G5200),2)</f>
        <v>0</v>
      </c>
      <c r="X186" s="31"/>
      <c r="Z186" s="172">
        <f>Investionen!H186</f>
        <v>0</v>
      </c>
      <c r="AE186" s="9">
        <v>169</v>
      </c>
      <c r="AF186" s="9"/>
      <c r="AJ186" s="9">
        <v>166</v>
      </c>
      <c r="AK186" s="199" t="e">
        <f t="shared" si="18"/>
        <v>#VALUE!</v>
      </c>
      <c r="AL186" s="199">
        <f t="shared" ca="1" si="19"/>
        <v>43174</v>
      </c>
      <c r="AM186" t="e">
        <f t="shared" ca="1" si="20"/>
        <v>#VALUE!</v>
      </c>
      <c r="AO186" t="str">
        <f t="shared" si="21"/>
        <v/>
      </c>
      <c r="BA186" s="53"/>
      <c r="BB186" s="53">
        <f>ROUND(SUMIF(Transaktionen!A4:A5200,BA186,Transaktionen!B4:B5200),8)</f>
        <v>0</v>
      </c>
      <c r="BC186" s="53">
        <f>ROUND(IFERROR(SUM(BB186*(VLOOKUP(BA186,API!1:1048576,13,FALSE))),0),2)</f>
        <v>0</v>
      </c>
    </row>
    <row r="187" spans="6:55" ht="15.75" thickBot="1" x14ac:dyDescent="0.3">
      <c r="F187" s="13">
        <f>Investionen!A188</f>
        <v>0</v>
      </c>
      <c r="G187" s="14">
        <f>IFERROR(IF(Investionen!F188="Verkauf",0,Investionen!J188),0)</f>
        <v>0</v>
      </c>
      <c r="H187" s="13">
        <f>Investionen!A188</f>
        <v>0</v>
      </c>
      <c r="I187" s="14">
        <f>IFERROR(Investionen!I188,0)</f>
        <v>0</v>
      </c>
      <c r="K187" s="145" t="s">
        <v>1593</v>
      </c>
      <c r="L187" s="146" t="s">
        <v>2729</v>
      </c>
      <c r="M187" s="146" t="s">
        <v>3532</v>
      </c>
      <c r="O187" s="13">
        <f>Investionen!A170</f>
        <v>0</v>
      </c>
      <c r="P187" s="14">
        <f>IFERROR(IF(Investionen!F170="Verkauf",0,Investionen!G170),0)</f>
        <v>0</v>
      </c>
      <c r="Q187" s="43"/>
      <c r="R187" s="258"/>
      <c r="T187" s="57"/>
      <c r="U187" s="3">
        <f>ROUND(IFERROR(SUM(T187*(VLOOKUP(S187,API!1:1048576,13,FALSE))),0),2)</f>
        <v>0</v>
      </c>
      <c r="V187" s="56">
        <f>ROUND(SUMIF(Investionen!A4:A5200,S187,Investionen!G4:G5200),2)</f>
        <v>0</v>
      </c>
      <c r="X187" s="31"/>
      <c r="Z187" s="172">
        <f>Investionen!H187</f>
        <v>0</v>
      </c>
      <c r="AE187">
        <v>170</v>
      </c>
      <c r="AJ187">
        <v>167</v>
      </c>
      <c r="AK187" s="199" t="e">
        <f t="shared" si="18"/>
        <v>#VALUE!</v>
      </c>
      <c r="AL187" s="199">
        <f t="shared" ca="1" si="19"/>
        <v>43174</v>
      </c>
      <c r="AM187" t="e">
        <f t="shared" ca="1" si="20"/>
        <v>#VALUE!</v>
      </c>
      <c r="AO187" t="str">
        <f t="shared" si="21"/>
        <v/>
      </c>
      <c r="BA187" s="53"/>
      <c r="BB187" s="53">
        <f>ROUND(SUMIF(Transaktionen!A4:A5200,BA187,Transaktionen!B4:B5200),8)</f>
        <v>0</v>
      </c>
      <c r="BC187" s="53">
        <f>ROUND(IFERROR(SUM(BB187*(VLOOKUP(BA187,API!1:1048576,13,FALSE))),0),2)</f>
        <v>0</v>
      </c>
    </row>
    <row r="188" spans="6:55" ht="15.75" thickBot="1" x14ac:dyDescent="0.3">
      <c r="F188" s="13">
        <f>Investionen!A189</f>
        <v>0</v>
      </c>
      <c r="G188" s="14">
        <f>IFERROR(IF(Investionen!F189="Verkauf",0,Investionen!J189),0)</f>
        <v>0</v>
      </c>
      <c r="H188" s="13">
        <f>Investionen!A189</f>
        <v>0</v>
      </c>
      <c r="I188" s="14">
        <f>IFERROR(Investionen!I189,0)</f>
        <v>0</v>
      </c>
      <c r="K188" s="145" t="s">
        <v>2371</v>
      </c>
      <c r="L188" s="146" t="s">
        <v>2729</v>
      </c>
      <c r="M188" s="146" t="s">
        <v>4304</v>
      </c>
      <c r="O188" s="13">
        <f>Investionen!A171</f>
        <v>0</v>
      </c>
      <c r="P188" s="14">
        <f>IFERROR(IF(Investionen!F171="Verkauf",0,Investionen!G171),0)</f>
        <v>0</v>
      </c>
      <c r="Q188" s="43"/>
      <c r="R188" s="258"/>
      <c r="T188" s="57"/>
      <c r="U188" s="3">
        <f>ROUND(IFERROR(SUM(T188*(VLOOKUP(S188,API!1:1048576,13,FALSE))),0),2)</f>
        <v>0</v>
      </c>
      <c r="V188" s="56">
        <f>ROUND(SUMIF(Investionen!A4:A5200,S188,Investionen!G4:G5200),2)</f>
        <v>0</v>
      </c>
      <c r="X188" s="31"/>
      <c r="Z188" s="172">
        <f>Investionen!H188</f>
        <v>0</v>
      </c>
      <c r="AE188">
        <v>171</v>
      </c>
      <c r="AJ188">
        <v>168</v>
      </c>
      <c r="AK188" s="199" t="e">
        <f t="shared" si="18"/>
        <v>#VALUE!</v>
      </c>
      <c r="AL188" s="199">
        <f t="shared" ca="1" si="19"/>
        <v>43174</v>
      </c>
      <c r="AM188" t="e">
        <f t="shared" ca="1" si="20"/>
        <v>#VALUE!</v>
      </c>
      <c r="AO188" t="str">
        <f t="shared" si="21"/>
        <v/>
      </c>
      <c r="BA188" s="53"/>
      <c r="BB188" s="53">
        <f>ROUND(SUMIF(Transaktionen!A4:A5200,BA188,Transaktionen!B4:B5200),8)</f>
        <v>0</v>
      </c>
      <c r="BC188" s="53">
        <f>ROUND(IFERROR(SUM(BB188*(VLOOKUP(BA188,API!1:1048576,13,FALSE))),0),2)</f>
        <v>0</v>
      </c>
    </row>
    <row r="189" spans="6:55" ht="15.75" thickBot="1" x14ac:dyDescent="0.3">
      <c r="F189" s="13">
        <f>Investionen!A190</f>
        <v>0</v>
      </c>
      <c r="G189" s="14">
        <f>IFERROR(IF(Investionen!F190="Verkauf",0,Investionen!J190),0)</f>
        <v>0</v>
      </c>
      <c r="H189" s="13">
        <f>Investionen!A190</f>
        <v>0</v>
      </c>
      <c r="I189" s="14">
        <f>IFERROR(Investionen!I190,0)</f>
        <v>0</v>
      </c>
      <c r="K189" s="147" t="s">
        <v>1556</v>
      </c>
      <c r="L189" s="148" t="s">
        <v>2974</v>
      </c>
      <c r="M189" s="148" t="s">
        <v>3526</v>
      </c>
      <c r="O189" s="13">
        <f>Investionen!A172</f>
        <v>0</v>
      </c>
      <c r="P189" s="14">
        <f>IFERROR(IF(Investionen!F172="Verkauf",0,Investionen!G172),0)</f>
        <v>0</v>
      </c>
      <c r="Q189" s="43"/>
      <c r="R189" s="258"/>
      <c r="T189" s="57"/>
      <c r="U189" s="3">
        <f>ROUND(IFERROR(SUM(T189*(VLOOKUP(S189,API!1:1048576,13,FALSE))),0),2)</f>
        <v>0</v>
      </c>
      <c r="V189" s="56">
        <f>ROUND(SUMIF(Investionen!A4:A5200,S189,Investionen!G4:G5200),2)</f>
        <v>0</v>
      </c>
      <c r="X189" s="31"/>
      <c r="Z189" s="172">
        <f>Investionen!H189</f>
        <v>0</v>
      </c>
      <c r="AE189" s="9">
        <v>172</v>
      </c>
      <c r="AF189" s="9"/>
      <c r="AJ189" s="9">
        <v>169</v>
      </c>
      <c r="AK189" s="199" t="e">
        <f t="shared" si="18"/>
        <v>#VALUE!</v>
      </c>
      <c r="AL189" s="199">
        <f t="shared" ca="1" si="19"/>
        <v>43174</v>
      </c>
      <c r="AM189" t="e">
        <f t="shared" ca="1" si="20"/>
        <v>#VALUE!</v>
      </c>
      <c r="AO189" t="str">
        <f t="shared" si="21"/>
        <v/>
      </c>
      <c r="BA189" s="53"/>
      <c r="BB189" s="53">
        <f>ROUND(SUMIF(Transaktionen!A4:A5200,BA189,Transaktionen!B4:B5200),8)</f>
        <v>0</v>
      </c>
      <c r="BC189" s="53">
        <f>ROUND(IFERROR(SUM(BB189*(VLOOKUP(BA189,API!1:1048576,13,FALSE))),0),2)</f>
        <v>0</v>
      </c>
    </row>
    <row r="190" spans="6:55" ht="15.75" thickBot="1" x14ac:dyDescent="0.3">
      <c r="F190" s="13">
        <f>Investionen!A191</f>
        <v>0</v>
      </c>
      <c r="G190" s="14">
        <f>IFERROR(IF(Investionen!F191="Verkauf",0,Investionen!J191),0)</f>
        <v>0</v>
      </c>
      <c r="H190" s="13">
        <f>Investionen!A191</f>
        <v>0</v>
      </c>
      <c r="I190" s="14">
        <f>IFERROR(Investionen!I191,0)</f>
        <v>0</v>
      </c>
      <c r="K190" s="147" t="s">
        <v>56</v>
      </c>
      <c r="L190" s="148" t="s">
        <v>2792</v>
      </c>
      <c r="M190" s="148" t="s">
        <v>3046</v>
      </c>
      <c r="O190" s="13">
        <f>Investionen!A173</f>
        <v>0</v>
      </c>
      <c r="P190" s="14">
        <f>IFERROR(IF(Investionen!F173="Verkauf",0,Investionen!G173),0)</f>
        <v>0</v>
      </c>
      <c r="Q190" s="43"/>
      <c r="R190" s="258"/>
      <c r="T190" s="57"/>
      <c r="U190" s="3">
        <f>ROUND(IFERROR(SUM(T190*(VLOOKUP(S190,API!1:1048576,13,FALSE))),0),2)</f>
        <v>0</v>
      </c>
      <c r="V190" s="56">
        <f>ROUND(SUMIF(Investionen!A4:A5200,S190,Investionen!G4:G5200),2)</f>
        <v>0</v>
      </c>
      <c r="X190" s="31"/>
      <c r="Z190" s="172">
        <f>Investionen!H190</f>
        <v>0</v>
      </c>
      <c r="AE190">
        <v>173</v>
      </c>
      <c r="AJ190">
        <v>170</v>
      </c>
      <c r="AK190" s="199" t="e">
        <f t="shared" si="18"/>
        <v>#VALUE!</v>
      </c>
      <c r="AL190" s="199">
        <f t="shared" ca="1" si="19"/>
        <v>43174</v>
      </c>
      <c r="AM190" t="e">
        <f t="shared" ca="1" si="20"/>
        <v>#VALUE!</v>
      </c>
      <c r="AO190" t="str">
        <f t="shared" si="21"/>
        <v/>
      </c>
      <c r="BA190" s="53"/>
      <c r="BB190" s="53">
        <f>ROUND(SUMIF(Transaktionen!A4:A5200,BA190,Transaktionen!B4:B5200),8)</f>
        <v>0</v>
      </c>
      <c r="BC190" s="53">
        <f>ROUND(IFERROR(SUM(BB190*(VLOOKUP(BA190,API!1:1048576,13,FALSE))),0),2)</f>
        <v>0</v>
      </c>
    </row>
    <row r="191" spans="6:55" ht="15.75" thickBot="1" x14ac:dyDescent="0.3">
      <c r="F191" s="13">
        <f>Investionen!A192</f>
        <v>0</v>
      </c>
      <c r="G191" s="14">
        <f>IFERROR(IF(Investionen!F192="Verkauf",0,Investionen!J192),0)</f>
        <v>0</v>
      </c>
      <c r="H191" s="13">
        <f>Investionen!A192</f>
        <v>0</v>
      </c>
      <c r="I191" s="14">
        <f>IFERROR(Investionen!I192,0)</f>
        <v>0</v>
      </c>
      <c r="K191" s="145" t="s">
        <v>2667</v>
      </c>
      <c r="L191" s="146" t="s">
        <v>2783</v>
      </c>
      <c r="M191" s="146" t="s">
        <v>3563</v>
      </c>
      <c r="O191" s="13">
        <f>Investionen!A174</f>
        <v>0</v>
      </c>
      <c r="P191" s="14">
        <f>IFERROR(IF(Investionen!F174="Verkauf",0,Investionen!G174),0)</f>
        <v>0</v>
      </c>
      <c r="Q191" s="43"/>
      <c r="R191" s="258"/>
      <c r="T191" s="57"/>
      <c r="U191" s="3">
        <f>ROUND(IFERROR(SUM(T191*(VLOOKUP(S191,API!1:1048576,13,FALSE))),0),2)</f>
        <v>0</v>
      </c>
      <c r="V191" s="56">
        <f>ROUND(SUMIF(Investionen!A4:A5200,S191,Investionen!G4:G5200),2)</f>
        <v>0</v>
      </c>
      <c r="X191" s="31"/>
      <c r="Z191" s="172">
        <f>Investionen!H191</f>
        <v>0</v>
      </c>
      <c r="AE191">
        <v>174</v>
      </c>
      <c r="AJ191">
        <v>171</v>
      </c>
      <c r="AK191" s="199" t="e">
        <f t="shared" si="18"/>
        <v>#VALUE!</v>
      </c>
      <c r="AL191" s="199">
        <f t="shared" ca="1" si="19"/>
        <v>43174</v>
      </c>
      <c r="AM191" t="e">
        <f t="shared" ca="1" si="20"/>
        <v>#VALUE!</v>
      </c>
      <c r="AO191" t="str">
        <f t="shared" si="21"/>
        <v/>
      </c>
      <c r="BA191" s="53"/>
      <c r="BB191" s="53">
        <f>ROUND(SUMIF(Transaktionen!A4:A5200,BA191,Transaktionen!B4:B5200),8)</f>
        <v>0</v>
      </c>
      <c r="BC191" s="53">
        <f>ROUND(IFERROR(SUM(BB191*(VLOOKUP(BA191,API!1:1048576,13,FALSE))),0),2)</f>
        <v>0</v>
      </c>
    </row>
    <row r="192" spans="6:55" ht="15.75" thickBot="1" x14ac:dyDescent="0.3">
      <c r="F192" s="13">
        <f>Investionen!A193</f>
        <v>0</v>
      </c>
      <c r="G192" s="14">
        <f>IFERROR(IF(Investionen!F193="Verkauf",0,Investionen!J193),0)</f>
        <v>0</v>
      </c>
      <c r="H192" s="13">
        <f>Investionen!A193</f>
        <v>0</v>
      </c>
      <c r="I192" s="14">
        <f>IFERROR(Investionen!I193,0)</f>
        <v>0</v>
      </c>
      <c r="K192" s="147" t="s">
        <v>2102</v>
      </c>
      <c r="L192" s="148" t="s">
        <v>2737</v>
      </c>
      <c r="M192" s="148" t="s">
        <v>3272</v>
      </c>
      <c r="O192" s="13">
        <f>Investionen!A175</f>
        <v>0</v>
      </c>
      <c r="P192" s="14">
        <f>IFERROR(IF(Investionen!F175="Verkauf",0,Investionen!G175),0)</f>
        <v>0</v>
      </c>
      <c r="Q192" s="43"/>
      <c r="R192" s="258"/>
      <c r="T192" s="57"/>
      <c r="U192" s="3">
        <f>ROUND(IFERROR(SUM(T192*(VLOOKUP(S192,API!1:1048576,13,FALSE))),0),2)</f>
        <v>0</v>
      </c>
      <c r="V192" s="56">
        <f>ROUND(SUMIF(Investionen!A4:A5200,S192,Investionen!G4:G5200),2)</f>
        <v>0</v>
      </c>
      <c r="X192" s="31"/>
      <c r="Z192" s="172">
        <f>Investionen!H192</f>
        <v>0</v>
      </c>
      <c r="AE192" s="9">
        <v>175</v>
      </c>
      <c r="AF192" s="9"/>
      <c r="AJ192" s="9">
        <v>172</v>
      </c>
      <c r="AK192" s="199" t="e">
        <f t="shared" si="18"/>
        <v>#VALUE!</v>
      </c>
      <c r="AL192" s="199">
        <f t="shared" ca="1" si="19"/>
        <v>43174</v>
      </c>
      <c r="AM192" t="e">
        <f t="shared" ca="1" si="20"/>
        <v>#VALUE!</v>
      </c>
      <c r="AO192" t="str">
        <f t="shared" si="21"/>
        <v/>
      </c>
      <c r="BA192" s="53"/>
      <c r="BB192" s="53">
        <f>ROUND(SUMIF(Transaktionen!A4:A5200,BA192,Transaktionen!B4:B5200),8)</f>
        <v>0</v>
      </c>
      <c r="BC192" s="53">
        <f>ROUND(IFERROR(SUM(BB192*(VLOOKUP(BA192,API!1:1048576,13,FALSE))),0),2)</f>
        <v>0</v>
      </c>
    </row>
    <row r="193" spans="6:55" ht="15.75" thickBot="1" x14ac:dyDescent="0.3">
      <c r="F193" s="13">
        <f>Investionen!A194</f>
        <v>0</v>
      </c>
      <c r="G193" s="14">
        <f>IFERROR(IF(Investionen!F194="Verkauf",0,Investionen!J194),0)</f>
        <v>0</v>
      </c>
      <c r="H193" s="13">
        <f>Investionen!A194</f>
        <v>0</v>
      </c>
      <c r="I193" s="14">
        <f>IFERROR(Investionen!I194,0)</f>
        <v>0</v>
      </c>
      <c r="K193" s="145" t="s">
        <v>1896</v>
      </c>
      <c r="L193" s="146" t="s">
        <v>2776</v>
      </c>
      <c r="M193" s="146" t="s">
        <v>4022</v>
      </c>
      <c r="O193" s="13">
        <f>Investionen!A176</f>
        <v>0</v>
      </c>
      <c r="P193" s="14">
        <f>IFERROR(IF(Investionen!F176="Verkauf",0,Investionen!G176),0)</f>
        <v>0</v>
      </c>
      <c r="Q193" s="43"/>
      <c r="R193" s="258"/>
      <c r="T193" s="57"/>
      <c r="U193" s="3">
        <f>ROUND(IFERROR(SUM(T193*(VLOOKUP(S193,API!1:1048576,13,FALSE))),0),2)</f>
        <v>0</v>
      </c>
      <c r="V193" s="56">
        <f>ROUND(SUMIF(Investionen!A4:A5200,S193,Investionen!G4:G5200),2)</f>
        <v>0</v>
      </c>
      <c r="X193" s="31"/>
      <c r="Z193" s="172">
        <f>Investionen!H193</f>
        <v>0</v>
      </c>
      <c r="AE193">
        <v>176</v>
      </c>
      <c r="AJ193">
        <v>173</v>
      </c>
      <c r="AK193" s="199" t="e">
        <f t="shared" si="18"/>
        <v>#VALUE!</v>
      </c>
      <c r="AL193" s="199">
        <f t="shared" ca="1" si="19"/>
        <v>43174</v>
      </c>
      <c r="AM193" t="e">
        <f t="shared" ca="1" si="20"/>
        <v>#VALUE!</v>
      </c>
      <c r="AO193" t="str">
        <f t="shared" si="21"/>
        <v/>
      </c>
      <c r="BA193" s="53"/>
      <c r="BB193" s="53">
        <f>ROUND(SUMIF(Transaktionen!A4:A5200,BA193,Transaktionen!B4:B5200),8)</f>
        <v>0</v>
      </c>
      <c r="BC193" s="53">
        <f>ROUND(IFERROR(SUM(BB193*(VLOOKUP(BA193,API!1:1048576,13,FALSE))),0),2)</f>
        <v>0</v>
      </c>
    </row>
    <row r="194" spans="6:55" ht="15.75" thickBot="1" x14ac:dyDescent="0.3">
      <c r="F194" s="13">
        <f>Investionen!A195</f>
        <v>0</v>
      </c>
      <c r="G194" s="14">
        <f>IFERROR(IF(Investionen!F195="Verkauf",0,Investionen!J195),0)</f>
        <v>0</v>
      </c>
      <c r="H194" s="13">
        <f>Investionen!A195</f>
        <v>0</v>
      </c>
      <c r="I194" s="14">
        <f>IFERROR(Investionen!I195,0)</f>
        <v>0</v>
      </c>
      <c r="K194" s="145" t="s">
        <v>1274</v>
      </c>
      <c r="L194" s="146" t="s">
        <v>2588</v>
      </c>
      <c r="M194" s="146" t="s">
        <v>3227</v>
      </c>
      <c r="O194" s="13">
        <f>Investionen!A177</f>
        <v>0</v>
      </c>
      <c r="P194" s="14">
        <f>IFERROR(IF(Investionen!F177="Verkauf",0,Investionen!G177),0)</f>
        <v>0</v>
      </c>
      <c r="Q194" s="43"/>
      <c r="R194" s="258"/>
      <c r="T194" s="57"/>
      <c r="U194" s="3">
        <f>ROUND(IFERROR(SUM(T194*(VLOOKUP(S194,API!1:1048576,13,FALSE))),0),2)</f>
        <v>0</v>
      </c>
      <c r="V194" s="56">
        <f>ROUND(SUMIF(Investionen!A4:A5200,S194,Investionen!G4:G5200),2)</f>
        <v>0</v>
      </c>
      <c r="X194" s="31"/>
      <c r="Z194" s="172">
        <f>Investionen!H194</f>
        <v>0</v>
      </c>
      <c r="AE194">
        <v>177</v>
      </c>
      <c r="AJ194">
        <v>174</v>
      </c>
      <c r="AK194" s="199" t="e">
        <f t="shared" si="18"/>
        <v>#VALUE!</v>
      </c>
      <c r="AL194" s="199">
        <f t="shared" ca="1" si="19"/>
        <v>43174</v>
      </c>
      <c r="AM194" t="e">
        <f t="shared" ca="1" si="20"/>
        <v>#VALUE!</v>
      </c>
      <c r="AO194" t="str">
        <f t="shared" si="21"/>
        <v/>
      </c>
      <c r="BA194" s="53"/>
      <c r="BB194" s="53">
        <f>ROUND(SUMIF(Transaktionen!A4:A5200,BA194,Transaktionen!B4:B5200),8)</f>
        <v>0</v>
      </c>
      <c r="BC194" s="53">
        <f>ROUND(IFERROR(SUM(BB194*(VLOOKUP(BA194,API!1:1048576,13,FALSE))),0),2)</f>
        <v>0</v>
      </c>
    </row>
    <row r="195" spans="6:55" ht="15.75" thickBot="1" x14ac:dyDescent="0.3">
      <c r="F195" s="13">
        <f>Investionen!A196</f>
        <v>0</v>
      </c>
      <c r="G195" s="14">
        <f>IFERROR(IF(Investionen!F196="Verkauf",0,Investionen!J196),0)</f>
        <v>0</v>
      </c>
      <c r="H195" s="13">
        <f>Investionen!A196</f>
        <v>0</v>
      </c>
      <c r="I195" s="14">
        <f>IFERROR(Investionen!I196,0)</f>
        <v>0</v>
      </c>
      <c r="K195" s="147" t="s">
        <v>2127</v>
      </c>
      <c r="L195" s="148" t="s">
        <v>2738</v>
      </c>
      <c r="M195" s="148" t="s">
        <v>3122</v>
      </c>
      <c r="O195" s="13">
        <f>Investionen!A178</f>
        <v>0</v>
      </c>
      <c r="P195" s="14">
        <f>IFERROR(IF(Investionen!F178="Verkauf",0,Investionen!G178),0)</f>
        <v>0</v>
      </c>
      <c r="Q195" s="43"/>
      <c r="R195" s="258"/>
      <c r="T195" s="57"/>
      <c r="U195" s="3">
        <f>ROUND(IFERROR(SUM(T195*(VLOOKUP(S195,API!1:1048576,13,FALSE))),0),2)</f>
        <v>0</v>
      </c>
      <c r="V195" s="56">
        <f>ROUND(SUMIF(Investionen!A4:A5200,S195,Investionen!G4:G5200),2)</f>
        <v>0</v>
      </c>
      <c r="X195" s="31"/>
      <c r="Z195" s="172">
        <f>Investionen!H195</f>
        <v>0</v>
      </c>
      <c r="AE195" s="9">
        <v>178</v>
      </c>
      <c r="AF195" s="9"/>
      <c r="AJ195" s="9">
        <v>175</v>
      </c>
      <c r="AK195" s="199" t="e">
        <f t="shared" si="18"/>
        <v>#VALUE!</v>
      </c>
      <c r="AL195" s="199">
        <f t="shared" ca="1" si="19"/>
        <v>43174</v>
      </c>
      <c r="AM195" t="e">
        <f t="shared" ca="1" si="20"/>
        <v>#VALUE!</v>
      </c>
      <c r="AO195" t="str">
        <f t="shared" si="21"/>
        <v/>
      </c>
      <c r="BA195" s="53"/>
      <c r="BB195" s="53">
        <f>ROUND(SUMIF(Transaktionen!A4:A5200,BA195,Transaktionen!B4:B5200),8)</f>
        <v>0</v>
      </c>
      <c r="BC195" s="53">
        <f>ROUND(IFERROR(SUM(BB195*(VLOOKUP(BA195,API!1:1048576,13,FALSE))),0),2)</f>
        <v>0</v>
      </c>
    </row>
    <row r="196" spans="6:55" ht="15.75" thickBot="1" x14ac:dyDescent="0.3">
      <c r="F196" s="13">
        <f>Investionen!A197</f>
        <v>0</v>
      </c>
      <c r="G196" s="14">
        <f>IFERROR(IF(Investionen!F197="Verkauf",0,Investionen!J197),0)</f>
        <v>0</v>
      </c>
      <c r="H196" s="13">
        <f>Investionen!A197</f>
        <v>0</v>
      </c>
      <c r="I196" s="14">
        <f>IFERROR(Investionen!I197,0)</f>
        <v>0</v>
      </c>
      <c r="K196" s="147" t="s">
        <v>1601</v>
      </c>
      <c r="L196" s="148" t="s">
        <v>2738</v>
      </c>
      <c r="M196" s="148" t="s">
        <v>3552</v>
      </c>
      <c r="O196" s="13">
        <f>Investionen!A179</f>
        <v>0</v>
      </c>
      <c r="P196" s="14">
        <f>IFERROR(IF(Investionen!F179="Verkauf",0,Investionen!G179),0)</f>
        <v>0</v>
      </c>
      <c r="Q196" s="43"/>
      <c r="R196" s="258"/>
      <c r="T196" s="57"/>
      <c r="U196" s="3">
        <f>ROUND(IFERROR(SUM(T196*(VLOOKUP(S196,API!1:1048576,13,FALSE))),0),2)</f>
        <v>0</v>
      </c>
      <c r="V196" s="56">
        <f>ROUND(SUMIF(Investionen!A4:A5200,S196,Investionen!G4:G5200),2)</f>
        <v>0</v>
      </c>
      <c r="X196" s="31"/>
      <c r="Z196" s="172">
        <f>Investionen!H196</f>
        <v>0</v>
      </c>
      <c r="AE196">
        <v>179</v>
      </c>
      <c r="AJ196">
        <v>176</v>
      </c>
      <c r="AK196" s="199" t="e">
        <f t="shared" si="18"/>
        <v>#VALUE!</v>
      </c>
      <c r="AL196" s="199">
        <f t="shared" ca="1" si="19"/>
        <v>43174</v>
      </c>
      <c r="AM196" t="e">
        <f t="shared" ca="1" si="20"/>
        <v>#VALUE!</v>
      </c>
      <c r="AO196" t="str">
        <f t="shared" si="21"/>
        <v/>
      </c>
      <c r="BA196" s="53"/>
      <c r="BB196" s="53">
        <f>ROUND(SUMIF(Transaktionen!A4:A5200,BA196,Transaktionen!B4:B5200),8)</f>
        <v>0</v>
      </c>
      <c r="BC196" s="53">
        <f>ROUND(IFERROR(SUM(BB196*(VLOOKUP(BA196,API!1:1048576,13,FALSE))),0),2)</f>
        <v>0</v>
      </c>
    </row>
    <row r="197" spans="6:55" ht="15.75" thickBot="1" x14ac:dyDescent="0.3">
      <c r="F197" s="13">
        <f>Investionen!A198</f>
        <v>0</v>
      </c>
      <c r="G197" s="14">
        <f>IFERROR(IF(Investionen!F198="Verkauf",0,Investionen!J198),0)</f>
        <v>0</v>
      </c>
      <c r="H197" s="13">
        <f>Investionen!A198</f>
        <v>0</v>
      </c>
      <c r="I197" s="14">
        <f>IFERROR(Investionen!I198,0)</f>
        <v>0</v>
      </c>
      <c r="K197" s="145" t="s">
        <v>2639</v>
      </c>
      <c r="L197" s="146" t="s">
        <v>2738</v>
      </c>
      <c r="M197" s="146" t="s">
        <v>4016</v>
      </c>
      <c r="O197" s="13">
        <f>Investionen!A180</f>
        <v>0</v>
      </c>
      <c r="P197" s="14">
        <f>IFERROR(IF(Investionen!F180="Verkauf",0,Investionen!G180),0)</f>
        <v>0</v>
      </c>
      <c r="Q197" s="43"/>
      <c r="R197" s="258"/>
      <c r="T197" s="57"/>
      <c r="U197" s="3">
        <f>ROUND(IFERROR(SUM(T197*(VLOOKUP(S197,API!1:1048576,13,FALSE))),0),2)</f>
        <v>0</v>
      </c>
      <c r="V197" s="56">
        <f>ROUND(SUMIF(Investionen!A4:A5200,S197,Investionen!G4:G5200),2)</f>
        <v>0</v>
      </c>
      <c r="X197" s="31"/>
      <c r="Z197" s="172">
        <f>Investionen!H197</f>
        <v>0</v>
      </c>
      <c r="AE197">
        <v>180</v>
      </c>
      <c r="AJ197">
        <v>177</v>
      </c>
      <c r="AK197" s="199" t="e">
        <f t="shared" si="18"/>
        <v>#VALUE!</v>
      </c>
      <c r="AL197" s="199">
        <f t="shared" ca="1" si="19"/>
        <v>43174</v>
      </c>
      <c r="AM197" t="e">
        <f t="shared" ca="1" si="20"/>
        <v>#VALUE!</v>
      </c>
      <c r="AO197" t="str">
        <f t="shared" si="21"/>
        <v/>
      </c>
      <c r="BA197" s="53"/>
      <c r="BB197" s="53">
        <f>ROUND(SUMIF(Transaktionen!A4:A5200,BA197,Transaktionen!B4:B5200),8)</f>
        <v>0</v>
      </c>
      <c r="BC197" s="53">
        <f>ROUND(IFERROR(SUM(BB197*(VLOOKUP(BA197,API!1:1048576,13,FALSE))),0),2)</f>
        <v>0</v>
      </c>
    </row>
    <row r="198" spans="6:55" ht="15.75" thickBot="1" x14ac:dyDescent="0.3">
      <c r="F198" s="13">
        <f>Investionen!A199</f>
        <v>0</v>
      </c>
      <c r="G198" s="14">
        <f>IFERROR(IF(Investionen!F199="Verkauf",0,Investionen!J199),0)</f>
        <v>0</v>
      </c>
      <c r="H198" s="13">
        <f>Investionen!A199</f>
        <v>0</v>
      </c>
      <c r="I198" s="14">
        <f>IFERROR(Investionen!I199,0)</f>
        <v>0</v>
      </c>
      <c r="K198" s="147" t="s">
        <v>2205</v>
      </c>
      <c r="L198" s="148" t="s">
        <v>2817</v>
      </c>
      <c r="M198" s="148" t="s">
        <v>4245</v>
      </c>
      <c r="O198" s="13">
        <f>Investionen!A181</f>
        <v>0</v>
      </c>
      <c r="P198" s="14">
        <f>IFERROR(IF(Investionen!F181="Verkauf",0,Investionen!G181),0)</f>
        <v>0</v>
      </c>
      <c r="Q198" s="43"/>
      <c r="R198" s="258"/>
      <c r="T198" s="57"/>
      <c r="U198" s="3">
        <f>ROUND(IFERROR(SUM(T198*(VLOOKUP(S198,API!1:1048576,13,FALSE))),0),2)</f>
        <v>0</v>
      </c>
      <c r="V198" s="56">
        <f>ROUND(SUMIF(Investionen!A4:A5200,S198,Investionen!G4:G5200),2)</f>
        <v>0</v>
      </c>
      <c r="X198" s="31"/>
      <c r="Z198" s="172">
        <f>Investionen!H198</f>
        <v>0</v>
      </c>
      <c r="AE198" s="9">
        <v>181</v>
      </c>
      <c r="AF198" s="9"/>
      <c r="AJ198" s="9">
        <v>178</v>
      </c>
      <c r="AK198" s="199" t="e">
        <f t="shared" si="18"/>
        <v>#VALUE!</v>
      </c>
      <c r="AL198" s="199">
        <f t="shared" ca="1" si="19"/>
        <v>43174</v>
      </c>
      <c r="AM198" t="e">
        <f t="shared" ca="1" si="20"/>
        <v>#VALUE!</v>
      </c>
      <c r="AO198" t="str">
        <f t="shared" si="21"/>
        <v/>
      </c>
      <c r="BA198" s="53"/>
      <c r="BB198" s="53">
        <f>ROUND(SUMIF(Transaktionen!A4:A5200,BA198,Transaktionen!B4:B5200),8)</f>
        <v>0</v>
      </c>
      <c r="BC198" s="53">
        <f>ROUND(IFERROR(SUM(BB198*(VLOOKUP(BA198,API!1:1048576,13,FALSE))),0),2)</f>
        <v>0</v>
      </c>
    </row>
    <row r="199" spans="6:55" ht="15.75" thickBot="1" x14ac:dyDescent="0.3">
      <c r="F199" s="13">
        <f>Investionen!A200</f>
        <v>0</v>
      </c>
      <c r="G199" s="14">
        <f>IFERROR(IF(Investionen!F200="Verkauf",0,Investionen!J200),0)</f>
        <v>0</v>
      </c>
      <c r="H199" s="13">
        <f>Investionen!A200</f>
        <v>0</v>
      </c>
      <c r="I199" s="14">
        <f>IFERROR(Investionen!I200,0)</f>
        <v>0</v>
      </c>
      <c r="K199" s="145" t="s">
        <v>1914</v>
      </c>
      <c r="L199" s="146" t="s">
        <v>2706</v>
      </c>
      <c r="M199" s="146" t="s">
        <v>3866</v>
      </c>
      <c r="O199" s="13">
        <f>Investionen!A182</f>
        <v>0</v>
      </c>
      <c r="P199" s="14">
        <f>IFERROR(IF(Investionen!F182="Verkauf",0,Investionen!G182),0)</f>
        <v>0</v>
      </c>
      <c r="Q199" s="43"/>
      <c r="R199" s="258"/>
      <c r="T199" s="57"/>
      <c r="U199" s="3">
        <f>ROUND(IFERROR(SUM(T199*(VLOOKUP(S199,API!1:1048576,13,FALSE))),0),2)</f>
        <v>0</v>
      </c>
      <c r="V199" s="56">
        <f>ROUND(SUMIF(Investionen!A4:A5200,S199,Investionen!G4:G5200),2)</f>
        <v>0</v>
      </c>
      <c r="X199" s="31"/>
      <c r="Z199" s="172">
        <f>Investionen!H199</f>
        <v>0</v>
      </c>
      <c r="AE199">
        <v>182</v>
      </c>
      <c r="AJ199">
        <v>179</v>
      </c>
      <c r="AK199" s="199" t="e">
        <f t="shared" si="18"/>
        <v>#VALUE!</v>
      </c>
      <c r="AL199" s="199">
        <f t="shared" ca="1" si="19"/>
        <v>43174</v>
      </c>
      <c r="AM199" t="e">
        <f t="shared" ca="1" si="20"/>
        <v>#VALUE!</v>
      </c>
      <c r="AO199" t="str">
        <f t="shared" si="21"/>
        <v/>
      </c>
      <c r="BA199" s="53"/>
      <c r="BB199" s="53">
        <f>ROUND(SUMIF(Transaktionen!A4:A5200,BA199,Transaktionen!B4:B5200),8)</f>
        <v>0</v>
      </c>
      <c r="BC199" s="53">
        <f>ROUND(IFERROR(SUM(BB199*(VLOOKUP(BA199,API!1:1048576,13,FALSE))),0),2)</f>
        <v>0</v>
      </c>
    </row>
    <row r="200" spans="6:55" ht="15.75" thickBot="1" x14ac:dyDescent="0.3">
      <c r="F200" s="13">
        <f>Investionen!A201</f>
        <v>0</v>
      </c>
      <c r="G200" s="14">
        <f>IFERROR(IF(Investionen!F201="Verkauf",0,Investionen!J201),0)</f>
        <v>0</v>
      </c>
      <c r="H200" s="13">
        <f>Investionen!A201</f>
        <v>0</v>
      </c>
      <c r="I200" s="14">
        <f>IFERROR(Investionen!I201,0)</f>
        <v>0</v>
      </c>
      <c r="K200" s="147" t="s">
        <v>1065</v>
      </c>
      <c r="L200" s="148" t="s">
        <v>2716</v>
      </c>
      <c r="M200" s="148" t="s">
        <v>3056</v>
      </c>
      <c r="O200" s="13">
        <f>Investionen!A183</f>
        <v>0</v>
      </c>
      <c r="P200" s="14">
        <f>IFERROR(IF(Investionen!F183="Verkauf",0,Investionen!G183),0)</f>
        <v>0</v>
      </c>
      <c r="Q200" s="43"/>
      <c r="R200" s="258"/>
      <c r="T200" s="57"/>
      <c r="U200" s="3">
        <f>ROUND(IFERROR(SUM(T200*(VLOOKUP(S200,API!1:1048576,13,FALSE))),0),2)</f>
        <v>0</v>
      </c>
      <c r="V200" s="56">
        <f>ROUND(SUMIF(Investionen!A4:A5200,S200,Investionen!G4:G5200),2)</f>
        <v>0</v>
      </c>
      <c r="X200" s="31"/>
      <c r="Z200" s="172">
        <f>Investionen!H200</f>
        <v>0</v>
      </c>
      <c r="AE200">
        <v>183</v>
      </c>
      <c r="AJ200">
        <v>180</v>
      </c>
      <c r="AK200" s="199" t="e">
        <f t="shared" si="18"/>
        <v>#VALUE!</v>
      </c>
      <c r="AL200" s="199">
        <f t="shared" ca="1" si="19"/>
        <v>43174</v>
      </c>
      <c r="AM200" t="e">
        <f t="shared" ca="1" si="20"/>
        <v>#VALUE!</v>
      </c>
      <c r="AO200" t="str">
        <f t="shared" si="21"/>
        <v/>
      </c>
      <c r="BA200" s="53"/>
      <c r="BB200" s="53">
        <f>ROUND(SUMIF(Transaktionen!A4:A5200,BA200,Transaktionen!B4:B5200),8)</f>
        <v>0</v>
      </c>
      <c r="BC200" s="53">
        <f>ROUND(IFERROR(SUM(BB200*(VLOOKUP(BA200,API!1:1048576,13,FALSE))),0),2)</f>
        <v>0</v>
      </c>
    </row>
    <row r="201" spans="6:55" ht="15.75" thickBot="1" x14ac:dyDescent="0.3">
      <c r="F201" s="13">
        <f>Investionen!A202</f>
        <v>0</v>
      </c>
      <c r="G201" s="14">
        <f>IFERROR(IF(Investionen!F202="Verkauf",0,Investionen!J202),0)</f>
        <v>0</v>
      </c>
      <c r="H201" s="13">
        <f>Investionen!A202</f>
        <v>0</v>
      </c>
      <c r="I201" s="14">
        <f>IFERROR(Investionen!I202,0)</f>
        <v>0</v>
      </c>
      <c r="K201" s="145" t="s">
        <v>1869</v>
      </c>
      <c r="L201" s="146" t="s">
        <v>2716</v>
      </c>
      <c r="M201" s="146" t="s">
        <v>3868</v>
      </c>
      <c r="O201" s="13">
        <f>Investionen!A184</f>
        <v>0</v>
      </c>
      <c r="P201" s="14">
        <f>IFERROR(IF(Investionen!F184="Verkauf",0,Investionen!G184),0)</f>
        <v>0</v>
      </c>
      <c r="Q201" s="43"/>
      <c r="R201" s="258"/>
      <c r="T201" s="57"/>
      <c r="U201" s="3">
        <f>ROUND(IFERROR(SUM(T201*(VLOOKUP(S201,API!1:1048576,13,FALSE))),0),2)</f>
        <v>0</v>
      </c>
      <c r="V201" s="56">
        <f>ROUND(SUMIF(Investionen!A4:A5200,S201,Investionen!G4:G5200),2)</f>
        <v>0</v>
      </c>
      <c r="X201" s="31"/>
      <c r="Z201" s="172">
        <f>Investionen!H201</f>
        <v>0</v>
      </c>
      <c r="AE201" s="9">
        <v>184</v>
      </c>
      <c r="AF201" s="9"/>
      <c r="AJ201" s="9">
        <v>181</v>
      </c>
      <c r="AK201" s="199" t="e">
        <f t="shared" si="18"/>
        <v>#VALUE!</v>
      </c>
      <c r="AL201" s="199">
        <f t="shared" ca="1" si="19"/>
        <v>43174</v>
      </c>
      <c r="AM201" t="e">
        <f t="shared" ca="1" si="20"/>
        <v>#VALUE!</v>
      </c>
      <c r="AO201" t="str">
        <f t="shared" si="21"/>
        <v/>
      </c>
      <c r="BA201" s="53"/>
      <c r="BB201" s="53">
        <f>ROUND(SUMIF(Transaktionen!A4:A5200,BA201,Transaktionen!B4:B5200),8)</f>
        <v>0</v>
      </c>
      <c r="BC201" s="53">
        <f>ROUND(IFERROR(SUM(BB201*(VLOOKUP(BA201,API!1:1048576,13,FALSE))),0),2)</f>
        <v>0</v>
      </c>
    </row>
    <row r="202" spans="6:55" ht="15.75" thickBot="1" x14ac:dyDescent="0.3">
      <c r="F202" s="13">
        <f>Investionen!A203</f>
        <v>0</v>
      </c>
      <c r="G202" s="14">
        <f>IFERROR(IF(Investionen!F203="Verkauf",0,Investionen!J203),0)</f>
        <v>0</v>
      </c>
      <c r="H202" s="13">
        <f>Investionen!A203</f>
        <v>0</v>
      </c>
      <c r="I202" s="14">
        <f>IFERROR(Investionen!I203,0)</f>
        <v>0</v>
      </c>
      <c r="K202" s="145" t="s">
        <v>1541</v>
      </c>
      <c r="L202" s="146" t="s">
        <v>2720</v>
      </c>
      <c r="M202" s="146" t="s">
        <v>3508</v>
      </c>
      <c r="O202" s="13">
        <f>Investionen!A185</f>
        <v>0</v>
      </c>
      <c r="P202" s="14">
        <f>IFERROR(IF(Investionen!F185="Verkauf",0,Investionen!G185),0)</f>
        <v>0</v>
      </c>
      <c r="Q202" s="43"/>
      <c r="R202" s="258"/>
      <c r="T202" s="57"/>
      <c r="U202" s="3">
        <f>ROUND(IFERROR(SUM(T202*(VLOOKUP(S202,API!1:1048576,13,FALSE))),0),2)</f>
        <v>0</v>
      </c>
      <c r="V202" s="56">
        <f>ROUND(SUMIF(Investionen!A4:A5200,S202,Investionen!G4:G5200),2)</f>
        <v>0</v>
      </c>
      <c r="X202" s="31"/>
      <c r="Z202" s="172">
        <f>Investionen!H202</f>
        <v>0</v>
      </c>
      <c r="AE202">
        <v>185</v>
      </c>
      <c r="AJ202">
        <v>182</v>
      </c>
      <c r="AK202" s="199" t="e">
        <f t="shared" si="18"/>
        <v>#VALUE!</v>
      </c>
      <c r="AL202" s="199">
        <f t="shared" ca="1" si="19"/>
        <v>43174</v>
      </c>
      <c r="AM202" t="e">
        <f t="shared" ca="1" si="20"/>
        <v>#VALUE!</v>
      </c>
      <c r="AO202" t="str">
        <f t="shared" si="21"/>
        <v/>
      </c>
      <c r="BA202" s="53"/>
      <c r="BB202" s="53">
        <f>ROUND(SUMIF(Transaktionen!A4:A5200,BA202,Transaktionen!B4:B5200),8)</f>
        <v>0</v>
      </c>
      <c r="BC202" s="53">
        <f>ROUND(IFERROR(SUM(BB202*(VLOOKUP(BA202,API!1:1048576,13,FALSE))),0),2)</f>
        <v>0</v>
      </c>
    </row>
    <row r="203" spans="6:55" ht="15.75" thickBot="1" x14ac:dyDescent="0.3">
      <c r="F203" s="13">
        <f>Investionen!A204</f>
        <v>0</v>
      </c>
      <c r="G203" s="14">
        <f>IFERROR(IF(Investionen!F204="Verkauf",0,Investionen!J204),0)</f>
        <v>0</v>
      </c>
      <c r="H203" s="13">
        <f>Investionen!A204</f>
        <v>0</v>
      </c>
      <c r="I203" s="14">
        <f>IFERROR(Investionen!I204,0)</f>
        <v>0</v>
      </c>
      <c r="K203" s="145" t="s">
        <v>1616</v>
      </c>
      <c r="L203" s="146" t="s">
        <v>3006</v>
      </c>
      <c r="M203" s="146" t="s">
        <v>3571</v>
      </c>
      <c r="O203" s="13">
        <f>Investionen!A186</f>
        <v>0</v>
      </c>
      <c r="P203" s="14">
        <f>IFERROR(IF(Investionen!F186="Verkauf",0,Investionen!G186),0)</f>
        <v>0</v>
      </c>
      <c r="Q203" s="43"/>
      <c r="R203" s="258"/>
      <c r="T203" s="57"/>
      <c r="U203" s="3">
        <f>ROUND(IFERROR(SUM(T203*(VLOOKUP(S203,API!1:1048576,13,FALSE))),0),2)</f>
        <v>0</v>
      </c>
      <c r="V203" s="56">
        <f>ROUND(SUMIF(Investionen!A4:A5200,S203,Investionen!G4:G5200),2)</f>
        <v>0</v>
      </c>
      <c r="X203" s="31"/>
      <c r="Z203" s="172">
        <f>Investionen!H203</f>
        <v>0</v>
      </c>
      <c r="AE203">
        <v>186</v>
      </c>
      <c r="AJ203">
        <v>183</v>
      </c>
      <c r="AK203" s="199" t="e">
        <f t="shared" si="18"/>
        <v>#VALUE!</v>
      </c>
      <c r="AL203" s="199">
        <f t="shared" ca="1" si="19"/>
        <v>43174</v>
      </c>
      <c r="AM203" t="e">
        <f t="shared" ca="1" si="20"/>
        <v>#VALUE!</v>
      </c>
      <c r="AO203" t="str">
        <f t="shared" si="21"/>
        <v/>
      </c>
      <c r="BA203" s="53"/>
      <c r="BB203" s="53">
        <f>ROUND(SUMIF(Transaktionen!A4:A5200,BA203,Transaktionen!B4:B5200),8)</f>
        <v>0</v>
      </c>
      <c r="BC203" s="53">
        <f>ROUND(IFERROR(SUM(BB203*(VLOOKUP(BA203,API!1:1048576,13,FALSE))),0),2)</f>
        <v>0</v>
      </c>
    </row>
    <row r="204" spans="6:55" ht="15.75" thickBot="1" x14ac:dyDescent="0.3">
      <c r="F204" s="13">
        <f>Investionen!A205</f>
        <v>0</v>
      </c>
      <c r="G204" s="14">
        <f>IFERROR(IF(Investionen!F205="Verkauf",0,Investionen!J205),0)</f>
        <v>0</v>
      </c>
      <c r="H204" s="13">
        <f>Investionen!A205</f>
        <v>0</v>
      </c>
      <c r="I204" s="14">
        <f>IFERROR(Investionen!I205,0)</f>
        <v>0</v>
      </c>
      <c r="K204" s="147" t="s">
        <v>2183</v>
      </c>
      <c r="L204" s="148" t="s">
        <v>2762</v>
      </c>
      <c r="M204" s="148" t="s">
        <v>4125</v>
      </c>
      <c r="O204" s="13">
        <f>Investionen!A187</f>
        <v>0</v>
      </c>
      <c r="P204" s="14">
        <f>IFERROR(IF(Investionen!F187="Verkauf",0,Investionen!G187),0)</f>
        <v>0</v>
      </c>
      <c r="Q204" s="43"/>
      <c r="R204" s="258"/>
      <c r="T204" s="57"/>
      <c r="U204" s="3">
        <f>ROUND(IFERROR(SUM(T204*(VLOOKUP(S204,API!1:1048576,13,FALSE))),0),2)</f>
        <v>0</v>
      </c>
      <c r="V204" s="56">
        <f>ROUND(SUMIF(Investionen!A4:A5200,S204,Investionen!G4:G5200),2)</f>
        <v>0</v>
      </c>
      <c r="X204" s="31"/>
      <c r="Z204" s="172">
        <f>Investionen!H204</f>
        <v>0</v>
      </c>
      <c r="AE204" s="9">
        <v>187</v>
      </c>
      <c r="AF204" s="9"/>
      <c r="AJ204" s="9">
        <v>184</v>
      </c>
      <c r="AK204" s="199" t="e">
        <f t="shared" si="18"/>
        <v>#VALUE!</v>
      </c>
      <c r="AL204" s="199">
        <f t="shared" ca="1" si="19"/>
        <v>43174</v>
      </c>
      <c r="AM204" t="e">
        <f t="shared" ca="1" si="20"/>
        <v>#VALUE!</v>
      </c>
      <c r="AO204" t="str">
        <f t="shared" si="21"/>
        <v/>
      </c>
      <c r="BA204" s="53"/>
      <c r="BB204" s="53">
        <f>ROUND(SUMIF(Transaktionen!A4:A5200,BA204,Transaktionen!B4:B5200),8)</f>
        <v>0</v>
      </c>
      <c r="BC204" s="53">
        <f>ROUND(IFERROR(SUM(BB204*(VLOOKUP(BA204,API!1:1048576,13,FALSE))),0),2)</f>
        <v>0</v>
      </c>
    </row>
    <row r="205" spans="6:55" ht="15.75" thickBot="1" x14ac:dyDescent="0.3">
      <c r="F205" s="13">
        <f>Investionen!A206</f>
        <v>0</v>
      </c>
      <c r="G205" s="14">
        <f>IFERROR(IF(Investionen!F206="Verkauf",0,Investionen!J206),0)</f>
        <v>0</v>
      </c>
      <c r="H205" s="13">
        <f>Investionen!A206</f>
        <v>0</v>
      </c>
      <c r="I205" s="14">
        <f>IFERROR(Investionen!I206,0)</f>
        <v>0</v>
      </c>
      <c r="K205" s="147" t="s">
        <v>1439</v>
      </c>
      <c r="L205" s="148" t="s">
        <v>2778</v>
      </c>
      <c r="M205" s="148" t="s">
        <v>3466</v>
      </c>
      <c r="O205" s="13">
        <f>Investionen!A188</f>
        <v>0</v>
      </c>
      <c r="P205" s="14">
        <f>IFERROR(IF(Investionen!F188="Verkauf",0,Investionen!G188),0)</f>
        <v>0</v>
      </c>
      <c r="Q205" s="43"/>
      <c r="R205" s="258"/>
      <c r="T205" s="57"/>
      <c r="U205" s="3">
        <f>ROUND(IFERROR(SUM(T205*(VLOOKUP(S205,API!1:1048576,13,FALSE))),0),2)</f>
        <v>0</v>
      </c>
      <c r="V205" s="56">
        <f>ROUND(SUMIF(Investionen!A4:A5200,S205,Investionen!G4:G5200),2)</f>
        <v>0</v>
      </c>
      <c r="X205" s="31"/>
      <c r="Z205" s="172">
        <f>Investionen!H205</f>
        <v>0</v>
      </c>
      <c r="AE205">
        <v>188</v>
      </c>
      <c r="AJ205">
        <v>185</v>
      </c>
      <c r="AK205" s="199" t="e">
        <f t="shared" si="18"/>
        <v>#VALUE!</v>
      </c>
      <c r="AL205" s="199">
        <f t="shared" ca="1" si="19"/>
        <v>43174</v>
      </c>
      <c r="AM205" t="e">
        <f t="shared" ca="1" si="20"/>
        <v>#VALUE!</v>
      </c>
      <c r="AO205" t="str">
        <f t="shared" si="21"/>
        <v/>
      </c>
      <c r="BA205" s="53"/>
      <c r="BB205" s="53">
        <f>ROUND(SUMIF(Transaktionen!A4:A5200,BA205,Transaktionen!B4:B5200),8)</f>
        <v>0</v>
      </c>
      <c r="BC205" s="53">
        <f>ROUND(IFERROR(SUM(BB205*(VLOOKUP(BA205,API!1:1048576,13,FALSE))),0),2)</f>
        <v>0</v>
      </c>
    </row>
    <row r="206" spans="6:55" ht="15.75" thickBot="1" x14ac:dyDescent="0.3">
      <c r="F206" s="13">
        <f>Investionen!A207</f>
        <v>0</v>
      </c>
      <c r="G206" s="14">
        <f>IFERROR(IF(Investionen!F207="Verkauf",0,Investionen!J207),0)</f>
        <v>0</v>
      </c>
      <c r="H206" s="13">
        <f>Investionen!A207</f>
        <v>0</v>
      </c>
      <c r="I206" s="14">
        <f>IFERROR(Investionen!I207,0)</f>
        <v>0</v>
      </c>
      <c r="K206" s="147" t="s">
        <v>1693</v>
      </c>
      <c r="L206" s="148" t="s">
        <v>2778</v>
      </c>
      <c r="M206" s="148" t="s">
        <v>3702</v>
      </c>
      <c r="O206" s="13">
        <f>Investionen!A189</f>
        <v>0</v>
      </c>
      <c r="P206" s="14">
        <f>IFERROR(IF(Investionen!F189="Verkauf",0,Investionen!G189),0)</f>
        <v>0</v>
      </c>
      <c r="Q206" s="43"/>
      <c r="R206" s="258"/>
      <c r="T206" s="57"/>
      <c r="U206" s="3">
        <f>ROUND(IFERROR(SUM(T206*(VLOOKUP(S206,API!1:1048576,13,FALSE))),0),2)</f>
        <v>0</v>
      </c>
      <c r="V206" s="56">
        <f>ROUND(SUMIF(Investionen!A4:A5200,S206,Investionen!G4:G5200),2)</f>
        <v>0</v>
      </c>
      <c r="X206" s="31"/>
      <c r="Z206" s="172">
        <f>Investionen!H206</f>
        <v>0</v>
      </c>
      <c r="AE206">
        <v>189</v>
      </c>
      <c r="AJ206">
        <v>186</v>
      </c>
      <c r="AK206" s="199" t="e">
        <f t="shared" si="18"/>
        <v>#VALUE!</v>
      </c>
      <c r="AL206" s="199">
        <f t="shared" ca="1" si="19"/>
        <v>43174</v>
      </c>
      <c r="AM206" t="e">
        <f t="shared" ca="1" si="20"/>
        <v>#VALUE!</v>
      </c>
      <c r="AO206" t="str">
        <f t="shared" si="21"/>
        <v/>
      </c>
      <c r="BA206" s="53"/>
      <c r="BB206" s="53">
        <f>ROUND(SUMIF(Transaktionen!A4:A5200,BA206,Transaktionen!B4:B5200),8)</f>
        <v>0</v>
      </c>
      <c r="BC206" s="53">
        <f>ROUND(IFERROR(SUM(BB206*(VLOOKUP(BA206,API!1:1048576,13,FALSE))),0),2)</f>
        <v>0</v>
      </c>
    </row>
    <row r="207" spans="6:55" ht="15.75" thickBot="1" x14ac:dyDescent="0.3">
      <c r="F207" s="13">
        <f>Investionen!A208</f>
        <v>0</v>
      </c>
      <c r="G207" s="14">
        <f>IFERROR(IF(Investionen!F208="Verkauf",0,Investionen!J208),0)</f>
        <v>0</v>
      </c>
      <c r="H207" s="13">
        <f>Investionen!A208</f>
        <v>0</v>
      </c>
      <c r="I207" s="14">
        <f>IFERROR(Investionen!I208,0)</f>
        <v>0</v>
      </c>
      <c r="K207" s="147" t="s">
        <v>1744</v>
      </c>
      <c r="L207" s="148" t="s">
        <v>2778</v>
      </c>
      <c r="M207" s="148" t="s">
        <v>4106</v>
      </c>
      <c r="O207" s="13">
        <f>Investionen!A190</f>
        <v>0</v>
      </c>
      <c r="P207" s="14">
        <f>IFERROR(IF(Investionen!F190="Verkauf",0,Investionen!G190),0)</f>
        <v>0</v>
      </c>
      <c r="Q207" s="43"/>
      <c r="R207" s="258"/>
      <c r="T207" s="57"/>
      <c r="U207" s="3">
        <f>ROUND(IFERROR(SUM(T207*(VLOOKUP(S207,API!1:1048576,13,FALSE))),0),2)</f>
        <v>0</v>
      </c>
      <c r="V207" s="56">
        <f>ROUND(SUMIF(Investionen!A4:A5200,S207,Investionen!G4:G5200),2)</f>
        <v>0</v>
      </c>
      <c r="X207" s="31"/>
      <c r="Z207" s="172">
        <f>Investionen!H207</f>
        <v>0</v>
      </c>
      <c r="AE207" s="9">
        <v>190</v>
      </c>
      <c r="AF207" s="9"/>
      <c r="AJ207" s="9">
        <v>187</v>
      </c>
      <c r="AK207" s="199" t="e">
        <f t="shared" si="18"/>
        <v>#VALUE!</v>
      </c>
      <c r="AL207" s="199">
        <f t="shared" ca="1" si="19"/>
        <v>43174</v>
      </c>
      <c r="AM207" t="e">
        <f t="shared" ca="1" si="20"/>
        <v>#VALUE!</v>
      </c>
      <c r="AO207" t="str">
        <f t="shared" si="21"/>
        <v/>
      </c>
      <c r="BA207" s="53"/>
      <c r="BB207" s="53">
        <f>ROUND(SUMIF(Transaktionen!A4:A5200,BA207,Transaktionen!B4:B5200),8)</f>
        <v>0</v>
      </c>
      <c r="BC207" s="53">
        <f>ROUND(IFERROR(SUM(BB207*(VLOOKUP(BA207,API!1:1048576,13,FALSE))),0),2)</f>
        <v>0</v>
      </c>
    </row>
    <row r="208" spans="6:55" ht="15.75" thickBot="1" x14ac:dyDescent="0.3">
      <c r="F208" s="13">
        <f>Investionen!A209</f>
        <v>0</v>
      </c>
      <c r="G208" s="14">
        <f>IFERROR(IF(Investionen!F209="Verkauf",0,Investionen!J209),0)</f>
        <v>0</v>
      </c>
      <c r="H208" s="13">
        <f>Investionen!A209</f>
        <v>0</v>
      </c>
      <c r="I208" s="14">
        <f>IFERROR(Investionen!I209,0)</f>
        <v>0</v>
      </c>
      <c r="K208" s="147" t="s">
        <v>1620</v>
      </c>
      <c r="L208" s="148" t="s">
        <v>2747</v>
      </c>
      <c r="M208" s="148" t="s">
        <v>3589</v>
      </c>
      <c r="O208" s="13">
        <f>Investionen!A191</f>
        <v>0</v>
      </c>
      <c r="P208" s="14">
        <f>IFERROR(IF(Investionen!F191="Verkauf",0,Investionen!G191),0)</f>
        <v>0</v>
      </c>
      <c r="Q208" s="43"/>
      <c r="R208" s="258"/>
      <c r="T208" s="57"/>
      <c r="U208" s="3">
        <f>ROUND(IFERROR(SUM(T208*(VLOOKUP(S208,API!1:1048576,13,FALSE))),0),2)</f>
        <v>0</v>
      </c>
      <c r="V208" s="56">
        <f>ROUND(SUMIF(Investionen!A4:A5200,S208,Investionen!G4:G5200),2)</f>
        <v>0</v>
      </c>
      <c r="X208" s="31"/>
      <c r="Z208" s="172">
        <f>Investionen!H208</f>
        <v>0</v>
      </c>
      <c r="AE208">
        <v>191</v>
      </c>
      <c r="AJ208">
        <v>188</v>
      </c>
      <c r="AK208" s="199" t="e">
        <f t="shared" si="18"/>
        <v>#VALUE!</v>
      </c>
      <c r="AL208" s="199">
        <f t="shared" ca="1" si="19"/>
        <v>43174</v>
      </c>
      <c r="AM208" t="e">
        <f t="shared" ca="1" si="20"/>
        <v>#VALUE!</v>
      </c>
      <c r="AO208" t="str">
        <f t="shared" si="21"/>
        <v/>
      </c>
      <c r="BA208" s="53"/>
      <c r="BB208" s="53">
        <f>ROUND(SUMIF(Transaktionen!A4:A5200,BA208,Transaktionen!B4:B5200),8)</f>
        <v>0</v>
      </c>
      <c r="BC208" s="53">
        <f>ROUND(IFERROR(SUM(BB208*(VLOOKUP(BA208,API!1:1048576,13,FALSE))),0),2)</f>
        <v>0</v>
      </c>
    </row>
    <row r="209" spans="6:55" ht="15.75" thickBot="1" x14ac:dyDescent="0.3">
      <c r="F209" s="13">
        <f>Investionen!A210</f>
        <v>0</v>
      </c>
      <c r="G209" s="14">
        <f>IFERROR(IF(Investionen!F210="Verkauf",0,Investionen!J210),0)</f>
        <v>0</v>
      </c>
      <c r="H209" s="13">
        <f>Investionen!A210</f>
        <v>0</v>
      </c>
      <c r="I209" s="14">
        <f>IFERROR(Investionen!I210,0)</f>
        <v>0</v>
      </c>
      <c r="K209" s="145" t="s">
        <v>1471</v>
      </c>
      <c r="L209" s="146" t="s">
        <v>2558</v>
      </c>
      <c r="M209" s="146" t="s">
        <v>3467</v>
      </c>
      <c r="O209" s="13">
        <f>Investionen!A192</f>
        <v>0</v>
      </c>
      <c r="P209" s="14">
        <f>IFERROR(IF(Investionen!F192="Verkauf",0,Investionen!G192),0)</f>
        <v>0</v>
      </c>
      <c r="Q209" s="43"/>
      <c r="R209" s="258"/>
      <c r="T209" s="57"/>
      <c r="U209" s="3">
        <f>ROUND(IFERROR(SUM(T209*(VLOOKUP(S209,API!1:1048576,13,FALSE))),0),2)</f>
        <v>0</v>
      </c>
      <c r="V209" s="56">
        <f>ROUND(SUMIF(Investionen!A4:A5200,S209,Investionen!G4:G5200),2)</f>
        <v>0</v>
      </c>
      <c r="X209" s="31"/>
      <c r="Z209" s="172">
        <f>Investionen!H209</f>
        <v>0</v>
      </c>
      <c r="AE209">
        <v>192</v>
      </c>
      <c r="AJ209">
        <v>189</v>
      </c>
      <c r="AK209" s="199" t="e">
        <f t="shared" si="18"/>
        <v>#VALUE!</v>
      </c>
      <c r="AL209" s="199">
        <f t="shared" ca="1" si="19"/>
        <v>43174</v>
      </c>
      <c r="AM209" t="e">
        <f t="shared" ca="1" si="20"/>
        <v>#VALUE!</v>
      </c>
      <c r="AO209" t="str">
        <f t="shared" si="21"/>
        <v/>
      </c>
      <c r="BA209" s="53"/>
      <c r="BB209" s="53">
        <f>ROUND(SUMIF(Transaktionen!A4:A5200,BA209,Transaktionen!B4:B5200),8)</f>
        <v>0</v>
      </c>
      <c r="BC209" s="53">
        <f>ROUND(IFERROR(SUM(BB209*(VLOOKUP(BA209,API!1:1048576,13,FALSE))),0),2)</f>
        <v>0</v>
      </c>
    </row>
    <row r="210" spans="6:55" ht="15.75" thickBot="1" x14ac:dyDescent="0.3">
      <c r="F210" s="13">
        <f>Investionen!A211</f>
        <v>0</v>
      </c>
      <c r="G210" s="14">
        <f>IFERROR(IF(Investionen!F211="Verkauf",0,Investionen!J211),0)</f>
        <v>0</v>
      </c>
      <c r="H210" s="13">
        <f>Investionen!A211</f>
        <v>0</v>
      </c>
      <c r="I210" s="14">
        <f>IFERROR(Investionen!I211,0)</f>
        <v>0</v>
      </c>
      <c r="K210" s="147" t="s">
        <v>2420</v>
      </c>
      <c r="L210" s="148" t="s">
        <v>2595</v>
      </c>
      <c r="M210" s="148" t="s">
        <v>3105</v>
      </c>
      <c r="O210" s="13">
        <f>Investionen!A193</f>
        <v>0</v>
      </c>
      <c r="P210" s="14">
        <f>IFERROR(IF(Investionen!F193="Verkauf",0,Investionen!G193),0)</f>
        <v>0</v>
      </c>
      <c r="Q210" s="43"/>
      <c r="R210" s="258"/>
      <c r="T210" s="57"/>
      <c r="U210" s="3">
        <f>ROUND(IFERROR(SUM(T210*(VLOOKUP(S210,API!1:1048576,13,FALSE))),0),2)</f>
        <v>0</v>
      </c>
      <c r="V210" s="56">
        <f>ROUND(SUMIF(Investionen!A4:A5200,S210,Investionen!G4:G5200),2)</f>
        <v>0</v>
      </c>
      <c r="X210" s="31"/>
      <c r="Z210" s="172">
        <f>Investionen!H210</f>
        <v>0</v>
      </c>
      <c r="AE210" s="9">
        <v>193</v>
      </c>
      <c r="AF210" s="9"/>
      <c r="AJ210" s="9">
        <v>190</v>
      </c>
      <c r="AK210" s="199" t="e">
        <f t="shared" si="18"/>
        <v>#VALUE!</v>
      </c>
      <c r="AL210" s="199">
        <f t="shared" ca="1" si="19"/>
        <v>43174</v>
      </c>
      <c r="AM210" t="e">
        <f t="shared" ca="1" si="20"/>
        <v>#VALUE!</v>
      </c>
      <c r="AO210" t="str">
        <f t="shared" si="21"/>
        <v/>
      </c>
      <c r="BA210" s="53"/>
      <c r="BB210" s="53">
        <f>ROUND(SUMIF(Transaktionen!A4:A5200,BA210,Transaktionen!B4:B5200),8)</f>
        <v>0</v>
      </c>
      <c r="BC210" s="53">
        <f>ROUND(IFERROR(SUM(BB210*(VLOOKUP(BA210,API!1:1048576,13,FALSE))),0),2)</f>
        <v>0</v>
      </c>
    </row>
    <row r="211" spans="6:55" ht="15.75" thickBot="1" x14ac:dyDescent="0.3">
      <c r="F211" s="13">
        <f>Investionen!A212</f>
        <v>0</v>
      </c>
      <c r="G211" s="14">
        <f>IFERROR(IF(Investionen!F212="Verkauf",0,Investionen!J212),0)</f>
        <v>0</v>
      </c>
      <c r="H211" s="13">
        <f>Investionen!A212</f>
        <v>0</v>
      </c>
      <c r="I211" s="14">
        <f>IFERROR(Investionen!I212,0)</f>
        <v>0</v>
      </c>
      <c r="K211" s="145" t="s">
        <v>2151</v>
      </c>
      <c r="L211" s="146" t="s">
        <v>2595</v>
      </c>
      <c r="M211" s="146" t="s">
        <v>4140</v>
      </c>
      <c r="O211" s="13">
        <f>Investionen!A194</f>
        <v>0</v>
      </c>
      <c r="P211" s="14">
        <f>IFERROR(IF(Investionen!F194="Verkauf",0,Investionen!G194),0)</f>
        <v>0</v>
      </c>
      <c r="Q211" s="43"/>
      <c r="R211" s="258"/>
      <c r="T211" s="57"/>
      <c r="U211" s="3">
        <f>ROUND(IFERROR(SUM(T211*(VLOOKUP(S211,API!1:1048576,13,FALSE))),0),2)</f>
        <v>0</v>
      </c>
      <c r="V211" s="56">
        <f>ROUND(SUMIF(Investionen!A4:A5200,S211,Investionen!G4:G5200),2)</f>
        <v>0</v>
      </c>
      <c r="X211" s="31"/>
      <c r="Z211" s="172">
        <f>Investionen!H211</f>
        <v>0</v>
      </c>
      <c r="AE211">
        <v>194</v>
      </c>
      <c r="AJ211">
        <v>191</v>
      </c>
      <c r="AK211" s="199" t="e">
        <f t="shared" si="18"/>
        <v>#VALUE!</v>
      </c>
      <c r="AL211" s="199">
        <f t="shared" ca="1" si="19"/>
        <v>43174</v>
      </c>
      <c r="AM211" t="e">
        <f t="shared" ca="1" si="20"/>
        <v>#VALUE!</v>
      </c>
      <c r="AO211" t="str">
        <f t="shared" si="21"/>
        <v/>
      </c>
      <c r="BA211" s="53"/>
      <c r="BB211" s="53">
        <f>ROUND(SUMIF(Transaktionen!A4:A5200,BA211,Transaktionen!B4:B5200),8)</f>
        <v>0</v>
      </c>
      <c r="BC211" s="53">
        <f>ROUND(IFERROR(SUM(BB211*(VLOOKUP(BA211,API!1:1048576,13,FALSE))),0),2)</f>
        <v>0</v>
      </c>
    </row>
    <row r="212" spans="6:55" ht="15.75" thickBot="1" x14ac:dyDescent="0.3">
      <c r="F212" s="13">
        <f>Investionen!A213</f>
        <v>0</v>
      </c>
      <c r="G212" s="14">
        <f>IFERROR(IF(Investionen!F213="Verkauf",0,Investionen!J213),0)</f>
        <v>0</v>
      </c>
      <c r="H212" s="13">
        <f>Investionen!A213</f>
        <v>0</v>
      </c>
      <c r="I212" s="14">
        <f>IFERROR(Investionen!I213,0)</f>
        <v>0</v>
      </c>
      <c r="K212" s="147" t="s">
        <v>2301</v>
      </c>
      <c r="L212" s="148" t="s">
        <v>2595</v>
      </c>
      <c r="M212" s="148" t="s">
        <v>4225</v>
      </c>
      <c r="O212" s="13">
        <f>Investionen!A195</f>
        <v>0</v>
      </c>
      <c r="P212" s="14">
        <f>IFERROR(IF(Investionen!F195="Verkauf",0,Investionen!G195),0)</f>
        <v>0</v>
      </c>
      <c r="Q212" s="43"/>
      <c r="R212" s="258"/>
      <c r="T212" s="57"/>
      <c r="U212" s="3">
        <f>ROUND(IFERROR(SUM(T212*(VLOOKUP(S212,API!1:1048576,13,FALSE))),0),2)</f>
        <v>0</v>
      </c>
      <c r="V212" s="56">
        <f>ROUND(SUMIF(Investionen!A4:A5200,S212,Investionen!G4:G5200),2)</f>
        <v>0</v>
      </c>
      <c r="X212" s="31"/>
      <c r="Z212" s="172">
        <f>Investionen!H212</f>
        <v>0</v>
      </c>
      <c r="AE212">
        <v>195</v>
      </c>
      <c r="AJ212">
        <v>192</v>
      </c>
      <c r="AK212" s="199" t="e">
        <f t="shared" si="18"/>
        <v>#VALUE!</v>
      </c>
      <c r="AL212" s="199">
        <f t="shared" ca="1" si="19"/>
        <v>43174</v>
      </c>
      <c r="AM212" t="e">
        <f t="shared" ca="1" si="20"/>
        <v>#VALUE!</v>
      </c>
      <c r="AO212" t="str">
        <f t="shared" si="21"/>
        <v/>
      </c>
      <c r="BA212" s="53"/>
      <c r="BB212" s="53">
        <f>ROUND(SUMIF(Transaktionen!A4:A5200,BA212,Transaktionen!B4:B5200),8)</f>
        <v>0</v>
      </c>
      <c r="BC212" s="53">
        <f>ROUND(IFERROR(SUM(BB212*(VLOOKUP(BA212,API!1:1048576,13,FALSE))),0),2)</f>
        <v>0</v>
      </c>
    </row>
    <row r="213" spans="6:55" ht="15.75" thickBot="1" x14ac:dyDescent="0.3">
      <c r="F213" s="13">
        <f>Investionen!A214</f>
        <v>0</v>
      </c>
      <c r="G213" s="14">
        <f>IFERROR(IF(Investionen!F214="Verkauf",0,Investionen!J214),0)</f>
        <v>0</v>
      </c>
      <c r="H213" s="13">
        <f>Investionen!A214</f>
        <v>0</v>
      </c>
      <c r="I213" s="14">
        <f>IFERROR(Investionen!I214,0)</f>
        <v>0</v>
      </c>
      <c r="K213" s="145" t="s">
        <v>1683</v>
      </c>
      <c r="L213" s="146" t="s">
        <v>2766</v>
      </c>
      <c r="M213" s="146" t="s">
        <v>3692</v>
      </c>
      <c r="O213" s="13">
        <f>Investionen!A196</f>
        <v>0</v>
      </c>
      <c r="P213" s="14">
        <f>IFERROR(IF(Investionen!F196="Verkauf",0,Investionen!G196),0)</f>
        <v>0</v>
      </c>
      <c r="Q213" s="43"/>
      <c r="R213" s="258"/>
      <c r="T213" s="57"/>
      <c r="U213" s="3">
        <f>ROUND(IFERROR(SUM(T213*(VLOOKUP(S213,API!1:1048576,13,FALSE))),0),2)</f>
        <v>0</v>
      </c>
      <c r="V213" s="56">
        <f>ROUND(SUMIF(Investionen!A4:A5200,S213,Investionen!G4:G5200),2)</f>
        <v>0</v>
      </c>
      <c r="X213" s="31"/>
      <c r="Z213" s="172">
        <f>Investionen!H213</f>
        <v>0</v>
      </c>
      <c r="AE213" s="9">
        <v>196</v>
      </c>
      <c r="AF213" s="9"/>
      <c r="AJ213" s="9">
        <v>193</v>
      </c>
      <c r="AK213" s="199" t="e">
        <f t="shared" si="18"/>
        <v>#VALUE!</v>
      </c>
      <c r="AL213" s="199">
        <f t="shared" ca="1" si="19"/>
        <v>43174</v>
      </c>
      <c r="AM213" t="e">
        <f t="shared" ca="1" si="20"/>
        <v>#VALUE!</v>
      </c>
      <c r="AO213" t="str">
        <f t="shared" si="21"/>
        <v/>
      </c>
      <c r="BA213" s="53"/>
      <c r="BB213" s="53">
        <f>ROUND(SUMIF(Transaktionen!A4:A5200,BA213,Transaktionen!B4:B5200),8)</f>
        <v>0</v>
      </c>
      <c r="BC213" s="53">
        <f>ROUND(IFERROR(SUM(BB213*(VLOOKUP(BA213,API!1:1048576,13,FALSE))),0),2)</f>
        <v>0</v>
      </c>
    </row>
    <row r="214" spans="6:55" ht="15.75" thickBot="1" x14ac:dyDescent="0.3">
      <c r="F214" s="13">
        <f>Investionen!A215</f>
        <v>0</v>
      </c>
      <c r="G214" s="14">
        <f>IFERROR(IF(Investionen!F215="Verkauf",0,Investionen!J215),0)</f>
        <v>0</v>
      </c>
      <c r="H214" s="13">
        <f>Investionen!A215</f>
        <v>0</v>
      </c>
      <c r="I214" s="14">
        <f>IFERROR(Investionen!I215,0)</f>
        <v>0</v>
      </c>
      <c r="K214" s="145" t="s">
        <v>1499</v>
      </c>
      <c r="L214" s="146" t="s">
        <v>2739</v>
      </c>
      <c r="M214" s="146" t="s">
        <v>3456</v>
      </c>
      <c r="O214" s="13">
        <f>Investionen!A197</f>
        <v>0</v>
      </c>
      <c r="P214" s="14">
        <f>IFERROR(IF(Investionen!F197="Verkauf",0,Investionen!G197),0)</f>
        <v>0</v>
      </c>
      <c r="Q214" s="43"/>
      <c r="R214" s="258"/>
      <c r="T214" s="57"/>
      <c r="U214" s="3">
        <f>ROUND(IFERROR(SUM(T214*(VLOOKUP(S214,API!1:1048576,13,FALSE))),0),2)</f>
        <v>0</v>
      </c>
      <c r="V214" s="56">
        <f>ROUND(SUMIF(Investionen!A4:A5200,S214,Investionen!G4:G5200),2)</f>
        <v>0</v>
      </c>
      <c r="X214" s="31"/>
      <c r="Z214" s="172">
        <f>Investionen!H214</f>
        <v>0</v>
      </c>
      <c r="AE214">
        <v>197</v>
      </c>
      <c r="AJ214">
        <v>194</v>
      </c>
      <c r="AK214" s="199" t="e">
        <f t="shared" ref="AK214:AK277" si="22">DATEVALUE(AI214)</f>
        <v>#VALUE!</v>
      </c>
      <c r="AL214" s="199">
        <f t="shared" ref="AL214:AL277" ca="1" si="23">TODAY()</f>
        <v>43174</v>
      </c>
      <c r="AM214" t="e">
        <f t="shared" ref="AM214:AM277" ca="1" si="24">SUM(AL214-AK214) +1</f>
        <v>#VALUE!</v>
      </c>
      <c r="AO214" t="str">
        <f t="shared" ref="AO214:AO277" si="25">AN214&amp;AH214</f>
        <v/>
      </c>
      <c r="BA214" s="53"/>
      <c r="BB214" s="53">
        <f>ROUND(SUMIF(Transaktionen!A4:A5200,BA214,Transaktionen!B4:B5200),8)</f>
        <v>0</v>
      </c>
      <c r="BC214" s="53">
        <f>ROUND(IFERROR(SUM(BB214*(VLOOKUP(BA214,API!1:1048576,13,FALSE))),0),2)</f>
        <v>0</v>
      </c>
    </row>
    <row r="215" spans="6:55" ht="15.75" thickBot="1" x14ac:dyDescent="0.3">
      <c r="F215" s="13">
        <f>Investionen!A216</f>
        <v>0</v>
      </c>
      <c r="G215" s="14">
        <f>IFERROR(IF(Investionen!F216="Verkauf",0,Investionen!J216),0)</f>
        <v>0</v>
      </c>
      <c r="H215" s="13">
        <f>Investionen!A216</f>
        <v>0</v>
      </c>
      <c r="I215" s="14">
        <f>IFERROR(Investionen!I216,0)</f>
        <v>0</v>
      </c>
      <c r="K215" s="147" t="s">
        <v>1019</v>
      </c>
      <c r="L215" s="148" t="s">
        <v>3009</v>
      </c>
      <c r="M215" s="148" t="s">
        <v>3111</v>
      </c>
      <c r="O215" s="13">
        <f>Investionen!A198</f>
        <v>0</v>
      </c>
      <c r="P215" s="14">
        <f>IFERROR(IF(Investionen!F198="Verkauf",0,Investionen!G198),0)</f>
        <v>0</v>
      </c>
      <c r="Q215" s="43"/>
      <c r="R215" s="258"/>
      <c r="T215" s="57"/>
      <c r="U215" s="3">
        <f>ROUND(IFERROR(SUM(T215*(VLOOKUP(S215,API!1:1048576,13,FALSE))),0),2)</f>
        <v>0</v>
      </c>
      <c r="V215" s="56">
        <f>ROUND(SUMIF(Investionen!A4:A5200,S215,Investionen!G4:G5200),2)</f>
        <v>0</v>
      </c>
      <c r="X215" s="31"/>
      <c r="Z215" s="172">
        <f>Investionen!H215</f>
        <v>0</v>
      </c>
      <c r="AE215">
        <v>198</v>
      </c>
      <c r="AJ215">
        <v>195</v>
      </c>
      <c r="AK215" s="199" t="e">
        <f t="shared" si="22"/>
        <v>#VALUE!</v>
      </c>
      <c r="AL215" s="199">
        <f t="shared" ca="1" si="23"/>
        <v>43174</v>
      </c>
      <c r="AM215" t="e">
        <f t="shared" ca="1" si="24"/>
        <v>#VALUE!</v>
      </c>
      <c r="AO215" t="str">
        <f t="shared" si="25"/>
        <v/>
      </c>
      <c r="BA215" s="53"/>
      <c r="BB215" s="53">
        <f>ROUND(SUMIF(Transaktionen!A4:A5200,BA215,Transaktionen!B4:B5200),8)</f>
        <v>0</v>
      </c>
      <c r="BC215" s="53">
        <f>ROUND(IFERROR(SUM(BB215*(VLOOKUP(BA215,API!1:1048576,13,FALSE))),0),2)</f>
        <v>0</v>
      </c>
    </row>
    <row r="216" spans="6:55" ht="15.75" thickBot="1" x14ac:dyDescent="0.3">
      <c r="F216" s="13">
        <f>Investionen!A217</f>
        <v>0</v>
      </c>
      <c r="G216" s="14">
        <f>IFERROR(IF(Investionen!F217="Verkauf",0,Investionen!J217),0)</f>
        <v>0</v>
      </c>
      <c r="H216" s="13">
        <f>Investionen!A217</f>
        <v>0</v>
      </c>
      <c r="I216" s="14">
        <f>IFERROR(Investionen!I217,0)</f>
        <v>0</v>
      </c>
      <c r="K216" s="145" t="s">
        <v>1611</v>
      </c>
      <c r="L216" s="146" t="s">
        <v>2785</v>
      </c>
      <c r="M216" s="146" t="s">
        <v>3605</v>
      </c>
      <c r="O216" s="13">
        <f>Investionen!A199</f>
        <v>0</v>
      </c>
      <c r="P216" s="14">
        <f>IFERROR(IF(Investionen!F199="Verkauf",0,Investionen!G199),0)</f>
        <v>0</v>
      </c>
      <c r="Q216" s="43"/>
      <c r="R216" s="258"/>
      <c r="T216" s="57"/>
      <c r="U216" s="3">
        <f>ROUND(IFERROR(SUM(T216*(VLOOKUP(S216,API!1:1048576,13,FALSE))),0),2)</f>
        <v>0</v>
      </c>
      <c r="V216" s="56">
        <f>ROUND(SUMIF(Investionen!A4:A5200,S216,Investionen!G4:G5200),2)</f>
        <v>0</v>
      </c>
      <c r="X216" s="31"/>
      <c r="Z216" s="172">
        <f>Investionen!H216</f>
        <v>0</v>
      </c>
      <c r="AE216" s="9">
        <v>199</v>
      </c>
      <c r="AF216" s="9"/>
      <c r="AJ216" s="9">
        <v>196</v>
      </c>
      <c r="AK216" s="199" t="e">
        <f t="shared" si="22"/>
        <v>#VALUE!</v>
      </c>
      <c r="AL216" s="199">
        <f t="shared" ca="1" si="23"/>
        <v>43174</v>
      </c>
      <c r="AM216" t="e">
        <f t="shared" ca="1" si="24"/>
        <v>#VALUE!</v>
      </c>
      <c r="AO216" t="str">
        <f t="shared" si="25"/>
        <v/>
      </c>
      <c r="BA216" s="53"/>
      <c r="BB216" s="53">
        <f>ROUND(SUMIF(Transaktionen!A4:A5200,BA216,Transaktionen!B4:B5200),8)</f>
        <v>0</v>
      </c>
      <c r="BC216" s="53">
        <f>ROUND(IFERROR(SUM(BB216*(VLOOKUP(BA216,API!1:1048576,13,FALSE))),0),2)</f>
        <v>0</v>
      </c>
    </row>
    <row r="217" spans="6:55" ht="15.75" thickBot="1" x14ac:dyDescent="0.3">
      <c r="F217" s="13">
        <f>Investionen!A218</f>
        <v>0</v>
      </c>
      <c r="G217" s="14">
        <f>IFERROR(IF(Investionen!F218="Verkauf",0,Investionen!J218),0)</f>
        <v>0</v>
      </c>
      <c r="H217" s="13">
        <f>Investionen!A218</f>
        <v>0</v>
      </c>
      <c r="I217" s="14">
        <f>IFERROR(Investionen!I218,0)</f>
        <v>0</v>
      </c>
      <c r="K217" s="145" t="s">
        <v>1902</v>
      </c>
      <c r="L217" s="146" t="s">
        <v>2711</v>
      </c>
      <c r="M217" s="146" t="s">
        <v>3835</v>
      </c>
      <c r="O217" s="13">
        <f>Investionen!A200</f>
        <v>0</v>
      </c>
      <c r="P217" s="14">
        <f>IFERROR(IF(Investionen!F200="Verkauf",0,Investionen!G200),0)</f>
        <v>0</v>
      </c>
      <c r="Q217" s="43"/>
      <c r="R217" s="258"/>
      <c r="T217" s="57"/>
      <c r="U217" s="3">
        <f>ROUND(IFERROR(SUM(T217*(VLOOKUP(S217,API!1:1048576,13,FALSE))),0),2)</f>
        <v>0</v>
      </c>
      <c r="V217" s="56">
        <f>ROUND(SUMIF(Investionen!A4:A5200,S217,Investionen!G4:G5200),2)</f>
        <v>0</v>
      </c>
      <c r="X217" s="31"/>
      <c r="Z217" s="172">
        <f>Investionen!H217</f>
        <v>0</v>
      </c>
      <c r="AE217">
        <v>200</v>
      </c>
      <c r="AJ217">
        <v>197</v>
      </c>
      <c r="AK217" s="199" t="e">
        <f t="shared" si="22"/>
        <v>#VALUE!</v>
      </c>
      <c r="AL217" s="199">
        <f t="shared" ca="1" si="23"/>
        <v>43174</v>
      </c>
      <c r="AM217" t="e">
        <f t="shared" ca="1" si="24"/>
        <v>#VALUE!</v>
      </c>
      <c r="AO217" t="str">
        <f t="shared" si="25"/>
        <v/>
      </c>
      <c r="BA217" s="53"/>
      <c r="BB217" s="53">
        <f>ROUND(SUMIF(Transaktionen!A4:A5200,BA217,Transaktionen!B4:B5200),8)</f>
        <v>0</v>
      </c>
      <c r="BC217" s="53">
        <f>ROUND(IFERROR(SUM(BB217*(VLOOKUP(BA217,API!1:1048576,13,FALSE))),0),2)</f>
        <v>0</v>
      </c>
    </row>
    <row r="218" spans="6:55" ht="15.75" thickBot="1" x14ac:dyDescent="0.3">
      <c r="F218" s="13">
        <f>Investionen!A219</f>
        <v>0</v>
      </c>
      <c r="G218" s="14">
        <f>IFERROR(IF(Investionen!F219="Verkauf",0,Investionen!J219),0)</f>
        <v>0</v>
      </c>
      <c r="H218" s="13">
        <f>Investionen!A219</f>
        <v>0</v>
      </c>
      <c r="I218" s="14">
        <f>IFERROR(Investionen!I219,0)</f>
        <v>0</v>
      </c>
      <c r="K218" s="145" t="s">
        <v>1287</v>
      </c>
      <c r="L218" s="146" t="s">
        <v>2591</v>
      </c>
      <c r="M218" s="146" t="s">
        <v>3361</v>
      </c>
      <c r="O218" s="13">
        <f>Investionen!A201</f>
        <v>0</v>
      </c>
      <c r="P218" s="14">
        <f>IFERROR(IF(Investionen!F201="Verkauf",0,Investionen!G201),0)</f>
        <v>0</v>
      </c>
      <c r="Q218" s="43"/>
      <c r="R218" s="258"/>
      <c r="T218" s="57"/>
      <c r="U218" s="3">
        <f>ROUND(IFERROR(SUM(T218*(VLOOKUP(S218,API!1:1048576,13,FALSE))),0),2)</f>
        <v>0</v>
      </c>
      <c r="V218" s="56">
        <f>ROUND(SUMIF(Investionen!A4:A5200,S218,Investionen!G4:G5200),2)</f>
        <v>0</v>
      </c>
      <c r="X218" s="31"/>
      <c r="Z218" s="172">
        <f>Investionen!H218</f>
        <v>0</v>
      </c>
      <c r="AE218">
        <v>201</v>
      </c>
      <c r="AJ218">
        <v>198</v>
      </c>
      <c r="AK218" s="199" t="e">
        <f t="shared" si="22"/>
        <v>#VALUE!</v>
      </c>
      <c r="AL218" s="199">
        <f t="shared" ca="1" si="23"/>
        <v>43174</v>
      </c>
      <c r="AM218" t="e">
        <f t="shared" ca="1" si="24"/>
        <v>#VALUE!</v>
      </c>
      <c r="AO218" t="str">
        <f t="shared" si="25"/>
        <v/>
      </c>
      <c r="BA218" s="53"/>
      <c r="BB218" s="53">
        <f>ROUND(SUMIF(Transaktionen!A4:A5200,BA218,Transaktionen!B4:B5200),8)</f>
        <v>0</v>
      </c>
      <c r="BC218" s="53">
        <f>ROUND(IFERROR(SUM(BB218*(VLOOKUP(BA218,API!1:1048576,13,FALSE))),0),2)</f>
        <v>0</v>
      </c>
    </row>
    <row r="219" spans="6:55" ht="15.75" thickBot="1" x14ac:dyDescent="0.3">
      <c r="F219" s="13">
        <f>Investionen!A220</f>
        <v>0</v>
      </c>
      <c r="G219" s="14">
        <f>IFERROR(IF(Investionen!F220="Verkauf",0,Investionen!J220),0)</f>
        <v>0</v>
      </c>
      <c r="H219" s="13">
        <f>Investionen!A220</f>
        <v>0</v>
      </c>
      <c r="I219" s="14">
        <f>IFERROR(Investionen!I220,0)</f>
        <v>0</v>
      </c>
      <c r="K219" s="147" t="s">
        <v>1706</v>
      </c>
      <c r="L219" s="148" t="s">
        <v>2658</v>
      </c>
      <c r="M219" s="148" t="s">
        <v>3671</v>
      </c>
      <c r="O219" s="13">
        <f>Investionen!A202</f>
        <v>0</v>
      </c>
      <c r="P219" s="14">
        <f>IFERROR(IF(Investionen!F202="Verkauf",0,Investionen!G202),0)</f>
        <v>0</v>
      </c>
      <c r="Q219" s="43"/>
      <c r="R219" s="258"/>
      <c r="T219" s="57"/>
      <c r="U219" s="3">
        <f>ROUND(IFERROR(SUM(T219*(VLOOKUP(S219,API!1:1048576,13,FALSE))),0),2)</f>
        <v>0</v>
      </c>
      <c r="V219" s="56">
        <f>ROUND(SUMIF(Investionen!A4:A5200,S219,Investionen!G4:G5200),2)</f>
        <v>0</v>
      </c>
      <c r="X219" s="31"/>
      <c r="Z219" s="172">
        <f>Investionen!H219</f>
        <v>0</v>
      </c>
      <c r="AE219" s="9">
        <v>202</v>
      </c>
      <c r="AF219" s="9"/>
      <c r="AJ219" s="9">
        <v>199</v>
      </c>
      <c r="AK219" s="199" t="e">
        <f t="shared" si="22"/>
        <v>#VALUE!</v>
      </c>
      <c r="AL219" s="199">
        <f t="shared" ca="1" si="23"/>
        <v>43174</v>
      </c>
      <c r="AM219" t="e">
        <f t="shared" ca="1" si="24"/>
        <v>#VALUE!</v>
      </c>
      <c r="AO219" t="str">
        <f t="shared" si="25"/>
        <v/>
      </c>
      <c r="BA219" s="53"/>
      <c r="BB219" s="53">
        <f>ROUND(SUMIF(Transaktionen!A4:A5200,BA219,Transaktionen!B4:B5200),8)</f>
        <v>0</v>
      </c>
      <c r="BC219" s="53">
        <f>ROUND(IFERROR(SUM(BB219*(VLOOKUP(BA219,API!1:1048576,13,FALSE))),0),2)</f>
        <v>0</v>
      </c>
    </row>
    <row r="220" spans="6:55" ht="15.75" thickBot="1" x14ac:dyDescent="0.3">
      <c r="F220" s="13">
        <f>Investionen!A221</f>
        <v>0</v>
      </c>
      <c r="G220" s="14">
        <f>IFERROR(IF(Investionen!F221="Verkauf",0,Investionen!J221),0)</f>
        <v>0</v>
      </c>
      <c r="H220" s="13">
        <f>Investionen!A221</f>
        <v>0</v>
      </c>
      <c r="I220" s="14">
        <f>IFERROR(Investionen!I221,0)</f>
        <v>0</v>
      </c>
      <c r="K220" s="147" t="s">
        <v>2203</v>
      </c>
      <c r="L220" s="148" t="s">
        <v>2658</v>
      </c>
      <c r="M220" s="148" t="s">
        <v>4257</v>
      </c>
      <c r="O220" s="13">
        <f>Investionen!A203</f>
        <v>0</v>
      </c>
      <c r="P220" s="14">
        <f>IFERROR(IF(Investionen!F203="Verkauf",0,Investionen!G203),0)</f>
        <v>0</v>
      </c>
      <c r="Q220" s="43"/>
      <c r="R220" s="258"/>
      <c r="T220" s="57"/>
      <c r="U220" s="3">
        <f>ROUND(IFERROR(SUM(T220*(VLOOKUP(S220,API!1:1048576,13,FALSE))),0),2)</f>
        <v>0</v>
      </c>
      <c r="V220" s="56">
        <f>ROUND(SUMIF(Investionen!A4:A5200,S220,Investionen!G4:G5200),2)</f>
        <v>0</v>
      </c>
      <c r="X220" s="31"/>
      <c r="Z220" s="172">
        <f>Investionen!H220</f>
        <v>0</v>
      </c>
      <c r="AE220">
        <v>203</v>
      </c>
      <c r="AJ220">
        <v>200</v>
      </c>
      <c r="AK220" s="199" t="e">
        <f t="shared" si="22"/>
        <v>#VALUE!</v>
      </c>
      <c r="AL220" s="199">
        <f t="shared" ca="1" si="23"/>
        <v>43174</v>
      </c>
      <c r="AM220" t="e">
        <f t="shared" ca="1" si="24"/>
        <v>#VALUE!</v>
      </c>
      <c r="AO220" t="str">
        <f t="shared" si="25"/>
        <v/>
      </c>
      <c r="BA220" s="53"/>
      <c r="BB220" s="53">
        <f>ROUND(SUMIF(Transaktionen!A4:A5200,BA220,Transaktionen!B4:B5200),8)</f>
        <v>0</v>
      </c>
      <c r="BC220" s="53">
        <f>ROUND(IFERROR(SUM(BB220*(VLOOKUP(BA220,API!1:1048576,13,FALSE))),0),2)</f>
        <v>0</v>
      </c>
    </row>
    <row r="221" spans="6:55" ht="15.75" thickBot="1" x14ac:dyDescent="0.3">
      <c r="F221" s="13">
        <f>Investionen!A222</f>
        <v>0</v>
      </c>
      <c r="G221" s="14">
        <f>IFERROR(IF(Investionen!F222="Verkauf",0,Investionen!J222),0)</f>
        <v>0</v>
      </c>
      <c r="H221" s="13">
        <f>Investionen!A222</f>
        <v>0</v>
      </c>
      <c r="I221" s="14">
        <f>IFERROR(Investionen!I222,0)</f>
        <v>0</v>
      </c>
      <c r="K221" s="145" t="s">
        <v>1080</v>
      </c>
      <c r="L221" s="146" t="s">
        <v>2678</v>
      </c>
      <c r="M221" s="146" t="s">
        <v>3155</v>
      </c>
      <c r="O221" s="13">
        <f>Investionen!A204</f>
        <v>0</v>
      </c>
      <c r="P221" s="14">
        <f>IFERROR(IF(Investionen!F204="Verkauf",0,Investionen!G204),0)</f>
        <v>0</v>
      </c>
      <c r="Q221" s="43"/>
      <c r="R221" s="258"/>
      <c r="T221" s="57"/>
      <c r="U221" s="3">
        <f>ROUND(IFERROR(SUM(T221*(VLOOKUP(S221,API!1:1048576,13,FALSE))),0),2)</f>
        <v>0</v>
      </c>
      <c r="V221" s="56">
        <f>ROUND(SUMIF(Investionen!A4:A5200,S221,Investionen!G4:G5200),2)</f>
        <v>0</v>
      </c>
      <c r="X221" s="31"/>
      <c r="Z221" s="172">
        <f>Investionen!H221</f>
        <v>0</v>
      </c>
      <c r="AE221">
        <v>204</v>
      </c>
      <c r="AJ221">
        <v>201</v>
      </c>
      <c r="AK221" s="199" t="e">
        <f t="shared" si="22"/>
        <v>#VALUE!</v>
      </c>
      <c r="AL221" s="199">
        <f t="shared" ca="1" si="23"/>
        <v>43174</v>
      </c>
      <c r="AM221" t="e">
        <f t="shared" ca="1" si="24"/>
        <v>#VALUE!</v>
      </c>
      <c r="AO221" t="str">
        <f t="shared" si="25"/>
        <v/>
      </c>
      <c r="BA221" s="53"/>
      <c r="BB221" s="53">
        <f>ROUND(SUMIF(Transaktionen!A4:A5200,BA221,Transaktionen!B4:B5200),8)</f>
        <v>0</v>
      </c>
      <c r="BC221" s="53">
        <f>ROUND(IFERROR(SUM(BB221*(VLOOKUP(BA221,API!1:1048576,13,FALSE))),0),2)</f>
        <v>0</v>
      </c>
    </row>
    <row r="222" spans="6:55" ht="15.75" thickBot="1" x14ac:dyDescent="0.3">
      <c r="F222" s="13">
        <f>Investionen!A223</f>
        <v>0</v>
      </c>
      <c r="G222" s="14">
        <f>IFERROR(IF(Investionen!F223="Verkauf",0,Investionen!J223),0)</f>
        <v>0</v>
      </c>
      <c r="H222" s="13">
        <f>Investionen!A223</f>
        <v>0</v>
      </c>
      <c r="I222" s="14">
        <f>IFERROR(Investionen!I223,0)</f>
        <v>0</v>
      </c>
      <c r="K222" s="145" t="s">
        <v>1401</v>
      </c>
      <c r="L222" s="146" t="s">
        <v>2696</v>
      </c>
      <c r="M222" s="146" t="s">
        <v>3487</v>
      </c>
      <c r="O222" s="13">
        <f>Investionen!A205</f>
        <v>0</v>
      </c>
      <c r="P222" s="14">
        <f>IFERROR(IF(Investionen!F205="Verkauf",0,Investionen!G205),0)</f>
        <v>0</v>
      </c>
      <c r="Q222" s="43"/>
      <c r="R222" s="258"/>
      <c r="T222" s="57"/>
      <c r="U222" s="3">
        <f>ROUND(IFERROR(SUM(T222*(VLOOKUP(S222,API!1:1048576,13,FALSE))),0),2)</f>
        <v>0</v>
      </c>
      <c r="V222" s="56">
        <f>ROUND(SUMIF(Investionen!A4:A5200,S222,Investionen!G4:G5200),2)</f>
        <v>0</v>
      </c>
      <c r="X222" s="31"/>
      <c r="Z222" s="172">
        <f>Investionen!H222</f>
        <v>0</v>
      </c>
      <c r="AE222" s="9">
        <v>205</v>
      </c>
      <c r="AF222" s="9"/>
      <c r="AJ222" s="9">
        <v>202</v>
      </c>
      <c r="AK222" s="199" t="e">
        <f t="shared" si="22"/>
        <v>#VALUE!</v>
      </c>
      <c r="AL222" s="199">
        <f t="shared" ca="1" si="23"/>
        <v>43174</v>
      </c>
      <c r="AM222" t="e">
        <f t="shared" ca="1" si="24"/>
        <v>#VALUE!</v>
      </c>
      <c r="AO222" t="str">
        <f t="shared" si="25"/>
        <v/>
      </c>
      <c r="BA222" s="53"/>
      <c r="BB222" s="53">
        <f>ROUND(SUMIF(Transaktionen!A4:A5200,BA222,Transaktionen!B4:B5200),8)</f>
        <v>0</v>
      </c>
      <c r="BC222" s="53">
        <f>ROUND(IFERROR(SUM(BB222*(VLOOKUP(BA222,API!1:1048576,13,FALSE))),0),2)</f>
        <v>0</v>
      </c>
    </row>
    <row r="223" spans="6:55" ht="15.75" thickBot="1" x14ac:dyDescent="0.3">
      <c r="F223" s="13">
        <f>Investionen!A224</f>
        <v>0</v>
      </c>
      <c r="G223" s="14">
        <f>IFERROR(IF(Investionen!F224="Verkauf",0,Investionen!J224),0)</f>
        <v>0</v>
      </c>
      <c r="H223" s="13">
        <f>Investionen!A224</f>
        <v>0</v>
      </c>
      <c r="I223" s="14">
        <f>IFERROR(Investionen!I224,0)</f>
        <v>0</v>
      </c>
      <c r="K223" s="147" t="s">
        <v>2631</v>
      </c>
      <c r="L223" s="148" t="s">
        <v>2688</v>
      </c>
      <c r="M223" s="148" t="s">
        <v>4213</v>
      </c>
      <c r="O223" s="13">
        <f>Investionen!A206</f>
        <v>0</v>
      </c>
      <c r="P223" s="14">
        <f>IFERROR(IF(Investionen!F206="Verkauf",0,Investionen!G206),0)</f>
        <v>0</v>
      </c>
      <c r="Q223" s="43"/>
      <c r="R223" s="258"/>
      <c r="T223" s="57"/>
      <c r="U223" s="3">
        <f>ROUND(IFERROR(SUM(T223*(VLOOKUP(S223,API!1:1048576,13,FALSE))),0),2)</f>
        <v>0</v>
      </c>
      <c r="V223" s="56">
        <f>ROUND(SUMIF(Investionen!A4:A5200,S223,Investionen!G4:G5200),2)</f>
        <v>0</v>
      </c>
      <c r="X223" s="31"/>
      <c r="Z223" s="172">
        <f>Investionen!H223</f>
        <v>0</v>
      </c>
      <c r="AE223">
        <v>206</v>
      </c>
      <c r="AJ223">
        <v>203</v>
      </c>
      <c r="AK223" s="199" t="e">
        <f t="shared" si="22"/>
        <v>#VALUE!</v>
      </c>
      <c r="AL223" s="199">
        <f t="shared" ca="1" si="23"/>
        <v>43174</v>
      </c>
      <c r="AM223" t="e">
        <f t="shared" ca="1" si="24"/>
        <v>#VALUE!</v>
      </c>
      <c r="AO223" t="str">
        <f t="shared" si="25"/>
        <v/>
      </c>
      <c r="BA223" s="53"/>
      <c r="BB223" s="53">
        <f>ROUND(SUMIF(Transaktionen!A4:A5200,BA223,Transaktionen!B4:B5200),8)</f>
        <v>0</v>
      </c>
      <c r="BC223" s="53">
        <f>ROUND(IFERROR(SUM(BB223*(VLOOKUP(BA223,API!1:1048576,13,FALSE))),0),2)</f>
        <v>0</v>
      </c>
    </row>
    <row r="224" spans="6:55" ht="15.75" thickBot="1" x14ac:dyDescent="0.3">
      <c r="F224" s="13">
        <f>Investionen!A225</f>
        <v>0</v>
      </c>
      <c r="G224" s="14">
        <f>IFERROR(IF(Investionen!F225="Verkauf",0,Investionen!J225),0)</f>
        <v>0</v>
      </c>
      <c r="H224" s="13">
        <f>Investionen!A225</f>
        <v>0</v>
      </c>
      <c r="I224" s="14">
        <f>IFERROR(Investionen!I225,0)</f>
        <v>0</v>
      </c>
      <c r="K224" s="147" t="s">
        <v>1569</v>
      </c>
      <c r="L224" s="148" t="s">
        <v>2934</v>
      </c>
      <c r="M224" s="148" t="s">
        <v>3538</v>
      </c>
      <c r="O224" s="13">
        <f>Investionen!A207</f>
        <v>0</v>
      </c>
      <c r="P224" s="14">
        <f>IFERROR(IF(Investionen!F207="Verkauf",0,Investionen!G207),0)</f>
        <v>0</v>
      </c>
      <c r="Q224" s="43"/>
      <c r="R224" s="258"/>
      <c r="T224" s="57"/>
      <c r="U224" s="3">
        <f>ROUND(IFERROR(SUM(T224*(VLOOKUP(S224,API!1:1048576,13,FALSE))),0),2)</f>
        <v>0</v>
      </c>
      <c r="V224" s="56">
        <f>ROUND(SUMIF(Investionen!A4:A5200,S224,Investionen!G4:G5200),2)</f>
        <v>0</v>
      </c>
      <c r="X224" s="31"/>
      <c r="Z224" s="172">
        <f>Investionen!H224</f>
        <v>0</v>
      </c>
      <c r="AE224">
        <v>207</v>
      </c>
      <c r="AJ224">
        <v>204</v>
      </c>
      <c r="AK224" s="199" t="e">
        <f t="shared" si="22"/>
        <v>#VALUE!</v>
      </c>
      <c r="AL224" s="199">
        <f t="shared" ca="1" si="23"/>
        <v>43174</v>
      </c>
      <c r="AM224" t="e">
        <f t="shared" ca="1" si="24"/>
        <v>#VALUE!</v>
      </c>
      <c r="AO224" t="str">
        <f t="shared" si="25"/>
        <v/>
      </c>
      <c r="BA224" s="53"/>
      <c r="BB224" s="53">
        <f>ROUND(SUMIF(Transaktionen!A4:A5200,BA224,Transaktionen!B4:B5200),8)</f>
        <v>0</v>
      </c>
      <c r="BC224" s="53">
        <f>ROUND(IFERROR(SUM(BB224*(VLOOKUP(BA224,API!1:1048576,13,FALSE))),0),2)</f>
        <v>0</v>
      </c>
    </row>
    <row r="225" spans="6:55" ht="15.75" thickBot="1" x14ac:dyDescent="0.3">
      <c r="F225" s="13">
        <f>Investionen!A226</f>
        <v>0</v>
      </c>
      <c r="G225" s="14">
        <f>IFERROR(IF(Investionen!F226="Verkauf",0,Investionen!J226),0)</f>
        <v>0</v>
      </c>
      <c r="H225" s="13">
        <f>Investionen!A226</f>
        <v>0</v>
      </c>
      <c r="I225" s="14">
        <f>IFERROR(Investionen!I226,0)</f>
        <v>0</v>
      </c>
      <c r="K225" s="147" t="s">
        <v>2137</v>
      </c>
      <c r="L225" s="148" t="s">
        <v>2934</v>
      </c>
      <c r="M225" s="148" t="s">
        <v>4149</v>
      </c>
      <c r="O225" s="13">
        <f>Investionen!A208</f>
        <v>0</v>
      </c>
      <c r="P225" s="14">
        <f>IFERROR(IF(Investionen!F208="Verkauf",0,Investionen!G208),0)</f>
        <v>0</v>
      </c>
      <c r="Q225" s="43"/>
      <c r="R225" s="258"/>
      <c r="T225" s="57"/>
      <c r="U225" s="3">
        <f>ROUND(IFERROR(SUM(T225*(VLOOKUP(S225,API!1:1048576,13,FALSE))),0),2)</f>
        <v>0</v>
      </c>
      <c r="V225" s="56">
        <f>ROUND(SUMIF(Investionen!A4:A5200,S225,Investionen!G4:G5200),2)</f>
        <v>0</v>
      </c>
      <c r="X225" s="31"/>
      <c r="Z225" s="172">
        <f>Investionen!H225</f>
        <v>0</v>
      </c>
      <c r="AE225" s="9">
        <v>208</v>
      </c>
      <c r="AF225" s="9"/>
      <c r="AJ225" s="9">
        <v>205</v>
      </c>
      <c r="AK225" s="199" t="e">
        <f t="shared" si="22"/>
        <v>#VALUE!</v>
      </c>
      <c r="AL225" s="199">
        <f t="shared" ca="1" si="23"/>
        <v>43174</v>
      </c>
      <c r="AM225" t="e">
        <f t="shared" ca="1" si="24"/>
        <v>#VALUE!</v>
      </c>
      <c r="AO225" t="str">
        <f t="shared" si="25"/>
        <v/>
      </c>
      <c r="BA225" s="53"/>
      <c r="BB225" s="53">
        <f>ROUND(SUMIF(Transaktionen!A4:A5200,BA225,Transaktionen!B4:B5200),8)</f>
        <v>0</v>
      </c>
      <c r="BC225" s="53">
        <f>ROUND(IFERROR(SUM(BB225*(VLOOKUP(BA225,API!1:1048576,13,FALSE))),0),2)</f>
        <v>0</v>
      </c>
    </row>
    <row r="226" spans="6:55" ht="15.75" thickBot="1" x14ac:dyDescent="0.3">
      <c r="F226" s="13">
        <f>Investionen!A227</f>
        <v>0</v>
      </c>
      <c r="G226" s="14">
        <f>IFERROR(IF(Investionen!F227="Verkauf",0,Investionen!J227),0)</f>
        <v>0</v>
      </c>
      <c r="H226" s="13">
        <f>Investionen!A227</f>
        <v>0</v>
      </c>
      <c r="I226" s="14">
        <f>IFERROR(Investionen!I227,0)</f>
        <v>0</v>
      </c>
      <c r="K226" s="145" t="s">
        <v>997</v>
      </c>
      <c r="L226" s="146" t="s">
        <v>2413</v>
      </c>
      <c r="M226" s="146" t="s">
        <v>3116</v>
      </c>
      <c r="O226" s="13">
        <f>Investionen!A209</f>
        <v>0</v>
      </c>
      <c r="P226" s="14">
        <f>IFERROR(IF(Investionen!F209="Verkauf",0,Investionen!G209),0)</f>
        <v>0</v>
      </c>
      <c r="Q226" s="43"/>
      <c r="R226" s="258"/>
      <c r="T226" s="57"/>
      <c r="U226" s="3">
        <f>ROUND(IFERROR(SUM(T226*(VLOOKUP(S226,API!1:1048576,13,FALSE))),0),2)</f>
        <v>0</v>
      </c>
      <c r="V226" s="56">
        <f>ROUND(SUMIF(Investionen!A4:A5200,S226,Investionen!G4:G5200),2)</f>
        <v>0</v>
      </c>
      <c r="X226" s="31"/>
      <c r="Z226" s="172">
        <f>Investionen!H226</f>
        <v>0</v>
      </c>
      <c r="AE226">
        <v>209</v>
      </c>
      <c r="AJ226">
        <v>206</v>
      </c>
      <c r="AK226" s="199" t="e">
        <f t="shared" si="22"/>
        <v>#VALUE!</v>
      </c>
      <c r="AL226" s="199">
        <f t="shared" ca="1" si="23"/>
        <v>43174</v>
      </c>
      <c r="AM226" t="e">
        <f t="shared" ca="1" si="24"/>
        <v>#VALUE!</v>
      </c>
      <c r="AO226" t="str">
        <f t="shared" si="25"/>
        <v/>
      </c>
      <c r="BA226" s="53"/>
      <c r="BB226" s="53">
        <f>ROUND(SUMIF(Transaktionen!A4:A5200,BA226,Transaktionen!B4:B5200),8)</f>
        <v>0</v>
      </c>
      <c r="BC226" s="53">
        <f>ROUND(IFERROR(SUM(BB226*(VLOOKUP(BA226,API!1:1048576,13,FALSE))),0),2)</f>
        <v>0</v>
      </c>
    </row>
    <row r="227" spans="6:55" ht="15.75" thickBot="1" x14ac:dyDescent="0.3">
      <c r="F227" s="13">
        <f>Investionen!A228</f>
        <v>0</v>
      </c>
      <c r="G227" s="14">
        <f>IFERROR(IF(Investionen!F228="Verkauf",0,Investionen!J228),0)</f>
        <v>0</v>
      </c>
      <c r="H227" s="13">
        <f>Investionen!A228</f>
        <v>0</v>
      </c>
      <c r="I227" s="14">
        <f>IFERROR(Investionen!I228,0)</f>
        <v>0</v>
      </c>
      <c r="K227" s="147" t="s">
        <v>1388</v>
      </c>
      <c r="L227" s="148" t="s">
        <v>2947</v>
      </c>
      <c r="M227" s="148" t="s">
        <v>3377</v>
      </c>
      <c r="O227" s="13">
        <f>Investionen!A210</f>
        <v>0</v>
      </c>
      <c r="P227" s="14">
        <f>IFERROR(IF(Investionen!F210="Verkauf",0,Investionen!G210),0)</f>
        <v>0</v>
      </c>
      <c r="Q227" s="43"/>
      <c r="R227" s="258"/>
      <c r="T227" s="57"/>
      <c r="U227" s="3">
        <f>ROUND(IFERROR(SUM(T227*(VLOOKUP(S227,API!1:1048576,13,FALSE))),0),2)</f>
        <v>0</v>
      </c>
      <c r="V227" s="56">
        <f>ROUND(SUMIF(Investionen!A4:A5200,S227,Investionen!G4:G5200),2)</f>
        <v>0</v>
      </c>
      <c r="X227" s="31"/>
      <c r="Z227" s="172">
        <f>Investionen!H227</f>
        <v>0</v>
      </c>
      <c r="AE227">
        <v>210</v>
      </c>
      <c r="AJ227">
        <v>207</v>
      </c>
      <c r="AK227" s="199" t="e">
        <f t="shared" si="22"/>
        <v>#VALUE!</v>
      </c>
      <c r="AL227" s="199">
        <f t="shared" ca="1" si="23"/>
        <v>43174</v>
      </c>
      <c r="AM227" t="e">
        <f t="shared" ca="1" si="24"/>
        <v>#VALUE!</v>
      </c>
      <c r="AO227" t="str">
        <f t="shared" si="25"/>
        <v/>
      </c>
      <c r="BA227" s="53"/>
      <c r="BB227" s="53">
        <f>ROUND(SUMIF(Transaktionen!A4:A5200,BA227,Transaktionen!B4:B5200),8)</f>
        <v>0</v>
      </c>
      <c r="BC227" s="53">
        <f>ROUND(IFERROR(SUM(BB227*(VLOOKUP(BA227,API!1:1048576,13,FALSE))),0),2)</f>
        <v>0</v>
      </c>
    </row>
    <row r="228" spans="6:55" ht="15.75" thickBot="1" x14ac:dyDescent="0.3">
      <c r="F228" s="13">
        <f>Investionen!A229</f>
        <v>0</v>
      </c>
      <c r="G228" s="14">
        <f>IFERROR(IF(Investionen!F229="Verkauf",0,Investionen!J229),0)</f>
        <v>0</v>
      </c>
      <c r="H228" s="13">
        <f>Investionen!A229</f>
        <v>0</v>
      </c>
      <c r="I228" s="14">
        <f>IFERROR(Investionen!I229,0)</f>
        <v>0</v>
      </c>
      <c r="K228" s="145" t="s">
        <v>1923</v>
      </c>
      <c r="L228" s="146" t="s">
        <v>2780</v>
      </c>
      <c r="M228" s="146" t="s">
        <v>4027</v>
      </c>
      <c r="O228" s="13">
        <f>Investionen!A211</f>
        <v>0</v>
      </c>
      <c r="P228" s="14">
        <f>IFERROR(IF(Investionen!F211="Verkauf",0,Investionen!G211),0)</f>
        <v>0</v>
      </c>
      <c r="Q228" s="43"/>
      <c r="R228" s="258"/>
      <c r="T228" s="57"/>
      <c r="U228" s="3">
        <f>ROUND(IFERROR(SUM(T228*(VLOOKUP(S228,API!1:1048576,13,FALSE))),0),2)</f>
        <v>0</v>
      </c>
      <c r="V228" s="56">
        <f>ROUND(SUMIF(Investionen!A4:A5200,S228,Investionen!G4:G5200),2)</f>
        <v>0</v>
      </c>
      <c r="X228" s="31"/>
      <c r="Z228" s="172">
        <f>Investionen!H228</f>
        <v>0</v>
      </c>
      <c r="AE228" s="9">
        <v>211</v>
      </c>
      <c r="AF228" s="9"/>
      <c r="AJ228" s="9">
        <v>208</v>
      </c>
      <c r="AK228" s="199" t="e">
        <f t="shared" si="22"/>
        <v>#VALUE!</v>
      </c>
      <c r="AL228" s="199">
        <f t="shared" ca="1" si="23"/>
        <v>43174</v>
      </c>
      <c r="AM228" t="e">
        <f t="shared" ca="1" si="24"/>
        <v>#VALUE!</v>
      </c>
      <c r="AO228" t="str">
        <f t="shared" si="25"/>
        <v/>
      </c>
      <c r="BA228" s="53"/>
      <c r="BB228" s="53">
        <f>ROUND(SUMIF(Transaktionen!A4:A5200,BA228,Transaktionen!B4:B5200),8)</f>
        <v>0</v>
      </c>
      <c r="BC228" s="53">
        <f>ROUND(IFERROR(SUM(BB228*(VLOOKUP(BA228,API!1:1048576,13,FALSE))),0),2)</f>
        <v>0</v>
      </c>
    </row>
    <row r="229" spans="6:55" ht="15.75" thickBot="1" x14ac:dyDescent="0.3">
      <c r="F229" s="13">
        <f>Investionen!A230</f>
        <v>0</v>
      </c>
      <c r="G229" s="14">
        <f>IFERROR(IF(Investionen!F230="Verkauf",0,Investionen!J230),0)</f>
        <v>0</v>
      </c>
      <c r="H229" s="13">
        <f>Investionen!A230</f>
        <v>0</v>
      </c>
      <c r="I229" s="14">
        <f>IFERROR(Investionen!I230,0)</f>
        <v>0</v>
      </c>
      <c r="K229" s="145" t="s">
        <v>26</v>
      </c>
      <c r="L229" s="146" t="s">
        <v>2736</v>
      </c>
      <c r="M229" s="146" t="s">
        <v>3029</v>
      </c>
      <c r="O229" s="13">
        <f>Investionen!A212</f>
        <v>0</v>
      </c>
      <c r="P229" s="14">
        <f>IFERROR(IF(Investionen!F212="Verkauf",0,Investionen!G212),0)</f>
        <v>0</v>
      </c>
      <c r="Q229" s="43"/>
      <c r="R229" s="258"/>
      <c r="T229" s="57"/>
      <c r="U229" s="3">
        <f>ROUND(IFERROR(SUM(T229*(VLOOKUP(S229,API!1:1048576,13,FALSE))),0),2)</f>
        <v>0</v>
      </c>
      <c r="V229" s="56">
        <f>ROUND(SUMIF(Investionen!A4:A5200,S229,Investionen!G4:G5200),2)</f>
        <v>0</v>
      </c>
      <c r="X229" s="31"/>
      <c r="Z229" s="172">
        <f>Investionen!H229</f>
        <v>0</v>
      </c>
      <c r="AE229">
        <v>212</v>
      </c>
      <c r="AJ229">
        <v>209</v>
      </c>
      <c r="AK229" s="199" t="e">
        <f t="shared" si="22"/>
        <v>#VALUE!</v>
      </c>
      <c r="AL229" s="199">
        <f t="shared" ca="1" si="23"/>
        <v>43174</v>
      </c>
      <c r="AM229" t="e">
        <f t="shared" ca="1" si="24"/>
        <v>#VALUE!</v>
      </c>
      <c r="AO229" t="str">
        <f t="shared" si="25"/>
        <v/>
      </c>
      <c r="BA229" s="53"/>
      <c r="BB229" s="53">
        <f>ROUND(SUMIF(Transaktionen!A4:A5200,BA229,Transaktionen!B4:B5200),8)</f>
        <v>0</v>
      </c>
      <c r="BC229" s="53">
        <f>ROUND(IFERROR(SUM(BB229*(VLOOKUP(BA229,API!1:1048576,13,FALSE))),0),2)</f>
        <v>0</v>
      </c>
    </row>
    <row r="230" spans="6:55" ht="15.75" thickBot="1" x14ac:dyDescent="0.3">
      <c r="F230" s="13">
        <f>Investionen!A231</f>
        <v>0</v>
      </c>
      <c r="G230" s="14">
        <f>IFERROR(IF(Investionen!F231="Verkauf",0,Investionen!J231),0)</f>
        <v>0</v>
      </c>
      <c r="H230" s="13">
        <f>Investionen!A231</f>
        <v>0</v>
      </c>
      <c r="I230" s="14">
        <f>IFERROR(Investionen!I231,0)</f>
        <v>0</v>
      </c>
      <c r="K230" s="145" t="s">
        <v>1418</v>
      </c>
      <c r="L230" s="146" t="s">
        <v>2929</v>
      </c>
      <c r="M230" s="146" t="s">
        <v>3304</v>
      </c>
      <c r="O230" s="13">
        <f>Investionen!A213</f>
        <v>0</v>
      </c>
      <c r="P230" s="14">
        <f>IFERROR(IF(Investionen!F213="Verkauf",0,Investionen!G213),0)</f>
        <v>0</v>
      </c>
      <c r="Q230" s="43"/>
      <c r="R230" s="258"/>
      <c r="T230" s="57"/>
      <c r="U230" s="3">
        <f>ROUND(IFERROR(SUM(T230*(VLOOKUP(S230,API!1:1048576,13,FALSE))),0),2)</f>
        <v>0</v>
      </c>
      <c r="V230" s="56">
        <f>ROUND(SUMIF(Investionen!A4:A5200,S230,Investionen!G4:G5200),2)</f>
        <v>0</v>
      </c>
      <c r="X230" s="31"/>
      <c r="Z230" s="172">
        <f>Investionen!H230</f>
        <v>0</v>
      </c>
      <c r="AE230">
        <v>213</v>
      </c>
      <c r="AJ230">
        <v>210</v>
      </c>
      <c r="AK230" s="199" t="e">
        <f t="shared" si="22"/>
        <v>#VALUE!</v>
      </c>
      <c r="AL230" s="199">
        <f t="shared" ca="1" si="23"/>
        <v>43174</v>
      </c>
      <c r="AM230" t="e">
        <f t="shared" ca="1" si="24"/>
        <v>#VALUE!</v>
      </c>
      <c r="AO230" t="str">
        <f t="shared" si="25"/>
        <v/>
      </c>
      <c r="BA230" s="53"/>
      <c r="BB230" s="53">
        <f>ROUND(SUMIF(Transaktionen!A4:A5200,BA230,Transaktionen!B4:B5200),8)</f>
        <v>0</v>
      </c>
      <c r="BC230" s="53">
        <f>ROUND(IFERROR(SUM(BB230*(VLOOKUP(BA230,API!1:1048576,13,FALSE))),0),2)</f>
        <v>0</v>
      </c>
    </row>
    <row r="231" spans="6:55" ht="15.75" thickBot="1" x14ac:dyDescent="0.3">
      <c r="F231" s="13">
        <f>Investionen!A232</f>
        <v>0</v>
      </c>
      <c r="G231" s="14">
        <f>IFERROR(IF(Investionen!F232="Verkauf",0,Investionen!J232),0)</f>
        <v>0</v>
      </c>
      <c r="H231" s="13">
        <f>Investionen!A232</f>
        <v>0</v>
      </c>
      <c r="I231" s="14">
        <f>IFERROR(Investionen!I232,0)</f>
        <v>0</v>
      </c>
      <c r="K231" s="145" t="s">
        <v>1635</v>
      </c>
      <c r="L231" s="146" t="s">
        <v>2929</v>
      </c>
      <c r="M231" s="146" t="s">
        <v>3616</v>
      </c>
      <c r="O231" s="13">
        <f>Investionen!A214</f>
        <v>0</v>
      </c>
      <c r="P231" s="14">
        <f>IFERROR(IF(Investionen!F214="Verkauf",0,Investionen!G214),0)</f>
        <v>0</v>
      </c>
      <c r="Q231" s="43"/>
      <c r="R231" s="258"/>
      <c r="T231" s="57"/>
      <c r="U231" s="3">
        <f>ROUND(IFERROR(SUM(T231*(VLOOKUP(S231,API!1:1048576,13,FALSE))),0),2)</f>
        <v>0</v>
      </c>
      <c r="V231" s="56">
        <f>ROUND(SUMIF(Investionen!A4:A5200,S231,Investionen!G4:G5200),2)</f>
        <v>0</v>
      </c>
      <c r="X231" s="31"/>
      <c r="Z231" s="172">
        <f>Investionen!H231</f>
        <v>0</v>
      </c>
      <c r="AE231" s="9">
        <v>214</v>
      </c>
      <c r="AF231" s="9"/>
      <c r="AJ231" s="9">
        <v>211</v>
      </c>
      <c r="AK231" s="199" t="e">
        <f t="shared" si="22"/>
        <v>#VALUE!</v>
      </c>
      <c r="AL231" s="199">
        <f t="shared" ca="1" si="23"/>
        <v>43174</v>
      </c>
      <c r="AM231" t="e">
        <f t="shared" ca="1" si="24"/>
        <v>#VALUE!</v>
      </c>
      <c r="AO231" t="str">
        <f t="shared" si="25"/>
        <v/>
      </c>
      <c r="BA231" s="53"/>
      <c r="BB231" s="53">
        <f>ROUND(SUMIF(Transaktionen!A4:A5200,BA231,Transaktionen!B4:B5200),8)</f>
        <v>0</v>
      </c>
      <c r="BC231" s="53">
        <f>ROUND(IFERROR(SUM(BB231*(VLOOKUP(BA231,API!1:1048576,13,FALSE))),0),2)</f>
        <v>0</v>
      </c>
    </row>
    <row r="232" spans="6:55" ht="15.75" thickBot="1" x14ac:dyDescent="0.3">
      <c r="F232" s="13">
        <f>Investionen!A233</f>
        <v>0</v>
      </c>
      <c r="G232" s="14">
        <f>IFERROR(IF(Investionen!F233="Verkauf",0,Investionen!J233),0)</f>
        <v>0</v>
      </c>
      <c r="H232" s="13">
        <f>Investionen!A233</f>
        <v>0</v>
      </c>
      <c r="I232" s="14">
        <f>IFERROR(Investionen!I233,0)</f>
        <v>0</v>
      </c>
      <c r="K232" s="147" t="s">
        <v>2190</v>
      </c>
      <c r="L232" s="148" t="s">
        <v>2611</v>
      </c>
      <c r="M232" s="148" t="s">
        <v>4194</v>
      </c>
      <c r="O232" s="13">
        <f>Investionen!A215</f>
        <v>0</v>
      </c>
      <c r="P232" s="14">
        <f>IFERROR(IF(Investionen!F215="Verkauf",0,Investionen!G215),0)</f>
        <v>0</v>
      </c>
      <c r="Q232" s="43"/>
      <c r="R232" s="258"/>
      <c r="T232" s="57"/>
      <c r="U232" s="3">
        <f>ROUND(IFERROR(SUM(T232*(VLOOKUP(S232,API!1:1048576,13,FALSE))),0),2)</f>
        <v>0</v>
      </c>
      <c r="V232" s="56">
        <f>ROUND(SUMIF(Investionen!A4:A5200,S232,Investionen!G4:G5200),2)</f>
        <v>0</v>
      </c>
      <c r="X232" s="31"/>
      <c r="Z232" s="172">
        <f>Investionen!H232</f>
        <v>0</v>
      </c>
      <c r="AE232">
        <v>215</v>
      </c>
      <c r="AJ232">
        <v>212</v>
      </c>
      <c r="AK232" s="199" t="e">
        <f t="shared" si="22"/>
        <v>#VALUE!</v>
      </c>
      <c r="AL232" s="199">
        <f t="shared" ca="1" si="23"/>
        <v>43174</v>
      </c>
      <c r="AM232" t="e">
        <f t="shared" ca="1" si="24"/>
        <v>#VALUE!</v>
      </c>
      <c r="AO232" t="str">
        <f t="shared" si="25"/>
        <v/>
      </c>
      <c r="BA232" s="53"/>
      <c r="BB232" s="53">
        <f>ROUND(SUMIF(Transaktionen!A4:A5200,BA232,Transaktionen!B4:B5200),8)</f>
        <v>0</v>
      </c>
      <c r="BC232" s="53">
        <f>ROUND(IFERROR(SUM(BB232*(VLOOKUP(BA232,API!1:1048576,13,FALSE))),0),2)</f>
        <v>0</v>
      </c>
    </row>
    <row r="233" spans="6:55" ht="15.75" thickBot="1" x14ac:dyDescent="0.3">
      <c r="F233" s="13">
        <f>Investionen!A234</f>
        <v>0</v>
      </c>
      <c r="G233" s="14">
        <f>IFERROR(IF(Investionen!F234="Verkauf",0,Investionen!J234),0)</f>
        <v>0</v>
      </c>
      <c r="H233" s="13">
        <f>Investionen!A234</f>
        <v>0</v>
      </c>
      <c r="I233" s="14">
        <f>IFERROR(Investionen!I234,0)</f>
        <v>0</v>
      </c>
      <c r="K233" s="147" t="s">
        <v>987</v>
      </c>
      <c r="L233" s="148" t="s">
        <v>2593</v>
      </c>
      <c r="M233" s="148" t="s">
        <v>3128</v>
      </c>
      <c r="O233" s="13">
        <f>Investionen!A216</f>
        <v>0</v>
      </c>
      <c r="P233" s="14">
        <f>IFERROR(IF(Investionen!F216="Verkauf",0,Investionen!G216),0)</f>
        <v>0</v>
      </c>
      <c r="Q233" s="43"/>
      <c r="R233" s="258"/>
      <c r="T233" s="57"/>
      <c r="U233" s="3">
        <f>ROUND(IFERROR(SUM(T233*(VLOOKUP(S233,API!1:1048576,13,FALSE))),0),2)</f>
        <v>0</v>
      </c>
      <c r="V233" s="56">
        <f>ROUND(SUMIF(Investionen!A4:A5200,S233,Investionen!G4:G5200),2)</f>
        <v>0</v>
      </c>
      <c r="X233" s="31"/>
      <c r="Z233" s="172">
        <f>Investionen!H233</f>
        <v>0</v>
      </c>
      <c r="AE233">
        <v>216</v>
      </c>
      <c r="AJ233">
        <v>213</v>
      </c>
      <c r="AK233" s="199" t="e">
        <f t="shared" si="22"/>
        <v>#VALUE!</v>
      </c>
      <c r="AL233" s="199">
        <f t="shared" ca="1" si="23"/>
        <v>43174</v>
      </c>
      <c r="AM233" t="e">
        <f t="shared" ca="1" si="24"/>
        <v>#VALUE!</v>
      </c>
      <c r="AO233" t="str">
        <f t="shared" si="25"/>
        <v/>
      </c>
      <c r="BA233" s="53"/>
      <c r="BB233" s="53">
        <f>ROUND(SUMIF(Transaktionen!A4:A5200,BA233,Transaktionen!B4:B5200),8)</f>
        <v>0</v>
      </c>
      <c r="BC233" s="53">
        <f>ROUND(IFERROR(SUM(BB233*(VLOOKUP(BA233,API!1:1048576,13,FALSE))),0),2)</f>
        <v>0</v>
      </c>
    </row>
    <row r="234" spans="6:55" ht="15.75" thickBot="1" x14ac:dyDescent="0.3">
      <c r="F234" s="13">
        <f>Investionen!A235</f>
        <v>0</v>
      </c>
      <c r="G234" s="14">
        <f>IFERROR(IF(Investionen!F235="Verkauf",0,Investionen!J235),0)</f>
        <v>0</v>
      </c>
      <c r="H234" s="13">
        <f>Investionen!A235</f>
        <v>0</v>
      </c>
      <c r="I234" s="14">
        <f>IFERROR(Investionen!I235,0)</f>
        <v>0</v>
      </c>
      <c r="K234" s="145" t="s">
        <v>1714</v>
      </c>
      <c r="L234" s="146" t="s">
        <v>2447</v>
      </c>
      <c r="M234" s="146" t="s">
        <v>3794</v>
      </c>
      <c r="O234" s="13">
        <f>Investionen!A217</f>
        <v>0</v>
      </c>
      <c r="P234" s="14">
        <f>IFERROR(IF(Investionen!F217="Verkauf",0,Investionen!G217),0)</f>
        <v>0</v>
      </c>
      <c r="Q234" s="43"/>
      <c r="R234" s="258"/>
      <c r="T234" s="57"/>
      <c r="U234" s="3">
        <f>ROUND(IFERROR(SUM(T234*(VLOOKUP(S234,API!1:1048576,13,FALSE))),0),2)</f>
        <v>0</v>
      </c>
      <c r="V234" s="56">
        <f>ROUND(SUMIF(Investionen!A4:A5200,S234,Investionen!G4:G5200),2)</f>
        <v>0</v>
      </c>
      <c r="X234" s="31"/>
      <c r="Z234" s="172">
        <f>Investionen!H234</f>
        <v>0</v>
      </c>
      <c r="AE234" s="9">
        <v>217</v>
      </c>
      <c r="AF234" s="9"/>
      <c r="AJ234" s="9">
        <v>214</v>
      </c>
      <c r="AK234" s="199" t="e">
        <f t="shared" si="22"/>
        <v>#VALUE!</v>
      </c>
      <c r="AL234" s="199">
        <f t="shared" ca="1" si="23"/>
        <v>43174</v>
      </c>
      <c r="AM234" t="e">
        <f t="shared" ca="1" si="24"/>
        <v>#VALUE!</v>
      </c>
      <c r="AO234" t="str">
        <f t="shared" si="25"/>
        <v/>
      </c>
      <c r="BA234" s="53"/>
      <c r="BB234" s="53">
        <f>ROUND(SUMIF(Transaktionen!A4:A5200,BA234,Transaktionen!B4:B5200),8)</f>
        <v>0</v>
      </c>
      <c r="BC234" s="53">
        <f>ROUND(IFERROR(SUM(BB234*(VLOOKUP(BA234,API!1:1048576,13,FALSE))),0),2)</f>
        <v>0</v>
      </c>
    </row>
    <row r="235" spans="6:55" ht="15.75" thickBot="1" x14ac:dyDescent="0.3">
      <c r="F235" s="13">
        <f>Investionen!A236</f>
        <v>0</v>
      </c>
      <c r="G235" s="14">
        <f>IFERROR(IF(Investionen!F236="Verkauf",0,Investionen!J236),0)</f>
        <v>0</v>
      </c>
      <c r="H235" s="13">
        <f>Investionen!A236</f>
        <v>0</v>
      </c>
      <c r="I235" s="14">
        <f>IFERROR(Investionen!I236,0)</f>
        <v>0</v>
      </c>
      <c r="K235" s="145" t="s">
        <v>2245</v>
      </c>
      <c r="L235" s="146" t="s">
        <v>2676</v>
      </c>
      <c r="M235" s="146" t="s">
        <v>4242</v>
      </c>
      <c r="O235" s="13">
        <f>Investionen!A218</f>
        <v>0</v>
      </c>
      <c r="P235" s="14">
        <f>IFERROR(IF(Investionen!F218="Verkauf",0,Investionen!G218),0)</f>
        <v>0</v>
      </c>
      <c r="Q235" s="43"/>
      <c r="R235" s="258"/>
      <c r="T235" s="57"/>
      <c r="U235" s="3">
        <f>ROUND(IFERROR(SUM(T235*(VLOOKUP(S235,API!1:1048576,13,FALSE))),0),2)</f>
        <v>0</v>
      </c>
      <c r="V235" s="56">
        <f>ROUND(SUMIF(Investionen!A4:A5200,S235,Investionen!G4:G5200),2)</f>
        <v>0</v>
      </c>
      <c r="X235" s="31"/>
      <c r="Z235" s="172">
        <f>Investionen!H235</f>
        <v>0</v>
      </c>
      <c r="AE235">
        <v>218</v>
      </c>
      <c r="AJ235">
        <v>215</v>
      </c>
      <c r="AK235" s="199" t="e">
        <f t="shared" si="22"/>
        <v>#VALUE!</v>
      </c>
      <c r="AL235" s="199">
        <f t="shared" ca="1" si="23"/>
        <v>43174</v>
      </c>
      <c r="AM235" t="e">
        <f t="shared" ca="1" si="24"/>
        <v>#VALUE!</v>
      </c>
      <c r="AO235" t="str">
        <f t="shared" si="25"/>
        <v/>
      </c>
      <c r="BA235" s="53"/>
      <c r="BB235" s="53">
        <f>ROUND(SUMIF(Transaktionen!A4:A5200,BA235,Transaktionen!B4:B5200),8)</f>
        <v>0</v>
      </c>
      <c r="BC235" s="53">
        <f>ROUND(IFERROR(SUM(BB235*(VLOOKUP(BA235,API!1:1048576,13,FALSE))),0),2)</f>
        <v>0</v>
      </c>
    </row>
    <row r="236" spans="6:55" ht="15.75" thickBot="1" x14ac:dyDescent="0.3">
      <c r="F236" s="13">
        <f>Investionen!A237</f>
        <v>0</v>
      </c>
      <c r="G236" s="14">
        <f>IFERROR(IF(Investionen!F237="Verkauf",0,Investionen!J237),0)</f>
        <v>0</v>
      </c>
      <c r="H236" s="13">
        <f>Investionen!A237</f>
        <v>0</v>
      </c>
      <c r="I236" s="14">
        <f>IFERROR(Investionen!I237,0)</f>
        <v>0</v>
      </c>
      <c r="K236" s="145" t="s">
        <v>1456</v>
      </c>
      <c r="L236" s="146" t="s">
        <v>2659</v>
      </c>
      <c r="M236" s="146" t="s">
        <v>3399</v>
      </c>
      <c r="O236" s="13">
        <f>Investionen!A219</f>
        <v>0</v>
      </c>
      <c r="P236" s="14">
        <f>IFERROR(IF(Investionen!F219="Verkauf",0,Investionen!G219),0)</f>
        <v>0</v>
      </c>
      <c r="Q236" s="43"/>
      <c r="R236" s="258"/>
      <c r="T236" s="57"/>
      <c r="U236" s="3">
        <f>ROUND(IFERROR(SUM(T236*(VLOOKUP(S236,API!1:1048576,13,FALSE))),0),2)</f>
        <v>0</v>
      </c>
      <c r="V236" s="56">
        <f>ROUND(SUMIF(Investionen!A4:A5200,S236,Investionen!G4:G5200),2)</f>
        <v>0</v>
      </c>
      <c r="X236" s="31"/>
      <c r="Z236" s="172">
        <f>Investionen!H236</f>
        <v>0</v>
      </c>
      <c r="AE236">
        <v>219</v>
      </c>
      <c r="AJ236">
        <v>216</v>
      </c>
      <c r="AK236" s="199" t="e">
        <f t="shared" si="22"/>
        <v>#VALUE!</v>
      </c>
      <c r="AL236" s="199">
        <f t="shared" ca="1" si="23"/>
        <v>43174</v>
      </c>
      <c r="AM236" t="e">
        <f t="shared" ca="1" si="24"/>
        <v>#VALUE!</v>
      </c>
      <c r="AO236" t="str">
        <f t="shared" si="25"/>
        <v/>
      </c>
      <c r="BA236" s="53"/>
      <c r="BB236" s="53">
        <f>ROUND(SUMIF(Transaktionen!A4:A5200,BA236,Transaktionen!B4:B5200),8)</f>
        <v>0</v>
      </c>
      <c r="BC236" s="53">
        <f>ROUND(IFERROR(SUM(BB236*(VLOOKUP(BA236,API!1:1048576,13,FALSE))),0),2)</f>
        <v>0</v>
      </c>
    </row>
    <row r="237" spans="6:55" ht="15.75" thickBot="1" x14ac:dyDescent="0.3">
      <c r="F237" s="13">
        <f>Investionen!A238</f>
        <v>0</v>
      </c>
      <c r="G237" s="14">
        <f>IFERROR(IF(Investionen!F238="Verkauf",0,Investionen!J238),0)</f>
        <v>0</v>
      </c>
      <c r="H237" s="13">
        <f>Investionen!A238</f>
        <v>0</v>
      </c>
      <c r="I237" s="14">
        <f>IFERROR(Investionen!I238,0)</f>
        <v>0</v>
      </c>
      <c r="K237" s="145" t="s">
        <v>1467</v>
      </c>
      <c r="L237" s="146" t="s">
        <v>2790</v>
      </c>
      <c r="M237" s="146" t="s">
        <v>3460</v>
      </c>
      <c r="O237" s="13">
        <f>Investionen!A220</f>
        <v>0</v>
      </c>
      <c r="P237" s="14">
        <f>IFERROR(IF(Investionen!F220="Verkauf",0,Investionen!G220),0)</f>
        <v>0</v>
      </c>
      <c r="Q237" s="43"/>
      <c r="R237" s="258"/>
      <c r="T237" s="57"/>
      <c r="U237" s="3">
        <f>ROUND(IFERROR(SUM(T237*(VLOOKUP(S237,API!1:1048576,13,FALSE))),0),2)</f>
        <v>0</v>
      </c>
      <c r="V237" s="56">
        <f>ROUND(SUMIF(Investionen!A4:A5200,S237,Investionen!G4:G5200),2)</f>
        <v>0</v>
      </c>
      <c r="X237" s="31"/>
      <c r="Z237" s="172">
        <f>Investionen!H237</f>
        <v>0</v>
      </c>
      <c r="AE237" s="9">
        <v>220</v>
      </c>
      <c r="AF237" s="9"/>
      <c r="AJ237" s="9">
        <v>217</v>
      </c>
      <c r="AK237" s="199" t="e">
        <f t="shared" si="22"/>
        <v>#VALUE!</v>
      </c>
      <c r="AL237" s="199">
        <f t="shared" ca="1" si="23"/>
        <v>43174</v>
      </c>
      <c r="AM237" t="e">
        <f t="shared" ca="1" si="24"/>
        <v>#VALUE!</v>
      </c>
      <c r="AO237" t="str">
        <f t="shared" si="25"/>
        <v/>
      </c>
      <c r="BA237" s="53"/>
      <c r="BB237" s="53">
        <f>ROUND(SUMIF(Transaktionen!A4:A5200,BA237,Transaktionen!B4:B5200),8)</f>
        <v>0</v>
      </c>
      <c r="BC237" s="53">
        <f>ROUND(IFERROR(SUM(BB237*(VLOOKUP(BA237,API!1:1048576,13,FALSE))),0),2)</f>
        <v>0</v>
      </c>
    </row>
    <row r="238" spans="6:55" ht="15.75" thickBot="1" x14ac:dyDescent="0.3">
      <c r="F238" s="13">
        <f>Investionen!A239</f>
        <v>0</v>
      </c>
      <c r="G238" s="14">
        <f>IFERROR(IF(Investionen!F239="Verkauf",0,Investionen!J239),0)</f>
        <v>0</v>
      </c>
      <c r="H238" s="13">
        <f>Investionen!A239</f>
        <v>0</v>
      </c>
      <c r="I238" s="14">
        <f>IFERROR(Investionen!I239,0)</f>
        <v>0</v>
      </c>
      <c r="K238" s="145" t="s">
        <v>1352</v>
      </c>
      <c r="L238" s="146" t="s">
        <v>2709</v>
      </c>
      <c r="M238" s="146" t="s">
        <v>3393</v>
      </c>
      <c r="O238" s="13">
        <f>Investionen!A221</f>
        <v>0</v>
      </c>
      <c r="P238" s="14">
        <f>IFERROR(IF(Investionen!F221="Verkauf",0,Investionen!G221),0)</f>
        <v>0</v>
      </c>
      <c r="Q238" s="43"/>
      <c r="R238" s="258"/>
      <c r="T238" s="57"/>
      <c r="U238" s="3">
        <f>ROUND(IFERROR(SUM(T238*(VLOOKUP(S238,API!1:1048576,13,FALSE))),0),2)</f>
        <v>0</v>
      </c>
      <c r="V238" s="56">
        <f>ROUND(SUMIF(Investionen!A4:A5200,S238,Investionen!G4:G5200),2)</f>
        <v>0</v>
      </c>
      <c r="X238" s="31"/>
      <c r="Z238" s="172">
        <f>Investionen!H238</f>
        <v>0</v>
      </c>
      <c r="AE238">
        <v>221</v>
      </c>
      <c r="AJ238">
        <v>218</v>
      </c>
      <c r="AK238" s="199" t="e">
        <f t="shared" si="22"/>
        <v>#VALUE!</v>
      </c>
      <c r="AL238" s="199">
        <f t="shared" ca="1" si="23"/>
        <v>43174</v>
      </c>
      <c r="AM238" t="e">
        <f t="shared" ca="1" si="24"/>
        <v>#VALUE!</v>
      </c>
      <c r="AO238" t="str">
        <f t="shared" si="25"/>
        <v/>
      </c>
      <c r="BA238" s="53"/>
      <c r="BB238" s="53">
        <f>ROUND(SUMIF(Transaktionen!A4:A5200,BA238,Transaktionen!B4:B5200),8)</f>
        <v>0</v>
      </c>
      <c r="BC238" s="53">
        <f>ROUND(IFERROR(SUM(BB238*(VLOOKUP(BA238,API!1:1048576,13,FALSE))),0),2)</f>
        <v>0</v>
      </c>
    </row>
    <row r="239" spans="6:55" ht="15.75" thickBot="1" x14ac:dyDescent="0.3">
      <c r="F239" s="13">
        <f>Investionen!A240</f>
        <v>0</v>
      </c>
      <c r="G239" s="14">
        <f>IFERROR(IF(Investionen!F240="Verkauf",0,Investionen!J240),0)</f>
        <v>0</v>
      </c>
      <c r="H239" s="13">
        <f>Investionen!A240</f>
        <v>0</v>
      </c>
      <c r="I239" s="14">
        <f>IFERROR(Investionen!I240,0)</f>
        <v>0</v>
      </c>
      <c r="K239" s="147" t="s">
        <v>88</v>
      </c>
      <c r="L239" s="148" t="s">
        <v>2832</v>
      </c>
      <c r="M239" s="148" t="s">
        <v>3081</v>
      </c>
      <c r="O239" s="13">
        <f>Investionen!A222</f>
        <v>0</v>
      </c>
      <c r="P239" s="14">
        <f>IFERROR(IF(Investionen!F222="Verkauf",0,Investionen!G222),0)</f>
        <v>0</v>
      </c>
      <c r="Q239" s="43"/>
      <c r="R239" s="258"/>
      <c r="T239" s="57"/>
      <c r="U239" s="3">
        <f>ROUND(IFERROR(SUM(T239*(VLOOKUP(S239,API!1:1048576,13,FALSE))),0),2)</f>
        <v>0</v>
      </c>
      <c r="V239" s="56">
        <f>ROUND(SUMIF(Investionen!A4:A5200,S239,Investionen!G4:G5200),2)</f>
        <v>0</v>
      </c>
      <c r="X239" s="31"/>
      <c r="Z239" s="172">
        <f>Investionen!H239</f>
        <v>0</v>
      </c>
      <c r="AE239">
        <v>222</v>
      </c>
      <c r="AJ239">
        <v>219</v>
      </c>
      <c r="AK239" s="199" t="e">
        <f t="shared" si="22"/>
        <v>#VALUE!</v>
      </c>
      <c r="AL239" s="199">
        <f t="shared" ca="1" si="23"/>
        <v>43174</v>
      </c>
      <c r="AM239" t="e">
        <f t="shared" ca="1" si="24"/>
        <v>#VALUE!</v>
      </c>
      <c r="AO239" t="str">
        <f t="shared" si="25"/>
        <v/>
      </c>
      <c r="BA239" s="53"/>
      <c r="BB239" s="53">
        <f>ROUND(SUMIF(Transaktionen!A4:A5200,BA239,Transaktionen!B4:B5200),8)</f>
        <v>0</v>
      </c>
      <c r="BC239" s="53">
        <f>ROUND(IFERROR(SUM(BB239*(VLOOKUP(BA239,API!1:1048576,13,FALSE))),0),2)</f>
        <v>0</v>
      </c>
    </row>
    <row r="240" spans="6:55" ht="15.75" thickBot="1" x14ac:dyDescent="0.3">
      <c r="F240" s="13">
        <f>Investionen!A241</f>
        <v>0</v>
      </c>
      <c r="G240" s="14">
        <f>IFERROR(IF(Investionen!F241="Verkauf",0,Investionen!J241),0)</f>
        <v>0</v>
      </c>
      <c r="H240" s="13">
        <f>Investionen!A241</f>
        <v>0</v>
      </c>
      <c r="I240" s="14">
        <f>IFERROR(Investionen!I241,0)</f>
        <v>0</v>
      </c>
      <c r="K240" s="147" t="s">
        <v>2246</v>
      </c>
      <c r="L240" s="148" t="s">
        <v>2832</v>
      </c>
      <c r="M240" s="148" t="s">
        <v>4228</v>
      </c>
      <c r="O240" s="13">
        <f>Investionen!A223</f>
        <v>0</v>
      </c>
      <c r="P240" s="14">
        <f>IFERROR(IF(Investionen!F223="Verkauf",0,Investionen!G223),0)</f>
        <v>0</v>
      </c>
      <c r="Q240" s="43"/>
      <c r="R240" s="258"/>
      <c r="T240" s="57"/>
      <c r="U240" s="3">
        <f>ROUND(IFERROR(SUM(T240*(VLOOKUP(S240,API!1:1048576,13,FALSE))),0),2)</f>
        <v>0</v>
      </c>
      <c r="V240" s="56">
        <f>ROUND(SUMIF(Investionen!A4:A5200,S240,Investionen!G4:G5200),2)</f>
        <v>0</v>
      </c>
      <c r="X240" s="31"/>
      <c r="Z240" s="172">
        <f>Investionen!H240</f>
        <v>0</v>
      </c>
      <c r="AE240" s="9">
        <v>223</v>
      </c>
      <c r="AF240" s="9"/>
      <c r="AJ240" s="9">
        <v>220</v>
      </c>
      <c r="AK240" s="199" t="e">
        <f t="shared" si="22"/>
        <v>#VALUE!</v>
      </c>
      <c r="AL240" s="199">
        <f t="shared" ca="1" si="23"/>
        <v>43174</v>
      </c>
      <c r="AM240" t="e">
        <f t="shared" ca="1" si="24"/>
        <v>#VALUE!</v>
      </c>
      <c r="AO240" t="str">
        <f t="shared" si="25"/>
        <v/>
      </c>
      <c r="BA240" s="53"/>
      <c r="BB240" s="53">
        <f>ROUND(SUMIF(Transaktionen!A4:A5200,BA240,Transaktionen!B4:B5200),8)</f>
        <v>0</v>
      </c>
      <c r="BC240" s="53">
        <f>ROUND(IFERROR(SUM(BB240*(VLOOKUP(BA240,API!1:1048576,13,FALSE))),0),2)</f>
        <v>0</v>
      </c>
    </row>
    <row r="241" spans="6:55" ht="15.75" thickBot="1" x14ac:dyDescent="0.3">
      <c r="F241" s="13">
        <f>Investionen!A242</f>
        <v>0</v>
      </c>
      <c r="G241" s="14">
        <f>IFERROR(IF(Investionen!F242="Verkauf",0,Investionen!J242),0)</f>
        <v>0</v>
      </c>
      <c r="H241" s="13">
        <f>Investionen!A242</f>
        <v>0</v>
      </c>
      <c r="I241" s="14">
        <f>IFERROR(Investionen!I242,0)</f>
        <v>0</v>
      </c>
      <c r="K241" s="145" t="s">
        <v>2278</v>
      </c>
      <c r="L241" s="146" t="s">
        <v>2832</v>
      </c>
      <c r="M241" s="146" t="s">
        <v>4293</v>
      </c>
      <c r="O241" s="13">
        <f>Investionen!A224</f>
        <v>0</v>
      </c>
      <c r="P241" s="14">
        <f>IFERROR(IF(Investionen!F224="Verkauf",0,Investionen!G224),0)</f>
        <v>0</v>
      </c>
      <c r="Q241" s="43"/>
      <c r="R241" s="258"/>
      <c r="T241" s="57"/>
      <c r="U241" s="3">
        <f>ROUND(IFERROR(SUM(T241*(VLOOKUP(S241,API!1:1048576,13,FALSE))),0),2)</f>
        <v>0</v>
      </c>
      <c r="V241" s="56">
        <f>ROUND(SUMIF(Investionen!A4:A5200,S241,Investionen!G4:G5200),2)</f>
        <v>0</v>
      </c>
      <c r="X241" s="31"/>
      <c r="Z241" s="172">
        <f>Investionen!H241</f>
        <v>0</v>
      </c>
      <c r="AE241">
        <v>224</v>
      </c>
      <c r="AJ241">
        <v>221</v>
      </c>
      <c r="AK241" s="199" t="e">
        <f t="shared" si="22"/>
        <v>#VALUE!</v>
      </c>
      <c r="AL241" s="199">
        <f t="shared" ca="1" si="23"/>
        <v>43174</v>
      </c>
      <c r="AM241" t="e">
        <f t="shared" ca="1" si="24"/>
        <v>#VALUE!</v>
      </c>
      <c r="AO241" t="str">
        <f t="shared" si="25"/>
        <v/>
      </c>
      <c r="BA241" s="53"/>
      <c r="BB241" s="53">
        <f>ROUND(SUMIF(Transaktionen!A4:A5200,BA241,Transaktionen!B4:B5200),8)</f>
        <v>0</v>
      </c>
      <c r="BC241" s="53">
        <f>ROUND(IFERROR(SUM(BB241*(VLOOKUP(BA241,API!1:1048576,13,FALSE))),0),2)</f>
        <v>0</v>
      </c>
    </row>
    <row r="242" spans="6:55" ht="15.75" thickBot="1" x14ac:dyDescent="0.3">
      <c r="F242" s="13">
        <f>Investionen!A243</f>
        <v>0</v>
      </c>
      <c r="G242" s="14">
        <f>IFERROR(IF(Investionen!F243="Verkauf",0,Investionen!J243),0)</f>
        <v>0</v>
      </c>
      <c r="H242" s="13">
        <f>Investionen!A243</f>
        <v>0</v>
      </c>
      <c r="I242" s="14">
        <f>IFERROR(Investionen!I243,0)</f>
        <v>0</v>
      </c>
      <c r="K242" s="147" t="s">
        <v>1335</v>
      </c>
      <c r="L242" s="148" t="s">
        <v>2697</v>
      </c>
      <c r="M242" s="148" t="s">
        <v>3252</v>
      </c>
      <c r="O242" s="13">
        <f>Investionen!A225</f>
        <v>0</v>
      </c>
      <c r="P242" s="14">
        <f>IFERROR(IF(Investionen!F225="Verkauf",0,Investionen!G225),0)</f>
        <v>0</v>
      </c>
      <c r="Q242" s="43"/>
      <c r="R242" s="258"/>
      <c r="T242" s="57"/>
      <c r="U242" s="3">
        <f>ROUND(IFERROR(SUM(T242*(VLOOKUP(S242,API!1:1048576,13,FALSE))),0),2)</f>
        <v>0</v>
      </c>
      <c r="V242" s="56">
        <f>ROUND(SUMIF(Investionen!A4:A5200,S242,Investionen!G4:G5200),2)</f>
        <v>0</v>
      </c>
      <c r="X242" s="31"/>
      <c r="Z242" s="172">
        <f>Investionen!H242</f>
        <v>0</v>
      </c>
      <c r="AE242">
        <v>225</v>
      </c>
      <c r="AJ242">
        <v>222</v>
      </c>
      <c r="AK242" s="199" t="e">
        <f t="shared" si="22"/>
        <v>#VALUE!</v>
      </c>
      <c r="AL242" s="199">
        <f t="shared" ca="1" si="23"/>
        <v>43174</v>
      </c>
      <c r="AM242" t="e">
        <f t="shared" ca="1" si="24"/>
        <v>#VALUE!</v>
      </c>
      <c r="AO242" t="str">
        <f t="shared" si="25"/>
        <v/>
      </c>
      <c r="BA242" s="53"/>
      <c r="BB242" s="53">
        <f>ROUND(SUMIF(Transaktionen!A4:A5200,BA242,Transaktionen!B4:B5200),8)</f>
        <v>0</v>
      </c>
      <c r="BC242" s="53">
        <f>ROUND(IFERROR(SUM(BB242*(VLOOKUP(BA242,API!1:1048576,13,FALSE))),0),2)</f>
        <v>0</v>
      </c>
    </row>
    <row r="243" spans="6:55" ht="15.75" thickBot="1" x14ac:dyDescent="0.3">
      <c r="F243" s="13">
        <f>Investionen!A244</f>
        <v>0</v>
      </c>
      <c r="G243" s="14">
        <f>IFERROR(IF(Investionen!F244="Verkauf",0,Investionen!J244),0)</f>
        <v>0</v>
      </c>
      <c r="H243" s="13">
        <f>Investionen!A244</f>
        <v>0</v>
      </c>
      <c r="I243" s="14">
        <f>IFERROR(Investionen!I244,0)</f>
        <v>0</v>
      </c>
      <c r="K243" s="145" t="s">
        <v>94</v>
      </c>
      <c r="L243" s="146" t="s">
        <v>2728</v>
      </c>
      <c r="M243" s="146" t="s">
        <v>3114</v>
      </c>
      <c r="O243" s="13">
        <f>Investionen!A226</f>
        <v>0</v>
      </c>
      <c r="P243" s="14">
        <f>IFERROR(IF(Investionen!F226="Verkauf",0,Investionen!G226),0)</f>
        <v>0</v>
      </c>
      <c r="Q243" s="43"/>
      <c r="R243" s="258"/>
      <c r="T243" s="57"/>
      <c r="U243" s="3">
        <f>ROUND(IFERROR(SUM(T243*(VLOOKUP(S243,API!1:1048576,13,FALSE))),0),2)</f>
        <v>0</v>
      </c>
      <c r="V243" s="56">
        <f>ROUND(SUMIF(Investionen!A4:A5200,S243,Investionen!G4:G5200),2)</f>
        <v>0</v>
      </c>
      <c r="X243" s="31"/>
      <c r="Z243" s="172">
        <f>Investionen!H243</f>
        <v>0</v>
      </c>
      <c r="AE243" s="9">
        <v>226</v>
      </c>
      <c r="AF243" s="9"/>
      <c r="AJ243" s="9">
        <v>223</v>
      </c>
      <c r="AK243" s="199" t="e">
        <f t="shared" si="22"/>
        <v>#VALUE!</v>
      </c>
      <c r="AL243" s="199">
        <f t="shared" ca="1" si="23"/>
        <v>43174</v>
      </c>
      <c r="AM243" t="e">
        <f t="shared" ca="1" si="24"/>
        <v>#VALUE!</v>
      </c>
      <c r="AO243" t="str">
        <f t="shared" si="25"/>
        <v/>
      </c>
      <c r="BA243" s="53"/>
      <c r="BB243" s="53">
        <f>ROUND(SUMIF(Transaktionen!A4:A5200,BA243,Transaktionen!B4:B5200),8)</f>
        <v>0</v>
      </c>
      <c r="BC243" s="53">
        <f>ROUND(IFERROR(SUM(BB243*(VLOOKUP(BA243,API!1:1048576,13,FALSE))),0),2)</f>
        <v>0</v>
      </c>
    </row>
    <row r="244" spans="6:55" ht="15.75" thickBot="1" x14ac:dyDescent="0.3">
      <c r="F244" s="13">
        <f>Investionen!A245</f>
        <v>0</v>
      </c>
      <c r="G244" s="14">
        <f>IFERROR(IF(Investionen!F245="Verkauf",0,Investionen!J245),0)</f>
        <v>0</v>
      </c>
      <c r="H244" s="13">
        <f>Investionen!A245</f>
        <v>0</v>
      </c>
      <c r="I244" s="14">
        <f>IFERROR(Investionen!I245,0)</f>
        <v>0</v>
      </c>
      <c r="K244" s="147" t="s">
        <v>1074</v>
      </c>
      <c r="L244" s="148" t="s">
        <v>2668</v>
      </c>
      <c r="M244" s="148" t="s">
        <v>3170</v>
      </c>
      <c r="O244" s="13">
        <f>Investionen!A227</f>
        <v>0</v>
      </c>
      <c r="P244" s="14">
        <f>IFERROR(IF(Investionen!F227="Verkauf",0,Investionen!G227),0)</f>
        <v>0</v>
      </c>
      <c r="Q244" s="43"/>
      <c r="R244" s="258"/>
      <c r="T244" s="57"/>
      <c r="U244" s="3">
        <f>ROUND(IFERROR(SUM(T244*(VLOOKUP(S244,API!1:1048576,13,FALSE))),0),2)</f>
        <v>0</v>
      </c>
      <c r="V244" s="56">
        <f>ROUND(SUMIF(Investionen!A4:A5200,S244,Investionen!G4:G5200),2)</f>
        <v>0</v>
      </c>
      <c r="X244" s="31"/>
      <c r="Z244" s="172">
        <f>Investionen!H244</f>
        <v>0</v>
      </c>
      <c r="AE244">
        <v>227</v>
      </c>
      <c r="AJ244">
        <v>224</v>
      </c>
      <c r="AK244" s="199" t="e">
        <f t="shared" si="22"/>
        <v>#VALUE!</v>
      </c>
      <c r="AL244" s="199">
        <f t="shared" ca="1" si="23"/>
        <v>43174</v>
      </c>
      <c r="AM244" t="e">
        <f t="shared" ca="1" si="24"/>
        <v>#VALUE!</v>
      </c>
      <c r="AO244" t="str">
        <f t="shared" si="25"/>
        <v/>
      </c>
      <c r="BA244" s="53"/>
      <c r="BB244" s="53">
        <f>ROUND(SUMIF(Transaktionen!A4:A5200,BA244,Transaktionen!B4:B5200),8)</f>
        <v>0</v>
      </c>
      <c r="BC244" s="53">
        <f>ROUND(IFERROR(SUM(BB244*(VLOOKUP(BA244,API!1:1048576,13,FALSE))),0),2)</f>
        <v>0</v>
      </c>
    </row>
    <row r="245" spans="6:55" ht="15.75" thickBot="1" x14ac:dyDescent="0.3">
      <c r="F245" s="13">
        <f>Investionen!A246</f>
        <v>0</v>
      </c>
      <c r="G245" s="14">
        <f>IFERROR(IF(Investionen!F246="Verkauf",0,Investionen!J246),0)</f>
        <v>0</v>
      </c>
      <c r="H245" s="13">
        <f>Investionen!A246</f>
        <v>0</v>
      </c>
      <c r="I245" s="14">
        <f>IFERROR(Investionen!I246,0)</f>
        <v>0</v>
      </c>
      <c r="K245" s="145" t="s">
        <v>1328</v>
      </c>
      <c r="L245" s="146" t="s">
        <v>2668</v>
      </c>
      <c r="M245" s="146" t="s">
        <v>3320</v>
      </c>
      <c r="O245" s="13">
        <f>Investionen!A228</f>
        <v>0</v>
      </c>
      <c r="P245" s="14">
        <f>IFERROR(IF(Investionen!F228="Verkauf",0,Investionen!G228),0)</f>
        <v>0</v>
      </c>
      <c r="Q245" s="43"/>
      <c r="R245" s="258"/>
      <c r="T245" s="57"/>
      <c r="U245" s="3">
        <f>ROUND(IFERROR(SUM(T245*(VLOOKUP(S245,API!1:1048576,13,FALSE))),0),2)</f>
        <v>0</v>
      </c>
      <c r="V245" s="56">
        <f>ROUND(SUMIF(Investionen!A4:A5200,S245,Investionen!G4:G5200),2)</f>
        <v>0</v>
      </c>
      <c r="X245" s="31"/>
      <c r="Z245" s="172">
        <f>Investionen!H245</f>
        <v>0</v>
      </c>
      <c r="AE245">
        <v>228</v>
      </c>
      <c r="AJ245">
        <v>225</v>
      </c>
      <c r="AK245" s="199" t="e">
        <f t="shared" si="22"/>
        <v>#VALUE!</v>
      </c>
      <c r="AL245" s="199">
        <f t="shared" ca="1" si="23"/>
        <v>43174</v>
      </c>
      <c r="AM245" t="e">
        <f t="shared" ca="1" si="24"/>
        <v>#VALUE!</v>
      </c>
      <c r="AO245" t="str">
        <f t="shared" si="25"/>
        <v/>
      </c>
      <c r="BA245" s="53"/>
      <c r="BB245" s="53">
        <f>ROUND(SUMIF(Transaktionen!A4:A5200,BA245,Transaktionen!B4:B5200),8)</f>
        <v>0</v>
      </c>
      <c r="BC245" s="53">
        <f>ROUND(IFERROR(SUM(BB245*(VLOOKUP(BA245,API!1:1048576,13,FALSE))),0),2)</f>
        <v>0</v>
      </c>
    </row>
    <row r="246" spans="6:55" ht="15.75" thickBot="1" x14ac:dyDescent="0.3">
      <c r="F246" s="13">
        <f>Investionen!A247</f>
        <v>0</v>
      </c>
      <c r="G246" s="14">
        <f>IFERROR(IF(Investionen!F247="Verkauf",0,Investionen!J247),0)</f>
        <v>0</v>
      </c>
      <c r="H246" s="13">
        <f>Investionen!A247</f>
        <v>0</v>
      </c>
      <c r="I246" s="14">
        <f>IFERROR(Investionen!I247,0)</f>
        <v>0</v>
      </c>
      <c r="K246" s="147" t="s">
        <v>1394</v>
      </c>
      <c r="L246" s="148" t="s">
        <v>2563</v>
      </c>
      <c r="M246" s="148" t="s">
        <v>3371</v>
      </c>
      <c r="O246" s="13">
        <f>Investionen!A229</f>
        <v>0</v>
      </c>
      <c r="P246" s="14">
        <f>IFERROR(IF(Investionen!F229="Verkauf",0,Investionen!G229),0)</f>
        <v>0</v>
      </c>
      <c r="Q246" s="43"/>
      <c r="R246" s="258"/>
      <c r="T246" s="57"/>
      <c r="U246" s="3">
        <f>ROUND(IFERROR(SUM(T246*(VLOOKUP(S246,API!1:1048576,13,FALSE))),0),2)</f>
        <v>0</v>
      </c>
      <c r="V246" s="56">
        <f>ROUND(SUMIF(Investionen!A4:A5200,S246,Investionen!G4:G5200),2)</f>
        <v>0</v>
      </c>
      <c r="X246" s="31"/>
      <c r="Z246" s="172">
        <f>Investionen!H246</f>
        <v>0</v>
      </c>
      <c r="AE246" s="9">
        <v>229</v>
      </c>
      <c r="AF246" s="9"/>
      <c r="AJ246" s="9">
        <v>226</v>
      </c>
      <c r="AK246" s="199" t="e">
        <f t="shared" si="22"/>
        <v>#VALUE!</v>
      </c>
      <c r="AL246" s="199">
        <f t="shared" ca="1" si="23"/>
        <v>43174</v>
      </c>
      <c r="AM246" t="e">
        <f t="shared" ca="1" si="24"/>
        <v>#VALUE!</v>
      </c>
      <c r="AO246" t="str">
        <f t="shared" si="25"/>
        <v/>
      </c>
      <c r="BA246" s="53"/>
      <c r="BB246" s="53">
        <f>ROUND(SUMIF(Transaktionen!A4:A5200,BA246,Transaktionen!B4:B5200),8)</f>
        <v>0</v>
      </c>
      <c r="BC246" s="53">
        <f>ROUND(IFERROR(SUM(BB246*(VLOOKUP(BA246,API!1:1048576,13,FALSE))),0),2)</f>
        <v>0</v>
      </c>
    </row>
    <row r="247" spans="6:55" ht="15.75" thickBot="1" x14ac:dyDescent="0.3">
      <c r="F247" s="13">
        <f>Investionen!A248</f>
        <v>0</v>
      </c>
      <c r="G247" s="14">
        <f>IFERROR(IF(Investionen!F248="Verkauf",0,Investionen!J248),0)</f>
        <v>0</v>
      </c>
      <c r="H247" s="13">
        <f>Investionen!A248</f>
        <v>0</v>
      </c>
      <c r="I247" s="14">
        <f>IFERROR(Investionen!I248,0)</f>
        <v>0</v>
      </c>
      <c r="K247" s="147" t="s">
        <v>1741</v>
      </c>
      <c r="L247" s="148" t="s">
        <v>2563</v>
      </c>
      <c r="M247" s="148" t="s">
        <v>3716</v>
      </c>
      <c r="O247" s="13">
        <f>Investionen!A230</f>
        <v>0</v>
      </c>
      <c r="P247" s="14">
        <f>IFERROR(IF(Investionen!F230="Verkauf",0,Investionen!G230),0)</f>
        <v>0</v>
      </c>
      <c r="Q247" s="43"/>
      <c r="R247" s="258"/>
      <c r="T247" s="57"/>
      <c r="U247" s="3">
        <f>ROUND(IFERROR(SUM(T247*(VLOOKUP(S247,API!1:1048576,13,FALSE))),0),2)</f>
        <v>0</v>
      </c>
      <c r="V247" s="56">
        <f>ROUND(SUMIF(Investionen!A4:A5200,S247,Investionen!G4:G5200),2)</f>
        <v>0</v>
      </c>
      <c r="X247" s="31"/>
      <c r="Z247" s="172">
        <f>Investionen!H247</f>
        <v>0</v>
      </c>
      <c r="AE247">
        <v>230</v>
      </c>
      <c r="AJ247">
        <v>227</v>
      </c>
      <c r="AK247" s="199" t="e">
        <f t="shared" si="22"/>
        <v>#VALUE!</v>
      </c>
      <c r="AL247" s="199">
        <f t="shared" ca="1" si="23"/>
        <v>43174</v>
      </c>
      <c r="AM247" t="e">
        <f t="shared" ca="1" si="24"/>
        <v>#VALUE!</v>
      </c>
      <c r="AO247" t="str">
        <f t="shared" si="25"/>
        <v/>
      </c>
      <c r="BA247" s="53"/>
      <c r="BB247" s="53">
        <f>ROUND(SUMIF(Transaktionen!A4:A5200,BA247,Transaktionen!B4:B5200),8)</f>
        <v>0</v>
      </c>
      <c r="BC247" s="53">
        <f>ROUND(IFERROR(SUM(BB247*(VLOOKUP(BA247,API!1:1048576,13,FALSE))),0),2)</f>
        <v>0</v>
      </c>
    </row>
    <row r="248" spans="6:55" ht="15.75" thickBot="1" x14ac:dyDescent="0.3">
      <c r="F248" s="13">
        <f>Investionen!A249</f>
        <v>0</v>
      </c>
      <c r="G248" s="14">
        <f>IFERROR(IF(Investionen!F249="Verkauf",0,Investionen!J249),0)</f>
        <v>0</v>
      </c>
      <c r="H248" s="13">
        <f>Investionen!A249</f>
        <v>0</v>
      </c>
      <c r="I248" s="14">
        <f>IFERROR(Investionen!I249,0)</f>
        <v>0</v>
      </c>
      <c r="K248" s="147" t="s">
        <v>1490</v>
      </c>
      <c r="L248" s="148" t="s">
        <v>2765</v>
      </c>
      <c r="M248" s="148" t="s">
        <v>3490</v>
      </c>
      <c r="O248" s="13">
        <f>Investionen!A231</f>
        <v>0</v>
      </c>
      <c r="P248" s="14">
        <f>IFERROR(IF(Investionen!F231="Verkauf",0,Investionen!G231),0)</f>
        <v>0</v>
      </c>
      <c r="Q248" s="43"/>
      <c r="R248" s="258"/>
      <c r="T248" s="57"/>
      <c r="U248" s="3">
        <f>ROUND(IFERROR(SUM(T248*(VLOOKUP(S248,API!1:1048576,13,FALSE))),0),2)</f>
        <v>0</v>
      </c>
      <c r="V248" s="56">
        <f>ROUND(SUMIF(Investionen!A4:A5200,S248,Investionen!G4:G5200),2)</f>
        <v>0</v>
      </c>
      <c r="X248" s="31"/>
      <c r="Z248" s="172">
        <f>Investionen!H248</f>
        <v>0</v>
      </c>
      <c r="AE248">
        <v>231</v>
      </c>
      <c r="AJ248">
        <v>228</v>
      </c>
      <c r="AK248" s="199" t="e">
        <f t="shared" si="22"/>
        <v>#VALUE!</v>
      </c>
      <c r="AL248" s="199">
        <f t="shared" ca="1" si="23"/>
        <v>43174</v>
      </c>
      <c r="AM248" t="e">
        <f t="shared" ca="1" si="24"/>
        <v>#VALUE!</v>
      </c>
      <c r="AO248" t="str">
        <f t="shared" si="25"/>
        <v/>
      </c>
      <c r="BA248" s="53"/>
      <c r="BB248" s="53">
        <f>ROUND(SUMIF(Transaktionen!A4:A5200,BA248,Transaktionen!B4:B5200),8)</f>
        <v>0</v>
      </c>
      <c r="BC248" s="53">
        <f>ROUND(IFERROR(SUM(BB248*(VLOOKUP(BA248,API!1:1048576,13,FALSE))),0),2)</f>
        <v>0</v>
      </c>
    </row>
    <row r="249" spans="6:55" ht="15.75" thickBot="1" x14ac:dyDescent="0.3">
      <c r="F249" s="13">
        <f>Investionen!A250</f>
        <v>0</v>
      </c>
      <c r="G249" s="14">
        <f>IFERROR(IF(Investionen!F250="Verkauf",0,Investionen!J250),0)</f>
        <v>0</v>
      </c>
      <c r="H249" s="13">
        <f>Investionen!A250</f>
        <v>0</v>
      </c>
      <c r="I249" s="14">
        <f>IFERROR(Investionen!I250,0)</f>
        <v>0</v>
      </c>
      <c r="K249" s="147" t="s">
        <v>2199</v>
      </c>
      <c r="L249" s="148" t="s">
        <v>2606</v>
      </c>
      <c r="M249" s="148" t="s">
        <v>4190</v>
      </c>
      <c r="O249" s="13">
        <f>Investionen!A232</f>
        <v>0</v>
      </c>
      <c r="P249" s="14">
        <f>IFERROR(IF(Investionen!F232="Verkauf",0,Investionen!G232),0)</f>
        <v>0</v>
      </c>
      <c r="Q249" s="43"/>
      <c r="R249" s="258"/>
      <c r="T249" s="57"/>
      <c r="U249" s="3">
        <f>ROUND(IFERROR(SUM(T249*(VLOOKUP(S249,API!1:1048576,13,FALSE))),0),2)</f>
        <v>0</v>
      </c>
      <c r="V249" s="56">
        <f>ROUND(SUMIF(Investionen!A4:A5200,S249,Investionen!G4:G5200),2)</f>
        <v>0</v>
      </c>
      <c r="X249" s="31"/>
      <c r="Z249" s="172">
        <f>Investionen!H249</f>
        <v>0</v>
      </c>
      <c r="AE249" s="9">
        <v>232</v>
      </c>
      <c r="AF249" s="9"/>
      <c r="AJ249" s="9">
        <v>229</v>
      </c>
      <c r="AK249" s="199" t="e">
        <f t="shared" si="22"/>
        <v>#VALUE!</v>
      </c>
      <c r="AL249" s="199">
        <f t="shared" ca="1" si="23"/>
        <v>43174</v>
      </c>
      <c r="AM249" t="e">
        <f t="shared" ca="1" si="24"/>
        <v>#VALUE!</v>
      </c>
      <c r="AO249" t="str">
        <f t="shared" si="25"/>
        <v/>
      </c>
      <c r="BA249" s="53"/>
      <c r="BB249" s="53">
        <f>ROUND(SUMIF(Transaktionen!A4:A5200,BA249,Transaktionen!B4:B5200),8)</f>
        <v>0</v>
      </c>
      <c r="BC249" s="53">
        <f>ROUND(IFERROR(SUM(BB249*(VLOOKUP(BA249,API!1:1048576,13,FALSE))),0),2)</f>
        <v>0</v>
      </c>
    </row>
    <row r="250" spans="6:55" ht="15.75" thickBot="1" x14ac:dyDescent="0.3">
      <c r="F250" s="13">
        <f>Investionen!A251</f>
        <v>0</v>
      </c>
      <c r="G250" s="14">
        <f>IFERROR(IF(Investionen!F251="Verkauf",0,Investionen!J251),0)</f>
        <v>0</v>
      </c>
      <c r="H250" s="13">
        <f>Investionen!A251</f>
        <v>0</v>
      </c>
      <c r="I250" s="14">
        <f>IFERROR(Investionen!I251,0)</f>
        <v>0</v>
      </c>
      <c r="K250" s="145" t="s">
        <v>1482</v>
      </c>
      <c r="L250" s="146" t="s">
        <v>2781</v>
      </c>
      <c r="M250" s="146" t="s">
        <v>3475</v>
      </c>
      <c r="O250" s="13">
        <f>Investionen!A233</f>
        <v>0</v>
      </c>
      <c r="P250" s="14">
        <f>IFERROR(IF(Investionen!F233="Verkauf",0,Investionen!G233),0)</f>
        <v>0</v>
      </c>
      <c r="Q250" s="43"/>
      <c r="R250" s="258"/>
      <c r="T250" s="57"/>
      <c r="U250" s="3">
        <f>ROUND(IFERROR(SUM(T250*(VLOOKUP(S250,API!1:1048576,13,FALSE))),0),2)</f>
        <v>0</v>
      </c>
      <c r="V250" s="56">
        <f>ROUND(SUMIF(Investionen!A4:A5200,S250,Investionen!G4:G5200),2)</f>
        <v>0</v>
      </c>
      <c r="X250" s="31"/>
      <c r="Z250" s="172">
        <f>Investionen!H250</f>
        <v>0</v>
      </c>
      <c r="AE250">
        <v>233</v>
      </c>
      <c r="AJ250">
        <v>230</v>
      </c>
      <c r="AK250" s="199" t="e">
        <f t="shared" si="22"/>
        <v>#VALUE!</v>
      </c>
      <c r="AL250" s="199">
        <f t="shared" ca="1" si="23"/>
        <v>43174</v>
      </c>
      <c r="AM250" t="e">
        <f t="shared" ca="1" si="24"/>
        <v>#VALUE!</v>
      </c>
      <c r="AO250" t="str">
        <f t="shared" si="25"/>
        <v/>
      </c>
      <c r="BA250" s="53"/>
      <c r="BB250" s="53">
        <f>ROUND(SUMIF(Transaktionen!A4:A5200,BA250,Transaktionen!B4:B5200),8)</f>
        <v>0</v>
      </c>
      <c r="BC250" s="53">
        <f>ROUND(IFERROR(SUM(BB250*(VLOOKUP(BA250,API!1:1048576,13,FALSE))),0),2)</f>
        <v>0</v>
      </c>
    </row>
    <row r="251" spans="6:55" ht="15.75" thickBot="1" x14ac:dyDescent="0.3">
      <c r="F251" s="13">
        <f>Investionen!A252</f>
        <v>0</v>
      </c>
      <c r="G251" s="14">
        <f>IFERROR(IF(Investionen!F252="Verkauf",0,Investionen!J252),0)</f>
        <v>0</v>
      </c>
      <c r="H251" s="13">
        <f>Investionen!A252</f>
        <v>0</v>
      </c>
      <c r="I251" s="14">
        <f>IFERROR(Investionen!I252,0)</f>
        <v>0</v>
      </c>
      <c r="K251" s="145" t="s">
        <v>1536</v>
      </c>
      <c r="L251" s="146" t="s">
        <v>2811</v>
      </c>
      <c r="M251" s="146" t="s">
        <v>3559</v>
      </c>
      <c r="O251" s="13">
        <f>Investionen!A234</f>
        <v>0</v>
      </c>
      <c r="P251" s="14">
        <f>IFERROR(IF(Investionen!F234="Verkauf",0,Investionen!G234),0)</f>
        <v>0</v>
      </c>
      <c r="Q251" s="43"/>
      <c r="R251" s="258"/>
      <c r="T251" s="57"/>
      <c r="U251" s="3">
        <f>ROUND(IFERROR(SUM(T251*(VLOOKUP(S251,API!1:1048576,13,FALSE))),0),2)</f>
        <v>0</v>
      </c>
      <c r="V251" s="56">
        <f>ROUND(SUMIF(Investionen!A4:A5200,S251,Investionen!G4:G5200),2)</f>
        <v>0</v>
      </c>
      <c r="X251" s="31"/>
      <c r="Z251" s="172">
        <f>Investionen!H251</f>
        <v>0</v>
      </c>
      <c r="AE251">
        <v>234</v>
      </c>
      <c r="AJ251">
        <v>231</v>
      </c>
      <c r="AK251" s="199" t="e">
        <f t="shared" si="22"/>
        <v>#VALUE!</v>
      </c>
      <c r="AL251" s="199">
        <f t="shared" ca="1" si="23"/>
        <v>43174</v>
      </c>
      <c r="AM251" t="e">
        <f t="shared" ca="1" si="24"/>
        <v>#VALUE!</v>
      </c>
      <c r="AO251" t="str">
        <f t="shared" si="25"/>
        <v/>
      </c>
      <c r="BA251" s="53"/>
      <c r="BB251" s="53">
        <f>ROUND(SUMIF(Transaktionen!A4:A5200,BA251,Transaktionen!B4:B5200),8)</f>
        <v>0</v>
      </c>
      <c r="BC251" s="53">
        <f>ROUND(IFERROR(SUM(BB251*(VLOOKUP(BA251,API!1:1048576,13,FALSE))),0),2)</f>
        <v>0</v>
      </c>
    </row>
    <row r="252" spans="6:55" ht="15.75" thickBot="1" x14ac:dyDescent="0.3">
      <c r="F252" s="13">
        <f>Investionen!A253</f>
        <v>0</v>
      </c>
      <c r="G252" s="14">
        <f>IFERROR(IF(Investionen!F253="Verkauf",0,Investionen!J253),0)</f>
        <v>0</v>
      </c>
      <c r="H252" s="13">
        <f>Investionen!A253</f>
        <v>0</v>
      </c>
      <c r="I252" s="14">
        <f>IFERROR(Investionen!I253,0)</f>
        <v>0</v>
      </c>
      <c r="K252" s="145" t="s">
        <v>1742</v>
      </c>
      <c r="L252" s="146" t="s">
        <v>2811</v>
      </c>
      <c r="M252" s="146" t="s">
        <v>3723</v>
      </c>
      <c r="O252" s="13">
        <f>Investionen!A235</f>
        <v>0</v>
      </c>
      <c r="P252" s="14">
        <f>IFERROR(IF(Investionen!F235="Verkauf",0,Investionen!G235),0)</f>
        <v>0</v>
      </c>
      <c r="Q252" s="43"/>
      <c r="R252" s="258"/>
      <c r="T252" s="57"/>
      <c r="U252" s="3">
        <f>ROUND(IFERROR(SUM(T252*(VLOOKUP(S252,API!1:1048576,13,FALSE))),0),2)</f>
        <v>0</v>
      </c>
      <c r="V252" s="56">
        <f>ROUND(SUMIF(Investionen!A4:A5200,S252,Investionen!G4:G5200),2)</f>
        <v>0</v>
      </c>
      <c r="X252" s="31"/>
      <c r="Z252" s="172">
        <f>Investionen!H252</f>
        <v>0</v>
      </c>
      <c r="AE252" s="9">
        <v>235</v>
      </c>
      <c r="AF252" s="9"/>
      <c r="AJ252" s="9">
        <v>232</v>
      </c>
      <c r="AK252" s="199" t="e">
        <f t="shared" si="22"/>
        <v>#VALUE!</v>
      </c>
      <c r="AL252" s="199">
        <f t="shared" ca="1" si="23"/>
        <v>43174</v>
      </c>
      <c r="AM252" t="e">
        <f t="shared" ca="1" si="24"/>
        <v>#VALUE!</v>
      </c>
      <c r="AO252" t="str">
        <f t="shared" si="25"/>
        <v/>
      </c>
      <c r="BA252" s="53"/>
      <c r="BB252" s="53">
        <f>ROUND(SUMIF(Transaktionen!A4:A5200,BA252,Transaktionen!B4:B5200),8)</f>
        <v>0</v>
      </c>
      <c r="BC252" s="53">
        <f>ROUND(IFERROR(SUM(BB252*(VLOOKUP(BA252,API!1:1048576,13,FALSE))),0),2)</f>
        <v>0</v>
      </c>
    </row>
    <row r="253" spans="6:55" ht="15.75" thickBot="1" x14ac:dyDescent="0.3">
      <c r="F253" s="13">
        <f>Investionen!A254</f>
        <v>0</v>
      </c>
      <c r="G253" s="14">
        <f>IFERROR(IF(Investionen!F254="Verkauf",0,Investionen!J254),0)</f>
        <v>0</v>
      </c>
      <c r="H253" s="13">
        <f>Investionen!A254</f>
        <v>0</v>
      </c>
      <c r="I253" s="14">
        <f>IFERROR(Investionen!I254,0)</f>
        <v>0</v>
      </c>
      <c r="K253" s="147" t="s">
        <v>1677</v>
      </c>
      <c r="L253" s="148" t="s">
        <v>2621</v>
      </c>
      <c r="M253" s="148" t="s">
        <v>3718</v>
      </c>
      <c r="O253" s="13">
        <f>Investionen!A236</f>
        <v>0</v>
      </c>
      <c r="P253" s="14">
        <f>IFERROR(IF(Investionen!F236="Verkauf",0,Investionen!G236),0)</f>
        <v>0</v>
      </c>
      <c r="Q253" s="43"/>
      <c r="R253" s="258"/>
      <c r="T253" s="57"/>
      <c r="U253" s="3">
        <f>ROUND(IFERROR(SUM(T253*(VLOOKUP(S253,API!1:1048576,13,FALSE))),0),2)</f>
        <v>0</v>
      </c>
      <c r="V253" s="56">
        <f>ROUND(SUMIF(Investionen!A4:A5200,S253,Investionen!G4:G5200),2)</f>
        <v>0</v>
      </c>
      <c r="X253" s="31"/>
      <c r="Z253" s="172">
        <f>Investionen!H253</f>
        <v>0</v>
      </c>
      <c r="AE253">
        <v>236</v>
      </c>
      <c r="AJ253">
        <v>233</v>
      </c>
      <c r="AK253" s="199" t="e">
        <f t="shared" si="22"/>
        <v>#VALUE!</v>
      </c>
      <c r="AL253" s="199">
        <f t="shared" ca="1" si="23"/>
        <v>43174</v>
      </c>
      <c r="AM253" t="e">
        <f t="shared" ca="1" si="24"/>
        <v>#VALUE!</v>
      </c>
      <c r="AO253" t="str">
        <f t="shared" si="25"/>
        <v/>
      </c>
      <c r="BA253" s="53"/>
      <c r="BB253" s="53">
        <f>ROUND(SUMIF(Transaktionen!A4:A5200,BA253,Transaktionen!B4:B5200),8)</f>
        <v>0</v>
      </c>
      <c r="BC253" s="53">
        <f>ROUND(IFERROR(SUM(BB253*(VLOOKUP(BA253,API!1:1048576,13,FALSE))),0),2)</f>
        <v>0</v>
      </c>
    </row>
    <row r="254" spans="6:55" ht="15.75" thickBot="1" x14ac:dyDescent="0.3">
      <c r="F254" s="13">
        <f>Investionen!A255</f>
        <v>0</v>
      </c>
      <c r="G254" s="14">
        <f>IFERROR(IF(Investionen!F255="Verkauf",0,Investionen!J255),0)</f>
        <v>0</v>
      </c>
      <c r="H254" s="13">
        <f>Investionen!A255</f>
        <v>0</v>
      </c>
      <c r="I254" s="14">
        <f>IFERROR(Investionen!I255,0)</f>
        <v>0</v>
      </c>
      <c r="K254" s="145" t="s">
        <v>1251</v>
      </c>
      <c r="L254" s="146" t="s">
        <v>2705</v>
      </c>
      <c r="M254" s="146" t="s">
        <v>3237</v>
      </c>
      <c r="O254" s="13">
        <f>Investionen!A237</f>
        <v>0</v>
      </c>
      <c r="P254" s="14">
        <f>IFERROR(IF(Investionen!F237="Verkauf",0,Investionen!G237),0)</f>
        <v>0</v>
      </c>
      <c r="Q254" s="43"/>
      <c r="R254" s="258"/>
      <c r="T254" s="57"/>
      <c r="U254" s="3">
        <f>ROUND(IFERROR(SUM(T254*(VLOOKUP(S254,API!1:1048576,13,FALSE))),0),2)</f>
        <v>0</v>
      </c>
      <c r="V254" s="56">
        <f>ROUND(SUMIF(Investionen!A4:A5200,S254,Investionen!G4:G5200),2)</f>
        <v>0</v>
      </c>
      <c r="X254" s="31"/>
      <c r="Z254" s="172">
        <f>Investionen!H254</f>
        <v>0</v>
      </c>
      <c r="AE254">
        <v>237</v>
      </c>
      <c r="AJ254">
        <v>234</v>
      </c>
      <c r="AK254" s="199" t="e">
        <f t="shared" si="22"/>
        <v>#VALUE!</v>
      </c>
      <c r="AL254" s="199">
        <f t="shared" ca="1" si="23"/>
        <v>43174</v>
      </c>
      <c r="AM254" t="e">
        <f t="shared" ca="1" si="24"/>
        <v>#VALUE!</v>
      </c>
      <c r="AO254" t="str">
        <f t="shared" si="25"/>
        <v/>
      </c>
      <c r="BA254" s="53"/>
      <c r="BB254" s="53">
        <f>ROUND(SUMIF(Transaktionen!A4:A5200,BA254,Transaktionen!B4:B5200),8)</f>
        <v>0</v>
      </c>
      <c r="BC254" s="53">
        <f>ROUND(IFERROR(SUM(BB254*(VLOOKUP(BA254,API!1:1048576,13,FALSE))),0),2)</f>
        <v>0</v>
      </c>
    </row>
    <row r="255" spans="6:55" ht="15.75" thickBot="1" x14ac:dyDescent="0.3">
      <c r="F255" s="13">
        <f>Investionen!A256</f>
        <v>0</v>
      </c>
      <c r="G255" s="14">
        <f>IFERROR(IF(Investionen!F256="Verkauf",0,Investionen!J256),0)</f>
        <v>0</v>
      </c>
      <c r="H255" s="13">
        <f>Investionen!A256</f>
        <v>0</v>
      </c>
      <c r="I255" s="14">
        <f>IFERROR(Investionen!I256,0)</f>
        <v>0</v>
      </c>
      <c r="K255" s="147" t="s">
        <v>1932</v>
      </c>
      <c r="L255" s="148" t="s">
        <v>2705</v>
      </c>
      <c r="M255" s="148" t="s">
        <v>3913</v>
      </c>
      <c r="O255" s="13">
        <f>Investionen!A238</f>
        <v>0</v>
      </c>
      <c r="P255" s="14">
        <f>IFERROR(IF(Investionen!F238="Verkauf",0,Investionen!G238),0)</f>
        <v>0</v>
      </c>
      <c r="Q255" s="43"/>
      <c r="R255" s="258"/>
      <c r="T255" s="57"/>
      <c r="U255" s="3">
        <f>ROUND(IFERROR(SUM(T255*(VLOOKUP(S255,API!1:1048576,13,FALSE))),0),2)</f>
        <v>0</v>
      </c>
      <c r="V255" s="56">
        <f>ROUND(SUMIF(Investionen!A4:A5200,S255,Investionen!G4:G5200),2)</f>
        <v>0</v>
      </c>
      <c r="X255" s="31"/>
      <c r="Z255" s="172">
        <f>Investionen!H255</f>
        <v>0</v>
      </c>
      <c r="AE255" s="9">
        <v>238</v>
      </c>
      <c r="AF255" s="9"/>
      <c r="AJ255" s="9">
        <v>235</v>
      </c>
      <c r="AK255" s="199" t="e">
        <f t="shared" si="22"/>
        <v>#VALUE!</v>
      </c>
      <c r="AL255" s="199">
        <f t="shared" ca="1" si="23"/>
        <v>43174</v>
      </c>
      <c r="AM255" t="e">
        <f t="shared" ca="1" si="24"/>
        <v>#VALUE!</v>
      </c>
      <c r="AO255" t="str">
        <f t="shared" si="25"/>
        <v/>
      </c>
      <c r="BA255" s="53"/>
      <c r="BB255" s="53">
        <f>ROUND(SUMIF(Transaktionen!A4:A5200,BA255,Transaktionen!B4:B5200),8)</f>
        <v>0</v>
      </c>
      <c r="BC255" s="53">
        <f>ROUND(IFERROR(SUM(BB255*(VLOOKUP(BA255,API!1:1048576,13,FALSE))),0),2)</f>
        <v>0</v>
      </c>
    </row>
    <row r="256" spans="6:55" ht="15.75" thickBot="1" x14ac:dyDescent="0.3">
      <c r="F256" s="13">
        <f>Investionen!A257</f>
        <v>0</v>
      </c>
      <c r="G256" s="14">
        <f>IFERROR(IF(Investionen!F257="Verkauf",0,Investionen!J257),0)</f>
        <v>0</v>
      </c>
      <c r="H256" s="13">
        <f>Investionen!A257</f>
        <v>0</v>
      </c>
      <c r="I256" s="14">
        <f>IFERROR(Investionen!I257,0)</f>
        <v>0</v>
      </c>
      <c r="K256" s="145" t="s">
        <v>1959</v>
      </c>
      <c r="L256" s="146" t="s">
        <v>2835</v>
      </c>
      <c r="M256" s="146" t="s">
        <v>3934</v>
      </c>
      <c r="O256" s="13">
        <f>Investionen!A239</f>
        <v>0</v>
      </c>
      <c r="P256" s="14">
        <f>IFERROR(IF(Investionen!F239="Verkauf",0,Investionen!G239),0)</f>
        <v>0</v>
      </c>
      <c r="Q256" s="43"/>
      <c r="R256" s="258"/>
      <c r="T256" s="57"/>
      <c r="U256" s="3">
        <f>ROUND(IFERROR(SUM(T256*(VLOOKUP(S256,API!1:1048576,13,FALSE))),0),2)</f>
        <v>0</v>
      </c>
      <c r="V256" s="56">
        <f>ROUND(SUMIF(Investionen!A4:A5200,S256,Investionen!G4:G5200),2)</f>
        <v>0</v>
      </c>
      <c r="X256" s="31"/>
      <c r="Z256" s="172">
        <f>Investionen!H256</f>
        <v>0</v>
      </c>
      <c r="AE256">
        <v>239</v>
      </c>
      <c r="AJ256">
        <v>236</v>
      </c>
      <c r="AK256" s="199" t="e">
        <f t="shared" si="22"/>
        <v>#VALUE!</v>
      </c>
      <c r="AL256" s="199">
        <f t="shared" ca="1" si="23"/>
        <v>43174</v>
      </c>
      <c r="AM256" t="e">
        <f t="shared" ca="1" si="24"/>
        <v>#VALUE!</v>
      </c>
      <c r="AO256" t="str">
        <f t="shared" si="25"/>
        <v/>
      </c>
      <c r="BA256" s="53"/>
      <c r="BB256" s="53">
        <f>ROUND(SUMIF(Transaktionen!A4:A5200,BA256,Transaktionen!B4:B5200),8)</f>
        <v>0</v>
      </c>
      <c r="BC256" s="53">
        <f>ROUND(IFERROR(SUM(BB256*(VLOOKUP(BA256,API!1:1048576,13,FALSE))),0),2)</f>
        <v>0</v>
      </c>
    </row>
    <row r="257" spans="6:55" ht="15.75" thickBot="1" x14ac:dyDescent="0.3">
      <c r="F257" s="13">
        <f>Investionen!A258</f>
        <v>0</v>
      </c>
      <c r="G257" s="14">
        <f>IFERROR(IF(Investionen!F258="Verkauf",0,Investionen!J258),0)</f>
        <v>0</v>
      </c>
      <c r="H257" s="13">
        <f>Investionen!A258</f>
        <v>0</v>
      </c>
      <c r="I257" s="14">
        <f>IFERROR(Investionen!I258,0)</f>
        <v>0</v>
      </c>
      <c r="K257" s="145" t="s">
        <v>2259</v>
      </c>
      <c r="L257" s="146" t="s">
        <v>2835</v>
      </c>
      <c r="M257" s="146" t="s">
        <v>4256</v>
      </c>
      <c r="O257" s="13">
        <f>Investionen!A240</f>
        <v>0</v>
      </c>
      <c r="P257" s="14">
        <f>IFERROR(IF(Investionen!F240="Verkauf",0,Investionen!G240),0)</f>
        <v>0</v>
      </c>
      <c r="Q257" s="43"/>
      <c r="R257" s="258"/>
      <c r="T257" s="57"/>
      <c r="U257" s="3">
        <f>ROUND(IFERROR(SUM(T257*(VLOOKUP(S257,API!1:1048576,13,FALSE))),0),2)</f>
        <v>0</v>
      </c>
      <c r="V257" s="56">
        <f>ROUND(SUMIF(Investionen!A4:A5200,S257,Investionen!G4:G5200),2)</f>
        <v>0</v>
      </c>
      <c r="X257" s="31"/>
      <c r="Z257" s="172">
        <f>Investionen!H257</f>
        <v>0</v>
      </c>
      <c r="AE257">
        <v>240</v>
      </c>
      <c r="AJ257">
        <v>237</v>
      </c>
      <c r="AK257" s="199" t="e">
        <f t="shared" si="22"/>
        <v>#VALUE!</v>
      </c>
      <c r="AL257" s="199">
        <f t="shared" ca="1" si="23"/>
        <v>43174</v>
      </c>
      <c r="AM257" t="e">
        <f t="shared" ca="1" si="24"/>
        <v>#VALUE!</v>
      </c>
      <c r="AO257" t="str">
        <f t="shared" si="25"/>
        <v/>
      </c>
      <c r="BA257" s="53"/>
      <c r="BB257" s="53">
        <f>ROUND(SUMIF(Transaktionen!A4:A5200,BA257,Transaktionen!B4:B5200),8)</f>
        <v>0</v>
      </c>
      <c r="BC257" s="53">
        <f>ROUND(IFERROR(SUM(BB257*(VLOOKUP(BA257,API!1:1048576,13,FALSE))),0),2)</f>
        <v>0</v>
      </c>
    </row>
    <row r="258" spans="6:55" ht="15.75" thickBot="1" x14ac:dyDescent="0.3">
      <c r="F258" s="13">
        <f>Investionen!A259</f>
        <v>0</v>
      </c>
      <c r="G258" s="14">
        <f>IFERROR(IF(Investionen!F259="Verkauf",0,Investionen!J259),0)</f>
        <v>0</v>
      </c>
      <c r="H258" s="13">
        <f>Investionen!A259</f>
        <v>0</v>
      </c>
      <c r="I258" s="14">
        <f>IFERROR(Investionen!I259,0)</f>
        <v>0</v>
      </c>
      <c r="K258" s="145" t="s">
        <v>1203</v>
      </c>
      <c r="L258" s="146" t="s">
        <v>2670</v>
      </c>
      <c r="M258" s="146" t="s">
        <v>3182</v>
      </c>
      <c r="O258" s="13">
        <f>Investionen!A241</f>
        <v>0</v>
      </c>
      <c r="P258" s="14">
        <f>IFERROR(IF(Investionen!F241="Verkauf",0,Investionen!G241),0)</f>
        <v>0</v>
      </c>
      <c r="Q258" s="43"/>
      <c r="R258" s="258"/>
      <c r="T258" s="57"/>
      <c r="U258" s="3">
        <f>ROUND(IFERROR(SUM(T258*(VLOOKUP(S258,API!1:1048576,13,FALSE))),0),2)</f>
        <v>0</v>
      </c>
      <c r="V258" s="56">
        <f>ROUND(SUMIF(Investionen!A4:A5200,S258,Investionen!G4:G5200),2)</f>
        <v>0</v>
      </c>
      <c r="X258" s="31"/>
      <c r="Z258" s="172">
        <f>Investionen!H258</f>
        <v>0</v>
      </c>
      <c r="AE258" s="9">
        <v>241</v>
      </c>
      <c r="AF258" s="9"/>
      <c r="AJ258" s="9">
        <v>238</v>
      </c>
      <c r="AK258" s="199" t="e">
        <f t="shared" si="22"/>
        <v>#VALUE!</v>
      </c>
      <c r="AL258" s="199">
        <f t="shared" ca="1" si="23"/>
        <v>43174</v>
      </c>
      <c r="AM258" t="e">
        <f t="shared" ca="1" si="24"/>
        <v>#VALUE!</v>
      </c>
      <c r="AO258" t="str">
        <f t="shared" si="25"/>
        <v/>
      </c>
      <c r="BA258" s="53"/>
      <c r="BB258" s="53">
        <f>ROUND(SUMIF(Transaktionen!A4:A5200,BA258,Transaktionen!B4:B5200),8)</f>
        <v>0</v>
      </c>
      <c r="BC258" s="53">
        <f>ROUND(IFERROR(SUM(BB258*(VLOOKUP(BA258,API!1:1048576,13,FALSE))),0),2)</f>
        <v>0</v>
      </c>
    </row>
    <row r="259" spans="6:55" ht="15.75" thickBot="1" x14ac:dyDescent="0.3">
      <c r="F259" s="13">
        <f>Investionen!A260</f>
        <v>0</v>
      </c>
      <c r="G259" s="14">
        <f>IFERROR(IF(Investionen!F260="Verkauf",0,Investionen!J260),0)</f>
        <v>0</v>
      </c>
      <c r="H259" s="13">
        <f>Investionen!A260</f>
        <v>0</v>
      </c>
      <c r="I259" s="14">
        <f>IFERROR(Investionen!I260,0)</f>
        <v>0</v>
      </c>
      <c r="K259" s="147" t="s">
        <v>1219</v>
      </c>
      <c r="L259" s="148" t="s">
        <v>2617</v>
      </c>
      <c r="M259" s="148" t="s">
        <v>3201</v>
      </c>
      <c r="O259" s="13">
        <f>Investionen!A242</f>
        <v>0</v>
      </c>
      <c r="P259" s="14">
        <f>IFERROR(IF(Investionen!F242="Verkauf",0,Investionen!G242),0)</f>
        <v>0</v>
      </c>
      <c r="Q259" s="43"/>
      <c r="R259" s="258"/>
      <c r="T259" s="57"/>
      <c r="U259" s="3">
        <f>ROUND(IFERROR(SUM(T259*(VLOOKUP(S259,API!1:1048576,13,FALSE))),0),2)</f>
        <v>0</v>
      </c>
      <c r="V259" s="56">
        <f>ROUND(SUMIF(Investionen!A4:A5200,S259,Investionen!G4:G5200),2)</f>
        <v>0</v>
      </c>
      <c r="X259" s="31"/>
      <c r="Z259" s="172">
        <f>Investionen!H259</f>
        <v>0</v>
      </c>
      <c r="AE259">
        <v>242</v>
      </c>
      <c r="AJ259">
        <v>239</v>
      </c>
      <c r="AK259" s="199" t="e">
        <f t="shared" si="22"/>
        <v>#VALUE!</v>
      </c>
      <c r="AL259" s="199">
        <f t="shared" ca="1" si="23"/>
        <v>43174</v>
      </c>
      <c r="AM259" t="e">
        <f t="shared" ca="1" si="24"/>
        <v>#VALUE!</v>
      </c>
      <c r="AO259" t="str">
        <f t="shared" si="25"/>
        <v/>
      </c>
      <c r="BA259" s="53"/>
      <c r="BB259" s="53">
        <f>ROUND(SUMIF(Transaktionen!A4:A5200,BA259,Transaktionen!B4:B5200),8)</f>
        <v>0</v>
      </c>
      <c r="BC259" s="53">
        <f>ROUND(IFERROR(SUM(BB259*(VLOOKUP(BA259,API!1:1048576,13,FALSE))),0),2)</f>
        <v>0</v>
      </c>
    </row>
    <row r="260" spans="6:55" ht="15.75" thickBot="1" x14ac:dyDescent="0.3">
      <c r="F260" s="13">
        <f>Investionen!A261</f>
        <v>0</v>
      </c>
      <c r="G260" s="14">
        <f>IFERROR(IF(Investionen!F261="Verkauf",0,Investionen!J261),0)</f>
        <v>0</v>
      </c>
      <c r="H260" s="13">
        <f>Investionen!A261</f>
        <v>0</v>
      </c>
      <c r="I260" s="14">
        <f>IFERROR(Investionen!I261,0)</f>
        <v>0</v>
      </c>
      <c r="K260" s="147" t="s">
        <v>1331</v>
      </c>
      <c r="L260" s="148" t="s">
        <v>2617</v>
      </c>
      <c r="M260" s="148" t="s">
        <v>3351</v>
      </c>
      <c r="O260" s="13">
        <f>Investionen!A243</f>
        <v>0</v>
      </c>
      <c r="P260" s="14">
        <f>IFERROR(IF(Investionen!F243="Verkauf",0,Investionen!G243),0)</f>
        <v>0</v>
      </c>
      <c r="Q260" s="43"/>
      <c r="R260" s="258"/>
      <c r="T260" s="57"/>
      <c r="U260" s="3">
        <f>ROUND(IFERROR(SUM(T260*(VLOOKUP(S260,API!1:1048576,13,FALSE))),0),2)</f>
        <v>0</v>
      </c>
      <c r="V260" s="56">
        <f>ROUND(SUMIF(Investionen!A4:A5200,S260,Investionen!G4:G5200),2)</f>
        <v>0</v>
      </c>
      <c r="X260" s="31"/>
      <c r="Z260" s="172">
        <f>Investionen!H260</f>
        <v>0</v>
      </c>
      <c r="AE260">
        <v>243</v>
      </c>
      <c r="AJ260">
        <v>240</v>
      </c>
      <c r="AK260" s="199" t="e">
        <f t="shared" si="22"/>
        <v>#VALUE!</v>
      </c>
      <c r="AL260" s="199">
        <f t="shared" ca="1" si="23"/>
        <v>43174</v>
      </c>
      <c r="AM260" t="e">
        <f t="shared" ca="1" si="24"/>
        <v>#VALUE!</v>
      </c>
      <c r="AO260" t="str">
        <f t="shared" si="25"/>
        <v/>
      </c>
      <c r="BA260" s="53"/>
      <c r="BB260" s="53">
        <f>ROUND(SUMIF(Transaktionen!A4:A5200,BA260,Transaktionen!B4:B5200),8)</f>
        <v>0</v>
      </c>
      <c r="BC260" s="53">
        <f>ROUND(IFERROR(SUM(BB260*(VLOOKUP(BA260,API!1:1048576,13,FALSE))),0),2)</f>
        <v>0</v>
      </c>
    </row>
    <row r="261" spans="6:55" ht="15.75" thickBot="1" x14ac:dyDescent="0.3">
      <c r="F261" s="13">
        <f>Investionen!A262</f>
        <v>0</v>
      </c>
      <c r="G261" s="14">
        <f>IFERROR(IF(Investionen!F262="Verkauf",0,Investionen!J262),0)</f>
        <v>0</v>
      </c>
      <c r="H261" s="13">
        <f>Investionen!A262</f>
        <v>0</v>
      </c>
      <c r="I261" s="14">
        <f>IFERROR(Investionen!I262,0)</f>
        <v>0</v>
      </c>
      <c r="K261" s="145" t="s">
        <v>2197</v>
      </c>
      <c r="L261" s="146" t="s">
        <v>2961</v>
      </c>
      <c r="M261" s="146" t="s">
        <v>4249</v>
      </c>
      <c r="O261" s="13">
        <f>Investionen!A244</f>
        <v>0</v>
      </c>
      <c r="P261" s="14">
        <f>IFERROR(IF(Investionen!F244="Verkauf",0,Investionen!G244),0)</f>
        <v>0</v>
      </c>
      <c r="Q261" s="43"/>
      <c r="R261" s="258"/>
      <c r="T261" s="57"/>
      <c r="U261" s="3">
        <f>ROUND(IFERROR(SUM(T261*(VLOOKUP(S261,API!1:1048576,13,FALSE))),0),2)</f>
        <v>0</v>
      </c>
      <c r="V261" s="56">
        <f>ROUND(SUMIF(Investionen!A4:A5200,S261,Investionen!G4:G5200),2)</f>
        <v>0</v>
      </c>
      <c r="X261" s="31"/>
      <c r="Z261" s="172">
        <f>Investionen!H261</f>
        <v>0</v>
      </c>
      <c r="AE261" s="9">
        <v>244</v>
      </c>
      <c r="AF261" s="9"/>
      <c r="AJ261" s="9">
        <v>241</v>
      </c>
      <c r="AK261" s="199" t="e">
        <f t="shared" si="22"/>
        <v>#VALUE!</v>
      </c>
      <c r="AL261" s="199">
        <f t="shared" ca="1" si="23"/>
        <v>43174</v>
      </c>
      <c r="AM261" t="e">
        <f t="shared" ca="1" si="24"/>
        <v>#VALUE!</v>
      </c>
      <c r="AO261" t="str">
        <f t="shared" si="25"/>
        <v/>
      </c>
      <c r="BA261" s="53"/>
      <c r="BB261" s="53">
        <f>ROUND(SUMIF(Transaktionen!A4:A5200,BA261,Transaktionen!B4:B5200),8)</f>
        <v>0</v>
      </c>
      <c r="BC261" s="53">
        <f>ROUND(IFERROR(SUM(BB261*(VLOOKUP(BA261,API!1:1048576,13,FALSE))),0),2)</f>
        <v>0</v>
      </c>
    </row>
    <row r="262" spans="6:55" ht="15.75" thickBot="1" x14ac:dyDescent="0.3">
      <c r="F262" s="13">
        <f>Investionen!A263</f>
        <v>0</v>
      </c>
      <c r="G262" s="14">
        <f>IFERROR(IF(Investionen!F263="Verkauf",0,Investionen!J263),0)</f>
        <v>0</v>
      </c>
      <c r="H262" s="13">
        <f>Investionen!A263</f>
        <v>0</v>
      </c>
      <c r="I262" s="14">
        <f>IFERROR(Investionen!I263,0)</f>
        <v>0</v>
      </c>
      <c r="K262" s="145" t="s">
        <v>2153</v>
      </c>
      <c r="L262" s="146" t="s">
        <v>2731</v>
      </c>
      <c r="M262" s="146" t="s">
        <v>4087</v>
      </c>
      <c r="O262" s="13">
        <f>Investionen!A245</f>
        <v>0</v>
      </c>
      <c r="P262" s="14">
        <f>IFERROR(IF(Investionen!F245="Verkauf",0,Investionen!G245),0)</f>
        <v>0</v>
      </c>
      <c r="Q262" s="43"/>
      <c r="R262" s="258"/>
      <c r="T262" s="57"/>
      <c r="U262" s="3">
        <f>ROUND(IFERROR(SUM(T262*(VLOOKUP(S262,API!1:1048576,13,FALSE))),0),2)</f>
        <v>0</v>
      </c>
      <c r="V262" s="56">
        <f>ROUND(SUMIF(Investionen!A4:A5200,S262,Investionen!G4:G5200),2)</f>
        <v>0</v>
      </c>
      <c r="X262" s="31"/>
      <c r="Z262" s="172">
        <f>Investionen!H262</f>
        <v>0</v>
      </c>
      <c r="AE262">
        <v>245</v>
      </c>
      <c r="AJ262">
        <v>242</v>
      </c>
      <c r="AK262" s="199" t="e">
        <f t="shared" si="22"/>
        <v>#VALUE!</v>
      </c>
      <c r="AL262" s="199">
        <f t="shared" ca="1" si="23"/>
        <v>43174</v>
      </c>
      <c r="AM262" t="e">
        <f t="shared" ca="1" si="24"/>
        <v>#VALUE!</v>
      </c>
      <c r="AO262" t="str">
        <f t="shared" si="25"/>
        <v/>
      </c>
      <c r="BA262" s="53"/>
      <c r="BB262" s="53">
        <f>ROUND(SUMIF(Transaktionen!A4:A5200,BA262,Transaktionen!B4:B5200),8)</f>
        <v>0</v>
      </c>
      <c r="BC262" s="53">
        <f>ROUND(IFERROR(SUM(BB262*(VLOOKUP(BA262,API!1:1048576,13,FALSE))),0),2)</f>
        <v>0</v>
      </c>
    </row>
    <row r="263" spans="6:55" ht="15.75" thickBot="1" x14ac:dyDescent="0.3">
      <c r="F263" s="13">
        <f>Investionen!A264</f>
        <v>0</v>
      </c>
      <c r="G263" s="14">
        <f>IFERROR(IF(Investionen!F264="Verkauf",0,Investionen!J264),0)</f>
        <v>0</v>
      </c>
      <c r="H263" s="13">
        <f>Investionen!A264</f>
        <v>0</v>
      </c>
      <c r="I263" s="14">
        <f>IFERROR(Investionen!I264,0)</f>
        <v>0</v>
      </c>
      <c r="K263" s="145" t="s">
        <v>1298</v>
      </c>
      <c r="L263" s="146" t="s">
        <v>2464</v>
      </c>
      <c r="M263" s="146" t="s">
        <v>3271</v>
      </c>
      <c r="O263" s="13">
        <f>Investionen!A246</f>
        <v>0</v>
      </c>
      <c r="P263" s="14">
        <f>IFERROR(IF(Investionen!F246="Verkauf",0,Investionen!G246),0)</f>
        <v>0</v>
      </c>
      <c r="Q263" s="43"/>
      <c r="R263" s="258"/>
      <c r="T263" s="57"/>
      <c r="U263" s="3">
        <f>ROUND(IFERROR(SUM(T263*(VLOOKUP(S263,API!1:1048576,13,FALSE))),0),2)</f>
        <v>0</v>
      </c>
      <c r="V263" s="56">
        <f>ROUND(SUMIF(Investionen!A4:A5200,S263,Investionen!G4:G5200),2)</f>
        <v>0</v>
      </c>
      <c r="X263" s="31"/>
      <c r="Z263" s="172">
        <f>Investionen!H263</f>
        <v>0</v>
      </c>
      <c r="AE263">
        <v>246</v>
      </c>
      <c r="AJ263">
        <v>243</v>
      </c>
      <c r="AK263" s="199" t="e">
        <f t="shared" si="22"/>
        <v>#VALUE!</v>
      </c>
      <c r="AL263" s="199">
        <f t="shared" ca="1" si="23"/>
        <v>43174</v>
      </c>
      <c r="AM263" t="e">
        <f t="shared" ca="1" si="24"/>
        <v>#VALUE!</v>
      </c>
      <c r="AO263" t="str">
        <f t="shared" si="25"/>
        <v/>
      </c>
      <c r="BA263" s="53"/>
      <c r="BB263" s="53">
        <f>ROUND(SUMIF(Transaktionen!A4:A5200,BA263,Transaktionen!B4:B5200),8)</f>
        <v>0</v>
      </c>
      <c r="BC263" s="53">
        <f>ROUND(IFERROR(SUM(BB263*(VLOOKUP(BA263,API!1:1048576,13,FALSE))),0),2)</f>
        <v>0</v>
      </c>
    </row>
    <row r="264" spans="6:55" ht="15.75" thickBot="1" x14ac:dyDescent="0.3">
      <c r="F264" s="13">
        <f>Investionen!A265</f>
        <v>0</v>
      </c>
      <c r="G264" s="14">
        <f>IFERROR(IF(Investionen!F265="Verkauf",0,Investionen!J265),0)</f>
        <v>0</v>
      </c>
      <c r="H264" s="13">
        <f>Investionen!A265</f>
        <v>0</v>
      </c>
      <c r="I264" s="14">
        <f>IFERROR(Investionen!I265,0)</f>
        <v>0</v>
      </c>
      <c r="K264" s="145" t="s">
        <v>264</v>
      </c>
      <c r="L264" s="146" t="s">
        <v>2680</v>
      </c>
      <c r="M264" s="146" t="s">
        <v>3069</v>
      </c>
      <c r="O264" s="13">
        <f>Investionen!A247</f>
        <v>0</v>
      </c>
      <c r="P264" s="14">
        <f>IFERROR(IF(Investionen!F247="Verkauf",0,Investionen!G247),0)</f>
        <v>0</v>
      </c>
      <c r="Q264" s="43"/>
      <c r="R264" s="258"/>
      <c r="T264" s="57"/>
      <c r="U264" s="3">
        <f>ROUND(IFERROR(SUM(T264*(VLOOKUP(S264,API!1:1048576,13,FALSE))),0),2)</f>
        <v>0</v>
      </c>
      <c r="V264" s="56">
        <f>ROUND(SUMIF(Investionen!A4:A5200,S264,Investionen!G4:G5200),2)</f>
        <v>0</v>
      </c>
      <c r="X264" s="31"/>
      <c r="Z264" s="172">
        <f>Investionen!H264</f>
        <v>0</v>
      </c>
      <c r="AE264" s="9">
        <v>247</v>
      </c>
      <c r="AF264" s="9"/>
      <c r="AJ264" s="9">
        <v>244</v>
      </c>
      <c r="AK264" s="199" t="e">
        <f t="shared" si="22"/>
        <v>#VALUE!</v>
      </c>
      <c r="AL264" s="199">
        <f t="shared" ca="1" si="23"/>
        <v>43174</v>
      </c>
      <c r="AM264" t="e">
        <f t="shared" ca="1" si="24"/>
        <v>#VALUE!</v>
      </c>
      <c r="AO264" t="str">
        <f t="shared" si="25"/>
        <v/>
      </c>
      <c r="BA264" s="53"/>
      <c r="BB264" s="53">
        <f>ROUND(SUMIF(Transaktionen!A4:A5200,BA264,Transaktionen!B4:B5200),8)</f>
        <v>0</v>
      </c>
      <c r="BC264" s="53">
        <f>ROUND(IFERROR(SUM(BB264*(VLOOKUP(BA264,API!1:1048576,13,FALSE))),0),2)</f>
        <v>0</v>
      </c>
    </row>
    <row r="265" spans="6:55" ht="15.75" thickBot="1" x14ac:dyDescent="0.3">
      <c r="F265" s="13">
        <f>Investionen!A266</f>
        <v>0</v>
      </c>
      <c r="G265" s="14">
        <f>IFERROR(IF(Investionen!F266="Verkauf",0,Investionen!J266),0)</f>
        <v>0</v>
      </c>
      <c r="H265" s="13">
        <f>Investionen!A266</f>
        <v>0</v>
      </c>
      <c r="I265" s="14">
        <f>IFERROR(Investionen!I266,0)</f>
        <v>0</v>
      </c>
      <c r="K265" s="145" t="s">
        <v>1697</v>
      </c>
      <c r="L265" s="146" t="s">
        <v>2715</v>
      </c>
      <c r="M265" s="146" t="s">
        <v>3680</v>
      </c>
      <c r="O265" s="13">
        <f>Investionen!A248</f>
        <v>0</v>
      </c>
      <c r="P265" s="14">
        <f>IFERROR(IF(Investionen!F248="Verkauf",0,Investionen!G248),0)</f>
        <v>0</v>
      </c>
      <c r="Q265" s="43"/>
      <c r="R265" s="258"/>
      <c r="T265" s="57"/>
      <c r="U265" s="3">
        <f>ROUND(IFERROR(SUM(T265*(VLOOKUP(S265,API!1:1048576,13,FALSE))),0),2)</f>
        <v>0</v>
      </c>
      <c r="V265" s="56">
        <f>ROUND(SUMIF(Investionen!A4:A5200,S265,Investionen!G4:G5200),2)</f>
        <v>0</v>
      </c>
      <c r="X265" s="31"/>
      <c r="Z265" s="172">
        <f>Investionen!H265</f>
        <v>0</v>
      </c>
      <c r="AE265">
        <v>248</v>
      </c>
      <c r="AJ265">
        <v>245</v>
      </c>
      <c r="AK265" s="199" t="e">
        <f t="shared" si="22"/>
        <v>#VALUE!</v>
      </c>
      <c r="AL265" s="199">
        <f t="shared" ca="1" si="23"/>
        <v>43174</v>
      </c>
      <c r="AM265" t="e">
        <f t="shared" ca="1" si="24"/>
        <v>#VALUE!</v>
      </c>
      <c r="AO265" t="str">
        <f t="shared" si="25"/>
        <v/>
      </c>
      <c r="BA265" s="53"/>
      <c r="BB265" s="53">
        <f>ROUND(SUMIF(Transaktionen!A4:A5200,BA265,Transaktionen!B4:B5200),8)</f>
        <v>0</v>
      </c>
      <c r="BC265" s="53">
        <f>ROUND(IFERROR(SUM(BB265*(VLOOKUP(BA265,API!1:1048576,13,FALSE))),0),2)</f>
        <v>0</v>
      </c>
    </row>
    <row r="266" spans="6:55" ht="15.75" thickBot="1" x14ac:dyDescent="0.3">
      <c r="F266" s="13">
        <f>Investionen!A267</f>
        <v>0</v>
      </c>
      <c r="G266" s="14">
        <f>IFERROR(IF(Investionen!F267="Verkauf",0,Investionen!J267),0)</f>
        <v>0</v>
      </c>
      <c r="H266" s="13">
        <f>Investionen!A267</f>
        <v>0</v>
      </c>
      <c r="I266" s="14">
        <f>IFERROR(Investionen!I267,0)</f>
        <v>0</v>
      </c>
      <c r="K266" s="145" t="s">
        <v>1675</v>
      </c>
      <c r="L266" s="146" t="s">
        <v>2698</v>
      </c>
      <c r="M266" s="146" t="s">
        <v>3664</v>
      </c>
      <c r="O266" s="13">
        <f>Investionen!A249</f>
        <v>0</v>
      </c>
      <c r="P266" s="14">
        <f>IFERROR(IF(Investionen!F249="Verkauf",0,Investionen!G249),0)</f>
        <v>0</v>
      </c>
      <c r="Q266" s="43"/>
      <c r="R266" s="258"/>
      <c r="T266" s="57"/>
      <c r="U266" s="3">
        <f>ROUND(IFERROR(SUM(T266*(VLOOKUP(S266,API!1:1048576,13,FALSE))),0),2)</f>
        <v>0</v>
      </c>
      <c r="V266" s="56">
        <f>ROUND(SUMIF(Investionen!A4:A5200,S266,Investionen!G4:G5200),2)</f>
        <v>0</v>
      </c>
      <c r="X266" s="31"/>
      <c r="Z266" s="172">
        <f>Investionen!H266</f>
        <v>0</v>
      </c>
      <c r="AE266">
        <v>249</v>
      </c>
      <c r="AJ266">
        <v>246</v>
      </c>
      <c r="AK266" s="199" t="e">
        <f t="shared" si="22"/>
        <v>#VALUE!</v>
      </c>
      <c r="AL266" s="199">
        <f t="shared" ca="1" si="23"/>
        <v>43174</v>
      </c>
      <c r="AM266" t="e">
        <f t="shared" ca="1" si="24"/>
        <v>#VALUE!</v>
      </c>
      <c r="AO266" t="str">
        <f t="shared" si="25"/>
        <v/>
      </c>
      <c r="BA266" s="53"/>
      <c r="BB266" s="53">
        <f>ROUND(SUMIF(Transaktionen!A4:A5200,BA266,Transaktionen!B4:B5200),8)</f>
        <v>0</v>
      </c>
      <c r="BC266" s="53">
        <f>ROUND(IFERROR(SUM(BB266*(VLOOKUP(BA266,API!1:1048576,13,FALSE))),0),2)</f>
        <v>0</v>
      </c>
    </row>
    <row r="267" spans="6:55" ht="15.75" thickBot="1" x14ac:dyDescent="0.3">
      <c r="F267" s="13">
        <f>Investionen!A268</f>
        <v>0</v>
      </c>
      <c r="G267" s="14">
        <f>IFERROR(IF(Investionen!F268="Verkauf",0,Investionen!J268),0)</f>
        <v>0</v>
      </c>
      <c r="H267" s="13">
        <f>Investionen!A268</f>
        <v>0</v>
      </c>
      <c r="I267" s="14">
        <f>IFERROR(Investionen!I268,0)</f>
        <v>0</v>
      </c>
      <c r="K267" s="147" t="s">
        <v>1721</v>
      </c>
      <c r="L267" s="148" t="s">
        <v>2698</v>
      </c>
      <c r="M267" s="148" t="s">
        <v>3722</v>
      </c>
      <c r="O267" s="13">
        <f>Investionen!A250</f>
        <v>0</v>
      </c>
      <c r="P267" s="14">
        <f>IFERROR(IF(Investionen!F250="Verkauf",0,Investionen!G250),0)</f>
        <v>0</v>
      </c>
      <c r="Q267" s="43"/>
      <c r="R267" s="258"/>
      <c r="T267" s="57"/>
      <c r="U267" s="3">
        <f>ROUND(IFERROR(SUM(T267*(VLOOKUP(S267,API!1:1048576,13,FALSE))),0),2)</f>
        <v>0</v>
      </c>
      <c r="V267" s="56">
        <f>ROUND(SUMIF(Investionen!A4:A5200,S267,Investionen!G4:G5200),2)</f>
        <v>0</v>
      </c>
      <c r="X267" s="31"/>
      <c r="Z267" s="172">
        <f>Investionen!H267</f>
        <v>0</v>
      </c>
      <c r="AE267" s="9">
        <v>250</v>
      </c>
      <c r="AF267" s="9"/>
      <c r="AJ267" s="9">
        <v>247</v>
      </c>
      <c r="AK267" s="199" t="e">
        <f t="shared" si="22"/>
        <v>#VALUE!</v>
      </c>
      <c r="AL267" s="199">
        <f t="shared" ca="1" si="23"/>
        <v>43174</v>
      </c>
      <c r="AM267" t="e">
        <f t="shared" ca="1" si="24"/>
        <v>#VALUE!</v>
      </c>
      <c r="AO267" t="str">
        <f t="shared" si="25"/>
        <v/>
      </c>
      <c r="BA267" s="53"/>
      <c r="BB267" s="53">
        <f>ROUND(SUMIF(Transaktionen!A4:A5200,BA267,Transaktionen!B4:B5200),8)</f>
        <v>0</v>
      </c>
      <c r="BC267" s="53">
        <f>ROUND(IFERROR(SUM(BB267*(VLOOKUP(BA267,API!1:1048576,13,FALSE))),0),2)</f>
        <v>0</v>
      </c>
    </row>
    <row r="268" spans="6:55" ht="15.75" thickBot="1" x14ac:dyDescent="0.3">
      <c r="F268" s="13">
        <f>Investionen!A269</f>
        <v>0</v>
      </c>
      <c r="G268" s="14">
        <f>IFERROR(IF(Investionen!F269="Verkauf",0,Investionen!J269),0)</f>
        <v>0</v>
      </c>
      <c r="H268" s="13">
        <f>Investionen!A269</f>
        <v>0</v>
      </c>
      <c r="I268" s="14">
        <f>IFERROR(Investionen!I269,0)</f>
        <v>0</v>
      </c>
      <c r="K268" s="145" t="s">
        <v>1187</v>
      </c>
      <c r="L268" s="146" t="s">
        <v>2698</v>
      </c>
      <c r="M268" s="146" t="s">
        <v>3895</v>
      </c>
      <c r="O268" s="13">
        <f>Investionen!A251</f>
        <v>0</v>
      </c>
      <c r="P268" s="14">
        <f>IFERROR(IF(Investionen!F251="Verkauf",0,Investionen!G251),0)</f>
        <v>0</v>
      </c>
      <c r="Q268" s="43"/>
      <c r="R268" s="258"/>
      <c r="T268" s="57"/>
      <c r="U268" s="3">
        <f>ROUND(IFERROR(SUM(T268*(VLOOKUP(S268,API!1:1048576,13,FALSE))),0),2)</f>
        <v>0</v>
      </c>
      <c r="V268" s="56">
        <f>ROUND(SUMIF(Investionen!A4:A5200,S268,Investionen!G4:G5200),2)</f>
        <v>0</v>
      </c>
      <c r="X268" s="31"/>
      <c r="Z268" s="172">
        <f>Investionen!H268</f>
        <v>0</v>
      </c>
      <c r="AE268">
        <v>251</v>
      </c>
      <c r="AJ268">
        <v>248</v>
      </c>
      <c r="AK268" s="199" t="e">
        <f t="shared" si="22"/>
        <v>#VALUE!</v>
      </c>
      <c r="AL268" s="199">
        <f t="shared" ca="1" si="23"/>
        <v>43174</v>
      </c>
      <c r="AM268" t="e">
        <f t="shared" ca="1" si="24"/>
        <v>#VALUE!</v>
      </c>
      <c r="AO268" t="str">
        <f t="shared" si="25"/>
        <v/>
      </c>
      <c r="BA268" s="53"/>
      <c r="BB268" s="53">
        <f>ROUND(SUMIF(Transaktionen!A4:A5200,BA268,Transaktionen!B4:B5200),8)</f>
        <v>0</v>
      </c>
      <c r="BC268" s="53">
        <f>ROUND(IFERROR(SUM(BB268*(VLOOKUP(BA268,API!1:1048576,13,FALSE))),0),2)</f>
        <v>0</v>
      </c>
    </row>
    <row r="269" spans="6:55" ht="15.75" thickBot="1" x14ac:dyDescent="0.3">
      <c r="F269" s="13">
        <f>Investionen!A270</f>
        <v>0</v>
      </c>
      <c r="G269" s="14">
        <f>IFERROR(IF(Investionen!F270="Verkauf",0,Investionen!J270),0)</f>
        <v>0</v>
      </c>
      <c r="H269" s="13">
        <f>Investionen!A270</f>
        <v>0</v>
      </c>
      <c r="I269" s="14">
        <f>IFERROR(Investionen!I270,0)</f>
        <v>0</v>
      </c>
      <c r="K269" s="145" t="s">
        <v>1733</v>
      </c>
      <c r="L269" s="146" t="s">
        <v>2666</v>
      </c>
      <c r="M269" s="146" t="s">
        <v>3686</v>
      </c>
      <c r="O269" s="13">
        <f>Investionen!A252</f>
        <v>0</v>
      </c>
      <c r="P269" s="14">
        <f>IFERROR(IF(Investionen!F252="Verkauf",0,Investionen!G252),0)</f>
        <v>0</v>
      </c>
      <c r="Q269" s="43"/>
      <c r="R269" s="258"/>
      <c r="T269" s="57"/>
      <c r="U269" s="3">
        <f>ROUND(IFERROR(SUM(T269*(VLOOKUP(S269,API!1:1048576,13,FALSE))),0),2)</f>
        <v>0</v>
      </c>
      <c r="V269" s="56">
        <f>ROUND(SUMIF(Investionen!A4:A5200,S269,Investionen!G4:G5200),2)</f>
        <v>0</v>
      </c>
      <c r="X269" s="31"/>
      <c r="Z269" s="172">
        <f>Investionen!H269</f>
        <v>0</v>
      </c>
      <c r="AE269">
        <v>252</v>
      </c>
      <c r="AJ269">
        <v>249</v>
      </c>
      <c r="AK269" s="199" t="e">
        <f t="shared" si="22"/>
        <v>#VALUE!</v>
      </c>
      <c r="AL269" s="199">
        <f t="shared" ca="1" si="23"/>
        <v>43174</v>
      </c>
      <c r="AM269" t="e">
        <f t="shared" ca="1" si="24"/>
        <v>#VALUE!</v>
      </c>
      <c r="AO269" t="str">
        <f t="shared" si="25"/>
        <v/>
      </c>
      <c r="BA269" s="53"/>
      <c r="BB269" s="53">
        <f>ROUND(SUMIF(Transaktionen!A4:A5200,BA269,Transaktionen!B4:B5200),8)</f>
        <v>0</v>
      </c>
      <c r="BC269" s="53">
        <f>ROUND(IFERROR(SUM(BB269*(VLOOKUP(BA269,API!1:1048576,13,FALSE))),0),2)</f>
        <v>0</v>
      </c>
    </row>
    <row r="270" spans="6:55" ht="15.75" thickBot="1" x14ac:dyDescent="0.3">
      <c r="F270" s="13">
        <f>Investionen!A271</f>
        <v>0</v>
      </c>
      <c r="G270" s="14">
        <f>IFERROR(IF(Investionen!F271="Verkauf",0,Investionen!J271),0)</f>
        <v>0</v>
      </c>
      <c r="H270" s="13">
        <f>Investionen!A271</f>
        <v>0</v>
      </c>
      <c r="I270" s="14">
        <f>IFERROR(Investionen!I271,0)</f>
        <v>0</v>
      </c>
      <c r="K270" s="145" t="s">
        <v>2256</v>
      </c>
      <c r="L270" s="146" t="s">
        <v>2666</v>
      </c>
      <c r="M270" s="146" t="s">
        <v>4227</v>
      </c>
      <c r="O270" s="13">
        <f>Investionen!A253</f>
        <v>0</v>
      </c>
      <c r="P270" s="14">
        <f>IFERROR(IF(Investionen!F253="Verkauf",0,Investionen!G253),0)</f>
        <v>0</v>
      </c>
      <c r="Q270" s="43"/>
      <c r="R270" s="258"/>
      <c r="T270" s="57"/>
      <c r="U270" s="3">
        <f>ROUND(IFERROR(SUM(T270*(VLOOKUP(S270,API!1:1048576,13,FALSE))),0),2)</f>
        <v>0</v>
      </c>
      <c r="V270" s="56">
        <f>ROUND(SUMIF(Investionen!A4:A5200,S270,Investionen!G4:G5200),2)</f>
        <v>0</v>
      </c>
      <c r="X270" s="31"/>
      <c r="Z270" s="172">
        <f>Investionen!H270</f>
        <v>0</v>
      </c>
      <c r="AE270" s="9">
        <v>253</v>
      </c>
      <c r="AF270" s="9"/>
      <c r="AJ270" s="9">
        <v>250</v>
      </c>
      <c r="AK270" s="199" t="e">
        <f t="shared" si="22"/>
        <v>#VALUE!</v>
      </c>
      <c r="AL270" s="199">
        <f t="shared" ca="1" si="23"/>
        <v>43174</v>
      </c>
      <c r="AM270" t="e">
        <f t="shared" ca="1" si="24"/>
        <v>#VALUE!</v>
      </c>
      <c r="AO270" t="str">
        <f t="shared" si="25"/>
        <v/>
      </c>
      <c r="BA270" s="53"/>
      <c r="BB270" s="53">
        <f>ROUND(SUMIF(Transaktionen!A4:A5200,BA270,Transaktionen!B4:B5200),8)</f>
        <v>0</v>
      </c>
      <c r="BC270" s="53">
        <f>ROUND(IFERROR(SUM(BB270*(VLOOKUP(BA270,API!1:1048576,13,FALSE))),0),2)</f>
        <v>0</v>
      </c>
    </row>
    <row r="271" spans="6:55" ht="15.75" thickBot="1" x14ac:dyDescent="0.3">
      <c r="F271" s="13">
        <f>Investionen!A272</f>
        <v>0</v>
      </c>
      <c r="G271" s="14">
        <f>IFERROR(IF(Investionen!F272="Verkauf",0,Investionen!J272),0)</f>
        <v>0</v>
      </c>
      <c r="H271" s="13">
        <f>Investionen!A272</f>
        <v>0</v>
      </c>
      <c r="I271" s="14">
        <f>IFERROR(Investionen!I272,0)</f>
        <v>0</v>
      </c>
      <c r="K271" s="147" t="s">
        <v>1723</v>
      </c>
      <c r="L271" s="148" t="s">
        <v>2822</v>
      </c>
      <c r="M271" s="148" t="s">
        <v>3709</v>
      </c>
      <c r="O271" s="13">
        <f>Investionen!A254</f>
        <v>0</v>
      </c>
      <c r="P271" s="14">
        <f>IFERROR(IF(Investionen!F254="Verkauf",0,Investionen!G254),0)</f>
        <v>0</v>
      </c>
      <c r="Q271" s="43"/>
      <c r="R271" s="258"/>
      <c r="T271" s="57"/>
      <c r="U271" s="3">
        <f>ROUND(IFERROR(SUM(T271*(VLOOKUP(S271,API!1:1048576,13,FALSE))),0),2)</f>
        <v>0</v>
      </c>
      <c r="V271" s="56">
        <f>ROUND(SUMIF(Investionen!A4:A5200,S271,Investionen!G4:G5200),2)</f>
        <v>0</v>
      </c>
      <c r="X271" s="31"/>
      <c r="Z271" s="172">
        <f>Investionen!H271</f>
        <v>0</v>
      </c>
      <c r="AE271">
        <v>254</v>
      </c>
      <c r="AJ271">
        <v>251</v>
      </c>
      <c r="AK271" s="199" t="e">
        <f t="shared" si="22"/>
        <v>#VALUE!</v>
      </c>
      <c r="AL271" s="199">
        <f t="shared" ca="1" si="23"/>
        <v>43174</v>
      </c>
      <c r="AM271" t="e">
        <f t="shared" ca="1" si="24"/>
        <v>#VALUE!</v>
      </c>
      <c r="AO271" t="str">
        <f t="shared" si="25"/>
        <v/>
      </c>
      <c r="BA271" s="53"/>
      <c r="BB271" s="53">
        <f>ROUND(SUMIF(Transaktionen!A4:A5200,BA271,Transaktionen!B4:B5200),8)</f>
        <v>0</v>
      </c>
      <c r="BC271" s="53">
        <f>ROUND(IFERROR(SUM(BB271*(VLOOKUP(BA271,API!1:1048576,13,FALSE))),0),2)</f>
        <v>0</v>
      </c>
    </row>
    <row r="272" spans="6:55" ht="15.75" thickBot="1" x14ac:dyDescent="0.3">
      <c r="F272" s="13">
        <f>Investionen!A273</f>
        <v>0</v>
      </c>
      <c r="G272" s="14">
        <f>IFERROR(IF(Investionen!F273="Verkauf",0,Investionen!J273),0)</f>
        <v>0</v>
      </c>
      <c r="H272" s="13">
        <f>Investionen!A273</f>
        <v>0</v>
      </c>
      <c r="I272" s="14">
        <f>IFERROR(Investionen!I273,0)</f>
        <v>0</v>
      </c>
      <c r="K272" s="147" t="s">
        <v>2237</v>
      </c>
      <c r="L272" s="148" t="s">
        <v>2673</v>
      </c>
      <c r="M272" s="148" t="s">
        <v>4205</v>
      </c>
      <c r="O272" s="13">
        <f>Investionen!A255</f>
        <v>0</v>
      </c>
      <c r="P272" s="14">
        <f>IFERROR(IF(Investionen!F255="Verkauf",0,Investionen!G255),0)</f>
        <v>0</v>
      </c>
      <c r="Q272" s="43"/>
      <c r="R272" s="258"/>
      <c r="T272" s="57"/>
      <c r="U272" s="3">
        <f>ROUND(IFERROR(SUM(T272*(VLOOKUP(S272,API!1:1048576,13,FALSE))),0),2)</f>
        <v>0</v>
      </c>
      <c r="V272" s="56">
        <f>ROUND(SUMIF(Investionen!A4:A5200,S272,Investionen!G4:G5200),2)</f>
        <v>0</v>
      </c>
      <c r="X272" s="31"/>
      <c r="Z272" s="172">
        <f>Investionen!H272</f>
        <v>0</v>
      </c>
      <c r="AE272">
        <v>255</v>
      </c>
      <c r="AJ272">
        <v>252</v>
      </c>
      <c r="AK272" s="199" t="e">
        <f t="shared" si="22"/>
        <v>#VALUE!</v>
      </c>
      <c r="AL272" s="199">
        <f t="shared" ca="1" si="23"/>
        <v>43174</v>
      </c>
      <c r="AM272" t="e">
        <f t="shared" ca="1" si="24"/>
        <v>#VALUE!</v>
      </c>
      <c r="AO272" t="str">
        <f t="shared" si="25"/>
        <v/>
      </c>
      <c r="BA272" s="53"/>
      <c r="BB272" s="53">
        <f>ROUND(SUMIF(Transaktionen!A4:A5200,BA272,Transaktionen!B4:B5200),8)</f>
        <v>0</v>
      </c>
      <c r="BC272" s="53">
        <f>ROUND(IFERROR(SUM(BB272*(VLOOKUP(BA272,API!1:1048576,13,FALSE))),0),2)</f>
        <v>0</v>
      </c>
    </row>
    <row r="273" spans="6:55" ht="15.75" thickBot="1" x14ac:dyDescent="0.3">
      <c r="F273" s="13">
        <f>Investionen!A274</f>
        <v>0</v>
      </c>
      <c r="G273" s="14">
        <f>IFERROR(IF(Investionen!F274="Verkauf",0,Investionen!J274),0)</f>
        <v>0</v>
      </c>
      <c r="H273" s="13">
        <f>Investionen!A274</f>
        <v>0</v>
      </c>
      <c r="I273" s="14">
        <f>IFERROR(Investionen!I274,0)</f>
        <v>0</v>
      </c>
      <c r="K273" s="145" t="s">
        <v>1222</v>
      </c>
      <c r="L273" s="146" t="s">
        <v>2809</v>
      </c>
      <c r="M273" s="146" t="s">
        <v>3205</v>
      </c>
      <c r="O273" s="13">
        <f>Investionen!A256</f>
        <v>0</v>
      </c>
      <c r="P273" s="14">
        <f>IFERROR(IF(Investionen!F256="Verkauf",0,Investionen!G256),0)</f>
        <v>0</v>
      </c>
      <c r="Q273" s="43"/>
      <c r="R273" s="258"/>
      <c r="T273" s="57"/>
      <c r="U273" s="3">
        <f>ROUND(IFERROR(SUM(T273*(VLOOKUP(S273,API!1:1048576,13,FALSE))),0),2)</f>
        <v>0</v>
      </c>
      <c r="V273" s="56">
        <f>ROUND(SUMIF(Investionen!A4:A5200,S273,Investionen!G4:G5200),2)</f>
        <v>0</v>
      </c>
      <c r="X273" s="31"/>
      <c r="Z273" s="172">
        <f>Investionen!H273</f>
        <v>0</v>
      </c>
      <c r="AE273" s="9">
        <v>256</v>
      </c>
      <c r="AF273" s="9"/>
      <c r="AJ273" s="9">
        <v>253</v>
      </c>
      <c r="AK273" s="199" t="e">
        <f t="shared" si="22"/>
        <v>#VALUE!</v>
      </c>
      <c r="AL273" s="199">
        <f t="shared" ca="1" si="23"/>
        <v>43174</v>
      </c>
      <c r="AM273" t="e">
        <f t="shared" ca="1" si="24"/>
        <v>#VALUE!</v>
      </c>
      <c r="AO273" t="str">
        <f t="shared" si="25"/>
        <v/>
      </c>
      <c r="BA273" s="53"/>
      <c r="BB273" s="53">
        <f>ROUND(SUMIF(Transaktionen!A4:A5200,BA273,Transaktionen!B4:B5200),8)</f>
        <v>0</v>
      </c>
      <c r="BC273" s="53">
        <f>ROUND(IFERROR(SUM(BB273*(VLOOKUP(BA273,API!1:1048576,13,FALSE))),0),2)</f>
        <v>0</v>
      </c>
    </row>
    <row r="274" spans="6:55" ht="15.75" thickBot="1" x14ac:dyDescent="0.3">
      <c r="F274" s="13">
        <f>Investionen!A275</f>
        <v>0</v>
      </c>
      <c r="G274" s="14">
        <f>IFERROR(IF(Investionen!F275="Verkauf",0,Investionen!J275),0)</f>
        <v>0</v>
      </c>
      <c r="H274" s="13">
        <f>Investionen!A275</f>
        <v>0</v>
      </c>
      <c r="I274" s="14">
        <f>IFERROR(Investionen!I275,0)</f>
        <v>0</v>
      </c>
      <c r="K274" s="147" t="s">
        <v>2196</v>
      </c>
      <c r="L274" s="148" t="s">
        <v>2809</v>
      </c>
      <c r="M274" s="148" t="s">
        <v>4162</v>
      </c>
      <c r="O274" s="13">
        <f>Investionen!A257</f>
        <v>0</v>
      </c>
      <c r="P274" s="14">
        <f>IFERROR(IF(Investionen!F257="Verkauf",0,Investionen!G257),0)</f>
        <v>0</v>
      </c>
      <c r="Q274" s="43"/>
      <c r="R274" s="258"/>
      <c r="T274" s="57"/>
      <c r="U274" s="3">
        <f>ROUND(IFERROR(SUM(T274*(VLOOKUP(S274,API!1:1048576,13,FALSE))),0),2)</f>
        <v>0</v>
      </c>
      <c r="V274" s="56">
        <f>ROUND(SUMIF(Investionen!A4:A5200,S274,Investionen!G4:G5200),2)</f>
        <v>0</v>
      </c>
      <c r="X274" s="31"/>
      <c r="Z274" s="172">
        <f>Investionen!H274</f>
        <v>0</v>
      </c>
      <c r="AE274">
        <v>257</v>
      </c>
      <c r="AJ274">
        <v>254</v>
      </c>
      <c r="AK274" s="199" t="e">
        <f t="shared" si="22"/>
        <v>#VALUE!</v>
      </c>
      <c r="AL274" s="199">
        <f t="shared" ca="1" si="23"/>
        <v>43174</v>
      </c>
      <c r="AM274" t="e">
        <f t="shared" ca="1" si="24"/>
        <v>#VALUE!</v>
      </c>
      <c r="AO274" t="str">
        <f t="shared" si="25"/>
        <v/>
      </c>
      <c r="BA274" s="53"/>
      <c r="BB274" s="53">
        <f>ROUND(SUMIF(Transaktionen!A4:A5200,BA274,Transaktionen!B4:B5200),8)</f>
        <v>0</v>
      </c>
      <c r="BC274" s="53">
        <f>ROUND(IFERROR(SUM(BB274*(VLOOKUP(BA274,API!1:1048576,13,FALSE))),0),2)</f>
        <v>0</v>
      </c>
    </row>
    <row r="275" spans="6:55" ht="15.75" thickBot="1" x14ac:dyDescent="0.3">
      <c r="F275" s="13">
        <f>Investionen!A276</f>
        <v>0</v>
      </c>
      <c r="G275" s="14">
        <f>IFERROR(IF(Investionen!F276="Verkauf",0,Investionen!J276),0)</f>
        <v>0</v>
      </c>
      <c r="H275" s="13">
        <f>Investionen!A276</f>
        <v>0</v>
      </c>
      <c r="I275" s="14">
        <f>IFERROR(Investionen!I276,0)</f>
        <v>0</v>
      </c>
      <c r="K275" s="147" t="s">
        <v>1252</v>
      </c>
      <c r="L275" s="148" t="s">
        <v>2740</v>
      </c>
      <c r="M275" s="148" t="s">
        <v>3244</v>
      </c>
      <c r="O275" s="13">
        <f>Investionen!A258</f>
        <v>0</v>
      </c>
      <c r="P275" s="14">
        <f>IFERROR(IF(Investionen!F258="Verkauf",0,Investionen!G258),0)</f>
        <v>0</v>
      </c>
      <c r="Q275" s="43"/>
      <c r="R275" s="258"/>
      <c r="T275" s="57"/>
      <c r="U275" s="3">
        <f>ROUND(IFERROR(SUM(T275*(VLOOKUP(S275,API!1:1048576,13,FALSE))),0),2)</f>
        <v>0</v>
      </c>
      <c r="V275" s="56">
        <f>ROUND(SUMIF(Investionen!A4:A5200,S275,Investionen!G4:G5200),2)</f>
        <v>0</v>
      </c>
      <c r="X275" s="31"/>
      <c r="Z275" s="172">
        <f>Investionen!H275</f>
        <v>0</v>
      </c>
      <c r="AE275">
        <v>258</v>
      </c>
      <c r="AJ275">
        <v>255</v>
      </c>
      <c r="AK275" s="199" t="e">
        <f t="shared" si="22"/>
        <v>#VALUE!</v>
      </c>
      <c r="AL275" s="199">
        <f t="shared" ca="1" si="23"/>
        <v>43174</v>
      </c>
      <c r="AM275" t="e">
        <f t="shared" ca="1" si="24"/>
        <v>#VALUE!</v>
      </c>
      <c r="AO275" t="str">
        <f t="shared" si="25"/>
        <v/>
      </c>
      <c r="BA275" s="53"/>
      <c r="BB275" s="53">
        <f>ROUND(SUMIF(Transaktionen!A4:A5200,BA275,Transaktionen!B4:B5200),8)</f>
        <v>0</v>
      </c>
      <c r="BC275" s="53">
        <f>ROUND(IFERROR(SUM(BB275*(VLOOKUP(BA275,API!1:1048576,13,FALSE))),0),2)</f>
        <v>0</v>
      </c>
    </row>
    <row r="276" spans="6:55" ht="15.75" thickBot="1" x14ac:dyDescent="0.3">
      <c r="F276" s="13">
        <f>Investionen!A277</f>
        <v>0</v>
      </c>
      <c r="G276" s="14">
        <f>IFERROR(IF(Investionen!F277="Verkauf",0,Investionen!J277),0)</f>
        <v>0</v>
      </c>
      <c r="H276" s="13">
        <f>Investionen!A277</f>
        <v>0</v>
      </c>
      <c r="I276" s="14">
        <f>IFERROR(Investionen!I277,0)</f>
        <v>0</v>
      </c>
      <c r="K276" s="147" t="s">
        <v>1265</v>
      </c>
      <c r="L276" s="148" t="s">
        <v>2740</v>
      </c>
      <c r="M276" s="148" t="s">
        <v>3262</v>
      </c>
      <c r="O276" s="13">
        <f>Investionen!A259</f>
        <v>0</v>
      </c>
      <c r="P276" s="14">
        <f>IFERROR(IF(Investionen!F259="Verkauf",0,Investionen!G259),0)</f>
        <v>0</v>
      </c>
      <c r="Q276" s="43"/>
      <c r="R276" s="258"/>
      <c r="T276" s="57"/>
      <c r="U276" s="3">
        <f>ROUND(IFERROR(SUM(T276*(VLOOKUP(S276,API!1:1048576,13,FALSE))),0),2)</f>
        <v>0</v>
      </c>
      <c r="V276" s="56">
        <f>ROUND(SUMIF(Investionen!A4:A5200,S276,Investionen!G4:G5200),2)</f>
        <v>0</v>
      </c>
      <c r="X276" s="31"/>
      <c r="Z276" s="172">
        <f>Investionen!H276</f>
        <v>0</v>
      </c>
      <c r="AE276" s="9">
        <v>259</v>
      </c>
      <c r="AF276" s="9"/>
      <c r="AJ276" s="9">
        <v>256</v>
      </c>
      <c r="AK276" s="199" t="e">
        <f t="shared" si="22"/>
        <v>#VALUE!</v>
      </c>
      <c r="AL276" s="199">
        <f t="shared" ca="1" si="23"/>
        <v>43174</v>
      </c>
      <c r="AM276" t="e">
        <f t="shared" ca="1" si="24"/>
        <v>#VALUE!</v>
      </c>
      <c r="AO276" t="str">
        <f t="shared" si="25"/>
        <v/>
      </c>
      <c r="BA276" s="53"/>
      <c r="BB276" s="53">
        <f>ROUND(SUMIF(Transaktionen!A4:A5200,BA276,Transaktionen!B4:B5200),8)</f>
        <v>0</v>
      </c>
      <c r="BC276" s="53">
        <f>ROUND(IFERROR(SUM(BB276*(VLOOKUP(BA276,API!1:1048576,13,FALSE))),0),2)</f>
        <v>0</v>
      </c>
    </row>
    <row r="277" spans="6:55" ht="15.75" thickBot="1" x14ac:dyDescent="0.3">
      <c r="F277" s="13">
        <f>Investionen!A278</f>
        <v>0</v>
      </c>
      <c r="G277" s="14">
        <f>IFERROR(IF(Investionen!F278="Verkauf",0,Investionen!J278),0)</f>
        <v>0</v>
      </c>
      <c r="H277" s="13">
        <f>Investionen!A278</f>
        <v>0</v>
      </c>
      <c r="I277" s="14">
        <f>IFERROR(Investionen!I278,0)</f>
        <v>0</v>
      </c>
      <c r="K277" s="147" t="s">
        <v>2124</v>
      </c>
      <c r="L277" s="148" t="s">
        <v>2740</v>
      </c>
      <c r="M277" s="148" t="s">
        <v>4145</v>
      </c>
      <c r="O277" s="13">
        <f>Investionen!A260</f>
        <v>0</v>
      </c>
      <c r="P277" s="14">
        <f>IFERROR(IF(Investionen!F260="Verkauf",0,Investionen!G260),0)</f>
        <v>0</v>
      </c>
      <c r="Q277" s="43"/>
      <c r="R277" s="258"/>
      <c r="T277" s="57"/>
      <c r="U277" s="3">
        <f>ROUND(IFERROR(SUM(T277*(VLOOKUP(S277,API!1:1048576,13,FALSE))),0),2)</f>
        <v>0</v>
      </c>
      <c r="V277" s="56">
        <f>ROUND(SUMIF(Investionen!A4:A5200,S277,Investionen!G4:G5200),2)</f>
        <v>0</v>
      </c>
      <c r="X277" s="31"/>
      <c r="Z277" s="172">
        <f>Investionen!H277</f>
        <v>0</v>
      </c>
      <c r="AE277">
        <v>260</v>
      </c>
      <c r="AJ277">
        <v>257</v>
      </c>
      <c r="AK277" s="199" t="e">
        <f t="shared" si="22"/>
        <v>#VALUE!</v>
      </c>
      <c r="AL277" s="199">
        <f t="shared" ca="1" si="23"/>
        <v>43174</v>
      </c>
      <c r="AM277" t="e">
        <f t="shared" ca="1" si="24"/>
        <v>#VALUE!</v>
      </c>
      <c r="AO277" t="str">
        <f t="shared" si="25"/>
        <v/>
      </c>
      <c r="BA277" s="53"/>
      <c r="BB277" s="53">
        <f>ROUND(SUMIF(Transaktionen!A4:A5200,BA277,Transaktionen!B4:B5200),8)</f>
        <v>0</v>
      </c>
      <c r="BC277" s="53">
        <f>ROUND(IFERROR(SUM(BB277*(VLOOKUP(BA277,API!1:1048576,13,FALSE))),0),2)</f>
        <v>0</v>
      </c>
    </row>
    <row r="278" spans="6:55" ht="15.75" thickBot="1" x14ac:dyDescent="0.3">
      <c r="F278" s="13">
        <f>Investionen!A279</f>
        <v>0</v>
      </c>
      <c r="G278" s="14">
        <f>IFERROR(IF(Investionen!F279="Verkauf",0,Investionen!J279),0)</f>
        <v>0</v>
      </c>
      <c r="H278" s="13">
        <f>Investionen!A279</f>
        <v>0</v>
      </c>
      <c r="I278" s="14">
        <f>IFERROR(Investionen!I279,0)</f>
        <v>0</v>
      </c>
      <c r="K278" s="147" t="s">
        <v>1214</v>
      </c>
      <c r="L278" s="148" t="s">
        <v>2446</v>
      </c>
      <c r="M278" s="148" t="s">
        <v>3204</v>
      </c>
      <c r="O278" s="13">
        <f>Investionen!A261</f>
        <v>0</v>
      </c>
      <c r="P278" s="14">
        <f>IFERROR(IF(Investionen!F261="Verkauf",0,Investionen!G261),0)</f>
        <v>0</v>
      </c>
      <c r="Q278" s="43"/>
      <c r="R278" s="258"/>
      <c r="T278" s="57"/>
      <c r="U278" s="3">
        <f>ROUND(IFERROR(SUM(T278*(VLOOKUP(S278,API!1:1048576,13,FALSE))),0),2)</f>
        <v>0</v>
      </c>
      <c r="V278" s="56">
        <f>ROUND(SUMIF(Investionen!A4:A5200,S278,Investionen!G4:G5200),2)</f>
        <v>0</v>
      </c>
      <c r="X278" s="31"/>
      <c r="Z278" s="172">
        <f>Investionen!H278</f>
        <v>0</v>
      </c>
      <c r="AE278">
        <v>261</v>
      </c>
      <c r="AJ278">
        <v>258</v>
      </c>
      <c r="AK278" s="199" t="e">
        <f t="shared" ref="AK278:AK341" si="26">DATEVALUE(AI278)</f>
        <v>#VALUE!</v>
      </c>
      <c r="AL278" s="199">
        <f t="shared" ref="AL278:AL341" ca="1" si="27">TODAY()</f>
        <v>43174</v>
      </c>
      <c r="AM278" t="e">
        <f t="shared" ref="AM278:AM341" ca="1" si="28">SUM(AL278-AK278) +1</f>
        <v>#VALUE!</v>
      </c>
      <c r="AO278" t="str">
        <f t="shared" ref="AO278:AO341" si="29">AN278&amp;AH278</f>
        <v/>
      </c>
      <c r="BA278" s="53"/>
      <c r="BB278" s="53">
        <f>ROUND(SUMIF(Transaktionen!A4:A5200,BA278,Transaktionen!B4:B5200),8)</f>
        <v>0</v>
      </c>
      <c r="BC278" s="53">
        <f>ROUND(IFERROR(SUM(BB278*(VLOOKUP(BA278,API!1:1048576,13,FALSE))),0),2)</f>
        <v>0</v>
      </c>
    </row>
    <row r="279" spans="6:55" ht="15.75" thickBot="1" x14ac:dyDescent="0.3">
      <c r="F279" s="13">
        <f>Investionen!A280</f>
        <v>0</v>
      </c>
      <c r="G279" s="14">
        <f>IFERROR(IF(Investionen!F280="Verkauf",0,Investionen!J280),0)</f>
        <v>0</v>
      </c>
      <c r="H279" s="13">
        <f>Investionen!A280</f>
        <v>0</v>
      </c>
      <c r="I279" s="14">
        <f>IFERROR(Investionen!I280,0)</f>
        <v>0</v>
      </c>
      <c r="K279" s="147" t="s">
        <v>1484</v>
      </c>
      <c r="L279" s="148" t="s">
        <v>2773</v>
      </c>
      <c r="M279" s="148" t="s">
        <v>3517</v>
      </c>
      <c r="O279" s="13">
        <f>Investionen!A262</f>
        <v>0</v>
      </c>
      <c r="P279" s="14">
        <f>IFERROR(IF(Investionen!F262="Verkauf",0,Investionen!G262),0)</f>
        <v>0</v>
      </c>
      <c r="Q279" s="43"/>
      <c r="R279" s="258"/>
      <c r="T279" s="57"/>
      <c r="U279" s="3">
        <f>ROUND(IFERROR(SUM(T279*(VLOOKUP(S279,API!1:1048576,13,FALSE))),0),2)</f>
        <v>0</v>
      </c>
      <c r="V279" s="56">
        <f>ROUND(SUMIF(Investionen!A4:A5200,S279,Investionen!G4:G5200),2)</f>
        <v>0</v>
      </c>
      <c r="X279" s="31"/>
      <c r="Z279" s="172">
        <f>Investionen!H279</f>
        <v>0</v>
      </c>
      <c r="AE279" s="9">
        <v>262</v>
      </c>
      <c r="AF279" s="9"/>
      <c r="AJ279" s="9">
        <v>259</v>
      </c>
      <c r="AK279" s="199" t="e">
        <f t="shared" si="26"/>
        <v>#VALUE!</v>
      </c>
      <c r="AL279" s="199">
        <f t="shared" ca="1" si="27"/>
        <v>43174</v>
      </c>
      <c r="AM279" t="e">
        <f t="shared" ca="1" si="28"/>
        <v>#VALUE!</v>
      </c>
      <c r="AO279" t="str">
        <f t="shared" si="29"/>
        <v/>
      </c>
      <c r="BA279" s="53"/>
      <c r="BB279" s="53">
        <f>ROUND(SUMIF(Transaktionen!A4:A5200,BA279,Transaktionen!B4:B5200),8)</f>
        <v>0</v>
      </c>
      <c r="BC279" s="53">
        <f>ROUND(IFERROR(SUM(BB279*(VLOOKUP(BA279,API!1:1048576,13,FALSE))),0),2)</f>
        <v>0</v>
      </c>
    </row>
    <row r="280" spans="6:55" ht="15.75" thickBot="1" x14ac:dyDescent="0.3">
      <c r="F280" s="13">
        <f>Investionen!A281</f>
        <v>0</v>
      </c>
      <c r="G280" s="14">
        <f>IFERROR(IF(Investionen!F281="Verkauf",0,Investionen!J281),0)</f>
        <v>0</v>
      </c>
      <c r="H280" s="13">
        <f>Investionen!A281</f>
        <v>0</v>
      </c>
      <c r="I280" s="14">
        <f>IFERROR(Investionen!I281,0)</f>
        <v>0</v>
      </c>
      <c r="K280" s="145" t="s">
        <v>1297</v>
      </c>
      <c r="L280" s="146" t="s">
        <v>2619</v>
      </c>
      <c r="M280" s="146" t="s">
        <v>3293</v>
      </c>
      <c r="O280" s="13">
        <f>Investionen!A263</f>
        <v>0</v>
      </c>
      <c r="P280" s="14">
        <f>IFERROR(IF(Investionen!F263="Verkauf",0,Investionen!G263),0)</f>
        <v>0</v>
      </c>
      <c r="Q280" s="43"/>
      <c r="R280" s="258"/>
      <c r="T280" s="57"/>
      <c r="U280" s="3">
        <f>ROUND(IFERROR(SUM(T280*(VLOOKUP(S280,API!1:1048576,13,FALSE))),0),2)</f>
        <v>0</v>
      </c>
      <c r="V280" s="56">
        <f>ROUND(SUMIF(Investionen!A4:A5200,S280,Investionen!G4:G5200),2)</f>
        <v>0</v>
      </c>
      <c r="X280" s="31"/>
      <c r="Z280" s="172">
        <f>Investionen!H280</f>
        <v>0</v>
      </c>
      <c r="AE280">
        <v>263</v>
      </c>
      <c r="AJ280">
        <v>260</v>
      </c>
      <c r="AK280" s="199" t="e">
        <f t="shared" si="26"/>
        <v>#VALUE!</v>
      </c>
      <c r="AL280" s="199">
        <f t="shared" ca="1" si="27"/>
        <v>43174</v>
      </c>
      <c r="AM280" t="e">
        <f t="shared" ca="1" si="28"/>
        <v>#VALUE!</v>
      </c>
      <c r="AO280" t="str">
        <f t="shared" si="29"/>
        <v/>
      </c>
      <c r="BA280" s="53"/>
      <c r="BB280" s="53">
        <f>ROUND(SUMIF(Transaktionen!A4:A5200,BA280,Transaktionen!B4:B5200),8)</f>
        <v>0</v>
      </c>
      <c r="BC280" s="53">
        <f>ROUND(IFERROR(SUM(BB280*(VLOOKUP(BA280,API!1:1048576,13,FALSE))),0),2)</f>
        <v>0</v>
      </c>
    </row>
    <row r="281" spans="6:55" ht="15.75" thickBot="1" x14ac:dyDescent="0.3">
      <c r="F281" s="13">
        <f>Investionen!A282</f>
        <v>0</v>
      </c>
      <c r="G281" s="14">
        <f>IFERROR(IF(Investionen!F282="Verkauf",0,Investionen!J282),0)</f>
        <v>0</v>
      </c>
      <c r="H281" s="13">
        <f>Investionen!A282</f>
        <v>0</v>
      </c>
      <c r="I281" s="14">
        <f>IFERROR(Investionen!I282,0)</f>
        <v>0</v>
      </c>
      <c r="K281" s="145" t="s">
        <v>1517</v>
      </c>
      <c r="L281" s="146" t="s">
        <v>2826</v>
      </c>
      <c r="M281" s="146" t="s">
        <v>3500</v>
      </c>
      <c r="O281" s="13">
        <f>Investionen!A264</f>
        <v>0</v>
      </c>
      <c r="P281" s="14">
        <f>IFERROR(IF(Investionen!F264="Verkauf",0,Investionen!G264),0)</f>
        <v>0</v>
      </c>
      <c r="Q281" s="43"/>
      <c r="R281" s="258"/>
      <c r="T281" s="57"/>
      <c r="U281" s="3">
        <f>ROUND(IFERROR(SUM(T281*(VLOOKUP(S281,API!1:1048576,13,FALSE))),0),2)</f>
        <v>0</v>
      </c>
      <c r="V281" s="56">
        <f>ROUND(SUMIF(Investionen!A4:A5200,S281,Investionen!G4:G5200),2)</f>
        <v>0</v>
      </c>
      <c r="X281" s="31"/>
      <c r="Z281" s="172">
        <f>Investionen!H281</f>
        <v>0</v>
      </c>
      <c r="AE281">
        <v>264</v>
      </c>
      <c r="AJ281">
        <v>261</v>
      </c>
      <c r="AK281" s="199" t="e">
        <f t="shared" si="26"/>
        <v>#VALUE!</v>
      </c>
      <c r="AL281" s="199">
        <f t="shared" ca="1" si="27"/>
        <v>43174</v>
      </c>
      <c r="AM281" t="e">
        <f t="shared" ca="1" si="28"/>
        <v>#VALUE!</v>
      </c>
      <c r="AO281" t="str">
        <f t="shared" si="29"/>
        <v/>
      </c>
      <c r="BA281" s="53"/>
      <c r="BB281" s="53">
        <f>ROUND(SUMIF(Transaktionen!A4:A5200,BA281,Transaktionen!B4:B5200),8)</f>
        <v>0</v>
      </c>
      <c r="BC281" s="53">
        <f>ROUND(IFERROR(SUM(BB281*(VLOOKUP(BA281,API!1:1048576,13,FALSE))),0),2)</f>
        <v>0</v>
      </c>
    </row>
    <row r="282" spans="6:55" ht="15.75" thickBot="1" x14ac:dyDescent="0.3">
      <c r="F282" s="13">
        <f>Investionen!A283</f>
        <v>0</v>
      </c>
      <c r="G282" s="14">
        <f>IFERROR(IF(Investionen!F283="Verkauf",0,Investionen!J283),0)</f>
        <v>0</v>
      </c>
      <c r="H282" s="13">
        <f>Investionen!A283</f>
        <v>0</v>
      </c>
      <c r="I282" s="14">
        <f>IFERROR(Investionen!I283,0)</f>
        <v>0</v>
      </c>
      <c r="K282" s="147" t="s">
        <v>1688</v>
      </c>
      <c r="L282" s="148" t="s">
        <v>2826</v>
      </c>
      <c r="M282" s="148" t="s">
        <v>3698</v>
      </c>
      <c r="O282" s="13">
        <f>Investionen!A265</f>
        <v>0</v>
      </c>
      <c r="P282" s="14">
        <f>IFERROR(IF(Investionen!F265="Verkauf",0,Investionen!G265),0)</f>
        <v>0</v>
      </c>
      <c r="Q282" s="43"/>
      <c r="R282" s="258"/>
      <c r="T282" s="57"/>
      <c r="U282" s="3">
        <f>ROUND(IFERROR(SUM(T282*(VLOOKUP(S282,API!1:1048576,13,FALSE))),0),2)</f>
        <v>0</v>
      </c>
      <c r="V282" s="56">
        <f>ROUND(SUMIF(Investionen!A4:A5200,S282,Investionen!G4:G5200),2)</f>
        <v>0</v>
      </c>
      <c r="X282" s="31"/>
      <c r="Z282" s="172">
        <f>Investionen!H282</f>
        <v>0</v>
      </c>
      <c r="AE282" s="9">
        <v>265</v>
      </c>
      <c r="AF282" s="9"/>
      <c r="AJ282" s="9">
        <v>262</v>
      </c>
      <c r="AK282" s="199" t="e">
        <f t="shared" si="26"/>
        <v>#VALUE!</v>
      </c>
      <c r="AL282" s="199">
        <f t="shared" ca="1" si="27"/>
        <v>43174</v>
      </c>
      <c r="AM282" t="e">
        <f t="shared" ca="1" si="28"/>
        <v>#VALUE!</v>
      </c>
      <c r="AO282" t="str">
        <f t="shared" si="29"/>
        <v/>
      </c>
      <c r="BA282" s="53"/>
      <c r="BB282" s="53">
        <f>ROUND(SUMIF(Transaktionen!A4:A5200,BA282,Transaktionen!B4:B5200),8)</f>
        <v>0</v>
      </c>
      <c r="BC282" s="53">
        <f>ROUND(IFERROR(SUM(BB282*(VLOOKUP(BA282,API!1:1048576,13,FALSE))),0),2)</f>
        <v>0</v>
      </c>
    </row>
    <row r="283" spans="6:55" ht="15.75" thickBot="1" x14ac:dyDescent="0.3">
      <c r="F283" s="13">
        <f>Investionen!A284</f>
        <v>0</v>
      </c>
      <c r="G283" s="14">
        <f>IFERROR(IF(Investionen!F284="Verkauf",0,Investionen!J284),0)</f>
        <v>0</v>
      </c>
      <c r="H283" s="13">
        <f>Investionen!A284</f>
        <v>0</v>
      </c>
      <c r="I283" s="14">
        <f>IFERROR(Investionen!I284,0)</f>
        <v>0</v>
      </c>
      <c r="K283" s="147" t="s">
        <v>1958</v>
      </c>
      <c r="L283" s="148" t="s">
        <v>2826</v>
      </c>
      <c r="M283" s="148" t="s">
        <v>3931</v>
      </c>
      <c r="O283" s="13">
        <f>Investionen!A266</f>
        <v>0</v>
      </c>
      <c r="P283" s="14">
        <f>IFERROR(IF(Investionen!F266="Verkauf",0,Investionen!G266),0)</f>
        <v>0</v>
      </c>
      <c r="Q283" s="43"/>
      <c r="R283" s="258"/>
      <c r="T283" s="57"/>
      <c r="U283" s="3">
        <f>ROUND(IFERROR(SUM(T283*(VLOOKUP(S283,API!1:1048576,13,FALSE))),0),2)</f>
        <v>0</v>
      </c>
      <c r="V283" s="56">
        <f>ROUND(SUMIF(Investionen!A4:A5200,S283,Investionen!G4:G5200),2)</f>
        <v>0</v>
      </c>
      <c r="X283" s="31"/>
      <c r="Z283" s="172">
        <f>Investionen!H283</f>
        <v>0</v>
      </c>
      <c r="AE283">
        <v>266</v>
      </c>
      <c r="AJ283">
        <v>263</v>
      </c>
      <c r="AK283" s="199" t="e">
        <f t="shared" si="26"/>
        <v>#VALUE!</v>
      </c>
      <c r="AL283" s="199">
        <f t="shared" ca="1" si="27"/>
        <v>43174</v>
      </c>
      <c r="AM283" t="e">
        <f t="shared" ca="1" si="28"/>
        <v>#VALUE!</v>
      </c>
      <c r="AO283" t="str">
        <f t="shared" si="29"/>
        <v/>
      </c>
      <c r="BA283" s="53"/>
      <c r="BB283" s="53">
        <f>ROUND(SUMIF(Transaktionen!A4:A5200,BA283,Transaktionen!B4:B5200),8)</f>
        <v>0</v>
      </c>
      <c r="BC283" s="53">
        <f>ROUND(IFERROR(SUM(BB283*(VLOOKUP(BA283,API!1:1048576,13,FALSE))),0),2)</f>
        <v>0</v>
      </c>
    </row>
    <row r="284" spans="6:55" ht="15.75" thickBot="1" x14ac:dyDescent="0.3">
      <c r="F284" s="13">
        <f>Investionen!A285</f>
        <v>0</v>
      </c>
      <c r="G284" s="14">
        <f>IFERROR(IF(Investionen!F285="Verkauf",0,Investionen!J285),0)</f>
        <v>0</v>
      </c>
      <c r="H284" s="13">
        <f>Investionen!A285</f>
        <v>0</v>
      </c>
      <c r="I284" s="14">
        <f>IFERROR(Investionen!I285,0)</f>
        <v>0</v>
      </c>
      <c r="K284" s="147" t="s">
        <v>2250</v>
      </c>
      <c r="L284" s="148" t="s">
        <v>2704</v>
      </c>
      <c r="M284" s="148" t="s">
        <v>4215</v>
      </c>
      <c r="O284" s="13">
        <f>Investionen!A267</f>
        <v>0</v>
      </c>
      <c r="P284" s="14">
        <f>IFERROR(IF(Investionen!F267="Verkauf",0,Investionen!G267),0)</f>
        <v>0</v>
      </c>
      <c r="Q284" s="43"/>
      <c r="R284" s="258"/>
      <c r="T284" s="57"/>
      <c r="U284" s="3">
        <f>ROUND(IFERROR(SUM(T284*(VLOOKUP(S284,API!1:1048576,13,FALSE))),0),2)</f>
        <v>0</v>
      </c>
      <c r="V284" s="56">
        <f>ROUND(SUMIF(Investionen!A4:A5200,S284,Investionen!G4:G5200),2)</f>
        <v>0</v>
      </c>
      <c r="X284" s="31"/>
      <c r="Z284" s="172">
        <f>Investionen!H284</f>
        <v>0</v>
      </c>
      <c r="AE284">
        <v>267</v>
      </c>
      <c r="AJ284">
        <v>264</v>
      </c>
      <c r="AK284" s="199" t="e">
        <f t="shared" si="26"/>
        <v>#VALUE!</v>
      </c>
      <c r="AL284" s="199">
        <f t="shared" ca="1" si="27"/>
        <v>43174</v>
      </c>
      <c r="AM284" t="e">
        <f t="shared" ca="1" si="28"/>
        <v>#VALUE!</v>
      </c>
      <c r="AO284" t="str">
        <f t="shared" si="29"/>
        <v/>
      </c>
      <c r="BA284" s="53"/>
      <c r="BB284" s="53">
        <f>ROUND(SUMIF(Transaktionen!A4:A5200,BA284,Transaktionen!B4:B5200),8)</f>
        <v>0</v>
      </c>
      <c r="BC284" s="53">
        <f>ROUND(IFERROR(SUM(BB284*(VLOOKUP(BA284,API!1:1048576,13,FALSE))),0),2)</f>
        <v>0</v>
      </c>
    </row>
    <row r="285" spans="6:55" ht="15.75" thickBot="1" x14ac:dyDescent="0.3">
      <c r="F285" s="13">
        <f>Investionen!A286</f>
        <v>0</v>
      </c>
      <c r="G285" s="14">
        <f>IFERROR(IF(Investionen!F286="Verkauf",0,Investionen!J286),0)</f>
        <v>0</v>
      </c>
      <c r="H285" s="13">
        <f>Investionen!A286</f>
        <v>0</v>
      </c>
      <c r="I285" s="14">
        <f>IFERROR(Investionen!I286,0)</f>
        <v>0</v>
      </c>
      <c r="K285" s="145" t="s">
        <v>1476</v>
      </c>
      <c r="L285" s="146" t="s">
        <v>2741</v>
      </c>
      <c r="M285" s="146" t="s">
        <v>3403</v>
      </c>
      <c r="O285" s="13">
        <f>Investionen!A268</f>
        <v>0</v>
      </c>
      <c r="P285" s="14">
        <f>IFERROR(IF(Investionen!F268="Verkauf",0,Investionen!G268),0)</f>
        <v>0</v>
      </c>
      <c r="Q285" s="43"/>
      <c r="R285" s="258"/>
      <c r="T285" s="57"/>
      <c r="U285" s="3">
        <f>ROUND(IFERROR(SUM(T285*(VLOOKUP(S285,API!1:1048576,13,FALSE))),0),2)</f>
        <v>0</v>
      </c>
      <c r="V285" s="56">
        <f>ROUND(SUMIF(Investionen!A4:A5200,S285,Investionen!G4:G5200),2)</f>
        <v>0</v>
      </c>
      <c r="X285" s="31"/>
      <c r="Z285" s="172">
        <f>Investionen!H285</f>
        <v>0</v>
      </c>
      <c r="AE285" s="9">
        <v>268</v>
      </c>
      <c r="AF285" s="9"/>
      <c r="AJ285" s="9">
        <v>265</v>
      </c>
      <c r="AK285" s="199" t="e">
        <f t="shared" si="26"/>
        <v>#VALUE!</v>
      </c>
      <c r="AL285" s="199">
        <f t="shared" ca="1" si="27"/>
        <v>43174</v>
      </c>
      <c r="AM285" t="e">
        <f t="shared" ca="1" si="28"/>
        <v>#VALUE!</v>
      </c>
      <c r="AO285" t="str">
        <f t="shared" si="29"/>
        <v/>
      </c>
      <c r="BA285" s="53"/>
      <c r="BB285" s="53">
        <f>ROUND(SUMIF(Transaktionen!A4:A5200,BA285,Transaktionen!B4:B5200),8)</f>
        <v>0</v>
      </c>
      <c r="BC285" s="53">
        <f>ROUND(IFERROR(SUM(BB285*(VLOOKUP(BA285,API!1:1048576,13,FALSE))),0),2)</f>
        <v>0</v>
      </c>
    </row>
    <row r="286" spans="6:55" ht="15.75" thickBot="1" x14ac:dyDescent="0.3">
      <c r="F286" s="13">
        <f>Investionen!A287</f>
        <v>0</v>
      </c>
      <c r="G286" s="14">
        <f>IFERROR(IF(Investionen!F287="Verkauf",0,Investionen!J287),0)</f>
        <v>0</v>
      </c>
      <c r="H286" s="13">
        <f>Investionen!A287</f>
        <v>0</v>
      </c>
      <c r="I286" s="14">
        <f>IFERROR(Investionen!I287,0)</f>
        <v>0</v>
      </c>
      <c r="K286" s="145" t="s">
        <v>1544</v>
      </c>
      <c r="L286" s="146" t="s">
        <v>2741</v>
      </c>
      <c r="M286" s="146" t="s">
        <v>3601</v>
      </c>
      <c r="O286" s="13">
        <f>Investionen!A269</f>
        <v>0</v>
      </c>
      <c r="P286" s="14">
        <f>IFERROR(IF(Investionen!F269="Verkauf",0,Investionen!G269),0)</f>
        <v>0</v>
      </c>
      <c r="Q286" s="43"/>
      <c r="R286" s="258"/>
      <c r="T286" s="57"/>
      <c r="U286" s="3">
        <f>ROUND(IFERROR(SUM(T286*(VLOOKUP(S286,API!1:1048576,13,FALSE))),0),2)</f>
        <v>0</v>
      </c>
      <c r="V286" s="56">
        <f>ROUND(SUMIF(Investionen!A4:A5200,S286,Investionen!G4:G5200),2)</f>
        <v>0</v>
      </c>
      <c r="X286" s="31"/>
      <c r="Z286" s="172">
        <f>Investionen!H286</f>
        <v>0</v>
      </c>
      <c r="AE286">
        <v>269</v>
      </c>
      <c r="AJ286">
        <v>266</v>
      </c>
      <c r="AK286" s="199" t="e">
        <f t="shared" si="26"/>
        <v>#VALUE!</v>
      </c>
      <c r="AL286" s="199">
        <f t="shared" ca="1" si="27"/>
        <v>43174</v>
      </c>
      <c r="AM286" t="e">
        <f t="shared" ca="1" si="28"/>
        <v>#VALUE!</v>
      </c>
      <c r="AO286" t="str">
        <f t="shared" si="29"/>
        <v/>
      </c>
      <c r="BA286" s="53"/>
      <c r="BB286" s="53">
        <f>ROUND(SUMIF(Transaktionen!A4:A5200,BA286,Transaktionen!B4:B5200),8)</f>
        <v>0</v>
      </c>
      <c r="BC286" s="53">
        <f>ROUND(IFERROR(SUM(BB286*(VLOOKUP(BA286,API!1:1048576,13,FALSE))),0),2)</f>
        <v>0</v>
      </c>
    </row>
    <row r="287" spans="6:55" ht="15.75" thickBot="1" x14ac:dyDescent="0.3">
      <c r="F287" s="13">
        <f>Investionen!A288</f>
        <v>0</v>
      </c>
      <c r="G287" s="14">
        <f>IFERROR(IF(Investionen!F288="Verkauf",0,Investionen!J288),0)</f>
        <v>0</v>
      </c>
      <c r="H287" s="13">
        <f>Investionen!A288</f>
        <v>0</v>
      </c>
      <c r="I287" s="14">
        <f>IFERROR(Investionen!I288,0)</f>
        <v>0</v>
      </c>
      <c r="K287" s="145" t="s">
        <v>1550</v>
      </c>
      <c r="L287" s="146" t="s">
        <v>2585</v>
      </c>
      <c r="M287" s="146" t="s">
        <v>3565</v>
      </c>
      <c r="O287" s="13">
        <f>Investionen!A270</f>
        <v>0</v>
      </c>
      <c r="P287" s="14">
        <f>IFERROR(IF(Investionen!F270="Verkauf",0,Investionen!G270),0)</f>
        <v>0</v>
      </c>
      <c r="Q287" s="43"/>
      <c r="R287" s="258"/>
      <c r="T287" s="57"/>
      <c r="U287" s="3">
        <f>ROUND(IFERROR(SUM(T287*(VLOOKUP(S287,API!1:1048576,13,FALSE))),0),2)</f>
        <v>0</v>
      </c>
      <c r="V287" s="56">
        <f>ROUND(SUMIF(Investionen!A4:A5200,S287,Investionen!G4:G5200),2)</f>
        <v>0</v>
      </c>
      <c r="X287" s="31"/>
      <c r="Z287" s="172">
        <f>Investionen!H287</f>
        <v>0</v>
      </c>
      <c r="AE287">
        <v>270</v>
      </c>
      <c r="AJ287">
        <v>267</v>
      </c>
      <c r="AK287" s="199" t="e">
        <f t="shared" si="26"/>
        <v>#VALUE!</v>
      </c>
      <c r="AL287" s="199">
        <f t="shared" ca="1" si="27"/>
        <v>43174</v>
      </c>
      <c r="AM287" t="e">
        <f t="shared" ca="1" si="28"/>
        <v>#VALUE!</v>
      </c>
      <c r="AO287" t="str">
        <f t="shared" si="29"/>
        <v/>
      </c>
      <c r="BA287" s="53"/>
      <c r="BB287" s="53">
        <f>ROUND(SUMIF(Transaktionen!A4:A5200,BA287,Transaktionen!B4:B5200),8)</f>
        <v>0</v>
      </c>
      <c r="BC287" s="53">
        <f>ROUND(IFERROR(SUM(BB287*(VLOOKUP(BA287,API!1:1048576,13,FALSE))),0),2)</f>
        <v>0</v>
      </c>
    </row>
    <row r="288" spans="6:55" ht="15.75" thickBot="1" x14ac:dyDescent="0.3">
      <c r="F288" s="13">
        <f>Investionen!A289</f>
        <v>0</v>
      </c>
      <c r="G288" s="14">
        <f>IFERROR(IF(Investionen!F289="Verkauf",0,Investionen!J289),0)</f>
        <v>0</v>
      </c>
      <c r="H288" s="13">
        <f>Investionen!A289</f>
        <v>0</v>
      </c>
      <c r="I288" s="14">
        <f>IFERROR(Investionen!I289,0)</f>
        <v>0</v>
      </c>
      <c r="K288" s="147" t="s">
        <v>1849</v>
      </c>
      <c r="L288" s="148" t="s">
        <v>2585</v>
      </c>
      <c r="M288" s="148" t="s">
        <v>3988</v>
      </c>
      <c r="O288" s="13">
        <f>Investionen!A271</f>
        <v>0</v>
      </c>
      <c r="P288" s="14">
        <f>IFERROR(IF(Investionen!F271="Verkauf",0,Investionen!G271),0)</f>
        <v>0</v>
      </c>
      <c r="Q288" s="43"/>
      <c r="R288" s="258"/>
      <c r="T288" s="57"/>
      <c r="U288" s="3">
        <f>ROUND(IFERROR(SUM(T288*(VLOOKUP(S288,API!1:1048576,13,FALSE))),0),2)</f>
        <v>0</v>
      </c>
      <c r="V288" s="56">
        <f>ROUND(SUMIF(Investionen!A4:A5200,S288,Investionen!G4:G5200),2)</f>
        <v>0</v>
      </c>
      <c r="X288" s="31"/>
      <c r="Z288" s="172">
        <f>Investionen!H288</f>
        <v>0</v>
      </c>
      <c r="AE288" s="9">
        <v>271</v>
      </c>
      <c r="AF288" s="9"/>
      <c r="AJ288" s="9">
        <v>268</v>
      </c>
      <c r="AK288" s="199" t="e">
        <f t="shared" si="26"/>
        <v>#VALUE!</v>
      </c>
      <c r="AL288" s="199">
        <f t="shared" ca="1" si="27"/>
        <v>43174</v>
      </c>
      <c r="AM288" t="e">
        <f t="shared" ca="1" si="28"/>
        <v>#VALUE!</v>
      </c>
      <c r="AO288" t="str">
        <f t="shared" si="29"/>
        <v/>
      </c>
      <c r="BA288" s="53"/>
      <c r="BB288" s="53">
        <f>ROUND(SUMIF(Transaktionen!A4:A5200,BA288,Transaktionen!B4:B5200),8)</f>
        <v>0</v>
      </c>
      <c r="BC288" s="53">
        <f>ROUND(IFERROR(SUM(BB288*(VLOOKUP(BA288,API!1:1048576,13,FALSE))),0),2)</f>
        <v>0</v>
      </c>
    </row>
    <row r="289" spans="6:55" ht="15.75" thickBot="1" x14ac:dyDescent="0.3">
      <c r="F289" s="13">
        <f>Investionen!A290</f>
        <v>0</v>
      </c>
      <c r="G289" s="14">
        <f>IFERROR(IF(Investionen!F290="Verkauf",0,Investionen!J290),0)</f>
        <v>0</v>
      </c>
      <c r="H289" s="13">
        <f>Investionen!A290</f>
        <v>0</v>
      </c>
      <c r="I289" s="14">
        <f>IFERROR(Investionen!I290,0)</f>
        <v>0</v>
      </c>
      <c r="K289" s="147" t="s">
        <v>1366</v>
      </c>
      <c r="L289" s="148" t="s">
        <v>2528</v>
      </c>
      <c r="M289" s="148" t="s">
        <v>3509</v>
      </c>
      <c r="O289" s="13">
        <f>Investionen!A272</f>
        <v>0</v>
      </c>
      <c r="P289" s="14">
        <f>IFERROR(IF(Investionen!F272="Verkauf",0,Investionen!G272),0)</f>
        <v>0</v>
      </c>
      <c r="Q289" s="43"/>
      <c r="R289" s="258"/>
      <c r="T289" s="57"/>
      <c r="U289" s="3">
        <f>ROUND(IFERROR(SUM(T289*(VLOOKUP(S289,API!1:1048576,13,FALSE))),0),2)</f>
        <v>0</v>
      </c>
      <c r="V289" s="56">
        <f>ROUND(SUMIF(Investionen!A4:A5200,S289,Investionen!G4:G5200),2)</f>
        <v>0</v>
      </c>
      <c r="X289" s="31"/>
      <c r="Z289" s="172">
        <f>Investionen!H289</f>
        <v>0</v>
      </c>
      <c r="AE289">
        <v>272</v>
      </c>
      <c r="AJ289">
        <v>269</v>
      </c>
      <c r="AK289" s="199" t="e">
        <f t="shared" si="26"/>
        <v>#VALUE!</v>
      </c>
      <c r="AL289" s="199">
        <f t="shared" ca="1" si="27"/>
        <v>43174</v>
      </c>
      <c r="AM289" t="e">
        <f t="shared" ca="1" si="28"/>
        <v>#VALUE!</v>
      </c>
      <c r="AO289" t="str">
        <f t="shared" si="29"/>
        <v/>
      </c>
      <c r="BA289" s="53"/>
      <c r="BB289" s="53">
        <f>ROUND(SUMIF(Transaktionen!A4:A5200,BA289,Transaktionen!B4:B5200),8)</f>
        <v>0</v>
      </c>
      <c r="BC289" s="53">
        <f>ROUND(IFERROR(SUM(BB289*(VLOOKUP(BA289,API!1:1048576,13,FALSE))),0),2)</f>
        <v>0</v>
      </c>
    </row>
    <row r="290" spans="6:55" ht="15.75" thickBot="1" x14ac:dyDescent="0.3">
      <c r="F290" s="13">
        <f>Investionen!A291</f>
        <v>0</v>
      </c>
      <c r="G290" s="14">
        <f>IFERROR(IF(Investionen!F291="Verkauf",0,Investionen!J291),0)</f>
        <v>0</v>
      </c>
      <c r="H290" s="13">
        <f>Investionen!A291</f>
        <v>0</v>
      </c>
      <c r="I290" s="14">
        <f>IFERROR(Investionen!I291,0)</f>
        <v>0</v>
      </c>
      <c r="K290" s="145" t="s">
        <v>1758</v>
      </c>
      <c r="L290" s="146" t="s">
        <v>2528</v>
      </c>
      <c r="M290" s="146" t="s">
        <v>3953</v>
      </c>
      <c r="O290" s="13">
        <f>Investionen!A273</f>
        <v>0</v>
      </c>
      <c r="P290" s="14">
        <f>IFERROR(IF(Investionen!F273="Verkauf",0,Investionen!G273),0)</f>
        <v>0</v>
      </c>
      <c r="Q290" s="43"/>
      <c r="R290" s="258"/>
      <c r="T290" s="57"/>
      <c r="U290" s="3">
        <f>ROUND(IFERROR(SUM(T290*(VLOOKUP(S290,API!1:1048576,13,FALSE))),0),2)</f>
        <v>0</v>
      </c>
      <c r="V290" s="56">
        <f>ROUND(SUMIF(Investionen!A4:A5200,S290,Investionen!G4:G5200),2)</f>
        <v>0</v>
      </c>
      <c r="X290" s="31"/>
      <c r="Z290" s="172">
        <f>Investionen!H290</f>
        <v>0</v>
      </c>
      <c r="AE290">
        <v>273</v>
      </c>
      <c r="AJ290">
        <v>270</v>
      </c>
      <c r="AK290" s="199" t="e">
        <f t="shared" si="26"/>
        <v>#VALUE!</v>
      </c>
      <c r="AL290" s="199">
        <f t="shared" ca="1" si="27"/>
        <v>43174</v>
      </c>
      <c r="AM290" t="e">
        <f t="shared" ca="1" si="28"/>
        <v>#VALUE!</v>
      </c>
      <c r="AO290" t="str">
        <f t="shared" si="29"/>
        <v/>
      </c>
      <c r="BA290" s="53"/>
      <c r="BB290" s="53">
        <f>ROUND(SUMIF(Transaktionen!A4:A5200,BA290,Transaktionen!B4:B5200),8)</f>
        <v>0</v>
      </c>
      <c r="BC290" s="53">
        <f>ROUND(IFERROR(SUM(BB290*(VLOOKUP(BA290,API!1:1048576,13,FALSE))),0),2)</f>
        <v>0</v>
      </c>
    </row>
    <row r="291" spans="6:55" ht="15.75" thickBot="1" x14ac:dyDescent="0.3">
      <c r="F291" s="13">
        <f>Investionen!A292</f>
        <v>0</v>
      </c>
      <c r="G291" s="14">
        <f>IFERROR(IF(Investionen!F292="Verkauf",0,Investionen!J292),0)</f>
        <v>0</v>
      </c>
      <c r="H291" s="13">
        <f>Investionen!A292</f>
        <v>0</v>
      </c>
      <c r="I291" s="14">
        <f>IFERROR(Investionen!I292,0)</f>
        <v>0</v>
      </c>
      <c r="K291" s="145" t="s">
        <v>1936</v>
      </c>
      <c r="L291" s="146" t="s">
        <v>2534</v>
      </c>
      <c r="M291" s="146" t="s">
        <v>4045</v>
      </c>
      <c r="O291" s="13">
        <f>Investionen!A274</f>
        <v>0</v>
      </c>
      <c r="P291" s="14">
        <f>IFERROR(IF(Investionen!F274="Verkauf",0,Investionen!G274),0)</f>
        <v>0</v>
      </c>
      <c r="Q291" s="43"/>
      <c r="R291" s="258"/>
      <c r="T291" s="57"/>
      <c r="U291" s="3">
        <f>ROUND(IFERROR(SUM(T291*(VLOOKUP(S291,API!1:1048576,13,FALSE))),0),2)</f>
        <v>0</v>
      </c>
      <c r="V291" s="56">
        <f>ROUND(SUMIF(Investionen!A4:A5200,S291,Investionen!G4:G5200),2)</f>
        <v>0</v>
      </c>
      <c r="X291" s="31"/>
      <c r="Z291" s="172">
        <f>Investionen!H291</f>
        <v>0</v>
      </c>
      <c r="AE291" s="9">
        <v>274</v>
      </c>
      <c r="AF291" s="9"/>
      <c r="AJ291" s="9">
        <v>271</v>
      </c>
      <c r="AK291" s="199" t="e">
        <f t="shared" si="26"/>
        <v>#VALUE!</v>
      </c>
      <c r="AL291" s="199">
        <f t="shared" ca="1" si="27"/>
        <v>43174</v>
      </c>
      <c r="AM291" t="e">
        <f t="shared" ca="1" si="28"/>
        <v>#VALUE!</v>
      </c>
      <c r="AO291" t="str">
        <f t="shared" si="29"/>
        <v/>
      </c>
      <c r="BA291" s="53"/>
      <c r="BB291" s="53">
        <f>ROUND(SUMIF(Transaktionen!A4:A5200,BA291,Transaktionen!B4:B5200),8)</f>
        <v>0</v>
      </c>
      <c r="BC291" s="53">
        <f>ROUND(IFERROR(SUM(BB291*(VLOOKUP(BA291,API!1:1048576,13,FALSE))),0),2)</f>
        <v>0</v>
      </c>
    </row>
    <row r="292" spans="6:55" ht="15.75" thickBot="1" x14ac:dyDescent="0.3">
      <c r="F292" s="13">
        <f>Investionen!A293</f>
        <v>0</v>
      </c>
      <c r="G292" s="14">
        <f>IFERROR(IF(Investionen!F293="Verkauf",0,Investionen!J293),0)</f>
        <v>0</v>
      </c>
      <c r="H292" s="13">
        <f>Investionen!A293</f>
        <v>0</v>
      </c>
      <c r="I292" s="14">
        <f>IFERROR(Investionen!I293,0)</f>
        <v>0</v>
      </c>
      <c r="K292" s="147" t="s">
        <v>62</v>
      </c>
      <c r="L292" s="148" t="s">
        <v>2466</v>
      </c>
      <c r="M292" s="148" t="s">
        <v>3052</v>
      </c>
      <c r="O292" s="13">
        <f>Investionen!A275</f>
        <v>0</v>
      </c>
      <c r="P292" s="14">
        <f>IFERROR(IF(Investionen!F275="Verkauf",0,Investionen!G275),0)</f>
        <v>0</v>
      </c>
      <c r="Q292" s="43"/>
      <c r="R292" s="258"/>
      <c r="T292" s="57"/>
      <c r="U292" s="3">
        <f>ROUND(IFERROR(SUM(T292*(VLOOKUP(S292,API!1:1048576,13,FALSE))),0),2)</f>
        <v>0</v>
      </c>
      <c r="V292" s="56">
        <f>ROUND(SUMIF(Investionen!A4:A5200,S292,Investionen!G4:G5200),2)</f>
        <v>0</v>
      </c>
      <c r="X292" s="31"/>
      <c r="Z292" s="172">
        <f>Investionen!H292</f>
        <v>0</v>
      </c>
      <c r="AE292">
        <v>275</v>
      </c>
      <c r="AJ292">
        <v>272</v>
      </c>
      <c r="AK292" s="199" t="e">
        <f t="shared" si="26"/>
        <v>#VALUE!</v>
      </c>
      <c r="AL292" s="199">
        <f t="shared" ca="1" si="27"/>
        <v>43174</v>
      </c>
      <c r="AM292" t="e">
        <f t="shared" ca="1" si="28"/>
        <v>#VALUE!</v>
      </c>
      <c r="AO292" t="str">
        <f t="shared" si="29"/>
        <v/>
      </c>
      <c r="BA292" s="53"/>
      <c r="BB292" s="53">
        <f>ROUND(SUMIF(Transaktionen!A4:A5200,BA292,Transaktionen!B4:B5200),8)</f>
        <v>0</v>
      </c>
      <c r="BC292" s="53">
        <f>ROUND(IFERROR(SUM(BB292*(VLOOKUP(BA292,API!1:1048576,13,FALSE))),0),2)</f>
        <v>0</v>
      </c>
    </row>
    <row r="293" spans="6:55" ht="15.75" thickBot="1" x14ac:dyDescent="0.3">
      <c r="F293" s="13">
        <f>Investionen!A294</f>
        <v>0</v>
      </c>
      <c r="G293" s="14">
        <f>IFERROR(IF(Investionen!F294="Verkauf",0,Investionen!J294),0)</f>
        <v>0</v>
      </c>
      <c r="H293" s="13">
        <f>Investionen!A294</f>
        <v>0</v>
      </c>
      <c r="I293" s="14">
        <f>IFERROR(Investionen!I294,0)</f>
        <v>0</v>
      </c>
      <c r="K293" s="145" t="s">
        <v>1183</v>
      </c>
      <c r="L293" s="146" t="s">
        <v>2466</v>
      </c>
      <c r="M293" s="146" t="s">
        <v>3145</v>
      </c>
      <c r="O293" s="13">
        <f>Investionen!A276</f>
        <v>0</v>
      </c>
      <c r="P293" s="14">
        <f>IFERROR(IF(Investionen!F276="Verkauf",0,Investionen!G276),0)</f>
        <v>0</v>
      </c>
      <c r="Q293" s="43"/>
      <c r="R293" s="258"/>
      <c r="T293" s="57"/>
      <c r="U293" s="3">
        <f>ROUND(IFERROR(SUM(T293*(VLOOKUP(S293,API!1:1048576,13,FALSE))),0),2)</f>
        <v>0</v>
      </c>
      <c r="V293" s="56">
        <f>ROUND(SUMIF(Investionen!A4:A5200,S293,Investionen!G4:G5200),2)</f>
        <v>0</v>
      </c>
      <c r="X293" s="31"/>
      <c r="Z293" s="172">
        <f>Investionen!H293</f>
        <v>0</v>
      </c>
      <c r="AE293">
        <v>276</v>
      </c>
      <c r="AJ293">
        <v>273</v>
      </c>
      <c r="AK293" s="199" t="e">
        <f t="shared" si="26"/>
        <v>#VALUE!</v>
      </c>
      <c r="AL293" s="199">
        <f t="shared" ca="1" si="27"/>
        <v>43174</v>
      </c>
      <c r="AM293" t="e">
        <f t="shared" ca="1" si="28"/>
        <v>#VALUE!</v>
      </c>
      <c r="AO293" t="str">
        <f t="shared" si="29"/>
        <v/>
      </c>
      <c r="BA293" s="53"/>
      <c r="BB293" s="53">
        <f>ROUND(SUMIF(Transaktionen!A4:A5200,BA293,Transaktionen!B4:B5200),8)</f>
        <v>0</v>
      </c>
      <c r="BC293" s="53">
        <f>ROUND(IFERROR(SUM(BB293*(VLOOKUP(BA293,API!1:1048576,13,FALSE))),0),2)</f>
        <v>0</v>
      </c>
    </row>
    <row r="294" spans="6:55" ht="15.75" thickBot="1" x14ac:dyDescent="0.3">
      <c r="F294" s="13">
        <f>Investionen!A295</f>
        <v>0</v>
      </c>
      <c r="G294" s="14">
        <f>IFERROR(IF(Investionen!F295="Verkauf",0,Investionen!J295),0)</f>
        <v>0</v>
      </c>
      <c r="H294" s="13">
        <f>Investionen!A295</f>
        <v>0</v>
      </c>
      <c r="I294" s="14">
        <f>IFERROR(Investionen!I295,0)</f>
        <v>0</v>
      </c>
      <c r="K294" s="145" t="s">
        <v>1415</v>
      </c>
      <c r="L294" s="146" t="s">
        <v>2466</v>
      </c>
      <c r="M294" s="146" t="s">
        <v>3425</v>
      </c>
      <c r="O294" s="13">
        <f>Investionen!A277</f>
        <v>0</v>
      </c>
      <c r="P294" s="14">
        <f>IFERROR(IF(Investionen!F277="Verkauf",0,Investionen!G277),0)</f>
        <v>0</v>
      </c>
      <c r="Q294" s="43"/>
      <c r="R294" s="258"/>
      <c r="T294" s="57"/>
      <c r="U294" s="3">
        <f>ROUND(IFERROR(SUM(T294*(VLOOKUP(S294,API!1:1048576,13,FALSE))),0),2)</f>
        <v>0</v>
      </c>
      <c r="V294" s="56">
        <f>ROUND(SUMIF(Investionen!A4:A5200,S294,Investionen!G4:G5200),2)</f>
        <v>0</v>
      </c>
      <c r="X294" s="31"/>
      <c r="Z294" s="172">
        <f>Investionen!H294</f>
        <v>0</v>
      </c>
      <c r="AE294" s="9">
        <v>277</v>
      </c>
      <c r="AF294" s="9"/>
      <c r="AJ294" s="9">
        <v>274</v>
      </c>
      <c r="AK294" s="199" t="e">
        <f t="shared" si="26"/>
        <v>#VALUE!</v>
      </c>
      <c r="AL294" s="199">
        <f t="shared" ca="1" si="27"/>
        <v>43174</v>
      </c>
      <c r="AM294" t="e">
        <f t="shared" ca="1" si="28"/>
        <v>#VALUE!</v>
      </c>
      <c r="AO294" t="str">
        <f t="shared" si="29"/>
        <v/>
      </c>
      <c r="BA294" s="53"/>
      <c r="BB294" s="53">
        <f>ROUND(SUMIF(Transaktionen!A4:A5200,BA294,Transaktionen!B4:B5200),8)</f>
        <v>0</v>
      </c>
      <c r="BC294" s="53">
        <f>ROUND(IFERROR(SUM(BB294*(VLOOKUP(BA294,API!1:1048576,13,FALSE))),0),2)</f>
        <v>0</v>
      </c>
    </row>
    <row r="295" spans="6:55" ht="15.75" thickBot="1" x14ac:dyDescent="0.3">
      <c r="F295" s="13">
        <f>Investionen!A296</f>
        <v>0</v>
      </c>
      <c r="G295" s="14">
        <f>IFERROR(IF(Investionen!F296="Verkauf",0,Investionen!J296),0)</f>
        <v>0</v>
      </c>
      <c r="H295" s="13">
        <f>Investionen!A296</f>
        <v>0</v>
      </c>
      <c r="I295" s="14">
        <f>IFERROR(Investionen!I296,0)</f>
        <v>0</v>
      </c>
      <c r="K295" s="147" t="s">
        <v>1434</v>
      </c>
      <c r="L295" s="148" t="s">
        <v>2527</v>
      </c>
      <c r="M295" s="148" t="s">
        <v>3444</v>
      </c>
      <c r="O295" s="13">
        <f>Investionen!A278</f>
        <v>0</v>
      </c>
      <c r="P295" s="14">
        <f>IFERROR(IF(Investionen!F278="Verkauf",0,Investionen!G278),0)</f>
        <v>0</v>
      </c>
      <c r="Q295" s="43"/>
      <c r="R295" s="258"/>
      <c r="T295" s="57"/>
      <c r="U295" s="3">
        <f>ROUND(IFERROR(SUM(T295*(VLOOKUP(S295,API!1:1048576,13,FALSE))),0),2)</f>
        <v>0</v>
      </c>
      <c r="V295" s="56">
        <f>ROUND(SUMIF(Investionen!A4:A5200,S295,Investionen!G4:G5200),2)</f>
        <v>0</v>
      </c>
      <c r="X295" s="31"/>
      <c r="Z295" s="172">
        <f>Investionen!H295</f>
        <v>0</v>
      </c>
      <c r="AE295">
        <v>278</v>
      </c>
      <c r="AJ295">
        <v>275</v>
      </c>
      <c r="AK295" s="199" t="e">
        <f t="shared" si="26"/>
        <v>#VALUE!</v>
      </c>
      <c r="AL295" s="199">
        <f t="shared" ca="1" si="27"/>
        <v>43174</v>
      </c>
      <c r="AM295" t="e">
        <f t="shared" ca="1" si="28"/>
        <v>#VALUE!</v>
      </c>
      <c r="AO295" t="str">
        <f t="shared" si="29"/>
        <v/>
      </c>
      <c r="BA295" s="53"/>
      <c r="BB295" s="53">
        <f>ROUND(SUMIF(Transaktionen!A4:A5200,BA295,Transaktionen!B4:B5200),8)</f>
        <v>0</v>
      </c>
      <c r="BC295" s="53">
        <f>ROUND(IFERROR(SUM(BB295*(VLOOKUP(BA295,API!1:1048576,13,FALSE))),0),2)</f>
        <v>0</v>
      </c>
    </row>
    <row r="296" spans="6:55" ht="15.75" thickBot="1" x14ac:dyDescent="0.3">
      <c r="F296" s="13">
        <f>Investionen!A297</f>
        <v>0</v>
      </c>
      <c r="G296" s="14">
        <f>IFERROR(IF(Investionen!F297="Verkauf",0,Investionen!J297),0)</f>
        <v>0</v>
      </c>
      <c r="H296" s="13">
        <f>Investionen!A297</f>
        <v>0</v>
      </c>
      <c r="I296" s="14">
        <f>IFERROR(Investionen!I297,0)</f>
        <v>0</v>
      </c>
      <c r="K296" s="145" t="s">
        <v>1768</v>
      </c>
      <c r="L296" s="146" t="s">
        <v>2789</v>
      </c>
      <c r="M296" s="146" t="s">
        <v>3779</v>
      </c>
      <c r="O296" s="13">
        <f>Investionen!A279</f>
        <v>0</v>
      </c>
      <c r="P296" s="14">
        <f>IFERROR(IF(Investionen!F279="Verkauf",0,Investionen!G279),0)</f>
        <v>0</v>
      </c>
      <c r="Q296" s="43"/>
      <c r="R296" s="258"/>
      <c r="T296" s="57"/>
      <c r="U296" s="3">
        <f>ROUND(IFERROR(SUM(T296*(VLOOKUP(S296,API!1:1048576,13,FALSE))),0),2)</f>
        <v>0</v>
      </c>
      <c r="V296" s="56">
        <f>ROUND(SUMIF(Investionen!A4:A5200,S296,Investionen!G4:G5200),2)</f>
        <v>0</v>
      </c>
      <c r="X296" s="31"/>
      <c r="Z296" s="172">
        <f>Investionen!H296</f>
        <v>0</v>
      </c>
      <c r="AE296">
        <v>279</v>
      </c>
      <c r="AJ296">
        <v>276</v>
      </c>
      <c r="AK296" s="199" t="e">
        <f t="shared" si="26"/>
        <v>#VALUE!</v>
      </c>
      <c r="AL296" s="199">
        <f t="shared" ca="1" si="27"/>
        <v>43174</v>
      </c>
      <c r="AM296" t="e">
        <f t="shared" ca="1" si="28"/>
        <v>#VALUE!</v>
      </c>
      <c r="AO296" t="str">
        <f t="shared" si="29"/>
        <v/>
      </c>
      <c r="BA296" s="53"/>
      <c r="BB296" s="53">
        <f>ROUND(SUMIF(Transaktionen!A4:A5200,BA296,Transaktionen!B4:B5200),8)</f>
        <v>0</v>
      </c>
      <c r="BC296" s="53">
        <f>ROUND(IFERROR(SUM(BB296*(VLOOKUP(BA296,API!1:1048576,13,FALSE))),0),2)</f>
        <v>0</v>
      </c>
    </row>
    <row r="297" spans="6:55" ht="15.75" thickBot="1" x14ac:dyDescent="0.3">
      <c r="F297" s="13">
        <f>Investionen!A298</f>
        <v>0</v>
      </c>
      <c r="G297" s="14">
        <f>IFERROR(IF(Investionen!F298="Verkauf",0,Investionen!J298),0)</f>
        <v>0</v>
      </c>
      <c r="H297" s="13">
        <f>Investionen!A298</f>
        <v>0</v>
      </c>
      <c r="I297" s="14">
        <f>IFERROR(Investionen!I298,0)</f>
        <v>0</v>
      </c>
      <c r="K297" s="145" t="s">
        <v>1709</v>
      </c>
      <c r="L297" s="146" t="s">
        <v>2690</v>
      </c>
      <c r="M297" s="146" t="s">
        <v>3729</v>
      </c>
      <c r="O297" s="13">
        <f>Investionen!A280</f>
        <v>0</v>
      </c>
      <c r="P297" s="14">
        <f>IFERROR(IF(Investionen!F280="Verkauf",0,Investionen!G280),0)</f>
        <v>0</v>
      </c>
      <c r="Q297" s="43"/>
      <c r="R297" s="258"/>
      <c r="T297" s="57"/>
      <c r="U297" s="3">
        <f>ROUND(IFERROR(SUM(T297*(VLOOKUP(S297,API!1:1048576,13,FALSE))),0),2)</f>
        <v>0</v>
      </c>
      <c r="V297" s="56">
        <f>ROUND(SUMIF(Investionen!A4:A5200,S297,Investionen!G4:G5200),2)</f>
        <v>0</v>
      </c>
      <c r="X297" s="31"/>
      <c r="Z297" s="172">
        <f>Investionen!H297</f>
        <v>0</v>
      </c>
      <c r="AE297" s="9">
        <v>280</v>
      </c>
      <c r="AF297" s="9"/>
      <c r="AJ297" s="9">
        <v>277</v>
      </c>
      <c r="AK297" s="199" t="e">
        <f t="shared" si="26"/>
        <v>#VALUE!</v>
      </c>
      <c r="AL297" s="199">
        <f t="shared" ca="1" si="27"/>
        <v>43174</v>
      </c>
      <c r="AM297" t="e">
        <f t="shared" ca="1" si="28"/>
        <v>#VALUE!</v>
      </c>
      <c r="AO297" t="str">
        <f t="shared" si="29"/>
        <v/>
      </c>
      <c r="BA297" s="53"/>
      <c r="BB297" s="53">
        <f>ROUND(SUMIF(Transaktionen!A4:A5200,BA297,Transaktionen!B4:B5200),8)</f>
        <v>0</v>
      </c>
      <c r="BC297" s="53">
        <f>ROUND(IFERROR(SUM(BB297*(VLOOKUP(BA297,API!1:1048576,13,FALSE))),0),2)</f>
        <v>0</v>
      </c>
    </row>
    <row r="298" spans="6:55" ht="15.75" thickBot="1" x14ac:dyDescent="0.3">
      <c r="F298" s="13">
        <f>Investionen!A299</f>
        <v>0</v>
      </c>
      <c r="G298" s="14">
        <f>IFERROR(IF(Investionen!F299="Verkauf",0,Investionen!J299),0)</f>
        <v>0</v>
      </c>
      <c r="H298" s="13">
        <f>Investionen!A299</f>
        <v>0</v>
      </c>
      <c r="I298" s="14">
        <f>IFERROR(Investionen!I299,0)</f>
        <v>0</v>
      </c>
      <c r="K298" s="145" t="s">
        <v>1354</v>
      </c>
      <c r="L298" s="146" t="s">
        <v>2599</v>
      </c>
      <c r="M298" s="146" t="s">
        <v>3363</v>
      </c>
      <c r="O298" s="13">
        <f>Investionen!A281</f>
        <v>0</v>
      </c>
      <c r="P298" s="14">
        <f>IFERROR(IF(Investionen!F281="Verkauf",0,Investionen!G281),0)</f>
        <v>0</v>
      </c>
      <c r="Q298" s="43"/>
      <c r="R298" s="258"/>
      <c r="T298" s="57"/>
      <c r="U298" s="3">
        <f>ROUND(IFERROR(SUM(T298*(VLOOKUP(S298,API!1:1048576,13,FALSE))),0),2)</f>
        <v>0</v>
      </c>
      <c r="V298" s="56">
        <f>ROUND(SUMIF(Investionen!A4:A5200,S298,Investionen!G4:G5200),2)</f>
        <v>0</v>
      </c>
      <c r="X298" s="31"/>
      <c r="Z298" s="172">
        <f>Investionen!H298</f>
        <v>0</v>
      </c>
      <c r="AE298">
        <v>281</v>
      </c>
      <c r="AJ298">
        <v>278</v>
      </c>
      <c r="AK298" s="199" t="e">
        <f t="shared" si="26"/>
        <v>#VALUE!</v>
      </c>
      <c r="AL298" s="199">
        <f t="shared" ca="1" si="27"/>
        <v>43174</v>
      </c>
      <c r="AM298" t="e">
        <f t="shared" ca="1" si="28"/>
        <v>#VALUE!</v>
      </c>
      <c r="AO298" t="str">
        <f t="shared" si="29"/>
        <v/>
      </c>
      <c r="BA298" s="53"/>
      <c r="BB298" s="53">
        <f>ROUND(SUMIF(Transaktionen!A4:A5200,BA298,Transaktionen!B4:B5200),8)</f>
        <v>0</v>
      </c>
      <c r="BC298" s="53">
        <f>ROUND(IFERROR(SUM(BB298*(VLOOKUP(BA298,API!1:1048576,13,FALSE))),0),2)</f>
        <v>0</v>
      </c>
    </row>
    <row r="299" spans="6:55" ht="15.75" thickBot="1" x14ac:dyDescent="0.3">
      <c r="F299" s="13">
        <f>Investionen!A300</f>
        <v>0</v>
      </c>
      <c r="G299" s="14">
        <f>IFERROR(IF(Investionen!F300="Verkauf",0,Investionen!J300),0)</f>
        <v>0</v>
      </c>
      <c r="H299" s="13">
        <f>Investionen!A300</f>
        <v>0</v>
      </c>
      <c r="I299" s="14">
        <f>IFERROR(Investionen!I300,0)</f>
        <v>0</v>
      </c>
      <c r="K299" s="145" t="s">
        <v>1538</v>
      </c>
      <c r="L299" s="146" t="s">
        <v>2599</v>
      </c>
      <c r="M299" s="146" t="s">
        <v>3512</v>
      </c>
      <c r="O299" s="13">
        <f>Investionen!A282</f>
        <v>0</v>
      </c>
      <c r="P299" s="14">
        <f>IFERROR(IF(Investionen!F282="Verkauf",0,Investionen!G282),0)</f>
        <v>0</v>
      </c>
      <c r="Q299" s="43"/>
      <c r="R299" s="258"/>
      <c r="T299" s="57"/>
      <c r="U299" s="3">
        <f>ROUND(IFERROR(SUM(T299*(VLOOKUP(S299,API!1:1048576,13,FALSE))),0),2)</f>
        <v>0</v>
      </c>
      <c r="V299" s="56">
        <f>ROUND(SUMIF(Investionen!A4:A5200,S299,Investionen!G4:G5200),2)</f>
        <v>0</v>
      </c>
      <c r="X299" s="31"/>
      <c r="Z299" s="172">
        <f>Investionen!H299</f>
        <v>0</v>
      </c>
      <c r="AE299">
        <v>282</v>
      </c>
      <c r="AJ299">
        <v>279</v>
      </c>
      <c r="AK299" s="199" t="e">
        <f t="shared" si="26"/>
        <v>#VALUE!</v>
      </c>
      <c r="AL299" s="199">
        <f t="shared" ca="1" si="27"/>
        <v>43174</v>
      </c>
      <c r="AM299" t="e">
        <f t="shared" ca="1" si="28"/>
        <v>#VALUE!</v>
      </c>
      <c r="AO299" t="str">
        <f t="shared" si="29"/>
        <v/>
      </c>
      <c r="BA299" s="53"/>
      <c r="BB299" s="53">
        <f>ROUND(SUMIF(Transaktionen!A4:A5200,BA299,Transaktionen!B4:B5200),8)</f>
        <v>0</v>
      </c>
      <c r="BC299" s="53">
        <f>ROUND(IFERROR(SUM(BB299*(VLOOKUP(BA299,API!1:1048576,13,FALSE))),0),2)</f>
        <v>0</v>
      </c>
    </row>
    <row r="300" spans="6:55" ht="15.75" thickBot="1" x14ac:dyDescent="0.3">
      <c r="F300" s="13">
        <f>Investionen!A301</f>
        <v>0</v>
      </c>
      <c r="G300" s="14">
        <f>IFERROR(IF(Investionen!F301="Verkauf",0,Investionen!J301),0)</f>
        <v>0</v>
      </c>
      <c r="H300" s="13">
        <f>Investionen!A301</f>
        <v>0</v>
      </c>
      <c r="I300" s="14">
        <f>IFERROR(Investionen!I301,0)</f>
        <v>0</v>
      </c>
      <c r="K300" s="145" t="s">
        <v>1501</v>
      </c>
      <c r="L300" s="146" t="s">
        <v>2607</v>
      </c>
      <c r="M300" s="146" t="s">
        <v>3492</v>
      </c>
      <c r="O300" s="13">
        <f>Investionen!A283</f>
        <v>0</v>
      </c>
      <c r="P300" s="14">
        <f>IFERROR(IF(Investionen!F283="Verkauf",0,Investionen!G283),0)</f>
        <v>0</v>
      </c>
      <c r="Q300" s="43"/>
      <c r="R300" s="258"/>
      <c r="T300" s="57"/>
      <c r="U300" s="3">
        <f>ROUND(IFERROR(SUM(T300*(VLOOKUP(S300,API!1:1048576,13,FALSE))),0),2)</f>
        <v>0</v>
      </c>
      <c r="V300" s="56">
        <f>ROUND(SUMIF(Investionen!A4:A5200,S300,Investionen!G4:G5200),2)</f>
        <v>0</v>
      </c>
      <c r="X300" s="31"/>
      <c r="Z300" s="172">
        <f>Investionen!H300</f>
        <v>0</v>
      </c>
      <c r="AE300" s="9">
        <v>283</v>
      </c>
      <c r="AF300" s="9"/>
      <c r="AJ300" s="9">
        <v>280</v>
      </c>
      <c r="AK300" s="199" t="e">
        <f t="shared" si="26"/>
        <v>#VALUE!</v>
      </c>
      <c r="AL300" s="199">
        <f t="shared" ca="1" si="27"/>
        <v>43174</v>
      </c>
      <c r="AM300" t="e">
        <f t="shared" ca="1" si="28"/>
        <v>#VALUE!</v>
      </c>
      <c r="AO300" t="str">
        <f t="shared" si="29"/>
        <v/>
      </c>
      <c r="BA300" s="53"/>
      <c r="BB300" s="53">
        <f>ROUND(SUMIF(Transaktionen!A4:A5200,BA300,Transaktionen!B4:B5200),8)</f>
        <v>0</v>
      </c>
      <c r="BC300" s="53">
        <f>ROUND(IFERROR(SUM(BB300*(VLOOKUP(BA300,API!1:1048576,13,FALSE))),0),2)</f>
        <v>0</v>
      </c>
    </row>
    <row r="301" spans="6:55" ht="15.75" thickBot="1" x14ac:dyDescent="0.3">
      <c r="F301" s="13">
        <f>Investionen!A302</f>
        <v>0</v>
      </c>
      <c r="G301" s="14">
        <f>IFERROR(IF(Investionen!F302="Verkauf",0,Investionen!J302),0)</f>
        <v>0</v>
      </c>
      <c r="H301" s="13">
        <f>Investionen!A302</f>
        <v>0</v>
      </c>
      <c r="I301" s="14">
        <f>IFERROR(Investionen!I302,0)</f>
        <v>0</v>
      </c>
      <c r="K301" s="147" t="s">
        <v>1259</v>
      </c>
      <c r="L301" s="148" t="s">
        <v>2995</v>
      </c>
      <c r="M301" s="148" t="s">
        <v>3226</v>
      </c>
      <c r="O301" s="13">
        <f>Investionen!A284</f>
        <v>0</v>
      </c>
      <c r="P301" s="14">
        <f>IFERROR(IF(Investionen!F284="Verkauf",0,Investionen!G284),0)</f>
        <v>0</v>
      </c>
      <c r="Q301" s="43"/>
      <c r="R301" s="258"/>
      <c r="T301" s="57"/>
      <c r="U301" s="3">
        <f>ROUND(IFERROR(SUM(T301*(VLOOKUP(S301,API!1:1048576,13,FALSE))),0),2)</f>
        <v>0</v>
      </c>
      <c r="V301" s="56">
        <f>ROUND(SUMIF(Investionen!A4:A5200,S301,Investionen!G4:G5200),2)</f>
        <v>0</v>
      </c>
      <c r="X301" s="31"/>
      <c r="Z301" s="172">
        <f>Investionen!H301</f>
        <v>0</v>
      </c>
      <c r="AE301">
        <v>284</v>
      </c>
      <c r="AJ301">
        <v>281</v>
      </c>
      <c r="AK301" s="199" t="e">
        <f t="shared" si="26"/>
        <v>#VALUE!</v>
      </c>
      <c r="AL301" s="199">
        <f t="shared" ca="1" si="27"/>
        <v>43174</v>
      </c>
      <c r="AM301" t="e">
        <f t="shared" ca="1" si="28"/>
        <v>#VALUE!</v>
      </c>
      <c r="AO301" t="str">
        <f t="shared" si="29"/>
        <v/>
      </c>
      <c r="BA301" s="53"/>
      <c r="BB301" s="53">
        <f>ROUND(SUMIF(Transaktionen!A4:A5200,BA301,Transaktionen!B4:B5200),8)</f>
        <v>0</v>
      </c>
      <c r="BC301" s="53">
        <f>ROUND(IFERROR(SUM(BB301*(VLOOKUP(BA301,API!1:1048576,13,FALSE))),0),2)</f>
        <v>0</v>
      </c>
    </row>
    <row r="302" spans="6:55" ht="15.75" thickBot="1" x14ac:dyDescent="0.3">
      <c r="F302" s="13">
        <f>Investionen!A303</f>
        <v>0</v>
      </c>
      <c r="G302" s="14">
        <f>IFERROR(IF(Investionen!F303="Verkauf",0,Investionen!J303),0)</f>
        <v>0</v>
      </c>
      <c r="H302" s="13">
        <f>Investionen!A303</f>
        <v>0</v>
      </c>
      <c r="I302" s="14">
        <f>IFERROR(Investionen!I303,0)</f>
        <v>0</v>
      </c>
      <c r="K302" s="147" t="s">
        <v>1935</v>
      </c>
      <c r="L302" s="148" t="s">
        <v>2995</v>
      </c>
      <c r="M302" s="148" t="s">
        <v>3920</v>
      </c>
      <c r="O302" s="13">
        <f>Investionen!A285</f>
        <v>0</v>
      </c>
      <c r="P302" s="14">
        <f>IFERROR(IF(Investionen!F285="Verkauf",0,Investionen!G285),0)</f>
        <v>0</v>
      </c>
      <c r="Q302" s="43"/>
      <c r="R302" s="258"/>
      <c r="T302" s="57"/>
      <c r="U302" s="3">
        <f>ROUND(IFERROR(SUM(T302*(VLOOKUP(S302,API!1:1048576,13,FALSE))),0),2)</f>
        <v>0</v>
      </c>
      <c r="V302" s="56">
        <f>ROUND(SUMIF(Investionen!A4:A5200,S302,Investionen!G4:G5200),2)</f>
        <v>0</v>
      </c>
      <c r="X302" s="31"/>
      <c r="Z302" s="172">
        <f>Investionen!H302</f>
        <v>0</v>
      </c>
      <c r="AE302">
        <v>285</v>
      </c>
      <c r="AJ302">
        <v>282</v>
      </c>
      <c r="AK302" s="199" t="e">
        <f t="shared" si="26"/>
        <v>#VALUE!</v>
      </c>
      <c r="AL302" s="199">
        <f t="shared" ca="1" si="27"/>
        <v>43174</v>
      </c>
      <c r="AM302" t="e">
        <f t="shared" ca="1" si="28"/>
        <v>#VALUE!</v>
      </c>
      <c r="AO302" t="str">
        <f t="shared" si="29"/>
        <v/>
      </c>
      <c r="BA302" s="53"/>
      <c r="BB302" s="53">
        <f>ROUND(SUMIF(Transaktionen!A4:A5200,BA302,Transaktionen!B4:B5200),8)</f>
        <v>0</v>
      </c>
      <c r="BC302" s="53">
        <f>ROUND(IFERROR(SUM(BB302*(VLOOKUP(BA302,API!1:1048576,13,FALSE))),0),2)</f>
        <v>0</v>
      </c>
    </row>
    <row r="303" spans="6:55" ht="15.75" thickBot="1" x14ac:dyDescent="0.3">
      <c r="F303" s="13">
        <f>Investionen!A304</f>
        <v>0</v>
      </c>
      <c r="G303" s="14">
        <f>IFERROR(IF(Investionen!F304="Verkauf",0,Investionen!J304),0)</f>
        <v>0</v>
      </c>
      <c r="H303" s="13">
        <f>Investionen!A304</f>
        <v>0</v>
      </c>
      <c r="I303" s="14">
        <f>IFERROR(Investionen!I304,0)</f>
        <v>0</v>
      </c>
      <c r="K303" s="145" t="s">
        <v>2084</v>
      </c>
      <c r="L303" s="146" t="s">
        <v>2568</v>
      </c>
      <c r="M303" s="146" t="s">
        <v>4067</v>
      </c>
      <c r="O303" s="13">
        <f>Investionen!A286</f>
        <v>0</v>
      </c>
      <c r="P303" s="14">
        <f>IFERROR(IF(Investionen!F286="Verkauf",0,Investionen!G286),0)</f>
        <v>0</v>
      </c>
      <c r="Q303" s="43"/>
      <c r="R303" s="258"/>
      <c r="T303" s="57"/>
      <c r="U303" s="3">
        <f>ROUND(IFERROR(SUM(T303*(VLOOKUP(S303,API!1:1048576,13,FALSE))),0),2)</f>
        <v>0</v>
      </c>
      <c r="V303" s="56">
        <f>ROUND(SUMIF(Investionen!A4:A5200,S303,Investionen!G4:G5200),2)</f>
        <v>0</v>
      </c>
      <c r="X303" s="31"/>
      <c r="Z303" s="172">
        <f>Investionen!H303</f>
        <v>0</v>
      </c>
      <c r="AE303" s="9">
        <v>286</v>
      </c>
      <c r="AF303" s="9"/>
      <c r="AJ303" s="9">
        <v>283</v>
      </c>
      <c r="AK303" s="199" t="e">
        <f t="shared" si="26"/>
        <v>#VALUE!</v>
      </c>
      <c r="AL303" s="199">
        <f t="shared" ca="1" si="27"/>
        <v>43174</v>
      </c>
      <c r="AM303" t="e">
        <f t="shared" ca="1" si="28"/>
        <v>#VALUE!</v>
      </c>
      <c r="AO303" t="str">
        <f t="shared" si="29"/>
        <v/>
      </c>
      <c r="BA303" s="53"/>
      <c r="BB303" s="53">
        <f>ROUND(SUMIF(Transaktionen!A4:A5200,BA303,Transaktionen!B4:B5200),8)</f>
        <v>0</v>
      </c>
      <c r="BC303" s="53">
        <f>ROUND(IFERROR(SUM(BB303*(VLOOKUP(BA303,API!1:1048576,13,FALSE))),0),2)</f>
        <v>0</v>
      </c>
    </row>
    <row r="304" spans="6:55" ht="15.75" thickBot="1" x14ac:dyDescent="0.3">
      <c r="F304" s="13">
        <f>Investionen!A305</f>
        <v>0</v>
      </c>
      <c r="G304" s="14">
        <f>IFERROR(IF(Investionen!F305="Verkauf",0,Investionen!J305),0)</f>
        <v>0</v>
      </c>
      <c r="H304" s="13">
        <f>Investionen!A305</f>
        <v>0</v>
      </c>
      <c r="I304" s="14">
        <f>IFERROR(Investionen!I305,0)</f>
        <v>0</v>
      </c>
      <c r="K304" s="147" t="s">
        <v>2243</v>
      </c>
      <c r="L304" s="148" t="s">
        <v>2708</v>
      </c>
      <c r="M304" s="148" t="s">
        <v>4273</v>
      </c>
      <c r="O304" s="13">
        <f>Investionen!A287</f>
        <v>0</v>
      </c>
      <c r="P304" s="14">
        <f>IFERROR(IF(Investionen!F287="Verkauf",0,Investionen!G287),0)</f>
        <v>0</v>
      </c>
      <c r="Q304" s="43"/>
      <c r="R304" s="258"/>
      <c r="T304" s="57"/>
      <c r="U304" s="3">
        <f>ROUND(IFERROR(SUM(T304*(VLOOKUP(S304,API!1:1048576,13,FALSE))),0),2)</f>
        <v>0</v>
      </c>
      <c r="V304" s="56">
        <f>ROUND(SUMIF(Investionen!A4:A5200,S304,Investionen!G4:G5200),2)</f>
        <v>0</v>
      </c>
      <c r="X304" s="31"/>
      <c r="Z304" s="172">
        <f>Investionen!H304</f>
        <v>0</v>
      </c>
      <c r="AE304">
        <v>287</v>
      </c>
      <c r="AJ304">
        <v>284</v>
      </c>
      <c r="AK304" s="199" t="e">
        <f t="shared" si="26"/>
        <v>#VALUE!</v>
      </c>
      <c r="AL304" s="199">
        <f t="shared" ca="1" si="27"/>
        <v>43174</v>
      </c>
      <c r="AM304" t="e">
        <f t="shared" ca="1" si="28"/>
        <v>#VALUE!</v>
      </c>
      <c r="AO304" t="str">
        <f t="shared" si="29"/>
        <v/>
      </c>
      <c r="BA304" s="53"/>
      <c r="BB304" s="53">
        <f>ROUND(SUMIF(Transaktionen!A4:A5200,BA304,Transaktionen!B4:B5200),8)</f>
        <v>0</v>
      </c>
      <c r="BC304" s="53">
        <f>ROUND(IFERROR(SUM(BB304*(VLOOKUP(BA304,API!1:1048576,13,FALSE))),0),2)</f>
        <v>0</v>
      </c>
    </row>
    <row r="305" spans="6:55" ht="15.75" thickBot="1" x14ac:dyDescent="0.3">
      <c r="F305" s="13">
        <f>Investionen!A306</f>
        <v>0</v>
      </c>
      <c r="G305" s="14">
        <f>IFERROR(IF(Investionen!F306="Verkauf",0,Investionen!J306),0)</f>
        <v>0</v>
      </c>
      <c r="H305" s="13">
        <f>Investionen!A306</f>
        <v>0</v>
      </c>
      <c r="I305" s="14">
        <f>IFERROR(Investionen!I306,0)</f>
        <v>0</v>
      </c>
      <c r="K305" s="145" t="s">
        <v>1257</v>
      </c>
      <c r="L305" s="146" t="s">
        <v>2646</v>
      </c>
      <c r="M305" s="146" t="s">
        <v>3291</v>
      </c>
      <c r="O305" s="13">
        <f>Investionen!A288</f>
        <v>0</v>
      </c>
      <c r="P305" s="14">
        <f>IFERROR(IF(Investionen!F288="Verkauf",0,Investionen!G288),0)</f>
        <v>0</v>
      </c>
      <c r="Q305" s="43"/>
      <c r="R305" s="258"/>
      <c r="T305" s="57"/>
      <c r="U305" s="3">
        <f>ROUND(IFERROR(SUM(T305*(VLOOKUP(S305,API!1:1048576,13,FALSE))),0),2)</f>
        <v>0</v>
      </c>
      <c r="V305" s="56">
        <f>ROUND(SUMIF(Investionen!A4:A5200,S305,Investionen!G4:G5200),2)</f>
        <v>0</v>
      </c>
      <c r="X305" s="31"/>
      <c r="Z305" s="172">
        <f>Investionen!H305</f>
        <v>0</v>
      </c>
      <c r="AE305">
        <v>288</v>
      </c>
      <c r="AJ305">
        <v>285</v>
      </c>
      <c r="AK305" s="199" t="e">
        <f t="shared" si="26"/>
        <v>#VALUE!</v>
      </c>
      <c r="AL305" s="199">
        <f t="shared" ca="1" si="27"/>
        <v>43174</v>
      </c>
      <c r="AM305" t="e">
        <f t="shared" ca="1" si="28"/>
        <v>#VALUE!</v>
      </c>
      <c r="AO305" t="str">
        <f t="shared" si="29"/>
        <v/>
      </c>
      <c r="BA305" s="53"/>
      <c r="BB305" s="53">
        <f>ROUND(SUMIF(Transaktionen!A4:A5200,BA305,Transaktionen!B4:B5200),8)</f>
        <v>0</v>
      </c>
      <c r="BC305" s="53">
        <f>ROUND(IFERROR(SUM(BB305*(VLOOKUP(BA305,API!1:1048576,13,FALSE))),0),2)</f>
        <v>0</v>
      </c>
    </row>
    <row r="306" spans="6:55" ht="15.75" thickBot="1" x14ac:dyDescent="0.3">
      <c r="F306" s="13">
        <f>Investionen!A307</f>
        <v>0</v>
      </c>
      <c r="G306" s="14">
        <f>IFERROR(IF(Investionen!F307="Verkauf",0,Investionen!J307),0)</f>
        <v>0</v>
      </c>
      <c r="H306" s="13">
        <f>Investionen!A307</f>
        <v>0</v>
      </c>
      <c r="I306" s="14">
        <f>IFERROR(Investionen!I307,0)</f>
        <v>0</v>
      </c>
      <c r="K306" s="145" t="s">
        <v>1696</v>
      </c>
      <c r="L306" s="146" t="s">
        <v>2646</v>
      </c>
      <c r="M306" s="146" t="s">
        <v>3701</v>
      </c>
      <c r="O306" s="13">
        <f>Investionen!A289</f>
        <v>0</v>
      </c>
      <c r="P306" s="14">
        <f>IFERROR(IF(Investionen!F289="Verkauf",0,Investionen!G289),0)</f>
        <v>0</v>
      </c>
      <c r="Q306" s="43"/>
      <c r="R306" s="258"/>
      <c r="T306" s="57"/>
      <c r="U306" s="3">
        <f>ROUND(IFERROR(SUM(T306*(VLOOKUP(S306,API!1:1048576,13,FALSE))),0),2)</f>
        <v>0</v>
      </c>
      <c r="V306" s="56">
        <f>ROUND(SUMIF(Investionen!A4:A5200,S306,Investionen!G4:G5200),2)</f>
        <v>0</v>
      </c>
      <c r="X306" s="31"/>
      <c r="Z306" s="172">
        <f>Investionen!H306</f>
        <v>0</v>
      </c>
      <c r="AE306" s="9">
        <v>289</v>
      </c>
      <c r="AF306" s="9"/>
      <c r="AJ306" s="9">
        <v>286</v>
      </c>
      <c r="AK306" s="199" t="e">
        <f t="shared" si="26"/>
        <v>#VALUE!</v>
      </c>
      <c r="AL306" s="199">
        <f t="shared" ca="1" si="27"/>
        <v>43174</v>
      </c>
      <c r="AM306" t="e">
        <f t="shared" ca="1" si="28"/>
        <v>#VALUE!</v>
      </c>
      <c r="AO306" t="str">
        <f t="shared" si="29"/>
        <v/>
      </c>
      <c r="BA306" s="53"/>
      <c r="BB306" s="53">
        <f>ROUND(SUMIF(Transaktionen!A4:A5200,BA306,Transaktionen!B4:B5200),8)</f>
        <v>0</v>
      </c>
      <c r="BC306" s="53">
        <f>ROUND(IFERROR(SUM(BB306*(VLOOKUP(BA306,API!1:1048576,13,FALSE))),0),2)</f>
        <v>0</v>
      </c>
    </row>
    <row r="307" spans="6:55" ht="15.75" thickBot="1" x14ac:dyDescent="0.3">
      <c r="F307" s="13">
        <f>Investionen!A308</f>
        <v>0</v>
      </c>
      <c r="G307" s="14">
        <f>IFERROR(IF(Investionen!F308="Verkauf",0,Investionen!J308),0)</f>
        <v>0</v>
      </c>
      <c r="H307" s="13">
        <f>Investionen!A308</f>
        <v>0</v>
      </c>
      <c r="I307" s="14">
        <f>IFERROR(Investionen!I308,0)</f>
        <v>0</v>
      </c>
      <c r="K307" s="145" t="s">
        <v>981</v>
      </c>
      <c r="L307" s="146" t="s">
        <v>2651</v>
      </c>
      <c r="M307" s="146" t="s">
        <v>3090</v>
      </c>
      <c r="O307" s="13">
        <f>Investionen!A290</f>
        <v>0</v>
      </c>
      <c r="P307" s="14">
        <f>IFERROR(IF(Investionen!F290="Verkauf",0,Investionen!G290),0)</f>
        <v>0</v>
      </c>
      <c r="Q307" s="43"/>
      <c r="R307" s="258"/>
      <c r="T307" s="57"/>
      <c r="U307" s="3">
        <f>ROUND(IFERROR(SUM(T307*(VLOOKUP(S307,API!1:1048576,13,FALSE))),0),2)</f>
        <v>0</v>
      </c>
      <c r="V307" s="56">
        <f>ROUND(SUMIF(Investionen!A4:A5200,S307,Investionen!G4:G5200),2)</f>
        <v>0</v>
      </c>
      <c r="X307" s="31"/>
      <c r="Z307" s="172">
        <f>Investionen!H307</f>
        <v>0</v>
      </c>
      <c r="AE307">
        <v>290</v>
      </c>
      <c r="AJ307">
        <v>287</v>
      </c>
      <c r="AK307" s="199" t="e">
        <f t="shared" si="26"/>
        <v>#VALUE!</v>
      </c>
      <c r="AL307" s="199">
        <f t="shared" ca="1" si="27"/>
        <v>43174</v>
      </c>
      <c r="AM307" t="e">
        <f t="shared" ca="1" si="28"/>
        <v>#VALUE!</v>
      </c>
      <c r="AO307" t="str">
        <f t="shared" si="29"/>
        <v/>
      </c>
      <c r="BA307" s="53"/>
      <c r="BB307" s="53">
        <f>ROUND(SUMIF(Transaktionen!A4:A5200,BA307,Transaktionen!B4:B5200),8)</f>
        <v>0</v>
      </c>
      <c r="BC307" s="53">
        <f>ROUND(IFERROR(SUM(BB307*(VLOOKUP(BA307,API!1:1048576,13,FALSE))),0),2)</f>
        <v>0</v>
      </c>
    </row>
    <row r="308" spans="6:55" ht="15.75" thickBot="1" x14ac:dyDescent="0.3">
      <c r="F308" s="13">
        <f>Investionen!A309</f>
        <v>0</v>
      </c>
      <c r="G308" s="14">
        <f>IFERROR(IF(Investionen!F309="Verkauf",0,Investionen!J309),0)</f>
        <v>0</v>
      </c>
      <c r="H308" s="13">
        <f>Investionen!A309</f>
        <v>0</v>
      </c>
      <c r="I308" s="14">
        <f>IFERROR(Investionen!I309,0)</f>
        <v>0</v>
      </c>
      <c r="K308" s="145" t="s">
        <v>1987</v>
      </c>
      <c r="L308" s="146" t="s">
        <v>2651</v>
      </c>
      <c r="M308" s="146" t="s">
        <v>3796</v>
      </c>
      <c r="O308" s="13">
        <f>Investionen!A291</f>
        <v>0</v>
      </c>
      <c r="P308" s="14">
        <f>IFERROR(IF(Investionen!F291="Verkauf",0,Investionen!G291),0)</f>
        <v>0</v>
      </c>
      <c r="Q308" s="43"/>
      <c r="R308" s="258"/>
      <c r="T308" s="57"/>
      <c r="U308" s="3">
        <f>ROUND(IFERROR(SUM(T308*(VLOOKUP(S308,API!1:1048576,13,FALSE))),0),2)</f>
        <v>0</v>
      </c>
      <c r="V308" s="56">
        <f>ROUND(SUMIF(Investionen!A4:A5200,S308,Investionen!G4:G5200),2)</f>
        <v>0</v>
      </c>
      <c r="X308" s="31"/>
      <c r="Z308" s="172">
        <f>Investionen!H308</f>
        <v>0</v>
      </c>
      <c r="AE308">
        <v>291</v>
      </c>
      <c r="AJ308">
        <v>288</v>
      </c>
      <c r="AK308" s="199" t="e">
        <f t="shared" si="26"/>
        <v>#VALUE!</v>
      </c>
      <c r="AL308" s="199">
        <f t="shared" ca="1" si="27"/>
        <v>43174</v>
      </c>
      <c r="AM308" t="e">
        <f t="shared" ca="1" si="28"/>
        <v>#VALUE!</v>
      </c>
      <c r="AO308" t="str">
        <f t="shared" si="29"/>
        <v/>
      </c>
      <c r="BA308" s="53"/>
      <c r="BB308" s="53">
        <f>ROUND(SUMIF(Transaktionen!A4:A5200,BA308,Transaktionen!B4:B5200),8)</f>
        <v>0</v>
      </c>
      <c r="BC308" s="53">
        <f>ROUND(IFERROR(SUM(BB308*(VLOOKUP(BA308,API!1:1048576,13,FALSE))),0),2)</f>
        <v>0</v>
      </c>
    </row>
    <row r="309" spans="6:55" ht="15.75" thickBot="1" x14ac:dyDescent="0.3">
      <c r="F309" s="13">
        <f>Investionen!A310</f>
        <v>0</v>
      </c>
      <c r="G309" s="14">
        <f>IFERROR(IF(Investionen!F310="Verkauf",0,Investionen!J310),0)</f>
        <v>0</v>
      </c>
      <c r="H309" s="13">
        <f>Investionen!A310</f>
        <v>0</v>
      </c>
      <c r="I309" s="14">
        <f>IFERROR(Investionen!I310,0)</f>
        <v>0</v>
      </c>
      <c r="K309" s="147" t="s">
        <v>32</v>
      </c>
      <c r="L309" s="148" t="s">
        <v>2665</v>
      </c>
      <c r="M309" s="148" t="s">
        <v>3034</v>
      </c>
      <c r="O309" s="13">
        <f>Investionen!A292</f>
        <v>0</v>
      </c>
      <c r="P309" s="14">
        <f>IFERROR(IF(Investionen!F292="Verkauf",0,Investionen!G292),0)</f>
        <v>0</v>
      </c>
      <c r="Q309" s="43"/>
      <c r="R309" s="258"/>
      <c r="T309" s="57"/>
      <c r="U309" s="3">
        <f>ROUND(IFERROR(SUM(T309*(VLOOKUP(S309,API!1:1048576,13,FALSE))),0),2)</f>
        <v>0</v>
      </c>
      <c r="V309" s="56">
        <f>ROUND(SUMIF(Investionen!A4:A5200,S309,Investionen!G4:G5200),2)</f>
        <v>0</v>
      </c>
      <c r="X309" s="31"/>
      <c r="Z309" s="172">
        <f>Investionen!H309</f>
        <v>0</v>
      </c>
      <c r="AE309" s="9">
        <v>292</v>
      </c>
      <c r="AF309" s="9"/>
      <c r="AJ309" s="9">
        <v>289</v>
      </c>
      <c r="AK309" s="199" t="e">
        <f t="shared" si="26"/>
        <v>#VALUE!</v>
      </c>
      <c r="AL309" s="199">
        <f t="shared" ca="1" si="27"/>
        <v>43174</v>
      </c>
      <c r="AM309" t="e">
        <f t="shared" ca="1" si="28"/>
        <v>#VALUE!</v>
      </c>
      <c r="AO309" t="str">
        <f t="shared" si="29"/>
        <v/>
      </c>
      <c r="BA309" s="53"/>
      <c r="BB309" s="53">
        <f>ROUND(SUMIF(Transaktionen!A4:A5200,BA309,Transaktionen!B4:B5200),8)</f>
        <v>0</v>
      </c>
      <c r="BC309" s="53">
        <f>ROUND(IFERROR(SUM(BB309*(VLOOKUP(BA309,API!1:1048576,13,FALSE))),0),2)</f>
        <v>0</v>
      </c>
    </row>
    <row r="310" spans="6:55" ht="15.75" thickBot="1" x14ac:dyDescent="0.3">
      <c r="F310" s="13">
        <f>Investionen!A311</f>
        <v>0</v>
      </c>
      <c r="G310" s="14">
        <f>IFERROR(IF(Investionen!F311="Verkauf",0,Investionen!J311),0)</f>
        <v>0</v>
      </c>
      <c r="H310" s="13">
        <f>Investionen!A311</f>
        <v>0</v>
      </c>
      <c r="I310" s="14">
        <f>IFERROR(Investionen!I311,0)</f>
        <v>0</v>
      </c>
      <c r="K310" s="147" t="s">
        <v>1641</v>
      </c>
      <c r="L310" s="148" t="s">
        <v>2520</v>
      </c>
      <c r="M310" s="148" t="s">
        <v>3656</v>
      </c>
      <c r="O310" s="13">
        <f>Investionen!A293</f>
        <v>0</v>
      </c>
      <c r="P310" s="14">
        <f>IFERROR(IF(Investionen!F293="Verkauf",0,Investionen!G293),0)</f>
        <v>0</v>
      </c>
      <c r="Q310" s="43"/>
      <c r="R310" s="258"/>
      <c r="T310" s="57"/>
      <c r="U310" s="3">
        <f>ROUND(IFERROR(SUM(T310*(VLOOKUP(S310,API!1:1048576,13,FALSE))),0),2)</f>
        <v>0</v>
      </c>
      <c r="V310" s="56">
        <f>ROUND(SUMIF(Investionen!A4:A5200,S310,Investionen!G4:G5200),2)</f>
        <v>0</v>
      </c>
      <c r="X310" s="31"/>
      <c r="Z310" s="172">
        <f>Investionen!H310</f>
        <v>0</v>
      </c>
      <c r="AE310">
        <v>293</v>
      </c>
      <c r="AJ310">
        <v>290</v>
      </c>
      <c r="AK310" s="199" t="e">
        <f t="shared" si="26"/>
        <v>#VALUE!</v>
      </c>
      <c r="AL310" s="199">
        <f t="shared" ca="1" si="27"/>
        <v>43174</v>
      </c>
      <c r="AM310" t="e">
        <f t="shared" ca="1" si="28"/>
        <v>#VALUE!</v>
      </c>
      <c r="AO310" t="str">
        <f t="shared" si="29"/>
        <v/>
      </c>
      <c r="BA310" s="53"/>
      <c r="BB310" s="53">
        <f>ROUND(SUMIF(Transaktionen!A4:A5200,BA310,Transaktionen!B4:B5200),8)</f>
        <v>0</v>
      </c>
      <c r="BC310" s="53">
        <f>ROUND(IFERROR(SUM(BB310*(VLOOKUP(BA310,API!1:1048576,13,FALSE))),0),2)</f>
        <v>0</v>
      </c>
    </row>
    <row r="311" spans="6:55" ht="15.75" thickBot="1" x14ac:dyDescent="0.3">
      <c r="F311" s="13">
        <f>Investionen!A312</f>
        <v>0</v>
      </c>
      <c r="G311" s="14">
        <f>IFERROR(IF(Investionen!F312="Verkauf",0,Investionen!J312),0)</f>
        <v>0</v>
      </c>
      <c r="H311" s="13">
        <f>Investionen!A312</f>
        <v>0</v>
      </c>
      <c r="I311" s="14">
        <f>IFERROR(Investionen!I312,0)</f>
        <v>0</v>
      </c>
      <c r="K311" s="145" t="s">
        <v>1097</v>
      </c>
      <c r="L311" s="146" t="s">
        <v>2623</v>
      </c>
      <c r="M311" s="146" t="s">
        <v>3119</v>
      </c>
      <c r="O311" s="13">
        <f>Investionen!A294</f>
        <v>0</v>
      </c>
      <c r="P311" s="14">
        <f>IFERROR(IF(Investionen!F294="Verkauf",0,Investionen!G294),0)</f>
        <v>0</v>
      </c>
      <c r="Q311" s="43"/>
      <c r="R311" s="258"/>
      <c r="T311" s="57"/>
      <c r="U311" s="3">
        <f>ROUND(IFERROR(SUM(T311*(VLOOKUP(S311,API!1:1048576,13,FALSE))),0),2)</f>
        <v>0</v>
      </c>
      <c r="V311" s="56">
        <f>ROUND(SUMIF(Investionen!A4:A5200,S311,Investionen!G4:G5200),2)</f>
        <v>0</v>
      </c>
      <c r="X311" s="31"/>
      <c r="Z311" s="172">
        <f>Investionen!H311</f>
        <v>0</v>
      </c>
      <c r="AE311">
        <v>294</v>
      </c>
      <c r="AJ311">
        <v>291</v>
      </c>
      <c r="AK311" s="199" t="e">
        <f t="shared" si="26"/>
        <v>#VALUE!</v>
      </c>
      <c r="AL311" s="199">
        <f t="shared" ca="1" si="27"/>
        <v>43174</v>
      </c>
      <c r="AM311" t="e">
        <f t="shared" ca="1" si="28"/>
        <v>#VALUE!</v>
      </c>
      <c r="AO311" t="str">
        <f t="shared" si="29"/>
        <v/>
      </c>
      <c r="BA311" s="53"/>
      <c r="BB311" s="53">
        <f>ROUND(SUMIF(Transaktionen!A4:A5200,BA311,Transaktionen!B4:B5200),8)</f>
        <v>0</v>
      </c>
      <c r="BC311" s="53">
        <f>ROUND(IFERROR(SUM(BB311*(VLOOKUP(BA311,API!1:1048576,13,FALSE))),0),2)</f>
        <v>0</v>
      </c>
    </row>
    <row r="312" spans="6:55" ht="15.75" thickBot="1" x14ac:dyDescent="0.3">
      <c r="F312" s="13">
        <f>Investionen!A313</f>
        <v>0</v>
      </c>
      <c r="G312" s="14">
        <f>IFERROR(IF(Investionen!F313="Verkauf",0,Investionen!J313),0)</f>
        <v>0</v>
      </c>
      <c r="H312" s="13">
        <f>Investionen!A313</f>
        <v>0</v>
      </c>
      <c r="I312" s="14">
        <f>IFERROR(Investionen!I313,0)</f>
        <v>0</v>
      </c>
      <c r="K312" s="147" t="s">
        <v>1254</v>
      </c>
      <c r="L312" s="148" t="s">
        <v>2623</v>
      </c>
      <c r="M312" s="148" t="s">
        <v>3256</v>
      </c>
      <c r="O312" s="13">
        <f>Investionen!A295</f>
        <v>0</v>
      </c>
      <c r="P312" s="14">
        <f>IFERROR(IF(Investionen!F295="Verkauf",0,Investionen!G295),0)</f>
        <v>0</v>
      </c>
      <c r="Q312" s="43"/>
      <c r="R312" s="258"/>
      <c r="T312" s="57"/>
      <c r="U312" s="3">
        <f>ROUND(IFERROR(SUM(T312*(VLOOKUP(S312,API!1:1048576,13,FALSE))),0),2)</f>
        <v>0</v>
      </c>
      <c r="V312" s="56">
        <f>ROUND(SUMIF(Investionen!A4:A5200,S312,Investionen!G4:G5200),2)</f>
        <v>0</v>
      </c>
      <c r="X312" s="31"/>
      <c r="Z312" s="172">
        <f>Investionen!H312</f>
        <v>0</v>
      </c>
      <c r="AE312" s="9">
        <v>295</v>
      </c>
      <c r="AF312" s="9"/>
      <c r="AJ312" s="9">
        <v>292</v>
      </c>
      <c r="AK312" s="199" t="e">
        <f t="shared" si="26"/>
        <v>#VALUE!</v>
      </c>
      <c r="AL312" s="199">
        <f t="shared" ca="1" si="27"/>
        <v>43174</v>
      </c>
      <c r="AM312" t="e">
        <f t="shared" ca="1" si="28"/>
        <v>#VALUE!</v>
      </c>
      <c r="AO312" t="str">
        <f t="shared" si="29"/>
        <v/>
      </c>
      <c r="BA312" s="53"/>
      <c r="BB312" s="53">
        <f>ROUND(SUMIF(Transaktionen!A4:A5200,BA312,Transaktionen!B4:B5200),8)</f>
        <v>0</v>
      </c>
      <c r="BC312" s="53">
        <f>ROUND(IFERROR(SUM(BB312*(VLOOKUP(BA312,API!1:1048576,13,FALSE))),0),2)</f>
        <v>0</v>
      </c>
    </row>
    <row r="313" spans="6:55" ht="15.75" thickBot="1" x14ac:dyDescent="0.3">
      <c r="F313" s="13">
        <f>Investionen!A314</f>
        <v>0</v>
      </c>
      <c r="G313" s="14">
        <f>IFERROR(IF(Investionen!F314="Verkauf",0,Investionen!J314),0)</f>
        <v>0</v>
      </c>
      <c r="H313" s="13">
        <f>Investionen!A314</f>
        <v>0</v>
      </c>
      <c r="I313" s="14">
        <f>IFERROR(Investionen!I314,0)</f>
        <v>0</v>
      </c>
      <c r="K313" s="145" t="s">
        <v>1752</v>
      </c>
      <c r="L313" s="146" t="s">
        <v>2755</v>
      </c>
      <c r="M313" s="146" t="s">
        <v>3762</v>
      </c>
      <c r="O313" s="13">
        <f>Investionen!A296</f>
        <v>0</v>
      </c>
      <c r="P313" s="14">
        <f>IFERROR(IF(Investionen!F296="Verkauf",0,Investionen!G296),0)</f>
        <v>0</v>
      </c>
      <c r="Q313" s="43"/>
      <c r="R313" s="258"/>
      <c r="T313" s="57"/>
      <c r="U313" s="3">
        <f>ROUND(IFERROR(SUM(T313*(VLOOKUP(S313,API!1:1048576,13,FALSE))),0),2)</f>
        <v>0</v>
      </c>
      <c r="V313" s="56">
        <f>ROUND(SUMIF(Investionen!A4:A5200,S313,Investionen!G4:G5200),2)</f>
        <v>0</v>
      </c>
      <c r="X313" s="31"/>
      <c r="Z313" s="172">
        <f>Investionen!H313</f>
        <v>0</v>
      </c>
      <c r="AE313">
        <v>296</v>
      </c>
      <c r="AJ313">
        <v>293</v>
      </c>
      <c r="AK313" s="199" t="e">
        <f t="shared" si="26"/>
        <v>#VALUE!</v>
      </c>
      <c r="AL313" s="199">
        <f t="shared" ca="1" si="27"/>
        <v>43174</v>
      </c>
      <c r="AM313" t="e">
        <f t="shared" ca="1" si="28"/>
        <v>#VALUE!</v>
      </c>
      <c r="AO313" t="str">
        <f t="shared" si="29"/>
        <v/>
      </c>
      <c r="BA313" s="53"/>
      <c r="BB313" s="53">
        <f>ROUND(SUMIF(Transaktionen!A4:A5200,BA313,Transaktionen!B4:B5200),8)</f>
        <v>0</v>
      </c>
      <c r="BC313" s="53">
        <f>ROUND(IFERROR(SUM(BB313*(VLOOKUP(BA313,API!1:1048576,13,FALSE))),0),2)</f>
        <v>0</v>
      </c>
    </row>
    <row r="314" spans="6:55" ht="15.75" thickBot="1" x14ac:dyDescent="0.3">
      <c r="F314" s="13">
        <f>Investionen!A315</f>
        <v>0</v>
      </c>
      <c r="G314" s="14">
        <f>IFERROR(IF(Investionen!F315="Verkauf",0,Investionen!J315),0)</f>
        <v>0</v>
      </c>
      <c r="H314" s="13">
        <f>Investionen!A315</f>
        <v>0</v>
      </c>
      <c r="I314" s="14">
        <f>IFERROR(Investionen!I315,0)</f>
        <v>0</v>
      </c>
      <c r="K314" s="145" t="s">
        <v>1703</v>
      </c>
      <c r="L314" s="146" t="s">
        <v>1083</v>
      </c>
      <c r="M314" s="146" t="s">
        <v>3715</v>
      </c>
      <c r="O314" s="13">
        <f>Investionen!A297</f>
        <v>0</v>
      </c>
      <c r="P314" s="14">
        <f>IFERROR(IF(Investionen!F297="Verkauf",0,Investionen!G297),0)</f>
        <v>0</v>
      </c>
      <c r="Q314" s="43"/>
      <c r="R314" s="258"/>
      <c r="T314" s="57"/>
      <c r="U314" s="3">
        <f>ROUND(IFERROR(SUM(T314*(VLOOKUP(S314,API!1:1048576,13,FALSE))),0),2)</f>
        <v>0</v>
      </c>
      <c r="V314" s="56">
        <f>ROUND(SUMIF(Investionen!A4:A5200,S314,Investionen!G4:G5200),2)</f>
        <v>0</v>
      </c>
      <c r="X314" s="31"/>
      <c r="Z314" s="172">
        <f>Investionen!H314</f>
        <v>0</v>
      </c>
      <c r="AE314">
        <v>297</v>
      </c>
      <c r="AJ314">
        <v>294</v>
      </c>
      <c r="AK314" s="199" t="e">
        <f t="shared" si="26"/>
        <v>#VALUE!</v>
      </c>
      <c r="AL314" s="199">
        <f t="shared" ca="1" si="27"/>
        <v>43174</v>
      </c>
      <c r="AM314" t="e">
        <f t="shared" ca="1" si="28"/>
        <v>#VALUE!</v>
      </c>
      <c r="AO314" t="str">
        <f t="shared" si="29"/>
        <v/>
      </c>
      <c r="BA314" s="53"/>
      <c r="BB314" s="53">
        <f>ROUND(SUMIF(Transaktionen!A4:A5200,BA314,Transaktionen!B4:B5200),8)</f>
        <v>0</v>
      </c>
      <c r="BC314" s="53">
        <f>ROUND(IFERROR(SUM(BB314*(VLOOKUP(BA314,API!1:1048576,13,FALSE))),0),2)</f>
        <v>0</v>
      </c>
    </row>
    <row r="315" spans="6:55" ht="15.75" thickBot="1" x14ac:dyDescent="0.3">
      <c r="F315" s="13">
        <f>Investionen!A316</f>
        <v>0</v>
      </c>
      <c r="G315" s="14">
        <f>IFERROR(IF(Investionen!F316="Verkauf",0,Investionen!J316),0)</f>
        <v>0</v>
      </c>
      <c r="H315" s="13">
        <f>Investionen!A316</f>
        <v>0</v>
      </c>
      <c r="I315" s="14">
        <f>IFERROR(Investionen!I316,0)</f>
        <v>0</v>
      </c>
      <c r="K315" s="147" t="s">
        <v>2238</v>
      </c>
      <c r="L315" s="148" t="s">
        <v>2684</v>
      </c>
      <c r="M315" s="148" t="s">
        <v>3920</v>
      </c>
      <c r="O315" s="13">
        <f>Investionen!A298</f>
        <v>0</v>
      </c>
      <c r="P315" s="14">
        <f>IFERROR(IF(Investionen!F298="Verkauf",0,Investionen!G298),0)</f>
        <v>0</v>
      </c>
      <c r="Q315" s="43"/>
      <c r="R315" s="258"/>
      <c r="T315" s="57"/>
      <c r="U315" s="3">
        <f>ROUND(IFERROR(SUM(T315*(VLOOKUP(S315,API!1:1048576,13,FALSE))),0),2)</f>
        <v>0</v>
      </c>
      <c r="V315" s="56">
        <f>ROUND(SUMIF(Investionen!A4:A5200,S315,Investionen!G4:G5200),2)</f>
        <v>0</v>
      </c>
      <c r="X315" s="31"/>
      <c r="Z315" s="172">
        <f>Investionen!H315</f>
        <v>0</v>
      </c>
      <c r="AE315" s="9">
        <v>298</v>
      </c>
      <c r="AF315" s="9"/>
      <c r="AJ315" s="9">
        <v>295</v>
      </c>
      <c r="AK315" s="199" t="e">
        <f t="shared" si="26"/>
        <v>#VALUE!</v>
      </c>
      <c r="AL315" s="199">
        <f t="shared" ca="1" si="27"/>
        <v>43174</v>
      </c>
      <c r="AM315" t="e">
        <f t="shared" ca="1" si="28"/>
        <v>#VALUE!</v>
      </c>
      <c r="AO315" t="str">
        <f t="shared" si="29"/>
        <v/>
      </c>
      <c r="BA315" s="53"/>
      <c r="BB315" s="53">
        <f>ROUND(SUMIF(Transaktionen!A4:A5200,BA315,Transaktionen!B4:B5200),8)</f>
        <v>0</v>
      </c>
      <c r="BC315" s="53">
        <f>ROUND(IFERROR(SUM(BB315*(VLOOKUP(BA315,API!1:1048576,13,FALSE))),0),2)</f>
        <v>0</v>
      </c>
    </row>
    <row r="316" spans="6:55" ht="15.75" thickBot="1" x14ac:dyDescent="0.3">
      <c r="F316" s="13">
        <f>Investionen!A317</f>
        <v>0</v>
      </c>
      <c r="G316" s="14">
        <f>IFERROR(IF(Investionen!F317="Verkauf",0,Investionen!J317),0)</f>
        <v>0</v>
      </c>
      <c r="H316" s="13">
        <f>Investionen!A317</f>
        <v>0</v>
      </c>
      <c r="I316" s="14">
        <f>IFERROR(Investionen!I317,0)</f>
        <v>0</v>
      </c>
      <c r="K316" s="145" t="s">
        <v>1837</v>
      </c>
      <c r="L316" s="146" t="s">
        <v>2692</v>
      </c>
      <c r="M316" s="146" t="s">
        <v>3534</v>
      </c>
      <c r="O316" s="13">
        <f>Investionen!A299</f>
        <v>0</v>
      </c>
      <c r="P316" s="14">
        <f>IFERROR(IF(Investionen!F299="Verkauf",0,Investionen!G299),0)</f>
        <v>0</v>
      </c>
      <c r="Q316" s="43"/>
      <c r="R316" s="258"/>
      <c r="T316" s="57"/>
      <c r="U316" s="3">
        <f>ROUND(IFERROR(SUM(T316*(VLOOKUP(S316,API!1:1048576,13,FALSE))),0),2)</f>
        <v>0</v>
      </c>
      <c r="V316" s="56">
        <f>ROUND(SUMIF(Investionen!A4:A5200,S316,Investionen!G4:G5200),2)</f>
        <v>0</v>
      </c>
      <c r="X316" s="31"/>
      <c r="Z316" s="172">
        <f>Investionen!H316</f>
        <v>0</v>
      </c>
      <c r="AE316">
        <v>299</v>
      </c>
      <c r="AJ316">
        <v>296</v>
      </c>
      <c r="AK316" s="199" t="e">
        <f t="shared" si="26"/>
        <v>#VALUE!</v>
      </c>
      <c r="AL316" s="199">
        <f t="shared" ca="1" si="27"/>
        <v>43174</v>
      </c>
      <c r="AM316" t="e">
        <f t="shared" ca="1" si="28"/>
        <v>#VALUE!</v>
      </c>
      <c r="AO316" t="str">
        <f t="shared" si="29"/>
        <v/>
      </c>
      <c r="BA316" s="53"/>
      <c r="BB316" s="53">
        <f>ROUND(SUMIF(Transaktionen!A4:A5200,BA316,Transaktionen!B4:B5200),8)</f>
        <v>0</v>
      </c>
      <c r="BC316" s="53">
        <f>ROUND(IFERROR(SUM(BB316*(VLOOKUP(BA316,API!1:1048576,13,FALSE))),0),2)</f>
        <v>0</v>
      </c>
    </row>
    <row r="317" spans="6:55" ht="15.75" thickBot="1" x14ac:dyDescent="0.3">
      <c r="F317" s="13">
        <f>Investionen!A318</f>
        <v>0</v>
      </c>
      <c r="G317" s="14">
        <f>IFERROR(IF(Investionen!F318="Verkauf",0,Investionen!J318),0)</f>
        <v>0</v>
      </c>
      <c r="H317" s="13">
        <f>Investionen!A318</f>
        <v>0</v>
      </c>
      <c r="I317" s="14">
        <f>IFERROR(Investionen!I318,0)</f>
        <v>0</v>
      </c>
      <c r="K317" s="147" t="s">
        <v>1600</v>
      </c>
      <c r="L317" s="148" t="s">
        <v>2692</v>
      </c>
      <c r="M317" s="148" t="s">
        <v>3593</v>
      </c>
      <c r="O317" s="13">
        <f>Investionen!A300</f>
        <v>0</v>
      </c>
      <c r="P317" s="14">
        <f>IFERROR(IF(Investionen!F300="Verkauf",0,Investionen!G300),0)</f>
        <v>0</v>
      </c>
      <c r="Q317" s="43"/>
      <c r="R317" s="258"/>
      <c r="T317" s="57"/>
      <c r="U317" s="3">
        <f>ROUND(IFERROR(SUM(T317*(VLOOKUP(S317,API!1:1048576,13,FALSE))),0),2)</f>
        <v>0</v>
      </c>
      <c r="V317" s="56">
        <f>ROUND(SUMIF(Investionen!A4:A5200,S317,Investionen!G4:G5200),2)</f>
        <v>0</v>
      </c>
      <c r="X317" s="31"/>
      <c r="Z317" s="172">
        <f>Investionen!H317</f>
        <v>0</v>
      </c>
      <c r="AE317">
        <v>300</v>
      </c>
      <c r="AJ317">
        <v>297</v>
      </c>
      <c r="AK317" s="199" t="e">
        <f t="shared" si="26"/>
        <v>#VALUE!</v>
      </c>
      <c r="AL317" s="199">
        <f t="shared" ca="1" si="27"/>
        <v>43174</v>
      </c>
      <c r="AM317" t="e">
        <f t="shared" ca="1" si="28"/>
        <v>#VALUE!</v>
      </c>
      <c r="AO317" t="str">
        <f t="shared" si="29"/>
        <v/>
      </c>
      <c r="BA317" s="53"/>
      <c r="BB317" s="53">
        <f>ROUND(SUMIF(Transaktionen!A4:A5200,BA317,Transaktionen!B4:B5200),8)</f>
        <v>0</v>
      </c>
      <c r="BC317" s="53">
        <f>ROUND(IFERROR(SUM(BB317*(VLOOKUP(BA317,API!1:1048576,13,FALSE))),0),2)</f>
        <v>0</v>
      </c>
    </row>
    <row r="318" spans="6:55" ht="15.75" thickBot="1" x14ac:dyDescent="0.3">
      <c r="F318" s="13">
        <f>Investionen!A319</f>
        <v>0</v>
      </c>
      <c r="G318" s="14">
        <f>IFERROR(IF(Investionen!F319="Verkauf",0,Investionen!J319),0)</f>
        <v>0</v>
      </c>
      <c r="H318" s="13">
        <f>Investionen!A319</f>
        <v>0</v>
      </c>
      <c r="I318" s="14">
        <f>IFERROR(Investionen!I319,0)</f>
        <v>0</v>
      </c>
      <c r="K318" s="145" t="s">
        <v>1171</v>
      </c>
      <c r="L318" s="146" t="s">
        <v>2702</v>
      </c>
      <c r="M318" s="146" t="s">
        <v>3169</v>
      </c>
      <c r="O318" s="13">
        <f>Investionen!A301</f>
        <v>0</v>
      </c>
      <c r="P318" s="14">
        <f>IFERROR(IF(Investionen!F301="Verkauf",0,Investionen!G301),0)</f>
        <v>0</v>
      </c>
      <c r="Q318" s="43"/>
      <c r="R318" s="258"/>
      <c r="T318" s="57"/>
      <c r="U318" s="3">
        <f>ROUND(IFERROR(SUM(T318*(VLOOKUP(S318,API!1:1048576,13,FALSE))),0),2)</f>
        <v>0</v>
      </c>
      <c r="V318" s="56">
        <f>ROUND(SUMIF(Investionen!A4:A5200,S318,Investionen!G4:G5200),2)</f>
        <v>0</v>
      </c>
      <c r="X318" s="31"/>
      <c r="Z318" s="172">
        <f>Investionen!H318</f>
        <v>0</v>
      </c>
      <c r="AE318" s="9">
        <v>301</v>
      </c>
      <c r="AF318" s="9"/>
      <c r="AJ318" s="9">
        <v>298</v>
      </c>
      <c r="AK318" s="199" t="e">
        <f t="shared" si="26"/>
        <v>#VALUE!</v>
      </c>
      <c r="AL318" s="199">
        <f t="shared" ca="1" si="27"/>
        <v>43174</v>
      </c>
      <c r="AM318" t="e">
        <f t="shared" ca="1" si="28"/>
        <v>#VALUE!</v>
      </c>
      <c r="AO318" t="str">
        <f t="shared" si="29"/>
        <v/>
      </c>
      <c r="BA318" s="53"/>
      <c r="BB318" s="53">
        <f>ROUND(SUMIF(Transaktionen!A4:A5200,BA318,Transaktionen!B4:B5200),8)</f>
        <v>0</v>
      </c>
      <c r="BC318" s="53">
        <f>ROUND(IFERROR(SUM(BB318*(VLOOKUP(BA318,API!1:1048576,13,FALSE))),0),2)</f>
        <v>0</v>
      </c>
    </row>
    <row r="319" spans="6:55" ht="15.75" thickBot="1" x14ac:dyDescent="0.3">
      <c r="F319" s="13">
        <f>Investionen!A320</f>
        <v>0</v>
      </c>
      <c r="G319" s="14">
        <f>IFERROR(IF(Investionen!F320="Verkauf",0,Investionen!J320),0)</f>
        <v>0</v>
      </c>
      <c r="H319" s="13">
        <f>Investionen!A320</f>
        <v>0</v>
      </c>
      <c r="I319" s="14">
        <f>IFERROR(Investionen!I320,0)</f>
        <v>0</v>
      </c>
      <c r="K319" s="145" t="s">
        <v>2209</v>
      </c>
      <c r="L319" s="146" t="s">
        <v>2702</v>
      </c>
      <c r="M319" s="146" t="s">
        <v>4197</v>
      </c>
      <c r="O319" s="13">
        <f>Investionen!A302</f>
        <v>0</v>
      </c>
      <c r="P319" s="14">
        <f>IFERROR(IF(Investionen!F302="Verkauf",0,Investionen!G302),0)</f>
        <v>0</v>
      </c>
      <c r="Q319" s="43"/>
      <c r="R319" s="258"/>
      <c r="T319" s="57"/>
      <c r="U319" s="3">
        <f>ROUND(IFERROR(SUM(T319*(VLOOKUP(S319,API!1:1048576,13,FALSE))),0),2)</f>
        <v>0</v>
      </c>
      <c r="V319" s="56">
        <f>ROUND(SUMIF(Investionen!A4:A5200,S319,Investionen!G4:G5200),2)</f>
        <v>0</v>
      </c>
      <c r="X319" s="31"/>
      <c r="Z319" s="172">
        <f>Investionen!H319</f>
        <v>0</v>
      </c>
      <c r="AE319">
        <v>302</v>
      </c>
      <c r="AJ319">
        <v>299</v>
      </c>
      <c r="AK319" s="199" t="e">
        <f t="shared" si="26"/>
        <v>#VALUE!</v>
      </c>
      <c r="AL319" s="199">
        <f t="shared" ca="1" si="27"/>
        <v>43174</v>
      </c>
      <c r="AM319" t="e">
        <f t="shared" ca="1" si="28"/>
        <v>#VALUE!</v>
      </c>
      <c r="AO319" t="str">
        <f t="shared" si="29"/>
        <v/>
      </c>
      <c r="BA319" s="53"/>
      <c r="BB319" s="53">
        <f>ROUND(SUMIF(Transaktionen!A4:A5200,BA319,Transaktionen!B4:B5200),8)</f>
        <v>0</v>
      </c>
      <c r="BC319" s="53">
        <f>ROUND(IFERROR(SUM(BB319*(VLOOKUP(BA319,API!1:1048576,13,FALSE))),0),2)</f>
        <v>0</v>
      </c>
    </row>
    <row r="320" spans="6:55" ht="15.75" thickBot="1" x14ac:dyDescent="0.3">
      <c r="F320" s="13">
        <f>Investionen!A321</f>
        <v>0</v>
      </c>
      <c r="G320" s="14">
        <f>IFERROR(IF(Investionen!F321="Verkauf",0,Investionen!J321),0)</f>
        <v>0</v>
      </c>
      <c r="H320" s="13">
        <f>Investionen!A321</f>
        <v>0</v>
      </c>
      <c r="I320" s="14">
        <f>IFERROR(Investionen!I321,0)</f>
        <v>0</v>
      </c>
      <c r="K320" s="147" t="s">
        <v>1595</v>
      </c>
      <c r="L320" s="148" t="s">
        <v>2805</v>
      </c>
      <c r="M320" s="148" t="s">
        <v>3614</v>
      </c>
      <c r="O320" s="13">
        <f>Investionen!A303</f>
        <v>0</v>
      </c>
      <c r="P320" s="14">
        <f>IFERROR(IF(Investionen!F303="Verkauf",0,Investionen!G303),0)</f>
        <v>0</v>
      </c>
      <c r="Q320" s="43"/>
      <c r="R320" s="258"/>
      <c r="T320" s="57"/>
      <c r="U320" s="3">
        <f>ROUND(IFERROR(SUM(T320*(VLOOKUP(S320,API!1:1048576,13,FALSE))),0),2)</f>
        <v>0</v>
      </c>
      <c r="V320" s="56">
        <f>ROUND(SUMIF(Investionen!A4:A5200,S320,Investionen!G4:G5200),2)</f>
        <v>0</v>
      </c>
      <c r="X320" s="31"/>
      <c r="Z320" s="172">
        <f>Investionen!H320</f>
        <v>0</v>
      </c>
      <c r="AE320">
        <v>303</v>
      </c>
      <c r="AJ320">
        <v>300</v>
      </c>
      <c r="AK320" s="199" t="e">
        <f t="shared" si="26"/>
        <v>#VALUE!</v>
      </c>
      <c r="AL320" s="199">
        <f t="shared" ca="1" si="27"/>
        <v>43174</v>
      </c>
      <c r="AM320" t="e">
        <f t="shared" ca="1" si="28"/>
        <v>#VALUE!</v>
      </c>
      <c r="AO320" t="str">
        <f t="shared" si="29"/>
        <v/>
      </c>
      <c r="BA320" s="53"/>
      <c r="BB320" s="53">
        <f>ROUND(SUMIF(Transaktionen!A4:A5200,BA320,Transaktionen!B4:B5200),8)</f>
        <v>0</v>
      </c>
      <c r="BC320" s="53">
        <f>ROUND(IFERROR(SUM(BB320*(VLOOKUP(BA320,API!1:1048576,13,FALSE))),0),2)</f>
        <v>0</v>
      </c>
    </row>
    <row r="321" spans="6:55" ht="15.75" thickBot="1" x14ac:dyDescent="0.3">
      <c r="F321" s="13">
        <f>Investionen!A322</f>
        <v>0</v>
      </c>
      <c r="G321" s="14">
        <f>IFERROR(IF(Investionen!F322="Verkauf",0,Investionen!J322),0)</f>
        <v>0</v>
      </c>
      <c r="H321" s="13">
        <f>Investionen!A322</f>
        <v>0</v>
      </c>
      <c r="I321" s="14">
        <f>IFERROR(Investionen!I322,0)</f>
        <v>0</v>
      </c>
      <c r="K321" s="147" t="s">
        <v>1474</v>
      </c>
      <c r="L321" s="148" t="s">
        <v>2594</v>
      </c>
      <c r="M321" s="148" t="s">
        <v>3515</v>
      </c>
      <c r="O321" s="13">
        <f>Investionen!A304</f>
        <v>0</v>
      </c>
      <c r="P321" s="14">
        <f>IFERROR(IF(Investionen!F304="Verkauf",0,Investionen!G304),0)</f>
        <v>0</v>
      </c>
      <c r="Q321" s="43"/>
      <c r="R321" s="258"/>
      <c r="T321" s="57"/>
      <c r="U321" s="3">
        <f>ROUND(IFERROR(SUM(T321*(VLOOKUP(S321,API!1:1048576,13,FALSE))),0),2)</f>
        <v>0</v>
      </c>
      <c r="V321" s="56">
        <f>ROUND(SUMIF(Investionen!A4:A5200,S321,Investionen!G4:G5200),2)</f>
        <v>0</v>
      </c>
      <c r="X321" s="31"/>
      <c r="Z321" s="172">
        <f>Investionen!H321</f>
        <v>0</v>
      </c>
      <c r="AE321" s="9">
        <v>304</v>
      </c>
      <c r="AF321" s="9"/>
      <c r="AJ321" s="9">
        <v>301</v>
      </c>
      <c r="AK321" s="199" t="e">
        <f t="shared" si="26"/>
        <v>#VALUE!</v>
      </c>
      <c r="AL321" s="199">
        <f t="shared" ca="1" si="27"/>
        <v>43174</v>
      </c>
      <c r="AM321" t="e">
        <f t="shared" ca="1" si="28"/>
        <v>#VALUE!</v>
      </c>
      <c r="AO321" t="str">
        <f t="shared" si="29"/>
        <v/>
      </c>
      <c r="BA321" s="53"/>
      <c r="BB321" s="53">
        <f>ROUND(SUMIF(Transaktionen!A4:A5200,BA321,Transaktionen!B4:B5200),8)</f>
        <v>0</v>
      </c>
      <c r="BC321" s="53">
        <f>ROUND(IFERROR(SUM(BB321*(VLOOKUP(BA321,API!1:1048576,13,FALSE))),0),2)</f>
        <v>0</v>
      </c>
    </row>
    <row r="322" spans="6:55" ht="15.75" thickBot="1" x14ac:dyDescent="0.3">
      <c r="F322" s="13">
        <f>Investionen!A323</f>
        <v>0</v>
      </c>
      <c r="G322" s="14">
        <f>IFERROR(IF(Investionen!F323="Verkauf",0,Investionen!J323),0)</f>
        <v>0</v>
      </c>
      <c r="H322" s="13">
        <f>Investionen!A323</f>
        <v>0</v>
      </c>
      <c r="I322" s="14">
        <f>IFERROR(Investionen!I323,0)</f>
        <v>0</v>
      </c>
      <c r="K322" s="147" t="s">
        <v>1630</v>
      </c>
      <c r="L322" s="148" t="s">
        <v>2594</v>
      </c>
      <c r="M322" s="148" t="s">
        <v>3619</v>
      </c>
      <c r="O322" s="13">
        <f>Investionen!A305</f>
        <v>0</v>
      </c>
      <c r="P322" s="14">
        <f>IFERROR(IF(Investionen!F305="Verkauf",0,Investionen!G305),0)</f>
        <v>0</v>
      </c>
      <c r="Q322" s="43"/>
      <c r="R322" s="258"/>
      <c r="T322" s="57"/>
      <c r="U322" s="3">
        <f>ROUND(IFERROR(SUM(T322*(VLOOKUP(S322,API!1:1048576,13,FALSE))),0),2)</f>
        <v>0</v>
      </c>
      <c r="V322" s="56">
        <f>ROUND(SUMIF(Investionen!A4:A5200,S322,Investionen!G4:G5200),2)</f>
        <v>0</v>
      </c>
      <c r="X322" s="31"/>
      <c r="Z322" s="172">
        <f>Investionen!H322</f>
        <v>0</v>
      </c>
      <c r="AE322">
        <v>305</v>
      </c>
      <c r="AJ322">
        <v>302</v>
      </c>
      <c r="AK322" s="199" t="e">
        <f t="shared" si="26"/>
        <v>#VALUE!</v>
      </c>
      <c r="AL322" s="199">
        <f t="shared" ca="1" si="27"/>
        <v>43174</v>
      </c>
      <c r="AM322" t="e">
        <f t="shared" ca="1" si="28"/>
        <v>#VALUE!</v>
      </c>
      <c r="AO322" t="str">
        <f t="shared" si="29"/>
        <v/>
      </c>
      <c r="BA322" s="53"/>
      <c r="BB322" s="53">
        <f>ROUND(SUMIF(Transaktionen!A4:A5200,BA322,Transaktionen!B4:B5200),8)</f>
        <v>0</v>
      </c>
      <c r="BC322" s="53">
        <f>ROUND(IFERROR(SUM(BB322*(VLOOKUP(BA322,API!1:1048576,13,FALSE))),0),2)</f>
        <v>0</v>
      </c>
    </row>
    <row r="323" spans="6:55" ht="15.75" thickBot="1" x14ac:dyDescent="0.3">
      <c r="F323" s="13">
        <f>Investionen!A324</f>
        <v>0</v>
      </c>
      <c r="G323" s="14">
        <f>IFERROR(IF(Investionen!F324="Verkauf",0,Investionen!J324),0)</f>
        <v>0</v>
      </c>
      <c r="H323" s="13">
        <f>Investionen!A324</f>
        <v>0</v>
      </c>
      <c r="I323" s="14">
        <f>IFERROR(Investionen!I324,0)</f>
        <v>0</v>
      </c>
      <c r="K323" s="147" t="s">
        <v>1775</v>
      </c>
      <c r="L323" s="148" t="s">
        <v>2594</v>
      </c>
      <c r="M323" s="148" t="s">
        <v>3002</v>
      </c>
      <c r="O323" s="13">
        <f>Investionen!A306</f>
        <v>0</v>
      </c>
      <c r="P323" s="14">
        <f>IFERROR(IF(Investionen!F306="Verkauf",0,Investionen!G306),0)</f>
        <v>0</v>
      </c>
      <c r="Q323" s="43"/>
      <c r="R323" s="258"/>
      <c r="T323" s="57"/>
      <c r="U323" s="3">
        <f>ROUND(IFERROR(SUM(T323*(VLOOKUP(S323,API!1:1048576,13,FALSE))),0),2)</f>
        <v>0</v>
      </c>
      <c r="V323" s="56">
        <f>ROUND(SUMIF(Investionen!A4:A5200,S323,Investionen!G4:G5200),2)</f>
        <v>0</v>
      </c>
      <c r="X323" s="31"/>
      <c r="Z323" s="172">
        <f>Investionen!H323</f>
        <v>0</v>
      </c>
      <c r="AE323">
        <v>306</v>
      </c>
      <c r="AJ323">
        <v>303</v>
      </c>
      <c r="AK323" s="199" t="e">
        <f t="shared" si="26"/>
        <v>#VALUE!</v>
      </c>
      <c r="AL323" s="199">
        <f t="shared" ca="1" si="27"/>
        <v>43174</v>
      </c>
      <c r="AM323" t="e">
        <f t="shared" ca="1" si="28"/>
        <v>#VALUE!</v>
      </c>
      <c r="AO323" t="str">
        <f t="shared" si="29"/>
        <v/>
      </c>
      <c r="BA323" s="53"/>
      <c r="BB323" s="53">
        <f>ROUND(SUMIF(Transaktionen!A4:A5200,BA323,Transaktionen!B4:B5200),8)</f>
        <v>0</v>
      </c>
      <c r="BC323" s="53">
        <f>ROUND(IFERROR(SUM(BB323*(VLOOKUP(BA323,API!1:1048576,13,FALSE))),0),2)</f>
        <v>0</v>
      </c>
    </row>
    <row r="324" spans="6:55" ht="15.75" thickBot="1" x14ac:dyDescent="0.3">
      <c r="F324" s="13">
        <f>Investionen!A325</f>
        <v>0</v>
      </c>
      <c r="G324" s="14">
        <f>IFERROR(IF(Investionen!F325="Verkauf",0,Investionen!J325),0)</f>
        <v>0</v>
      </c>
      <c r="H324" s="13">
        <f>Investionen!A325</f>
        <v>0</v>
      </c>
      <c r="I324" s="14">
        <f>IFERROR(Investionen!I325,0)</f>
        <v>0</v>
      </c>
      <c r="K324" s="145" t="s">
        <v>2329</v>
      </c>
      <c r="L324" s="146" t="s">
        <v>2594</v>
      </c>
      <c r="M324" s="146" t="s">
        <v>4281</v>
      </c>
      <c r="O324" s="13">
        <f>Investionen!A307</f>
        <v>0</v>
      </c>
      <c r="P324" s="14">
        <f>IFERROR(IF(Investionen!F307="Verkauf",0,Investionen!G307),0)</f>
        <v>0</v>
      </c>
      <c r="Q324" s="43"/>
      <c r="R324" s="258"/>
      <c r="T324" s="57"/>
      <c r="U324" s="3">
        <f>ROUND(IFERROR(SUM(T324*(VLOOKUP(S324,API!1:1048576,13,FALSE))),0),2)</f>
        <v>0</v>
      </c>
      <c r="V324" s="56">
        <f>ROUND(SUMIF(Investionen!A4:A5200,S324,Investionen!G4:G5200),2)</f>
        <v>0</v>
      </c>
      <c r="X324" s="31"/>
      <c r="Z324" s="172">
        <f>Investionen!H324</f>
        <v>0</v>
      </c>
      <c r="AE324" s="9">
        <v>307</v>
      </c>
      <c r="AF324" s="9"/>
      <c r="AJ324" s="9">
        <v>304</v>
      </c>
      <c r="AK324" s="199" t="e">
        <f t="shared" si="26"/>
        <v>#VALUE!</v>
      </c>
      <c r="AL324" s="199">
        <f t="shared" ca="1" si="27"/>
        <v>43174</v>
      </c>
      <c r="AM324" t="e">
        <f t="shared" ca="1" si="28"/>
        <v>#VALUE!</v>
      </c>
      <c r="AO324" t="str">
        <f t="shared" si="29"/>
        <v/>
      </c>
      <c r="BA324" s="53"/>
      <c r="BB324" s="53">
        <f>ROUND(SUMIF(Transaktionen!A4:A5200,BA324,Transaktionen!B4:B5200),8)</f>
        <v>0</v>
      </c>
      <c r="BC324" s="53">
        <f>ROUND(IFERROR(SUM(BB324*(VLOOKUP(BA324,API!1:1048576,13,FALSE))),0),2)</f>
        <v>0</v>
      </c>
    </row>
    <row r="325" spans="6:55" ht="15.75" thickBot="1" x14ac:dyDescent="0.3">
      <c r="F325" s="13">
        <f>Investionen!A326</f>
        <v>0</v>
      </c>
      <c r="G325" s="14">
        <f>IFERROR(IF(Investionen!F326="Verkauf",0,Investionen!J326),0)</f>
        <v>0</v>
      </c>
      <c r="H325" s="13">
        <f>Investionen!A326</f>
        <v>0</v>
      </c>
      <c r="I325" s="14">
        <f>IFERROR(Investionen!I326,0)</f>
        <v>0</v>
      </c>
      <c r="K325" s="147" t="s">
        <v>1485</v>
      </c>
      <c r="L325" s="148" t="s">
        <v>2677</v>
      </c>
      <c r="M325" s="148" t="s">
        <v>3474</v>
      </c>
      <c r="O325" s="13">
        <f>Investionen!A308</f>
        <v>0</v>
      </c>
      <c r="P325" s="14">
        <f>IFERROR(IF(Investionen!F308="Verkauf",0,Investionen!G308),0)</f>
        <v>0</v>
      </c>
      <c r="Q325" s="43"/>
      <c r="R325" s="258"/>
      <c r="T325" s="57"/>
      <c r="U325" s="3">
        <f>ROUND(IFERROR(SUM(T325*(VLOOKUP(S325,API!1:1048576,13,FALSE))),0),2)</f>
        <v>0</v>
      </c>
      <c r="V325" s="56">
        <f>ROUND(SUMIF(Investionen!A4:A5200,S325,Investionen!G4:G5200),2)</f>
        <v>0</v>
      </c>
      <c r="X325" s="31"/>
      <c r="Z325" s="172">
        <f>Investionen!H325</f>
        <v>0</v>
      </c>
      <c r="AE325">
        <v>308</v>
      </c>
      <c r="AJ325">
        <v>305</v>
      </c>
      <c r="AK325" s="199" t="e">
        <f t="shared" si="26"/>
        <v>#VALUE!</v>
      </c>
      <c r="AL325" s="199">
        <f t="shared" ca="1" si="27"/>
        <v>43174</v>
      </c>
      <c r="AM325" t="e">
        <f t="shared" ca="1" si="28"/>
        <v>#VALUE!</v>
      </c>
      <c r="AO325" t="str">
        <f t="shared" si="29"/>
        <v/>
      </c>
      <c r="BA325" s="53"/>
      <c r="BB325" s="53">
        <f>ROUND(SUMIF(Transaktionen!A4:A5200,BA325,Transaktionen!B4:B5200),8)</f>
        <v>0</v>
      </c>
      <c r="BC325" s="53">
        <f>ROUND(IFERROR(SUM(BB325*(VLOOKUP(BA325,API!1:1048576,13,FALSE))),0),2)</f>
        <v>0</v>
      </c>
    </row>
    <row r="326" spans="6:55" ht="15.75" thickBot="1" x14ac:dyDescent="0.3">
      <c r="F326" s="13">
        <f>Investionen!A327</f>
        <v>0</v>
      </c>
      <c r="G326" s="14">
        <f>IFERROR(IF(Investionen!F327="Verkauf",0,Investionen!J327),0)</f>
        <v>0</v>
      </c>
      <c r="H326" s="13">
        <f>Investionen!A327</f>
        <v>0</v>
      </c>
      <c r="I326" s="14">
        <f>IFERROR(Investionen!I327,0)</f>
        <v>0</v>
      </c>
      <c r="K326" s="147" t="s">
        <v>2144</v>
      </c>
      <c r="L326" s="148" t="s">
        <v>2597</v>
      </c>
      <c r="M326" s="148" t="s">
        <v>4139</v>
      </c>
      <c r="O326" s="13">
        <f>Investionen!A309</f>
        <v>0</v>
      </c>
      <c r="P326" s="14">
        <f>IFERROR(IF(Investionen!F309="Verkauf",0,Investionen!G309),0)</f>
        <v>0</v>
      </c>
      <c r="Q326" s="43"/>
      <c r="R326" s="258"/>
      <c r="T326" s="57"/>
      <c r="U326" s="3">
        <f>ROUND(IFERROR(SUM(T326*(VLOOKUP(S326,API!1:1048576,13,FALSE))),0),2)</f>
        <v>0</v>
      </c>
      <c r="V326" s="56">
        <f>ROUND(SUMIF(Investionen!A4:A5200,S326,Investionen!G4:G5200),2)</f>
        <v>0</v>
      </c>
      <c r="X326" s="31"/>
      <c r="Z326" s="172">
        <f>Investionen!H326</f>
        <v>0</v>
      </c>
      <c r="AE326">
        <v>309</v>
      </c>
      <c r="AJ326">
        <v>306</v>
      </c>
      <c r="AK326" s="199" t="e">
        <f t="shared" si="26"/>
        <v>#VALUE!</v>
      </c>
      <c r="AL326" s="199">
        <f t="shared" ca="1" si="27"/>
        <v>43174</v>
      </c>
      <c r="AM326" t="e">
        <f t="shared" ca="1" si="28"/>
        <v>#VALUE!</v>
      </c>
      <c r="AO326" t="str">
        <f t="shared" si="29"/>
        <v/>
      </c>
      <c r="BA326" s="53"/>
      <c r="BB326" s="53">
        <f>ROUND(SUMIF(Transaktionen!A4:A5200,BA326,Transaktionen!B4:B5200),8)</f>
        <v>0</v>
      </c>
      <c r="BC326" s="53">
        <f>ROUND(IFERROR(SUM(BB326*(VLOOKUP(BA326,API!1:1048576,13,FALSE))),0),2)</f>
        <v>0</v>
      </c>
    </row>
    <row r="327" spans="6:55" ht="15.75" thickBot="1" x14ac:dyDescent="0.3">
      <c r="F327" s="13">
        <f>Investionen!A328</f>
        <v>0</v>
      </c>
      <c r="G327" s="14">
        <f>IFERROR(IF(Investionen!F328="Verkauf",0,Investionen!J328),0)</f>
        <v>0</v>
      </c>
      <c r="H327" s="13">
        <f>Investionen!A328</f>
        <v>0</v>
      </c>
      <c r="I327" s="14">
        <f>IFERROR(Investionen!I328,0)</f>
        <v>0</v>
      </c>
      <c r="K327" s="145" t="s">
        <v>1299</v>
      </c>
      <c r="L327" s="146" t="s">
        <v>2689</v>
      </c>
      <c r="M327" s="146" t="s">
        <v>3306</v>
      </c>
      <c r="O327" s="13">
        <f>Investionen!A310</f>
        <v>0</v>
      </c>
      <c r="P327" s="14">
        <f>IFERROR(IF(Investionen!F310="Verkauf",0,Investionen!G310),0)</f>
        <v>0</v>
      </c>
      <c r="Q327" s="43"/>
      <c r="R327" s="258"/>
      <c r="T327" s="57"/>
      <c r="U327" s="3">
        <f>ROUND(IFERROR(SUM(T327*(VLOOKUP(S327,API!1:1048576,13,FALSE))),0),2)</f>
        <v>0</v>
      </c>
      <c r="V327" s="56">
        <f>ROUND(SUMIF(Investionen!A4:A5200,S327,Investionen!G4:G5200),2)</f>
        <v>0</v>
      </c>
      <c r="X327" s="31"/>
      <c r="Z327" s="172">
        <f>Investionen!H327</f>
        <v>0</v>
      </c>
      <c r="AE327" s="9">
        <v>310</v>
      </c>
      <c r="AF327" s="9"/>
      <c r="AJ327" s="9">
        <v>307</v>
      </c>
      <c r="AK327" s="199" t="e">
        <f t="shared" si="26"/>
        <v>#VALUE!</v>
      </c>
      <c r="AL327" s="199">
        <f t="shared" ca="1" si="27"/>
        <v>43174</v>
      </c>
      <c r="AM327" t="e">
        <f t="shared" ca="1" si="28"/>
        <v>#VALUE!</v>
      </c>
      <c r="AO327" t="str">
        <f t="shared" si="29"/>
        <v/>
      </c>
      <c r="BA327" s="53"/>
      <c r="BB327" s="53">
        <f>ROUND(SUMIF(Transaktionen!A4:A5200,BA327,Transaktionen!B4:B5200),8)</f>
        <v>0</v>
      </c>
      <c r="BC327" s="53">
        <f>ROUND(IFERROR(SUM(BB327*(VLOOKUP(BA327,API!1:1048576,13,FALSE))),0),2)</f>
        <v>0</v>
      </c>
    </row>
    <row r="328" spans="6:55" ht="15.75" thickBot="1" x14ac:dyDescent="0.3">
      <c r="F328" s="13">
        <f>Investionen!A329</f>
        <v>0</v>
      </c>
      <c r="G328" s="14">
        <f>IFERROR(IF(Investionen!F329="Verkauf",0,Investionen!J329),0)</f>
        <v>0</v>
      </c>
      <c r="H328" s="13">
        <f>Investionen!A329</f>
        <v>0</v>
      </c>
      <c r="I328" s="14">
        <f>IFERROR(Investionen!I329,0)</f>
        <v>0</v>
      </c>
      <c r="K328" s="145" t="s">
        <v>1670</v>
      </c>
      <c r="L328" s="146" t="s">
        <v>2689</v>
      </c>
      <c r="M328" s="146" t="s">
        <v>3639</v>
      </c>
      <c r="O328" s="13">
        <f>Investionen!A311</f>
        <v>0</v>
      </c>
      <c r="P328" s="14">
        <f>IFERROR(IF(Investionen!F311="Verkauf",0,Investionen!G311),0)</f>
        <v>0</v>
      </c>
      <c r="Q328" s="43"/>
      <c r="R328" s="258"/>
      <c r="T328" s="57"/>
      <c r="U328" s="3">
        <f>ROUND(IFERROR(SUM(T328*(VLOOKUP(S328,API!1:1048576,13,FALSE))),0),2)</f>
        <v>0</v>
      </c>
      <c r="V328" s="56">
        <f>ROUND(SUMIF(Investionen!A4:A5200,S328,Investionen!G4:G5200),2)</f>
        <v>0</v>
      </c>
      <c r="X328" s="31"/>
      <c r="Z328" s="172">
        <f>Investionen!H328</f>
        <v>0</v>
      </c>
      <c r="AE328">
        <v>311</v>
      </c>
      <c r="AJ328">
        <v>308</v>
      </c>
      <c r="AK328" s="199" t="e">
        <f t="shared" si="26"/>
        <v>#VALUE!</v>
      </c>
      <c r="AL328" s="199">
        <f t="shared" ca="1" si="27"/>
        <v>43174</v>
      </c>
      <c r="AM328" t="e">
        <f t="shared" ca="1" si="28"/>
        <v>#VALUE!</v>
      </c>
      <c r="AO328" t="str">
        <f t="shared" si="29"/>
        <v/>
      </c>
      <c r="BA328" s="53"/>
      <c r="BB328" s="53">
        <f>ROUND(SUMIF(Transaktionen!A4:A5200,BA328,Transaktionen!B4:B5200),8)</f>
        <v>0</v>
      </c>
      <c r="BC328" s="53">
        <f>ROUND(IFERROR(SUM(BB328*(VLOOKUP(BA328,API!1:1048576,13,FALSE))),0),2)</f>
        <v>0</v>
      </c>
    </row>
    <row r="329" spans="6:55" ht="15.75" thickBot="1" x14ac:dyDescent="0.3">
      <c r="F329" s="13">
        <f>Investionen!A330</f>
        <v>0</v>
      </c>
      <c r="G329" s="14">
        <f>IFERROR(IF(Investionen!F330="Verkauf",0,Investionen!J330),0)</f>
        <v>0</v>
      </c>
      <c r="H329" s="13">
        <f>Investionen!A330</f>
        <v>0</v>
      </c>
      <c r="I329" s="14">
        <f>IFERROR(Investionen!I330,0)</f>
        <v>0</v>
      </c>
      <c r="K329" s="145" t="s">
        <v>1782</v>
      </c>
      <c r="L329" s="146" t="s">
        <v>2689</v>
      </c>
      <c r="M329" s="146" t="s">
        <v>3751</v>
      </c>
      <c r="O329" s="13">
        <f>Investionen!A312</f>
        <v>0</v>
      </c>
      <c r="P329" s="14">
        <f>IFERROR(IF(Investionen!F312="Verkauf",0,Investionen!G312),0)</f>
        <v>0</v>
      </c>
      <c r="Q329" s="43"/>
      <c r="R329" s="258"/>
      <c r="T329" s="57"/>
      <c r="U329" s="3">
        <f>ROUND(IFERROR(SUM(T329*(VLOOKUP(S329,API!1:1048576,13,FALSE))),0),2)</f>
        <v>0</v>
      </c>
      <c r="V329" s="56">
        <f>ROUND(SUMIF(Investionen!A4:A5200,S329,Investionen!G4:G5200),2)</f>
        <v>0</v>
      </c>
      <c r="X329" s="31"/>
      <c r="Z329" s="172">
        <f>Investionen!H329</f>
        <v>0</v>
      </c>
      <c r="AE329">
        <v>312</v>
      </c>
      <c r="AJ329">
        <v>309</v>
      </c>
      <c r="AK329" s="199" t="e">
        <f t="shared" si="26"/>
        <v>#VALUE!</v>
      </c>
      <c r="AL329" s="199">
        <f t="shared" ca="1" si="27"/>
        <v>43174</v>
      </c>
      <c r="AM329" t="e">
        <f t="shared" ca="1" si="28"/>
        <v>#VALUE!</v>
      </c>
      <c r="AO329" t="str">
        <f t="shared" si="29"/>
        <v/>
      </c>
      <c r="BA329" s="53"/>
      <c r="BB329" s="53">
        <f>ROUND(SUMIF(Transaktionen!A4:A5200,BA329,Transaktionen!B4:B5200),8)</f>
        <v>0</v>
      </c>
      <c r="BC329" s="53">
        <f>ROUND(IFERROR(SUM(BB329*(VLOOKUP(BA329,API!1:1048576,13,FALSE))),0),2)</f>
        <v>0</v>
      </c>
    </row>
    <row r="330" spans="6:55" ht="15.75" thickBot="1" x14ac:dyDescent="0.3">
      <c r="F330" s="13">
        <f>Investionen!A331</f>
        <v>0</v>
      </c>
      <c r="G330" s="14">
        <f>IFERROR(IF(Investionen!F331="Verkauf",0,Investionen!J331),0)</f>
        <v>0</v>
      </c>
      <c r="H330" s="13">
        <f>Investionen!A331</f>
        <v>0</v>
      </c>
      <c r="I330" s="14">
        <f>IFERROR(Investionen!I331,0)</f>
        <v>0</v>
      </c>
      <c r="K330" s="145" t="s">
        <v>2156</v>
      </c>
      <c r="L330" s="146" t="s">
        <v>2689</v>
      </c>
      <c r="M330" s="146" t="s">
        <v>4161</v>
      </c>
      <c r="O330" s="13">
        <f>Investionen!A313</f>
        <v>0</v>
      </c>
      <c r="P330" s="14">
        <f>IFERROR(IF(Investionen!F313="Verkauf",0,Investionen!G313),0)</f>
        <v>0</v>
      </c>
      <c r="Q330" s="43"/>
      <c r="R330" s="258"/>
      <c r="T330" s="57"/>
      <c r="U330" s="3">
        <f>ROUND(IFERROR(SUM(T330*(VLOOKUP(S330,API!1:1048576,13,FALSE))),0),2)</f>
        <v>0</v>
      </c>
      <c r="V330" s="56">
        <f>ROUND(SUMIF(Investionen!A4:A5200,S330,Investionen!G4:G5200),2)</f>
        <v>0</v>
      </c>
      <c r="X330" s="31"/>
      <c r="Z330" s="172">
        <f>Investionen!H330</f>
        <v>0</v>
      </c>
      <c r="AE330" s="9">
        <v>313</v>
      </c>
      <c r="AF330" s="9"/>
      <c r="AJ330" s="9">
        <v>310</v>
      </c>
      <c r="AK330" s="199" t="e">
        <f t="shared" si="26"/>
        <v>#VALUE!</v>
      </c>
      <c r="AL330" s="199">
        <f t="shared" ca="1" si="27"/>
        <v>43174</v>
      </c>
      <c r="AM330" t="e">
        <f t="shared" ca="1" si="28"/>
        <v>#VALUE!</v>
      </c>
      <c r="AO330" t="str">
        <f t="shared" si="29"/>
        <v/>
      </c>
      <c r="BA330" s="53"/>
      <c r="BB330" s="53">
        <f>ROUND(SUMIF(Transaktionen!A4:A5200,BA330,Transaktionen!B4:B5200),8)</f>
        <v>0</v>
      </c>
      <c r="BC330" s="53">
        <f>ROUND(IFERROR(SUM(BB330*(VLOOKUP(BA330,API!1:1048576,13,FALSE))),0),2)</f>
        <v>0</v>
      </c>
    </row>
    <row r="331" spans="6:55" ht="15.75" thickBot="1" x14ac:dyDescent="0.3">
      <c r="F331" s="13">
        <f>Investionen!A332</f>
        <v>0</v>
      </c>
      <c r="G331" s="14">
        <f>IFERROR(IF(Investionen!F332="Verkauf",0,Investionen!J332),0)</f>
        <v>0</v>
      </c>
      <c r="H331" s="13">
        <f>Investionen!A332</f>
        <v>0</v>
      </c>
      <c r="I331" s="14">
        <f>IFERROR(Investionen!I332,0)</f>
        <v>0</v>
      </c>
      <c r="K331" s="145" t="s">
        <v>2641</v>
      </c>
      <c r="L331" s="146" t="s">
        <v>2546</v>
      </c>
      <c r="M331" s="146" t="s">
        <v>4148</v>
      </c>
      <c r="O331" s="13">
        <f>Investionen!A314</f>
        <v>0</v>
      </c>
      <c r="P331" s="14">
        <f>IFERROR(IF(Investionen!F314="Verkauf",0,Investionen!G314),0)</f>
        <v>0</v>
      </c>
      <c r="Q331" s="43"/>
      <c r="R331" s="258"/>
      <c r="T331" s="57"/>
      <c r="U331" s="3">
        <f>ROUND(IFERROR(SUM(T331*(VLOOKUP(S331,API!1:1048576,13,FALSE))),0),2)</f>
        <v>0</v>
      </c>
      <c r="V331" s="56">
        <f>ROUND(SUMIF(Investionen!A4:A5200,S331,Investionen!G4:G5200),2)</f>
        <v>0</v>
      </c>
      <c r="X331" s="31"/>
      <c r="Z331" s="172">
        <f>Investionen!H331</f>
        <v>0</v>
      </c>
      <c r="AE331">
        <v>314</v>
      </c>
      <c r="AJ331">
        <v>311</v>
      </c>
      <c r="AK331" s="199" t="e">
        <f t="shared" si="26"/>
        <v>#VALUE!</v>
      </c>
      <c r="AL331" s="199">
        <f t="shared" ca="1" si="27"/>
        <v>43174</v>
      </c>
      <c r="AM331" t="e">
        <f t="shared" ca="1" si="28"/>
        <v>#VALUE!</v>
      </c>
      <c r="AO331" t="str">
        <f t="shared" si="29"/>
        <v/>
      </c>
      <c r="BA331" s="53"/>
      <c r="BB331" s="53">
        <f>ROUND(SUMIF(Transaktionen!A4:A5200,BA331,Transaktionen!B4:B5200),8)</f>
        <v>0</v>
      </c>
      <c r="BC331" s="53">
        <f>ROUND(IFERROR(SUM(BB331*(VLOOKUP(BA331,API!1:1048576,13,FALSE))),0),2)</f>
        <v>0</v>
      </c>
    </row>
    <row r="332" spans="6:55" ht="15.75" thickBot="1" x14ac:dyDescent="0.3">
      <c r="F332" s="13">
        <f>Investionen!A333</f>
        <v>0</v>
      </c>
      <c r="G332" s="14">
        <f>IFERROR(IF(Investionen!F333="Verkauf",0,Investionen!J333),0)</f>
        <v>0</v>
      </c>
      <c r="H332" s="13">
        <f>Investionen!A333</f>
        <v>0</v>
      </c>
      <c r="I332" s="14">
        <f>IFERROR(Investionen!I333,0)</f>
        <v>0</v>
      </c>
      <c r="K332" s="147" t="s">
        <v>1607</v>
      </c>
      <c r="L332" s="148" t="s">
        <v>2712</v>
      </c>
      <c r="M332" s="148" t="s">
        <v>3564</v>
      </c>
      <c r="O332" s="13">
        <f>Investionen!A315</f>
        <v>0</v>
      </c>
      <c r="P332" s="14">
        <f>IFERROR(IF(Investionen!F315="Verkauf",0,Investionen!G315),0)</f>
        <v>0</v>
      </c>
      <c r="Q332" s="43"/>
      <c r="R332" s="258"/>
      <c r="T332" s="57"/>
      <c r="U332" s="3">
        <f>ROUND(IFERROR(SUM(T332*(VLOOKUP(S332,API!1:1048576,13,FALSE))),0),2)</f>
        <v>0</v>
      </c>
      <c r="V332" s="56">
        <f>ROUND(SUMIF(Investionen!A4:A5200,S332,Investionen!G4:G5200),2)</f>
        <v>0</v>
      </c>
      <c r="X332" s="31"/>
      <c r="Z332" s="172">
        <f>Investionen!H332</f>
        <v>0</v>
      </c>
      <c r="AE332">
        <v>315</v>
      </c>
      <c r="AJ332">
        <v>312</v>
      </c>
      <c r="AK332" s="199" t="e">
        <f t="shared" si="26"/>
        <v>#VALUE!</v>
      </c>
      <c r="AL332" s="199">
        <f t="shared" ca="1" si="27"/>
        <v>43174</v>
      </c>
      <c r="AM332" t="e">
        <f t="shared" ca="1" si="28"/>
        <v>#VALUE!</v>
      </c>
      <c r="AO332" t="str">
        <f t="shared" si="29"/>
        <v/>
      </c>
      <c r="BA332" s="53"/>
      <c r="BB332" s="53">
        <f>ROUND(SUMIF(Transaktionen!A4:A5200,BA332,Transaktionen!B4:B5200),8)</f>
        <v>0</v>
      </c>
      <c r="BC332" s="53">
        <f>ROUND(IFERROR(SUM(BB332*(VLOOKUP(BA332,API!1:1048576,13,FALSE))),0),2)</f>
        <v>0</v>
      </c>
    </row>
    <row r="333" spans="6:55" ht="15.75" thickBot="1" x14ac:dyDescent="0.3">
      <c r="F333" s="13">
        <f>Investionen!A334</f>
        <v>0</v>
      </c>
      <c r="G333" s="14">
        <f>IFERROR(IF(Investionen!F334="Verkauf",0,Investionen!J334),0)</f>
        <v>0</v>
      </c>
      <c r="H333" s="13">
        <f>Investionen!A334</f>
        <v>0</v>
      </c>
      <c r="I333" s="14">
        <f>IFERROR(Investionen!I334,0)</f>
        <v>0</v>
      </c>
      <c r="K333" s="145" t="s">
        <v>1978</v>
      </c>
      <c r="L333" s="146" t="s">
        <v>2712</v>
      </c>
      <c r="M333" s="146" t="s">
        <v>3743</v>
      </c>
      <c r="O333" s="13">
        <f>Investionen!A316</f>
        <v>0</v>
      </c>
      <c r="P333" s="14">
        <f>IFERROR(IF(Investionen!F316="Verkauf",0,Investionen!G316),0)</f>
        <v>0</v>
      </c>
      <c r="Q333" s="43"/>
      <c r="R333" s="258"/>
      <c r="T333" s="57"/>
      <c r="U333" s="3">
        <f>ROUND(IFERROR(SUM(T333*(VLOOKUP(S333,API!1:1048576,13,FALSE))),0),2)</f>
        <v>0</v>
      </c>
      <c r="V333" s="56">
        <f>ROUND(SUMIF(Investionen!A4:A5200,S333,Investionen!G4:G5200),2)</f>
        <v>0</v>
      </c>
      <c r="X333" s="31"/>
      <c r="Z333" s="172">
        <f>Investionen!H333</f>
        <v>0</v>
      </c>
      <c r="AE333" s="9">
        <v>316</v>
      </c>
      <c r="AF333" s="9"/>
      <c r="AJ333" s="9">
        <v>313</v>
      </c>
      <c r="AK333" s="199" t="e">
        <f t="shared" si="26"/>
        <v>#VALUE!</v>
      </c>
      <c r="AL333" s="199">
        <f t="shared" ca="1" si="27"/>
        <v>43174</v>
      </c>
      <c r="AM333" t="e">
        <f t="shared" ca="1" si="28"/>
        <v>#VALUE!</v>
      </c>
      <c r="AO333" t="str">
        <f t="shared" si="29"/>
        <v/>
      </c>
      <c r="BA333" s="53"/>
      <c r="BB333" s="53">
        <f>ROUND(SUMIF(Transaktionen!A4:A5200,BA333,Transaktionen!B4:B5200),8)</f>
        <v>0</v>
      </c>
      <c r="BC333" s="53">
        <f>ROUND(IFERROR(SUM(BB333*(VLOOKUP(BA333,API!1:1048576,13,FALSE))),0),2)</f>
        <v>0</v>
      </c>
    </row>
    <row r="334" spans="6:55" ht="15.75" thickBot="1" x14ac:dyDescent="0.3">
      <c r="F334" s="13">
        <f>Investionen!A335</f>
        <v>0</v>
      </c>
      <c r="G334" s="14">
        <f>IFERROR(IF(Investionen!F335="Verkauf",0,Investionen!J335),0)</f>
        <v>0</v>
      </c>
      <c r="H334" s="13">
        <f>Investionen!A335</f>
        <v>0</v>
      </c>
      <c r="I334" s="14">
        <f>IFERROR(Investionen!I335,0)</f>
        <v>0</v>
      </c>
      <c r="K334" s="147" t="s">
        <v>2104</v>
      </c>
      <c r="L334" s="148" t="s">
        <v>2712</v>
      </c>
      <c r="M334" s="148" t="s">
        <v>4094</v>
      </c>
      <c r="O334" s="13">
        <f>Investionen!A317</f>
        <v>0</v>
      </c>
      <c r="P334" s="14">
        <f>IFERROR(IF(Investionen!F317="Verkauf",0,Investionen!G317),0)</f>
        <v>0</v>
      </c>
      <c r="Q334" s="43"/>
      <c r="R334" s="258"/>
      <c r="T334" s="57"/>
      <c r="U334" s="3">
        <f>ROUND(IFERROR(SUM(T334*(VLOOKUP(S334,API!1:1048576,13,FALSE))),0),2)</f>
        <v>0</v>
      </c>
      <c r="V334" s="56">
        <f>ROUND(SUMIF(Investionen!A4:A5200,S334,Investionen!G4:G5200),2)</f>
        <v>0</v>
      </c>
      <c r="X334" s="31"/>
      <c r="Z334" s="172">
        <f>Investionen!H334</f>
        <v>0</v>
      </c>
      <c r="AE334">
        <v>317</v>
      </c>
      <c r="AJ334">
        <v>314</v>
      </c>
      <c r="AK334" s="199" t="e">
        <f t="shared" si="26"/>
        <v>#VALUE!</v>
      </c>
      <c r="AL334" s="199">
        <f t="shared" ca="1" si="27"/>
        <v>43174</v>
      </c>
      <c r="AM334" t="e">
        <f t="shared" ca="1" si="28"/>
        <v>#VALUE!</v>
      </c>
      <c r="AO334" t="str">
        <f t="shared" si="29"/>
        <v/>
      </c>
      <c r="BA334" s="53"/>
      <c r="BB334" s="53">
        <f>ROUND(SUMIF(Transaktionen!A4:A5200,BA334,Transaktionen!B4:B5200),8)</f>
        <v>0</v>
      </c>
      <c r="BC334" s="53">
        <f>ROUND(IFERROR(SUM(BB334*(VLOOKUP(BA334,API!1:1048576,13,FALSE))),0),2)</f>
        <v>0</v>
      </c>
    </row>
    <row r="335" spans="6:55" ht="15.75" thickBot="1" x14ac:dyDescent="0.3">
      <c r="F335" s="13">
        <f>Investionen!A336</f>
        <v>0</v>
      </c>
      <c r="G335" s="14">
        <f>IFERROR(IF(Investionen!F336="Verkauf",0,Investionen!J336),0)</f>
        <v>0</v>
      </c>
      <c r="H335" s="13">
        <f>Investionen!A336</f>
        <v>0</v>
      </c>
      <c r="I335" s="14">
        <f>IFERROR(Investionen!I336,0)</f>
        <v>0</v>
      </c>
      <c r="K335" s="147" t="s">
        <v>2307</v>
      </c>
      <c r="L335" s="148" t="s">
        <v>2712</v>
      </c>
      <c r="M335" s="148" t="s">
        <v>4287</v>
      </c>
      <c r="O335" s="13">
        <f>Investionen!A318</f>
        <v>0</v>
      </c>
      <c r="P335" s="14">
        <f>IFERROR(IF(Investionen!F318="Verkauf",0,Investionen!G318),0)</f>
        <v>0</v>
      </c>
      <c r="Q335" s="43"/>
      <c r="R335" s="258"/>
      <c r="T335" s="57"/>
      <c r="U335" s="3">
        <f>ROUND(IFERROR(SUM(T335*(VLOOKUP(S335,API!1:1048576,13,FALSE))),0),2)</f>
        <v>0</v>
      </c>
      <c r="V335" s="56">
        <f>ROUND(SUMIF(Investionen!A4:A5200,S335,Investionen!G4:G5200),2)</f>
        <v>0</v>
      </c>
      <c r="X335" s="31"/>
      <c r="Z335" s="172">
        <f>Investionen!H335</f>
        <v>0</v>
      </c>
      <c r="AE335">
        <v>318</v>
      </c>
      <c r="AJ335">
        <v>315</v>
      </c>
      <c r="AK335" s="199" t="e">
        <f t="shared" si="26"/>
        <v>#VALUE!</v>
      </c>
      <c r="AL335" s="199">
        <f t="shared" ca="1" si="27"/>
        <v>43174</v>
      </c>
      <c r="AM335" t="e">
        <f t="shared" ca="1" si="28"/>
        <v>#VALUE!</v>
      </c>
      <c r="AO335" t="str">
        <f t="shared" si="29"/>
        <v/>
      </c>
      <c r="BA335" s="53"/>
      <c r="BB335" s="53">
        <f>ROUND(SUMIF(Transaktionen!A4:A5200,BA335,Transaktionen!B4:B5200),8)</f>
        <v>0</v>
      </c>
      <c r="BC335" s="53">
        <f>ROUND(IFERROR(SUM(BB335*(VLOOKUP(BA335,API!1:1048576,13,FALSE))),0),2)</f>
        <v>0</v>
      </c>
    </row>
    <row r="336" spans="6:55" ht="15.75" thickBot="1" x14ac:dyDescent="0.3">
      <c r="F336" s="13">
        <f>Investionen!A337</f>
        <v>0</v>
      </c>
      <c r="G336" s="14">
        <f>IFERROR(IF(Investionen!F337="Verkauf",0,Investionen!J337),0)</f>
        <v>0</v>
      </c>
      <c r="H336" s="13">
        <f>Investionen!A337</f>
        <v>0</v>
      </c>
      <c r="I336" s="14">
        <f>IFERROR(Investionen!I337,0)</f>
        <v>0</v>
      </c>
      <c r="K336" s="145" t="s">
        <v>1533</v>
      </c>
      <c r="L336" s="146" t="s">
        <v>2614</v>
      </c>
      <c r="M336" s="146" t="s">
        <v>3523</v>
      </c>
      <c r="O336" s="13">
        <f>Investionen!A319</f>
        <v>0</v>
      </c>
      <c r="P336" s="14">
        <f>IFERROR(IF(Investionen!F319="Verkauf",0,Investionen!G319),0)</f>
        <v>0</v>
      </c>
      <c r="Q336" s="43"/>
      <c r="R336" s="258"/>
      <c r="T336" s="57"/>
      <c r="U336" s="3">
        <f>ROUND(IFERROR(SUM(T336*(VLOOKUP(S336,API!1:1048576,13,FALSE))),0),2)</f>
        <v>0</v>
      </c>
      <c r="V336" s="56">
        <f>ROUND(SUMIF(Investionen!A4:A5200,S336,Investionen!G4:G5200),2)</f>
        <v>0</v>
      </c>
      <c r="X336" s="31"/>
      <c r="Z336" s="172">
        <f>Investionen!H336</f>
        <v>0</v>
      </c>
      <c r="AE336" s="9">
        <v>319</v>
      </c>
      <c r="AF336" s="9"/>
      <c r="AJ336" s="9">
        <v>316</v>
      </c>
      <c r="AK336" s="199" t="e">
        <f t="shared" si="26"/>
        <v>#VALUE!</v>
      </c>
      <c r="AL336" s="199">
        <f t="shared" ca="1" si="27"/>
        <v>43174</v>
      </c>
      <c r="AM336" t="e">
        <f t="shared" ca="1" si="28"/>
        <v>#VALUE!</v>
      </c>
      <c r="AO336" t="str">
        <f t="shared" si="29"/>
        <v/>
      </c>
      <c r="BA336" s="53"/>
      <c r="BB336" s="53">
        <f>ROUND(SUMIF(Transaktionen!A4:A5200,BA336,Transaktionen!B4:B5200),8)</f>
        <v>0</v>
      </c>
      <c r="BC336" s="53">
        <f>ROUND(IFERROR(SUM(BB336*(VLOOKUP(BA336,API!1:1048576,13,FALSE))),0),2)</f>
        <v>0</v>
      </c>
    </row>
    <row r="337" spans="6:55" ht="15.75" thickBot="1" x14ac:dyDescent="0.3">
      <c r="F337" s="13">
        <f>Investionen!A338</f>
        <v>0</v>
      </c>
      <c r="G337" s="14">
        <f>IFERROR(IF(Investionen!F338="Verkauf",0,Investionen!J338),0)</f>
        <v>0</v>
      </c>
      <c r="H337" s="13">
        <f>Investionen!A338</f>
        <v>0</v>
      </c>
      <c r="I337" s="14">
        <f>IFERROR(Investionen!I338,0)</f>
        <v>0</v>
      </c>
      <c r="K337" s="147" t="s">
        <v>1505</v>
      </c>
      <c r="L337" s="148" t="s">
        <v>2614</v>
      </c>
      <c r="M337" s="148" t="s">
        <v>3531</v>
      </c>
      <c r="O337" s="13">
        <f>Investionen!A320</f>
        <v>0</v>
      </c>
      <c r="P337" s="14">
        <f>IFERROR(IF(Investionen!F320="Verkauf",0,Investionen!G320),0)</f>
        <v>0</v>
      </c>
      <c r="Q337" s="43"/>
      <c r="R337" s="258"/>
      <c r="T337" s="57"/>
      <c r="U337" s="3">
        <f>ROUND(IFERROR(SUM(T337*(VLOOKUP(S337,API!1:1048576,13,FALSE))),0),2)</f>
        <v>0</v>
      </c>
      <c r="V337" s="56">
        <f>ROUND(SUMIF(Investionen!A4:A5200,S337,Investionen!G4:G5200),2)</f>
        <v>0</v>
      </c>
      <c r="X337" s="31"/>
      <c r="Z337" s="172">
        <f>Investionen!H337</f>
        <v>0</v>
      </c>
      <c r="AE337">
        <v>320</v>
      </c>
      <c r="AJ337">
        <v>317</v>
      </c>
      <c r="AK337" s="199" t="e">
        <f t="shared" si="26"/>
        <v>#VALUE!</v>
      </c>
      <c r="AL337" s="199">
        <f t="shared" ca="1" si="27"/>
        <v>43174</v>
      </c>
      <c r="AM337" t="e">
        <f t="shared" ca="1" si="28"/>
        <v>#VALUE!</v>
      </c>
      <c r="AO337" t="str">
        <f t="shared" si="29"/>
        <v/>
      </c>
      <c r="BA337" s="53"/>
      <c r="BB337" s="53">
        <f>ROUND(SUMIF(Transaktionen!A4:A5200,BA337,Transaktionen!B4:B5200),8)</f>
        <v>0</v>
      </c>
      <c r="BC337" s="53">
        <f>ROUND(IFERROR(SUM(BB337*(VLOOKUP(BA337,API!1:1048576,13,FALSE))),0),2)</f>
        <v>0</v>
      </c>
    </row>
    <row r="338" spans="6:55" ht="15.75" thickBot="1" x14ac:dyDescent="0.3">
      <c r="F338" s="13">
        <f>Investionen!A339</f>
        <v>0</v>
      </c>
      <c r="G338" s="14">
        <f>IFERROR(IF(Investionen!F339="Verkauf",0,Investionen!J339),0)</f>
        <v>0</v>
      </c>
      <c r="H338" s="13">
        <f>Investionen!A339</f>
        <v>0</v>
      </c>
      <c r="I338" s="14">
        <f>IFERROR(Investionen!I339,0)</f>
        <v>0</v>
      </c>
      <c r="K338" s="147" t="s">
        <v>1634</v>
      </c>
      <c r="L338" s="148" t="s">
        <v>2614</v>
      </c>
      <c r="M338" s="148" t="s">
        <v>3654</v>
      </c>
      <c r="O338" s="13">
        <f>Investionen!A321</f>
        <v>0</v>
      </c>
      <c r="P338" s="14">
        <f>IFERROR(IF(Investionen!F321="Verkauf",0,Investionen!G321),0)</f>
        <v>0</v>
      </c>
      <c r="Q338" s="43"/>
      <c r="R338" s="258"/>
      <c r="T338" s="57"/>
      <c r="U338" s="3">
        <f>ROUND(IFERROR(SUM(T338*(VLOOKUP(S338,API!1:1048576,13,FALSE))),0),2)</f>
        <v>0</v>
      </c>
      <c r="V338" s="56">
        <f>ROUND(SUMIF(Investionen!A4:A5200,S338,Investionen!G4:G5200),2)</f>
        <v>0</v>
      </c>
      <c r="X338" s="31"/>
      <c r="Z338" s="172">
        <f>Investionen!H338</f>
        <v>0</v>
      </c>
      <c r="AE338">
        <v>321</v>
      </c>
      <c r="AJ338">
        <v>318</v>
      </c>
      <c r="AK338" s="199" t="e">
        <f t="shared" si="26"/>
        <v>#VALUE!</v>
      </c>
      <c r="AL338" s="199">
        <f t="shared" ca="1" si="27"/>
        <v>43174</v>
      </c>
      <c r="AM338" t="e">
        <f t="shared" ca="1" si="28"/>
        <v>#VALUE!</v>
      </c>
      <c r="AO338" t="str">
        <f t="shared" si="29"/>
        <v/>
      </c>
      <c r="BA338" s="53"/>
      <c r="BB338" s="53">
        <f>ROUND(SUMIF(Transaktionen!A4:A5200,BA338,Transaktionen!B4:B5200),8)</f>
        <v>0</v>
      </c>
      <c r="BC338" s="53">
        <f>ROUND(IFERROR(SUM(BB338*(VLOOKUP(BA338,API!1:1048576,13,FALSE))),0),2)</f>
        <v>0</v>
      </c>
    </row>
    <row r="339" spans="6:55" ht="15.75" thickBot="1" x14ac:dyDescent="0.3">
      <c r="F339" s="13">
        <f>Investionen!A340</f>
        <v>0</v>
      </c>
      <c r="G339" s="14">
        <f>IFERROR(IF(Investionen!F340="Verkauf",0,Investionen!J340),0)</f>
        <v>0</v>
      </c>
      <c r="H339" s="13">
        <f>Investionen!A340</f>
        <v>0</v>
      </c>
      <c r="I339" s="14">
        <f>IFERROR(Investionen!I340,0)</f>
        <v>0</v>
      </c>
      <c r="K339" s="147" t="s">
        <v>1617</v>
      </c>
      <c r="L339" s="148" t="s">
        <v>2671</v>
      </c>
      <c r="M339" s="148" t="s">
        <v>3604</v>
      </c>
      <c r="O339" s="13">
        <f>Investionen!A322</f>
        <v>0</v>
      </c>
      <c r="P339" s="14">
        <f>IFERROR(IF(Investionen!F322="Verkauf",0,Investionen!G322),0)</f>
        <v>0</v>
      </c>
      <c r="Q339" s="43"/>
      <c r="R339" s="258"/>
      <c r="T339" s="57"/>
      <c r="U339" s="3">
        <f>ROUND(IFERROR(SUM(T339*(VLOOKUP(S339,API!1:1048576,13,FALSE))),0),2)</f>
        <v>0</v>
      </c>
      <c r="V339" s="56">
        <f>ROUND(SUMIF(Investionen!A4:A5200,S339,Investionen!G4:G5200),2)</f>
        <v>0</v>
      </c>
      <c r="X339" s="31"/>
      <c r="Z339" s="172">
        <f>Investionen!H339</f>
        <v>0</v>
      </c>
      <c r="AE339" s="9">
        <v>322</v>
      </c>
      <c r="AF339" s="9"/>
      <c r="AJ339" s="9">
        <v>319</v>
      </c>
      <c r="AK339" s="199" t="e">
        <f t="shared" si="26"/>
        <v>#VALUE!</v>
      </c>
      <c r="AL339" s="199">
        <f t="shared" ca="1" si="27"/>
        <v>43174</v>
      </c>
      <c r="AM339" t="e">
        <f t="shared" ca="1" si="28"/>
        <v>#VALUE!</v>
      </c>
      <c r="AO339" t="str">
        <f t="shared" si="29"/>
        <v/>
      </c>
      <c r="BA339" s="53"/>
      <c r="BB339" s="53">
        <f>ROUND(SUMIF(Transaktionen!A4:A5200,BA339,Transaktionen!B4:B5200),8)</f>
        <v>0</v>
      </c>
      <c r="BC339" s="53">
        <f>ROUND(IFERROR(SUM(BB339*(VLOOKUP(BA339,API!1:1048576,13,FALSE))),0),2)</f>
        <v>0</v>
      </c>
    </row>
    <row r="340" spans="6:55" ht="15.75" thickBot="1" x14ac:dyDescent="0.3">
      <c r="F340" s="13">
        <f>Investionen!A341</f>
        <v>0</v>
      </c>
      <c r="G340" s="14">
        <f>IFERROR(IF(Investionen!F341="Verkauf",0,Investionen!J341),0)</f>
        <v>0</v>
      </c>
      <c r="H340" s="13">
        <f>Investionen!A341</f>
        <v>0</v>
      </c>
      <c r="I340" s="14">
        <f>IFERROR(Investionen!I341,0)</f>
        <v>0</v>
      </c>
      <c r="K340" s="147" t="s">
        <v>24</v>
      </c>
      <c r="L340" s="148" t="s">
        <v>2703</v>
      </c>
      <c r="M340" s="148" t="s">
        <v>3036</v>
      </c>
      <c r="O340" s="13">
        <f>Investionen!A323</f>
        <v>0</v>
      </c>
      <c r="P340" s="14">
        <f>IFERROR(IF(Investionen!F323="Verkauf",0,Investionen!G323),0)</f>
        <v>0</v>
      </c>
      <c r="Q340" s="43"/>
      <c r="R340" s="258"/>
      <c r="T340" s="57"/>
      <c r="U340" s="3">
        <f>ROUND(IFERROR(SUM(T340*(VLOOKUP(S340,API!1:1048576,13,FALSE))),0),2)</f>
        <v>0</v>
      </c>
      <c r="V340" s="56">
        <f>ROUND(SUMIF(Investionen!A4:A5200,S340,Investionen!G4:G5200),2)</f>
        <v>0</v>
      </c>
      <c r="X340" s="31"/>
      <c r="Z340" s="172">
        <f>Investionen!H340</f>
        <v>0</v>
      </c>
      <c r="AE340">
        <v>323</v>
      </c>
      <c r="AJ340">
        <v>320</v>
      </c>
      <c r="AK340" s="199" t="e">
        <f t="shared" si="26"/>
        <v>#VALUE!</v>
      </c>
      <c r="AL340" s="199">
        <f t="shared" ca="1" si="27"/>
        <v>43174</v>
      </c>
      <c r="AM340" t="e">
        <f t="shared" ca="1" si="28"/>
        <v>#VALUE!</v>
      </c>
      <c r="AO340" t="str">
        <f t="shared" si="29"/>
        <v/>
      </c>
      <c r="BA340" s="53"/>
      <c r="BB340" s="53">
        <f>ROUND(SUMIF(Transaktionen!A4:A5200,BA340,Transaktionen!B4:B5200),8)</f>
        <v>0</v>
      </c>
      <c r="BC340" s="53">
        <f>ROUND(IFERROR(SUM(BB340*(VLOOKUP(BA340,API!1:1048576,13,FALSE))),0),2)</f>
        <v>0</v>
      </c>
    </row>
    <row r="341" spans="6:55" ht="15.75" thickBot="1" x14ac:dyDescent="0.3">
      <c r="F341" s="13">
        <f>Investionen!A342</f>
        <v>0</v>
      </c>
      <c r="G341" s="14">
        <f>IFERROR(IF(Investionen!F342="Verkauf",0,Investionen!J342),0)</f>
        <v>0</v>
      </c>
      <c r="H341" s="13">
        <f>Investionen!A342</f>
        <v>0</v>
      </c>
      <c r="I341" s="14">
        <f>IFERROR(Investionen!I342,0)</f>
        <v>0</v>
      </c>
      <c r="K341" s="147" t="s">
        <v>1271</v>
      </c>
      <c r="L341" s="148" t="s">
        <v>2703</v>
      </c>
      <c r="M341" s="148" t="s">
        <v>3234</v>
      </c>
      <c r="O341" s="13">
        <f>Investionen!A324</f>
        <v>0</v>
      </c>
      <c r="P341" s="14">
        <f>IFERROR(IF(Investionen!F324="Verkauf",0,Investionen!G324),0)</f>
        <v>0</v>
      </c>
      <c r="Q341" s="43"/>
      <c r="R341" s="258"/>
      <c r="T341" s="57"/>
      <c r="U341" s="3">
        <f>ROUND(IFERROR(SUM(T341*(VLOOKUP(S341,API!1:1048576,13,FALSE))),0),2)</f>
        <v>0</v>
      </c>
      <c r="V341" s="56">
        <f>ROUND(SUMIF(Investionen!A4:A5200,S341,Investionen!G4:G5200),2)</f>
        <v>0</v>
      </c>
      <c r="X341" s="31"/>
      <c r="Z341" s="172">
        <f>Investionen!H341</f>
        <v>0</v>
      </c>
      <c r="AE341">
        <v>324</v>
      </c>
      <c r="AJ341">
        <v>321</v>
      </c>
      <c r="AK341" s="199" t="e">
        <f t="shared" si="26"/>
        <v>#VALUE!</v>
      </c>
      <c r="AL341" s="199">
        <f t="shared" ca="1" si="27"/>
        <v>43174</v>
      </c>
      <c r="AM341" t="e">
        <f t="shared" ca="1" si="28"/>
        <v>#VALUE!</v>
      </c>
      <c r="AO341" t="str">
        <f t="shared" si="29"/>
        <v/>
      </c>
      <c r="BA341" s="53"/>
      <c r="BB341" s="53">
        <f>ROUND(SUMIF(Transaktionen!A4:A5200,BA341,Transaktionen!B4:B5200),8)</f>
        <v>0</v>
      </c>
      <c r="BC341" s="53">
        <f>ROUND(IFERROR(SUM(BB341*(VLOOKUP(BA341,API!1:1048576,13,FALSE))),0),2)</f>
        <v>0</v>
      </c>
    </row>
    <row r="342" spans="6:55" ht="15.75" thickBot="1" x14ac:dyDescent="0.3">
      <c r="F342" s="13">
        <f>Investionen!A343</f>
        <v>0</v>
      </c>
      <c r="G342" s="14">
        <f>IFERROR(IF(Investionen!F343="Verkauf",0,Investionen!J343),0)</f>
        <v>0</v>
      </c>
      <c r="H342" s="13">
        <f>Investionen!A343</f>
        <v>0</v>
      </c>
      <c r="I342" s="14">
        <f>IFERROR(Investionen!I343,0)</f>
        <v>0</v>
      </c>
      <c r="K342" s="147" t="s">
        <v>1702</v>
      </c>
      <c r="L342" s="148" t="s">
        <v>2703</v>
      </c>
      <c r="M342" s="148" t="s">
        <v>3661</v>
      </c>
      <c r="O342" s="13">
        <f>Investionen!A325</f>
        <v>0</v>
      </c>
      <c r="P342" s="14">
        <f>IFERROR(IF(Investionen!F325="Verkauf",0,Investionen!G325),0)</f>
        <v>0</v>
      </c>
      <c r="Q342" s="43"/>
      <c r="R342" s="258"/>
      <c r="T342" s="57"/>
      <c r="U342" s="3">
        <f>ROUND(IFERROR(SUM(T342*(VLOOKUP(S342,API!1:1048576,13,FALSE))),0),2)</f>
        <v>0</v>
      </c>
      <c r="V342" s="56">
        <f>ROUND(SUMIF(Investionen!A4:A5200,S342,Investionen!G4:G5200),2)</f>
        <v>0</v>
      </c>
      <c r="X342" s="31"/>
      <c r="Z342" s="172">
        <f>Investionen!H342</f>
        <v>0</v>
      </c>
      <c r="AE342" s="9">
        <v>325</v>
      </c>
      <c r="AF342" s="9"/>
      <c r="AJ342" s="9">
        <v>322</v>
      </c>
      <c r="AK342" s="199" t="e">
        <f t="shared" ref="AK342:AK405" si="30">DATEVALUE(AI342)</f>
        <v>#VALUE!</v>
      </c>
      <c r="AL342" s="199">
        <f t="shared" ref="AL342:AL405" ca="1" si="31">TODAY()</f>
        <v>43174</v>
      </c>
      <c r="AM342" t="e">
        <f t="shared" ref="AM342:AM405" ca="1" si="32">SUM(AL342-AK342) +1</f>
        <v>#VALUE!</v>
      </c>
      <c r="AO342" t="str">
        <f t="shared" ref="AO342:AO405" si="33">AN342&amp;AH342</f>
        <v/>
      </c>
      <c r="BA342" s="53"/>
      <c r="BB342" s="53">
        <f>ROUND(SUMIF(Transaktionen!A4:A5200,BA342,Transaktionen!B4:B5200),8)</f>
        <v>0</v>
      </c>
      <c r="BC342" s="53">
        <f>ROUND(IFERROR(SUM(BB342*(VLOOKUP(BA342,API!1:1048576,13,FALSE))),0),2)</f>
        <v>0</v>
      </c>
    </row>
    <row r="343" spans="6:55" ht="15.75" thickBot="1" x14ac:dyDescent="0.3">
      <c r="F343" s="13">
        <f>Investionen!A344</f>
        <v>0</v>
      </c>
      <c r="G343" s="14">
        <f>IFERROR(IF(Investionen!F344="Verkauf",0,Investionen!J344),0)</f>
        <v>0</v>
      </c>
      <c r="H343" s="13">
        <f>Investionen!A344</f>
        <v>0</v>
      </c>
      <c r="I343" s="14">
        <f>IFERROR(Investionen!I344,0)</f>
        <v>0</v>
      </c>
      <c r="K343" s="145" t="s">
        <v>1581</v>
      </c>
      <c r="L343" s="146" t="s">
        <v>2590</v>
      </c>
      <c r="M343" s="146" t="s">
        <v>3618</v>
      </c>
      <c r="O343" s="13">
        <f>Investionen!A326</f>
        <v>0</v>
      </c>
      <c r="P343" s="14">
        <f>IFERROR(IF(Investionen!F326="Verkauf",0,Investionen!G326),0)</f>
        <v>0</v>
      </c>
      <c r="Q343" s="43"/>
      <c r="R343" s="258"/>
      <c r="T343" s="57"/>
      <c r="U343" s="3">
        <f>ROUND(IFERROR(SUM(T343*(VLOOKUP(S343,API!1:1048576,13,FALSE))),0),2)</f>
        <v>0</v>
      </c>
      <c r="V343" s="56">
        <f>ROUND(SUMIF(Investionen!A4:A5200,S343,Investionen!G4:G5200),2)</f>
        <v>0</v>
      </c>
      <c r="X343" s="31"/>
      <c r="Z343" s="172">
        <f>Investionen!H343</f>
        <v>0</v>
      </c>
      <c r="AE343">
        <v>326</v>
      </c>
      <c r="AJ343">
        <v>323</v>
      </c>
      <c r="AK343" s="199" t="e">
        <f t="shared" si="30"/>
        <v>#VALUE!</v>
      </c>
      <c r="AL343" s="199">
        <f t="shared" ca="1" si="31"/>
        <v>43174</v>
      </c>
      <c r="AM343" t="e">
        <f t="shared" ca="1" si="32"/>
        <v>#VALUE!</v>
      </c>
      <c r="AO343" t="str">
        <f t="shared" si="33"/>
        <v/>
      </c>
      <c r="BA343" s="53"/>
      <c r="BB343" s="53">
        <f>ROUND(SUMIF(Transaktionen!A4:A5200,BA343,Transaktionen!B4:B5200),8)</f>
        <v>0</v>
      </c>
      <c r="BC343" s="53">
        <f>ROUND(IFERROR(SUM(BB343*(VLOOKUP(BA343,API!1:1048576,13,FALSE))),0),2)</f>
        <v>0</v>
      </c>
    </row>
    <row r="344" spans="6:55" ht="15.75" thickBot="1" x14ac:dyDescent="0.3">
      <c r="F344" s="13">
        <f>Investionen!A345</f>
        <v>0</v>
      </c>
      <c r="G344" s="14">
        <f>IFERROR(IF(Investionen!F345="Verkauf",0,Investionen!J345),0)</f>
        <v>0</v>
      </c>
      <c r="H344" s="13">
        <f>Investionen!A345</f>
        <v>0</v>
      </c>
      <c r="I344" s="14">
        <f>IFERROR(Investionen!I345,0)</f>
        <v>0</v>
      </c>
      <c r="K344" s="147" t="s">
        <v>1955</v>
      </c>
      <c r="L344" s="148" t="s">
        <v>2590</v>
      </c>
      <c r="M344" s="148" t="s">
        <v>3935</v>
      </c>
      <c r="O344" s="13">
        <f>Investionen!A327</f>
        <v>0</v>
      </c>
      <c r="P344" s="14">
        <f>IFERROR(IF(Investionen!F327="Verkauf",0,Investionen!G327),0)</f>
        <v>0</v>
      </c>
      <c r="Q344" s="43"/>
      <c r="R344" s="258"/>
      <c r="T344" s="57"/>
      <c r="U344" s="3">
        <f>ROUND(IFERROR(SUM(T344*(VLOOKUP(S344,API!1:1048576,13,FALSE))),0),2)</f>
        <v>0</v>
      </c>
      <c r="V344" s="56">
        <f>ROUND(SUMIF(Investionen!A4:A5200,S344,Investionen!G4:G5200),2)</f>
        <v>0</v>
      </c>
      <c r="X344" s="31"/>
      <c r="Z344" s="172">
        <f>Investionen!H344</f>
        <v>0</v>
      </c>
      <c r="AE344">
        <v>327</v>
      </c>
      <c r="AJ344">
        <v>324</v>
      </c>
      <c r="AK344" s="199" t="e">
        <f t="shared" si="30"/>
        <v>#VALUE!</v>
      </c>
      <c r="AL344" s="199">
        <f t="shared" ca="1" si="31"/>
        <v>43174</v>
      </c>
      <c r="AM344" t="e">
        <f t="shared" ca="1" si="32"/>
        <v>#VALUE!</v>
      </c>
      <c r="AO344" t="str">
        <f t="shared" si="33"/>
        <v/>
      </c>
      <c r="BA344" s="53"/>
      <c r="BB344" s="53">
        <f>ROUND(SUMIF(Transaktionen!A4:A5200,BA344,Transaktionen!B4:B5200),8)</f>
        <v>0</v>
      </c>
      <c r="BC344" s="53">
        <f>ROUND(IFERROR(SUM(BB344*(VLOOKUP(BA344,API!1:1048576,13,FALSE))),0),2)</f>
        <v>0</v>
      </c>
    </row>
    <row r="345" spans="6:55" ht="15.75" thickBot="1" x14ac:dyDescent="0.3">
      <c r="F345" s="13">
        <f>Investionen!A346</f>
        <v>0</v>
      </c>
      <c r="G345" s="14">
        <f>IFERROR(IF(Investionen!F346="Verkauf",0,Investionen!J346),0)</f>
        <v>0</v>
      </c>
      <c r="H345" s="13">
        <f>Investionen!A346</f>
        <v>0</v>
      </c>
      <c r="I345" s="14">
        <f>IFERROR(Investionen!I346,0)</f>
        <v>0</v>
      </c>
      <c r="K345" s="147" t="s">
        <v>1191</v>
      </c>
      <c r="L345" s="148" t="s">
        <v>2526</v>
      </c>
      <c r="M345" s="148" t="s">
        <v>3191</v>
      </c>
      <c r="O345" s="13">
        <f>Investionen!A328</f>
        <v>0</v>
      </c>
      <c r="P345" s="14">
        <f>IFERROR(IF(Investionen!F328="Verkauf",0,Investionen!G328),0)</f>
        <v>0</v>
      </c>
      <c r="Q345" s="43"/>
      <c r="R345" s="258"/>
      <c r="T345" s="57"/>
      <c r="U345" s="3">
        <f>ROUND(IFERROR(SUM(T345*(VLOOKUP(S345,API!1:1048576,13,FALSE))),0),2)</f>
        <v>0</v>
      </c>
      <c r="V345" s="56">
        <f>ROUND(SUMIF(Investionen!A4:A5200,S345,Investionen!G4:G5200),2)</f>
        <v>0</v>
      </c>
      <c r="X345" s="31"/>
      <c r="Z345" s="172">
        <f>Investionen!H345</f>
        <v>0</v>
      </c>
      <c r="AE345" s="9">
        <v>328</v>
      </c>
      <c r="AF345" s="9"/>
      <c r="AJ345" s="9">
        <v>325</v>
      </c>
      <c r="AK345" s="199" t="e">
        <f t="shared" si="30"/>
        <v>#VALUE!</v>
      </c>
      <c r="AL345" s="199">
        <f t="shared" ca="1" si="31"/>
        <v>43174</v>
      </c>
      <c r="AM345" t="e">
        <f t="shared" ca="1" si="32"/>
        <v>#VALUE!</v>
      </c>
      <c r="AO345" t="str">
        <f t="shared" si="33"/>
        <v/>
      </c>
      <c r="BA345" s="53"/>
      <c r="BB345" s="53">
        <f>ROUND(SUMIF(Transaktionen!A4:A5200,BA345,Transaktionen!B4:B5200),8)</f>
        <v>0</v>
      </c>
      <c r="BC345" s="53">
        <f>ROUND(IFERROR(SUM(BB345*(VLOOKUP(BA345,API!1:1048576,13,FALSE))),0),2)</f>
        <v>0</v>
      </c>
    </row>
    <row r="346" spans="6:55" ht="15.75" thickBot="1" x14ac:dyDescent="0.3">
      <c r="F346" s="13">
        <f>Investionen!A347</f>
        <v>0</v>
      </c>
      <c r="G346" s="14">
        <f>IFERROR(IF(Investionen!F347="Verkauf",0,Investionen!J347),0)</f>
        <v>0</v>
      </c>
      <c r="H346" s="13">
        <f>Investionen!A347</f>
        <v>0</v>
      </c>
      <c r="I346" s="14">
        <f>IFERROR(Investionen!I347,0)</f>
        <v>0</v>
      </c>
      <c r="K346" s="147" t="s">
        <v>1863</v>
      </c>
      <c r="L346" s="148" t="s">
        <v>2730</v>
      </c>
      <c r="M346" s="148" t="s">
        <v>3892</v>
      </c>
      <c r="O346" s="13">
        <f>Investionen!A329</f>
        <v>0</v>
      </c>
      <c r="P346" s="14">
        <f>IFERROR(IF(Investionen!F329="Verkauf",0,Investionen!G329),0)</f>
        <v>0</v>
      </c>
      <c r="Q346" s="43"/>
      <c r="R346" s="258"/>
      <c r="T346" s="57"/>
      <c r="U346" s="3">
        <f>ROUND(IFERROR(SUM(T346*(VLOOKUP(S346,API!1:1048576,13,FALSE))),0),2)</f>
        <v>0</v>
      </c>
      <c r="V346" s="56">
        <f>ROUND(SUMIF(Investionen!A4:A5200,S346,Investionen!G4:G5200),2)</f>
        <v>0</v>
      </c>
      <c r="X346" s="31"/>
      <c r="Z346" s="172">
        <f>Investionen!H346</f>
        <v>0</v>
      </c>
      <c r="AE346">
        <v>329</v>
      </c>
      <c r="AJ346">
        <v>326</v>
      </c>
      <c r="AK346" s="199" t="e">
        <f t="shared" si="30"/>
        <v>#VALUE!</v>
      </c>
      <c r="AL346" s="199">
        <f t="shared" ca="1" si="31"/>
        <v>43174</v>
      </c>
      <c r="AM346" t="e">
        <f t="shared" ca="1" si="32"/>
        <v>#VALUE!</v>
      </c>
      <c r="AO346" t="str">
        <f t="shared" si="33"/>
        <v/>
      </c>
      <c r="BA346" s="53"/>
      <c r="BB346" s="53">
        <f>ROUND(SUMIF(Transaktionen!A4:A5200,BA346,Transaktionen!B4:B5200),8)</f>
        <v>0</v>
      </c>
      <c r="BC346" s="53">
        <f>ROUND(IFERROR(SUM(BB346*(VLOOKUP(BA346,API!1:1048576,13,FALSE))),0),2)</f>
        <v>0</v>
      </c>
    </row>
    <row r="347" spans="6:55" ht="15.75" thickBot="1" x14ac:dyDescent="0.3">
      <c r="F347" s="13">
        <f>Investionen!A348</f>
        <v>0</v>
      </c>
      <c r="G347" s="14">
        <f>IFERROR(IF(Investionen!F348="Verkauf",0,Investionen!J348),0)</f>
        <v>0</v>
      </c>
      <c r="H347" s="13">
        <f>Investionen!A348</f>
        <v>0</v>
      </c>
      <c r="I347" s="14">
        <f>IFERROR(Investionen!I348,0)</f>
        <v>0</v>
      </c>
      <c r="K347" s="147" t="s">
        <v>2106</v>
      </c>
      <c r="L347" s="148" t="s">
        <v>2730</v>
      </c>
      <c r="M347" s="148" t="s">
        <v>4090</v>
      </c>
      <c r="O347" s="13">
        <f>Investionen!A330</f>
        <v>0</v>
      </c>
      <c r="P347" s="14">
        <f>IFERROR(IF(Investionen!F330="Verkauf",0,Investionen!G330),0)</f>
        <v>0</v>
      </c>
      <c r="Q347" s="43"/>
      <c r="R347" s="258"/>
      <c r="T347" s="57"/>
      <c r="U347" s="3">
        <f>ROUND(IFERROR(SUM(T347*(VLOOKUP(S347,API!1:1048576,13,FALSE))),0),2)</f>
        <v>0</v>
      </c>
      <c r="V347" s="56">
        <f>ROUND(SUMIF(Investionen!A4:A5200,S347,Investionen!G4:G5200),2)</f>
        <v>0</v>
      </c>
      <c r="X347" s="31"/>
      <c r="Z347" s="172">
        <f>Investionen!H347</f>
        <v>0</v>
      </c>
      <c r="AE347">
        <v>330</v>
      </c>
      <c r="AJ347">
        <v>327</v>
      </c>
      <c r="AK347" s="199" t="e">
        <f t="shared" si="30"/>
        <v>#VALUE!</v>
      </c>
      <c r="AL347" s="199">
        <f t="shared" ca="1" si="31"/>
        <v>43174</v>
      </c>
      <c r="AM347" t="e">
        <f t="shared" ca="1" si="32"/>
        <v>#VALUE!</v>
      </c>
      <c r="AO347" t="str">
        <f t="shared" si="33"/>
        <v/>
      </c>
      <c r="BA347" s="53"/>
      <c r="BB347" s="53">
        <f>ROUND(SUMIF(Transaktionen!A4:A5200,BA347,Transaktionen!B4:B5200),8)</f>
        <v>0</v>
      </c>
      <c r="BC347" s="53">
        <f>ROUND(IFERROR(SUM(BB347*(VLOOKUP(BA347,API!1:1048576,13,FALSE))),0),2)</f>
        <v>0</v>
      </c>
    </row>
    <row r="348" spans="6:55" ht="15.75" thickBot="1" x14ac:dyDescent="0.3">
      <c r="F348" s="13">
        <f>Investionen!A349</f>
        <v>0</v>
      </c>
      <c r="G348" s="14">
        <f>IFERROR(IF(Investionen!F349="Verkauf",0,Investionen!J349),0)</f>
        <v>0</v>
      </c>
      <c r="H348" s="13">
        <f>Investionen!A349</f>
        <v>0</v>
      </c>
      <c r="I348" s="14">
        <f>IFERROR(Investionen!I349,0)</f>
        <v>0</v>
      </c>
      <c r="K348" s="145" t="s">
        <v>1553</v>
      </c>
      <c r="L348" s="146" t="s">
        <v>2629</v>
      </c>
      <c r="M348" s="146" t="s">
        <v>3527</v>
      </c>
      <c r="O348" s="13">
        <f>Investionen!A331</f>
        <v>0</v>
      </c>
      <c r="P348" s="14">
        <f>IFERROR(IF(Investionen!F331="Verkauf",0,Investionen!G331),0)</f>
        <v>0</v>
      </c>
      <c r="Q348" s="43"/>
      <c r="R348" s="258"/>
      <c r="T348" s="57"/>
      <c r="U348" s="3">
        <f>ROUND(IFERROR(SUM(T348*(VLOOKUP(S348,API!1:1048576,13,FALSE))),0),2)</f>
        <v>0</v>
      </c>
      <c r="V348" s="56">
        <f>ROUND(SUMIF(Investionen!A4:A5200,S348,Investionen!G4:G5200),2)</f>
        <v>0</v>
      </c>
      <c r="X348" s="31"/>
      <c r="Z348" s="172">
        <f>Investionen!H348</f>
        <v>0</v>
      </c>
      <c r="AE348" s="9">
        <v>331</v>
      </c>
      <c r="AF348" s="9"/>
      <c r="AJ348" s="9">
        <v>328</v>
      </c>
      <c r="AK348" s="199" t="e">
        <f t="shared" si="30"/>
        <v>#VALUE!</v>
      </c>
      <c r="AL348" s="199">
        <f t="shared" ca="1" si="31"/>
        <v>43174</v>
      </c>
      <c r="AM348" t="e">
        <f t="shared" ca="1" si="32"/>
        <v>#VALUE!</v>
      </c>
      <c r="AO348" t="str">
        <f t="shared" si="33"/>
        <v/>
      </c>
      <c r="BA348" s="53"/>
      <c r="BB348" s="53">
        <f>ROUND(SUMIF(Transaktionen!A4:A5200,BA348,Transaktionen!B4:B5200),8)</f>
        <v>0</v>
      </c>
      <c r="BC348" s="53">
        <f>ROUND(IFERROR(SUM(BB348*(VLOOKUP(BA348,API!1:1048576,13,FALSE))),0),2)</f>
        <v>0</v>
      </c>
    </row>
    <row r="349" spans="6:55" ht="15.75" thickBot="1" x14ac:dyDescent="0.3">
      <c r="F349" s="13">
        <f>Investionen!A350</f>
        <v>0</v>
      </c>
      <c r="G349" s="14">
        <f>IFERROR(IF(Investionen!F350="Verkauf",0,Investionen!J350),0)</f>
        <v>0</v>
      </c>
      <c r="H349" s="13">
        <f>Investionen!A350</f>
        <v>0</v>
      </c>
      <c r="I349" s="14">
        <f>IFERROR(Investionen!I350,0)</f>
        <v>0</v>
      </c>
      <c r="K349" s="145" t="s">
        <v>2624</v>
      </c>
      <c r="L349" s="146" t="s">
        <v>2629</v>
      </c>
      <c r="M349" s="146" t="s">
        <v>4229</v>
      </c>
      <c r="O349" s="13">
        <f>Investionen!A332</f>
        <v>0</v>
      </c>
      <c r="P349" s="14">
        <f>IFERROR(IF(Investionen!F332="Verkauf",0,Investionen!G332),0)</f>
        <v>0</v>
      </c>
      <c r="Q349" s="43"/>
      <c r="R349" s="258"/>
      <c r="T349" s="57"/>
      <c r="U349" s="3">
        <f>ROUND(IFERROR(SUM(T349*(VLOOKUP(S349,API!1:1048576,13,FALSE))),0),2)</f>
        <v>0</v>
      </c>
      <c r="V349" s="56">
        <f>ROUND(SUMIF(Investionen!A4:A5200,S349,Investionen!G4:G5200),2)</f>
        <v>0</v>
      </c>
      <c r="X349" s="31"/>
      <c r="Z349" s="172">
        <f>Investionen!H349</f>
        <v>0</v>
      </c>
      <c r="AE349">
        <v>332</v>
      </c>
      <c r="AJ349">
        <v>329</v>
      </c>
      <c r="AK349" s="199" t="e">
        <f t="shared" si="30"/>
        <v>#VALUE!</v>
      </c>
      <c r="AL349" s="199">
        <f t="shared" ca="1" si="31"/>
        <v>43174</v>
      </c>
      <c r="AM349" t="e">
        <f t="shared" ca="1" si="32"/>
        <v>#VALUE!</v>
      </c>
      <c r="AO349" t="str">
        <f t="shared" si="33"/>
        <v/>
      </c>
      <c r="BA349" s="53"/>
      <c r="BB349" s="53">
        <f>ROUND(SUMIF(Transaktionen!A4:A5200,BA349,Transaktionen!B4:B5200),8)</f>
        <v>0</v>
      </c>
      <c r="BC349" s="53">
        <f>ROUND(IFERROR(SUM(BB349*(VLOOKUP(BA349,API!1:1048576,13,FALSE))),0),2)</f>
        <v>0</v>
      </c>
    </row>
    <row r="350" spans="6:55" ht="15.75" thickBot="1" x14ac:dyDescent="0.3">
      <c r="F350" s="13">
        <f>Investionen!A351</f>
        <v>0</v>
      </c>
      <c r="G350" s="14">
        <f>IFERROR(IF(Investionen!F351="Verkauf",0,Investionen!J351),0)</f>
        <v>0</v>
      </c>
      <c r="H350" s="13">
        <f>Investionen!A351</f>
        <v>0</v>
      </c>
      <c r="I350" s="14">
        <f>IFERROR(Investionen!I351,0)</f>
        <v>0</v>
      </c>
      <c r="K350" s="145" t="s">
        <v>1238</v>
      </c>
      <c r="L350" s="146" t="s">
        <v>2525</v>
      </c>
      <c r="M350" s="146" t="s">
        <v>3209</v>
      </c>
      <c r="O350" s="13">
        <f>Investionen!A333</f>
        <v>0</v>
      </c>
      <c r="P350" s="14">
        <f>IFERROR(IF(Investionen!F333="Verkauf",0,Investionen!G333),0)</f>
        <v>0</v>
      </c>
      <c r="Q350" s="43"/>
      <c r="R350" s="258"/>
      <c r="T350" s="57"/>
      <c r="U350" s="3">
        <f>ROUND(IFERROR(SUM(T350*(VLOOKUP(S350,API!1:1048576,13,FALSE))),0),2)</f>
        <v>0</v>
      </c>
      <c r="V350" s="56">
        <f>ROUND(SUMIF(Investionen!A4:A5200,S350,Investionen!G4:G5200),2)</f>
        <v>0</v>
      </c>
      <c r="X350" s="31"/>
      <c r="Z350" s="172">
        <f>Investionen!H350</f>
        <v>0</v>
      </c>
      <c r="AE350">
        <v>333</v>
      </c>
      <c r="AJ350">
        <v>330</v>
      </c>
      <c r="AK350" s="199" t="e">
        <f t="shared" si="30"/>
        <v>#VALUE!</v>
      </c>
      <c r="AL350" s="199">
        <f t="shared" ca="1" si="31"/>
        <v>43174</v>
      </c>
      <c r="AM350" t="e">
        <f t="shared" ca="1" si="32"/>
        <v>#VALUE!</v>
      </c>
      <c r="AO350" t="str">
        <f t="shared" si="33"/>
        <v/>
      </c>
      <c r="BA350" s="53"/>
      <c r="BB350" s="53">
        <f>ROUND(SUMIF(Transaktionen!A4:A5200,BA350,Transaktionen!B4:B5200),8)</f>
        <v>0</v>
      </c>
      <c r="BC350" s="53">
        <f>ROUND(IFERROR(SUM(BB350*(VLOOKUP(BA350,API!1:1048576,13,FALSE))),0),2)</f>
        <v>0</v>
      </c>
    </row>
    <row r="351" spans="6:55" ht="15.75" thickBot="1" x14ac:dyDescent="0.3">
      <c r="F351" s="13">
        <f>Investionen!A352</f>
        <v>0</v>
      </c>
      <c r="G351" s="14">
        <f>IFERROR(IF(Investionen!F352="Verkauf",0,Investionen!J352),0)</f>
        <v>0</v>
      </c>
      <c r="H351" s="13">
        <f>Investionen!A352</f>
        <v>0</v>
      </c>
      <c r="I351" s="14">
        <f>IFERROR(Investionen!I352,0)</f>
        <v>0</v>
      </c>
      <c r="K351" s="145" t="s">
        <v>1383</v>
      </c>
      <c r="L351" s="146" t="s">
        <v>2679</v>
      </c>
      <c r="M351" s="146" t="s">
        <v>3372</v>
      </c>
      <c r="O351" s="13">
        <f>Investionen!A334</f>
        <v>0</v>
      </c>
      <c r="P351" s="14">
        <f>IFERROR(IF(Investionen!F334="Verkauf",0,Investionen!G334),0)</f>
        <v>0</v>
      </c>
      <c r="Q351" s="43"/>
      <c r="R351" s="258"/>
      <c r="T351" s="57"/>
      <c r="U351" s="3">
        <f>ROUND(IFERROR(SUM(T351*(VLOOKUP(S351,API!1:1048576,13,FALSE))),0),2)</f>
        <v>0</v>
      </c>
      <c r="V351" s="56">
        <f>ROUND(SUMIF(Investionen!A4:A5200,S351,Investionen!G4:G5200),2)</f>
        <v>0</v>
      </c>
      <c r="X351" s="31"/>
      <c r="Z351" s="172">
        <f>Investionen!H351</f>
        <v>0</v>
      </c>
      <c r="AE351" s="9">
        <v>334</v>
      </c>
      <c r="AF351" s="9"/>
      <c r="AJ351" s="9">
        <v>331</v>
      </c>
      <c r="AK351" s="199" t="e">
        <f t="shared" si="30"/>
        <v>#VALUE!</v>
      </c>
      <c r="AL351" s="199">
        <f t="shared" ca="1" si="31"/>
        <v>43174</v>
      </c>
      <c r="AM351" t="e">
        <f t="shared" ca="1" si="32"/>
        <v>#VALUE!</v>
      </c>
      <c r="AO351" t="str">
        <f t="shared" si="33"/>
        <v/>
      </c>
      <c r="BA351" s="53"/>
      <c r="BB351" s="53">
        <f>ROUND(SUMIF(Transaktionen!A4:A5200,BA351,Transaktionen!B4:B5200),8)</f>
        <v>0</v>
      </c>
      <c r="BC351" s="53">
        <f>ROUND(IFERROR(SUM(BB351*(VLOOKUP(BA351,API!1:1048576,13,FALSE))),0),2)</f>
        <v>0</v>
      </c>
    </row>
    <row r="352" spans="6:55" ht="15.75" thickBot="1" x14ac:dyDescent="0.3">
      <c r="F352" s="13">
        <f>Investionen!A353</f>
        <v>0</v>
      </c>
      <c r="G352" s="14">
        <f>IFERROR(IF(Investionen!F353="Verkauf",0,Investionen!J353),0)</f>
        <v>0</v>
      </c>
      <c r="H352" s="13">
        <f>Investionen!A353</f>
        <v>0</v>
      </c>
      <c r="I352" s="14">
        <f>IFERROR(Investionen!I353,0)</f>
        <v>0</v>
      </c>
      <c r="K352" s="147" t="s">
        <v>1872</v>
      </c>
      <c r="L352" s="148" t="s">
        <v>2679</v>
      </c>
      <c r="M352" s="148" t="s">
        <v>3993</v>
      </c>
      <c r="O352" s="13">
        <f>Investionen!A335</f>
        <v>0</v>
      </c>
      <c r="P352" s="14">
        <f>IFERROR(IF(Investionen!F335="Verkauf",0,Investionen!G335),0)</f>
        <v>0</v>
      </c>
      <c r="Q352" s="43"/>
      <c r="R352" s="258"/>
      <c r="T352" s="57"/>
      <c r="U352" s="3">
        <f>ROUND(IFERROR(SUM(T352*(VLOOKUP(S352,API!1:1048576,13,FALSE))),0),2)</f>
        <v>0</v>
      </c>
      <c r="V352" s="56">
        <f>ROUND(SUMIF(Investionen!A4:A5200,S352,Investionen!G4:G5200),2)</f>
        <v>0</v>
      </c>
      <c r="X352" s="31"/>
      <c r="Z352" s="172">
        <f>Investionen!H352</f>
        <v>0</v>
      </c>
      <c r="AE352">
        <v>335</v>
      </c>
      <c r="AJ352">
        <v>332</v>
      </c>
      <c r="AK352" s="199" t="e">
        <f t="shared" si="30"/>
        <v>#VALUE!</v>
      </c>
      <c r="AL352" s="199">
        <f t="shared" ca="1" si="31"/>
        <v>43174</v>
      </c>
      <c r="AM352" t="e">
        <f t="shared" ca="1" si="32"/>
        <v>#VALUE!</v>
      </c>
      <c r="AO352" t="str">
        <f t="shared" si="33"/>
        <v/>
      </c>
      <c r="BA352" s="53"/>
      <c r="BB352" s="53">
        <f>ROUND(SUMIF(Transaktionen!A4:A5200,BA352,Transaktionen!B4:B5200),8)</f>
        <v>0</v>
      </c>
      <c r="BC352" s="53">
        <f>ROUND(IFERROR(SUM(BB352*(VLOOKUP(BA352,API!1:1048576,13,FALSE))),0),2)</f>
        <v>0</v>
      </c>
    </row>
    <row r="353" spans="6:55" ht="15.75" thickBot="1" x14ac:dyDescent="0.3">
      <c r="F353" s="13">
        <f>Investionen!A354</f>
        <v>0</v>
      </c>
      <c r="G353" s="14">
        <f>IFERROR(IF(Investionen!F354="Verkauf",0,Investionen!J354),0)</f>
        <v>0</v>
      </c>
      <c r="H353" s="13">
        <f>Investionen!A354</f>
        <v>0</v>
      </c>
      <c r="I353" s="14">
        <f>IFERROR(Investionen!I354,0)</f>
        <v>0</v>
      </c>
      <c r="K353" s="147" t="s">
        <v>2194</v>
      </c>
      <c r="L353" s="148" t="s">
        <v>2679</v>
      </c>
      <c r="M353" s="148" t="s">
        <v>4172</v>
      </c>
      <c r="O353" s="13">
        <f>Investionen!A336</f>
        <v>0</v>
      </c>
      <c r="P353" s="14">
        <f>IFERROR(IF(Investionen!F336="Verkauf",0,Investionen!G336),0)</f>
        <v>0</v>
      </c>
      <c r="Q353" s="43"/>
      <c r="R353" s="258"/>
      <c r="T353" s="57"/>
      <c r="U353" s="3">
        <f>ROUND(IFERROR(SUM(T353*(VLOOKUP(S353,API!1:1048576,13,FALSE))),0),2)</f>
        <v>0</v>
      </c>
      <c r="V353" s="56">
        <f>ROUND(SUMIF(Investionen!A4:A5200,S353,Investionen!G4:G5200),2)</f>
        <v>0</v>
      </c>
      <c r="X353" s="31"/>
      <c r="Z353" s="172">
        <f>Investionen!H353</f>
        <v>0</v>
      </c>
      <c r="AE353">
        <v>336</v>
      </c>
      <c r="AJ353">
        <v>333</v>
      </c>
      <c r="AK353" s="199" t="e">
        <f t="shared" si="30"/>
        <v>#VALUE!</v>
      </c>
      <c r="AL353" s="199">
        <f t="shared" ca="1" si="31"/>
        <v>43174</v>
      </c>
      <c r="AM353" t="e">
        <f t="shared" ca="1" si="32"/>
        <v>#VALUE!</v>
      </c>
      <c r="AO353" t="str">
        <f t="shared" si="33"/>
        <v/>
      </c>
      <c r="BA353" s="53"/>
      <c r="BB353" s="53">
        <f>ROUND(SUMIF(Transaktionen!A4:A5200,BA353,Transaktionen!B4:B5200),8)</f>
        <v>0</v>
      </c>
      <c r="BC353" s="53">
        <f>ROUND(IFERROR(SUM(BB353*(VLOOKUP(BA353,API!1:1048576,13,FALSE))),0),2)</f>
        <v>0</v>
      </c>
    </row>
    <row r="354" spans="6:55" ht="15.75" thickBot="1" x14ac:dyDescent="0.3">
      <c r="F354" s="13">
        <f>Investionen!A355</f>
        <v>0</v>
      </c>
      <c r="G354" s="14">
        <f>IFERROR(IF(Investionen!F355="Verkauf",0,Investionen!J355),0)</f>
        <v>0</v>
      </c>
      <c r="H354" s="13">
        <f>Investionen!A355</f>
        <v>0</v>
      </c>
      <c r="I354" s="14">
        <f>IFERROR(Investionen!I355,0)</f>
        <v>0</v>
      </c>
      <c r="K354" s="147" t="s">
        <v>909</v>
      </c>
      <c r="L354" s="148" t="s">
        <v>2634</v>
      </c>
      <c r="M354" s="148" t="s">
        <v>3138</v>
      </c>
      <c r="O354" s="13">
        <f>Investionen!A337</f>
        <v>0</v>
      </c>
      <c r="P354" s="14">
        <f>IFERROR(IF(Investionen!F337="Verkauf",0,Investionen!G337),0)</f>
        <v>0</v>
      </c>
      <c r="Q354" s="43"/>
      <c r="R354" s="258"/>
      <c r="T354" s="57"/>
      <c r="U354" s="3">
        <f>ROUND(IFERROR(SUM(T354*(VLOOKUP(S354,API!1:1048576,13,FALSE))),0),2)</f>
        <v>0</v>
      </c>
      <c r="V354" s="56">
        <f>ROUND(SUMIF(Investionen!A4:A5200,S354,Investionen!G4:G5200),2)</f>
        <v>0</v>
      </c>
      <c r="X354" s="31"/>
      <c r="Z354" s="172">
        <f>Investionen!H354</f>
        <v>0</v>
      </c>
      <c r="AE354" s="9">
        <v>337</v>
      </c>
      <c r="AF354" s="9"/>
      <c r="AJ354" s="9">
        <v>334</v>
      </c>
      <c r="AK354" s="199" t="e">
        <f t="shared" si="30"/>
        <v>#VALUE!</v>
      </c>
      <c r="AL354" s="199">
        <f t="shared" ca="1" si="31"/>
        <v>43174</v>
      </c>
      <c r="AM354" t="e">
        <f t="shared" ca="1" si="32"/>
        <v>#VALUE!</v>
      </c>
      <c r="AO354" t="str">
        <f t="shared" si="33"/>
        <v/>
      </c>
      <c r="BA354" s="53"/>
      <c r="BB354" s="53">
        <f>ROUND(SUMIF(Transaktionen!A4:A5200,BA354,Transaktionen!B4:B5200),8)</f>
        <v>0</v>
      </c>
      <c r="BC354" s="53">
        <f>ROUND(IFERROR(SUM(BB354*(VLOOKUP(BA354,API!1:1048576,13,FALSE))),0),2)</f>
        <v>0</v>
      </c>
    </row>
    <row r="355" spans="6:55" ht="15.75" thickBot="1" x14ac:dyDescent="0.3">
      <c r="F355" s="13">
        <f>Investionen!A356</f>
        <v>0</v>
      </c>
      <c r="G355" s="14">
        <f>IFERROR(IF(Investionen!F356="Verkauf",0,Investionen!J356),0)</f>
        <v>0</v>
      </c>
      <c r="H355" s="13">
        <f>Investionen!A356</f>
        <v>0</v>
      </c>
      <c r="I355" s="14">
        <f>IFERROR(Investionen!I356,0)</f>
        <v>0</v>
      </c>
      <c r="K355" s="147" t="s">
        <v>1452</v>
      </c>
      <c r="L355" s="148" t="s">
        <v>2634</v>
      </c>
      <c r="M355" s="148" t="s">
        <v>3446</v>
      </c>
      <c r="O355" s="13">
        <f>Investionen!A338</f>
        <v>0</v>
      </c>
      <c r="P355" s="14">
        <f>IFERROR(IF(Investionen!F338="Verkauf",0,Investionen!G338),0)</f>
        <v>0</v>
      </c>
      <c r="Q355" s="43"/>
      <c r="R355" s="258"/>
      <c r="T355" s="57"/>
      <c r="U355" s="3">
        <f>ROUND(IFERROR(SUM(T355*(VLOOKUP(S355,API!1:1048576,13,FALSE))),0),2)</f>
        <v>0</v>
      </c>
      <c r="V355" s="56">
        <f>ROUND(SUMIF(Investionen!A4:A5200,S355,Investionen!G4:G5200),2)</f>
        <v>0</v>
      </c>
      <c r="X355" s="31"/>
      <c r="Z355" s="172">
        <f>Investionen!H355</f>
        <v>0</v>
      </c>
      <c r="AE355">
        <v>338</v>
      </c>
      <c r="AJ355">
        <v>335</v>
      </c>
      <c r="AK355" s="199" t="e">
        <f t="shared" si="30"/>
        <v>#VALUE!</v>
      </c>
      <c r="AL355" s="199">
        <f t="shared" ca="1" si="31"/>
        <v>43174</v>
      </c>
      <c r="AM355" t="e">
        <f t="shared" ca="1" si="32"/>
        <v>#VALUE!</v>
      </c>
      <c r="AO355" t="str">
        <f t="shared" si="33"/>
        <v/>
      </c>
      <c r="BA355" s="53"/>
      <c r="BB355" s="53">
        <f>ROUND(SUMIF(Transaktionen!A4:A5200,BA355,Transaktionen!B4:B5200),8)</f>
        <v>0</v>
      </c>
      <c r="BC355" s="53">
        <f>ROUND(IFERROR(SUM(BB355*(VLOOKUP(BA355,API!1:1048576,13,FALSE))),0),2)</f>
        <v>0</v>
      </c>
    </row>
    <row r="356" spans="6:55" ht="15.75" thickBot="1" x14ac:dyDescent="0.3">
      <c r="F356" s="13">
        <f>Investionen!A357</f>
        <v>0</v>
      </c>
      <c r="G356" s="14">
        <f>IFERROR(IF(Investionen!F357="Verkauf",0,Investionen!J357),0)</f>
        <v>0</v>
      </c>
      <c r="H356" s="13">
        <f>Investionen!A357</f>
        <v>0</v>
      </c>
      <c r="I356" s="14">
        <f>IFERROR(Investionen!I357,0)</f>
        <v>0</v>
      </c>
      <c r="K356" s="147" t="s">
        <v>2210</v>
      </c>
      <c r="L356" s="148" t="s">
        <v>2634</v>
      </c>
      <c r="M356" s="148" t="s">
        <v>4185</v>
      </c>
      <c r="O356" s="13">
        <f>Investionen!A339</f>
        <v>0</v>
      </c>
      <c r="P356" s="14">
        <f>IFERROR(IF(Investionen!F339="Verkauf",0,Investionen!G339),0)</f>
        <v>0</v>
      </c>
      <c r="Q356" s="43"/>
      <c r="R356" s="258"/>
      <c r="T356" s="57"/>
      <c r="U356" s="3">
        <f>ROUND(IFERROR(SUM(T356*(VLOOKUP(S356,API!1:1048576,13,FALSE))),0),2)</f>
        <v>0</v>
      </c>
      <c r="V356" s="56">
        <f>ROUND(SUMIF(Investionen!A4:A5200,S356,Investionen!G4:G5200),2)</f>
        <v>0</v>
      </c>
      <c r="X356" s="31"/>
      <c r="Z356" s="172">
        <f>Investionen!H356</f>
        <v>0</v>
      </c>
      <c r="AE356">
        <v>339</v>
      </c>
      <c r="AJ356">
        <v>336</v>
      </c>
      <c r="AK356" s="199" t="e">
        <f t="shared" si="30"/>
        <v>#VALUE!</v>
      </c>
      <c r="AL356" s="199">
        <f t="shared" ca="1" si="31"/>
        <v>43174</v>
      </c>
      <c r="AM356" t="e">
        <f t="shared" ca="1" si="32"/>
        <v>#VALUE!</v>
      </c>
      <c r="AO356" t="str">
        <f t="shared" si="33"/>
        <v/>
      </c>
      <c r="BA356" s="53"/>
      <c r="BB356" s="53">
        <f>ROUND(SUMIF(Transaktionen!A4:A5200,BA356,Transaktionen!B4:B5200),8)</f>
        <v>0</v>
      </c>
      <c r="BC356" s="53">
        <f>ROUND(IFERROR(SUM(BB356*(VLOOKUP(BA356,API!1:1048576,13,FALSE))),0),2)</f>
        <v>0</v>
      </c>
    </row>
    <row r="357" spans="6:55" ht="15.75" thickBot="1" x14ac:dyDescent="0.3">
      <c r="F357" s="13">
        <f>Investionen!A358</f>
        <v>0</v>
      </c>
      <c r="G357" s="14">
        <f>IFERROR(IF(Investionen!F358="Verkauf",0,Investionen!J358),0)</f>
        <v>0</v>
      </c>
      <c r="H357" s="13">
        <f>Investionen!A358</f>
        <v>0</v>
      </c>
      <c r="I357" s="14">
        <f>IFERROR(Investionen!I358,0)</f>
        <v>0</v>
      </c>
      <c r="K357" s="147" t="s">
        <v>1496</v>
      </c>
      <c r="L357" s="148" t="s">
        <v>2602</v>
      </c>
      <c r="M357" s="148" t="s">
        <v>3486</v>
      </c>
      <c r="O357" s="13">
        <f>Investionen!A340</f>
        <v>0</v>
      </c>
      <c r="P357" s="14">
        <f>IFERROR(IF(Investionen!F340="Verkauf",0,Investionen!G340),0)</f>
        <v>0</v>
      </c>
      <c r="Q357" s="43"/>
      <c r="R357" s="258"/>
      <c r="T357" s="57"/>
      <c r="U357" s="3">
        <f>ROUND(IFERROR(SUM(T357*(VLOOKUP(S357,API!1:1048576,13,FALSE))),0),2)</f>
        <v>0</v>
      </c>
      <c r="V357" s="56">
        <f>ROUND(SUMIF(Investionen!A4:A5200,S357,Investionen!G4:G5200),2)</f>
        <v>0</v>
      </c>
      <c r="X357" s="31"/>
      <c r="Z357" s="172">
        <f>Investionen!H357</f>
        <v>0</v>
      </c>
      <c r="AE357" s="9">
        <v>340</v>
      </c>
      <c r="AF357" s="9"/>
      <c r="AJ357" s="9">
        <v>337</v>
      </c>
      <c r="AK357" s="199" t="e">
        <f t="shared" si="30"/>
        <v>#VALUE!</v>
      </c>
      <c r="AL357" s="199">
        <f t="shared" ca="1" si="31"/>
        <v>43174</v>
      </c>
      <c r="AM357" t="e">
        <f t="shared" ca="1" si="32"/>
        <v>#VALUE!</v>
      </c>
      <c r="AO357" t="str">
        <f t="shared" si="33"/>
        <v/>
      </c>
      <c r="BA357" s="53"/>
      <c r="BB357" s="53">
        <f>ROUND(SUMIF(Transaktionen!A4:A5200,BA357,Transaktionen!B4:B5200),8)</f>
        <v>0</v>
      </c>
      <c r="BC357" s="53">
        <f>ROUND(IFERROR(SUM(BB357*(VLOOKUP(BA357,API!1:1048576,13,FALSE))),0),2)</f>
        <v>0</v>
      </c>
    </row>
    <row r="358" spans="6:55" ht="15.75" thickBot="1" x14ac:dyDescent="0.3">
      <c r="F358" s="13">
        <f>Investionen!A359</f>
        <v>0</v>
      </c>
      <c r="G358" s="14">
        <f>IFERROR(IF(Investionen!F359="Verkauf",0,Investionen!J359),0)</f>
        <v>0</v>
      </c>
      <c r="H358" s="13">
        <f>Investionen!A359</f>
        <v>0</v>
      </c>
      <c r="I358" s="14">
        <f>IFERROR(Investionen!I359,0)</f>
        <v>0</v>
      </c>
      <c r="K358" s="145" t="s">
        <v>1237</v>
      </c>
      <c r="L358" s="146" t="s">
        <v>2818</v>
      </c>
      <c r="M358" s="146" t="s">
        <v>3231</v>
      </c>
      <c r="O358" s="13">
        <f>Investionen!A341</f>
        <v>0</v>
      </c>
      <c r="P358" s="14">
        <f>IFERROR(IF(Investionen!F341="Verkauf",0,Investionen!G341),0)</f>
        <v>0</v>
      </c>
      <c r="Q358" s="43"/>
      <c r="R358" s="258"/>
      <c r="T358" s="57"/>
      <c r="U358" s="3">
        <f>ROUND(IFERROR(SUM(T358*(VLOOKUP(S358,API!1:1048576,13,FALSE))),0),2)</f>
        <v>0</v>
      </c>
      <c r="V358" s="56">
        <f>ROUND(SUMIF(Investionen!A4:A5200,S358,Investionen!G4:G5200),2)</f>
        <v>0</v>
      </c>
      <c r="X358" s="31"/>
      <c r="Z358" s="172">
        <f>Investionen!H358</f>
        <v>0</v>
      </c>
      <c r="AE358">
        <v>341</v>
      </c>
      <c r="AJ358">
        <v>338</v>
      </c>
      <c r="AK358" s="199" t="e">
        <f t="shared" si="30"/>
        <v>#VALUE!</v>
      </c>
      <c r="AL358" s="199">
        <f t="shared" ca="1" si="31"/>
        <v>43174</v>
      </c>
      <c r="AM358" t="e">
        <f t="shared" ca="1" si="32"/>
        <v>#VALUE!</v>
      </c>
      <c r="AO358" t="str">
        <f t="shared" si="33"/>
        <v/>
      </c>
      <c r="BA358" s="53"/>
      <c r="BB358" s="53">
        <f>ROUND(SUMIF(Transaktionen!A4:A5200,BA358,Transaktionen!B4:B5200),8)</f>
        <v>0</v>
      </c>
      <c r="BC358" s="53">
        <f>ROUND(IFERROR(SUM(BB358*(VLOOKUP(BA358,API!1:1048576,13,FALSE))),0),2)</f>
        <v>0</v>
      </c>
    </row>
    <row r="359" spans="6:55" ht="15.75" thickBot="1" x14ac:dyDescent="0.3">
      <c r="F359" s="13">
        <f>Investionen!A360</f>
        <v>0</v>
      </c>
      <c r="G359" s="14">
        <f>IFERROR(IF(Investionen!F360="Verkauf",0,Investionen!J360),0)</f>
        <v>0</v>
      </c>
      <c r="H359" s="13">
        <f>Investionen!A360</f>
        <v>0</v>
      </c>
      <c r="I359" s="14">
        <f>IFERROR(Investionen!I360,0)</f>
        <v>0</v>
      </c>
      <c r="K359" s="147" t="s">
        <v>2093</v>
      </c>
      <c r="L359" s="148" t="s">
        <v>2818</v>
      </c>
      <c r="M359" s="148" t="s">
        <v>4073</v>
      </c>
      <c r="O359" s="13">
        <f>Investionen!A342</f>
        <v>0</v>
      </c>
      <c r="P359" s="14">
        <f>IFERROR(IF(Investionen!F342="Verkauf",0,Investionen!G342),0)</f>
        <v>0</v>
      </c>
      <c r="Q359" s="43"/>
      <c r="R359" s="258"/>
      <c r="T359" s="57"/>
      <c r="U359" s="3">
        <f>ROUND(IFERROR(SUM(T359*(VLOOKUP(S359,API!1:1048576,13,FALSE))),0),2)</f>
        <v>0</v>
      </c>
      <c r="V359" s="56">
        <f>ROUND(SUMIF(Investionen!A4:A5200,S359,Investionen!G4:G5200),2)</f>
        <v>0</v>
      </c>
      <c r="X359" s="31"/>
      <c r="Z359" s="172">
        <f>Investionen!H359</f>
        <v>0</v>
      </c>
      <c r="AE359">
        <v>342</v>
      </c>
      <c r="AJ359">
        <v>339</v>
      </c>
      <c r="AK359" s="199" t="e">
        <f t="shared" si="30"/>
        <v>#VALUE!</v>
      </c>
      <c r="AL359" s="199">
        <f t="shared" ca="1" si="31"/>
        <v>43174</v>
      </c>
      <c r="AM359" t="e">
        <f t="shared" ca="1" si="32"/>
        <v>#VALUE!</v>
      </c>
      <c r="AO359" t="str">
        <f t="shared" si="33"/>
        <v/>
      </c>
      <c r="BA359" s="53"/>
      <c r="BB359" s="53">
        <f>ROUND(SUMIF(Transaktionen!A4:A5200,BA359,Transaktionen!B4:B5200),8)</f>
        <v>0</v>
      </c>
      <c r="BC359" s="53">
        <f>ROUND(IFERROR(SUM(BB359*(VLOOKUP(BA359,API!1:1048576,13,FALSE))),0),2)</f>
        <v>0</v>
      </c>
    </row>
    <row r="360" spans="6:55" ht="15.75" thickBot="1" x14ac:dyDescent="0.3">
      <c r="F360" s="13">
        <f>Investionen!A361</f>
        <v>0</v>
      </c>
      <c r="G360" s="14">
        <f>IFERROR(IF(Investionen!F361="Verkauf",0,Investionen!J361),0)</f>
        <v>0</v>
      </c>
      <c r="H360" s="13">
        <f>Investionen!A361</f>
        <v>0</v>
      </c>
      <c r="I360" s="14">
        <f>IFERROR(Investionen!I361,0)</f>
        <v>0</v>
      </c>
      <c r="K360" s="145" t="s">
        <v>1235</v>
      </c>
      <c r="L360" s="146" t="s">
        <v>2560</v>
      </c>
      <c r="M360" s="146" t="s">
        <v>3225</v>
      </c>
      <c r="O360" s="13">
        <f>Investionen!A343</f>
        <v>0</v>
      </c>
      <c r="P360" s="14">
        <f>IFERROR(IF(Investionen!F343="Verkauf",0,Investionen!G343),0)</f>
        <v>0</v>
      </c>
      <c r="Q360" s="43"/>
      <c r="R360" s="258"/>
      <c r="T360" s="57"/>
      <c r="U360" s="3">
        <f>ROUND(IFERROR(SUM(T360*(VLOOKUP(S360,API!1:1048576,13,FALSE))),0),2)</f>
        <v>0</v>
      </c>
      <c r="V360" s="56">
        <f>ROUND(SUMIF(Investionen!A4:A5200,S360,Investionen!G4:G5200),2)</f>
        <v>0</v>
      </c>
      <c r="X360" s="31"/>
      <c r="Z360" s="172">
        <f>Investionen!H360</f>
        <v>0</v>
      </c>
      <c r="AE360" s="9">
        <v>343</v>
      </c>
      <c r="AF360" s="9"/>
      <c r="AJ360" s="9">
        <v>340</v>
      </c>
      <c r="AK360" s="199" t="e">
        <f t="shared" si="30"/>
        <v>#VALUE!</v>
      </c>
      <c r="AL360" s="199">
        <f t="shared" ca="1" si="31"/>
        <v>43174</v>
      </c>
      <c r="AM360" t="e">
        <f t="shared" ca="1" si="32"/>
        <v>#VALUE!</v>
      </c>
      <c r="AO360" t="str">
        <f t="shared" si="33"/>
        <v/>
      </c>
      <c r="BA360" s="53"/>
      <c r="BB360" s="53">
        <f>ROUND(SUMIF(Transaktionen!A4:A5200,BA360,Transaktionen!B4:B5200),8)</f>
        <v>0</v>
      </c>
      <c r="BC360" s="53">
        <f>ROUND(IFERROR(SUM(BB360*(VLOOKUP(BA360,API!1:1048576,13,FALSE))),0),2)</f>
        <v>0</v>
      </c>
    </row>
    <row r="361" spans="6:55" ht="15.75" thickBot="1" x14ac:dyDescent="0.3">
      <c r="F361" s="13">
        <f>Investionen!A362</f>
        <v>0</v>
      </c>
      <c r="G361" s="14">
        <f>IFERROR(IF(Investionen!F362="Verkauf",0,Investionen!J362),0)</f>
        <v>0</v>
      </c>
      <c r="H361" s="13">
        <f>Investionen!A362</f>
        <v>0</v>
      </c>
      <c r="I361" s="14">
        <f>IFERROR(Investionen!I362,0)</f>
        <v>0</v>
      </c>
      <c r="K361" s="145" t="s">
        <v>1574</v>
      </c>
      <c r="L361" s="146" t="s">
        <v>2560</v>
      </c>
      <c r="M361" s="146" t="s">
        <v>3549</v>
      </c>
      <c r="O361" s="13">
        <f>Investionen!A344</f>
        <v>0</v>
      </c>
      <c r="P361" s="14">
        <f>IFERROR(IF(Investionen!F344="Verkauf",0,Investionen!G344),0)</f>
        <v>0</v>
      </c>
      <c r="Q361" s="43"/>
      <c r="R361" s="258"/>
      <c r="T361" s="57"/>
      <c r="U361" s="3">
        <f>ROUND(IFERROR(SUM(T361*(VLOOKUP(S361,API!1:1048576,13,FALSE))),0),2)</f>
        <v>0</v>
      </c>
      <c r="V361" s="56">
        <f>ROUND(SUMIF(Investionen!A4:A5200,S361,Investionen!G4:G5200),2)</f>
        <v>0</v>
      </c>
      <c r="X361" s="31"/>
      <c r="Z361" s="172">
        <f>Investionen!H361</f>
        <v>0</v>
      </c>
      <c r="AE361">
        <v>344</v>
      </c>
      <c r="AJ361">
        <v>341</v>
      </c>
      <c r="AK361" s="199" t="e">
        <f t="shared" si="30"/>
        <v>#VALUE!</v>
      </c>
      <c r="AL361" s="199">
        <f t="shared" ca="1" si="31"/>
        <v>43174</v>
      </c>
      <c r="AM361" t="e">
        <f t="shared" ca="1" si="32"/>
        <v>#VALUE!</v>
      </c>
      <c r="AO361" t="str">
        <f t="shared" si="33"/>
        <v/>
      </c>
      <c r="BA361" s="53"/>
      <c r="BB361" s="53">
        <f>ROUND(SUMIF(Transaktionen!A4:A5200,BA361,Transaktionen!B4:B5200),8)</f>
        <v>0</v>
      </c>
      <c r="BC361" s="53">
        <f>ROUND(IFERROR(SUM(BB361*(VLOOKUP(BA361,API!1:1048576,13,FALSE))),0),2)</f>
        <v>0</v>
      </c>
    </row>
    <row r="362" spans="6:55" ht="15.75" thickBot="1" x14ac:dyDescent="0.3">
      <c r="F362" s="13">
        <f>Investionen!A363</f>
        <v>0</v>
      </c>
      <c r="G362" s="14">
        <f>IFERROR(IF(Investionen!F363="Verkauf",0,Investionen!J363),0)</f>
        <v>0</v>
      </c>
      <c r="H362" s="13">
        <f>Investionen!A363</f>
        <v>0</v>
      </c>
      <c r="I362" s="14">
        <f>IFERROR(Investionen!I363,0)</f>
        <v>0</v>
      </c>
      <c r="K362" s="145" t="s">
        <v>1179</v>
      </c>
      <c r="L362" s="146" t="s">
        <v>2494</v>
      </c>
      <c r="M362" s="146" t="s">
        <v>3139</v>
      </c>
      <c r="O362" s="13">
        <f>Investionen!A345</f>
        <v>0</v>
      </c>
      <c r="P362" s="14">
        <f>IFERROR(IF(Investionen!F345="Verkauf",0,Investionen!G345),0)</f>
        <v>0</v>
      </c>
      <c r="Q362" s="43"/>
      <c r="R362" s="258"/>
      <c r="T362" s="57"/>
      <c r="U362" s="3">
        <f>ROUND(IFERROR(SUM(T362*(VLOOKUP(S362,API!1:1048576,13,FALSE))),0),2)</f>
        <v>0</v>
      </c>
      <c r="V362" s="56">
        <f>ROUND(SUMIF(Investionen!A4:A5200,S362,Investionen!G4:G5200),2)</f>
        <v>0</v>
      </c>
      <c r="X362" s="31"/>
      <c r="Z362" s="172">
        <f>Investionen!H362</f>
        <v>0</v>
      </c>
      <c r="AE362">
        <v>345</v>
      </c>
      <c r="AJ362">
        <v>342</v>
      </c>
      <c r="AK362" s="199" t="e">
        <f t="shared" si="30"/>
        <v>#VALUE!</v>
      </c>
      <c r="AL362" s="199">
        <f t="shared" ca="1" si="31"/>
        <v>43174</v>
      </c>
      <c r="AM362" t="e">
        <f t="shared" ca="1" si="32"/>
        <v>#VALUE!</v>
      </c>
      <c r="AO362" t="str">
        <f t="shared" si="33"/>
        <v/>
      </c>
      <c r="BA362" s="53"/>
      <c r="BB362" s="53">
        <f>ROUND(SUMIF(Transaktionen!A4:A5200,BA362,Transaktionen!B4:B5200),8)</f>
        <v>0</v>
      </c>
      <c r="BC362" s="53">
        <f>ROUND(IFERROR(SUM(BB362*(VLOOKUP(BA362,API!1:1048576,13,FALSE))),0),2)</f>
        <v>0</v>
      </c>
    </row>
    <row r="363" spans="6:55" ht="15.75" thickBot="1" x14ac:dyDescent="0.3">
      <c r="F363" s="13">
        <f>Investionen!A364</f>
        <v>0</v>
      </c>
      <c r="G363" s="14">
        <f>IFERROR(IF(Investionen!F364="Verkauf",0,Investionen!J364),0)</f>
        <v>0</v>
      </c>
      <c r="H363" s="13">
        <f>Investionen!A364</f>
        <v>0</v>
      </c>
      <c r="I363" s="14">
        <f>IFERROR(Investionen!I364,0)</f>
        <v>0</v>
      </c>
      <c r="K363" s="147" t="s">
        <v>1182</v>
      </c>
      <c r="L363" s="148" t="s">
        <v>2494</v>
      </c>
      <c r="M363" s="148" t="s">
        <v>3154</v>
      </c>
      <c r="O363" s="13">
        <f>Investionen!A346</f>
        <v>0</v>
      </c>
      <c r="P363" s="14">
        <f>IFERROR(IF(Investionen!F346="Verkauf",0,Investionen!G346),0)</f>
        <v>0</v>
      </c>
      <c r="Q363" s="43"/>
      <c r="R363" s="258"/>
      <c r="T363" s="57"/>
      <c r="U363" s="3">
        <f>ROUND(IFERROR(SUM(T363*(VLOOKUP(S363,API!1:1048576,13,FALSE))),0),2)</f>
        <v>0</v>
      </c>
      <c r="V363" s="56">
        <f>ROUND(SUMIF(Investionen!A4:A5200,S363,Investionen!G4:G5200),2)</f>
        <v>0</v>
      </c>
      <c r="X363" s="31"/>
      <c r="Z363" s="172">
        <f>Investionen!H363</f>
        <v>0</v>
      </c>
      <c r="AE363" s="9">
        <v>346</v>
      </c>
      <c r="AF363" s="9"/>
      <c r="AJ363" s="9">
        <v>343</v>
      </c>
      <c r="AK363" s="199" t="e">
        <f t="shared" si="30"/>
        <v>#VALUE!</v>
      </c>
      <c r="AL363" s="199">
        <f t="shared" ca="1" si="31"/>
        <v>43174</v>
      </c>
      <c r="AM363" t="e">
        <f t="shared" ca="1" si="32"/>
        <v>#VALUE!</v>
      </c>
      <c r="AO363" t="str">
        <f t="shared" si="33"/>
        <v/>
      </c>
      <c r="BA363" s="53"/>
      <c r="BB363" s="53">
        <f>ROUND(SUMIF(Transaktionen!A4:A5200,BA363,Transaktionen!B4:B5200),8)</f>
        <v>0</v>
      </c>
      <c r="BC363" s="53">
        <f>ROUND(IFERROR(SUM(BB363*(VLOOKUP(BA363,API!1:1048576,13,FALSE))),0),2)</f>
        <v>0</v>
      </c>
    </row>
    <row r="364" spans="6:55" ht="15.75" thickBot="1" x14ac:dyDescent="0.3">
      <c r="F364" s="13">
        <f>Investionen!A365</f>
        <v>0</v>
      </c>
      <c r="G364" s="14">
        <f>IFERROR(IF(Investionen!F365="Verkauf",0,Investionen!J365),0)</f>
        <v>0</v>
      </c>
      <c r="H364" s="13">
        <f>Investionen!A365</f>
        <v>0</v>
      </c>
      <c r="I364" s="14">
        <f>IFERROR(Investionen!I365,0)</f>
        <v>0</v>
      </c>
      <c r="K364" s="145" t="s">
        <v>2369</v>
      </c>
      <c r="L364" s="146" t="s">
        <v>2494</v>
      </c>
      <c r="M364" s="146" t="s">
        <v>4303</v>
      </c>
      <c r="O364" s="13">
        <f>Investionen!A347</f>
        <v>0</v>
      </c>
      <c r="P364" s="14">
        <f>IFERROR(IF(Investionen!F347="Verkauf",0,Investionen!G347),0)</f>
        <v>0</v>
      </c>
      <c r="Q364" s="43"/>
      <c r="R364" s="258"/>
      <c r="T364" s="57"/>
      <c r="U364" s="3">
        <f>ROUND(IFERROR(SUM(T364*(VLOOKUP(S364,API!1:1048576,13,FALSE))),0),2)</f>
        <v>0</v>
      </c>
      <c r="V364" s="56">
        <f>ROUND(SUMIF(Investionen!A4:A5200,S364,Investionen!G4:G5200),2)</f>
        <v>0</v>
      </c>
      <c r="X364" s="31"/>
      <c r="Z364" s="172">
        <f>Investionen!H364</f>
        <v>0</v>
      </c>
      <c r="AE364">
        <v>347</v>
      </c>
      <c r="AJ364">
        <v>344</v>
      </c>
      <c r="AK364" s="199" t="e">
        <f t="shared" si="30"/>
        <v>#VALUE!</v>
      </c>
      <c r="AL364" s="199">
        <f t="shared" ca="1" si="31"/>
        <v>43174</v>
      </c>
      <c r="AM364" t="e">
        <f t="shared" ca="1" si="32"/>
        <v>#VALUE!</v>
      </c>
      <c r="AO364" t="str">
        <f t="shared" si="33"/>
        <v/>
      </c>
      <c r="BA364" s="53"/>
      <c r="BB364" s="53">
        <f>ROUND(SUMIF(Transaktionen!A4:A5200,BA364,Transaktionen!B4:B5200),8)</f>
        <v>0</v>
      </c>
      <c r="BC364" s="53">
        <f>ROUND(IFERROR(SUM(BB364*(VLOOKUP(BA364,API!1:1048576,13,FALSE))),0),2)</f>
        <v>0</v>
      </c>
    </row>
    <row r="365" spans="6:55" ht="15.75" thickBot="1" x14ac:dyDescent="0.3">
      <c r="F365" s="13">
        <f>Investionen!A366</f>
        <v>0</v>
      </c>
      <c r="G365" s="14">
        <f>IFERROR(IF(Investionen!F366="Verkauf",0,Investionen!J366),0)</f>
        <v>0</v>
      </c>
      <c r="H365" s="13">
        <f>Investionen!A366</f>
        <v>0</v>
      </c>
      <c r="I365" s="14">
        <f>IFERROR(Investionen!I366,0)</f>
        <v>0</v>
      </c>
      <c r="K365" s="147" t="s">
        <v>2279</v>
      </c>
      <c r="L365" s="148" t="s">
        <v>2674</v>
      </c>
      <c r="M365" s="148" t="s">
        <v>4243</v>
      </c>
      <c r="O365" s="13">
        <f>Investionen!A348</f>
        <v>0</v>
      </c>
      <c r="P365" s="14">
        <f>IFERROR(IF(Investionen!F348="Verkauf",0,Investionen!G348),0)</f>
        <v>0</v>
      </c>
      <c r="Q365" s="43"/>
      <c r="R365" s="258"/>
      <c r="T365" s="57"/>
      <c r="U365" s="3">
        <f>ROUND(IFERROR(SUM(T365*(VLOOKUP(S365,API!1:1048576,13,FALSE))),0),2)</f>
        <v>0</v>
      </c>
      <c r="V365" s="56">
        <f>ROUND(SUMIF(Investionen!A4:A5200,S365,Investionen!G4:G5200),2)</f>
        <v>0</v>
      </c>
      <c r="X365" s="31"/>
      <c r="Z365" s="172">
        <f>Investionen!H365</f>
        <v>0</v>
      </c>
      <c r="AE365">
        <v>348</v>
      </c>
      <c r="AJ365">
        <v>345</v>
      </c>
      <c r="AK365" s="199" t="e">
        <f t="shared" si="30"/>
        <v>#VALUE!</v>
      </c>
      <c r="AL365" s="199">
        <f t="shared" ca="1" si="31"/>
        <v>43174</v>
      </c>
      <c r="AM365" t="e">
        <f t="shared" ca="1" si="32"/>
        <v>#VALUE!</v>
      </c>
      <c r="AO365" t="str">
        <f t="shared" si="33"/>
        <v/>
      </c>
      <c r="BA365" s="53"/>
      <c r="BB365" s="53">
        <f>ROUND(SUMIF(Transaktionen!A4:A5200,BA365,Transaktionen!B4:B5200),8)</f>
        <v>0</v>
      </c>
      <c r="BC365" s="53">
        <f>ROUND(IFERROR(SUM(BB365*(VLOOKUP(BA365,API!1:1048576,13,FALSE))),0),2)</f>
        <v>0</v>
      </c>
    </row>
    <row r="366" spans="6:55" ht="15.75" thickBot="1" x14ac:dyDescent="0.3">
      <c r="F366" s="13">
        <f>Investionen!A367</f>
        <v>0</v>
      </c>
      <c r="G366" s="14">
        <f>IFERROR(IF(Investionen!F367="Verkauf",0,Investionen!J367),0)</f>
        <v>0</v>
      </c>
      <c r="H366" s="13">
        <f>Investionen!A367</f>
        <v>0</v>
      </c>
      <c r="I366" s="14">
        <f>IFERROR(Investionen!I367,0)</f>
        <v>0</v>
      </c>
      <c r="K366" s="147" t="s">
        <v>22</v>
      </c>
      <c r="L366" s="148" t="s">
        <v>2589</v>
      </c>
      <c r="M366" s="148" t="s">
        <v>3028</v>
      </c>
      <c r="O366" s="13">
        <f>Investionen!A349</f>
        <v>0</v>
      </c>
      <c r="P366" s="14">
        <f>IFERROR(IF(Investionen!F349="Verkauf",0,Investionen!G349),0)</f>
        <v>0</v>
      </c>
      <c r="Q366" s="43"/>
      <c r="R366" s="258"/>
      <c r="T366" s="57"/>
      <c r="U366" s="3">
        <f>ROUND(IFERROR(SUM(T366*(VLOOKUP(S366,API!1:1048576,13,FALSE))),0),2)</f>
        <v>0</v>
      </c>
      <c r="V366" s="56">
        <f>ROUND(SUMIF(Investionen!A4:A5200,S366,Investionen!G4:G5200),2)</f>
        <v>0</v>
      </c>
      <c r="X366" s="31"/>
      <c r="Z366" s="172">
        <f>Investionen!H366</f>
        <v>0</v>
      </c>
      <c r="AE366" s="9">
        <v>349</v>
      </c>
      <c r="AF366" s="9"/>
      <c r="AJ366" s="9">
        <v>346</v>
      </c>
      <c r="AK366" s="199" t="e">
        <f t="shared" si="30"/>
        <v>#VALUE!</v>
      </c>
      <c r="AL366" s="199">
        <f t="shared" ca="1" si="31"/>
        <v>43174</v>
      </c>
      <c r="AM366" t="e">
        <f t="shared" ca="1" si="32"/>
        <v>#VALUE!</v>
      </c>
      <c r="AO366" t="str">
        <f t="shared" si="33"/>
        <v/>
      </c>
      <c r="BA366" s="53"/>
      <c r="BB366" s="53">
        <f>ROUND(SUMIF(Transaktionen!A4:A5200,BA366,Transaktionen!B4:B5200),8)</f>
        <v>0</v>
      </c>
      <c r="BC366" s="53">
        <f>ROUND(IFERROR(SUM(BB366*(VLOOKUP(BA366,API!1:1048576,13,FALSE))),0),2)</f>
        <v>0</v>
      </c>
    </row>
    <row r="367" spans="6:55" ht="15.75" thickBot="1" x14ac:dyDescent="0.3">
      <c r="F367" s="13">
        <f>Investionen!A368</f>
        <v>0</v>
      </c>
      <c r="G367" s="14">
        <f>IFERROR(IF(Investionen!F368="Verkauf",0,Investionen!J368),0)</f>
        <v>0</v>
      </c>
      <c r="H367" s="13">
        <f>Investionen!A368</f>
        <v>0</v>
      </c>
      <c r="I367" s="14">
        <f>IFERROR(Investionen!I368,0)</f>
        <v>0</v>
      </c>
      <c r="K367" s="145" t="s">
        <v>1270</v>
      </c>
      <c r="L367" s="146" t="s">
        <v>2589</v>
      </c>
      <c r="M367" s="146" t="s">
        <v>3275</v>
      </c>
      <c r="O367" s="13">
        <f>Investionen!A350</f>
        <v>0</v>
      </c>
      <c r="P367" s="14">
        <f>IFERROR(IF(Investionen!F350="Verkauf",0,Investionen!G350),0)</f>
        <v>0</v>
      </c>
      <c r="Q367" s="43"/>
      <c r="R367" s="258"/>
      <c r="T367" s="57"/>
      <c r="U367" s="3">
        <f>ROUND(IFERROR(SUM(T367*(VLOOKUP(S367,API!1:1048576,13,FALSE))),0),2)</f>
        <v>0</v>
      </c>
      <c r="V367" s="56">
        <f>ROUND(SUMIF(Investionen!A4:A5200,S367,Investionen!G4:G5200),2)</f>
        <v>0</v>
      </c>
      <c r="X367" s="31"/>
      <c r="Z367" s="172">
        <f>Investionen!H367</f>
        <v>0</v>
      </c>
      <c r="AE367">
        <v>350</v>
      </c>
      <c r="AJ367">
        <v>347</v>
      </c>
      <c r="AK367" s="199" t="e">
        <f t="shared" si="30"/>
        <v>#VALUE!</v>
      </c>
      <c r="AL367" s="199">
        <f t="shared" ca="1" si="31"/>
        <v>43174</v>
      </c>
      <c r="AM367" t="e">
        <f t="shared" ca="1" si="32"/>
        <v>#VALUE!</v>
      </c>
      <c r="AO367" t="str">
        <f t="shared" si="33"/>
        <v/>
      </c>
      <c r="BA367" s="53"/>
      <c r="BB367" s="53">
        <f>ROUND(SUMIF(Transaktionen!A4:A5200,BA367,Transaktionen!B4:B5200),8)</f>
        <v>0</v>
      </c>
      <c r="BC367" s="53">
        <f>ROUND(IFERROR(SUM(BB367*(VLOOKUP(BA367,API!1:1048576,13,FALSE))),0),2)</f>
        <v>0</v>
      </c>
    </row>
    <row r="368" spans="6:55" ht="15.75" thickBot="1" x14ac:dyDescent="0.3">
      <c r="F368" s="13">
        <f>Investionen!A369</f>
        <v>0</v>
      </c>
      <c r="G368" s="14">
        <f>IFERROR(IF(Investionen!F369="Verkauf",0,Investionen!J369),0)</f>
        <v>0</v>
      </c>
      <c r="H368" s="13">
        <f>Investionen!A369</f>
        <v>0</v>
      </c>
      <c r="I368" s="14">
        <f>IFERROR(Investionen!I369,0)</f>
        <v>0</v>
      </c>
      <c r="K368" s="145" t="s">
        <v>1168</v>
      </c>
      <c r="L368" s="146" t="s">
        <v>2449</v>
      </c>
      <c r="M368" s="146" t="s">
        <v>3153</v>
      </c>
      <c r="O368" s="13">
        <f>Investionen!A351</f>
        <v>0</v>
      </c>
      <c r="P368" s="14">
        <f>IFERROR(IF(Investionen!F351="Verkauf",0,Investionen!G351),0)</f>
        <v>0</v>
      </c>
      <c r="Q368" s="43"/>
      <c r="R368" s="258"/>
      <c r="T368" s="57"/>
      <c r="U368" s="3">
        <f>ROUND(IFERROR(SUM(T368*(VLOOKUP(S368,API!1:1048576,13,FALSE))),0),2)</f>
        <v>0</v>
      </c>
      <c r="V368" s="56">
        <f>ROUND(SUMIF(Investionen!A4:A5200,S368,Investionen!G4:G5200),2)</f>
        <v>0</v>
      </c>
      <c r="X368" s="31"/>
      <c r="Z368" s="172">
        <f>Investionen!H368</f>
        <v>0</v>
      </c>
      <c r="AE368">
        <v>351</v>
      </c>
      <c r="AJ368">
        <v>348</v>
      </c>
      <c r="AK368" s="199" t="e">
        <f t="shared" si="30"/>
        <v>#VALUE!</v>
      </c>
      <c r="AL368" s="199">
        <f t="shared" ca="1" si="31"/>
        <v>43174</v>
      </c>
      <c r="AM368" t="e">
        <f t="shared" ca="1" si="32"/>
        <v>#VALUE!</v>
      </c>
      <c r="AO368" t="str">
        <f t="shared" si="33"/>
        <v/>
      </c>
      <c r="BA368" s="53"/>
      <c r="BB368" s="53">
        <f>ROUND(SUMIF(Transaktionen!A4:A5200,BA368,Transaktionen!B4:B5200),8)</f>
        <v>0</v>
      </c>
      <c r="BC368" s="53">
        <f>ROUND(IFERROR(SUM(BB368*(VLOOKUP(BA368,API!1:1048576,13,FALSE))),0),2)</f>
        <v>0</v>
      </c>
    </row>
    <row r="369" spans="6:55" ht="15.75" thickBot="1" x14ac:dyDescent="0.3">
      <c r="F369" s="13">
        <f>Investionen!A370</f>
        <v>0</v>
      </c>
      <c r="G369" s="14">
        <f>IFERROR(IF(Investionen!F370="Verkauf",0,Investionen!J370),0)</f>
        <v>0</v>
      </c>
      <c r="H369" s="13">
        <f>Investionen!A370</f>
        <v>0</v>
      </c>
      <c r="I369" s="14">
        <f>IFERROR(Investionen!I370,0)</f>
        <v>0</v>
      </c>
      <c r="K369" s="145" t="s">
        <v>1602</v>
      </c>
      <c r="L369" s="146" t="s">
        <v>2449</v>
      </c>
      <c r="M369" s="146" t="s">
        <v>3625</v>
      </c>
      <c r="O369" s="13">
        <f>Investionen!A352</f>
        <v>0</v>
      </c>
      <c r="P369" s="14">
        <f>IFERROR(IF(Investionen!F352="Verkauf",0,Investionen!G352),0)</f>
        <v>0</v>
      </c>
      <c r="Q369" s="43"/>
      <c r="R369" s="258"/>
      <c r="T369" s="57"/>
      <c r="U369" s="3">
        <f>ROUND(IFERROR(SUM(T369*(VLOOKUP(S369,API!1:1048576,13,FALSE))),0),2)</f>
        <v>0</v>
      </c>
      <c r="V369" s="56">
        <f>ROUND(SUMIF(Investionen!A4:A5200,S369,Investionen!G4:G5200),2)</f>
        <v>0</v>
      </c>
      <c r="X369" s="31"/>
      <c r="Z369" s="172">
        <f>Investionen!H369</f>
        <v>0</v>
      </c>
      <c r="AE369" s="9">
        <v>352</v>
      </c>
      <c r="AF369" s="9"/>
      <c r="AJ369" s="9">
        <v>349</v>
      </c>
      <c r="AK369" s="199" t="e">
        <f t="shared" si="30"/>
        <v>#VALUE!</v>
      </c>
      <c r="AL369" s="199">
        <f t="shared" ca="1" si="31"/>
        <v>43174</v>
      </c>
      <c r="AM369" t="e">
        <f t="shared" ca="1" si="32"/>
        <v>#VALUE!</v>
      </c>
      <c r="AO369" t="str">
        <f t="shared" si="33"/>
        <v/>
      </c>
      <c r="BA369" s="53"/>
      <c r="BB369" s="53">
        <f>ROUND(SUMIF(Transaktionen!A4:A5200,BA369,Transaktionen!B4:B5200),8)</f>
        <v>0</v>
      </c>
      <c r="BC369" s="53">
        <f>ROUND(IFERROR(SUM(BB369*(VLOOKUP(BA369,API!1:1048576,13,FALSE))),0),2)</f>
        <v>0</v>
      </c>
    </row>
    <row r="370" spans="6:55" ht="15.75" thickBot="1" x14ac:dyDescent="0.3">
      <c r="F370" s="13">
        <f>Investionen!A371</f>
        <v>0</v>
      </c>
      <c r="G370" s="14">
        <f>IFERROR(IF(Investionen!F371="Verkauf",0,Investionen!J371),0)</f>
        <v>0</v>
      </c>
      <c r="H370" s="13">
        <f>Investionen!A371</f>
        <v>0</v>
      </c>
      <c r="I370" s="14">
        <f>IFERROR(Investionen!I371,0)</f>
        <v>0</v>
      </c>
      <c r="K370" s="145" t="s">
        <v>60</v>
      </c>
      <c r="L370" s="146" t="s">
        <v>2559</v>
      </c>
      <c r="M370" s="146" t="s">
        <v>3055</v>
      </c>
      <c r="O370" s="13">
        <f>Investionen!A353</f>
        <v>0</v>
      </c>
      <c r="P370" s="14">
        <f>IFERROR(IF(Investionen!F353="Verkauf",0,Investionen!G353),0)</f>
        <v>0</v>
      </c>
      <c r="Q370" s="43"/>
      <c r="R370" s="258"/>
      <c r="T370" s="57"/>
      <c r="U370" s="3">
        <f>ROUND(IFERROR(SUM(T370*(VLOOKUP(S370,API!1:1048576,13,FALSE))),0),2)</f>
        <v>0</v>
      </c>
      <c r="V370" s="56">
        <f>ROUND(SUMIF(Investionen!A4:A5200,S370,Investionen!G4:G5200),2)</f>
        <v>0</v>
      </c>
      <c r="X370" s="31"/>
      <c r="Z370" s="172">
        <f>Investionen!H370</f>
        <v>0</v>
      </c>
      <c r="AE370">
        <v>353</v>
      </c>
      <c r="AJ370">
        <v>350</v>
      </c>
      <c r="AK370" s="199" t="e">
        <f t="shared" si="30"/>
        <v>#VALUE!</v>
      </c>
      <c r="AL370" s="199">
        <f t="shared" ca="1" si="31"/>
        <v>43174</v>
      </c>
      <c r="AM370" t="e">
        <f t="shared" ca="1" si="32"/>
        <v>#VALUE!</v>
      </c>
      <c r="AO370" t="str">
        <f t="shared" si="33"/>
        <v/>
      </c>
      <c r="BA370" s="53"/>
      <c r="BB370" s="53">
        <f>ROUND(SUMIF(Transaktionen!A4:A5200,BA370,Transaktionen!B4:B5200),8)</f>
        <v>0</v>
      </c>
      <c r="BC370" s="53">
        <f>ROUND(IFERROR(SUM(BB370*(VLOOKUP(BA370,API!1:1048576,13,FALSE))),0),2)</f>
        <v>0</v>
      </c>
    </row>
    <row r="371" spans="6:55" ht="15.75" thickBot="1" x14ac:dyDescent="0.3">
      <c r="F371" s="13">
        <f>Investionen!A372</f>
        <v>0</v>
      </c>
      <c r="G371" s="14">
        <f>IFERROR(IF(Investionen!F372="Verkauf",0,Investionen!J372),0)</f>
        <v>0</v>
      </c>
      <c r="H371" s="13">
        <f>Investionen!A372</f>
        <v>0</v>
      </c>
      <c r="I371" s="14">
        <f>IFERROR(Investionen!I372,0)</f>
        <v>0</v>
      </c>
      <c r="K371" s="147" t="s">
        <v>1732</v>
      </c>
      <c r="L371" s="148" t="s">
        <v>2559</v>
      </c>
      <c r="M371" s="148" t="s">
        <v>3750</v>
      </c>
      <c r="O371" s="13">
        <f>Investionen!A354</f>
        <v>0</v>
      </c>
      <c r="P371" s="14">
        <f>IFERROR(IF(Investionen!F354="Verkauf",0,Investionen!G354),0)</f>
        <v>0</v>
      </c>
      <c r="Q371" s="43"/>
      <c r="R371" s="258"/>
      <c r="T371" s="57"/>
      <c r="U371" s="3">
        <f>ROUND(IFERROR(SUM(T371*(VLOOKUP(S371,API!1:1048576,13,FALSE))),0),2)</f>
        <v>0</v>
      </c>
      <c r="V371" s="56">
        <f>ROUND(SUMIF(Investionen!A4:A5200,S371,Investionen!G4:G5200),2)</f>
        <v>0</v>
      </c>
      <c r="X371" s="31"/>
      <c r="Z371" s="172">
        <f>Investionen!H371</f>
        <v>0</v>
      </c>
      <c r="AE371">
        <v>354</v>
      </c>
      <c r="AJ371">
        <v>351</v>
      </c>
      <c r="AK371" s="199" t="e">
        <f t="shared" si="30"/>
        <v>#VALUE!</v>
      </c>
      <c r="AL371" s="199">
        <f t="shared" ca="1" si="31"/>
        <v>43174</v>
      </c>
      <c r="AM371" t="e">
        <f t="shared" ca="1" si="32"/>
        <v>#VALUE!</v>
      </c>
      <c r="AO371" t="str">
        <f t="shared" si="33"/>
        <v/>
      </c>
      <c r="BA371" s="53"/>
      <c r="BB371" s="53">
        <f>ROUND(SUMIF(Transaktionen!A4:A5200,BA371,Transaktionen!B4:B5200),8)</f>
        <v>0</v>
      </c>
      <c r="BC371" s="53">
        <f>ROUND(IFERROR(SUM(BB371*(VLOOKUP(BA371,API!1:1048576,13,FALSE))),0),2)</f>
        <v>0</v>
      </c>
    </row>
    <row r="372" spans="6:55" ht="15.75" thickBot="1" x14ac:dyDescent="0.3">
      <c r="F372" s="13">
        <f>Investionen!A373</f>
        <v>0</v>
      </c>
      <c r="G372" s="14">
        <f>IFERROR(IF(Investionen!F373="Verkauf",0,Investionen!J373),0)</f>
        <v>0</v>
      </c>
      <c r="H372" s="13">
        <f>Investionen!A373</f>
        <v>0</v>
      </c>
      <c r="I372" s="14">
        <f>IFERROR(Investionen!I373,0)</f>
        <v>0</v>
      </c>
      <c r="K372" s="145" t="s">
        <v>1110</v>
      </c>
      <c r="L372" s="146" t="s">
        <v>2683</v>
      </c>
      <c r="M372" s="146" t="s">
        <v>3094</v>
      </c>
      <c r="O372" s="13">
        <f>Investionen!A355</f>
        <v>0</v>
      </c>
      <c r="P372" s="14">
        <f>IFERROR(IF(Investionen!F355="Verkauf",0,Investionen!G355),0)</f>
        <v>0</v>
      </c>
      <c r="Q372" s="43"/>
      <c r="R372" s="258"/>
      <c r="T372" s="57"/>
      <c r="U372" s="3">
        <f>ROUND(IFERROR(SUM(T372*(VLOOKUP(S372,API!1:1048576,13,FALSE))),0),2)</f>
        <v>0</v>
      </c>
      <c r="V372" s="56">
        <f>ROUND(SUMIF(Investionen!A4:A5200,S372,Investionen!G4:G5200),2)</f>
        <v>0</v>
      </c>
      <c r="X372" s="31"/>
      <c r="Z372" s="172">
        <f>Investionen!H372</f>
        <v>0</v>
      </c>
      <c r="AE372" s="9">
        <v>355</v>
      </c>
      <c r="AF372" s="9"/>
      <c r="AJ372" s="9">
        <v>352</v>
      </c>
      <c r="AK372" s="199" t="e">
        <f t="shared" si="30"/>
        <v>#VALUE!</v>
      </c>
      <c r="AL372" s="199">
        <f t="shared" ca="1" si="31"/>
        <v>43174</v>
      </c>
      <c r="AM372" t="e">
        <f t="shared" ca="1" si="32"/>
        <v>#VALUE!</v>
      </c>
      <c r="AO372" t="str">
        <f t="shared" si="33"/>
        <v/>
      </c>
      <c r="BA372" s="53"/>
      <c r="BB372" s="53">
        <f>ROUND(SUMIF(Transaktionen!A4:A5200,BA372,Transaktionen!B4:B5200),8)</f>
        <v>0</v>
      </c>
      <c r="BC372" s="53">
        <f>ROUND(IFERROR(SUM(BB372*(VLOOKUP(BA372,API!1:1048576,13,FALSE))),0),2)</f>
        <v>0</v>
      </c>
    </row>
    <row r="373" spans="6:55" ht="15.75" thickBot="1" x14ac:dyDescent="0.3">
      <c r="F373" s="13">
        <f>Investionen!A374</f>
        <v>0</v>
      </c>
      <c r="G373" s="14">
        <f>IFERROR(IF(Investionen!F374="Verkauf",0,Investionen!J374),0)</f>
        <v>0</v>
      </c>
      <c r="H373" s="13">
        <f>Investionen!A374</f>
        <v>0</v>
      </c>
      <c r="I373" s="14">
        <f>IFERROR(Investionen!I374,0)</f>
        <v>0</v>
      </c>
      <c r="K373" s="147" t="s">
        <v>1248</v>
      </c>
      <c r="L373" s="148" t="s">
        <v>2683</v>
      </c>
      <c r="M373" s="148" t="s">
        <v>3254</v>
      </c>
      <c r="O373" s="13">
        <f>Investionen!A356</f>
        <v>0</v>
      </c>
      <c r="P373" s="14">
        <f>IFERROR(IF(Investionen!F356="Verkauf",0,Investionen!G356),0)</f>
        <v>0</v>
      </c>
      <c r="Q373" s="43"/>
      <c r="R373" s="258"/>
      <c r="T373" s="57"/>
      <c r="U373" s="3">
        <f>ROUND(IFERROR(SUM(T373*(VLOOKUP(S373,API!1:1048576,13,FALSE))),0),2)</f>
        <v>0</v>
      </c>
      <c r="V373" s="56">
        <f>ROUND(SUMIF(Investionen!A4:A5200,S373,Investionen!G4:G5200),2)</f>
        <v>0</v>
      </c>
      <c r="X373" s="31"/>
      <c r="Z373" s="172">
        <f>Investionen!H373</f>
        <v>0</v>
      </c>
      <c r="AE373">
        <v>356</v>
      </c>
      <c r="AJ373">
        <v>353</v>
      </c>
      <c r="AK373" s="199" t="e">
        <f t="shared" si="30"/>
        <v>#VALUE!</v>
      </c>
      <c r="AL373" s="199">
        <f t="shared" ca="1" si="31"/>
        <v>43174</v>
      </c>
      <c r="AM373" t="e">
        <f t="shared" ca="1" si="32"/>
        <v>#VALUE!</v>
      </c>
      <c r="AO373" t="str">
        <f t="shared" si="33"/>
        <v/>
      </c>
      <c r="BA373" s="53"/>
      <c r="BB373" s="53">
        <f>ROUND(SUMIF(Transaktionen!A4:A5200,BA373,Transaktionen!B4:B5200),8)</f>
        <v>0</v>
      </c>
      <c r="BC373" s="53">
        <f>ROUND(IFERROR(SUM(BB373*(VLOOKUP(BA373,API!1:1048576,13,FALSE))),0),2)</f>
        <v>0</v>
      </c>
    </row>
    <row r="374" spans="6:55" ht="15.75" thickBot="1" x14ac:dyDescent="0.3">
      <c r="F374" s="13">
        <f>Investionen!A375</f>
        <v>0</v>
      </c>
      <c r="G374" s="14">
        <f>IFERROR(IF(Investionen!F375="Verkauf",0,Investionen!J375),0)</f>
        <v>0</v>
      </c>
      <c r="H374" s="13">
        <f>Investionen!A375</f>
        <v>0</v>
      </c>
      <c r="I374" s="14">
        <f>IFERROR(Investionen!I375,0)</f>
        <v>0</v>
      </c>
      <c r="K374" s="147" t="s">
        <v>1390</v>
      </c>
      <c r="L374" s="148" t="s">
        <v>2562</v>
      </c>
      <c r="M374" s="148" t="s">
        <v>3367</v>
      </c>
      <c r="O374" s="13">
        <f>Investionen!A357</f>
        <v>0</v>
      </c>
      <c r="P374" s="14">
        <f>IFERROR(IF(Investionen!F357="Verkauf",0,Investionen!G357),0)</f>
        <v>0</v>
      </c>
      <c r="Q374" s="43"/>
      <c r="R374" s="258"/>
      <c r="T374" s="57"/>
      <c r="U374" s="3">
        <f>ROUND(IFERROR(SUM(T374*(VLOOKUP(S374,API!1:1048576,13,FALSE))),0),2)</f>
        <v>0</v>
      </c>
      <c r="V374" s="56">
        <f>ROUND(SUMIF(Investionen!A4:A5200,S374,Investionen!G4:G5200),2)</f>
        <v>0</v>
      </c>
      <c r="X374" s="31"/>
      <c r="Z374" s="172">
        <f>Investionen!H374</f>
        <v>0</v>
      </c>
      <c r="AE374">
        <v>357</v>
      </c>
      <c r="AJ374">
        <v>354</v>
      </c>
      <c r="AK374" s="199" t="e">
        <f t="shared" si="30"/>
        <v>#VALUE!</v>
      </c>
      <c r="AL374" s="199">
        <f t="shared" ca="1" si="31"/>
        <v>43174</v>
      </c>
      <c r="AM374" t="e">
        <f t="shared" ca="1" si="32"/>
        <v>#VALUE!</v>
      </c>
      <c r="AO374" t="str">
        <f t="shared" si="33"/>
        <v/>
      </c>
      <c r="BA374" s="53"/>
      <c r="BB374" s="53">
        <f>ROUND(SUMIF(Transaktionen!A4:A5200,BA374,Transaktionen!B4:B5200),8)</f>
        <v>0</v>
      </c>
      <c r="BC374" s="53">
        <f>ROUND(IFERROR(SUM(BB374*(VLOOKUP(BA374,API!1:1048576,13,FALSE))),0),2)</f>
        <v>0</v>
      </c>
    </row>
    <row r="375" spans="6:55" ht="15.75" thickBot="1" x14ac:dyDescent="0.3">
      <c r="F375" s="13">
        <f>Investionen!A376</f>
        <v>0</v>
      </c>
      <c r="G375" s="14">
        <f>IFERROR(IF(Investionen!F376="Verkauf",0,Investionen!J376),0)</f>
        <v>0</v>
      </c>
      <c r="H375" s="13">
        <f>Investionen!A376</f>
        <v>0</v>
      </c>
      <c r="I375" s="14">
        <f>IFERROR(Investionen!I376,0)</f>
        <v>0</v>
      </c>
      <c r="K375" s="147" t="s">
        <v>1421</v>
      </c>
      <c r="L375" s="148" t="s">
        <v>2562</v>
      </c>
      <c r="M375" s="148" t="s">
        <v>3417</v>
      </c>
      <c r="O375" s="13">
        <f>Investionen!A358</f>
        <v>0</v>
      </c>
      <c r="P375" s="14">
        <f>IFERROR(IF(Investionen!F358="Verkauf",0,Investionen!G358),0)</f>
        <v>0</v>
      </c>
      <c r="Q375" s="43"/>
      <c r="R375" s="258"/>
      <c r="T375" s="57"/>
      <c r="U375" s="3">
        <f>ROUND(IFERROR(SUM(T375*(VLOOKUP(S375,API!1:1048576,13,FALSE))),0),2)</f>
        <v>0</v>
      </c>
      <c r="V375" s="56">
        <f>ROUND(SUMIF(Investionen!A4:A5200,S375,Investionen!G4:G5200),2)</f>
        <v>0</v>
      </c>
      <c r="X375" s="31"/>
      <c r="Z375" s="172">
        <f>Investionen!H375</f>
        <v>0</v>
      </c>
      <c r="AE375" s="9">
        <v>358</v>
      </c>
      <c r="AF375" s="9"/>
      <c r="AJ375" s="9">
        <v>355</v>
      </c>
      <c r="AK375" s="199" t="e">
        <f t="shared" si="30"/>
        <v>#VALUE!</v>
      </c>
      <c r="AL375" s="199">
        <f t="shared" ca="1" si="31"/>
        <v>43174</v>
      </c>
      <c r="AM375" t="e">
        <f t="shared" ca="1" si="32"/>
        <v>#VALUE!</v>
      </c>
      <c r="AO375" t="str">
        <f t="shared" si="33"/>
        <v/>
      </c>
      <c r="BA375" s="53"/>
      <c r="BB375" s="53">
        <f>ROUND(SUMIF(Transaktionen!A4:A5200,BA375,Transaktionen!B4:B5200),8)</f>
        <v>0</v>
      </c>
      <c r="BC375" s="53">
        <f>ROUND(IFERROR(SUM(BB375*(VLOOKUP(BA375,API!1:1048576,13,FALSE))),0),2)</f>
        <v>0</v>
      </c>
    </row>
    <row r="376" spans="6:55" ht="15.75" thickBot="1" x14ac:dyDescent="0.3">
      <c r="F376" s="13">
        <f>Investionen!A377</f>
        <v>0</v>
      </c>
      <c r="G376" s="14">
        <f>IFERROR(IF(Investionen!F377="Verkauf",0,Investionen!J377),0)</f>
        <v>0</v>
      </c>
      <c r="H376" s="13">
        <f>Investionen!A377</f>
        <v>0</v>
      </c>
      <c r="I376" s="14">
        <f>IFERROR(Investionen!I377,0)</f>
        <v>0</v>
      </c>
      <c r="K376" s="147" t="s">
        <v>2168</v>
      </c>
      <c r="L376" s="148" t="s">
        <v>2562</v>
      </c>
      <c r="M376" s="148" t="s">
        <v>4173</v>
      </c>
      <c r="O376" s="13">
        <f>Investionen!A359</f>
        <v>0</v>
      </c>
      <c r="P376" s="14">
        <f>IFERROR(IF(Investionen!F359="Verkauf",0,Investionen!G359),0)</f>
        <v>0</v>
      </c>
      <c r="Q376" s="43"/>
      <c r="R376" s="258"/>
      <c r="T376" s="57"/>
      <c r="U376" s="3">
        <f>ROUND(IFERROR(SUM(T376*(VLOOKUP(S376,API!1:1048576,13,FALSE))),0),2)</f>
        <v>0</v>
      </c>
      <c r="V376" s="56">
        <f>ROUND(SUMIF(Investionen!A4:A5200,S376,Investionen!G4:G5200),2)</f>
        <v>0</v>
      </c>
      <c r="X376" s="31"/>
      <c r="Z376" s="172">
        <f>Investionen!H376</f>
        <v>0</v>
      </c>
      <c r="AE376">
        <v>359</v>
      </c>
      <c r="AJ376">
        <v>356</v>
      </c>
      <c r="AK376" s="199" t="e">
        <f t="shared" si="30"/>
        <v>#VALUE!</v>
      </c>
      <c r="AL376" s="199">
        <f t="shared" ca="1" si="31"/>
        <v>43174</v>
      </c>
      <c r="AM376" t="e">
        <f t="shared" ca="1" si="32"/>
        <v>#VALUE!</v>
      </c>
      <c r="AO376" t="str">
        <f t="shared" si="33"/>
        <v/>
      </c>
      <c r="BA376" s="53"/>
      <c r="BB376" s="53">
        <f>ROUND(SUMIF(Transaktionen!A4:A5200,BA376,Transaktionen!B4:B5200),8)</f>
        <v>0</v>
      </c>
      <c r="BC376" s="53">
        <f>ROUND(IFERROR(SUM(BB376*(VLOOKUP(BA376,API!1:1048576,13,FALSE))),0),2)</f>
        <v>0</v>
      </c>
    </row>
    <row r="377" spans="6:55" ht="15.75" thickBot="1" x14ac:dyDescent="0.3">
      <c r="F377" s="13">
        <f>Investionen!A378</f>
        <v>0</v>
      </c>
      <c r="G377" s="14">
        <f>IFERROR(IF(Investionen!F378="Verkauf",0,Investionen!J378),0)</f>
        <v>0</v>
      </c>
      <c r="H377" s="13">
        <f>Investionen!A378</f>
        <v>0</v>
      </c>
      <c r="I377" s="14">
        <f>IFERROR(Investionen!I378,0)</f>
        <v>0</v>
      </c>
      <c r="K377" s="147" t="s">
        <v>1156</v>
      </c>
      <c r="L377" s="148" t="s">
        <v>2476</v>
      </c>
      <c r="M377" s="148" t="s">
        <v>3117</v>
      </c>
      <c r="O377" s="13">
        <f>Investionen!A360</f>
        <v>0</v>
      </c>
      <c r="P377" s="14">
        <f>IFERROR(IF(Investionen!F360="Verkauf",0,Investionen!G360),0)</f>
        <v>0</v>
      </c>
      <c r="Q377" s="43"/>
      <c r="R377" s="258"/>
      <c r="T377" s="57"/>
      <c r="U377" s="3">
        <f>ROUND(IFERROR(SUM(T377*(VLOOKUP(S377,API!1:1048576,13,FALSE))),0),2)</f>
        <v>0</v>
      </c>
      <c r="V377" s="56">
        <f>ROUND(SUMIF(Investionen!A4:A5200,S377,Investionen!G4:G5200),2)</f>
        <v>0</v>
      </c>
      <c r="X377" s="31"/>
      <c r="Z377" s="172">
        <f>Investionen!H377</f>
        <v>0</v>
      </c>
      <c r="AE377">
        <v>360</v>
      </c>
      <c r="AJ377">
        <v>357</v>
      </c>
      <c r="AK377" s="199" t="e">
        <f t="shared" si="30"/>
        <v>#VALUE!</v>
      </c>
      <c r="AL377" s="199">
        <f t="shared" ca="1" si="31"/>
        <v>43174</v>
      </c>
      <c r="AM377" t="e">
        <f t="shared" ca="1" si="32"/>
        <v>#VALUE!</v>
      </c>
      <c r="AO377" t="str">
        <f t="shared" si="33"/>
        <v/>
      </c>
      <c r="BA377" s="53"/>
      <c r="BB377" s="53">
        <f>ROUND(SUMIF(Transaktionen!A4:A5200,BA377,Transaktionen!B4:B5200),8)</f>
        <v>0</v>
      </c>
      <c r="BC377" s="53">
        <f>ROUND(IFERROR(SUM(BB377*(VLOOKUP(BA377,API!1:1048576,13,FALSE))),0),2)</f>
        <v>0</v>
      </c>
    </row>
    <row r="378" spans="6:55" ht="15.75" thickBot="1" x14ac:dyDescent="0.3">
      <c r="F378" s="13">
        <f>Investionen!A379</f>
        <v>0</v>
      </c>
      <c r="G378" s="14">
        <f>IFERROR(IF(Investionen!F379="Verkauf",0,Investionen!J379),0)</f>
        <v>0</v>
      </c>
      <c r="H378" s="13">
        <f>Investionen!A379</f>
        <v>0</v>
      </c>
      <c r="I378" s="14">
        <f>IFERROR(Investionen!I379,0)</f>
        <v>0</v>
      </c>
      <c r="K378" s="147" t="s">
        <v>1667</v>
      </c>
      <c r="L378" s="148" t="s">
        <v>2476</v>
      </c>
      <c r="M378" s="148" t="s">
        <v>3600</v>
      </c>
      <c r="O378" s="13">
        <f>Investionen!A361</f>
        <v>0</v>
      </c>
      <c r="P378" s="14">
        <f>IFERROR(IF(Investionen!F361="Verkauf",0,Investionen!G361),0)</f>
        <v>0</v>
      </c>
      <c r="Q378" s="43"/>
      <c r="R378" s="258"/>
      <c r="T378" s="57"/>
      <c r="U378" s="3">
        <f>ROUND(IFERROR(SUM(T378*(VLOOKUP(S378,API!1:1048576,13,FALSE))),0),2)</f>
        <v>0</v>
      </c>
      <c r="V378" s="56">
        <f>ROUND(SUMIF(Investionen!A4:A5200,S378,Investionen!G4:G5200),2)</f>
        <v>0</v>
      </c>
      <c r="X378" s="31"/>
      <c r="Z378" s="172">
        <f>Investionen!H378</f>
        <v>0</v>
      </c>
      <c r="AE378" s="9">
        <v>361</v>
      </c>
      <c r="AF378" s="9"/>
      <c r="AJ378" s="9">
        <v>358</v>
      </c>
      <c r="AK378" s="199" t="e">
        <f t="shared" si="30"/>
        <v>#VALUE!</v>
      </c>
      <c r="AL378" s="199">
        <f t="shared" ca="1" si="31"/>
        <v>43174</v>
      </c>
      <c r="AM378" t="e">
        <f t="shared" ca="1" si="32"/>
        <v>#VALUE!</v>
      </c>
      <c r="AO378" t="str">
        <f t="shared" si="33"/>
        <v/>
      </c>
      <c r="BA378" s="53"/>
      <c r="BB378" s="53">
        <f>ROUND(SUMIF(Transaktionen!A4:A5200,BA378,Transaktionen!B4:B5200),8)</f>
        <v>0</v>
      </c>
      <c r="BC378" s="53">
        <f>ROUND(IFERROR(SUM(BB378*(VLOOKUP(BA378,API!1:1048576,13,FALSE))),0),2)</f>
        <v>0</v>
      </c>
    </row>
    <row r="379" spans="6:55" ht="15.75" thickBot="1" x14ac:dyDescent="0.3">
      <c r="F379" s="13">
        <f>Investionen!A380</f>
        <v>0</v>
      </c>
      <c r="G379" s="14">
        <f>IFERROR(IF(Investionen!F380="Verkauf",0,Investionen!J380),0)</f>
        <v>0</v>
      </c>
      <c r="H379" s="13">
        <f>Investionen!A380</f>
        <v>0</v>
      </c>
      <c r="I379" s="14">
        <f>IFERROR(Investionen!I380,0)</f>
        <v>0</v>
      </c>
      <c r="K379" s="147" t="s">
        <v>1992</v>
      </c>
      <c r="L379" s="148" t="s">
        <v>2476</v>
      </c>
      <c r="M379" s="148" t="s">
        <v>3975</v>
      </c>
      <c r="O379" s="13">
        <f>Investionen!A362</f>
        <v>0</v>
      </c>
      <c r="P379" s="14">
        <f>IFERROR(IF(Investionen!F362="Verkauf",0,Investionen!G362),0)</f>
        <v>0</v>
      </c>
      <c r="Q379" s="43"/>
      <c r="R379" s="258"/>
      <c r="T379" s="57"/>
      <c r="U379" s="3">
        <f>ROUND(IFERROR(SUM(T379*(VLOOKUP(S379,API!1:1048576,13,FALSE))),0),2)</f>
        <v>0</v>
      </c>
      <c r="V379" s="56">
        <f>ROUND(SUMIF(Investionen!A4:A5200,S379,Investionen!G4:G5200),2)</f>
        <v>0</v>
      </c>
      <c r="X379" s="31"/>
      <c r="Z379" s="172">
        <f>Investionen!H379</f>
        <v>0</v>
      </c>
      <c r="AE379">
        <v>362</v>
      </c>
      <c r="AJ379">
        <v>359</v>
      </c>
      <c r="AK379" s="199" t="e">
        <f t="shared" si="30"/>
        <v>#VALUE!</v>
      </c>
      <c r="AL379" s="199">
        <f t="shared" ca="1" si="31"/>
        <v>43174</v>
      </c>
      <c r="AM379" t="e">
        <f t="shared" ca="1" si="32"/>
        <v>#VALUE!</v>
      </c>
      <c r="AO379" t="str">
        <f t="shared" si="33"/>
        <v/>
      </c>
      <c r="BA379" s="53"/>
      <c r="BB379" s="53">
        <f>ROUND(SUMIF(Transaktionen!A4:A5200,BA379,Transaktionen!B4:B5200),8)</f>
        <v>0</v>
      </c>
      <c r="BC379" s="53">
        <f>ROUND(IFERROR(SUM(BB379*(VLOOKUP(BA379,API!1:1048576,13,FALSE))),0),2)</f>
        <v>0</v>
      </c>
    </row>
    <row r="380" spans="6:55" ht="15.75" thickBot="1" x14ac:dyDescent="0.3">
      <c r="F380" s="13">
        <f>Investionen!A381</f>
        <v>0</v>
      </c>
      <c r="G380" s="14">
        <f>IFERROR(IF(Investionen!F381="Verkauf",0,Investionen!J381),0)</f>
        <v>0</v>
      </c>
      <c r="H380" s="13">
        <f>Investionen!A381</f>
        <v>0</v>
      </c>
      <c r="I380" s="14">
        <f>IFERROR(Investionen!I381,0)</f>
        <v>0</v>
      </c>
      <c r="K380" s="147" t="s">
        <v>1461</v>
      </c>
      <c r="L380" s="148" t="s">
        <v>2427</v>
      </c>
      <c r="M380" s="148" t="s">
        <v>3443</v>
      </c>
      <c r="O380" s="13">
        <f>Investionen!A363</f>
        <v>0</v>
      </c>
      <c r="P380" s="14">
        <f>IFERROR(IF(Investionen!F363="Verkauf",0,Investionen!G363),0)</f>
        <v>0</v>
      </c>
      <c r="Q380" s="43"/>
      <c r="R380" s="258"/>
      <c r="T380" s="57"/>
      <c r="U380" s="3">
        <f>ROUND(IFERROR(SUM(T380*(VLOOKUP(S380,API!1:1048576,13,FALSE))),0),2)</f>
        <v>0</v>
      </c>
      <c r="V380" s="56">
        <f>ROUND(SUMIF(Investionen!A4:A5200,S380,Investionen!G4:G5200),2)</f>
        <v>0</v>
      </c>
      <c r="X380" s="31"/>
      <c r="Z380" s="172">
        <f>Investionen!H380</f>
        <v>0</v>
      </c>
      <c r="AE380">
        <v>363</v>
      </c>
      <c r="AJ380">
        <v>360</v>
      </c>
      <c r="AK380" s="199" t="e">
        <f t="shared" si="30"/>
        <v>#VALUE!</v>
      </c>
      <c r="AL380" s="199">
        <f t="shared" ca="1" si="31"/>
        <v>43174</v>
      </c>
      <c r="AM380" t="e">
        <f t="shared" ca="1" si="32"/>
        <v>#VALUE!</v>
      </c>
      <c r="AO380" t="str">
        <f t="shared" si="33"/>
        <v/>
      </c>
      <c r="BA380" s="53"/>
      <c r="BB380" s="53">
        <f>ROUND(SUMIF(Transaktionen!A4:A5200,BA380,Transaktionen!B4:B5200),8)</f>
        <v>0</v>
      </c>
      <c r="BC380" s="53">
        <f>ROUND(IFERROR(SUM(BB380*(VLOOKUP(BA380,API!1:1048576,13,FALSE))),0),2)</f>
        <v>0</v>
      </c>
    </row>
    <row r="381" spans="6:55" ht="15.75" thickBot="1" x14ac:dyDescent="0.3">
      <c r="F381" s="13">
        <f>Investionen!A382</f>
        <v>0</v>
      </c>
      <c r="G381" s="14">
        <f>IFERROR(IF(Investionen!F382="Verkauf",0,Investionen!J382),0)</f>
        <v>0</v>
      </c>
      <c r="H381" s="13">
        <f>Investionen!A382</f>
        <v>0</v>
      </c>
      <c r="I381" s="14">
        <f>IFERROR(Investionen!I382,0)</f>
        <v>0</v>
      </c>
      <c r="K381" s="147" t="s">
        <v>1464</v>
      </c>
      <c r="L381" s="148" t="s">
        <v>2427</v>
      </c>
      <c r="M381" s="148" t="s">
        <v>3468</v>
      </c>
      <c r="O381" s="13">
        <f>Investionen!A364</f>
        <v>0</v>
      </c>
      <c r="P381" s="14">
        <f>IFERROR(IF(Investionen!F364="Verkauf",0,Investionen!G364),0)</f>
        <v>0</v>
      </c>
      <c r="Q381" s="43"/>
      <c r="R381" s="258"/>
      <c r="T381" s="57"/>
      <c r="U381" s="3">
        <f>ROUND(IFERROR(SUM(T381*(VLOOKUP(S381,API!1:1048576,13,FALSE))),0),2)</f>
        <v>0</v>
      </c>
      <c r="V381" s="56">
        <f>ROUND(SUMIF(Investionen!A4:A5200,S381,Investionen!G4:G5200),2)</f>
        <v>0</v>
      </c>
      <c r="X381" s="31"/>
      <c r="Z381" s="172">
        <f>Investionen!H381</f>
        <v>0</v>
      </c>
      <c r="AE381" s="9">
        <v>364</v>
      </c>
      <c r="AF381" s="9"/>
      <c r="AJ381" s="9">
        <v>361</v>
      </c>
      <c r="AK381" s="199" t="e">
        <f t="shared" si="30"/>
        <v>#VALUE!</v>
      </c>
      <c r="AL381" s="199">
        <f t="shared" ca="1" si="31"/>
        <v>43174</v>
      </c>
      <c r="AM381" t="e">
        <f t="shared" ca="1" si="32"/>
        <v>#VALUE!</v>
      </c>
      <c r="AO381" t="str">
        <f t="shared" si="33"/>
        <v/>
      </c>
      <c r="BA381" s="53"/>
      <c r="BB381" s="53">
        <f>ROUND(SUMIF(Transaktionen!A4:A5200,BA381,Transaktionen!B4:B5200),8)</f>
        <v>0</v>
      </c>
      <c r="BC381" s="53">
        <f>ROUND(IFERROR(SUM(BB381*(VLOOKUP(BA381,API!1:1048576,13,FALSE))),0),2)</f>
        <v>0</v>
      </c>
    </row>
    <row r="382" spans="6:55" ht="15.75" thickBot="1" x14ac:dyDescent="0.3">
      <c r="F382" s="13">
        <f>Investionen!A383</f>
        <v>0</v>
      </c>
      <c r="G382" s="14">
        <f>IFERROR(IF(Investionen!F383="Verkauf",0,Investionen!J383),0)</f>
        <v>0</v>
      </c>
      <c r="H382" s="13">
        <f>Investionen!A383</f>
        <v>0</v>
      </c>
      <c r="I382" s="14">
        <f>IFERROR(Investionen!I383,0)</f>
        <v>0</v>
      </c>
      <c r="K382" s="147" t="s">
        <v>1064</v>
      </c>
      <c r="L382" s="148" t="s">
        <v>2657</v>
      </c>
      <c r="M382" s="148" t="s">
        <v>3120</v>
      </c>
      <c r="O382" s="13">
        <f>Investionen!A365</f>
        <v>0</v>
      </c>
      <c r="P382" s="14">
        <f>IFERROR(IF(Investionen!F365="Verkauf",0,Investionen!G365),0)</f>
        <v>0</v>
      </c>
      <c r="Q382" s="43"/>
      <c r="R382" s="258"/>
      <c r="T382" s="57"/>
      <c r="U382" s="3">
        <f>ROUND(IFERROR(SUM(T382*(VLOOKUP(S382,API!1:1048576,13,FALSE))),0),2)</f>
        <v>0</v>
      </c>
      <c r="V382" s="56">
        <f>ROUND(SUMIF(Investionen!A4:A5200,S382,Investionen!G4:G5200),2)</f>
        <v>0</v>
      </c>
      <c r="X382" s="31"/>
      <c r="Z382" s="172">
        <f>Investionen!H382</f>
        <v>0</v>
      </c>
      <c r="AE382">
        <v>365</v>
      </c>
      <c r="AJ382">
        <v>362</v>
      </c>
      <c r="AK382" s="199" t="e">
        <f t="shared" si="30"/>
        <v>#VALUE!</v>
      </c>
      <c r="AL382" s="199">
        <f t="shared" ca="1" si="31"/>
        <v>43174</v>
      </c>
      <c r="AM382" t="e">
        <f t="shared" ca="1" si="32"/>
        <v>#VALUE!</v>
      </c>
      <c r="AO382" t="str">
        <f t="shared" si="33"/>
        <v/>
      </c>
      <c r="BA382" s="53"/>
      <c r="BB382" s="53">
        <f>ROUND(SUMIF(Transaktionen!A4:A5200,BA382,Transaktionen!B4:B5200),8)</f>
        <v>0</v>
      </c>
      <c r="BC382" s="53">
        <f>ROUND(IFERROR(SUM(BB382*(VLOOKUP(BA382,API!1:1048576,13,FALSE))),0),2)</f>
        <v>0</v>
      </c>
    </row>
    <row r="383" spans="6:55" ht="15.75" thickBot="1" x14ac:dyDescent="0.3">
      <c r="F383" s="13">
        <f>Investionen!A384</f>
        <v>0</v>
      </c>
      <c r="G383" s="14">
        <f>IFERROR(IF(Investionen!F384="Verkauf",0,Investionen!J384),0)</f>
        <v>0</v>
      </c>
      <c r="H383" s="13">
        <f>Investionen!A384</f>
        <v>0</v>
      </c>
      <c r="I383" s="14">
        <f>IFERROR(Investionen!I384,0)</f>
        <v>0</v>
      </c>
      <c r="K383" s="145" t="s">
        <v>1330</v>
      </c>
      <c r="L383" s="146" t="s">
        <v>2657</v>
      </c>
      <c r="M383" s="146" t="s">
        <v>3337</v>
      </c>
      <c r="O383" s="13">
        <f>Investionen!A366</f>
        <v>0</v>
      </c>
      <c r="P383" s="14">
        <f>IFERROR(IF(Investionen!F366="Verkauf",0,Investionen!G366),0)</f>
        <v>0</v>
      </c>
      <c r="Q383" s="43"/>
      <c r="R383" s="258"/>
      <c r="T383" s="57"/>
      <c r="U383" s="3">
        <f>ROUND(IFERROR(SUM(T383*(VLOOKUP(S383,API!1:1048576,13,FALSE))),0),2)</f>
        <v>0</v>
      </c>
      <c r="V383" s="56">
        <f>ROUND(SUMIF(Investionen!A4:A5200,S383,Investionen!G4:G5200),2)</f>
        <v>0</v>
      </c>
      <c r="X383" s="31"/>
      <c r="Z383" s="172">
        <f>Investionen!H383</f>
        <v>0</v>
      </c>
      <c r="AE383">
        <v>366</v>
      </c>
      <c r="AJ383">
        <v>363</v>
      </c>
      <c r="AK383" s="199" t="e">
        <f t="shared" si="30"/>
        <v>#VALUE!</v>
      </c>
      <c r="AL383" s="199">
        <f t="shared" ca="1" si="31"/>
        <v>43174</v>
      </c>
      <c r="AM383" t="e">
        <f t="shared" ca="1" si="32"/>
        <v>#VALUE!</v>
      </c>
      <c r="AO383" t="str">
        <f t="shared" si="33"/>
        <v/>
      </c>
      <c r="BA383" s="53"/>
      <c r="BB383" s="53">
        <f>ROUND(SUMIF(Transaktionen!A4:A5200,BA383,Transaktionen!B4:B5200),8)</f>
        <v>0</v>
      </c>
      <c r="BC383" s="53">
        <f>ROUND(IFERROR(SUM(BB383*(VLOOKUP(BA383,API!1:1048576,13,FALSE))),0),2)</f>
        <v>0</v>
      </c>
    </row>
    <row r="384" spans="6:55" ht="15.75" thickBot="1" x14ac:dyDescent="0.3">
      <c r="F384" s="13">
        <f>Investionen!A385</f>
        <v>0</v>
      </c>
      <c r="G384" s="14">
        <f>IFERROR(IF(Investionen!F385="Verkauf",0,Investionen!J385),0)</f>
        <v>0</v>
      </c>
      <c r="H384" s="13">
        <f>Investionen!A385</f>
        <v>0</v>
      </c>
      <c r="I384" s="14">
        <f>IFERROR(Investionen!I385,0)</f>
        <v>0</v>
      </c>
      <c r="K384" s="145" t="s">
        <v>1555</v>
      </c>
      <c r="L384" s="146" t="s">
        <v>2657</v>
      </c>
      <c r="M384" s="146" t="s">
        <v>3541</v>
      </c>
      <c r="O384" s="13">
        <f>Investionen!A367</f>
        <v>0</v>
      </c>
      <c r="P384" s="14">
        <f>IFERROR(IF(Investionen!F367="Verkauf",0,Investionen!G367),0)</f>
        <v>0</v>
      </c>
      <c r="Q384" s="43"/>
      <c r="R384" s="258"/>
      <c r="T384" s="57"/>
      <c r="U384" s="3">
        <f>ROUND(IFERROR(SUM(T384*(VLOOKUP(S384,API!1:1048576,13,FALSE))),0),2)</f>
        <v>0</v>
      </c>
      <c r="V384" s="56">
        <f>ROUND(SUMIF(Investionen!A4:A5200,S384,Investionen!G4:G5200),2)</f>
        <v>0</v>
      </c>
      <c r="X384" s="31"/>
      <c r="Z384" s="172">
        <f>Investionen!H384</f>
        <v>0</v>
      </c>
      <c r="AE384" s="9">
        <v>367</v>
      </c>
      <c r="AF384" s="9"/>
      <c r="AJ384" s="9">
        <v>364</v>
      </c>
      <c r="AK384" s="199" t="e">
        <f t="shared" si="30"/>
        <v>#VALUE!</v>
      </c>
      <c r="AL384" s="199">
        <f t="shared" ca="1" si="31"/>
        <v>43174</v>
      </c>
      <c r="AM384" t="e">
        <f t="shared" ca="1" si="32"/>
        <v>#VALUE!</v>
      </c>
      <c r="AO384" t="str">
        <f t="shared" si="33"/>
        <v/>
      </c>
      <c r="BA384" s="53"/>
      <c r="BB384" s="53">
        <f>ROUND(SUMIF(Transaktionen!A4:A5200,BA384,Transaktionen!B4:B5200),8)</f>
        <v>0</v>
      </c>
      <c r="BC384" s="53">
        <f>ROUND(IFERROR(SUM(BB384*(VLOOKUP(BA384,API!1:1048576,13,FALSE))),0),2)</f>
        <v>0</v>
      </c>
    </row>
    <row r="385" spans="6:55" ht="15.75" thickBot="1" x14ac:dyDescent="0.3">
      <c r="F385" s="13">
        <f>Investionen!A386</f>
        <v>0</v>
      </c>
      <c r="G385" s="14">
        <f>IFERROR(IF(Investionen!F386="Verkauf",0,Investionen!J386),0)</f>
        <v>0</v>
      </c>
      <c r="H385" s="13">
        <f>Investionen!A386</f>
        <v>0</v>
      </c>
      <c r="I385" s="14">
        <f>IFERROR(Investionen!I386,0)</f>
        <v>0</v>
      </c>
      <c r="K385" s="147" t="s">
        <v>1290</v>
      </c>
      <c r="L385" s="148" t="s">
        <v>2926</v>
      </c>
      <c r="M385" s="148" t="s">
        <v>3282</v>
      </c>
      <c r="O385" s="13">
        <f>Investionen!A368</f>
        <v>0</v>
      </c>
      <c r="P385" s="14">
        <f>IFERROR(IF(Investionen!F368="Verkauf",0,Investionen!G368),0)</f>
        <v>0</v>
      </c>
      <c r="Q385" s="43"/>
      <c r="R385" s="258"/>
      <c r="T385" s="57"/>
      <c r="U385" s="3">
        <f>ROUND(IFERROR(SUM(T385*(VLOOKUP(S385,API!1:1048576,13,FALSE))),0),2)</f>
        <v>0</v>
      </c>
      <c r="V385" s="56">
        <f>ROUND(SUMIF(Investionen!A4:A5200,S385,Investionen!G4:G5200),2)</f>
        <v>0</v>
      </c>
      <c r="X385" s="31"/>
      <c r="Z385" s="172">
        <f>Investionen!H385</f>
        <v>0</v>
      </c>
      <c r="AE385">
        <v>368</v>
      </c>
      <c r="AJ385">
        <v>365</v>
      </c>
      <c r="AK385" s="199" t="e">
        <f t="shared" si="30"/>
        <v>#VALUE!</v>
      </c>
      <c r="AL385" s="199">
        <f t="shared" ca="1" si="31"/>
        <v>43174</v>
      </c>
      <c r="AM385" t="e">
        <f t="shared" ca="1" si="32"/>
        <v>#VALUE!</v>
      </c>
      <c r="AO385" t="str">
        <f t="shared" si="33"/>
        <v/>
      </c>
      <c r="BA385" s="53"/>
      <c r="BB385" s="53">
        <f>ROUND(SUMIF(Transaktionen!A4:A5200,BA385,Transaktionen!B4:B5200),8)</f>
        <v>0</v>
      </c>
      <c r="BC385" s="53">
        <f>ROUND(IFERROR(SUM(BB385*(VLOOKUP(BA385,API!1:1048576,13,FALSE))),0),2)</f>
        <v>0</v>
      </c>
    </row>
    <row r="386" spans="6:55" ht="15.75" thickBot="1" x14ac:dyDescent="0.3">
      <c r="F386" s="13">
        <f>Investionen!A387</f>
        <v>0</v>
      </c>
      <c r="G386" s="14">
        <f>IFERROR(IF(Investionen!F387="Verkauf",0,Investionen!J387),0)</f>
        <v>0</v>
      </c>
      <c r="H386" s="13">
        <f>Investionen!A387</f>
        <v>0</v>
      </c>
      <c r="I386" s="14">
        <f>IFERROR(Investionen!I387,0)</f>
        <v>0</v>
      </c>
      <c r="K386" s="147" t="s">
        <v>1006</v>
      </c>
      <c r="L386" s="148" t="s">
        <v>2609</v>
      </c>
      <c r="M386" s="148" t="s">
        <v>3077</v>
      </c>
      <c r="O386" s="13">
        <f>Investionen!A369</f>
        <v>0</v>
      </c>
      <c r="P386" s="14">
        <f>IFERROR(IF(Investionen!F369="Verkauf",0,Investionen!G369),0)</f>
        <v>0</v>
      </c>
      <c r="Q386" s="43"/>
      <c r="R386" s="258"/>
      <c r="T386" s="57"/>
      <c r="U386" s="3">
        <f>ROUND(IFERROR(SUM(T386*(VLOOKUP(S386,API!1:1048576,13,FALSE))),0),2)</f>
        <v>0</v>
      </c>
      <c r="V386" s="56">
        <f>ROUND(SUMIF(Investionen!A4:A5200,S386,Investionen!G4:G5200),2)</f>
        <v>0</v>
      </c>
      <c r="X386" s="31"/>
      <c r="Z386" s="172">
        <f>Investionen!H386</f>
        <v>0</v>
      </c>
      <c r="AE386">
        <v>369</v>
      </c>
      <c r="AJ386">
        <v>366</v>
      </c>
      <c r="AK386" s="199" t="e">
        <f t="shared" si="30"/>
        <v>#VALUE!</v>
      </c>
      <c r="AL386" s="199">
        <f t="shared" ca="1" si="31"/>
        <v>43174</v>
      </c>
      <c r="AM386" t="e">
        <f t="shared" ca="1" si="32"/>
        <v>#VALUE!</v>
      </c>
      <c r="AO386" t="str">
        <f t="shared" si="33"/>
        <v/>
      </c>
      <c r="BA386" s="53"/>
      <c r="BB386" s="53">
        <f>ROUND(SUMIF(Transaktionen!A4:A5200,BA386,Transaktionen!B4:B5200),8)</f>
        <v>0</v>
      </c>
      <c r="BC386" s="53">
        <f>ROUND(IFERROR(SUM(BB386*(VLOOKUP(BA386,API!1:1048576,13,FALSE))),0),2)</f>
        <v>0</v>
      </c>
    </row>
    <row r="387" spans="6:55" ht="15.75" thickBot="1" x14ac:dyDescent="0.3">
      <c r="F387" s="13">
        <f>Investionen!A388</f>
        <v>0</v>
      </c>
      <c r="G387" s="14">
        <f>IFERROR(IF(Investionen!F388="Verkauf",0,Investionen!J388),0)</f>
        <v>0</v>
      </c>
      <c r="H387" s="13">
        <f>Investionen!A388</f>
        <v>0</v>
      </c>
      <c r="I387" s="14">
        <f>IFERROR(Investionen!I388,0)</f>
        <v>0</v>
      </c>
      <c r="K387" s="147" t="s">
        <v>1382</v>
      </c>
      <c r="L387" s="148" t="s">
        <v>2609</v>
      </c>
      <c r="M387" s="148" t="s">
        <v>3364</v>
      </c>
      <c r="O387" s="13">
        <f>Investionen!A370</f>
        <v>0</v>
      </c>
      <c r="P387" s="14">
        <f>IFERROR(IF(Investionen!F370="Verkauf",0,Investionen!G370),0)</f>
        <v>0</v>
      </c>
      <c r="Q387" s="43"/>
      <c r="R387" s="258"/>
      <c r="T387" s="57"/>
      <c r="U387" s="3">
        <f>ROUND(IFERROR(SUM(T387*(VLOOKUP(S387,API!1:1048576,13,FALSE))),0),2)</f>
        <v>0</v>
      </c>
      <c r="V387" s="56">
        <f>ROUND(SUMIF(Investionen!A4:A5200,S387,Investionen!G4:G5200),2)</f>
        <v>0</v>
      </c>
      <c r="X387" s="31"/>
      <c r="Z387" s="172">
        <f>Investionen!H387</f>
        <v>0</v>
      </c>
      <c r="AE387" s="9">
        <v>370</v>
      </c>
      <c r="AF387" s="9"/>
      <c r="AJ387" s="9">
        <v>367</v>
      </c>
      <c r="AK387" s="199" t="e">
        <f t="shared" si="30"/>
        <v>#VALUE!</v>
      </c>
      <c r="AL387" s="199">
        <f t="shared" ca="1" si="31"/>
        <v>43174</v>
      </c>
      <c r="AM387" t="e">
        <f t="shared" ca="1" si="32"/>
        <v>#VALUE!</v>
      </c>
      <c r="AO387" t="str">
        <f t="shared" si="33"/>
        <v/>
      </c>
      <c r="BA387" s="53"/>
      <c r="BB387" s="53">
        <f>ROUND(SUMIF(Transaktionen!A4:A5200,BA387,Transaktionen!B4:B5200),8)</f>
        <v>0</v>
      </c>
      <c r="BC387" s="53">
        <f>ROUND(IFERROR(SUM(BB387*(VLOOKUP(BA387,API!1:1048576,13,FALSE))),0),2)</f>
        <v>0</v>
      </c>
    </row>
    <row r="388" spans="6:55" ht="15.75" thickBot="1" x14ac:dyDescent="0.3">
      <c r="F388" s="13">
        <f>Investionen!A389</f>
        <v>0</v>
      </c>
      <c r="G388" s="14">
        <f>IFERROR(IF(Investionen!F389="Verkauf",0,Investionen!J389),0)</f>
        <v>0</v>
      </c>
      <c r="H388" s="13">
        <f>Investionen!A389</f>
        <v>0</v>
      </c>
      <c r="I388" s="14">
        <f>IFERROR(Investionen!I389,0)</f>
        <v>0</v>
      </c>
      <c r="K388" s="145" t="s">
        <v>1557</v>
      </c>
      <c r="L388" s="146" t="s">
        <v>2609</v>
      </c>
      <c r="M388" s="146" t="s">
        <v>3586</v>
      </c>
      <c r="O388" s="13">
        <f>Investionen!A371</f>
        <v>0</v>
      </c>
      <c r="P388" s="14">
        <f>IFERROR(IF(Investionen!F371="Verkauf",0,Investionen!G371),0)</f>
        <v>0</v>
      </c>
      <c r="Q388" s="43"/>
      <c r="R388" s="258"/>
      <c r="T388" s="57"/>
      <c r="U388" s="3">
        <f>ROUND(IFERROR(SUM(T388*(VLOOKUP(S388,API!1:1048576,13,FALSE))),0),2)</f>
        <v>0</v>
      </c>
      <c r="V388" s="56">
        <f>ROUND(SUMIF(Investionen!A4:A5200,S388,Investionen!G4:G5200),2)</f>
        <v>0</v>
      </c>
      <c r="X388" s="31"/>
      <c r="Z388" s="172">
        <f>Investionen!H388</f>
        <v>0</v>
      </c>
      <c r="AE388">
        <v>371</v>
      </c>
      <c r="AJ388">
        <v>368</v>
      </c>
      <c r="AK388" s="199" t="e">
        <f t="shared" si="30"/>
        <v>#VALUE!</v>
      </c>
      <c r="AL388" s="199">
        <f t="shared" ca="1" si="31"/>
        <v>43174</v>
      </c>
      <c r="AM388" t="e">
        <f t="shared" ca="1" si="32"/>
        <v>#VALUE!</v>
      </c>
      <c r="AO388" t="str">
        <f t="shared" si="33"/>
        <v/>
      </c>
      <c r="BA388" s="53"/>
      <c r="BB388" s="53">
        <f>ROUND(SUMIF(Transaktionen!A4:A5200,BA388,Transaktionen!B4:B5200),8)</f>
        <v>0</v>
      </c>
      <c r="BC388" s="53">
        <f>ROUND(IFERROR(SUM(BB388*(VLOOKUP(BA388,API!1:1048576,13,FALSE))),0),2)</f>
        <v>0</v>
      </c>
    </row>
    <row r="389" spans="6:55" ht="15.75" thickBot="1" x14ac:dyDescent="0.3">
      <c r="F389" s="13">
        <f>Investionen!A390</f>
        <v>0</v>
      </c>
      <c r="G389" s="14">
        <f>IFERROR(IF(Investionen!F390="Verkauf",0,Investionen!J390),0)</f>
        <v>0</v>
      </c>
      <c r="H389" s="13">
        <f>Investionen!A390</f>
        <v>0</v>
      </c>
      <c r="I389" s="14">
        <f>IFERROR(Investionen!I390,0)</f>
        <v>0</v>
      </c>
      <c r="K389" s="145" t="s">
        <v>1717</v>
      </c>
      <c r="L389" s="146" t="s">
        <v>2609</v>
      </c>
      <c r="M389" s="146" t="s">
        <v>3710</v>
      </c>
      <c r="O389" s="13">
        <f>Investionen!A372</f>
        <v>0</v>
      </c>
      <c r="P389" s="14">
        <f>IFERROR(IF(Investionen!F372="Verkauf",0,Investionen!G372),0)</f>
        <v>0</v>
      </c>
      <c r="Q389" s="43"/>
      <c r="R389" s="258"/>
      <c r="T389" s="57"/>
      <c r="U389" s="3">
        <f>ROUND(IFERROR(SUM(T389*(VLOOKUP(S389,API!1:1048576,13,FALSE))),0),2)</f>
        <v>0</v>
      </c>
      <c r="V389" s="56">
        <f>ROUND(SUMIF(Investionen!A4:A5200,S389,Investionen!G4:G5200),2)</f>
        <v>0</v>
      </c>
      <c r="X389" s="31"/>
      <c r="Z389" s="172">
        <f>Investionen!H389</f>
        <v>0</v>
      </c>
      <c r="AE389">
        <v>372</v>
      </c>
      <c r="AJ389">
        <v>369</v>
      </c>
      <c r="AK389" s="199" t="e">
        <f t="shared" si="30"/>
        <v>#VALUE!</v>
      </c>
      <c r="AL389" s="199">
        <f t="shared" ca="1" si="31"/>
        <v>43174</v>
      </c>
      <c r="AM389" t="e">
        <f t="shared" ca="1" si="32"/>
        <v>#VALUE!</v>
      </c>
      <c r="AO389" t="str">
        <f t="shared" si="33"/>
        <v/>
      </c>
      <c r="BA389" s="53"/>
      <c r="BB389" s="53">
        <f>ROUND(SUMIF(Transaktionen!A4:A5200,BA389,Transaktionen!B4:B5200),8)</f>
        <v>0</v>
      </c>
      <c r="BC389" s="53">
        <f>ROUND(IFERROR(SUM(BB389*(VLOOKUP(BA389,API!1:1048576,13,FALSE))),0),2)</f>
        <v>0</v>
      </c>
    </row>
    <row r="390" spans="6:55" ht="15.75" thickBot="1" x14ac:dyDescent="0.3">
      <c r="F390" s="13">
        <f>Investionen!A391</f>
        <v>0</v>
      </c>
      <c r="G390" s="14">
        <f>IFERROR(IF(Investionen!F391="Verkauf",0,Investionen!J391),0)</f>
        <v>0</v>
      </c>
      <c r="H390" s="13">
        <f>Investionen!A391</f>
        <v>0</v>
      </c>
      <c r="I390" s="14">
        <f>IFERROR(Investionen!I391,0)</f>
        <v>0</v>
      </c>
      <c r="K390" s="147" t="s">
        <v>1963</v>
      </c>
      <c r="L390" s="148" t="s">
        <v>2609</v>
      </c>
      <c r="M390" s="148" t="s">
        <v>3938</v>
      </c>
      <c r="O390" s="13">
        <f>Investionen!A373</f>
        <v>0</v>
      </c>
      <c r="P390" s="14">
        <f>IFERROR(IF(Investionen!F373="Verkauf",0,Investionen!G373),0)</f>
        <v>0</v>
      </c>
      <c r="Q390" s="43"/>
      <c r="R390" s="258"/>
      <c r="T390" s="57"/>
      <c r="U390" s="3">
        <f>ROUND(IFERROR(SUM(T390*(VLOOKUP(S390,API!1:1048576,13,FALSE))),0),2)</f>
        <v>0</v>
      </c>
      <c r="V390" s="56">
        <f>ROUND(SUMIF(Investionen!A4:A5200,S390,Investionen!G4:G5200),2)</f>
        <v>0</v>
      </c>
      <c r="X390" s="31"/>
      <c r="Z390" s="172">
        <f>Investionen!H390</f>
        <v>0</v>
      </c>
      <c r="AE390" s="9">
        <v>373</v>
      </c>
      <c r="AF390" s="9"/>
      <c r="AJ390" s="9">
        <v>370</v>
      </c>
      <c r="AK390" s="199" t="e">
        <f t="shared" si="30"/>
        <v>#VALUE!</v>
      </c>
      <c r="AL390" s="199">
        <f t="shared" ca="1" si="31"/>
        <v>43174</v>
      </c>
      <c r="AM390" t="e">
        <f t="shared" ca="1" si="32"/>
        <v>#VALUE!</v>
      </c>
      <c r="AO390" t="str">
        <f t="shared" si="33"/>
        <v/>
      </c>
      <c r="BA390" s="53"/>
      <c r="BB390" s="53">
        <f>ROUND(SUMIF(Transaktionen!A4:A5200,BA390,Transaktionen!B4:B5200),8)</f>
        <v>0</v>
      </c>
      <c r="BC390" s="53">
        <f>ROUND(IFERROR(SUM(BB390*(VLOOKUP(BA390,API!1:1048576,13,FALSE))),0),2)</f>
        <v>0</v>
      </c>
    </row>
    <row r="391" spans="6:55" ht="15.75" thickBot="1" x14ac:dyDescent="0.3">
      <c r="F391" s="13">
        <f>Investionen!A392</f>
        <v>0</v>
      </c>
      <c r="G391" s="14">
        <f>IFERROR(IF(Investionen!F392="Verkauf",0,Investionen!J392),0)</f>
        <v>0</v>
      </c>
      <c r="H391" s="13">
        <f>Investionen!A392</f>
        <v>0</v>
      </c>
      <c r="I391" s="14">
        <f>IFERROR(Investionen!I392,0)</f>
        <v>0</v>
      </c>
      <c r="K391" s="147" t="s">
        <v>2121</v>
      </c>
      <c r="L391" s="148" t="s">
        <v>2584</v>
      </c>
      <c r="M391" s="148" t="s">
        <v>4156</v>
      </c>
      <c r="O391" s="13">
        <f>Investionen!A374</f>
        <v>0</v>
      </c>
      <c r="P391" s="14">
        <f>IFERROR(IF(Investionen!F374="Verkauf",0,Investionen!G374),0)</f>
        <v>0</v>
      </c>
      <c r="Q391" s="43"/>
      <c r="R391" s="258"/>
      <c r="T391" s="57"/>
      <c r="U391" s="3">
        <f>ROUND(IFERROR(SUM(T391*(VLOOKUP(S391,API!1:1048576,13,FALSE))),0),2)</f>
        <v>0</v>
      </c>
      <c r="V391" s="56">
        <f>ROUND(SUMIF(Investionen!A4:A5200,S391,Investionen!G4:G5200),2)</f>
        <v>0</v>
      </c>
      <c r="X391" s="31"/>
      <c r="Z391" s="172">
        <f>Investionen!H391</f>
        <v>0</v>
      </c>
      <c r="AE391">
        <v>374</v>
      </c>
      <c r="AJ391">
        <v>371</v>
      </c>
      <c r="AK391" s="199" t="e">
        <f t="shared" si="30"/>
        <v>#VALUE!</v>
      </c>
      <c r="AL391" s="199">
        <f t="shared" ca="1" si="31"/>
        <v>43174</v>
      </c>
      <c r="AM391" t="e">
        <f t="shared" ca="1" si="32"/>
        <v>#VALUE!</v>
      </c>
      <c r="AO391" t="str">
        <f t="shared" si="33"/>
        <v/>
      </c>
      <c r="BA391" s="53"/>
      <c r="BB391" s="53">
        <f>ROUND(SUMIF(Transaktionen!A4:A5200,BA391,Transaktionen!B4:B5200),8)</f>
        <v>0</v>
      </c>
      <c r="BC391" s="53">
        <f>ROUND(IFERROR(SUM(BB391*(VLOOKUP(BA391,API!1:1048576,13,FALSE))),0),2)</f>
        <v>0</v>
      </c>
    </row>
    <row r="392" spans="6:55" ht="15.75" thickBot="1" x14ac:dyDescent="0.3">
      <c r="F392" s="13">
        <f>Investionen!A393</f>
        <v>0</v>
      </c>
      <c r="G392" s="14">
        <f>IFERROR(IF(Investionen!F393="Verkauf",0,Investionen!J393),0)</f>
        <v>0</v>
      </c>
      <c r="H392" s="13">
        <f>Investionen!A393</f>
        <v>0</v>
      </c>
      <c r="I392" s="14">
        <f>IFERROR(Investionen!I393,0)</f>
        <v>0</v>
      </c>
      <c r="K392" s="145" t="s">
        <v>1371</v>
      </c>
      <c r="L392" s="146" t="s">
        <v>168</v>
      </c>
      <c r="M392" s="146" t="s">
        <v>3356</v>
      </c>
      <c r="O392" s="13">
        <f>Investionen!A375</f>
        <v>0</v>
      </c>
      <c r="P392" s="14">
        <f>IFERROR(IF(Investionen!F375="Verkauf",0,Investionen!G375),0)</f>
        <v>0</v>
      </c>
      <c r="Q392" s="43"/>
      <c r="R392" s="258"/>
      <c r="T392" s="57"/>
      <c r="U392" s="3">
        <f>ROUND(IFERROR(SUM(T392*(VLOOKUP(S392,API!1:1048576,13,FALSE))),0),2)</f>
        <v>0</v>
      </c>
      <c r="V392" s="56">
        <f>ROUND(SUMIF(Investionen!A4:A5200,S392,Investionen!G4:G5200),2)</f>
        <v>0</v>
      </c>
      <c r="X392" s="31"/>
      <c r="Z392" s="172">
        <f>Investionen!H392</f>
        <v>0</v>
      </c>
      <c r="AE392">
        <v>375</v>
      </c>
      <c r="AJ392">
        <v>372</v>
      </c>
      <c r="AK392" s="199" t="e">
        <f t="shared" si="30"/>
        <v>#VALUE!</v>
      </c>
      <c r="AL392" s="199">
        <f t="shared" ca="1" si="31"/>
        <v>43174</v>
      </c>
      <c r="AM392" t="e">
        <f t="shared" ca="1" si="32"/>
        <v>#VALUE!</v>
      </c>
      <c r="AO392" t="str">
        <f t="shared" si="33"/>
        <v/>
      </c>
      <c r="BA392" s="53"/>
      <c r="BB392" s="53">
        <f>ROUND(SUMIF(Transaktionen!A4:A5200,BA392,Transaktionen!B4:B5200),8)</f>
        <v>0</v>
      </c>
      <c r="BC392" s="53">
        <f>ROUND(IFERROR(SUM(BB392*(VLOOKUP(BA392,API!1:1048576,13,FALSE))),0),2)</f>
        <v>0</v>
      </c>
    </row>
    <row r="393" spans="6:55" ht="15.75" thickBot="1" x14ac:dyDescent="0.3">
      <c r="F393" s="13">
        <f>Investionen!A394</f>
        <v>0</v>
      </c>
      <c r="G393" s="14">
        <f>IFERROR(IF(Investionen!F394="Verkauf",0,Investionen!J394),0)</f>
        <v>0</v>
      </c>
      <c r="H393" s="13">
        <f>Investionen!A394</f>
        <v>0</v>
      </c>
      <c r="I393" s="14">
        <f>IFERROR(Investionen!I394,0)</f>
        <v>0</v>
      </c>
      <c r="K393" s="145" t="s">
        <v>1435</v>
      </c>
      <c r="L393" s="146" t="s">
        <v>168</v>
      </c>
      <c r="M393" s="146" t="s">
        <v>3418</v>
      </c>
      <c r="O393" s="13">
        <f>Investionen!A376</f>
        <v>0</v>
      </c>
      <c r="P393" s="14">
        <f>IFERROR(IF(Investionen!F376="Verkauf",0,Investionen!G376),0)</f>
        <v>0</v>
      </c>
      <c r="Q393" s="43"/>
      <c r="R393" s="258"/>
      <c r="T393" s="57"/>
      <c r="U393" s="3">
        <f>ROUND(IFERROR(SUM(T393*(VLOOKUP(S393,API!1:1048576,13,FALSE))),0),2)</f>
        <v>0</v>
      </c>
      <c r="V393" s="56">
        <f>ROUND(SUMIF(Investionen!A4:A5200,S393,Investionen!G4:G5200),2)</f>
        <v>0</v>
      </c>
      <c r="X393" s="31"/>
      <c r="Z393" s="172">
        <f>Investionen!H393</f>
        <v>0</v>
      </c>
      <c r="AE393" s="9">
        <v>376</v>
      </c>
      <c r="AF393" s="9"/>
      <c r="AJ393" s="9">
        <v>373</v>
      </c>
      <c r="AK393" s="199" t="e">
        <f t="shared" si="30"/>
        <v>#VALUE!</v>
      </c>
      <c r="AL393" s="199">
        <f t="shared" ca="1" si="31"/>
        <v>43174</v>
      </c>
      <c r="AM393" t="e">
        <f t="shared" ca="1" si="32"/>
        <v>#VALUE!</v>
      </c>
      <c r="AO393" t="str">
        <f t="shared" si="33"/>
        <v/>
      </c>
      <c r="BA393" s="53"/>
      <c r="BB393" s="53">
        <f>ROUND(SUMIF(Transaktionen!A4:A5200,BA393,Transaktionen!B4:B5200),8)</f>
        <v>0</v>
      </c>
      <c r="BC393" s="53">
        <f>ROUND(IFERROR(SUM(BB393*(VLOOKUP(BA393,API!1:1048576,13,FALSE))),0),2)</f>
        <v>0</v>
      </c>
    </row>
    <row r="394" spans="6:55" ht="15.75" thickBot="1" x14ac:dyDescent="0.3">
      <c r="F394" s="13">
        <f>Investionen!A395</f>
        <v>0</v>
      </c>
      <c r="G394" s="14">
        <f>IFERROR(IF(Investionen!F395="Verkauf",0,Investionen!J395),0)</f>
        <v>0</v>
      </c>
      <c r="H394" s="13">
        <f>Investionen!A395</f>
        <v>0</v>
      </c>
      <c r="I394" s="14">
        <f>IFERROR(Investionen!I395,0)</f>
        <v>0</v>
      </c>
      <c r="K394" s="145" t="s">
        <v>2258</v>
      </c>
      <c r="L394" s="146" t="s">
        <v>168</v>
      </c>
      <c r="M394" s="146" t="s">
        <v>4208</v>
      </c>
      <c r="O394" s="13">
        <f>Investionen!A377</f>
        <v>0</v>
      </c>
      <c r="P394" s="14">
        <f>IFERROR(IF(Investionen!F377="Verkauf",0,Investionen!G377),0)</f>
        <v>0</v>
      </c>
      <c r="Q394" s="43"/>
      <c r="R394" s="258"/>
      <c r="T394" s="57"/>
      <c r="U394" s="3">
        <f>ROUND(IFERROR(SUM(T394*(VLOOKUP(S394,API!1:1048576,13,FALSE))),0),2)</f>
        <v>0</v>
      </c>
      <c r="V394" s="56">
        <f>ROUND(SUMIF(Investionen!A4:A5200,S394,Investionen!G4:G5200),2)</f>
        <v>0</v>
      </c>
      <c r="X394" s="31"/>
      <c r="Z394" s="172">
        <f>Investionen!H394</f>
        <v>0</v>
      </c>
      <c r="AE394">
        <v>377</v>
      </c>
      <c r="AJ394">
        <v>374</v>
      </c>
      <c r="AK394" s="199" t="e">
        <f t="shared" si="30"/>
        <v>#VALUE!</v>
      </c>
      <c r="AL394" s="199">
        <f t="shared" ca="1" si="31"/>
        <v>43174</v>
      </c>
      <c r="AM394" t="e">
        <f t="shared" ca="1" si="32"/>
        <v>#VALUE!</v>
      </c>
      <c r="AO394" t="str">
        <f t="shared" si="33"/>
        <v/>
      </c>
      <c r="BA394" s="53"/>
      <c r="BB394" s="53">
        <f>ROUND(SUMIF(Transaktionen!A4:A5200,BA394,Transaktionen!B4:B5200),8)</f>
        <v>0</v>
      </c>
      <c r="BC394" s="53">
        <f>ROUND(IFERROR(SUM(BB394*(VLOOKUP(BA394,API!1:1048576,13,FALSE))),0),2)</f>
        <v>0</v>
      </c>
    </row>
    <row r="395" spans="6:55" ht="15.75" thickBot="1" x14ac:dyDescent="0.3">
      <c r="F395" s="13">
        <f>Investionen!A396</f>
        <v>0</v>
      </c>
      <c r="G395" s="14">
        <f>IFERROR(IF(Investionen!F396="Verkauf",0,Investionen!J396),0)</f>
        <v>0</v>
      </c>
      <c r="H395" s="13">
        <f>Investionen!A396</f>
        <v>0</v>
      </c>
      <c r="I395" s="14">
        <f>IFERROR(Investionen!I396,0)</f>
        <v>0</v>
      </c>
      <c r="K395" s="145" t="s">
        <v>843</v>
      </c>
      <c r="L395" s="146" t="s">
        <v>2450</v>
      </c>
      <c r="M395" s="146" t="s">
        <v>3135</v>
      </c>
      <c r="O395" s="13">
        <f>Investionen!A378</f>
        <v>0</v>
      </c>
      <c r="P395" s="14">
        <f>IFERROR(IF(Investionen!F378="Verkauf",0,Investionen!G378),0)</f>
        <v>0</v>
      </c>
      <c r="Q395" s="43"/>
      <c r="R395" s="258"/>
      <c r="T395" s="57"/>
      <c r="U395" s="3">
        <f>ROUND(IFERROR(SUM(T395*(VLOOKUP(S395,API!1:1048576,13,FALSE))),0),2)</f>
        <v>0</v>
      </c>
      <c r="V395" s="56">
        <f>ROUND(SUMIF(Investionen!A4:A5200,S395,Investionen!G4:G5200),2)</f>
        <v>0</v>
      </c>
      <c r="X395" s="31"/>
      <c r="Z395" s="172">
        <f>Investionen!H395</f>
        <v>0</v>
      </c>
      <c r="AE395">
        <v>378</v>
      </c>
      <c r="AJ395">
        <v>375</v>
      </c>
      <c r="AK395" s="199" t="e">
        <f t="shared" si="30"/>
        <v>#VALUE!</v>
      </c>
      <c r="AL395" s="199">
        <f t="shared" ca="1" si="31"/>
        <v>43174</v>
      </c>
      <c r="AM395" t="e">
        <f t="shared" ca="1" si="32"/>
        <v>#VALUE!</v>
      </c>
      <c r="AO395" t="str">
        <f t="shared" si="33"/>
        <v/>
      </c>
      <c r="BA395" s="53"/>
      <c r="BB395" s="53">
        <f>ROUND(SUMIF(Transaktionen!A4:A5200,BA395,Transaktionen!B4:B5200),8)</f>
        <v>0</v>
      </c>
      <c r="BC395" s="53">
        <f>ROUND(IFERROR(SUM(BB395*(VLOOKUP(BA395,API!1:1048576,13,FALSE))),0),2)</f>
        <v>0</v>
      </c>
    </row>
    <row r="396" spans="6:55" ht="15.75" thickBot="1" x14ac:dyDescent="0.3">
      <c r="F396" s="13">
        <f>Investionen!A397</f>
        <v>0</v>
      </c>
      <c r="G396" s="14">
        <f>IFERROR(IF(Investionen!F397="Verkauf",0,Investionen!J397),0)</f>
        <v>0</v>
      </c>
      <c r="H396" s="13">
        <f>Investionen!A397</f>
        <v>0</v>
      </c>
      <c r="I396" s="14">
        <f>IFERROR(Investionen!I397,0)</f>
        <v>0</v>
      </c>
      <c r="K396" s="147" t="s">
        <v>1589</v>
      </c>
      <c r="L396" s="148" t="s">
        <v>2450</v>
      </c>
      <c r="M396" s="148" t="s">
        <v>3503</v>
      </c>
      <c r="O396" s="13">
        <f>Investionen!A379</f>
        <v>0</v>
      </c>
      <c r="P396" s="14">
        <f>IFERROR(IF(Investionen!F379="Verkauf",0,Investionen!G379),0)</f>
        <v>0</v>
      </c>
      <c r="Q396" s="43"/>
      <c r="R396" s="258"/>
      <c r="T396" s="57"/>
      <c r="U396" s="3">
        <f>ROUND(IFERROR(SUM(T396*(VLOOKUP(S396,API!1:1048576,13,FALSE))),0),2)</f>
        <v>0</v>
      </c>
      <c r="V396" s="56">
        <f>ROUND(SUMIF(Investionen!A4:A5200,S396,Investionen!G4:G5200),2)</f>
        <v>0</v>
      </c>
      <c r="X396" s="31"/>
      <c r="Z396" s="172">
        <f>Investionen!H396</f>
        <v>0</v>
      </c>
      <c r="AE396" s="9">
        <v>379</v>
      </c>
      <c r="AF396" s="9"/>
      <c r="AJ396" s="9">
        <v>376</v>
      </c>
      <c r="AK396" s="199" t="e">
        <f t="shared" si="30"/>
        <v>#VALUE!</v>
      </c>
      <c r="AL396" s="199">
        <f t="shared" ca="1" si="31"/>
        <v>43174</v>
      </c>
      <c r="AM396" t="e">
        <f t="shared" ca="1" si="32"/>
        <v>#VALUE!</v>
      </c>
      <c r="AO396" t="str">
        <f t="shared" si="33"/>
        <v/>
      </c>
      <c r="BA396" s="53"/>
      <c r="BB396" s="53">
        <f>ROUND(SUMIF(Transaktionen!A4:A5200,BA396,Transaktionen!B4:B5200),8)</f>
        <v>0</v>
      </c>
      <c r="BC396" s="53">
        <f>ROUND(IFERROR(SUM(BB396*(VLOOKUP(BA396,API!1:1048576,13,FALSE))),0),2)</f>
        <v>0</v>
      </c>
    </row>
    <row r="397" spans="6:55" ht="15.75" thickBot="1" x14ac:dyDescent="0.3">
      <c r="F397" s="13">
        <f>Investionen!A398</f>
        <v>0</v>
      </c>
      <c r="G397" s="14">
        <f>IFERROR(IF(Investionen!F398="Verkauf",0,Investionen!J398),0)</f>
        <v>0</v>
      </c>
      <c r="H397" s="13">
        <f>Investionen!A398</f>
        <v>0</v>
      </c>
      <c r="I397" s="14">
        <f>IFERROR(Investionen!I398,0)</f>
        <v>0</v>
      </c>
      <c r="K397" s="145" t="s">
        <v>1672</v>
      </c>
      <c r="L397" s="146" t="s">
        <v>2450</v>
      </c>
      <c r="M397" s="146" t="s">
        <v>3706</v>
      </c>
      <c r="O397" s="13">
        <f>Investionen!A380</f>
        <v>0</v>
      </c>
      <c r="P397" s="14">
        <f>IFERROR(IF(Investionen!F380="Verkauf",0,Investionen!G380),0)</f>
        <v>0</v>
      </c>
      <c r="Q397" s="43"/>
      <c r="R397" s="258"/>
      <c r="T397" s="57"/>
      <c r="U397" s="3">
        <f>ROUND(IFERROR(SUM(T397*(VLOOKUP(S397,API!1:1048576,13,FALSE))),0),2)</f>
        <v>0</v>
      </c>
      <c r="V397" s="56">
        <f>ROUND(SUMIF(Investionen!A4:A5200,S397,Investionen!G4:G5200),2)</f>
        <v>0</v>
      </c>
      <c r="X397" s="31"/>
      <c r="Z397" s="172">
        <f>Investionen!H397</f>
        <v>0</v>
      </c>
      <c r="AE397">
        <v>380</v>
      </c>
      <c r="AJ397">
        <v>377</v>
      </c>
      <c r="AK397" s="199" t="e">
        <f t="shared" si="30"/>
        <v>#VALUE!</v>
      </c>
      <c r="AL397" s="199">
        <f t="shared" ca="1" si="31"/>
        <v>43174</v>
      </c>
      <c r="AM397" t="e">
        <f t="shared" ca="1" si="32"/>
        <v>#VALUE!</v>
      </c>
      <c r="AO397" t="str">
        <f t="shared" si="33"/>
        <v/>
      </c>
      <c r="BA397" s="53"/>
      <c r="BB397" s="53">
        <f>ROUND(SUMIF(Transaktionen!A4:A5200,BA397,Transaktionen!B4:B5200),8)</f>
        <v>0</v>
      </c>
      <c r="BC397" s="53">
        <f>ROUND(IFERROR(SUM(BB397*(VLOOKUP(BA397,API!1:1048576,13,FALSE))),0),2)</f>
        <v>0</v>
      </c>
    </row>
    <row r="398" spans="6:55" ht="15.75" thickBot="1" x14ac:dyDescent="0.3">
      <c r="F398" s="13">
        <f>Investionen!A399</f>
        <v>0</v>
      </c>
      <c r="G398" s="14">
        <f>IFERROR(IF(Investionen!F399="Verkauf",0,Investionen!J399),0)</f>
        <v>0</v>
      </c>
      <c r="H398" s="13">
        <f>Investionen!A399</f>
        <v>0</v>
      </c>
      <c r="I398" s="14">
        <f>IFERROR(Investionen!I399,0)</f>
        <v>0</v>
      </c>
      <c r="K398" s="145" t="s">
        <v>1494</v>
      </c>
      <c r="L398" s="146" t="s">
        <v>2654</v>
      </c>
      <c r="M398" s="146" t="s">
        <v>3374</v>
      </c>
      <c r="O398" s="13">
        <f>Investionen!A381</f>
        <v>0</v>
      </c>
      <c r="P398" s="14">
        <f>IFERROR(IF(Investionen!F381="Verkauf",0,Investionen!G381),0)</f>
        <v>0</v>
      </c>
      <c r="Q398" s="43"/>
      <c r="R398" s="258"/>
      <c r="T398" s="57"/>
      <c r="U398" s="3">
        <f>ROUND(IFERROR(SUM(T398*(VLOOKUP(S398,API!1:1048576,13,FALSE))),0),2)</f>
        <v>0</v>
      </c>
      <c r="V398" s="56">
        <f>ROUND(SUMIF(Investionen!A4:A5200,S398,Investionen!G4:G5200),2)</f>
        <v>0</v>
      </c>
      <c r="X398" s="31"/>
      <c r="Z398" s="172">
        <f>Investionen!H398</f>
        <v>0</v>
      </c>
      <c r="AE398">
        <v>381</v>
      </c>
      <c r="AJ398">
        <v>378</v>
      </c>
      <c r="AK398" s="199" t="e">
        <f t="shared" si="30"/>
        <v>#VALUE!</v>
      </c>
      <c r="AL398" s="199">
        <f t="shared" ca="1" si="31"/>
        <v>43174</v>
      </c>
      <c r="AM398" t="e">
        <f t="shared" ca="1" si="32"/>
        <v>#VALUE!</v>
      </c>
      <c r="AO398" t="str">
        <f t="shared" si="33"/>
        <v/>
      </c>
      <c r="BA398" s="53"/>
      <c r="BB398" s="53">
        <f>ROUND(SUMIF(Transaktionen!A4:A5200,BA398,Transaktionen!B4:B5200),8)</f>
        <v>0</v>
      </c>
      <c r="BC398" s="53">
        <f>ROUND(IFERROR(SUM(BB398*(VLOOKUP(BA398,API!1:1048576,13,FALSE))),0),2)</f>
        <v>0</v>
      </c>
    </row>
    <row r="399" spans="6:55" ht="15.75" thickBot="1" x14ac:dyDescent="0.3">
      <c r="F399" s="13">
        <f>Investionen!A400</f>
        <v>0</v>
      </c>
      <c r="G399" s="14">
        <f>IFERROR(IF(Investionen!F400="Verkauf",0,Investionen!J400),0)</f>
        <v>0</v>
      </c>
      <c r="H399" s="13">
        <f>Investionen!A400</f>
        <v>0</v>
      </c>
      <c r="I399" s="14">
        <f>IFERROR(Investionen!I400,0)</f>
        <v>0</v>
      </c>
      <c r="K399" s="147" t="s">
        <v>1380</v>
      </c>
      <c r="L399" s="148" t="s">
        <v>2627</v>
      </c>
      <c r="M399" s="148" t="s">
        <v>3424</v>
      </c>
      <c r="O399" s="13">
        <f>Investionen!A382</f>
        <v>0</v>
      </c>
      <c r="P399" s="14">
        <f>IFERROR(IF(Investionen!F382="Verkauf",0,Investionen!G382),0)</f>
        <v>0</v>
      </c>
      <c r="Q399" s="43"/>
      <c r="R399" s="258"/>
      <c r="T399" s="57"/>
      <c r="U399" s="3">
        <f>ROUND(IFERROR(SUM(T399*(VLOOKUP(S399,API!1:1048576,13,FALSE))),0),2)</f>
        <v>0</v>
      </c>
      <c r="V399" s="56">
        <f>ROUND(SUMIF(Investionen!A4:A5200,S399,Investionen!G4:G5200),2)</f>
        <v>0</v>
      </c>
      <c r="X399" s="31"/>
      <c r="Z399" s="172">
        <f>Investionen!H399</f>
        <v>0</v>
      </c>
      <c r="AE399" s="9">
        <v>382</v>
      </c>
      <c r="AF399" s="9"/>
      <c r="AJ399" s="9">
        <v>379</v>
      </c>
      <c r="AK399" s="199" t="e">
        <f t="shared" si="30"/>
        <v>#VALUE!</v>
      </c>
      <c r="AL399" s="199">
        <f t="shared" ca="1" si="31"/>
        <v>43174</v>
      </c>
      <c r="AM399" t="e">
        <f t="shared" ca="1" si="32"/>
        <v>#VALUE!</v>
      </c>
      <c r="AO399" t="str">
        <f t="shared" si="33"/>
        <v/>
      </c>
      <c r="BA399" s="53"/>
      <c r="BB399" s="53">
        <f>ROUND(SUMIF(Transaktionen!A4:A5200,BA399,Transaktionen!B4:B5200),8)</f>
        <v>0</v>
      </c>
      <c r="BC399" s="53">
        <f>ROUND(IFERROR(SUM(BB399*(VLOOKUP(BA399,API!1:1048576,13,FALSE))),0),2)</f>
        <v>0</v>
      </c>
    </row>
    <row r="400" spans="6:55" ht="15.75" thickBot="1" x14ac:dyDescent="0.3">
      <c r="F400" s="13">
        <f>Investionen!A401</f>
        <v>0</v>
      </c>
      <c r="G400" s="14">
        <f>IFERROR(IF(Investionen!F401="Verkauf",0,Investionen!J401),0)</f>
        <v>0</v>
      </c>
      <c r="H400" s="13">
        <f>Investionen!A401</f>
        <v>0</v>
      </c>
      <c r="I400" s="14">
        <f>IFERROR(Investionen!I401,0)</f>
        <v>0</v>
      </c>
      <c r="K400" s="147" t="s">
        <v>1740</v>
      </c>
      <c r="L400" s="148" t="s">
        <v>2414</v>
      </c>
      <c r="M400" s="148" t="s">
        <v>3693</v>
      </c>
      <c r="O400" s="13">
        <f>Investionen!A383</f>
        <v>0</v>
      </c>
      <c r="P400" s="14">
        <f>IFERROR(IF(Investionen!F383="Verkauf",0,Investionen!G383),0)</f>
        <v>0</v>
      </c>
      <c r="Q400" s="43"/>
      <c r="R400" s="258"/>
      <c r="T400" s="57"/>
      <c r="U400" s="3">
        <f>ROUND(IFERROR(SUM(T400*(VLOOKUP(S400,API!1:1048576,13,FALSE))),0),2)</f>
        <v>0</v>
      </c>
      <c r="V400" s="56">
        <f>ROUND(SUMIF(Investionen!A4:A5200,S400,Investionen!G4:G5200),2)</f>
        <v>0</v>
      </c>
      <c r="X400" s="31"/>
      <c r="Z400" s="172">
        <f>Investionen!H400</f>
        <v>0</v>
      </c>
      <c r="AE400">
        <v>383</v>
      </c>
      <c r="AJ400">
        <v>380</v>
      </c>
      <c r="AK400" s="199" t="e">
        <f t="shared" si="30"/>
        <v>#VALUE!</v>
      </c>
      <c r="AL400" s="199">
        <f t="shared" ca="1" si="31"/>
        <v>43174</v>
      </c>
      <c r="AM400" t="e">
        <f t="shared" ca="1" si="32"/>
        <v>#VALUE!</v>
      </c>
      <c r="AO400" t="str">
        <f t="shared" si="33"/>
        <v/>
      </c>
      <c r="BA400" s="53"/>
      <c r="BB400" s="53">
        <f>ROUND(SUMIF(Transaktionen!A4:A5200,BA400,Transaktionen!B4:B5200),8)</f>
        <v>0</v>
      </c>
      <c r="BC400" s="53">
        <f>ROUND(IFERROR(SUM(BB400*(VLOOKUP(BA400,API!1:1048576,13,FALSE))),0),2)</f>
        <v>0</v>
      </c>
    </row>
    <row r="401" spans="6:55" ht="15.75" thickBot="1" x14ac:dyDescent="0.3">
      <c r="F401" s="13">
        <f>Investionen!A402</f>
        <v>0</v>
      </c>
      <c r="G401" s="14">
        <f>IFERROR(IF(Investionen!F402="Verkauf",0,Investionen!J402),0)</f>
        <v>0</v>
      </c>
      <c r="H401" s="13">
        <f>Investionen!A402</f>
        <v>0</v>
      </c>
      <c r="I401" s="14">
        <f>IFERROR(Investionen!I402,0)</f>
        <v>0</v>
      </c>
      <c r="K401" s="147" t="s">
        <v>1175</v>
      </c>
      <c r="L401" s="148" t="s">
        <v>2650</v>
      </c>
      <c r="M401" s="148" t="s">
        <v>3144</v>
      </c>
      <c r="O401" s="13">
        <f>Investionen!A384</f>
        <v>0</v>
      </c>
      <c r="P401" s="14">
        <f>IFERROR(IF(Investionen!F384="Verkauf",0,Investionen!G384),0)</f>
        <v>0</v>
      </c>
      <c r="Q401" s="43"/>
      <c r="R401" s="258"/>
      <c r="T401" s="57"/>
      <c r="U401" s="3">
        <f>ROUND(IFERROR(SUM(T401*(VLOOKUP(S401,API!1:1048576,13,FALSE))),0),2)</f>
        <v>0</v>
      </c>
      <c r="V401" s="56">
        <f>ROUND(SUMIF(Investionen!A4:A5200,S401,Investionen!G4:G5200),2)</f>
        <v>0</v>
      </c>
      <c r="X401" s="31"/>
      <c r="Z401" s="172">
        <f>Investionen!H401</f>
        <v>0</v>
      </c>
      <c r="AE401">
        <v>384</v>
      </c>
      <c r="AJ401">
        <v>381</v>
      </c>
      <c r="AK401" s="199" t="e">
        <f t="shared" si="30"/>
        <v>#VALUE!</v>
      </c>
      <c r="AL401" s="199">
        <f t="shared" ca="1" si="31"/>
        <v>43174</v>
      </c>
      <c r="AM401" t="e">
        <f t="shared" ca="1" si="32"/>
        <v>#VALUE!</v>
      </c>
      <c r="AO401" t="str">
        <f t="shared" si="33"/>
        <v/>
      </c>
      <c r="BA401" s="53"/>
      <c r="BB401" s="53">
        <f>ROUND(SUMIF(Transaktionen!A4:A5200,BA401,Transaktionen!B4:B5200),8)</f>
        <v>0</v>
      </c>
      <c r="BC401" s="53">
        <f>ROUND(IFERROR(SUM(BB401*(VLOOKUP(BA401,API!1:1048576,13,FALSE))),0),2)</f>
        <v>0</v>
      </c>
    </row>
    <row r="402" spans="6:55" ht="15.75" thickBot="1" x14ac:dyDescent="0.3">
      <c r="F402" s="13">
        <f>Investionen!A403</f>
        <v>0</v>
      </c>
      <c r="G402" s="14">
        <f>IFERROR(IF(Investionen!F403="Verkauf",0,Investionen!J403),0)</f>
        <v>0</v>
      </c>
      <c r="H402" s="13">
        <f>Investionen!A403</f>
        <v>0</v>
      </c>
      <c r="I402" s="14">
        <f>IFERROR(Investionen!I403,0)</f>
        <v>0</v>
      </c>
      <c r="K402" s="147" t="s">
        <v>1438</v>
      </c>
      <c r="L402" s="148" t="s">
        <v>1079</v>
      </c>
      <c r="M402" s="148" t="s">
        <v>3389</v>
      </c>
      <c r="O402" s="13">
        <f>Investionen!A385</f>
        <v>0</v>
      </c>
      <c r="P402" s="14">
        <f>IFERROR(IF(Investionen!F385="Verkauf",0,Investionen!G385),0)</f>
        <v>0</v>
      </c>
      <c r="Q402" s="43"/>
      <c r="R402" s="258"/>
      <c r="T402" s="57"/>
      <c r="U402" s="3">
        <f>ROUND(IFERROR(SUM(T402*(VLOOKUP(S402,API!1:1048576,13,FALSE))),0),2)</f>
        <v>0</v>
      </c>
      <c r="V402" s="56">
        <f>ROUND(SUMIF(Investionen!A4:A5200,S402,Investionen!G4:G5200),2)</f>
        <v>0</v>
      </c>
      <c r="X402" s="31"/>
      <c r="Z402" s="172">
        <f>Investionen!H402</f>
        <v>0</v>
      </c>
      <c r="AE402" s="9">
        <v>385</v>
      </c>
      <c r="AF402" s="9"/>
      <c r="AJ402" s="9">
        <v>382</v>
      </c>
      <c r="AK402" s="199" t="e">
        <f t="shared" si="30"/>
        <v>#VALUE!</v>
      </c>
      <c r="AL402" s="199">
        <f t="shared" ca="1" si="31"/>
        <v>43174</v>
      </c>
      <c r="AM402" t="e">
        <f t="shared" ca="1" si="32"/>
        <v>#VALUE!</v>
      </c>
      <c r="AO402" t="str">
        <f t="shared" si="33"/>
        <v/>
      </c>
      <c r="BA402" s="53"/>
      <c r="BB402" s="53">
        <f>ROUND(SUMIF(Transaktionen!A4:A5200,BA402,Transaktionen!B4:B5200),8)</f>
        <v>0</v>
      </c>
      <c r="BC402" s="53">
        <f>ROUND(IFERROR(SUM(BB402*(VLOOKUP(BA402,API!1:1048576,13,FALSE))),0),2)</f>
        <v>0</v>
      </c>
    </row>
    <row r="403" spans="6:55" ht="15.75" thickBot="1" x14ac:dyDescent="0.3">
      <c r="F403" s="13">
        <f>Investionen!A404</f>
        <v>0</v>
      </c>
      <c r="G403" s="14">
        <f>IFERROR(IF(Investionen!F404="Verkauf",0,Investionen!J404),0)</f>
        <v>0</v>
      </c>
      <c r="H403" s="13">
        <f>Investionen!A404</f>
        <v>0</v>
      </c>
      <c r="I403" s="14">
        <f>IFERROR(Investionen!I404,0)</f>
        <v>0</v>
      </c>
      <c r="K403" s="147" t="s">
        <v>1650</v>
      </c>
      <c r="L403" s="148" t="s">
        <v>1079</v>
      </c>
      <c r="M403" s="148" t="s">
        <v>3640</v>
      </c>
      <c r="O403" s="13">
        <f>Investionen!A386</f>
        <v>0</v>
      </c>
      <c r="P403" s="14">
        <f>IFERROR(IF(Investionen!F386="Verkauf",0,Investionen!G386),0)</f>
        <v>0</v>
      </c>
      <c r="Q403" s="43"/>
      <c r="R403" s="258"/>
      <c r="T403" s="57"/>
      <c r="U403" s="3">
        <f>ROUND(IFERROR(SUM(T403*(VLOOKUP(S403,API!1:1048576,13,FALSE))),0),2)</f>
        <v>0</v>
      </c>
      <c r="V403" s="56">
        <f>ROUND(SUMIF(Investionen!A4:A5200,S403,Investionen!G4:G5200),2)</f>
        <v>0</v>
      </c>
      <c r="X403" s="31"/>
      <c r="Z403" s="172">
        <f>Investionen!H403</f>
        <v>0</v>
      </c>
      <c r="AE403">
        <v>386</v>
      </c>
      <c r="AJ403">
        <v>383</v>
      </c>
      <c r="AK403" s="199" t="e">
        <f t="shared" si="30"/>
        <v>#VALUE!</v>
      </c>
      <c r="AL403" s="199">
        <f t="shared" ca="1" si="31"/>
        <v>43174</v>
      </c>
      <c r="AM403" t="e">
        <f t="shared" ca="1" si="32"/>
        <v>#VALUE!</v>
      </c>
      <c r="AO403" t="str">
        <f t="shared" si="33"/>
        <v/>
      </c>
      <c r="BA403" s="53"/>
      <c r="BB403" s="53">
        <f>ROUND(SUMIF(Transaktionen!A4:A5200,BA403,Transaktionen!B4:B5200),8)</f>
        <v>0</v>
      </c>
      <c r="BC403" s="53">
        <f>ROUND(IFERROR(SUM(BB403*(VLOOKUP(BA403,API!1:1048576,13,FALSE))),0),2)</f>
        <v>0</v>
      </c>
    </row>
    <row r="404" spans="6:55" ht="15.75" thickBot="1" x14ac:dyDescent="0.3">
      <c r="F404" s="13">
        <f>Investionen!A405</f>
        <v>0</v>
      </c>
      <c r="G404" s="14">
        <f>IFERROR(IF(Investionen!F405="Verkauf",0,Investionen!J405),0)</f>
        <v>0</v>
      </c>
      <c r="H404" s="13">
        <f>Investionen!A405</f>
        <v>0</v>
      </c>
      <c r="I404" s="14">
        <f>IFERROR(Investionen!I405,0)</f>
        <v>0</v>
      </c>
      <c r="K404" s="147" t="s">
        <v>1699</v>
      </c>
      <c r="L404" s="148" t="s">
        <v>2685</v>
      </c>
      <c r="M404" s="148" t="s">
        <v>3665</v>
      </c>
      <c r="O404" s="13">
        <f>Investionen!A387</f>
        <v>0</v>
      </c>
      <c r="P404" s="14">
        <f>IFERROR(IF(Investionen!F387="Verkauf",0,Investionen!G387),0)</f>
        <v>0</v>
      </c>
      <c r="Q404" s="43"/>
      <c r="R404" s="258"/>
      <c r="T404" s="57"/>
      <c r="U404" s="3">
        <f>ROUND(IFERROR(SUM(T404*(VLOOKUP(S404,API!1:1048576,13,FALSE))),0),2)</f>
        <v>0</v>
      </c>
      <c r="V404" s="56">
        <f>ROUND(SUMIF(Investionen!A4:A5200,S404,Investionen!G4:G5200),2)</f>
        <v>0</v>
      </c>
      <c r="X404" s="31"/>
      <c r="Z404" s="172">
        <f>Investionen!H404</f>
        <v>0</v>
      </c>
      <c r="AE404">
        <v>387</v>
      </c>
      <c r="AJ404">
        <v>384</v>
      </c>
      <c r="AK404" s="199" t="e">
        <f t="shared" si="30"/>
        <v>#VALUE!</v>
      </c>
      <c r="AL404" s="199">
        <f t="shared" ca="1" si="31"/>
        <v>43174</v>
      </c>
      <c r="AM404" t="e">
        <f t="shared" ca="1" si="32"/>
        <v>#VALUE!</v>
      </c>
      <c r="AO404" t="str">
        <f t="shared" si="33"/>
        <v/>
      </c>
      <c r="BA404" s="53"/>
      <c r="BB404" s="53">
        <f>ROUND(SUMIF(Transaktionen!A4:A5200,BA404,Transaktionen!B4:B5200),8)</f>
        <v>0</v>
      </c>
      <c r="BC404" s="53">
        <f>ROUND(IFERROR(SUM(BB404*(VLOOKUP(BA404,API!1:1048576,13,FALSE))),0),2)</f>
        <v>0</v>
      </c>
    </row>
    <row r="405" spans="6:55" ht="15.75" thickBot="1" x14ac:dyDescent="0.3">
      <c r="F405" s="13">
        <f>Investionen!A406</f>
        <v>0</v>
      </c>
      <c r="G405" s="14">
        <f>IFERROR(IF(Investionen!F406="Verkauf",0,Investionen!J406),0)</f>
        <v>0</v>
      </c>
      <c r="H405" s="13">
        <f>Investionen!A406</f>
        <v>0</v>
      </c>
      <c r="I405" s="14">
        <f>IFERROR(Investionen!I406,0)</f>
        <v>0</v>
      </c>
      <c r="K405" s="147" t="s">
        <v>2261</v>
      </c>
      <c r="L405" s="148" t="s">
        <v>2685</v>
      </c>
      <c r="M405" s="148" t="s">
        <v>4224</v>
      </c>
      <c r="O405" s="13">
        <f>Investionen!A388</f>
        <v>0</v>
      </c>
      <c r="P405" s="14">
        <f>IFERROR(IF(Investionen!F388="Verkauf",0,Investionen!G388),0)</f>
        <v>0</v>
      </c>
      <c r="Q405" s="43"/>
      <c r="R405" s="258"/>
      <c r="T405" s="57"/>
      <c r="U405" s="3">
        <f>ROUND(IFERROR(SUM(T405*(VLOOKUP(S405,API!1:1048576,13,FALSE))),0),2)</f>
        <v>0</v>
      </c>
      <c r="V405" s="56">
        <f>ROUND(SUMIF(Investionen!A4:A5200,S405,Investionen!G4:G5200),2)</f>
        <v>0</v>
      </c>
      <c r="X405" s="31"/>
      <c r="Z405" s="172">
        <f>Investionen!H405</f>
        <v>0</v>
      </c>
      <c r="AE405" s="9">
        <v>388</v>
      </c>
      <c r="AF405" s="9"/>
      <c r="AJ405" s="9">
        <v>385</v>
      </c>
      <c r="AK405" s="199" t="e">
        <f t="shared" si="30"/>
        <v>#VALUE!</v>
      </c>
      <c r="AL405" s="199">
        <f t="shared" ca="1" si="31"/>
        <v>43174</v>
      </c>
      <c r="AM405" t="e">
        <f t="shared" ca="1" si="32"/>
        <v>#VALUE!</v>
      </c>
      <c r="AO405" t="str">
        <f t="shared" si="33"/>
        <v/>
      </c>
      <c r="BA405" s="53"/>
      <c r="BB405" s="53">
        <f>ROUND(SUMIF(Transaktionen!A4:A5200,BA405,Transaktionen!B4:B5200),8)</f>
        <v>0</v>
      </c>
      <c r="BC405" s="53">
        <f>ROUND(IFERROR(SUM(BB405*(VLOOKUP(BA405,API!1:1048576,13,FALSE))),0),2)</f>
        <v>0</v>
      </c>
    </row>
    <row r="406" spans="6:55" ht="15.75" thickBot="1" x14ac:dyDescent="0.3">
      <c r="F406" s="13">
        <f>Investionen!A407</f>
        <v>0</v>
      </c>
      <c r="G406" s="14">
        <f>IFERROR(IF(Investionen!F407="Verkauf",0,Investionen!J407),0)</f>
        <v>0</v>
      </c>
      <c r="H406" s="13">
        <f>Investionen!A407</f>
        <v>0</v>
      </c>
      <c r="I406" s="14">
        <f>IFERROR(Investionen!I407,0)</f>
        <v>0</v>
      </c>
      <c r="K406" s="147" t="s">
        <v>1797</v>
      </c>
      <c r="L406" s="148" t="s">
        <v>2463</v>
      </c>
      <c r="M406" s="148" t="s">
        <v>3773</v>
      </c>
      <c r="O406" s="13">
        <f>Investionen!A389</f>
        <v>0</v>
      </c>
      <c r="P406" s="14">
        <f>IFERROR(IF(Investionen!F389="Verkauf",0,Investionen!G389),0)</f>
        <v>0</v>
      </c>
      <c r="Q406" s="43"/>
      <c r="R406" s="258"/>
      <c r="T406" s="57"/>
      <c r="U406" s="3">
        <f>ROUND(IFERROR(SUM(T406*(VLOOKUP(S406,API!1:1048576,13,FALSE))),0),2)</f>
        <v>0</v>
      </c>
      <c r="V406" s="56">
        <f>ROUND(SUMIF(Investionen!A4:A5200,S406,Investionen!G4:G5200),2)</f>
        <v>0</v>
      </c>
      <c r="X406" s="31"/>
      <c r="Z406" s="172">
        <f>Investionen!H406</f>
        <v>0</v>
      </c>
      <c r="AE406">
        <v>389</v>
      </c>
      <c r="AJ406">
        <v>386</v>
      </c>
      <c r="AK406" s="199" t="e">
        <f t="shared" ref="AK406:AK469" si="34">DATEVALUE(AI406)</f>
        <v>#VALUE!</v>
      </c>
      <c r="AL406" s="199">
        <f t="shared" ref="AL406:AL469" ca="1" si="35">TODAY()</f>
        <v>43174</v>
      </c>
      <c r="AM406" t="e">
        <f t="shared" ref="AM406:AM469" ca="1" si="36">SUM(AL406-AK406) +1</f>
        <v>#VALUE!</v>
      </c>
      <c r="AO406" t="str">
        <f t="shared" ref="AO406:AO469" si="37">AN406&amp;AH406</f>
        <v/>
      </c>
      <c r="BA406" s="53"/>
      <c r="BB406" s="53">
        <f>ROUND(SUMIF(Transaktionen!A4:A5200,BA406,Transaktionen!B4:B5200),8)</f>
        <v>0</v>
      </c>
      <c r="BC406" s="53">
        <f>ROUND(IFERROR(SUM(BB406*(VLOOKUP(BA406,API!1:1048576,13,FALSE))),0),2)</f>
        <v>0</v>
      </c>
    </row>
    <row r="407" spans="6:55" ht="15.75" thickBot="1" x14ac:dyDescent="0.3">
      <c r="F407" s="13">
        <f>Investionen!A408</f>
        <v>0</v>
      </c>
      <c r="G407" s="14">
        <f>IFERROR(IF(Investionen!F408="Verkauf",0,Investionen!J408),0)</f>
        <v>0</v>
      </c>
      <c r="H407" s="13">
        <f>Investionen!A408</f>
        <v>0</v>
      </c>
      <c r="I407" s="14">
        <f>IFERROR(Investionen!I408,0)</f>
        <v>0</v>
      </c>
      <c r="K407" s="147" t="s">
        <v>2242</v>
      </c>
      <c r="L407" s="148" t="s">
        <v>2463</v>
      </c>
      <c r="M407" s="148" t="s">
        <v>4135</v>
      </c>
      <c r="O407" s="13">
        <f>Investionen!A390</f>
        <v>0</v>
      </c>
      <c r="P407" s="14">
        <f>IFERROR(IF(Investionen!F390="Verkauf",0,Investionen!G390),0)</f>
        <v>0</v>
      </c>
      <c r="Q407" s="43"/>
      <c r="R407" s="258"/>
      <c r="T407" s="57"/>
      <c r="U407" s="3">
        <f>ROUND(IFERROR(SUM(T407*(VLOOKUP(S407,API!1:1048576,13,FALSE))),0),2)</f>
        <v>0</v>
      </c>
      <c r="V407" s="56">
        <f>ROUND(SUMIF(Investionen!A4:A5200,S407,Investionen!G4:G5200),2)</f>
        <v>0</v>
      </c>
      <c r="X407" s="31"/>
      <c r="Z407" s="172">
        <f>Investionen!H407</f>
        <v>0</v>
      </c>
      <c r="AE407">
        <v>390</v>
      </c>
      <c r="AJ407">
        <v>387</v>
      </c>
      <c r="AK407" s="199" t="e">
        <f t="shared" si="34"/>
        <v>#VALUE!</v>
      </c>
      <c r="AL407" s="199">
        <f t="shared" ca="1" si="35"/>
        <v>43174</v>
      </c>
      <c r="AM407" t="e">
        <f t="shared" ca="1" si="36"/>
        <v>#VALUE!</v>
      </c>
      <c r="AO407" t="str">
        <f t="shared" si="37"/>
        <v/>
      </c>
      <c r="BA407" s="53"/>
      <c r="BB407" s="53">
        <f>ROUND(SUMIF(Transaktionen!A4:A5200,BA407,Transaktionen!B4:B5200),8)</f>
        <v>0</v>
      </c>
      <c r="BC407" s="53">
        <f>ROUND(IFERROR(SUM(BB407*(VLOOKUP(BA407,API!1:1048576,13,FALSE))),0),2)</f>
        <v>0</v>
      </c>
    </row>
    <row r="408" spans="6:55" ht="15.75" thickBot="1" x14ac:dyDescent="0.3">
      <c r="F408" s="13">
        <f>Investionen!A409</f>
        <v>0</v>
      </c>
      <c r="G408" s="14">
        <f>IFERROR(IF(Investionen!F409="Verkauf",0,Investionen!J409),0)</f>
        <v>0</v>
      </c>
      <c r="H408" s="13">
        <f>Investionen!A409</f>
        <v>0</v>
      </c>
      <c r="I408" s="14">
        <f>IFERROR(Investionen!I409,0)</f>
        <v>0</v>
      </c>
      <c r="K408" s="145" t="s">
        <v>1922</v>
      </c>
      <c r="L408" s="146" t="s">
        <v>2554</v>
      </c>
      <c r="M408" s="146" t="s">
        <v>4029</v>
      </c>
      <c r="O408" s="13">
        <f>Investionen!A391</f>
        <v>0</v>
      </c>
      <c r="P408" s="14">
        <f>IFERROR(IF(Investionen!F391="Verkauf",0,Investionen!G391),0)</f>
        <v>0</v>
      </c>
      <c r="Q408" s="43"/>
      <c r="R408" s="258"/>
      <c r="T408" s="57"/>
      <c r="U408" s="3">
        <f>ROUND(IFERROR(SUM(T408*(VLOOKUP(S408,API!1:1048576,13,FALSE))),0),2)</f>
        <v>0</v>
      </c>
      <c r="V408" s="56">
        <f>ROUND(SUMIF(Investionen!A4:A5200,S408,Investionen!G4:G5200),2)</f>
        <v>0</v>
      </c>
      <c r="X408" s="31"/>
      <c r="Z408" s="172">
        <f>Investionen!H408</f>
        <v>0</v>
      </c>
      <c r="AE408" s="9">
        <v>391</v>
      </c>
      <c r="AF408" s="9"/>
      <c r="AJ408" s="9">
        <v>388</v>
      </c>
      <c r="AK408" s="199" t="e">
        <f t="shared" si="34"/>
        <v>#VALUE!</v>
      </c>
      <c r="AL408" s="199">
        <f t="shared" ca="1" si="35"/>
        <v>43174</v>
      </c>
      <c r="AM408" t="e">
        <f t="shared" ca="1" si="36"/>
        <v>#VALUE!</v>
      </c>
      <c r="AO408" t="str">
        <f t="shared" si="37"/>
        <v/>
      </c>
      <c r="BA408" s="53"/>
      <c r="BB408" s="53">
        <f>ROUND(SUMIF(Transaktionen!A4:A5200,BA408,Transaktionen!B4:B5200),8)</f>
        <v>0</v>
      </c>
      <c r="BC408" s="53">
        <f>ROUND(IFERROR(SUM(BB408*(VLOOKUP(BA408,API!1:1048576,13,FALSE))),0),2)</f>
        <v>0</v>
      </c>
    </row>
    <row r="409" spans="6:55" ht="15.75" thickBot="1" x14ac:dyDescent="0.3">
      <c r="F409" s="13">
        <f>Investionen!A410</f>
        <v>0</v>
      </c>
      <c r="G409" s="14">
        <f>IFERROR(IF(Investionen!F410="Verkauf",0,Investionen!J410),0)</f>
        <v>0</v>
      </c>
      <c r="H409" s="13">
        <f>Investionen!A410</f>
        <v>0</v>
      </c>
      <c r="I409" s="14">
        <f>IFERROR(Investionen!I410,0)</f>
        <v>0</v>
      </c>
      <c r="K409" s="145" t="s">
        <v>885</v>
      </c>
      <c r="L409" s="146" t="s">
        <v>2564</v>
      </c>
      <c r="M409" s="146" t="s">
        <v>3108</v>
      </c>
      <c r="O409" s="13">
        <f>Investionen!A392</f>
        <v>0</v>
      </c>
      <c r="P409" s="14">
        <f>IFERROR(IF(Investionen!F392="Verkauf",0,Investionen!G392),0)</f>
        <v>0</v>
      </c>
      <c r="Q409" s="43"/>
      <c r="R409" s="258"/>
      <c r="T409" s="57"/>
      <c r="U409" s="3">
        <f>ROUND(IFERROR(SUM(T409*(VLOOKUP(S409,API!1:1048576,13,FALSE))),0),2)</f>
        <v>0</v>
      </c>
      <c r="V409" s="56">
        <f>ROUND(SUMIF(Investionen!A4:A5200,S409,Investionen!G4:G5200),2)</f>
        <v>0</v>
      </c>
      <c r="X409" s="31"/>
      <c r="Z409" s="172">
        <f>Investionen!H409</f>
        <v>0</v>
      </c>
      <c r="AE409">
        <v>392</v>
      </c>
      <c r="AJ409">
        <v>389</v>
      </c>
      <c r="AK409" s="199" t="e">
        <f t="shared" si="34"/>
        <v>#VALUE!</v>
      </c>
      <c r="AL409" s="199">
        <f t="shared" ca="1" si="35"/>
        <v>43174</v>
      </c>
      <c r="AM409" t="e">
        <f t="shared" ca="1" si="36"/>
        <v>#VALUE!</v>
      </c>
      <c r="AO409" t="str">
        <f t="shared" si="37"/>
        <v/>
      </c>
      <c r="BA409" s="53"/>
      <c r="BB409" s="53">
        <f>ROUND(SUMIF(Transaktionen!A4:A5200,BA409,Transaktionen!B4:B5200),8)</f>
        <v>0</v>
      </c>
      <c r="BC409" s="53">
        <f>ROUND(IFERROR(SUM(BB409*(VLOOKUP(BA409,API!1:1048576,13,FALSE))),0),2)</f>
        <v>0</v>
      </c>
    </row>
    <row r="410" spans="6:55" ht="15.75" thickBot="1" x14ac:dyDescent="0.3">
      <c r="F410" s="13">
        <f>Investionen!A411</f>
        <v>0</v>
      </c>
      <c r="G410" s="14">
        <f>IFERROR(IF(Investionen!F411="Verkauf",0,Investionen!J411),0)</f>
        <v>0</v>
      </c>
      <c r="H410" s="13">
        <f>Investionen!A411</f>
        <v>0</v>
      </c>
      <c r="I410" s="14">
        <f>IFERROR(Investionen!I411,0)</f>
        <v>0</v>
      </c>
      <c r="K410" s="145" t="s">
        <v>2437</v>
      </c>
      <c r="L410" s="146" t="s">
        <v>2564</v>
      </c>
      <c r="M410" s="146" t="s">
        <v>3471</v>
      </c>
      <c r="O410" s="13">
        <f>Investionen!A393</f>
        <v>0</v>
      </c>
      <c r="P410" s="14">
        <f>IFERROR(IF(Investionen!F393="Verkauf",0,Investionen!G393),0)</f>
        <v>0</v>
      </c>
      <c r="Q410" s="43"/>
      <c r="R410" s="258"/>
      <c r="T410" s="57"/>
      <c r="U410" s="3">
        <f>ROUND(IFERROR(SUM(T410*(VLOOKUP(S410,API!1:1048576,13,FALSE))),0),2)</f>
        <v>0</v>
      </c>
      <c r="V410" s="56">
        <f>ROUND(SUMIF(Investionen!A4:A5200,S410,Investionen!G4:G5200),2)</f>
        <v>0</v>
      </c>
      <c r="X410" s="31"/>
      <c r="Z410" s="172">
        <f>Investionen!H410</f>
        <v>0</v>
      </c>
      <c r="AE410">
        <v>393</v>
      </c>
      <c r="AJ410">
        <v>390</v>
      </c>
      <c r="AK410" s="199" t="e">
        <f t="shared" si="34"/>
        <v>#VALUE!</v>
      </c>
      <c r="AL410" s="199">
        <f t="shared" ca="1" si="35"/>
        <v>43174</v>
      </c>
      <c r="AM410" t="e">
        <f t="shared" ca="1" si="36"/>
        <v>#VALUE!</v>
      </c>
      <c r="AO410" t="str">
        <f t="shared" si="37"/>
        <v/>
      </c>
      <c r="BA410" s="53"/>
      <c r="BB410" s="53">
        <f>ROUND(SUMIF(Transaktionen!A4:A5200,BA410,Transaktionen!B4:B5200),8)</f>
        <v>0</v>
      </c>
      <c r="BC410" s="53">
        <f>ROUND(IFERROR(SUM(BB410*(VLOOKUP(BA410,API!1:1048576,13,FALSE))),0),2)</f>
        <v>0</v>
      </c>
    </row>
    <row r="411" spans="6:55" ht="15.75" thickBot="1" x14ac:dyDescent="0.3">
      <c r="F411" s="13">
        <f>Investionen!A412</f>
        <v>0</v>
      </c>
      <c r="G411" s="14">
        <f>IFERROR(IF(Investionen!F412="Verkauf",0,Investionen!J412),0)</f>
        <v>0</v>
      </c>
      <c r="H411" s="13">
        <f>Investionen!A412</f>
        <v>0</v>
      </c>
      <c r="I411" s="14">
        <f>IFERROR(Investionen!I412,0)</f>
        <v>0</v>
      </c>
      <c r="K411" s="145" t="s">
        <v>120</v>
      </c>
      <c r="L411" s="146" t="s">
        <v>2616</v>
      </c>
      <c r="M411" s="146" t="s">
        <v>3106</v>
      </c>
      <c r="O411" s="13">
        <f>Investionen!A394</f>
        <v>0</v>
      </c>
      <c r="P411" s="14">
        <f>IFERROR(IF(Investionen!F394="Verkauf",0,Investionen!G394),0)</f>
        <v>0</v>
      </c>
      <c r="Q411" s="43"/>
      <c r="R411" s="258"/>
      <c r="T411" s="57"/>
      <c r="U411" s="3">
        <f>ROUND(IFERROR(SUM(T411*(VLOOKUP(S411,API!1:1048576,13,FALSE))),0),2)</f>
        <v>0</v>
      </c>
      <c r="V411" s="56">
        <f>ROUND(SUMIF(Investionen!A4:A5200,S411,Investionen!G4:G5200),2)</f>
        <v>0</v>
      </c>
      <c r="X411" s="31"/>
      <c r="Z411" s="172">
        <f>Investionen!H411</f>
        <v>0</v>
      </c>
      <c r="AE411" s="9">
        <v>394</v>
      </c>
      <c r="AF411" s="9"/>
      <c r="AJ411" s="9">
        <v>391</v>
      </c>
      <c r="AK411" s="199" t="e">
        <f t="shared" si="34"/>
        <v>#VALUE!</v>
      </c>
      <c r="AL411" s="199">
        <f t="shared" ca="1" si="35"/>
        <v>43174</v>
      </c>
      <c r="AM411" t="e">
        <f t="shared" ca="1" si="36"/>
        <v>#VALUE!</v>
      </c>
      <c r="AO411" t="str">
        <f t="shared" si="37"/>
        <v/>
      </c>
      <c r="BA411" s="53"/>
      <c r="BB411" s="53">
        <f>ROUND(SUMIF(Transaktionen!A4:A5200,BA411,Transaktionen!B4:B5200),8)</f>
        <v>0</v>
      </c>
      <c r="BC411" s="53">
        <f>ROUND(IFERROR(SUM(BB411*(VLOOKUP(BA411,API!1:1048576,13,FALSE))),0),2)</f>
        <v>0</v>
      </c>
    </row>
    <row r="412" spans="6:55" ht="15.75" thickBot="1" x14ac:dyDescent="0.3">
      <c r="F412" s="13">
        <f>Investionen!A413</f>
        <v>0</v>
      </c>
      <c r="G412" s="14">
        <f>IFERROR(IF(Investionen!F413="Verkauf",0,Investionen!J413),0)</f>
        <v>0</v>
      </c>
      <c r="H412" s="13">
        <f>Investionen!A413</f>
        <v>0</v>
      </c>
      <c r="I412" s="14">
        <f>IFERROR(Investionen!I413,0)</f>
        <v>0</v>
      </c>
      <c r="K412" s="145" t="s">
        <v>1228</v>
      </c>
      <c r="L412" s="146" t="s">
        <v>2616</v>
      </c>
      <c r="M412" s="146" t="s">
        <v>3190</v>
      </c>
      <c r="O412" s="13">
        <f>Investionen!A395</f>
        <v>0</v>
      </c>
      <c r="P412" s="14">
        <f>IFERROR(IF(Investionen!F395="Verkauf",0,Investionen!G395),0)</f>
        <v>0</v>
      </c>
      <c r="Q412" s="43"/>
      <c r="R412" s="258"/>
      <c r="T412" s="57"/>
      <c r="U412" s="3">
        <f>ROUND(IFERROR(SUM(T412*(VLOOKUP(S412,API!1:1048576,13,FALSE))),0),2)</f>
        <v>0</v>
      </c>
      <c r="V412" s="56">
        <f>ROUND(SUMIF(Investionen!A4:A5200,S412,Investionen!G4:G5200),2)</f>
        <v>0</v>
      </c>
      <c r="X412" s="31"/>
      <c r="Z412" s="172">
        <f>Investionen!H412</f>
        <v>0</v>
      </c>
      <c r="AE412">
        <v>395</v>
      </c>
      <c r="AJ412">
        <v>392</v>
      </c>
      <c r="AK412" s="199" t="e">
        <f t="shared" si="34"/>
        <v>#VALUE!</v>
      </c>
      <c r="AL412" s="199">
        <f t="shared" ca="1" si="35"/>
        <v>43174</v>
      </c>
      <c r="AM412" t="e">
        <f t="shared" ca="1" si="36"/>
        <v>#VALUE!</v>
      </c>
      <c r="AO412" t="str">
        <f t="shared" si="37"/>
        <v/>
      </c>
      <c r="BA412" s="53"/>
      <c r="BB412" s="53">
        <f>ROUND(SUMIF(Transaktionen!A4:A5200,BA412,Transaktionen!B4:B5200),8)</f>
        <v>0</v>
      </c>
      <c r="BC412" s="53">
        <f>ROUND(IFERROR(SUM(BB412*(VLOOKUP(BA412,API!1:1048576,13,FALSE))),0),2)</f>
        <v>0</v>
      </c>
    </row>
    <row r="413" spans="6:55" ht="15.75" thickBot="1" x14ac:dyDescent="0.3">
      <c r="F413" s="13">
        <f>Investionen!A414</f>
        <v>0</v>
      </c>
      <c r="G413" s="14">
        <f>IFERROR(IF(Investionen!F414="Verkauf",0,Investionen!J414),0)</f>
        <v>0</v>
      </c>
      <c r="H413" s="13">
        <f>Investionen!A414</f>
        <v>0</v>
      </c>
      <c r="I413" s="14">
        <f>IFERROR(Investionen!I414,0)</f>
        <v>0</v>
      </c>
      <c r="K413" s="145" t="s">
        <v>1013</v>
      </c>
      <c r="L413" s="146" t="s">
        <v>2501</v>
      </c>
      <c r="M413" s="146" t="s">
        <v>3104</v>
      </c>
      <c r="O413" s="13">
        <f>Investionen!A396</f>
        <v>0</v>
      </c>
      <c r="P413" s="14">
        <f>IFERROR(IF(Investionen!F396="Verkauf",0,Investionen!G396),0)</f>
        <v>0</v>
      </c>
      <c r="Q413" s="43"/>
      <c r="R413" s="258"/>
      <c r="T413" s="57"/>
      <c r="U413" s="3">
        <f>ROUND(IFERROR(SUM(T413*(VLOOKUP(S413,API!1:1048576,13,FALSE))),0),2)</f>
        <v>0</v>
      </c>
      <c r="V413" s="56">
        <f>ROUND(SUMIF(Investionen!A4:A5200,S413,Investionen!G4:G5200),2)</f>
        <v>0</v>
      </c>
      <c r="X413" s="31"/>
      <c r="Z413" s="172">
        <f>Investionen!H413</f>
        <v>0</v>
      </c>
      <c r="AE413">
        <v>396</v>
      </c>
      <c r="AJ413">
        <v>393</v>
      </c>
      <c r="AK413" s="199" t="e">
        <f t="shared" si="34"/>
        <v>#VALUE!</v>
      </c>
      <c r="AL413" s="199">
        <f t="shared" ca="1" si="35"/>
        <v>43174</v>
      </c>
      <c r="AM413" t="e">
        <f t="shared" ca="1" si="36"/>
        <v>#VALUE!</v>
      </c>
      <c r="AO413" t="str">
        <f t="shared" si="37"/>
        <v/>
      </c>
      <c r="BA413" s="53"/>
      <c r="BB413" s="53">
        <f>ROUND(SUMIF(Transaktionen!A4:A5200,BA413,Transaktionen!B4:B5200),8)</f>
        <v>0</v>
      </c>
      <c r="BC413" s="53">
        <f>ROUND(IFERROR(SUM(BB413*(VLOOKUP(BA413,API!1:1048576,13,FALSE))),0),2)</f>
        <v>0</v>
      </c>
    </row>
    <row r="414" spans="6:55" ht="15.75" thickBot="1" x14ac:dyDescent="0.3">
      <c r="F414" s="13">
        <f>Investionen!A415</f>
        <v>0</v>
      </c>
      <c r="G414" s="14">
        <f>IFERROR(IF(Investionen!F415="Verkauf",0,Investionen!J415),0)</f>
        <v>0</v>
      </c>
      <c r="H414" s="13">
        <f>Investionen!A415</f>
        <v>0</v>
      </c>
      <c r="I414" s="14">
        <f>IFERROR(Investionen!I415,0)</f>
        <v>0</v>
      </c>
      <c r="K414" s="147" t="s">
        <v>2158</v>
      </c>
      <c r="L414" s="148" t="s">
        <v>2501</v>
      </c>
      <c r="M414" s="148" t="s">
        <v>4099</v>
      </c>
      <c r="O414" s="13">
        <f>Investionen!A397</f>
        <v>0</v>
      </c>
      <c r="P414" s="14">
        <f>IFERROR(IF(Investionen!F397="Verkauf",0,Investionen!G397),0)</f>
        <v>0</v>
      </c>
      <c r="Q414" s="43"/>
      <c r="R414" s="258"/>
      <c r="T414" s="57"/>
      <c r="U414" s="3">
        <f>ROUND(IFERROR(SUM(T414*(VLOOKUP(S414,API!1:1048576,13,FALSE))),0),2)</f>
        <v>0</v>
      </c>
      <c r="V414" s="56">
        <f>ROUND(SUMIF(Investionen!A4:A5200,S414,Investionen!G4:G5200),2)</f>
        <v>0</v>
      </c>
      <c r="X414" s="31"/>
      <c r="Z414" s="172">
        <f>Investionen!H414</f>
        <v>0</v>
      </c>
      <c r="AE414" s="9">
        <v>397</v>
      </c>
      <c r="AF414" s="9"/>
      <c r="AJ414" s="9">
        <v>394</v>
      </c>
      <c r="AK414" s="199" t="e">
        <f t="shared" si="34"/>
        <v>#VALUE!</v>
      </c>
      <c r="AL414" s="199">
        <f t="shared" ca="1" si="35"/>
        <v>43174</v>
      </c>
      <c r="AM414" t="e">
        <f t="shared" ca="1" si="36"/>
        <v>#VALUE!</v>
      </c>
      <c r="AO414" t="str">
        <f t="shared" si="37"/>
        <v/>
      </c>
      <c r="BA414" s="53"/>
      <c r="BB414" s="53">
        <f>ROUND(SUMIF(Transaktionen!A4:A5200,BA414,Transaktionen!B4:B5200),8)</f>
        <v>0</v>
      </c>
      <c r="BC414" s="53">
        <f>ROUND(IFERROR(SUM(BB414*(VLOOKUP(BA414,API!1:1048576,13,FALSE))),0),2)</f>
        <v>0</v>
      </c>
    </row>
    <row r="415" spans="6:55" ht="15.75" thickBot="1" x14ac:dyDescent="0.3">
      <c r="F415" s="13">
        <f>Investionen!A416</f>
        <v>0</v>
      </c>
      <c r="G415" s="14">
        <f>IFERROR(IF(Investionen!F416="Verkauf",0,Investionen!J416),0)</f>
        <v>0</v>
      </c>
      <c r="H415" s="13">
        <f>Investionen!A416</f>
        <v>0</v>
      </c>
      <c r="I415" s="14">
        <f>IFERROR(Investionen!I416,0)</f>
        <v>0</v>
      </c>
      <c r="K415" s="147" t="s">
        <v>2172</v>
      </c>
      <c r="L415" s="148" t="s">
        <v>2501</v>
      </c>
      <c r="M415" s="148" t="s">
        <v>4166</v>
      </c>
      <c r="O415" s="13">
        <f>Investionen!A398</f>
        <v>0</v>
      </c>
      <c r="P415" s="14">
        <f>IFERROR(IF(Investionen!F398="Verkauf",0,Investionen!G398),0)</f>
        <v>0</v>
      </c>
      <c r="Q415" s="43"/>
      <c r="R415" s="258"/>
      <c r="T415" s="57"/>
      <c r="U415" s="3">
        <f>ROUND(IFERROR(SUM(T415*(VLOOKUP(S415,API!1:1048576,13,FALSE))),0),2)</f>
        <v>0</v>
      </c>
      <c r="V415" s="56">
        <f>ROUND(SUMIF(Investionen!A4:A5200,S415,Investionen!G4:G5200),2)</f>
        <v>0</v>
      </c>
      <c r="X415" s="31"/>
      <c r="Z415" s="172">
        <f>Investionen!H415</f>
        <v>0</v>
      </c>
      <c r="AE415">
        <v>398</v>
      </c>
      <c r="AJ415">
        <v>395</v>
      </c>
      <c r="AK415" s="199" t="e">
        <f t="shared" si="34"/>
        <v>#VALUE!</v>
      </c>
      <c r="AL415" s="199">
        <f t="shared" ca="1" si="35"/>
        <v>43174</v>
      </c>
      <c r="AM415" t="e">
        <f t="shared" ca="1" si="36"/>
        <v>#VALUE!</v>
      </c>
      <c r="AO415" t="str">
        <f t="shared" si="37"/>
        <v/>
      </c>
      <c r="BA415" s="53"/>
      <c r="BB415" s="53">
        <f>ROUND(SUMIF(Transaktionen!A4:A5200,BA415,Transaktionen!B4:B5200),8)</f>
        <v>0</v>
      </c>
      <c r="BC415" s="53">
        <f>ROUND(IFERROR(SUM(BB415*(VLOOKUP(BA415,API!1:1048576,13,FALSE))),0),2)</f>
        <v>0</v>
      </c>
    </row>
    <row r="416" spans="6:55" ht="15.75" thickBot="1" x14ac:dyDescent="0.3">
      <c r="F416" s="13">
        <f>Investionen!A417</f>
        <v>0</v>
      </c>
      <c r="G416" s="14">
        <f>IFERROR(IF(Investionen!F417="Verkauf",0,Investionen!J417),0)</f>
        <v>0</v>
      </c>
      <c r="H416" s="13">
        <f>Investionen!A417</f>
        <v>0</v>
      </c>
      <c r="I416" s="14">
        <f>IFERROR(Investionen!I417,0)</f>
        <v>0</v>
      </c>
      <c r="K416" s="147" t="s">
        <v>1209</v>
      </c>
      <c r="L416" s="148" t="s">
        <v>2461</v>
      </c>
      <c r="M416" s="148" t="s">
        <v>3197</v>
      </c>
      <c r="O416" s="13">
        <f>Investionen!A399</f>
        <v>0</v>
      </c>
      <c r="P416" s="14">
        <f>IFERROR(IF(Investionen!F399="Verkauf",0,Investionen!G399),0)</f>
        <v>0</v>
      </c>
      <c r="Q416" s="43"/>
      <c r="R416" s="258"/>
      <c r="T416" s="57"/>
      <c r="U416" s="3">
        <f>ROUND(IFERROR(SUM(T416*(VLOOKUP(S416,API!1:1048576,13,FALSE))),0),2)</f>
        <v>0</v>
      </c>
      <c r="V416" s="56">
        <f>ROUND(SUMIF(Investionen!A4:A5200,S416,Investionen!G4:G5200),2)</f>
        <v>0</v>
      </c>
      <c r="X416" s="31"/>
      <c r="Z416" s="172">
        <f>Investionen!H416</f>
        <v>0</v>
      </c>
      <c r="AE416">
        <v>399</v>
      </c>
      <c r="AJ416">
        <v>396</v>
      </c>
      <c r="AK416" s="199" t="e">
        <f t="shared" si="34"/>
        <v>#VALUE!</v>
      </c>
      <c r="AL416" s="199">
        <f t="shared" ca="1" si="35"/>
        <v>43174</v>
      </c>
      <c r="AM416" t="e">
        <f t="shared" ca="1" si="36"/>
        <v>#VALUE!</v>
      </c>
      <c r="AO416" t="str">
        <f t="shared" si="37"/>
        <v/>
      </c>
      <c r="BA416" s="53"/>
      <c r="BB416" s="53">
        <f>ROUND(SUMIF(Transaktionen!A4:A5200,BA416,Transaktionen!B4:B5200),8)</f>
        <v>0</v>
      </c>
      <c r="BC416" s="53">
        <f>ROUND(IFERROR(SUM(BB416*(VLOOKUP(BA416,API!1:1048576,13,FALSE))),0),2)</f>
        <v>0</v>
      </c>
    </row>
    <row r="417" spans="6:55" ht="15.75" thickBot="1" x14ac:dyDescent="0.3">
      <c r="F417" s="13">
        <f>Investionen!A418</f>
        <v>0</v>
      </c>
      <c r="G417" s="14">
        <f>IFERROR(IF(Investionen!F418="Verkauf",0,Investionen!J418),0)</f>
        <v>0</v>
      </c>
      <c r="H417" s="13">
        <f>Investionen!A418</f>
        <v>0</v>
      </c>
      <c r="I417" s="14">
        <f>IFERROR(Investionen!I418,0)</f>
        <v>0</v>
      </c>
      <c r="K417" s="147" t="s">
        <v>1405</v>
      </c>
      <c r="L417" s="148" t="s">
        <v>2461</v>
      </c>
      <c r="M417" s="148" t="s">
        <v>3394</v>
      </c>
      <c r="O417" s="13">
        <f>Investionen!A400</f>
        <v>0</v>
      </c>
      <c r="P417" s="14">
        <f>IFERROR(IF(Investionen!F400="Verkauf",0,Investionen!G400),0)</f>
        <v>0</v>
      </c>
      <c r="Q417" s="43"/>
      <c r="R417" s="258"/>
      <c r="T417" s="57"/>
      <c r="U417" s="3">
        <f>ROUND(IFERROR(SUM(T417*(VLOOKUP(S417,API!1:1048576,13,FALSE))),0),2)</f>
        <v>0</v>
      </c>
      <c r="V417" s="56">
        <f>ROUND(SUMIF(Investionen!A4:A5200,S417,Investionen!G4:G5200),2)</f>
        <v>0</v>
      </c>
      <c r="X417" s="31"/>
      <c r="Z417" s="172">
        <f>Investionen!H417</f>
        <v>0</v>
      </c>
      <c r="AE417" s="9">
        <v>400</v>
      </c>
      <c r="AF417" s="9"/>
      <c r="AJ417" s="9">
        <v>397</v>
      </c>
      <c r="AK417" s="199" t="e">
        <f t="shared" si="34"/>
        <v>#VALUE!</v>
      </c>
      <c r="AL417" s="199">
        <f t="shared" ca="1" si="35"/>
        <v>43174</v>
      </c>
      <c r="AM417" t="e">
        <f t="shared" ca="1" si="36"/>
        <v>#VALUE!</v>
      </c>
      <c r="AO417" t="str">
        <f t="shared" si="37"/>
        <v/>
      </c>
      <c r="BA417" s="53"/>
      <c r="BB417" s="53">
        <f>ROUND(SUMIF(Transaktionen!A4:A5200,BA417,Transaktionen!B4:B5200),8)</f>
        <v>0</v>
      </c>
      <c r="BC417" s="53">
        <f>ROUND(IFERROR(SUM(BB417*(VLOOKUP(BA417,API!1:1048576,13,FALSE))),0),2)</f>
        <v>0</v>
      </c>
    </row>
    <row r="418" spans="6:55" ht="15.75" thickBot="1" x14ac:dyDescent="0.3">
      <c r="F418" s="13">
        <f>Investionen!A419</f>
        <v>0</v>
      </c>
      <c r="G418" s="14">
        <f>IFERROR(IF(Investionen!F419="Verkauf",0,Investionen!J419),0)</f>
        <v>0</v>
      </c>
      <c r="H418" s="13">
        <f>Investionen!A419</f>
        <v>0</v>
      </c>
      <c r="I418" s="14">
        <f>IFERROR(Investionen!I419,0)</f>
        <v>0</v>
      </c>
      <c r="K418" s="145" t="s">
        <v>1004</v>
      </c>
      <c r="L418" s="146" t="s">
        <v>2549</v>
      </c>
      <c r="M418" s="146" t="s">
        <v>3074</v>
      </c>
      <c r="O418" s="13">
        <f>Investionen!A401</f>
        <v>0</v>
      </c>
      <c r="P418" s="14">
        <f>IFERROR(IF(Investionen!F401="Verkauf",0,Investionen!G401),0)</f>
        <v>0</v>
      </c>
      <c r="Q418" s="43"/>
      <c r="R418" s="258"/>
      <c r="T418" s="57"/>
      <c r="U418" s="3">
        <f>ROUND(IFERROR(SUM(T418*(VLOOKUP(S418,API!1:1048576,13,FALSE))),0),2)</f>
        <v>0</v>
      </c>
      <c r="V418" s="56">
        <f>ROUND(SUMIF(Investionen!A4:A5200,S418,Investionen!G4:G5200),2)</f>
        <v>0</v>
      </c>
      <c r="X418" s="31"/>
      <c r="Z418" s="172">
        <f>Investionen!H418</f>
        <v>0</v>
      </c>
      <c r="AE418">
        <v>401</v>
      </c>
      <c r="AJ418">
        <v>398</v>
      </c>
      <c r="AK418" s="199" t="e">
        <f t="shared" si="34"/>
        <v>#VALUE!</v>
      </c>
      <c r="AL418" s="199">
        <f t="shared" ca="1" si="35"/>
        <v>43174</v>
      </c>
      <c r="AM418" t="e">
        <f t="shared" ca="1" si="36"/>
        <v>#VALUE!</v>
      </c>
      <c r="AO418" t="str">
        <f t="shared" si="37"/>
        <v/>
      </c>
      <c r="BA418" s="53"/>
      <c r="BB418" s="53">
        <f>ROUND(SUMIF(Transaktionen!A4:A5200,BA418,Transaktionen!B4:B5200),8)</f>
        <v>0</v>
      </c>
      <c r="BC418" s="53">
        <f>ROUND(IFERROR(SUM(BB418*(VLOOKUP(BA418,API!1:1048576,13,FALSE))),0),2)</f>
        <v>0</v>
      </c>
    </row>
    <row r="419" spans="6:55" ht="15.75" thickBot="1" x14ac:dyDescent="0.3">
      <c r="F419" s="13">
        <f>Investionen!A420</f>
        <v>0</v>
      </c>
      <c r="G419" s="14">
        <f>IFERROR(IF(Investionen!F420="Verkauf",0,Investionen!J420),0)</f>
        <v>0</v>
      </c>
      <c r="H419" s="13">
        <f>Investionen!A420</f>
        <v>0</v>
      </c>
      <c r="I419" s="14">
        <f>IFERROR(Investionen!I420,0)</f>
        <v>0</v>
      </c>
      <c r="K419" s="147" t="s">
        <v>1068</v>
      </c>
      <c r="L419" s="148" t="s">
        <v>2549</v>
      </c>
      <c r="M419" s="148" t="s">
        <v>3107</v>
      </c>
      <c r="O419" s="13">
        <f>Investionen!A402</f>
        <v>0</v>
      </c>
      <c r="P419" s="14">
        <f>IFERROR(IF(Investionen!F402="Verkauf",0,Investionen!G402),0)</f>
        <v>0</v>
      </c>
      <c r="Q419" s="43"/>
      <c r="R419" s="258"/>
      <c r="T419" s="57"/>
      <c r="U419" s="3">
        <f>ROUND(IFERROR(SUM(T419*(VLOOKUP(S419,API!1:1048576,13,FALSE))),0),2)</f>
        <v>0</v>
      </c>
      <c r="V419" s="56">
        <f>ROUND(SUMIF(Investionen!A4:A5200,S419,Investionen!G4:G5200),2)</f>
        <v>0</v>
      </c>
      <c r="X419" s="31"/>
      <c r="Z419" s="172">
        <f>Investionen!H419</f>
        <v>0</v>
      </c>
      <c r="AE419">
        <v>402</v>
      </c>
      <c r="AJ419">
        <v>399</v>
      </c>
      <c r="AK419" s="199" t="e">
        <f t="shared" si="34"/>
        <v>#VALUE!</v>
      </c>
      <c r="AL419" s="199">
        <f t="shared" ca="1" si="35"/>
        <v>43174</v>
      </c>
      <c r="AM419" t="e">
        <f t="shared" ca="1" si="36"/>
        <v>#VALUE!</v>
      </c>
      <c r="AO419" t="str">
        <f t="shared" si="37"/>
        <v/>
      </c>
      <c r="BA419" s="53"/>
      <c r="BB419" s="53">
        <f>ROUND(SUMIF(Transaktionen!A4:A5200,BA419,Transaktionen!B4:B5200),8)</f>
        <v>0</v>
      </c>
      <c r="BC419" s="53">
        <f>ROUND(IFERROR(SUM(BB419*(VLOOKUP(BA419,API!1:1048576,13,FALSE))),0),2)</f>
        <v>0</v>
      </c>
    </row>
    <row r="420" spans="6:55" ht="15.75" thickBot="1" x14ac:dyDescent="0.3">
      <c r="F420" s="13">
        <f>Investionen!A421</f>
        <v>0</v>
      </c>
      <c r="G420" s="14">
        <f>IFERROR(IF(Investionen!F421="Verkauf",0,Investionen!J421),0)</f>
        <v>0</v>
      </c>
      <c r="H420" s="13">
        <f>Investionen!A421</f>
        <v>0</v>
      </c>
      <c r="I420" s="14">
        <f>IFERROR(Investionen!I421,0)</f>
        <v>0</v>
      </c>
      <c r="K420" s="145" t="s">
        <v>1612</v>
      </c>
      <c r="L420" s="146" t="s">
        <v>2549</v>
      </c>
      <c r="M420" s="146" t="s">
        <v>3645</v>
      </c>
      <c r="O420" s="13">
        <f>Investionen!A403</f>
        <v>0</v>
      </c>
      <c r="P420" s="14">
        <f>IFERROR(IF(Investionen!F403="Verkauf",0,Investionen!G403),0)</f>
        <v>0</v>
      </c>
      <c r="Q420" s="43"/>
      <c r="R420" s="258"/>
      <c r="T420" s="57"/>
      <c r="U420" s="3">
        <f>ROUND(IFERROR(SUM(T420*(VLOOKUP(S420,API!1:1048576,13,FALSE))),0),2)</f>
        <v>0</v>
      </c>
      <c r="V420" s="56">
        <f>ROUND(SUMIF(Investionen!A4:A5200,S420,Investionen!G4:G5200),2)</f>
        <v>0</v>
      </c>
      <c r="X420" s="31"/>
      <c r="Z420" s="172">
        <f>Investionen!H420</f>
        <v>0</v>
      </c>
      <c r="AE420" s="9">
        <v>403</v>
      </c>
      <c r="AF420" s="9"/>
      <c r="AJ420" s="9">
        <v>400</v>
      </c>
      <c r="AK420" s="199" t="e">
        <f t="shared" si="34"/>
        <v>#VALUE!</v>
      </c>
      <c r="AL420" s="199">
        <f t="shared" ca="1" si="35"/>
        <v>43174</v>
      </c>
      <c r="AM420" t="e">
        <f t="shared" ca="1" si="36"/>
        <v>#VALUE!</v>
      </c>
      <c r="AO420" t="str">
        <f t="shared" si="37"/>
        <v/>
      </c>
      <c r="BA420" s="53"/>
      <c r="BB420" s="53">
        <f>ROUND(SUMIF(Transaktionen!A4:A5200,BA420,Transaktionen!B4:B5200),8)</f>
        <v>0</v>
      </c>
      <c r="BC420" s="53">
        <f>ROUND(IFERROR(SUM(BB420*(VLOOKUP(BA420,API!1:1048576,13,FALSE))),0),2)</f>
        <v>0</v>
      </c>
    </row>
    <row r="421" spans="6:55" ht="15.75" thickBot="1" x14ac:dyDescent="0.3">
      <c r="F421" s="13">
        <f>Investionen!A422</f>
        <v>0</v>
      </c>
      <c r="G421" s="14">
        <f>IFERROR(IF(Investionen!F422="Verkauf",0,Investionen!J422),0)</f>
        <v>0</v>
      </c>
      <c r="H421" s="13">
        <f>Investionen!A422</f>
        <v>0</v>
      </c>
      <c r="I421" s="14">
        <f>IFERROR(Investionen!I422,0)</f>
        <v>0</v>
      </c>
      <c r="K421" s="147" t="s">
        <v>2636</v>
      </c>
      <c r="L421" s="148" t="s">
        <v>2628</v>
      </c>
      <c r="M421" s="148" t="s">
        <v>3062</v>
      </c>
      <c r="O421" s="13">
        <f>Investionen!A404</f>
        <v>0</v>
      </c>
      <c r="P421" s="14">
        <f>IFERROR(IF(Investionen!F404="Verkauf",0,Investionen!G404),0)</f>
        <v>0</v>
      </c>
      <c r="Q421" s="43"/>
      <c r="R421" s="258"/>
      <c r="T421" s="57"/>
      <c r="U421" s="3">
        <f>ROUND(IFERROR(SUM(T421*(VLOOKUP(S421,API!1:1048576,13,FALSE))),0),2)</f>
        <v>0</v>
      </c>
      <c r="V421" s="56">
        <f>ROUND(SUMIF(Investionen!A4:A5200,S421,Investionen!G4:G5200),2)</f>
        <v>0</v>
      </c>
      <c r="X421" s="31"/>
      <c r="Z421" s="172">
        <f>Investionen!H421</f>
        <v>0</v>
      </c>
      <c r="AE421">
        <v>404</v>
      </c>
      <c r="AJ421">
        <v>401</v>
      </c>
      <c r="AK421" s="199" t="e">
        <f t="shared" si="34"/>
        <v>#VALUE!</v>
      </c>
      <c r="AL421" s="199">
        <f t="shared" ca="1" si="35"/>
        <v>43174</v>
      </c>
      <c r="AM421" t="e">
        <f t="shared" ca="1" si="36"/>
        <v>#VALUE!</v>
      </c>
      <c r="AO421" t="str">
        <f t="shared" si="37"/>
        <v/>
      </c>
      <c r="BA421" s="53"/>
      <c r="BB421" s="53">
        <f>ROUND(SUMIF(Transaktionen!A4:A5200,BA421,Transaktionen!B4:B5200),8)</f>
        <v>0</v>
      </c>
      <c r="BC421" s="53">
        <f>ROUND(IFERROR(SUM(BB421*(VLOOKUP(BA421,API!1:1048576,13,FALSE))),0),2)</f>
        <v>0</v>
      </c>
    </row>
    <row r="422" spans="6:55" ht="15.75" thickBot="1" x14ac:dyDescent="0.3">
      <c r="F422" s="13">
        <f>Investionen!A423</f>
        <v>0</v>
      </c>
      <c r="G422" s="14">
        <f>IFERROR(IF(Investionen!F423="Verkauf",0,Investionen!J423),0)</f>
        <v>0</v>
      </c>
      <c r="H422" s="13">
        <f>Investionen!A423</f>
        <v>0</v>
      </c>
      <c r="I422" s="14">
        <f>IFERROR(Investionen!I423,0)</f>
        <v>0</v>
      </c>
      <c r="K422" s="147" t="s">
        <v>1356</v>
      </c>
      <c r="L422" s="148" t="s">
        <v>2610</v>
      </c>
      <c r="M422" s="148" t="s">
        <v>3359</v>
      </c>
      <c r="O422" s="13">
        <f>Investionen!A405</f>
        <v>0</v>
      </c>
      <c r="P422" s="14">
        <f>IFERROR(IF(Investionen!F405="Verkauf",0,Investionen!G405),0)</f>
        <v>0</v>
      </c>
      <c r="Q422" s="43"/>
      <c r="R422" s="258"/>
      <c r="T422" s="57"/>
      <c r="U422" s="3">
        <f>ROUND(IFERROR(SUM(T422*(VLOOKUP(S422,API!1:1048576,13,FALSE))),0),2)</f>
        <v>0</v>
      </c>
      <c r="V422" s="56">
        <f>ROUND(SUMIF(Investionen!A4:A5200,S422,Investionen!G4:G5200),2)</f>
        <v>0</v>
      </c>
      <c r="X422" s="31"/>
      <c r="Z422" s="172">
        <f>Investionen!H422</f>
        <v>0</v>
      </c>
      <c r="AE422">
        <v>405</v>
      </c>
      <c r="AJ422">
        <v>402</v>
      </c>
      <c r="AK422" s="199" t="e">
        <f t="shared" si="34"/>
        <v>#VALUE!</v>
      </c>
      <c r="AL422" s="199">
        <f t="shared" ca="1" si="35"/>
        <v>43174</v>
      </c>
      <c r="AM422" t="e">
        <f t="shared" ca="1" si="36"/>
        <v>#VALUE!</v>
      </c>
      <c r="AO422" t="str">
        <f t="shared" si="37"/>
        <v/>
      </c>
      <c r="BA422" s="53"/>
      <c r="BB422" s="53">
        <f>ROUND(SUMIF(Transaktionen!A4:A5200,BA422,Transaktionen!B4:B5200),8)</f>
        <v>0</v>
      </c>
      <c r="BC422" s="53">
        <f>ROUND(IFERROR(SUM(BB422*(VLOOKUP(BA422,API!1:1048576,13,FALSE))),0),2)</f>
        <v>0</v>
      </c>
    </row>
    <row r="423" spans="6:55" ht="15.75" thickBot="1" x14ac:dyDescent="0.3">
      <c r="F423" s="13">
        <f>Investionen!A424</f>
        <v>0</v>
      </c>
      <c r="G423" s="14">
        <f>IFERROR(IF(Investionen!F424="Verkauf",0,Investionen!J424),0)</f>
        <v>0</v>
      </c>
      <c r="H423" s="13">
        <f>Investionen!A424</f>
        <v>0</v>
      </c>
      <c r="I423" s="14">
        <f>IFERROR(Investionen!I424,0)</f>
        <v>0</v>
      </c>
      <c r="K423" s="147" t="s">
        <v>2012</v>
      </c>
      <c r="L423" s="148" t="s">
        <v>2610</v>
      </c>
      <c r="M423" s="148" t="s">
        <v>3712</v>
      </c>
      <c r="O423" s="13">
        <f>Investionen!A406</f>
        <v>0</v>
      </c>
      <c r="P423" s="14">
        <f>IFERROR(IF(Investionen!F406="Verkauf",0,Investionen!G406),0)</f>
        <v>0</v>
      </c>
      <c r="Q423" s="43"/>
      <c r="R423" s="258"/>
      <c r="T423" s="57"/>
      <c r="U423" s="3">
        <f>ROUND(IFERROR(SUM(T423*(VLOOKUP(S423,API!1:1048576,13,FALSE))),0),2)</f>
        <v>0</v>
      </c>
      <c r="V423" s="56">
        <f>ROUND(SUMIF(Investionen!A4:A5200,S423,Investionen!G4:G5200),2)</f>
        <v>0</v>
      </c>
      <c r="X423" s="31"/>
      <c r="Z423" s="172">
        <f>Investionen!H423</f>
        <v>0</v>
      </c>
      <c r="AE423" s="9">
        <v>406</v>
      </c>
      <c r="AF423" s="9"/>
      <c r="AJ423" s="9">
        <v>403</v>
      </c>
      <c r="AK423" s="199" t="e">
        <f t="shared" si="34"/>
        <v>#VALUE!</v>
      </c>
      <c r="AL423" s="199">
        <f t="shared" ca="1" si="35"/>
        <v>43174</v>
      </c>
      <c r="AM423" t="e">
        <f t="shared" ca="1" si="36"/>
        <v>#VALUE!</v>
      </c>
      <c r="AO423" t="str">
        <f t="shared" si="37"/>
        <v/>
      </c>
      <c r="BA423" s="53"/>
      <c r="BB423" s="53">
        <f>ROUND(SUMIF(Transaktionen!A4:A5200,BA423,Transaktionen!B4:B5200),8)</f>
        <v>0</v>
      </c>
      <c r="BC423" s="53">
        <f>ROUND(IFERROR(SUM(BB423*(VLOOKUP(BA423,API!1:1048576,13,FALSE))),0),2)</f>
        <v>0</v>
      </c>
    </row>
    <row r="424" spans="6:55" ht="15.75" thickBot="1" x14ac:dyDescent="0.3">
      <c r="F424" s="13">
        <f>Investionen!A425</f>
        <v>0</v>
      </c>
      <c r="G424" s="14">
        <f>IFERROR(IF(Investionen!F425="Verkauf",0,Investionen!J425),0)</f>
        <v>0</v>
      </c>
      <c r="H424" s="13">
        <f>Investionen!A425</f>
        <v>0</v>
      </c>
      <c r="I424" s="14">
        <f>IFERROR(Investionen!I425,0)</f>
        <v>0</v>
      </c>
      <c r="K424" s="145" t="s">
        <v>1150</v>
      </c>
      <c r="L424" s="146" t="s">
        <v>2412</v>
      </c>
      <c r="M424" s="146" t="s">
        <v>3123</v>
      </c>
      <c r="O424" s="13">
        <f>Investionen!A407</f>
        <v>0</v>
      </c>
      <c r="P424" s="14">
        <f>IFERROR(IF(Investionen!F407="Verkauf",0,Investionen!G407),0)</f>
        <v>0</v>
      </c>
      <c r="Q424" s="43"/>
      <c r="R424" s="258"/>
      <c r="T424" s="57"/>
      <c r="U424" s="3">
        <f>ROUND(IFERROR(SUM(T424*(VLOOKUP(S424,API!1:1048576,13,FALSE))),0),2)</f>
        <v>0</v>
      </c>
      <c r="V424" s="56">
        <f>ROUND(SUMIF(Investionen!A4:A5200,S424,Investionen!G4:G5200),2)</f>
        <v>0</v>
      </c>
      <c r="X424" s="31"/>
      <c r="Z424" s="172">
        <f>Investionen!H424</f>
        <v>0</v>
      </c>
      <c r="AE424">
        <v>407</v>
      </c>
      <c r="AJ424">
        <v>404</v>
      </c>
      <c r="AK424" s="199" t="e">
        <f t="shared" si="34"/>
        <v>#VALUE!</v>
      </c>
      <c r="AL424" s="199">
        <f t="shared" ca="1" si="35"/>
        <v>43174</v>
      </c>
      <c r="AM424" t="e">
        <f t="shared" ca="1" si="36"/>
        <v>#VALUE!</v>
      </c>
      <c r="AO424" t="str">
        <f t="shared" si="37"/>
        <v/>
      </c>
      <c r="BA424" s="53"/>
      <c r="BB424" s="53">
        <f>ROUND(SUMIF(Transaktionen!A4:A5200,BA424,Transaktionen!B4:B5200),8)</f>
        <v>0</v>
      </c>
      <c r="BC424" s="53">
        <f>ROUND(IFERROR(SUM(BB424*(VLOOKUP(BA424,API!1:1048576,13,FALSE))),0),2)</f>
        <v>0</v>
      </c>
    </row>
    <row r="425" spans="6:55" ht="15.75" thickBot="1" x14ac:dyDescent="0.3">
      <c r="F425" s="13">
        <f>Investionen!A426</f>
        <v>0</v>
      </c>
      <c r="G425" s="14">
        <f>IFERROR(IF(Investionen!F426="Verkauf",0,Investionen!J426),0)</f>
        <v>0</v>
      </c>
      <c r="H425" s="13">
        <f>Investionen!A426</f>
        <v>0</v>
      </c>
      <c r="I425" s="14">
        <f>IFERROR(Investionen!I426,0)</f>
        <v>0</v>
      </c>
      <c r="K425" s="145" t="s">
        <v>1360</v>
      </c>
      <c r="L425" s="146" t="s">
        <v>2412</v>
      </c>
      <c r="M425" s="146" t="s">
        <v>3352</v>
      </c>
      <c r="O425" s="13">
        <f>Investionen!A408</f>
        <v>0</v>
      </c>
      <c r="P425" s="14">
        <f>IFERROR(IF(Investionen!F408="Verkauf",0,Investionen!G408),0)</f>
        <v>0</v>
      </c>
      <c r="Q425" s="43"/>
      <c r="R425" s="258"/>
      <c r="T425" s="57"/>
      <c r="U425" s="3">
        <f>ROUND(IFERROR(SUM(T425*(VLOOKUP(S425,API!1:1048576,13,FALSE))),0),2)</f>
        <v>0</v>
      </c>
      <c r="V425" s="56">
        <f>ROUND(SUMIF(Investionen!A4:A5200,S425,Investionen!G4:G5200),2)</f>
        <v>0</v>
      </c>
      <c r="X425" s="31"/>
      <c r="Z425" s="172">
        <f>Investionen!H425</f>
        <v>0</v>
      </c>
      <c r="AE425">
        <v>408</v>
      </c>
      <c r="AJ425">
        <v>405</v>
      </c>
      <c r="AK425" s="199" t="e">
        <f t="shared" si="34"/>
        <v>#VALUE!</v>
      </c>
      <c r="AL425" s="199">
        <f t="shared" ca="1" si="35"/>
        <v>43174</v>
      </c>
      <c r="AM425" t="e">
        <f t="shared" ca="1" si="36"/>
        <v>#VALUE!</v>
      </c>
      <c r="AO425" t="str">
        <f t="shared" si="37"/>
        <v/>
      </c>
      <c r="BA425" s="53"/>
      <c r="BB425" s="53">
        <f>ROUND(SUMIF(Transaktionen!A4:A5200,BA425,Transaktionen!B4:B5200),8)</f>
        <v>0</v>
      </c>
      <c r="BC425" s="53">
        <f>ROUND(IFERROR(SUM(BB425*(VLOOKUP(BA425,API!1:1048576,13,FALSE))),0),2)</f>
        <v>0</v>
      </c>
    </row>
    <row r="426" spans="6:55" ht="15.75" thickBot="1" x14ac:dyDescent="0.3">
      <c r="F426" s="13">
        <f>Investionen!A427</f>
        <v>0</v>
      </c>
      <c r="G426" s="14">
        <f>IFERROR(IF(Investionen!F427="Verkauf",0,Investionen!J427),0)</f>
        <v>0</v>
      </c>
      <c r="H426" s="13">
        <f>Investionen!A427</f>
        <v>0</v>
      </c>
      <c r="I426" s="14">
        <f>IFERROR(Investionen!I427,0)</f>
        <v>0</v>
      </c>
      <c r="K426" s="147" t="s">
        <v>1106</v>
      </c>
      <c r="L426" s="148" t="s">
        <v>2672</v>
      </c>
      <c r="M426" s="148" t="s">
        <v>3101</v>
      </c>
      <c r="O426" s="13">
        <f>Investionen!A409</f>
        <v>0</v>
      </c>
      <c r="P426" s="14">
        <f>IFERROR(IF(Investionen!F409="Verkauf",0,Investionen!G409),0)</f>
        <v>0</v>
      </c>
      <c r="Q426" s="43"/>
      <c r="R426" s="258"/>
      <c r="T426" s="57"/>
      <c r="U426" s="3">
        <f>ROUND(IFERROR(SUM(T426*(VLOOKUP(S426,API!1:1048576,13,FALSE))),0),2)</f>
        <v>0</v>
      </c>
      <c r="V426" s="56">
        <f>ROUND(SUMIF(Investionen!A4:A5200,S426,Investionen!G4:G5200),2)</f>
        <v>0</v>
      </c>
      <c r="X426" s="31"/>
      <c r="Z426" s="172">
        <f>Investionen!H426</f>
        <v>0</v>
      </c>
      <c r="AE426" s="9">
        <v>409</v>
      </c>
      <c r="AF426" s="9"/>
      <c r="AJ426" s="9">
        <v>406</v>
      </c>
      <c r="AK426" s="199" t="e">
        <f t="shared" si="34"/>
        <v>#VALUE!</v>
      </c>
      <c r="AL426" s="199">
        <f t="shared" ca="1" si="35"/>
        <v>43174</v>
      </c>
      <c r="AM426" t="e">
        <f t="shared" ca="1" si="36"/>
        <v>#VALUE!</v>
      </c>
      <c r="AO426" t="str">
        <f t="shared" si="37"/>
        <v/>
      </c>
      <c r="BA426" s="53"/>
      <c r="BB426" s="53">
        <f>ROUND(SUMIF(Transaktionen!A4:A5200,BA426,Transaktionen!B4:B5200),8)</f>
        <v>0</v>
      </c>
      <c r="BC426" s="53">
        <f>ROUND(IFERROR(SUM(BB426*(VLOOKUP(BA426,API!1:1048576,13,FALSE))),0),2)</f>
        <v>0</v>
      </c>
    </row>
    <row r="427" spans="6:55" ht="15.75" thickBot="1" x14ac:dyDescent="0.3">
      <c r="F427" s="13">
        <f>Investionen!A428</f>
        <v>0</v>
      </c>
      <c r="G427" s="14">
        <f>IFERROR(IF(Investionen!F428="Verkauf",0,Investionen!J428),0)</f>
        <v>0</v>
      </c>
      <c r="H427" s="13">
        <f>Investionen!A428</f>
        <v>0</v>
      </c>
      <c r="I427" s="14">
        <f>IFERROR(Investionen!I428,0)</f>
        <v>0</v>
      </c>
      <c r="K427" s="145" t="s">
        <v>1188</v>
      </c>
      <c r="L427" s="146" t="s">
        <v>2672</v>
      </c>
      <c r="M427" s="146" t="s">
        <v>3200</v>
      </c>
      <c r="O427" s="13">
        <f>Investionen!A410</f>
        <v>0</v>
      </c>
      <c r="P427" s="14">
        <f>IFERROR(IF(Investionen!F410="Verkauf",0,Investionen!G410),0)</f>
        <v>0</v>
      </c>
      <c r="Q427" s="43"/>
      <c r="R427" s="258"/>
      <c r="T427" s="57"/>
      <c r="U427" s="3">
        <f>ROUND(IFERROR(SUM(T427*(VLOOKUP(S427,API!1:1048576,13,FALSE))),0),2)</f>
        <v>0</v>
      </c>
      <c r="V427" s="56">
        <f>ROUND(SUMIF(Investionen!A4:A5200,S427,Investionen!G4:G5200),2)</f>
        <v>0</v>
      </c>
      <c r="X427" s="31"/>
      <c r="Z427" s="172">
        <f>Investionen!H427</f>
        <v>0</v>
      </c>
      <c r="AE427">
        <v>410</v>
      </c>
      <c r="AJ427">
        <v>407</v>
      </c>
      <c r="AK427" s="199" t="e">
        <f t="shared" si="34"/>
        <v>#VALUE!</v>
      </c>
      <c r="AL427" s="199">
        <f t="shared" ca="1" si="35"/>
        <v>43174</v>
      </c>
      <c r="AM427" t="e">
        <f t="shared" ca="1" si="36"/>
        <v>#VALUE!</v>
      </c>
      <c r="AO427" t="str">
        <f t="shared" si="37"/>
        <v/>
      </c>
      <c r="BA427" s="53"/>
      <c r="BB427" s="53">
        <f>ROUND(SUMIF(Transaktionen!A4:A5200,BA427,Transaktionen!B4:B5200),8)</f>
        <v>0</v>
      </c>
      <c r="BC427" s="53">
        <f>ROUND(IFERROR(SUM(BB427*(VLOOKUP(BA427,API!1:1048576,13,FALSE))),0),2)</f>
        <v>0</v>
      </c>
    </row>
    <row r="428" spans="6:55" ht="15.75" thickBot="1" x14ac:dyDescent="0.3">
      <c r="F428" s="13">
        <f>Investionen!A429</f>
        <v>0</v>
      </c>
      <c r="G428" s="14">
        <f>IFERROR(IF(Investionen!F429="Verkauf",0,Investionen!J429),0)</f>
        <v>0</v>
      </c>
      <c r="H428" s="13">
        <f>Investionen!A429</f>
        <v>0</v>
      </c>
      <c r="I428" s="14">
        <f>IFERROR(Investionen!I429,0)</f>
        <v>0</v>
      </c>
      <c r="K428" s="147" t="s">
        <v>1260</v>
      </c>
      <c r="L428" s="148" t="s">
        <v>2672</v>
      </c>
      <c r="M428" s="148" t="s">
        <v>3228</v>
      </c>
      <c r="O428" s="13">
        <f>Investionen!A411</f>
        <v>0</v>
      </c>
      <c r="P428" s="14">
        <f>IFERROR(IF(Investionen!F411="Verkauf",0,Investionen!G411),0)</f>
        <v>0</v>
      </c>
      <c r="Q428" s="43"/>
      <c r="R428" s="258"/>
      <c r="T428" s="57"/>
      <c r="U428" s="3">
        <f>ROUND(IFERROR(SUM(T428*(VLOOKUP(S428,API!1:1048576,13,FALSE))),0),2)</f>
        <v>0</v>
      </c>
      <c r="V428" s="56">
        <f>ROUND(SUMIF(Investionen!A4:A5200,S428,Investionen!G4:G5200),2)</f>
        <v>0</v>
      </c>
      <c r="X428" s="31"/>
      <c r="Z428" s="172">
        <f>Investionen!H428</f>
        <v>0</v>
      </c>
      <c r="AE428">
        <v>411</v>
      </c>
      <c r="AJ428">
        <v>408</v>
      </c>
      <c r="AK428" s="199" t="e">
        <f t="shared" si="34"/>
        <v>#VALUE!</v>
      </c>
      <c r="AL428" s="199">
        <f t="shared" ca="1" si="35"/>
        <v>43174</v>
      </c>
      <c r="AM428" t="e">
        <f t="shared" ca="1" si="36"/>
        <v>#VALUE!</v>
      </c>
      <c r="AO428" t="str">
        <f t="shared" si="37"/>
        <v/>
      </c>
      <c r="BA428" s="53"/>
      <c r="BB428" s="53">
        <f>ROUND(SUMIF(Transaktionen!A4:A5200,BA428,Transaktionen!B4:B5200),8)</f>
        <v>0</v>
      </c>
      <c r="BC428" s="53">
        <f>ROUND(IFERROR(SUM(BB428*(VLOOKUP(BA428,API!1:1048576,13,FALSE))),0),2)</f>
        <v>0</v>
      </c>
    </row>
    <row r="429" spans="6:55" ht="15.75" thickBot="1" x14ac:dyDescent="0.3">
      <c r="F429" s="13">
        <f>Investionen!A430</f>
        <v>0</v>
      </c>
      <c r="G429" s="14">
        <f>IFERROR(IF(Investionen!F430="Verkauf",0,Investionen!J430),0)</f>
        <v>0</v>
      </c>
      <c r="H429" s="13">
        <f>Investionen!A430</f>
        <v>0</v>
      </c>
      <c r="I429" s="14">
        <f>IFERROR(Investionen!I430,0)</f>
        <v>0</v>
      </c>
      <c r="K429" s="145" t="s">
        <v>1311</v>
      </c>
      <c r="L429" s="146" t="s">
        <v>2672</v>
      </c>
      <c r="M429" s="146" t="s">
        <v>3287</v>
      </c>
      <c r="O429" s="13">
        <f>Investionen!A412</f>
        <v>0</v>
      </c>
      <c r="P429" s="14">
        <f>IFERROR(IF(Investionen!F412="Verkauf",0,Investionen!G412),0)</f>
        <v>0</v>
      </c>
      <c r="Q429" s="43"/>
      <c r="R429" s="258"/>
      <c r="T429" s="57"/>
      <c r="U429" s="3">
        <f>ROUND(IFERROR(SUM(T429*(VLOOKUP(S429,API!1:1048576,13,FALSE))),0),2)</f>
        <v>0</v>
      </c>
      <c r="V429" s="56">
        <f>ROUND(SUMIF(Investionen!A4:A5200,S429,Investionen!G4:G5200),2)</f>
        <v>0</v>
      </c>
      <c r="X429" s="31"/>
      <c r="Z429" s="172">
        <f>Investionen!H429</f>
        <v>0</v>
      </c>
      <c r="AE429" s="9">
        <v>412</v>
      </c>
      <c r="AF429" s="9"/>
      <c r="AJ429" s="9">
        <v>409</v>
      </c>
      <c r="AK429" s="199" t="e">
        <f t="shared" si="34"/>
        <v>#VALUE!</v>
      </c>
      <c r="AL429" s="199">
        <f t="shared" ca="1" si="35"/>
        <v>43174</v>
      </c>
      <c r="AM429" t="e">
        <f t="shared" ca="1" si="36"/>
        <v>#VALUE!</v>
      </c>
      <c r="AO429" t="str">
        <f t="shared" si="37"/>
        <v/>
      </c>
      <c r="BA429" s="53"/>
      <c r="BB429" s="53">
        <f>ROUND(SUMIF(Transaktionen!A4:A5200,BA429,Transaktionen!B4:B5200),8)</f>
        <v>0</v>
      </c>
      <c r="BC429" s="53">
        <f>ROUND(IFERROR(SUM(BB429*(VLOOKUP(BA429,API!1:1048576,13,FALSE))),0),2)</f>
        <v>0</v>
      </c>
    </row>
    <row r="430" spans="6:55" ht="15.75" thickBot="1" x14ac:dyDescent="0.3">
      <c r="F430" s="13">
        <f>Investionen!A431</f>
        <v>0</v>
      </c>
      <c r="G430" s="14">
        <f>IFERROR(IF(Investionen!F431="Verkauf",0,Investionen!J431),0)</f>
        <v>0</v>
      </c>
      <c r="H430" s="13">
        <f>Investionen!A431</f>
        <v>0</v>
      </c>
      <c r="I430" s="14">
        <f>IFERROR(Investionen!I431,0)</f>
        <v>0</v>
      </c>
      <c r="K430" s="147" t="s">
        <v>2272</v>
      </c>
      <c r="L430" s="148" t="s">
        <v>2672</v>
      </c>
      <c r="M430" s="148" t="s">
        <v>4143</v>
      </c>
      <c r="O430" s="13">
        <f>Investionen!A413</f>
        <v>0</v>
      </c>
      <c r="P430" s="14">
        <f>IFERROR(IF(Investionen!F413="Verkauf",0,Investionen!G413),0)</f>
        <v>0</v>
      </c>
      <c r="Q430" s="43"/>
      <c r="R430" s="258"/>
      <c r="T430" s="57"/>
      <c r="U430" s="3">
        <f>ROUND(IFERROR(SUM(T430*(VLOOKUP(S430,API!1:1048576,13,FALSE))),0),2)</f>
        <v>0</v>
      </c>
      <c r="V430" s="56">
        <f>ROUND(SUMIF(Investionen!A4:A5200,S430,Investionen!G4:G5200),2)</f>
        <v>0</v>
      </c>
      <c r="X430" s="31"/>
      <c r="Z430" s="172">
        <f>Investionen!H430</f>
        <v>0</v>
      </c>
      <c r="AE430">
        <v>413</v>
      </c>
      <c r="AJ430">
        <v>410</v>
      </c>
      <c r="AK430" s="199" t="e">
        <f t="shared" si="34"/>
        <v>#VALUE!</v>
      </c>
      <c r="AL430" s="199">
        <f t="shared" ca="1" si="35"/>
        <v>43174</v>
      </c>
      <c r="AM430" t="e">
        <f t="shared" ca="1" si="36"/>
        <v>#VALUE!</v>
      </c>
      <c r="AO430" t="str">
        <f t="shared" si="37"/>
        <v/>
      </c>
      <c r="BA430" s="53"/>
      <c r="BB430" s="53">
        <f>ROUND(SUMIF(Transaktionen!A4:A5200,BA430,Transaktionen!B4:B5200),8)</f>
        <v>0</v>
      </c>
      <c r="BC430" s="53">
        <f>ROUND(IFERROR(SUM(BB430*(VLOOKUP(BA430,API!1:1048576,13,FALSE))),0),2)</f>
        <v>0</v>
      </c>
    </row>
    <row r="431" spans="6:55" ht="15.75" thickBot="1" x14ac:dyDescent="0.3">
      <c r="F431" s="13">
        <f>Investionen!A432</f>
        <v>0</v>
      </c>
      <c r="G431" s="14">
        <f>IFERROR(IF(Investionen!F432="Verkauf",0,Investionen!J432),0)</f>
        <v>0</v>
      </c>
      <c r="H431" s="13">
        <f>Investionen!A432</f>
        <v>0</v>
      </c>
      <c r="I431" s="14">
        <f>IFERROR(Investionen!I432,0)</f>
        <v>0</v>
      </c>
      <c r="K431" s="145" t="s">
        <v>100</v>
      </c>
      <c r="L431" s="146" t="s">
        <v>2469</v>
      </c>
      <c r="M431" s="146" t="s">
        <v>3112</v>
      </c>
      <c r="O431" s="13">
        <f>Investionen!A414</f>
        <v>0</v>
      </c>
      <c r="P431" s="14">
        <f>IFERROR(IF(Investionen!F414="Verkauf",0,Investionen!G414),0)</f>
        <v>0</v>
      </c>
      <c r="Q431" s="43"/>
      <c r="R431" s="258"/>
      <c r="T431" s="57"/>
      <c r="U431" s="3">
        <f>ROUND(IFERROR(SUM(T431*(VLOOKUP(S431,API!1:1048576,13,FALSE))),0),2)</f>
        <v>0</v>
      </c>
      <c r="V431" s="56">
        <f>ROUND(SUMIF(Investionen!A4:A5200,S431,Investionen!G4:G5200),2)</f>
        <v>0</v>
      </c>
      <c r="X431" s="31"/>
      <c r="Z431" s="172">
        <f>Investionen!H431</f>
        <v>0</v>
      </c>
      <c r="AE431">
        <v>414</v>
      </c>
      <c r="AJ431">
        <v>411</v>
      </c>
      <c r="AK431" s="199" t="e">
        <f t="shared" si="34"/>
        <v>#VALUE!</v>
      </c>
      <c r="AL431" s="199">
        <f t="shared" ca="1" si="35"/>
        <v>43174</v>
      </c>
      <c r="AM431" t="e">
        <f t="shared" ca="1" si="36"/>
        <v>#VALUE!</v>
      </c>
      <c r="AO431" t="str">
        <f t="shared" si="37"/>
        <v/>
      </c>
      <c r="BA431" s="53"/>
      <c r="BB431" s="53">
        <f>ROUND(SUMIF(Transaktionen!A4:A5200,BA431,Transaktionen!B4:B5200),8)</f>
        <v>0</v>
      </c>
      <c r="BC431" s="53">
        <f>ROUND(IFERROR(SUM(BB431*(VLOOKUP(BA431,API!1:1048576,13,FALSE))),0),2)</f>
        <v>0</v>
      </c>
    </row>
    <row r="432" spans="6:55" ht="15.75" thickBot="1" x14ac:dyDescent="0.3">
      <c r="F432" s="13">
        <f>Investionen!A433</f>
        <v>0</v>
      </c>
      <c r="G432" s="14">
        <f>IFERROR(IF(Investionen!F433="Verkauf",0,Investionen!J433),0)</f>
        <v>0</v>
      </c>
      <c r="H432" s="13">
        <f>Investionen!A433</f>
        <v>0</v>
      </c>
      <c r="I432" s="14">
        <f>IFERROR(Investionen!I433,0)</f>
        <v>0</v>
      </c>
      <c r="K432" s="145" t="s">
        <v>1218</v>
      </c>
      <c r="L432" s="146" t="s">
        <v>2469</v>
      </c>
      <c r="M432" s="146" t="s">
        <v>3213</v>
      </c>
      <c r="O432" s="13">
        <f>Investionen!A415</f>
        <v>0</v>
      </c>
      <c r="P432" s="14">
        <f>IFERROR(IF(Investionen!F415="Verkauf",0,Investionen!G415),0)</f>
        <v>0</v>
      </c>
      <c r="Q432" s="43"/>
      <c r="R432" s="258"/>
      <c r="T432" s="57"/>
      <c r="U432" s="3">
        <f>ROUND(IFERROR(SUM(T432*(VLOOKUP(S432,API!1:1048576,13,FALSE))),0),2)</f>
        <v>0</v>
      </c>
      <c r="V432" s="56">
        <f>ROUND(SUMIF(Investionen!A4:A5200,S432,Investionen!G4:G5200),2)</f>
        <v>0</v>
      </c>
      <c r="X432" s="31"/>
      <c r="Z432" s="172">
        <f>Investionen!H432</f>
        <v>0</v>
      </c>
      <c r="AE432" s="9">
        <v>415</v>
      </c>
      <c r="AF432" s="9"/>
      <c r="AJ432" s="9">
        <v>412</v>
      </c>
      <c r="AK432" s="199" t="e">
        <f t="shared" si="34"/>
        <v>#VALUE!</v>
      </c>
      <c r="AL432" s="199">
        <f t="shared" ca="1" si="35"/>
        <v>43174</v>
      </c>
      <c r="AM432" t="e">
        <f t="shared" ca="1" si="36"/>
        <v>#VALUE!</v>
      </c>
      <c r="AO432" t="str">
        <f t="shared" si="37"/>
        <v/>
      </c>
      <c r="BA432" s="53"/>
      <c r="BB432" s="53">
        <f>ROUND(SUMIF(Transaktionen!A4:A5200,BA432,Transaktionen!B4:B5200),8)</f>
        <v>0</v>
      </c>
      <c r="BC432" s="53">
        <f>ROUND(IFERROR(SUM(BB432*(VLOOKUP(BA432,API!1:1048576,13,FALSE))),0),2)</f>
        <v>0</v>
      </c>
    </row>
    <row r="433" spans="6:55" ht="15.75" thickBot="1" x14ac:dyDescent="0.3">
      <c r="F433" s="13">
        <f>Investionen!A434</f>
        <v>0</v>
      </c>
      <c r="G433" s="14">
        <f>IFERROR(IF(Investionen!F434="Verkauf",0,Investionen!J434),0)</f>
        <v>0</v>
      </c>
      <c r="H433" s="13">
        <f>Investionen!A434</f>
        <v>0</v>
      </c>
      <c r="I433" s="14">
        <f>IFERROR(Investionen!I434,0)</f>
        <v>0</v>
      </c>
      <c r="K433" s="147" t="s">
        <v>1269</v>
      </c>
      <c r="L433" s="148" t="s">
        <v>2469</v>
      </c>
      <c r="M433" s="148" t="s">
        <v>3232</v>
      </c>
      <c r="O433" s="13">
        <f>Investionen!A416</f>
        <v>0</v>
      </c>
      <c r="P433" s="14">
        <f>IFERROR(IF(Investionen!F416="Verkauf",0,Investionen!G416),0)</f>
        <v>0</v>
      </c>
      <c r="Q433" s="43"/>
      <c r="R433" s="258"/>
      <c r="T433" s="57"/>
      <c r="U433" s="3">
        <f>ROUND(IFERROR(SUM(T433*(VLOOKUP(S433,API!1:1048576,13,FALSE))),0),2)</f>
        <v>0</v>
      </c>
      <c r="V433" s="56">
        <f>ROUND(SUMIF(Investionen!A4:A5200,S433,Investionen!G4:G5200),2)</f>
        <v>0</v>
      </c>
      <c r="X433" s="31"/>
      <c r="Z433" s="172">
        <f>Investionen!H433</f>
        <v>0</v>
      </c>
      <c r="AE433">
        <v>416</v>
      </c>
      <c r="AJ433">
        <v>413</v>
      </c>
      <c r="AK433" s="199" t="e">
        <f t="shared" si="34"/>
        <v>#VALUE!</v>
      </c>
      <c r="AL433" s="199">
        <f t="shared" ca="1" si="35"/>
        <v>43174</v>
      </c>
      <c r="AM433" t="e">
        <f t="shared" ca="1" si="36"/>
        <v>#VALUE!</v>
      </c>
      <c r="AO433" t="str">
        <f t="shared" si="37"/>
        <v/>
      </c>
      <c r="BA433" s="53"/>
      <c r="BB433" s="53">
        <f>ROUND(SUMIF(Transaktionen!A4:A5200,BA433,Transaktionen!B4:B5200),8)</f>
        <v>0</v>
      </c>
      <c r="BC433" s="53">
        <f>ROUND(IFERROR(SUM(BB433*(VLOOKUP(BA433,API!1:1048576,13,FALSE))),0),2)</f>
        <v>0</v>
      </c>
    </row>
    <row r="434" spans="6:55" ht="15.75" thickBot="1" x14ac:dyDescent="0.3">
      <c r="F434" s="13">
        <f>Investionen!A435</f>
        <v>0</v>
      </c>
      <c r="G434" s="14">
        <f>IFERROR(IF(Investionen!F435="Verkauf",0,Investionen!J435),0)</f>
        <v>0</v>
      </c>
      <c r="H434" s="13">
        <f>Investionen!A435</f>
        <v>0</v>
      </c>
      <c r="I434" s="14">
        <f>IFERROR(Investionen!I435,0)</f>
        <v>0</v>
      </c>
      <c r="K434" s="145" t="s">
        <v>1441</v>
      </c>
      <c r="L434" s="146" t="s">
        <v>2469</v>
      </c>
      <c r="M434" s="146" t="s">
        <v>3427</v>
      </c>
      <c r="O434" s="13">
        <f>Investionen!A417</f>
        <v>0</v>
      </c>
      <c r="P434" s="14">
        <f>IFERROR(IF(Investionen!F417="Verkauf",0,Investionen!G417),0)</f>
        <v>0</v>
      </c>
      <c r="Q434" s="43"/>
      <c r="R434" s="258"/>
      <c r="T434" s="57"/>
      <c r="U434" s="3">
        <f>ROUND(IFERROR(SUM(T434*(VLOOKUP(S434,API!1:1048576,13,FALSE))),0),2)</f>
        <v>0</v>
      </c>
      <c r="V434" s="56">
        <f>ROUND(SUMIF(Investionen!A4:A5200,S434,Investionen!G4:G5200),2)</f>
        <v>0</v>
      </c>
      <c r="X434" s="31"/>
      <c r="Z434" s="172">
        <f>Investionen!H434</f>
        <v>0</v>
      </c>
      <c r="AE434">
        <v>417</v>
      </c>
      <c r="AJ434">
        <v>414</v>
      </c>
      <c r="AK434" s="199" t="e">
        <f t="shared" si="34"/>
        <v>#VALUE!</v>
      </c>
      <c r="AL434" s="199">
        <f t="shared" ca="1" si="35"/>
        <v>43174</v>
      </c>
      <c r="AM434" t="e">
        <f t="shared" ca="1" si="36"/>
        <v>#VALUE!</v>
      </c>
      <c r="AO434" t="str">
        <f t="shared" si="37"/>
        <v/>
      </c>
      <c r="BA434" s="53"/>
      <c r="BB434" s="53">
        <f>ROUND(SUMIF(Transaktionen!A4:A5200,BA434,Transaktionen!B4:B5200),8)</f>
        <v>0</v>
      </c>
      <c r="BC434" s="53">
        <f>ROUND(IFERROR(SUM(BB434*(VLOOKUP(BA434,API!1:1048576,13,FALSE))),0),2)</f>
        <v>0</v>
      </c>
    </row>
    <row r="435" spans="6:55" ht="15.75" thickBot="1" x14ac:dyDescent="0.3">
      <c r="F435" s="13">
        <f>Investionen!A436</f>
        <v>0</v>
      </c>
      <c r="G435" s="14">
        <f>IFERROR(IF(Investionen!F436="Verkauf",0,Investionen!J436),0)</f>
        <v>0</v>
      </c>
      <c r="H435" s="13">
        <f>Investionen!A436</f>
        <v>0</v>
      </c>
      <c r="I435" s="14">
        <f>IFERROR(Investionen!I436,0)</f>
        <v>0</v>
      </c>
      <c r="K435" s="145" t="s">
        <v>1502</v>
      </c>
      <c r="L435" s="146" t="s">
        <v>2469</v>
      </c>
      <c r="M435" s="146" t="s">
        <v>3011</v>
      </c>
      <c r="O435" s="13">
        <f>Investionen!A418</f>
        <v>0</v>
      </c>
      <c r="P435" s="14">
        <f>IFERROR(IF(Investionen!F418="Verkauf",0,Investionen!G418),0)</f>
        <v>0</v>
      </c>
      <c r="Q435" s="43"/>
      <c r="R435" s="258"/>
      <c r="T435" s="57"/>
      <c r="U435" s="3">
        <f>ROUND(IFERROR(SUM(T435*(VLOOKUP(S435,API!1:1048576,13,FALSE))),0),2)</f>
        <v>0</v>
      </c>
      <c r="V435" s="56">
        <f>ROUND(SUMIF(Investionen!A4:A5200,S435,Investionen!G4:G5200),2)</f>
        <v>0</v>
      </c>
      <c r="X435" s="31"/>
      <c r="Z435" s="172">
        <f>Investionen!H435</f>
        <v>0</v>
      </c>
      <c r="AE435" s="9">
        <v>418</v>
      </c>
      <c r="AF435" s="9"/>
      <c r="AJ435" s="9">
        <v>415</v>
      </c>
      <c r="AK435" s="199" t="e">
        <f t="shared" si="34"/>
        <v>#VALUE!</v>
      </c>
      <c r="AL435" s="199">
        <f t="shared" ca="1" si="35"/>
        <v>43174</v>
      </c>
      <c r="AM435" t="e">
        <f t="shared" ca="1" si="36"/>
        <v>#VALUE!</v>
      </c>
      <c r="AO435" t="str">
        <f t="shared" si="37"/>
        <v/>
      </c>
      <c r="BA435" s="53"/>
      <c r="BB435" s="53">
        <f>ROUND(SUMIF(Transaktionen!A4:A5200,BA435,Transaktionen!B4:B5200),8)</f>
        <v>0</v>
      </c>
      <c r="BC435" s="53">
        <f>ROUND(IFERROR(SUM(BB435*(VLOOKUP(BA435,API!1:1048576,13,FALSE))),0),2)</f>
        <v>0</v>
      </c>
    </row>
    <row r="436" spans="6:55" ht="15.75" thickBot="1" x14ac:dyDescent="0.3">
      <c r="F436" s="13">
        <f>Investionen!A437</f>
        <v>0</v>
      </c>
      <c r="G436" s="14">
        <f>IFERROR(IF(Investionen!F437="Verkauf",0,Investionen!J437),0)</f>
        <v>0</v>
      </c>
      <c r="H436" s="13">
        <f>Investionen!A437</f>
        <v>0</v>
      </c>
      <c r="I436" s="14">
        <f>IFERROR(Investionen!I437,0)</f>
        <v>0</v>
      </c>
      <c r="K436" s="147" t="s">
        <v>811</v>
      </c>
      <c r="L436" s="148" t="s">
        <v>2601</v>
      </c>
      <c r="M436" s="148" t="s">
        <v>3064</v>
      </c>
      <c r="O436" s="13">
        <f>Investionen!A419</f>
        <v>0</v>
      </c>
      <c r="P436" s="14">
        <f>IFERROR(IF(Investionen!F419="Verkauf",0,Investionen!G419),0)</f>
        <v>0</v>
      </c>
      <c r="Q436" s="43"/>
      <c r="R436" s="258"/>
      <c r="T436" s="57"/>
      <c r="U436" s="3">
        <f>ROUND(IFERROR(SUM(T436*(VLOOKUP(S436,API!1:1048576,13,FALSE))),0),2)</f>
        <v>0</v>
      </c>
      <c r="V436" s="56">
        <f>ROUND(SUMIF(Investionen!A4:A5200,S436,Investionen!G4:G5200),2)</f>
        <v>0</v>
      </c>
      <c r="X436" s="31"/>
      <c r="Z436" s="172">
        <f>Investionen!H436</f>
        <v>0</v>
      </c>
      <c r="AE436">
        <v>419</v>
      </c>
      <c r="AJ436">
        <v>416</v>
      </c>
      <c r="AK436" s="199" t="e">
        <f t="shared" si="34"/>
        <v>#VALUE!</v>
      </c>
      <c r="AL436" s="199">
        <f t="shared" ca="1" si="35"/>
        <v>43174</v>
      </c>
      <c r="AM436" t="e">
        <f t="shared" ca="1" si="36"/>
        <v>#VALUE!</v>
      </c>
      <c r="AO436" t="str">
        <f t="shared" si="37"/>
        <v/>
      </c>
      <c r="BA436" s="53"/>
      <c r="BB436" s="53">
        <f>ROUND(SUMIF(Transaktionen!A4:A5200,BA436,Transaktionen!B4:B5200),8)</f>
        <v>0</v>
      </c>
      <c r="BC436" s="53">
        <f>ROUND(IFERROR(SUM(BB436*(VLOOKUP(BA436,API!1:1048576,13,FALSE))),0),2)</f>
        <v>0</v>
      </c>
    </row>
    <row r="437" spans="6:55" ht="15.75" thickBot="1" x14ac:dyDescent="0.3">
      <c r="F437" s="13">
        <f>Investionen!A438</f>
        <v>0</v>
      </c>
      <c r="G437" s="14">
        <f>IFERROR(IF(Investionen!F438="Verkauf",0,Investionen!J438),0)</f>
        <v>0</v>
      </c>
      <c r="H437" s="13">
        <f>Investionen!A438</f>
        <v>0</v>
      </c>
      <c r="I437" s="14">
        <f>IFERROR(Investionen!I438,0)</f>
        <v>0</v>
      </c>
      <c r="K437" s="147" t="s">
        <v>105</v>
      </c>
      <c r="L437" s="148" t="s">
        <v>2556</v>
      </c>
      <c r="M437" s="148" t="s">
        <v>3075</v>
      </c>
      <c r="O437" s="13">
        <f>Investionen!A420</f>
        <v>0</v>
      </c>
      <c r="P437" s="14">
        <f>IFERROR(IF(Investionen!F420="Verkauf",0,Investionen!G420),0)</f>
        <v>0</v>
      </c>
      <c r="Q437" s="43"/>
      <c r="R437" s="258"/>
      <c r="T437" s="57"/>
      <c r="U437" s="3">
        <f>ROUND(IFERROR(SUM(T437*(VLOOKUP(S437,API!1:1048576,13,FALSE))),0),2)</f>
        <v>0</v>
      </c>
      <c r="V437" s="56">
        <f>ROUND(SUMIF(Investionen!A4:A5200,S437,Investionen!G4:G5200),2)</f>
        <v>0</v>
      </c>
      <c r="X437" s="31"/>
      <c r="Z437" s="172">
        <f>Investionen!H437</f>
        <v>0</v>
      </c>
      <c r="AE437">
        <v>420</v>
      </c>
      <c r="AJ437">
        <v>417</v>
      </c>
      <c r="AK437" s="199" t="e">
        <f t="shared" si="34"/>
        <v>#VALUE!</v>
      </c>
      <c r="AL437" s="199">
        <f t="shared" ca="1" si="35"/>
        <v>43174</v>
      </c>
      <c r="AM437" t="e">
        <f t="shared" ca="1" si="36"/>
        <v>#VALUE!</v>
      </c>
      <c r="AO437" t="str">
        <f t="shared" si="37"/>
        <v/>
      </c>
      <c r="BA437" s="53"/>
      <c r="BB437" s="53">
        <f>ROUND(SUMIF(Transaktionen!A4:A5200,BA437,Transaktionen!B4:B5200),8)</f>
        <v>0</v>
      </c>
      <c r="BC437" s="53">
        <f>ROUND(IFERROR(SUM(BB437*(VLOOKUP(BA437,API!1:1048576,13,FALSE))),0),2)</f>
        <v>0</v>
      </c>
    </row>
    <row r="438" spans="6:55" ht="15.75" thickBot="1" x14ac:dyDescent="0.3">
      <c r="F438" s="13">
        <f>Investionen!A439</f>
        <v>0</v>
      </c>
      <c r="G438" s="14">
        <f>IFERROR(IF(Investionen!F439="Verkauf",0,Investionen!J439),0)</f>
        <v>0</v>
      </c>
      <c r="H438" s="13">
        <f>Investionen!A439</f>
        <v>0</v>
      </c>
      <c r="I438" s="14">
        <f>IFERROR(Investionen!I439,0)</f>
        <v>0</v>
      </c>
      <c r="K438" s="147" t="s">
        <v>1524</v>
      </c>
      <c r="L438" s="148" t="s">
        <v>2556</v>
      </c>
      <c r="M438" s="148" t="s">
        <v>3498</v>
      </c>
      <c r="O438" s="13">
        <f>Investionen!A421</f>
        <v>0</v>
      </c>
      <c r="P438" s="14">
        <f>IFERROR(IF(Investionen!F421="Verkauf",0,Investionen!G421),0)</f>
        <v>0</v>
      </c>
      <c r="Q438" s="43"/>
      <c r="R438" s="258"/>
      <c r="T438" s="57"/>
      <c r="U438" s="3">
        <f>ROUND(IFERROR(SUM(T438*(VLOOKUP(S438,API!1:1048576,13,FALSE))),0),2)</f>
        <v>0</v>
      </c>
      <c r="V438" s="56">
        <f>ROUND(SUMIF(Investionen!A4:A5200,S438,Investionen!G4:G5200),2)</f>
        <v>0</v>
      </c>
      <c r="X438" s="31"/>
      <c r="Z438" s="172">
        <f>Investionen!H438</f>
        <v>0</v>
      </c>
      <c r="AE438" s="9">
        <v>421</v>
      </c>
      <c r="AF438" s="9"/>
      <c r="AJ438" s="9">
        <v>418</v>
      </c>
      <c r="AK438" s="199" t="e">
        <f t="shared" si="34"/>
        <v>#VALUE!</v>
      </c>
      <c r="AL438" s="199">
        <f t="shared" ca="1" si="35"/>
        <v>43174</v>
      </c>
      <c r="AM438" t="e">
        <f t="shared" ca="1" si="36"/>
        <v>#VALUE!</v>
      </c>
      <c r="AO438" t="str">
        <f t="shared" si="37"/>
        <v/>
      </c>
      <c r="BA438" s="53"/>
      <c r="BB438" s="53">
        <f>ROUND(SUMIF(Transaktionen!A4:A5200,BA438,Transaktionen!B4:B5200),8)</f>
        <v>0</v>
      </c>
      <c r="BC438" s="53">
        <f>ROUND(IFERROR(SUM(BB438*(VLOOKUP(BA438,API!1:1048576,13,FALSE))),0),2)</f>
        <v>0</v>
      </c>
    </row>
    <row r="439" spans="6:55" ht="15.75" thickBot="1" x14ac:dyDescent="0.3">
      <c r="F439" s="13">
        <f>Investionen!A440</f>
        <v>0</v>
      </c>
      <c r="G439" s="14">
        <f>IFERROR(IF(Investionen!F440="Verkauf",0,Investionen!J440),0)</f>
        <v>0</v>
      </c>
      <c r="H439" s="13">
        <f>Investionen!A440</f>
        <v>0</v>
      </c>
      <c r="I439" s="14">
        <f>IFERROR(Investionen!I440,0)</f>
        <v>0</v>
      </c>
      <c r="K439" s="145" t="s">
        <v>1304</v>
      </c>
      <c r="L439" s="146" t="s">
        <v>2694</v>
      </c>
      <c r="M439" s="146" t="s">
        <v>3281</v>
      </c>
      <c r="O439" s="13">
        <f>Investionen!A422</f>
        <v>0</v>
      </c>
      <c r="P439" s="14">
        <f>IFERROR(IF(Investionen!F422="Verkauf",0,Investionen!G422),0)</f>
        <v>0</v>
      </c>
      <c r="Q439" s="43"/>
      <c r="R439" s="258"/>
      <c r="T439" s="57"/>
      <c r="U439" s="3">
        <f>ROUND(IFERROR(SUM(T439*(VLOOKUP(S439,API!1:1048576,13,FALSE))),0),2)</f>
        <v>0</v>
      </c>
      <c r="V439" s="56">
        <f>ROUND(SUMIF(Investionen!A4:A5200,S439,Investionen!G4:G5200),2)</f>
        <v>0</v>
      </c>
      <c r="X439" s="31"/>
      <c r="Z439" s="172">
        <f>Investionen!H439</f>
        <v>0</v>
      </c>
      <c r="AE439">
        <v>422</v>
      </c>
      <c r="AJ439">
        <v>419</v>
      </c>
      <c r="AK439" s="199" t="e">
        <f t="shared" si="34"/>
        <v>#VALUE!</v>
      </c>
      <c r="AL439" s="199">
        <f t="shared" ca="1" si="35"/>
        <v>43174</v>
      </c>
      <c r="AM439" t="e">
        <f t="shared" ca="1" si="36"/>
        <v>#VALUE!</v>
      </c>
      <c r="AO439" t="str">
        <f t="shared" si="37"/>
        <v/>
      </c>
      <c r="BA439" s="53"/>
      <c r="BB439" s="53">
        <f>ROUND(SUMIF(Transaktionen!A4:A5200,BA439,Transaktionen!B4:B5200),8)</f>
        <v>0</v>
      </c>
      <c r="BC439" s="53">
        <f>ROUND(IFERROR(SUM(BB439*(VLOOKUP(BA439,API!1:1048576,13,FALSE))),0),2)</f>
        <v>0</v>
      </c>
    </row>
    <row r="440" spans="6:55" ht="15.75" thickBot="1" x14ac:dyDescent="0.3">
      <c r="F440" s="13">
        <f>Investionen!A441</f>
        <v>0</v>
      </c>
      <c r="G440" s="14">
        <f>IFERROR(IF(Investionen!F441="Verkauf",0,Investionen!J441),0)</f>
        <v>0</v>
      </c>
      <c r="H440" s="13">
        <f>Investionen!A441</f>
        <v>0</v>
      </c>
      <c r="I440" s="14">
        <f>IFERROR(Investionen!I441,0)</f>
        <v>0</v>
      </c>
      <c r="K440" s="147" t="s">
        <v>1449</v>
      </c>
      <c r="L440" s="148" t="s">
        <v>2694</v>
      </c>
      <c r="M440" s="148" t="s">
        <v>3461</v>
      </c>
      <c r="O440" s="13">
        <f>Investionen!A423</f>
        <v>0</v>
      </c>
      <c r="P440" s="14">
        <f>IFERROR(IF(Investionen!F423="Verkauf",0,Investionen!G423),0)</f>
        <v>0</v>
      </c>
      <c r="Q440" s="43"/>
      <c r="R440" s="258"/>
      <c r="T440" s="57"/>
      <c r="U440" s="3">
        <f>ROUND(IFERROR(SUM(T440*(VLOOKUP(S440,API!1:1048576,13,FALSE))),0),2)</f>
        <v>0</v>
      </c>
      <c r="V440" s="56">
        <f>ROUND(SUMIF(Investionen!A4:A5200,S440,Investionen!G4:G5200),2)</f>
        <v>0</v>
      </c>
      <c r="X440" s="31"/>
      <c r="Z440" s="172">
        <f>Investionen!H440</f>
        <v>0</v>
      </c>
      <c r="AE440">
        <v>423</v>
      </c>
      <c r="AJ440">
        <v>420</v>
      </c>
      <c r="AK440" s="199" t="e">
        <f t="shared" si="34"/>
        <v>#VALUE!</v>
      </c>
      <c r="AL440" s="199">
        <f t="shared" ca="1" si="35"/>
        <v>43174</v>
      </c>
      <c r="AM440" t="e">
        <f t="shared" ca="1" si="36"/>
        <v>#VALUE!</v>
      </c>
      <c r="AO440" t="str">
        <f t="shared" si="37"/>
        <v/>
      </c>
      <c r="BA440" s="53"/>
      <c r="BB440" s="53">
        <f>ROUND(SUMIF(Transaktionen!A4:A5200,BA440,Transaktionen!B4:B5200),8)</f>
        <v>0</v>
      </c>
      <c r="BC440" s="53">
        <f>ROUND(IFERROR(SUM(BB440*(VLOOKUP(BA440,API!1:1048576,13,FALSE))),0),2)</f>
        <v>0</v>
      </c>
    </row>
    <row r="441" spans="6:55" ht="15.75" thickBot="1" x14ac:dyDescent="0.3">
      <c r="F441" s="13">
        <f>Investionen!A442</f>
        <v>0</v>
      </c>
      <c r="G441" s="14">
        <f>IFERROR(IF(Investionen!F442="Verkauf",0,Investionen!J442),0)</f>
        <v>0</v>
      </c>
      <c r="H441" s="13">
        <f>Investionen!A442</f>
        <v>0</v>
      </c>
      <c r="I441" s="14">
        <f>IFERROR(Investionen!I442,0)</f>
        <v>0</v>
      </c>
      <c r="K441" s="147" t="s">
        <v>1724</v>
      </c>
      <c r="L441" s="148" t="s">
        <v>2694</v>
      </c>
      <c r="M441" s="148" t="s">
        <v>3632</v>
      </c>
      <c r="O441" s="13">
        <f>Investionen!A424</f>
        <v>0</v>
      </c>
      <c r="P441" s="14">
        <f>IFERROR(IF(Investionen!F424="Verkauf",0,Investionen!G424),0)</f>
        <v>0</v>
      </c>
      <c r="Q441" s="43"/>
      <c r="R441" s="258"/>
      <c r="T441" s="57"/>
      <c r="U441" s="3">
        <f>ROUND(IFERROR(SUM(T441*(VLOOKUP(S441,API!1:1048576,13,FALSE))),0),2)</f>
        <v>0</v>
      </c>
      <c r="V441" s="56">
        <f>ROUND(SUMIF(Investionen!A4:A5200,S441,Investionen!G4:G5200),2)</f>
        <v>0</v>
      </c>
      <c r="X441" s="31"/>
      <c r="Z441" s="172">
        <f>Investionen!H441</f>
        <v>0</v>
      </c>
      <c r="AE441" s="9">
        <v>424</v>
      </c>
      <c r="AF441" s="9"/>
      <c r="AJ441" s="9">
        <v>421</v>
      </c>
      <c r="AK441" s="199" t="e">
        <f t="shared" si="34"/>
        <v>#VALUE!</v>
      </c>
      <c r="AL441" s="199">
        <f t="shared" ca="1" si="35"/>
        <v>43174</v>
      </c>
      <c r="AM441" t="e">
        <f t="shared" ca="1" si="36"/>
        <v>#VALUE!</v>
      </c>
      <c r="AO441" t="str">
        <f t="shared" si="37"/>
        <v/>
      </c>
      <c r="BA441" s="53"/>
      <c r="BB441" s="53">
        <f>ROUND(SUMIF(Transaktionen!A4:A5200,BA441,Transaktionen!B4:B5200),8)</f>
        <v>0</v>
      </c>
      <c r="BC441" s="53">
        <f>ROUND(IFERROR(SUM(BB441*(VLOOKUP(BA441,API!1:1048576,13,FALSE))),0),2)</f>
        <v>0</v>
      </c>
    </row>
    <row r="442" spans="6:55" ht="15.75" thickBot="1" x14ac:dyDescent="0.3">
      <c r="F442" s="13">
        <f>Investionen!A443</f>
        <v>0</v>
      </c>
      <c r="G442" s="14">
        <f>IFERROR(IF(Investionen!F443="Verkauf",0,Investionen!J443),0)</f>
        <v>0</v>
      </c>
      <c r="H442" s="13">
        <f>Investionen!A443</f>
        <v>0</v>
      </c>
      <c r="I442" s="14">
        <f>IFERROR(Investionen!I443,0)</f>
        <v>0</v>
      </c>
      <c r="K442" s="145" t="s">
        <v>1622</v>
      </c>
      <c r="L442" s="146" t="s">
        <v>2694</v>
      </c>
      <c r="M442" s="146" t="s">
        <v>3650</v>
      </c>
      <c r="O442" s="13">
        <f>Investionen!A425</f>
        <v>0</v>
      </c>
      <c r="P442" s="14">
        <f>IFERROR(IF(Investionen!F425="Verkauf",0,Investionen!G425),0)</f>
        <v>0</v>
      </c>
      <c r="Q442" s="43"/>
      <c r="R442" s="258"/>
      <c r="T442" s="57"/>
      <c r="U442" s="3">
        <f>ROUND(IFERROR(SUM(T442*(VLOOKUP(S442,API!1:1048576,13,FALSE))),0),2)</f>
        <v>0</v>
      </c>
      <c r="V442" s="56">
        <f>ROUND(SUMIF(Investionen!A4:A5200,S442,Investionen!G4:G5200),2)</f>
        <v>0</v>
      </c>
      <c r="X442" s="31"/>
      <c r="Z442" s="172">
        <f>Investionen!H442</f>
        <v>0</v>
      </c>
      <c r="AE442">
        <v>425</v>
      </c>
      <c r="AJ442">
        <v>422</v>
      </c>
      <c r="AK442" s="199" t="e">
        <f t="shared" si="34"/>
        <v>#VALUE!</v>
      </c>
      <c r="AL442" s="199">
        <f t="shared" ca="1" si="35"/>
        <v>43174</v>
      </c>
      <c r="AM442" t="e">
        <f t="shared" ca="1" si="36"/>
        <v>#VALUE!</v>
      </c>
      <c r="AO442" t="str">
        <f t="shared" si="37"/>
        <v/>
      </c>
      <c r="BA442" s="53"/>
      <c r="BB442" s="53">
        <f>ROUND(SUMIF(Transaktionen!A4:A5200,BA442,Transaktionen!B4:B5200),8)</f>
        <v>0</v>
      </c>
      <c r="BC442" s="53">
        <f>ROUND(IFERROR(SUM(BB442*(VLOOKUP(BA442,API!1:1048576,13,FALSE))),0),2)</f>
        <v>0</v>
      </c>
    </row>
    <row r="443" spans="6:55" ht="15.75" thickBot="1" x14ac:dyDescent="0.3">
      <c r="F443" s="13">
        <f>Investionen!A444</f>
        <v>0</v>
      </c>
      <c r="G443" s="14">
        <f>IFERROR(IF(Investionen!F444="Verkauf",0,Investionen!J444),0)</f>
        <v>0</v>
      </c>
      <c r="H443" s="13">
        <f>Investionen!A444</f>
        <v>0</v>
      </c>
      <c r="I443" s="14">
        <f>IFERROR(Investionen!I444,0)</f>
        <v>0</v>
      </c>
      <c r="K443" s="147" t="s">
        <v>1819</v>
      </c>
      <c r="L443" s="148" t="s">
        <v>2694</v>
      </c>
      <c r="M443" s="148" t="s">
        <v>3808</v>
      </c>
      <c r="O443" s="13">
        <f>Investionen!A426</f>
        <v>0</v>
      </c>
      <c r="P443" s="14">
        <f>IFERROR(IF(Investionen!F426="Verkauf",0,Investionen!G426),0)</f>
        <v>0</v>
      </c>
      <c r="Q443" s="43"/>
      <c r="R443" s="258"/>
      <c r="T443" s="57"/>
      <c r="U443" s="3">
        <f>ROUND(IFERROR(SUM(T443*(VLOOKUP(S443,API!1:1048576,13,FALSE))),0),2)</f>
        <v>0</v>
      </c>
      <c r="V443" s="56">
        <f>ROUND(SUMIF(Investionen!A4:A5200,S443,Investionen!G4:G5200),2)</f>
        <v>0</v>
      </c>
      <c r="X443" s="31"/>
      <c r="Z443" s="172">
        <f>Investionen!H443</f>
        <v>0</v>
      </c>
      <c r="AE443">
        <v>426</v>
      </c>
      <c r="AJ443">
        <v>423</v>
      </c>
      <c r="AK443" s="199" t="e">
        <f t="shared" si="34"/>
        <v>#VALUE!</v>
      </c>
      <c r="AL443" s="199">
        <f t="shared" ca="1" si="35"/>
        <v>43174</v>
      </c>
      <c r="AM443" t="e">
        <f t="shared" ca="1" si="36"/>
        <v>#VALUE!</v>
      </c>
      <c r="AO443" t="str">
        <f t="shared" si="37"/>
        <v/>
      </c>
      <c r="BA443" s="53"/>
      <c r="BB443" s="53">
        <f>ROUND(SUMIF(Transaktionen!A4:A5200,BA443,Transaktionen!B4:B5200),8)</f>
        <v>0</v>
      </c>
      <c r="BC443" s="53">
        <f>ROUND(IFERROR(SUM(BB443*(VLOOKUP(BA443,API!1:1048576,13,FALSE))),0),2)</f>
        <v>0</v>
      </c>
    </row>
    <row r="444" spans="6:55" ht="15.75" thickBot="1" x14ac:dyDescent="0.3">
      <c r="F444" s="13">
        <f>Investionen!A445</f>
        <v>0</v>
      </c>
      <c r="G444" s="14">
        <f>IFERROR(IF(Investionen!F445="Verkauf",0,Investionen!J445),0)</f>
        <v>0</v>
      </c>
      <c r="H444" s="13">
        <f>Investionen!A445</f>
        <v>0</v>
      </c>
      <c r="I444" s="14">
        <f>IFERROR(Investionen!I445,0)</f>
        <v>0</v>
      </c>
      <c r="K444" s="145" t="s">
        <v>72</v>
      </c>
      <c r="L444" s="146" t="s">
        <v>2605</v>
      </c>
      <c r="M444" s="146" t="s">
        <v>3039</v>
      </c>
      <c r="O444" s="13">
        <f>Investionen!A427</f>
        <v>0</v>
      </c>
      <c r="P444" s="14">
        <f>IFERROR(IF(Investionen!F427="Verkauf",0,Investionen!G427),0)</f>
        <v>0</v>
      </c>
      <c r="Q444" s="43"/>
      <c r="R444" s="258"/>
      <c r="T444" s="57"/>
      <c r="U444" s="3">
        <f>ROUND(IFERROR(SUM(T444*(VLOOKUP(S444,API!1:1048576,13,FALSE))),0),2)</f>
        <v>0</v>
      </c>
      <c r="V444" s="56">
        <f>ROUND(SUMIF(Investionen!A4:A5200,S444,Investionen!G4:G5200),2)</f>
        <v>0</v>
      </c>
      <c r="X444" s="31"/>
      <c r="Z444" s="172">
        <f>Investionen!H444</f>
        <v>0</v>
      </c>
      <c r="AE444" s="9">
        <v>427</v>
      </c>
      <c r="AF444" s="9"/>
      <c r="AJ444" s="9">
        <v>424</v>
      </c>
      <c r="AK444" s="199" t="e">
        <f t="shared" si="34"/>
        <v>#VALUE!</v>
      </c>
      <c r="AL444" s="199">
        <f t="shared" ca="1" si="35"/>
        <v>43174</v>
      </c>
      <c r="AM444" t="e">
        <f t="shared" ca="1" si="36"/>
        <v>#VALUE!</v>
      </c>
      <c r="AO444" t="str">
        <f t="shared" si="37"/>
        <v/>
      </c>
      <c r="BA444" s="53"/>
      <c r="BB444" s="53">
        <f>ROUND(SUMIF(Transaktionen!A4:A5200,BA444,Transaktionen!B4:B5200),8)</f>
        <v>0</v>
      </c>
      <c r="BC444" s="53">
        <f>ROUND(IFERROR(SUM(BB444*(VLOOKUP(BA444,API!1:1048576,13,FALSE))),0),2)</f>
        <v>0</v>
      </c>
    </row>
    <row r="445" spans="6:55" ht="15.75" thickBot="1" x14ac:dyDescent="0.3">
      <c r="F445" s="13">
        <f>Investionen!A446</f>
        <v>0</v>
      </c>
      <c r="G445" s="14">
        <f>IFERROR(IF(Investionen!F446="Verkauf",0,Investionen!J446),0)</f>
        <v>0</v>
      </c>
      <c r="H445" s="13">
        <f>Investionen!A446</f>
        <v>0</v>
      </c>
      <c r="I445" s="14">
        <f>IFERROR(Investionen!I446,0)</f>
        <v>0</v>
      </c>
      <c r="K445" s="145" t="s">
        <v>925</v>
      </c>
      <c r="L445" s="146" t="s">
        <v>2605</v>
      </c>
      <c r="M445" s="146" t="s">
        <v>3147</v>
      </c>
      <c r="O445" s="13">
        <f>Investionen!A428</f>
        <v>0</v>
      </c>
      <c r="P445" s="14">
        <f>IFERROR(IF(Investionen!F428="Verkauf",0,Investionen!G428),0)</f>
        <v>0</v>
      </c>
      <c r="Q445" s="43"/>
      <c r="R445" s="258"/>
      <c r="T445" s="57"/>
      <c r="U445" s="3">
        <f>ROUND(IFERROR(SUM(T445*(VLOOKUP(S445,API!1:1048576,13,FALSE))),0),2)</f>
        <v>0</v>
      </c>
      <c r="V445" s="56">
        <f>ROUND(SUMIF(Investionen!A4:A5200,S445,Investionen!G4:G5200),2)</f>
        <v>0</v>
      </c>
      <c r="X445" s="31"/>
      <c r="Z445" s="172">
        <f>Investionen!H445</f>
        <v>0</v>
      </c>
      <c r="AE445">
        <v>428</v>
      </c>
      <c r="AJ445">
        <v>425</v>
      </c>
      <c r="AK445" s="199" t="e">
        <f t="shared" si="34"/>
        <v>#VALUE!</v>
      </c>
      <c r="AL445" s="199">
        <f t="shared" ca="1" si="35"/>
        <v>43174</v>
      </c>
      <c r="AM445" t="e">
        <f t="shared" ca="1" si="36"/>
        <v>#VALUE!</v>
      </c>
      <c r="AO445" t="str">
        <f t="shared" si="37"/>
        <v/>
      </c>
      <c r="BA445" s="53"/>
      <c r="BB445" s="53">
        <f>ROUND(SUMIF(Transaktionen!A4:A5200,BA445,Transaktionen!B4:B5200),8)</f>
        <v>0</v>
      </c>
      <c r="BC445" s="53">
        <f>ROUND(IFERROR(SUM(BB445*(VLOOKUP(BA445,API!1:1048576,13,FALSE))),0),2)</f>
        <v>0</v>
      </c>
    </row>
    <row r="446" spans="6:55" ht="15.75" thickBot="1" x14ac:dyDescent="0.3">
      <c r="F446" s="13">
        <f>Investionen!A447</f>
        <v>0</v>
      </c>
      <c r="G446" s="14">
        <f>IFERROR(IF(Investionen!F447="Verkauf",0,Investionen!J447),0)</f>
        <v>0</v>
      </c>
      <c r="H446" s="13">
        <f>Investionen!A447</f>
        <v>0</v>
      </c>
      <c r="I446" s="14">
        <f>IFERROR(Investionen!I447,0)</f>
        <v>0</v>
      </c>
      <c r="K446" s="147" t="s">
        <v>2100</v>
      </c>
      <c r="L446" s="148" t="s">
        <v>2605</v>
      </c>
      <c r="M446" s="148" t="s">
        <v>3222</v>
      </c>
      <c r="O446" s="13">
        <f>Investionen!A429</f>
        <v>0</v>
      </c>
      <c r="P446" s="14">
        <f>IFERROR(IF(Investionen!F429="Verkauf",0,Investionen!G429),0)</f>
        <v>0</v>
      </c>
      <c r="Q446" s="43"/>
      <c r="R446" s="258"/>
      <c r="T446" s="57"/>
      <c r="U446" s="3">
        <f>ROUND(IFERROR(SUM(T446*(VLOOKUP(S446,API!1:1048576,13,FALSE))),0),2)</f>
        <v>0</v>
      </c>
      <c r="V446" s="56">
        <f>ROUND(SUMIF(Investionen!A4:A5200,S446,Investionen!G4:G5200),2)</f>
        <v>0</v>
      </c>
      <c r="X446" s="31"/>
      <c r="Z446" s="172">
        <f>Investionen!H446</f>
        <v>0</v>
      </c>
      <c r="AE446">
        <v>429</v>
      </c>
      <c r="AJ446">
        <v>426</v>
      </c>
      <c r="AK446" s="199" t="e">
        <f t="shared" si="34"/>
        <v>#VALUE!</v>
      </c>
      <c r="AL446" s="199">
        <f t="shared" ca="1" si="35"/>
        <v>43174</v>
      </c>
      <c r="AM446" t="e">
        <f t="shared" ca="1" si="36"/>
        <v>#VALUE!</v>
      </c>
      <c r="AO446" t="str">
        <f t="shared" si="37"/>
        <v/>
      </c>
      <c r="BA446" s="53"/>
      <c r="BB446" s="53">
        <f>ROUND(SUMIF(Transaktionen!A4:A5200,BA446,Transaktionen!B4:B5200),8)</f>
        <v>0</v>
      </c>
      <c r="BC446" s="53">
        <f>ROUND(IFERROR(SUM(BB446*(VLOOKUP(BA446,API!1:1048576,13,FALSE))),0),2)</f>
        <v>0</v>
      </c>
    </row>
    <row r="447" spans="6:55" ht="15.75" thickBot="1" x14ac:dyDescent="0.3">
      <c r="F447" s="13">
        <f>Investionen!A448</f>
        <v>0</v>
      </c>
      <c r="G447" s="14">
        <f>IFERROR(IF(Investionen!F448="Verkauf",0,Investionen!J448),0)</f>
        <v>0</v>
      </c>
      <c r="H447" s="13">
        <f>Investionen!A448</f>
        <v>0</v>
      </c>
      <c r="I447" s="14">
        <f>IFERROR(Investionen!I448,0)</f>
        <v>0</v>
      </c>
      <c r="K447" s="145" t="s">
        <v>1240</v>
      </c>
      <c r="L447" s="146" t="s">
        <v>2605</v>
      </c>
      <c r="M447" s="146" t="s">
        <v>3267</v>
      </c>
      <c r="O447" s="13">
        <f>Investionen!A430</f>
        <v>0</v>
      </c>
      <c r="P447" s="14">
        <f>IFERROR(IF(Investionen!F430="Verkauf",0,Investionen!G430),0)</f>
        <v>0</v>
      </c>
      <c r="Q447" s="43"/>
      <c r="R447" s="258"/>
      <c r="T447" s="57"/>
      <c r="U447" s="3">
        <f>ROUND(IFERROR(SUM(T447*(VLOOKUP(S447,API!1:1048576,13,FALSE))),0),2)</f>
        <v>0</v>
      </c>
      <c r="V447" s="56">
        <f>ROUND(SUMIF(Investionen!A4:A5200,S447,Investionen!G4:G5200),2)</f>
        <v>0</v>
      </c>
      <c r="X447" s="31"/>
      <c r="Z447" s="172">
        <f>Investionen!H447</f>
        <v>0</v>
      </c>
      <c r="AE447" s="9">
        <v>430</v>
      </c>
      <c r="AF447" s="9"/>
      <c r="AJ447" s="9">
        <v>427</v>
      </c>
      <c r="AK447" s="199" t="e">
        <f t="shared" si="34"/>
        <v>#VALUE!</v>
      </c>
      <c r="AL447" s="199">
        <f t="shared" ca="1" si="35"/>
        <v>43174</v>
      </c>
      <c r="AM447" t="e">
        <f t="shared" ca="1" si="36"/>
        <v>#VALUE!</v>
      </c>
      <c r="AO447" t="str">
        <f t="shared" si="37"/>
        <v/>
      </c>
      <c r="BA447" s="53"/>
      <c r="BB447" s="53">
        <f>ROUND(SUMIF(Transaktionen!A4:A5200,BA447,Transaktionen!B4:B5200),8)</f>
        <v>0</v>
      </c>
      <c r="BC447" s="53">
        <f>ROUND(IFERROR(SUM(BB447*(VLOOKUP(BA447,API!1:1048576,13,FALSE))),0),2)</f>
        <v>0</v>
      </c>
    </row>
    <row r="448" spans="6:55" ht="15.75" thickBot="1" x14ac:dyDescent="0.3">
      <c r="F448" s="13">
        <f>Investionen!A449</f>
        <v>0</v>
      </c>
      <c r="G448" s="14">
        <f>IFERROR(IF(Investionen!F449="Verkauf",0,Investionen!J449),0)</f>
        <v>0</v>
      </c>
      <c r="H448" s="13">
        <f>Investionen!A449</f>
        <v>0</v>
      </c>
      <c r="I448" s="14">
        <f>IFERROR(Investionen!I449,0)</f>
        <v>0</v>
      </c>
      <c r="K448" s="147" t="s">
        <v>1239</v>
      </c>
      <c r="L448" s="148" t="s">
        <v>2457</v>
      </c>
      <c r="M448" s="148" t="s">
        <v>3212</v>
      </c>
      <c r="O448" s="13">
        <f>Investionen!A431</f>
        <v>0</v>
      </c>
      <c r="P448" s="14">
        <f>IFERROR(IF(Investionen!F431="Verkauf",0,Investionen!G431),0)</f>
        <v>0</v>
      </c>
      <c r="Q448" s="43"/>
      <c r="R448" s="258"/>
      <c r="T448" s="57"/>
      <c r="U448" s="3">
        <f>ROUND(IFERROR(SUM(T448*(VLOOKUP(S448,API!1:1048576,13,FALSE))),0),2)</f>
        <v>0</v>
      </c>
      <c r="V448" s="56">
        <f>ROUND(SUMIF(Investionen!A4:A5200,S448,Investionen!G4:G5200),2)</f>
        <v>0</v>
      </c>
      <c r="X448" s="31"/>
      <c r="Z448" s="172">
        <f>Investionen!H448</f>
        <v>0</v>
      </c>
      <c r="AE448">
        <v>431</v>
      </c>
      <c r="AJ448">
        <v>428</v>
      </c>
      <c r="AK448" s="199" t="e">
        <f t="shared" si="34"/>
        <v>#VALUE!</v>
      </c>
      <c r="AL448" s="199">
        <f t="shared" ca="1" si="35"/>
        <v>43174</v>
      </c>
      <c r="AM448" t="e">
        <f t="shared" ca="1" si="36"/>
        <v>#VALUE!</v>
      </c>
      <c r="AO448" t="str">
        <f t="shared" si="37"/>
        <v/>
      </c>
      <c r="BA448" s="53"/>
      <c r="BB448" s="53">
        <f>ROUND(SUMIF(Transaktionen!A4:A5200,BA448,Transaktionen!B4:B5200),8)</f>
        <v>0</v>
      </c>
      <c r="BC448" s="53">
        <f>ROUND(IFERROR(SUM(BB448*(VLOOKUP(BA448,API!1:1048576,13,FALSE))),0),2)</f>
        <v>0</v>
      </c>
    </row>
    <row r="449" spans="6:55" ht="15.75" thickBot="1" x14ac:dyDescent="0.3">
      <c r="F449" s="13">
        <f>Investionen!A450</f>
        <v>0</v>
      </c>
      <c r="G449" s="14">
        <f>IFERROR(IF(Investionen!F450="Verkauf",0,Investionen!J450),0)</f>
        <v>0</v>
      </c>
      <c r="H449" s="13">
        <f>Investionen!A450</f>
        <v>0</v>
      </c>
      <c r="I449" s="14">
        <f>IFERROR(Investionen!I450,0)</f>
        <v>0</v>
      </c>
      <c r="K449" s="147" t="s">
        <v>2539</v>
      </c>
      <c r="L449" s="148" t="s">
        <v>2457</v>
      </c>
      <c r="M449" s="148" t="s">
        <v>4088</v>
      </c>
      <c r="O449" s="13">
        <f>Investionen!A432</f>
        <v>0</v>
      </c>
      <c r="P449" s="14">
        <f>IFERROR(IF(Investionen!F432="Verkauf",0,Investionen!G432),0)</f>
        <v>0</v>
      </c>
      <c r="Q449" s="43"/>
      <c r="R449" s="258"/>
      <c r="T449" s="57"/>
      <c r="U449" s="3">
        <f>ROUND(IFERROR(SUM(T449*(VLOOKUP(S449,API!1:1048576,13,FALSE))),0),2)</f>
        <v>0</v>
      </c>
      <c r="V449" s="56">
        <f>ROUND(SUMIF(Investionen!A4:A5200,S449,Investionen!G4:G5200),2)</f>
        <v>0</v>
      </c>
      <c r="X449" s="31"/>
      <c r="Z449" s="172">
        <f>Investionen!H449</f>
        <v>0</v>
      </c>
      <c r="AE449">
        <v>432</v>
      </c>
      <c r="AJ449">
        <v>429</v>
      </c>
      <c r="AK449" s="199" t="e">
        <f t="shared" si="34"/>
        <v>#VALUE!</v>
      </c>
      <c r="AL449" s="199">
        <f t="shared" ca="1" si="35"/>
        <v>43174</v>
      </c>
      <c r="AM449" t="e">
        <f t="shared" ca="1" si="36"/>
        <v>#VALUE!</v>
      </c>
      <c r="AO449" t="str">
        <f t="shared" si="37"/>
        <v/>
      </c>
      <c r="BA449" s="53"/>
      <c r="BB449" s="53">
        <f>ROUND(SUMIF(Transaktionen!A4:A5200,BA449,Transaktionen!B4:B5200),8)</f>
        <v>0</v>
      </c>
      <c r="BC449" s="53">
        <f>ROUND(IFERROR(SUM(BB449*(VLOOKUP(BA449,API!1:1048576,13,FALSE))),0),2)</f>
        <v>0</v>
      </c>
    </row>
    <row r="450" spans="6:55" ht="15.75" thickBot="1" x14ac:dyDescent="0.3">
      <c r="F450" s="13">
        <f>Investionen!A451</f>
        <v>0</v>
      </c>
      <c r="G450" s="14">
        <f>IFERROR(IF(Investionen!F451="Verkauf",0,Investionen!J451),0)</f>
        <v>0</v>
      </c>
      <c r="H450" s="13">
        <f>Investionen!A451</f>
        <v>0</v>
      </c>
      <c r="I450" s="14">
        <f>IFERROR(Investionen!I451,0)</f>
        <v>0</v>
      </c>
      <c r="K450" s="145" t="s">
        <v>2159</v>
      </c>
      <c r="L450" s="146" t="s">
        <v>2457</v>
      </c>
      <c r="M450" s="146" t="s">
        <v>4193</v>
      </c>
      <c r="O450" s="13">
        <f>Investionen!A433</f>
        <v>0</v>
      </c>
      <c r="P450" s="14">
        <f>IFERROR(IF(Investionen!F433="Verkauf",0,Investionen!G433),0)</f>
        <v>0</v>
      </c>
      <c r="Q450" s="43"/>
      <c r="R450" s="258"/>
      <c r="T450" s="57"/>
      <c r="U450" s="3">
        <f>ROUND(IFERROR(SUM(T450*(VLOOKUP(S450,API!1:1048576,13,FALSE))),0),2)</f>
        <v>0</v>
      </c>
      <c r="V450" s="56">
        <f>ROUND(SUMIF(Investionen!A4:A5200,S450,Investionen!G4:G5200),2)</f>
        <v>0</v>
      </c>
      <c r="X450" s="31"/>
      <c r="Z450" s="172">
        <f>Investionen!H450</f>
        <v>0</v>
      </c>
      <c r="AE450" s="9">
        <v>433</v>
      </c>
      <c r="AF450" s="9"/>
      <c r="AJ450" s="9">
        <v>430</v>
      </c>
      <c r="AK450" s="199" t="e">
        <f t="shared" si="34"/>
        <v>#VALUE!</v>
      </c>
      <c r="AL450" s="199">
        <f t="shared" ca="1" si="35"/>
        <v>43174</v>
      </c>
      <c r="AM450" t="e">
        <f t="shared" ca="1" si="36"/>
        <v>#VALUE!</v>
      </c>
      <c r="AO450" t="str">
        <f t="shared" si="37"/>
        <v/>
      </c>
      <c r="BA450" s="53"/>
      <c r="BB450" s="53">
        <f>ROUND(SUMIF(Transaktionen!A4:A5200,BA450,Transaktionen!B4:B5200),8)</f>
        <v>0</v>
      </c>
      <c r="BC450" s="53">
        <f>ROUND(IFERROR(SUM(BB450*(VLOOKUP(BA450,API!1:1048576,13,FALSE))),0),2)</f>
        <v>0</v>
      </c>
    </row>
    <row r="451" spans="6:55" ht="15.75" thickBot="1" x14ac:dyDescent="0.3">
      <c r="F451" s="13">
        <f>Investionen!A452</f>
        <v>0</v>
      </c>
      <c r="G451" s="14">
        <f>IFERROR(IF(Investionen!F452="Verkauf",0,Investionen!J452),0)</f>
        <v>0</v>
      </c>
      <c r="H451" s="13">
        <f>Investionen!A452</f>
        <v>0</v>
      </c>
      <c r="I451" s="14">
        <f>IFERROR(Investionen!I452,0)</f>
        <v>0</v>
      </c>
      <c r="K451" s="145" t="s">
        <v>2647</v>
      </c>
      <c r="L451" s="146" t="s">
        <v>2457</v>
      </c>
      <c r="M451" s="146" t="s">
        <v>4270</v>
      </c>
      <c r="O451" s="13">
        <f>Investionen!A434</f>
        <v>0</v>
      </c>
      <c r="P451" s="14">
        <f>IFERROR(IF(Investionen!F434="Verkauf",0,Investionen!G434),0)</f>
        <v>0</v>
      </c>
      <c r="Q451" s="43"/>
      <c r="R451" s="258"/>
      <c r="T451" s="57"/>
      <c r="U451" s="3">
        <f>ROUND(IFERROR(SUM(T451*(VLOOKUP(S451,API!1:1048576,13,FALSE))),0),2)</f>
        <v>0</v>
      </c>
      <c r="V451" s="56">
        <f>ROUND(SUMIF(Investionen!A4:A5200,S451,Investionen!G4:G5200),2)</f>
        <v>0</v>
      </c>
      <c r="X451" s="31"/>
      <c r="Z451" s="172">
        <f>Investionen!H451</f>
        <v>0</v>
      </c>
      <c r="AE451">
        <v>434</v>
      </c>
      <c r="AJ451">
        <v>431</v>
      </c>
      <c r="AK451" s="199" t="e">
        <f t="shared" si="34"/>
        <v>#VALUE!</v>
      </c>
      <c r="AL451" s="199">
        <f t="shared" ca="1" si="35"/>
        <v>43174</v>
      </c>
      <c r="AM451" t="e">
        <f t="shared" ca="1" si="36"/>
        <v>#VALUE!</v>
      </c>
      <c r="AO451" t="str">
        <f t="shared" si="37"/>
        <v/>
      </c>
      <c r="BA451" s="53"/>
      <c r="BB451" s="53">
        <f>ROUND(SUMIF(Transaktionen!A4:A5200,BA451,Transaktionen!B4:B5200),8)</f>
        <v>0</v>
      </c>
      <c r="BC451" s="53">
        <f>ROUND(IFERROR(SUM(BB451*(VLOOKUP(BA451,API!1:1048576,13,FALSE))),0),2)</f>
        <v>0</v>
      </c>
    </row>
    <row r="452" spans="6:55" ht="15.75" thickBot="1" x14ac:dyDescent="0.3">
      <c r="F452" s="13">
        <f>Investionen!A453</f>
        <v>0</v>
      </c>
      <c r="G452" s="14">
        <f>IFERROR(IF(Investionen!F453="Verkauf",0,Investionen!J453),0)</f>
        <v>0</v>
      </c>
      <c r="H452" s="13">
        <f>Investionen!A453</f>
        <v>0</v>
      </c>
      <c r="I452" s="14">
        <f>IFERROR(Investionen!I453,0)</f>
        <v>0</v>
      </c>
      <c r="K452" s="147" t="s">
        <v>1200</v>
      </c>
      <c r="L452" s="148" t="s">
        <v>2435</v>
      </c>
      <c r="M452" s="148" t="s">
        <v>3210</v>
      </c>
      <c r="O452" s="13">
        <f>Investionen!A435</f>
        <v>0</v>
      </c>
      <c r="P452" s="14">
        <f>IFERROR(IF(Investionen!F435="Verkauf",0,Investionen!G435),0)</f>
        <v>0</v>
      </c>
      <c r="Q452" s="43"/>
      <c r="R452" s="258"/>
      <c r="T452" s="57"/>
      <c r="U452" s="3">
        <f>ROUND(IFERROR(SUM(T452*(VLOOKUP(S452,API!1:1048576,13,FALSE))),0),2)</f>
        <v>0</v>
      </c>
      <c r="V452" s="56">
        <f>ROUND(SUMIF(Investionen!A4:A5200,S452,Investionen!G4:G5200),2)</f>
        <v>0</v>
      </c>
      <c r="X452" s="31"/>
      <c r="Z452" s="172">
        <f>Investionen!H452</f>
        <v>0</v>
      </c>
      <c r="AE452">
        <v>435</v>
      </c>
      <c r="AJ452">
        <v>432</v>
      </c>
      <c r="AK452" s="199" t="e">
        <f t="shared" si="34"/>
        <v>#VALUE!</v>
      </c>
      <c r="AL452" s="199">
        <f t="shared" ca="1" si="35"/>
        <v>43174</v>
      </c>
      <c r="AM452" t="e">
        <f t="shared" ca="1" si="36"/>
        <v>#VALUE!</v>
      </c>
      <c r="AO452" t="str">
        <f t="shared" si="37"/>
        <v/>
      </c>
      <c r="BA452" s="53"/>
      <c r="BB452" s="53">
        <f>ROUND(SUMIF(Transaktionen!A4:A5200,BA452,Transaktionen!B4:B5200),8)</f>
        <v>0</v>
      </c>
      <c r="BC452" s="53">
        <f>ROUND(IFERROR(SUM(BB452*(VLOOKUP(BA452,API!1:1048576,13,FALSE))),0),2)</f>
        <v>0</v>
      </c>
    </row>
    <row r="453" spans="6:55" ht="15.75" thickBot="1" x14ac:dyDescent="0.3">
      <c r="F453" s="13">
        <f>Investionen!A454</f>
        <v>0</v>
      </c>
      <c r="G453" s="14">
        <f>IFERROR(IF(Investionen!F454="Verkauf",0,Investionen!J454),0)</f>
        <v>0</v>
      </c>
      <c r="H453" s="13">
        <f>Investionen!A454</f>
        <v>0</v>
      </c>
      <c r="I453" s="14">
        <f>IFERROR(Investionen!I454,0)</f>
        <v>0</v>
      </c>
      <c r="K453" s="145" t="s">
        <v>1532</v>
      </c>
      <c r="L453" s="146" t="s">
        <v>2435</v>
      </c>
      <c r="M453" s="146" t="s">
        <v>4184</v>
      </c>
      <c r="O453" s="13">
        <f>Investionen!A436</f>
        <v>0</v>
      </c>
      <c r="P453" s="14">
        <f>IFERROR(IF(Investionen!F436="Verkauf",0,Investionen!G436),0)</f>
        <v>0</v>
      </c>
      <c r="Q453" s="43"/>
      <c r="R453" s="258"/>
      <c r="T453" s="57"/>
      <c r="U453" s="3">
        <f>ROUND(IFERROR(SUM(T453*(VLOOKUP(S453,API!1:1048576,13,FALSE))),0),2)</f>
        <v>0</v>
      </c>
      <c r="V453" s="56">
        <f>ROUND(SUMIF(Investionen!A4:A5200,S453,Investionen!G4:G5200),2)</f>
        <v>0</v>
      </c>
      <c r="X453" s="31"/>
      <c r="Z453" s="172">
        <f>Investionen!H453</f>
        <v>0</v>
      </c>
      <c r="AE453" s="9">
        <v>436</v>
      </c>
      <c r="AF453" s="9"/>
      <c r="AJ453" s="9">
        <v>433</v>
      </c>
      <c r="AK453" s="199" t="e">
        <f t="shared" si="34"/>
        <v>#VALUE!</v>
      </c>
      <c r="AL453" s="199">
        <f t="shared" ca="1" si="35"/>
        <v>43174</v>
      </c>
      <c r="AM453" t="e">
        <f t="shared" ca="1" si="36"/>
        <v>#VALUE!</v>
      </c>
      <c r="AO453" t="str">
        <f t="shared" si="37"/>
        <v/>
      </c>
      <c r="BA453" s="53"/>
      <c r="BB453" s="53">
        <f>ROUND(SUMIF(Transaktionen!A4:A5200,BA453,Transaktionen!B4:B5200),8)</f>
        <v>0</v>
      </c>
      <c r="BC453" s="53">
        <f>ROUND(IFERROR(SUM(BB453*(VLOOKUP(BA453,API!1:1048576,13,FALSE))),0),2)</f>
        <v>0</v>
      </c>
    </row>
    <row r="454" spans="6:55" ht="15.75" thickBot="1" x14ac:dyDescent="0.3">
      <c r="F454" s="13">
        <f>Investionen!A455</f>
        <v>0</v>
      </c>
      <c r="G454" s="14">
        <f>IFERROR(IF(Investionen!F455="Verkauf",0,Investionen!J455),0)</f>
        <v>0</v>
      </c>
      <c r="H454" s="13">
        <f>Investionen!A455</f>
        <v>0</v>
      </c>
      <c r="I454" s="14">
        <f>IFERROR(Investionen!I455,0)</f>
        <v>0</v>
      </c>
      <c r="K454" s="145" t="s">
        <v>1576</v>
      </c>
      <c r="L454" s="146" t="s">
        <v>2608</v>
      </c>
      <c r="M454" s="146" t="s">
        <v>3609</v>
      </c>
      <c r="O454" s="13">
        <f>Investionen!A437</f>
        <v>0</v>
      </c>
      <c r="P454" s="14">
        <f>IFERROR(IF(Investionen!F437="Verkauf",0,Investionen!G437),0)</f>
        <v>0</v>
      </c>
      <c r="Q454" s="43"/>
      <c r="R454" s="258"/>
      <c r="T454" s="57"/>
      <c r="U454" s="3">
        <f>ROUND(IFERROR(SUM(T454*(VLOOKUP(S454,API!1:1048576,13,FALSE))),0),2)</f>
        <v>0</v>
      </c>
      <c r="V454" s="56">
        <f>ROUND(SUMIF(Investionen!A4:A5200,S454,Investionen!G4:G5200),2)</f>
        <v>0</v>
      </c>
      <c r="X454" s="31"/>
      <c r="Z454" s="172">
        <f>Investionen!H454</f>
        <v>0</v>
      </c>
      <c r="AE454">
        <v>437</v>
      </c>
      <c r="AJ454">
        <v>434</v>
      </c>
      <c r="AK454" s="199" t="e">
        <f t="shared" si="34"/>
        <v>#VALUE!</v>
      </c>
      <c r="AL454" s="199">
        <f t="shared" ca="1" si="35"/>
        <v>43174</v>
      </c>
      <c r="AM454" t="e">
        <f t="shared" ca="1" si="36"/>
        <v>#VALUE!</v>
      </c>
      <c r="AO454" t="str">
        <f t="shared" si="37"/>
        <v/>
      </c>
      <c r="BA454" s="53"/>
      <c r="BB454" s="53">
        <f>ROUND(SUMIF(Transaktionen!A4:A5200,BA454,Transaktionen!B4:B5200),8)</f>
        <v>0</v>
      </c>
      <c r="BC454" s="53">
        <f>ROUND(IFERROR(SUM(BB454*(VLOOKUP(BA454,API!1:1048576,13,FALSE))),0),2)</f>
        <v>0</v>
      </c>
    </row>
    <row r="455" spans="6:55" ht="15.75" thickBot="1" x14ac:dyDescent="0.3">
      <c r="F455" s="13">
        <f>Investionen!A456</f>
        <v>0</v>
      </c>
      <c r="G455" s="14">
        <f>IFERROR(IF(Investionen!F456="Verkauf",0,Investionen!J456),0)</f>
        <v>0</v>
      </c>
      <c r="H455" s="13">
        <f>Investionen!A456</f>
        <v>0</v>
      </c>
      <c r="I455" s="14">
        <f>IFERROR(Investionen!I456,0)</f>
        <v>0</v>
      </c>
      <c r="K455" s="145" t="s">
        <v>1856</v>
      </c>
      <c r="L455" s="146" t="s">
        <v>2608</v>
      </c>
      <c r="M455" s="146" t="s">
        <v>3853</v>
      </c>
      <c r="O455" s="13">
        <f>Investionen!A438</f>
        <v>0</v>
      </c>
      <c r="P455" s="14">
        <f>IFERROR(IF(Investionen!F438="Verkauf",0,Investionen!G438),0)</f>
        <v>0</v>
      </c>
      <c r="Q455" s="43"/>
      <c r="R455" s="258"/>
      <c r="T455" s="57"/>
      <c r="U455" s="3">
        <f>ROUND(IFERROR(SUM(T455*(VLOOKUP(S455,API!1:1048576,13,FALSE))),0),2)</f>
        <v>0</v>
      </c>
      <c r="V455" s="56">
        <f>ROUND(SUMIF(Investionen!A4:A5200,S455,Investionen!G4:G5200),2)</f>
        <v>0</v>
      </c>
      <c r="X455" s="31"/>
      <c r="Z455" s="172">
        <f>Investionen!H455</f>
        <v>0</v>
      </c>
      <c r="AE455">
        <v>438</v>
      </c>
      <c r="AJ455">
        <v>435</v>
      </c>
      <c r="AK455" s="199" t="e">
        <f t="shared" si="34"/>
        <v>#VALUE!</v>
      </c>
      <c r="AL455" s="199">
        <f t="shared" ca="1" si="35"/>
        <v>43174</v>
      </c>
      <c r="AM455" t="e">
        <f t="shared" ca="1" si="36"/>
        <v>#VALUE!</v>
      </c>
      <c r="AO455" t="str">
        <f t="shared" si="37"/>
        <v/>
      </c>
      <c r="BA455" s="53"/>
      <c r="BB455" s="53">
        <f>ROUND(SUMIF(Transaktionen!A4:A5200,BA455,Transaktionen!B4:B5200),8)</f>
        <v>0</v>
      </c>
      <c r="BC455" s="53">
        <f>ROUND(IFERROR(SUM(BB455*(VLOOKUP(BA455,API!1:1048576,13,FALSE))),0),2)</f>
        <v>0</v>
      </c>
    </row>
    <row r="456" spans="6:55" ht="15.75" thickBot="1" x14ac:dyDescent="0.3">
      <c r="F456" s="13">
        <f>Investionen!A457</f>
        <v>0</v>
      </c>
      <c r="G456" s="14">
        <f>IFERROR(IF(Investionen!F457="Verkauf",0,Investionen!J457),0)</f>
        <v>0</v>
      </c>
      <c r="H456" s="13">
        <f>Investionen!A457</f>
        <v>0</v>
      </c>
      <c r="I456" s="14">
        <f>IFERROR(Investionen!I457,0)</f>
        <v>0</v>
      </c>
      <c r="K456" s="145" t="s">
        <v>20</v>
      </c>
      <c r="L456" s="146" t="s">
        <v>2561</v>
      </c>
      <c r="M456" s="146" t="s">
        <v>3027</v>
      </c>
      <c r="O456" s="13">
        <f>Investionen!A439</f>
        <v>0</v>
      </c>
      <c r="P456" s="14">
        <f>IFERROR(IF(Investionen!F439="Verkauf",0,Investionen!G439),0)</f>
        <v>0</v>
      </c>
      <c r="Q456" s="43"/>
      <c r="R456" s="258"/>
      <c r="T456" s="57"/>
      <c r="U456" s="3">
        <f>ROUND(IFERROR(SUM(T456*(VLOOKUP(S456,API!1:1048576,13,FALSE))),0),2)</f>
        <v>0</v>
      </c>
      <c r="V456" s="56">
        <f>ROUND(SUMIF(Investionen!A4:A5200,S456,Investionen!G4:G5200),2)</f>
        <v>0</v>
      </c>
      <c r="X456" s="31"/>
      <c r="Z456" s="172">
        <f>Investionen!H456</f>
        <v>0</v>
      </c>
      <c r="AE456" s="9">
        <v>439</v>
      </c>
      <c r="AF456" s="9"/>
      <c r="AJ456" s="9">
        <v>436</v>
      </c>
      <c r="AK456" s="199" t="e">
        <f t="shared" si="34"/>
        <v>#VALUE!</v>
      </c>
      <c r="AL456" s="199">
        <f t="shared" ca="1" si="35"/>
        <v>43174</v>
      </c>
      <c r="AM456" t="e">
        <f t="shared" ca="1" si="36"/>
        <v>#VALUE!</v>
      </c>
      <c r="AO456" t="str">
        <f t="shared" si="37"/>
        <v/>
      </c>
      <c r="BA456" s="53"/>
      <c r="BB456" s="53">
        <f>ROUND(SUMIF(Transaktionen!A4:A5200,BA456,Transaktionen!B4:B5200),8)</f>
        <v>0</v>
      </c>
      <c r="BC456" s="53">
        <f>ROUND(IFERROR(SUM(BB456*(VLOOKUP(BA456,API!1:1048576,13,FALSE))),0),2)</f>
        <v>0</v>
      </c>
    </row>
    <row r="457" spans="6:55" ht="15.75" thickBot="1" x14ac:dyDescent="0.3">
      <c r="F457" s="13">
        <f>Investionen!A458</f>
        <v>0</v>
      </c>
      <c r="G457" s="14">
        <f>IFERROR(IF(Investionen!F458="Verkauf",0,Investionen!J458),0)</f>
        <v>0</v>
      </c>
      <c r="H457" s="13">
        <f>Investionen!A458</f>
        <v>0</v>
      </c>
      <c r="I457" s="14">
        <f>IFERROR(Investionen!I458,0)</f>
        <v>0</v>
      </c>
      <c r="K457" s="145" t="s">
        <v>1173</v>
      </c>
      <c r="L457" s="146" t="s">
        <v>2561</v>
      </c>
      <c r="M457" s="146" t="s">
        <v>3175</v>
      </c>
      <c r="O457" s="13">
        <f>Investionen!A440</f>
        <v>0</v>
      </c>
      <c r="P457" s="14">
        <f>IFERROR(IF(Investionen!F440="Verkauf",0,Investionen!G440),0)</f>
        <v>0</v>
      </c>
      <c r="Q457" s="43"/>
      <c r="R457" s="258"/>
      <c r="T457" s="57"/>
      <c r="U457" s="3">
        <f>ROUND(IFERROR(SUM(T457*(VLOOKUP(S457,API!1:1048576,13,FALSE))),0),2)</f>
        <v>0</v>
      </c>
      <c r="V457" s="56">
        <f>ROUND(SUMIF(Investionen!A4:A5200,S457,Investionen!G4:G5200),2)</f>
        <v>0</v>
      </c>
      <c r="X457" s="31"/>
      <c r="Z457" s="172">
        <f>Investionen!H457</f>
        <v>0</v>
      </c>
      <c r="AE457">
        <v>440</v>
      </c>
      <c r="AJ457">
        <v>437</v>
      </c>
      <c r="AK457" s="199" t="e">
        <f t="shared" si="34"/>
        <v>#VALUE!</v>
      </c>
      <c r="AL457" s="199">
        <f t="shared" ca="1" si="35"/>
        <v>43174</v>
      </c>
      <c r="AM457" t="e">
        <f t="shared" ca="1" si="36"/>
        <v>#VALUE!</v>
      </c>
      <c r="AO457" t="str">
        <f t="shared" si="37"/>
        <v/>
      </c>
      <c r="BA457" s="53"/>
      <c r="BB457" s="53">
        <f>ROUND(SUMIF(Transaktionen!A4:A5200,BA457,Transaktionen!B4:B5200),8)</f>
        <v>0</v>
      </c>
      <c r="BC457" s="53">
        <f>ROUND(IFERROR(SUM(BB457*(VLOOKUP(BA457,API!1:1048576,13,FALSE))),0),2)</f>
        <v>0</v>
      </c>
    </row>
    <row r="458" spans="6:55" ht="15.75" thickBot="1" x14ac:dyDescent="0.3">
      <c r="F458" s="13">
        <f>Investionen!A459</f>
        <v>0</v>
      </c>
      <c r="G458" s="14">
        <f>IFERROR(IF(Investionen!F459="Verkauf",0,Investionen!J459),0)</f>
        <v>0</v>
      </c>
      <c r="H458" s="13">
        <f>Investionen!A459</f>
        <v>0</v>
      </c>
      <c r="I458" s="14">
        <f>IFERROR(Investionen!I459,0)</f>
        <v>0</v>
      </c>
      <c r="K458" s="145" t="s">
        <v>1277</v>
      </c>
      <c r="L458" s="146" t="s">
        <v>2561</v>
      </c>
      <c r="M458" s="146" t="s">
        <v>3259</v>
      </c>
      <c r="O458" s="13">
        <f>Investionen!A441</f>
        <v>0</v>
      </c>
      <c r="P458" s="14">
        <f>IFERROR(IF(Investionen!F441="Verkauf",0,Investionen!G441),0)</f>
        <v>0</v>
      </c>
      <c r="Q458" s="43"/>
      <c r="R458" s="258"/>
      <c r="T458" s="57"/>
      <c r="U458" s="3">
        <f>ROUND(IFERROR(SUM(T458*(VLOOKUP(S458,API!1:1048576,13,FALSE))),0),2)</f>
        <v>0</v>
      </c>
      <c r="V458" s="56">
        <f>ROUND(SUMIF(Investionen!A4:A5200,S458,Investionen!G4:G5200),2)</f>
        <v>0</v>
      </c>
      <c r="X458" s="31"/>
      <c r="Z458" s="172">
        <f>Investionen!H458</f>
        <v>0</v>
      </c>
      <c r="AE458">
        <v>441</v>
      </c>
      <c r="AJ458">
        <v>438</v>
      </c>
      <c r="AK458" s="199" t="e">
        <f t="shared" si="34"/>
        <v>#VALUE!</v>
      </c>
      <c r="AL458" s="199">
        <f t="shared" ca="1" si="35"/>
        <v>43174</v>
      </c>
      <c r="AM458" t="e">
        <f t="shared" ca="1" si="36"/>
        <v>#VALUE!</v>
      </c>
      <c r="AO458" t="str">
        <f t="shared" si="37"/>
        <v/>
      </c>
      <c r="BA458" s="53"/>
      <c r="BB458" s="53">
        <f>ROUND(SUMIF(Transaktionen!A4:A5200,BA458,Transaktionen!B4:B5200),8)</f>
        <v>0</v>
      </c>
      <c r="BC458" s="53">
        <f>ROUND(IFERROR(SUM(BB458*(VLOOKUP(BA458,API!1:1048576,13,FALSE))),0),2)</f>
        <v>0</v>
      </c>
    </row>
    <row r="459" spans="6:55" ht="15.75" thickBot="1" x14ac:dyDescent="0.3">
      <c r="F459" s="13">
        <f>Investionen!A460</f>
        <v>0</v>
      </c>
      <c r="G459" s="14">
        <f>IFERROR(IF(Investionen!F460="Verkauf",0,Investionen!J460),0)</f>
        <v>0</v>
      </c>
      <c r="H459" s="13">
        <f>Investionen!A460</f>
        <v>0</v>
      </c>
      <c r="I459" s="14">
        <f>IFERROR(Investionen!I460,0)</f>
        <v>0</v>
      </c>
      <c r="K459" s="145" t="s">
        <v>1351</v>
      </c>
      <c r="L459" s="146" t="s">
        <v>2561</v>
      </c>
      <c r="M459" s="146" t="s">
        <v>3345</v>
      </c>
      <c r="O459" s="13">
        <f>Investionen!A442</f>
        <v>0</v>
      </c>
      <c r="P459" s="14">
        <f>IFERROR(IF(Investionen!F442="Verkauf",0,Investionen!G442),0)</f>
        <v>0</v>
      </c>
      <c r="Q459" s="43"/>
      <c r="R459" s="258"/>
      <c r="T459" s="57"/>
      <c r="U459" s="3">
        <f>ROUND(IFERROR(SUM(T459*(VLOOKUP(S459,API!1:1048576,13,FALSE))),0),2)</f>
        <v>0</v>
      </c>
      <c r="V459" s="56">
        <f>ROUND(SUMIF(Investionen!A4:A5200,S459,Investionen!G4:G5200),2)</f>
        <v>0</v>
      </c>
      <c r="X459" s="31"/>
      <c r="Z459" s="172">
        <f>Investionen!H459</f>
        <v>0</v>
      </c>
      <c r="AE459" s="9">
        <v>442</v>
      </c>
      <c r="AF459" s="9"/>
      <c r="AJ459" s="9">
        <v>439</v>
      </c>
      <c r="AK459" s="199" t="e">
        <f t="shared" si="34"/>
        <v>#VALUE!</v>
      </c>
      <c r="AL459" s="199">
        <f t="shared" ca="1" si="35"/>
        <v>43174</v>
      </c>
      <c r="AM459" t="e">
        <f t="shared" ca="1" si="36"/>
        <v>#VALUE!</v>
      </c>
      <c r="AO459" t="str">
        <f t="shared" si="37"/>
        <v/>
      </c>
      <c r="BA459" s="53"/>
      <c r="BB459" s="53">
        <f>ROUND(SUMIF(Transaktionen!A4:A5200,BA459,Transaktionen!B4:B5200),8)</f>
        <v>0</v>
      </c>
      <c r="BC459" s="53">
        <f>ROUND(IFERROR(SUM(BB459*(VLOOKUP(BA459,API!1:1048576,13,FALSE))),0),2)</f>
        <v>0</v>
      </c>
    </row>
    <row r="460" spans="6:55" ht="15.75" thickBot="1" x14ac:dyDescent="0.3">
      <c r="F460" s="13">
        <f>Investionen!A461</f>
        <v>0</v>
      </c>
      <c r="G460" s="14">
        <f>IFERROR(IF(Investionen!F461="Verkauf",0,Investionen!J461),0)</f>
        <v>0</v>
      </c>
      <c r="H460" s="13">
        <f>Investionen!A461</f>
        <v>0</v>
      </c>
      <c r="I460" s="14">
        <f>IFERROR(Investionen!I461,0)</f>
        <v>0</v>
      </c>
      <c r="K460" s="147" t="s">
        <v>1189</v>
      </c>
      <c r="L460" s="148" t="s">
        <v>2653</v>
      </c>
      <c r="M460" s="148" t="s">
        <v>3142</v>
      </c>
      <c r="O460" s="13">
        <f>Investionen!A443</f>
        <v>0</v>
      </c>
      <c r="P460" s="14">
        <f>IFERROR(IF(Investionen!F443="Verkauf",0,Investionen!G443),0)</f>
        <v>0</v>
      </c>
      <c r="Q460" s="43"/>
      <c r="R460" s="258"/>
      <c r="T460" s="57"/>
      <c r="U460" s="3">
        <f>ROUND(IFERROR(SUM(T460*(VLOOKUP(S460,API!1:1048576,13,FALSE))),0),2)</f>
        <v>0</v>
      </c>
      <c r="V460" s="56">
        <f>ROUND(SUMIF(Investionen!A4:A5200,S460,Investionen!G4:G5200),2)</f>
        <v>0</v>
      </c>
      <c r="X460" s="31"/>
      <c r="Z460" s="172">
        <f>Investionen!H460</f>
        <v>0</v>
      </c>
      <c r="AE460">
        <v>443</v>
      </c>
      <c r="AJ460">
        <v>440</v>
      </c>
      <c r="AK460" s="199" t="e">
        <f t="shared" si="34"/>
        <v>#VALUE!</v>
      </c>
      <c r="AL460" s="199">
        <f t="shared" ca="1" si="35"/>
        <v>43174</v>
      </c>
      <c r="AM460" t="e">
        <f t="shared" ca="1" si="36"/>
        <v>#VALUE!</v>
      </c>
      <c r="AO460" t="str">
        <f t="shared" si="37"/>
        <v/>
      </c>
      <c r="BA460" s="53"/>
      <c r="BB460" s="53">
        <f>ROUND(SUMIF(Transaktionen!A4:A5200,BA460,Transaktionen!B4:B5200),8)</f>
        <v>0</v>
      </c>
      <c r="BC460" s="53">
        <f>ROUND(IFERROR(SUM(BB460*(VLOOKUP(BA460,API!1:1048576,13,FALSE))),0),2)</f>
        <v>0</v>
      </c>
    </row>
    <row r="461" spans="6:55" ht="15.75" thickBot="1" x14ac:dyDescent="0.3">
      <c r="F461" s="13">
        <f>Investionen!A462</f>
        <v>0</v>
      </c>
      <c r="G461" s="14">
        <f>IFERROR(IF(Investionen!F462="Verkauf",0,Investionen!J462),0)</f>
        <v>0</v>
      </c>
      <c r="H461" s="13">
        <f>Investionen!A462</f>
        <v>0</v>
      </c>
      <c r="I461" s="14">
        <f>IFERROR(Investionen!I462,0)</f>
        <v>0</v>
      </c>
      <c r="K461" s="145" t="s">
        <v>1233</v>
      </c>
      <c r="L461" s="146" t="s">
        <v>2653</v>
      </c>
      <c r="M461" s="146" t="s">
        <v>3245</v>
      </c>
      <c r="O461" s="13">
        <f>Investionen!A444</f>
        <v>0</v>
      </c>
      <c r="P461" s="14">
        <f>IFERROR(IF(Investionen!F444="Verkauf",0,Investionen!G444),0)</f>
        <v>0</v>
      </c>
      <c r="Q461" s="43"/>
      <c r="R461" s="258"/>
      <c r="T461" s="57"/>
      <c r="U461" s="3">
        <f>ROUND(IFERROR(SUM(T461*(VLOOKUP(S461,API!1:1048576,13,FALSE))),0),2)</f>
        <v>0</v>
      </c>
      <c r="V461" s="56">
        <f>ROUND(SUMIF(Investionen!A4:A5200,S461,Investionen!G4:G5200),2)</f>
        <v>0</v>
      </c>
      <c r="X461" s="31"/>
      <c r="Z461" s="172">
        <f>Investionen!H461</f>
        <v>0</v>
      </c>
      <c r="AE461">
        <v>444</v>
      </c>
      <c r="AJ461">
        <v>441</v>
      </c>
      <c r="AK461" s="199" t="e">
        <f t="shared" si="34"/>
        <v>#VALUE!</v>
      </c>
      <c r="AL461" s="199">
        <f t="shared" ca="1" si="35"/>
        <v>43174</v>
      </c>
      <c r="AM461" t="e">
        <f t="shared" ca="1" si="36"/>
        <v>#VALUE!</v>
      </c>
      <c r="AO461" t="str">
        <f t="shared" si="37"/>
        <v/>
      </c>
      <c r="BA461" s="53"/>
      <c r="BB461" s="53">
        <f>ROUND(SUMIF(Transaktionen!A4:A5200,BA461,Transaktionen!B4:B5200),8)</f>
        <v>0</v>
      </c>
      <c r="BC461" s="53">
        <f>ROUND(IFERROR(SUM(BB461*(VLOOKUP(BA461,API!1:1048576,13,FALSE))),0),2)</f>
        <v>0</v>
      </c>
    </row>
    <row r="462" spans="6:55" ht="15.75" thickBot="1" x14ac:dyDescent="0.3">
      <c r="F462" s="13">
        <f>Investionen!A463</f>
        <v>0</v>
      </c>
      <c r="G462" s="14">
        <f>IFERROR(IF(Investionen!F463="Verkauf",0,Investionen!J463),0)</f>
        <v>0</v>
      </c>
      <c r="H462" s="13">
        <f>Investionen!A463</f>
        <v>0</v>
      </c>
      <c r="I462" s="14">
        <f>IFERROR(Investionen!I463,0)</f>
        <v>0</v>
      </c>
      <c r="K462" s="145" t="s">
        <v>1343</v>
      </c>
      <c r="L462" s="146" t="s">
        <v>2653</v>
      </c>
      <c r="M462" s="146" t="s">
        <v>3354</v>
      </c>
      <c r="O462" s="13">
        <f>Investionen!A445</f>
        <v>0</v>
      </c>
      <c r="P462" s="14">
        <f>IFERROR(IF(Investionen!F445="Verkauf",0,Investionen!G445),0)</f>
        <v>0</v>
      </c>
      <c r="Q462" s="43"/>
      <c r="R462" s="258"/>
      <c r="T462" s="57"/>
      <c r="U462" s="3">
        <f>ROUND(IFERROR(SUM(T462*(VLOOKUP(S462,API!1:1048576,13,FALSE))),0),2)</f>
        <v>0</v>
      </c>
      <c r="V462" s="56">
        <f>ROUND(SUMIF(Investionen!A4:A5200,S462,Investionen!G4:G5200),2)</f>
        <v>0</v>
      </c>
      <c r="X462" s="31"/>
      <c r="Z462" s="172">
        <f>Investionen!H462</f>
        <v>0</v>
      </c>
      <c r="AE462" s="9">
        <v>445</v>
      </c>
      <c r="AF462" s="9"/>
      <c r="AJ462" s="9">
        <v>442</v>
      </c>
      <c r="AK462" s="199" t="e">
        <f t="shared" si="34"/>
        <v>#VALUE!</v>
      </c>
      <c r="AL462" s="199">
        <f t="shared" ca="1" si="35"/>
        <v>43174</v>
      </c>
      <c r="AM462" t="e">
        <f t="shared" ca="1" si="36"/>
        <v>#VALUE!</v>
      </c>
      <c r="AO462" t="str">
        <f t="shared" si="37"/>
        <v/>
      </c>
      <c r="BA462" s="53"/>
      <c r="BB462" s="53">
        <f>ROUND(SUMIF(Transaktionen!A4:A5200,BA462,Transaktionen!B4:B5200),8)</f>
        <v>0</v>
      </c>
      <c r="BC462" s="53">
        <f>ROUND(IFERROR(SUM(BB462*(VLOOKUP(BA462,API!1:1048576,13,FALSE))),0),2)</f>
        <v>0</v>
      </c>
    </row>
    <row r="463" spans="6:55" ht="15.75" thickBot="1" x14ac:dyDescent="0.3">
      <c r="F463" s="13">
        <f>Investionen!A464</f>
        <v>0</v>
      </c>
      <c r="G463" s="14">
        <f>IFERROR(IF(Investionen!F464="Verkauf",0,Investionen!J464),0)</f>
        <v>0</v>
      </c>
      <c r="H463" s="13">
        <f>Investionen!A464</f>
        <v>0</v>
      </c>
      <c r="I463" s="14">
        <f>IFERROR(Investionen!I464,0)</f>
        <v>0</v>
      </c>
      <c r="K463" s="145" t="s">
        <v>1379</v>
      </c>
      <c r="L463" s="146" t="s">
        <v>2653</v>
      </c>
      <c r="M463" s="146" t="s">
        <v>3414</v>
      </c>
      <c r="O463" s="13">
        <f>Investionen!A446</f>
        <v>0</v>
      </c>
      <c r="P463" s="14">
        <f>IFERROR(IF(Investionen!F446="Verkauf",0,Investionen!G446),0)</f>
        <v>0</v>
      </c>
      <c r="Q463" s="43"/>
      <c r="R463" s="258"/>
      <c r="T463" s="57"/>
      <c r="U463" s="3">
        <f>ROUND(IFERROR(SUM(T463*(VLOOKUP(S463,API!1:1048576,13,FALSE))),0),2)</f>
        <v>0</v>
      </c>
      <c r="V463" s="56">
        <f>ROUND(SUMIF(Investionen!A4:A5200,S463,Investionen!G4:G5200),2)</f>
        <v>0</v>
      </c>
      <c r="X463" s="31"/>
      <c r="Z463" s="172">
        <f>Investionen!H463</f>
        <v>0</v>
      </c>
      <c r="AE463">
        <v>446</v>
      </c>
      <c r="AJ463">
        <v>443</v>
      </c>
      <c r="AK463" s="199" t="e">
        <f t="shared" si="34"/>
        <v>#VALUE!</v>
      </c>
      <c r="AL463" s="199">
        <f t="shared" ca="1" si="35"/>
        <v>43174</v>
      </c>
      <c r="AM463" t="e">
        <f t="shared" ca="1" si="36"/>
        <v>#VALUE!</v>
      </c>
      <c r="AO463" t="str">
        <f t="shared" si="37"/>
        <v/>
      </c>
      <c r="BA463" s="53"/>
      <c r="BB463" s="53">
        <f>ROUND(SUMIF(Transaktionen!A4:A5200,BA463,Transaktionen!B4:B5200),8)</f>
        <v>0</v>
      </c>
      <c r="BC463" s="53">
        <f>ROUND(IFERROR(SUM(BB463*(VLOOKUP(BA463,API!1:1048576,13,FALSE))),0),2)</f>
        <v>0</v>
      </c>
    </row>
    <row r="464" spans="6:55" ht="15.75" thickBot="1" x14ac:dyDescent="0.3">
      <c r="F464" s="13">
        <f>Investionen!A465</f>
        <v>0</v>
      </c>
      <c r="G464" s="14">
        <f>IFERROR(IF(Investionen!F465="Verkauf",0,Investionen!J465),0)</f>
        <v>0</v>
      </c>
      <c r="H464" s="13">
        <f>Investionen!A465</f>
        <v>0</v>
      </c>
      <c r="I464" s="14">
        <f>IFERROR(Investionen!I465,0)</f>
        <v>0</v>
      </c>
      <c r="K464" s="145" t="s">
        <v>1597</v>
      </c>
      <c r="L464" s="146" t="s">
        <v>2653</v>
      </c>
      <c r="M464" s="146" t="s">
        <v>3543</v>
      </c>
      <c r="O464" s="13">
        <f>Investionen!A447</f>
        <v>0</v>
      </c>
      <c r="P464" s="14">
        <f>IFERROR(IF(Investionen!F447="Verkauf",0,Investionen!G447),0)</f>
        <v>0</v>
      </c>
      <c r="Q464" s="43"/>
      <c r="R464" s="258"/>
      <c r="T464" s="57"/>
      <c r="U464" s="3">
        <f>ROUND(IFERROR(SUM(T464*(VLOOKUP(S464,API!1:1048576,13,FALSE))),0),2)</f>
        <v>0</v>
      </c>
      <c r="V464" s="56">
        <f>ROUND(SUMIF(Investionen!A4:A5200,S464,Investionen!G4:G5200),2)</f>
        <v>0</v>
      </c>
      <c r="X464" s="31"/>
      <c r="Z464" s="172">
        <f>Investionen!H464</f>
        <v>0</v>
      </c>
      <c r="AE464">
        <v>447</v>
      </c>
      <c r="AJ464">
        <v>444</v>
      </c>
      <c r="AK464" s="199" t="e">
        <f t="shared" si="34"/>
        <v>#VALUE!</v>
      </c>
      <c r="AL464" s="199">
        <f t="shared" ca="1" si="35"/>
        <v>43174</v>
      </c>
      <c r="AM464" t="e">
        <f t="shared" ca="1" si="36"/>
        <v>#VALUE!</v>
      </c>
      <c r="AO464" t="str">
        <f t="shared" si="37"/>
        <v/>
      </c>
      <c r="BA464" s="53"/>
      <c r="BB464" s="53">
        <f>ROUND(SUMIF(Transaktionen!A4:A5200,BA464,Transaktionen!B4:B5200),8)</f>
        <v>0</v>
      </c>
      <c r="BC464" s="53">
        <f>ROUND(IFERROR(SUM(BB464*(VLOOKUP(BA464,API!1:1048576,13,FALSE))),0),2)</f>
        <v>0</v>
      </c>
    </row>
    <row r="465" spans="6:55" ht="15.75" thickBot="1" x14ac:dyDescent="0.3">
      <c r="F465" s="13">
        <f>Investionen!A466</f>
        <v>0</v>
      </c>
      <c r="G465" s="14">
        <f>IFERROR(IF(Investionen!F466="Verkauf",0,Investionen!J466),0)</f>
        <v>0</v>
      </c>
      <c r="H465" s="13">
        <f>Investionen!A466</f>
        <v>0</v>
      </c>
      <c r="I465" s="14">
        <f>IFERROR(Investionen!I466,0)</f>
        <v>0</v>
      </c>
      <c r="K465" s="145" t="s">
        <v>2059</v>
      </c>
      <c r="L465" s="146" t="s">
        <v>2537</v>
      </c>
      <c r="M465" s="146" t="s">
        <v>3881</v>
      </c>
      <c r="O465" s="13">
        <f>Investionen!A448</f>
        <v>0</v>
      </c>
      <c r="P465" s="14">
        <f>IFERROR(IF(Investionen!F448="Verkauf",0,Investionen!G448),0)</f>
        <v>0</v>
      </c>
      <c r="Q465" s="43"/>
      <c r="R465" s="258"/>
      <c r="T465" s="57"/>
      <c r="U465" s="3">
        <f>ROUND(IFERROR(SUM(T465*(VLOOKUP(S465,API!1:1048576,13,FALSE))),0),2)</f>
        <v>0</v>
      </c>
      <c r="V465" s="56">
        <f>ROUND(SUMIF(Investionen!A4:A5200,S465,Investionen!G4:G5200),2)</f>
        <v>0</v>
      </c>
      <c r="X465" s="31"/>
      <c r="Z465" s="172">
        <f>Investionen!H465</f>
        <v>0</v>
      </c>
      <c r="AE465" s="9">
        <v>448</v>
      </c>
      <c r="AF465" s="9"/>
      <c r="AJ465" s="9">
        <v>445</v>
      </c>
      <c r="AK465" s="199" t="e">
        <f t="shared" si="34"/>
        <v>#VALUE!</v>
      </c>
      <c r="AL465" s="199">
        <f t="shared" ca="1" si="35"/>
        <v>43174</v>
      </c>
      <c r="AM465" t="e">
        <f t="shared" ca="1" si="36"/>
        <v>#VALUE!</v>
      </c>
      <c r="AO465" t="str">
        <f t="shared" si="37"/>
        <v/>
      </c>
      <c r="BA465" s="53"/>
      <c r="BB465" s="53">
        <f>ROUND(SUMIF(Transaktionen!A4:A5200,BA465,Transaktionen!B4:B5200),8)</f>
        <v>0</v>
      </c>
      <c r="BC465" s="53">
        <f>ROUND(IFERROR(SUM(BB465*(VLOOKUP(BA465,API!1:1048576,13,FALSE))),0),2)</f>
        <v>0</v>
      </c>
    </row>
    <row r="466" spans="6:55" ht="15.75" thickBot="1" x14ac:dyDescent="0.3">
      <c r="F466" s="13">
        <f>Investionen!A467</f>
        <v>0</v>
      </c>
      <c r="G466" s="14">
        <f>IFERROR(IF(Investionen!F467="Verkauf",0,Investionen!J467),0)</f>
        <v>0</v>
      </c>
      <c r="H466" s="13">
        <f>Investionen!A467</f>
        <v>0</v>
      </c>
      <c r="I466" s="14">
        <f>IFERROR(Investionen!I467,0)</f>
        <v>0</v>
      </c>
      <c r="K466" s="147" t="s">
        <v>2030</v>
      </c>
      <c r="L466" s="148" t="s">
        <v>2537</v>
      </c>
      <c r="M466" s="148" t="s">
        <v>4048</v>
      </c>
      <c r="O466" s="13">
        <f>Investionen!A449</f>
        <v>0</v>
      </c>
      <c r="P466" s="14">
        <f>IFERROR(IF(Investionen!F449="Verkauf",0,Investionen!G449),0)</f>
        <v>0</v>
      </c>
      <c r="Q466" s="43"/>
      <c r="R466" s="258"/>
      <c r="T466" s="57"/>
      <c r="U466" s="3">
        <f>ROUND(IFERROR(SUM(T466*(VLOOKUP(S466,API!1:1048576,13,FALSE))),0),2)</f>
        <v>0</v>
      </c>
      <c r="V466" s="56">
        <f>ROUND(SUMIF(Investionen!A4:A5200,S466,Investionen!G4:G5200),2)</f>
        <v>0</v>
      </c>
      <c r="X466" s="31"/>
      <c r="Z466" s="172">
        <f>Investionen!H466</f>
        <v>0</v>
      </c>
      <c r="AE466">
        <v>449</v>
      </c>
      <c r="AJ466">
        <v>446</v>
      </c>
      <c r="AK466" s="199" t="e">
        <f t="shared" si="34"/>
        <v>#VALUE!</v>
      </c>
      <c r="AL466" s="199">
        <f t="shared" ca="1" si="35"/>
        <v>43174</v>
      </c>
      <c r="AM466" t="e">
        <f t="shared" ca="1" si="36"/>
        <v>#VALUE!</v>
      </c>
      <c r="AO466" t="str">
        <f t="shared" si="37"/>
        <v/>
      </c>
      <c r="BA466" s="53"/>
      <c r="BB466" s="53">
        <f>ROUND(SUMIF(Transaktionen!A4:A5200,BA466,Transaktionen!B4:B5200),8)</f>
        <v>0</v>
      </c>
      <c r="BC466" s="53">
        <f>ROUND(IFERROR(SUM(BB466*(VLOOKUP(BA466,API!1:1048576,13,FALSE))),0),2)</f>
        <v>0</v>
      </c>
    </row>
    <row r="467" spans="6:55" ht="15.75" thickBot="1" x14ac:dyDescent="0.3">
      <c r="F467" s="13">
        <f>Investionen!A468</f>
        <v>0</v>
      </c>
      <c r="G467" s="14">
        <f>IFERROR(IF(Investionen!F468="Verkauf",0,Investionen!J468),0)</f>
        <v>0</v>
      </c>
      <c r="H467" s="13">
        <f>Investionen!A468</f>
        <v>0</v>
      </c>
      <c r="I467" s="14">
        <f>IFERROR(Investionen!I468,0)</f>
        <v>0</v>
      </c>
      <c r="K467" s="147" t="s">
        <v>2164</v>
      </c>
      <c r="L467" s="148" t="s">
        <v>2537</v>
      </c>
      <c r="M467" s="148" t="s">
        <v>4154</v>
      </c>
      <c r="O467" s="13">
        <f>Investionen!A450</f>
        <v>0</v>
      </c>
      <c r="P467" s="14">
        <f>IFERROR(IF(Investionen!F450="Verkauf",0,Investionen!G450),0)</f>
        <v>0</v>
      </c>
      <c r="Q467" s="43"/>
      <c r="R467" s="258"/>
      <c r="T467" s="57"/>
      <c r="U467" s="3">
        <f>ROUND(IFERROR(SUM(T467*(VLOOKUP(S467,API!1:1048576,13,FALSE))),0),2)</f>
        <v>0</v>
      </c>
      <c r="V467" s="56">
        <f>ROUND(SUMIF(Investionen!A4:A5200,S467,Investionen!G4:G5200),2)</f>
        <v>0</v>
      </c>
      <c r="X467" s="31"/>
      <c r="Z467" s="172">
        <f>Investionen!H467</f>
        <v>0</v>
      </c>
      <c r="AE467">
        <v>450</v>
      </c>
      <c r="AJ467">
        <v>447</v>
      </c>
      <c r="AK467" s="199" t="e">
        <f t="shared" si="34"/>
        <v>#VALUE!</v>
      </c>
      <c r="AL467" s="199">
        <f t="shared" ca="1" si="35"/>
        <v>43174</v>
      </c>
      <c r="AM467" t="e">
        <f t="shared" ca="1" si="36"/>
        <v>#VALUE!</v>
      </c>
      <c r="AO467" t="str">
        <f t="shared" si="37"/>
        <v/>
      </c>
      <c r="BA467" s="53"/>
      <c r="BB467" s="53">
        <f>ROUND(SUMIF(Transaktionen!A4:A5200,BA467,Transaktionen!B4:B5200),8)</f>
        <v>0</v>
      </c>
      <c r="BC467" s="53">
        <f>ROUND(IFERROR(SUM(BB467*(VLOOKUP(BA467,API!1:1048576,13,FALSE))),0),2)</f>
        <v>0</v>
      </c>
    </row>
    <row r="468" spans="6:55" ht="15.75" thickBot="1" x14ac:dyDescent="0.3">
      <c r="K468" s="145" t="s">
        <v>1344</v>
      </c>
      <c r="L468" s="146" t="s">
        <v>2569</v>
      </c>
      <c r="M468" s="146" t="s">
        <v>3341</v>
      </c>
      <c r="O468" s="13">
        <f>Investionen!A451</f>
        <v>0</v>
      </c>
      <c r="P468" s="14">
        <f>IFERROR(IF(Investionen!F451="Verkauf",0,Investionen!G451),0)</f>
        <v>0</v>
      </c>
      <c r="Q468" s="43"/>
      <c r="R468" s="258"/>
      <c r="T468" s="57"/>
      <c r="U468" s="3">
        <f>ROUND(IFERROR(SUM(T468*(VLOOKUP(S468,API!1:1048576,13,FALSE))),0),2)</f>
        <v>0</v>
      </c>
      <c r="V468" s="56">
        <f>ROUND(SUMIF(Investionen!A4:A5200,S468,Investionen!G4:G5200),2)</f>
        <v>0</v>
      </c>
      <c r="X468" s="31"/>
      <c r="Z468" s="172">
        <f>Investionen!H468</f>
        <v>0</v>
      </c>
      <c r="AE468" s="9">
        <v>451</v>
      </c>
      <c r="AF468" s="9"/>
      <c r="AJ468" s="9">
        <v>448</v>
      </c>
      <c r="AK468" s="199" t="e">
        <f t="shared" si="34"/>
        <v>#VALUE!</v>
      </c>
      <c r="AL468" s="199">
        <f t="shared" ca="1" si="35"/>
        <v>43174</v>
      </c>
      <c r="AM468" t="e">
        <f t="shared" ca="1" si="36"/>
        <v>#VALUE!</v>
      </c>
      <c r="AO468" t="str">
        <f t="shared" si="37"/>
        <v/>
      </c>
      <c r="BA468" s="53"/>
      <c r="BB468" s="53">
        <f>ROUND(SUMIF(Transaktionen!A4:A5200,BA468,Transaktionen!B4:B5200),8)</f>
        <v>0</v>
      </c>
      <c r="BC468" s="53">
        <f>ROUND(IFERROR(SUM(BB468*(VLOOKUP(BA468,API!1:1048576,13,FALSE))),0),2)</f>
        <v>0</v>
      </c>
    </row>
    <row r="469" spans="6:55" ht="15.75" thickBot="1" x14ac:dyDescent="0.3">
      <c r="K469" s="147" t="s">
        <v>1931</v>
      </c>
      <c r="L469" s="148" t="s">
        <v>2569</v>
      </c>
      <c r="M469" s="148" t="s">
        <v>3888</v>
      </c>
      <c r="O469" s="13">
        <f>Investionen!A452</f>
        <v>0</v>
      </c>
      <c r="P469" s="14">
        <f>IFERROR(IF(Investionen!F452="Verkauf",0,Investionen!G452),0)</f>
        <v>0</v>
      </c>
      <c r="Q469" s="43"/>
      <c r="R469" s="258"/>
      <c r="T469" s="57"/>
      <c r="U469" s="3">
        <f>ROUND(IFERROR(SUM(T469*(VLOOKUP(S469,API!1:1048576,13,FALSE))),0),2)</f>
        <v>0</v>
      </c>
      <c r="V469" s="56">
        <f>ROUND(SUMIF(Investionen!A4:A5200,S469,Investionen!G4:G5200),2)</f>
        <v>0</v>
      </c>
      <c r="X469" s="31"/>
      <c r="Z469" s="172">
        <f>Investionen!H469</f>
        <v>0</v>
      </c>
      <c r="AE469">
        <v>452</v>
      </c>
      <c r="AJ469">
        <v>449</v>
      </c>
      <c r="AK469" s="199" t="e">
        <f t="shared" si="34"/>
        <v>#VALUE!</v>
      </c>
      <c r="AL469" s="199">
        <f t="shared" ca="1" si="35"/>
        <v>43174</v>
      </c>
      <c r="AM469" t="e">
        <f t="shared" ca="1" si="36"/>
        <v>#VALUE!</v>
      </c>
      <c r="AO469" t="str">
        <f t="shared" si="37"/>
        <v/>
      </c>
      <c r="BA469" s="53"/>
      <c r="BB469" s="53">
        <f>ROUND(SUMIF(Transaktionen!A4:A5200,BA469,Transaktionen!B4:B5200),8)</f>
        <v>0</v>
      </c>
      <c r="BC469" s="53">
        <f>ROUND(IFERROR(SUM(BB469*(VLOOKUP(BA469,API!1:1048576,13,FALSE))),0),2)</f>
        <v>0</v>
      </c>
    </row>
    <row r="470" spans="6:55" ht="15.75" thickBot="1" x14ac:dyDescent="0.3">
      <c r="K470" s="147" t="s">
        <v>1862</v>
      </c>
      <c r="L470" s="148" t="s">
        <v>2569</v>
      </c>
      <c r="M470" s="148" t="s">
        <v>3984</v>
      </c>
      <c r="O470" s="13">
        <f>Investionen!A453</f>
        <v>0</v>
      </c>
      <c r="P470" s="14">
        <f>IFERROR(IF(Investionen!F453="Verkauf",0,Investionen!G453),0)</f>
        <v>0</v>
      </c>
      <c r="Q470" s="43"/>
      <c r="R470" s="258"/>
      <c r="T470" s="57"/>
      <c r="U470" s="3">
        <f>ROUND(IFERROR(SUM(T470*(VLOOKUP(S470,API!1:1048576,13,FALSE))),0),2)</f>
        <v>0</v>
      </c>
      <c r="V470" s="56">
        <f>ROUND(SUMIF(Investionen!A4:A5200,S470,Investionen!G4:G5200),2)</f>
        <v>0</v>
      </c>
      <c r="X470" s="31"/>
      <c r="Z470" s="172">
        <f>Investionen!H470</f>
        <v>0</v>
      </c>
      <c r="AE470">
        <v>453</v>
      </c>
      <c r="AJ470">
        <v>450</v>
      </c>
      <c r="AK470" s="199" t="e">
        <f t="shared" ref="AK470:AK485" si="38">DATEVALUE(AI470)</f>
        <v>#VALUE!</v>
      </c>
      <c r="AL470" s="199">
        <f t="shared" ref="AL470:AL485" ca="1" si="39">TODAY()</f>
        <v>43174</v>
      </c>
      <c r="AM470" t="e">
        <f t="shared" ref="AM470:AM485" ca="1" si="40">SUM(AL470-AK470) +1</f>
        <v>#VALUE!</v>
      </c>
      <c r="AO470" t="str">
        <f t="shared" ref="AO470:AO485" si="41">AN470&amp;AH470</f>
        <v/>
      </c>
      <c r="BA470" s="53"/>
      <c r="BB470" s="53">
        <f>ROUND(SUMIF(Transaktionen!A4:A5200,BA470,Transaktionen!B4:B5200),8)</f>
        <v>0</v>
      </c>
      <c r="BC470" s="53">
        <f>ROUND(IFERROR(SUM(BB470*(VLOOKUP(BA470,API!1:1048576,13,FALSE))),0),2)</f>
        <v>0</v>
      </c>
    </row>
    <row r="471" spans="6:55" ht="15.75" thickBot="1" x14ac:dyDescent="0.3">
      <c r="K471" s="147" t="s">
        <v>2288</v>
      </c>
      <c r="L471" s="148" t="s">
        <v>2569</v>
      </c>
      <c r="M471" s="148" t="s">
        <v>4271</v>
      </c>
      <c r="O471" s="13">
        <f>Investionen!A454</f>
        <v>0</v>
      </c>
      <c r="P471" s="14">
        <f>IFERROR(IF(Investionen!F454="Verkauf",0,Investionen!G454),0)</f>
        <v>0</v>
      </c>
      <c r="Q471" s="43"/>
      <c r="R471" s="258"/>
      <c r="T471" s="57"/>
      <c r="U471" s="3">
        <f>ROUND(IFERROR(SUM(T471*(VLOOKUP(S471,API!1:1048576,13,FALSE))),0),2)</f>
        <v>0</v>
      </c>
      <c r="V471" s="56">
        <f>ROUND(SUMIF(Investionen!A4:A5200,S471,Investionen!G4:G5200),2)</f>
        <v>0</v>
      </c>
      <c r="X471" s="31"/>
      <c r="Z471" s="172">
        <f>Investionen!H471</f>
        <v>0</v>
      </c>
      <c r="AE471" s="9">
        <v>454</v>
      </c>
      <c r="AF471" s="9"/>
      <c r="AJ471" s="9">
        <v>451</v>
      </c>
      <c r="AK471" s="199" t="e">
        <f t="shared" si="38"/>
        <v>#VALUE!</v>
      </c>
      <c r="AL471" s="199">
        <f t="shared" ca="1" si="39"/>
        <v>43174</v>
      </c>
      <c r="AM471" t="e">
        <f t="shared" ca="1" si="40"/>
        <v>#VALUE!</v>
      </c>
      <c r="AO471" t="str">
        <f t="shared" si="41"/>
        <v/>
      </c>
      <c r="BA471" s="53"/>
      <c r="BB471" s="53">
        <f>ROUND(SUMIF(Transaktionen!A4:A5200,BA471,Transaktionen!B4:B5200),8)</f>
        <v>0</v>
      </c>
      <c r="BC471" s="53">
        <f>ROUND(IFERROR(SUM(BB471*(VLOOKUP(BA471,API!1:1048576,13,FALSE))),0),2)</f>
        <v>0</v>
      </c>
    </row>
    <row r="472" spans="6:55" ht="15.75" thickBot="1" x14ac:dyDescent="0.3">
      <c r="K472" s="147" t="s">
        <v>2445</v>
      </c>
      <c r="L472" s="148" t="s">
        <v>2598</v>
      </c>
      <c r="M472" s="148" t="s">
        <v>3181</v>
      </c>
      <c r="O472" s="13">
        <f>Investionen!A455</f>
        <v>0</v>
      </c>
      <c r="P472" s="14">
        <f>IFERROR(IF(Investionen!F455="Verkauf",0,Investionen!G455),0)</f>
        <v>0</v>
      </c>
      <c r="Q472" s="43"/>
      <c r="R472" s="258"/>
      <c r="T472" s="57"/>
      <c r="U472" s="3">
        <f>ROUND(IFERROR(SUM(T472*(VLOOKUP(S472,API!1:1048576,13,FALSE))),0),2)</f>
        <v>0</v>
      </c>
      <c r="V472" s="56">
        <f>ROUND(SUMIF(Investionen!A4:A5200,S472,Investionen!G4:G5200),2)</f>
        <v>0</v>
      </c>
      <c r="X472" s="31"/>
      <c r="Z472" s="172">
        <f>Investionen!H472</f>
        <v>0</v>
      </c>
      <c r="AE472">
        <v>455</v>
      </c>
      <c r="AJ472">
        <v>452</v>
      </c>
      <c r="AK472" s="199" t="e">
        <f t="shared" si="38"/>
        <v>#VALUE!</v>
      </c>
      <c r="AL472" s="199">
        <f t="shared" ca="1" si="39"/>
        <v>43174</v>
      </c>
      <c r="AM472" t="e">
        <f t="shared" ca="1" si="40"/>
        <v>#VALUE!</v>
      </c>
      <c r="AO472" t="str">
        <f t="shared" si="41"/>
        <v/>
      </c>
      <c r="BA472" s="53"/>
      <c r="BB472" s="53">
        <f>ROUND(SUMIF(Transaktionen!A4:A5200,BA472,Transaktionen!B4:B5200),8)</f>
        <v>0</v>
      </c>
      <c r="BC472" s="53">
        <f>ROUND(IFERROR(SUM(BB472*(VLOOKUP(BA472,API!1:1048576,13,FALSE))),0),2)</f>
        <v>0</v>
      </c>
    </row>
    <row r="473" spans="6:55" ht="15.75" thickBot="1" x14ac:dyDescent="0.3">
      <c r="K473" s="145" t="s">
        <v>1229</v>
      </c>
      <c r="L473" s="146" t="s">
        <v>2598</v>
      </c>
      <c r="M473" s="146" t="s">
        <v>3229</v>
      </c>
      <c r="O473" s="13">
        <f>Investionen!A456</f>
        <v>0</v>
      </c>
      <c r="P473" s="14">
        <f>IFERROR(IF(Investionen!F456="Verkauf",0,Investionen!G456),0)</f>
        <v>0</v>
      </c>
      <c r="Q473" s="43"/>
      <c r="R473" s="258"/>
      <c r="T473" s="57"/>
      <c r="U473" s="3">
        <f>ROUND(IFERROR(SUM(T473*(VLOOKUP(S473,API!1:1048576,13,FALSE))),0),2)</f>
        <v>0</v>
      </c>
      <c r="V473" s="56">
        <f>ROUND(SUMIF(Investionen!A4:A5200,S473,Investionen!G4:G5200),2)</f>
        <v>0</v>
      </c>
      <c r="X473" s="31"/>
      <c r="Z473" s="172">
        <f>Investionen!H473</f>
        <v>0</v>
      </c>
      <c r="AE473">
        <v>456</v>
      </c>
      <c r="AJ473">
        <v>453</v>
      </c>
      <c r="AK473" s="199" t="e">
        <f t="shared" si="38"/>
        <v>#VALUE!</v>
      </c>
      <c r="AL473" s="199">
        <f t="shared" ca="1" si="39"/>
        <v>43174</v>
      </c>
      <c r="AM473" t="e">
        <f t="shared" ca="1" si="40"/>
        <v>#VALUE!</v>
      </c>
      <c r="AO473" t="str">
        <f t="shared" si="41"/>
        <v/>
      </c>
      <c r="BA473" s="53"/>
      <c r="BB473" s="53">
        <f>ROUND(SUMIF(Transaktionen!A4:A5200,BA473,Transaktionen!B4:B5200),8)</f>
        <v>0</v>
      </c>
      <c r="BC473" s="53">
        <f>ROUND(IFERROR(SUM(BB473*(VLOOKUP(BA473,API!1:1048576,13,FALSE))),0),2)</f>
        <v>0</v>
      </c>
    </row>
    <row r="474" spans="6:55" ht="15.75" thickBot="1" x14ac:dyDescent="0.3">
      <c r="K474" s="145" t="s">
        <v>1253</v>
      </c>
      <c r="L474" s="146" t="s">
        <v>2598</v>
      </c>
      <c r="M474" s="146" t="s">
        <v>3257</v>
      </c>
      <c r="O474" s="13">
        <f>Investionen!A457</f>
        <v>0</v>
      </c>
      <c r="P474" s="14">
        <f>IFERROR(IF(Investionen!F457="Verkauf",0,Investionen!G457),0)</f>
        <v>0</v>
      </c>
      <c r="Q474" s="43"/>
      <c r="R474" s="258"/>
      <c r="T474" s="57"/>
      <c r="U474" s="3">
        <f>ROUND(IFERROR(SUM(T474*(VLOOKUP(S474,API!1:1048576,13,FALSE))),0),2)</f>
        <v>0</v>
      </c>
      <c r="V474" s="56">
        <f>ROUND(SUMIF(Investionen!A4:A5200,S474,Investionen!G4:G5200),2)</f>
        <v>0</v>
      </c>
      <c r="X474" s="31"/>
      <c r="Z474" s="172">
        <f>Investionen!H474</f>
        <v>0</v>
      </c>
      <c r="AE474" s="9">
        <v>457</v>
      </c>
      <c r="AF474" s="9"/>
      <c r="AJ474" s="9">
        <v>454</v>
      </c>
      <c r="AK474" s="199" t="e">
        <f t="shared" si="38"/>
        <v>#VALUE!</v>
      </c>
      <c r="AL474" s="199">
        <f t="shared" ca="1" si="39"/>
        <v>43174</v>
      </c>
      <c r="AM474" t="e">
        <f t="shared" ca="1" si="40"/>
        <v>#VALUE!</v>
      </c>
      <c r="AO474" t="str">
        <f t="shared" si="41"/>
        <v/>
      </c>
      <c r="BA474" s="53"/>
      <c r="BB474" s="53">
        <f>ROUND(SUMIF(Transaktionen!A4:A5200,BA474,Transaktionen!B4:B5200),8)</f>
        <v>0</v>
      </c>
      <c r="BC474" s="53">
        <f>ROUND(IFERROR(SUM(BB474*(VLOOKUP(BA474,API!1:1048576,13,FALSE))),0),2)</f>
        <v>0</v>
      </c>
    </row>
    <row r="475" spans="6:55" ht="15.75" thickBot="1" x14ac:dyDescent="0.3">
      <c r="K475" s="147" t="s">
        <v>1245</v>
      </c>
      <c r="L475" s="148" t="s">
        <v>2598</v>
      </c>
      <c r="M475" s="148" t="s">
        <v>3266</v>
      </c>
      <c r="O475" s="13">
        <f>Investionen!A458</f>
        <v>0</v>
      </c>
      <c r="P475" s="14">
        <f>IFERROR(IF(Investionen!F458="Verkauf",0,Investionen!G458),0)</f>
        <v>0</v>
      </c>
      <c r="Q475" s="43"/>
      <c r="R475" s="258"/>
      <c r="T475" s="57"/>
      <c r="U475" s="3">
        <f>ROUND(IFERROR(SUM(T475*(VLOOKUP(S475,API!1:1048576,13,FALSE))),0),2)</f>
        <v>0</v>
      </c>
      <c r="V475" s="56">
        <f>ROUND(SUMIF(Investionen!A4:A5200,S475,Investionen!G4:G5200),2)</f>
        <v>0</v>
      </c>
      <c r="X475" s="31"/>
      <c r="Z475" s="172">
        <f>Investionen!H475</f>
        <v>0</v>
      </c>
      <c r="AE475">
        <v>458</v>
      </c>
      <c r="AJ475">
        <v>455</v>
      </c>
      <c r="AK475" s="199" t="e">
        <f t="shared" si="38"/>
        <v>#VALUE!</v>
      </c>
      <c r="AL475" s="199">
        <f t="shared" ca="1" si="39"/>
        <v>43174</v>
      </c>
      <c r="AM475" t="e">
        <f t="shared" ca="1" si="40"/>
        <v>#VALUE!</v>
      </c>
      <c r="AO475" t="str">
        <f t="shared" si="41"/>
        <v/>
      </c>
      <c r="BA475" s="53"/>
      <c r="BB475" s="53">
        <f>ROUND(SUMIF(Transaktionen!A4:A5200,BA475,Transaktionen!B4:B5200),8)</f>
        <v>0</v>
      </c>
      <c r="BC475" s="53">
        <f>ROUND(IFERROR(SUM(BB475*(VLOOKUP(BA475,API!1:1048576,13,FALSE))),0),2)</f>
        <v>0</v>
      </c>
    </row>
    <row r="476" spans="6:55" ht="15.75" thickBot="1" x14ac:dyDescent="0.3">
      <c r="K476" s="147" t="s">
        <v>1979</v>
      </c>
      <c r="L476" s="148" t="s">
        <v>2598</v>
      </c>
      <c r="M476" s="148" t="s">
        <v>3720</v>
      </c>
      <c r="O476" s="13">
        <f>Investionen!A459</f>
        <v>0</v>
      </c>
      <c r="P476" s="14">
        <f>IFERROR(IF(Investionen!F459="Verkauf",0,Investionen!G459),0)</f>
        <v>0</v>
      </c>
      <c r="Q476" s="43"/>
      <c r="R476" s="258"/>
      <c r="T476" s="57"/>
      <c r="U476" s="3">
        <f>ROUND(IFERROR(SUM(T476*(VLOOKUP(S476,API!1:1048576,13,FALSE))),0),2)</f>
        <v>0</v>
      </c>
      <c r="V476" s="56">
        <f>ROUND(SUMIF(Investionen!A4:A5200,S476,Investionen!G4:G5200),2)</f>
        <v>0</v>
      </c>
      <c r="X476" s="31"/>
      <c r="Z476" s="172">
        <f>Investionen!H476</f>
        <v>0</v>
      </c>
      <c r="AE476">
        <v>459</v>
      </c>
      <c r="AJ476">
        <v>456</v>
      </c>
      <c r="AK476" s="199" t="e">
        <f t="shared" si="38"/>
        <v>#VALUE!</v>
      </c>
      <c r="AL476" s="199">
        <f t="shared" ca="1" si="39"/>
        <v>43174</v>
      </c>
      <c r="AM476" t="e">
        <f t="shared" ca="1" si="40"/>
        <v>#VALUE!</v>
      </c>
      <c r="AO476" t="str">
        <f t="shared" si="41"/>
        <v/>
      </c>
      <c r="BA476" s="53"/>
      <c r="BB476" s="53">
        <f>ROUND(SUMIF(Transaktionen!A4:A5200,BA476,Transaktionen!B4:B5200),8)</f>
        <v>0</v>
      </c>
      <c r="BC476" s="53">
        <f>ROUND(IFERROR(SUM(BB476*(VLOOKUP(BA476,API!1:1048576,13,FALSE))),0),2)</f>
        <v>0</v>
      </c>
    </row>
    <row r="477" spans="6:55" ht="15.75" thickBot="1" x14ac:dyDescent="0.3">
      <c r="K477" s="145" t="s">
        <v>2133</v>
      </c>
      <c r="L477" s="146" t="s">
        <v>2598</v>
      </c>
      <c r="M477" s="146" t="s">
        <v>4098</v>
      </c>
      <c r="O477" s="13">
        <f>Investionen!A460</f>
        <v>0</v>
      </c>
      <c r="P477" s="14">
        <f>IFERROR(IF(Investionen!F460="Verkauf",0,Investionen!G460),0)</f>
        <v>0</v>
      </c>
      <c r="Q477" s="43"/>
      <c r="R477" s="258"/>
      <c r="T477" s="57"/>
      <c r="U477" s="3">
        <f>ROUND(IFERROR(SUM(T477*(VLOOKUP(S477,API!1:1048576,13,FALSE))),0),2)</f>
        <v>0</v>
      </c>
      <c r="V477" s="56">
        <f>ROUND(SUMIF(Investionen!A4:A5200,S477,Investionen!G4:G5200),2)</f>
        <v>0</v>
      </c>
      <c r="X477" s="31"/>
      <c r="Z477" s="172">
        <f>Investionen!H477</f>
        <v>0</v>
      </c>
      <c r="AE477" s="9">
        <v>460</v>
      </c>
      <c r="AF477" s="9"/>
      <c r="AJ477" s="9">
        <v>457</v>
      </c>
      <c r="AK477" s="199" t="e">
        <f t="shared" si="38"/>
        <v>#VALUE!</v>
      </c>
      <c r="AL477" s="199">
        <f t="shared" ca="1" si="39"/>
        <v>43174</v>
      </c>
      <c r="AM477" t="e">
        <f t="shared" ca="1" si="40"/>
        <v>#VALUE!</v>
      </c>
      <c r="AO477" t="str">
        <f t="shared" si="41"/>
        <v/>
      </c>
      <c r="BA477" s="53"/>
      <c r="BB477" s="53">
        <f>ROUND(SUMIF(Transaktionen!A4:A5200,BA477,Transaktionen!B4:B5200),8)</f>
        <v>0</v>
      </c>
      <c r="BC477" s="53">
        <f>ROUND(IFERROR(SUM(BB477*(VLOOKUP(BA477,API!1:1048576,13,FALSE))),0),2)</f>
        <v>0</v>
      </c>
    </row>
    <row r="478" spans="6:55" ht="15.75" thickBot="1" x14ac:dyDescent="0.3">
      <c r="K478" s="147" t="s">
        <v>1652</v>
      </c>
      <c r="L478" s="148" t="s">
        <v>2598</v>
      </c>
      <c r="M478" s="148" t="s">
        <v>4120</v>
      </c>
      <c r="O478" s="13">
        <f>Investionen!A461</f>
        <v>0</v>
      </c>
      <c r="P478" s="14">
        <f>IFERROR(IF(Investionen!F461="Verkauf",0,Investionen!G461),0)</f>
        <v>0</v>
      </c>
      <c r="Q478" s="43"/>
      <c r="R478" s="258"/>
      <c r="T478" s="57"/>
      <c r="U478" s="3">
        <f>ROUND(IFERROR(SUM(T478*(VLOOKUP(S478,API!1:1048576,13,FALSE))),0),2)</f>
        <v>0</v>
      </c>
      <c r="V478" s="56">
        <f>ROUND(SUMIF(Investionen!A4:A5200,S478,Investionen!G4:G5200),2)</f>
        <v>0</v>
      </c>
      <c r="X478" s="31"/>
      <c r="Z478" s="172">
        <f>Investionen!H478</f>
        <v>0</v>
      </c>
      <c r="AE478">
        <v>461</v>
      </c>
      <c r="AJ478">
        <v>458</v>
      </c>
      <c r="AK478" s="199" t="e">
        <f t="shared" si="38"/>
        <v>#VALUE!</v>
      </c>
      <c r="AL478" s="199">
        <f t="shared" ca="1" si="39"/>
        <v>43174</v>
      </c>
      <c r="AM478" t="e">
        <f t="shared" ca="1" si="40"/>
        <v>#VALUE!</v>
      </c>
      <c r="AO478" t="str">
        <f t="shared" si="41"/>
        <v/>
      </c>
      <c r="BA478" s="53"/>
      <c r="BB478" s="53">
        <f>ROUND(SUMIF(Transaktionen!A4:A5200,BA478,Transaktionen!B4:B5200),8)</f>
        <v>0</v>
      </c>
      <c r="BC478" s="53">
        <f>ROUND(IFERROR(SUM(BB478*(VLOOKUP(BA478,API!1:1048576,13,FALSE))),0),2)</f>
        <v>0</v>
      </c>
    </row>
    <row r="479" spans="6:55" ht="15.75" thickBot="1" x14ac:dyDescent="0.3">
      <c r="K479" s="147" t="s">
        <v>1665</v>
      </c>
      <c r="L479" s="148" t="s">
        <v>2565</v>
      </c>
      <c r="M479" s="148" t="s">
        <v>3679</v>
      </c>
      <c r="O479" s="13">
        <f>Investionen!A462</f>
        <v>0</v>
      </c>
      <c r="P479" s="14">
        <f>IFERROR(IF(Investionen!F462="Verkauf",0,Investionen!G462),0)</f>
        <v>0</v>
      </c>
      <c r="Q479" s="43"/>
      <c r="R479" s="258"/>
      <c r="T479" s="57"/>
      <c r="U479" s="3">
        <f>ROUND(IFERROR(SUM(T479*(VLOOKUP(S479,API!1:1048576,13,FALSE))),0),2)</f>
        <v>0</v>
      </c>
      <c r="V479" s="56">
        <f>ROUND(SUMIF(Investionen!A4:A5200,S479,Investionen!G4:G5200),2)</f>
        <v>0</v>
      </c>
      <c r="X479" s="31"/>
      <c r="Z479" s="172">
        <f>Investionen!H479</f>
        <v>0</v>
      </c>
      <c r="AE479">
        <v>462</v>
      </c>
      <c r="AJ479">
        <v>459</v>
      </c>
      <c r="AK479" s="199" t="e">
        <f t="shared" si="38"/>
        <v>#VALUE!</v>
      </c>
      <c r="AL479" s="199">
        <f t="shared" ca="1" si="39"/>
        <v>43174</v>
      </c>
      <c r="AM479" t="e">
        <f t="shared" ca="1" si="40"/>
        <v>#VALUE!</v>
      </c>
      <c r="AO479" t="str">
        <f t="shared" si="41"/>
        <v/>
      </c>
      <c r="BA479" s="53"/>
      <c r="BB479" s="53">
        <f>ROUND(SUMIF(Transaktionen!A4:A5200,BA479,Transaktionen!B4:B5200),8)</f>
        <v>0</v>
      </c>
      <c r="BC479" s="53">
        <f>ROUND(IFERROR(SUM(BB479*(VLOOKUP(BA479,API!1:1048576,13,FALSE))),0),2)</f>
        <v>0</v>
      </c>
    </row>
    <row r="480" spans="6:55" ht="15.75" thickBot="1" x14ac:dyDescent="0.3">
      <c r="K480" s="145" t="s">
        <v>1975</v>
      </c>
      <c r="L480" s="146" t="s">
        <v>2565</v>
      </c>
      <c r="M480" s="146" t="s">
        <v>3717</v>
      </c>
      <c r="O480" s="13">
        <f>Investionen!A463</f>
        <v>0</v>
      </c>
      <c r="P480" s="14">
        <f>IFERROR(IF(Investionen!F463="Verkauf",0,Investionen!G463),0)</f>
        <v>0</v>
      </c>
      <c r="Q480" s="43"/>
      <c r="R480" s="258"/>
      <c r="T480" s="57"/>
      <c r="U480" s="3">
        <f>ROUND(IFERROR(SUM(T480*(VLOOKUP(S480,API!1:1048576,13,FALSE))),0),2)</f>
        <v>0</v>
      </c>
      <c r="V480" s="56">
        <f>ROUND(SUMIF(Investionen!A4:A5200,S480,Investionen!G4:G5200),2)</f>
        <v>0</v>
      </c>
      <c r="X480" s="31"/>
      <c r="Z480" s="172">
        <f>Investionen!H480</f>
        <v>0</v>
      </c>
      <c r="AE480" s="9">
        <v>463</v>
      </c>
      <c r="AF480" s="9"/>
      <c r="AJ480" s="9">
        <v>460</v>
      </c>
      <c r="AK480" s="199" t="e">
        <f t="shared" si="38"/>
        <v>#VALUE!</v>
      </c>
      <c r="AL480" s="199">
        <f t="shared" ca="1" si="39"/>
        <v>43174</v>
      </c>
      <c r="AM480" t="e">
        <f t="shared" ca="1" si="40"/>
        <v>#VALUE!</v>
      </c>
      <c r="AO480" t="str">
        <f t="shared" si="41"/>
        <v/>
      </c>
      <c r="BA480" s="53"/>
      <c r="BB480" s="53">
        <f>ROUND(SUMIF(Transaktionen!A4:A5200,BA480,Transaktionen!B4:B5200),8)</f>
        <v>0</v>
      </c>
      <c r="BC480" s="53">
        <f>ROUND(IFERROR(SUM(BB480*(VLOOKUP(BA480,API!1:1048576,13,FALSE))),0),2)</f>
        <v>0</v>
      </c>
    </row>
    <row r="481" spans="11:55" ht="15.75" thickBot="1" x14ac:dyDescent="0.3">
      <c r="K481" s="145" t="s">
        <v>1963</v>
      </c>
      <c r="L481" s="146" t="s">
        <v>2565</v>
      </c>
      <c r="M481" s="146" t="s">
        <v>4157</v>
      </c>
      <c r="O481" s="13">
        <f>Investionen!A464</f>
        <v>0</v>
      </c>
      <c r="P481" s="14">
        <f>IFERROR(IF(Investionen!F464="Verkauf",0,Investionen!G464),0)</f>
        <v>0</v>
      </c>
      <c r="Q481" s="43"/>
      <c r="R481" s="258"/>
      <c r="T481" s="57"/>
      <c r="U481" s="3">
        <f>ROUND(IFERROR(SUM(T481*(VLOOKUP(S481,API!1:1048576,13,FALSE))),0),2)</f>
        <v>0</v>
      </c>
      <c r="V481" s="56">
        <f>ROUND(SUMIF(Investionen!A4:A5200,S481,Investionen!G4:G5200),2)</f>
        <v>0</v>
      </c>
      <c r="X481" s="31"/>
      <c r="Z481" s="172">
        <f>Investionen!H481</f>
        <v>0</v>
      </c>
      <c r="AE481">
        <v>464</v>
      </c>
      <c r="AJ481">
        <v>461</v>
      </c>
      <c r="AK481" s="199" t="e">
        <f t="shared" si="38"/>
        <v>#VALUE!</v>
      </c>
      <c r="AL481" s="199">
        <f t="shared" ca="1" si="39"/>
        <v>43174</v>
      </c>
      <c r="AM481" t="e">
        <f t="shared" ca="1" si="40"/>
        <v>#VALUE!</v>
      </c>
      <c r="AO481" t="str">
        <f t="shared" si="41"/>
        <v/>
      </c>
      <c r="BA481" s="53"/>
      <c r="BB481" s="53">
        <f>ROUND(SUMIF(Transaktionen!A4:A5200,BA481,Transaktionen!B4:B5200),8)</f>
        <v>0</v>
      </c>
      <c r="BC481" s="53">
        <f>ROUND(IFERROR(SUM(BB481*(VLOOKUP(BA481,API!1:1048576,13,FALSE))),0),2)</f>
        <v>0</v>
      </c>
    </row>
    <row r="482" spans="11:55" ht="15.75" thickBot="1" x14ac:dyDescent="0.3">
      <c r="K482" s="147" t="s">
        <v>2271</v>
      </c>
      <c r="L482" s="148" t="s">
        <v>2565</v>
      </c>
      <c r="M482" s="148" t="s">
        <v>4211</v>
      </c>
      <c r="O482" s="13">
        <f>Investionen!A465</f>
        <v>0</v>
      </c>
      <c r="P482" s="14">
        <f>IFERROR(IF(Investionen!F465="Verkauf",0,Investionen!G465),0)</f>
        <v>0</v>
      </c>
      <c r="Q482" s="43"/>
      <c r="R482" s="258"/>
      <c r="T482" s="57"/>
      <c r="U482" s="3">
        <f>ROUND(IFERROR(SUM(T482*(VLOOKUP(S482,API!1:1048576,13,FALSE))),0),2)</f>
        <v>0</v>
      </c>
      <c r="V482" s="56">
        <f>ROUND(SUMIF(Investionen!A4:A5200,S482,Investionen!G4:G5200),2)</f>
        <v>0</v>
      </c>
      <c r="X482" s="31"/>
      <c r="Z482" s="172">
        <f>Investionen!H482</f>
        <v>0</v>
      </c>
      <c r="AE482">
        <v>465</v>
      </c>
      <c r="AJ482">
        <v>462</v>
      </c>
      <c r="AK482" s="199" t="e">
        <f t="shared" si="38"/>
        <v>#VALUE!</v>
      </c>
      <c r="AL482" s="199">
        <f t="shared" ca="1" si="39"/>
        <v>43174</v>
      </c>
      <c r="AM482" t="e">
        <f t="shared" ca="1" si="40"/>
        <v>#VALUE!</v>
      </c>
      <c r="AO482" t="str">
        <f t="shared" si="41"/>
        <v/>
      </c>
      <c r="BA482" s="53"/>
      <c r="BB482" s="53">
        <f>ROUND(SUMIF(Transaktionen!A4:A5200,BA482,Transaktionen!B4:B5200),8)</f>
        <v>0</v>
      </c>
      <c r="BC482" s="53">
        <f>ROUND(IFERROR(SUM(BB482*(VLOOKUP(BA482,API!1:1048576,13,FALSE))),0),2)</f>
        <v>0</v>
      </c>
    </row>
    <row r="483" spans="11:55" ht="15.75" thickBot="1" x14ac:dyDescent="0.3">
      <c r="K483" s="147" t="s">
        <v>1256</v>
      </c>
      <c r="L483" s="148" t="s">
        <v>2498</v>
      </c>
      <c r="M483" s="148" t="s">
        <v>3199</v>
      </c>
      <c r="O483" s="13">
        <f>Investionen!A466</f>
        <v>0</v>
      </c>
      <c r="P483" s="14">
        <f>IFERROR(IF(Investionen!F466="Verkauf",0,Investionen!G466),0)</f>
        <v>0</v>
      </c>
      <c r="Q483" s="43"/>
      <c r="R483" s="258"/>
      <c r="T483" s="57"/>
      <c r="U483" s="3">
        <f>ROUND(IFERROR(SUM(T483*(VLOOKUP(S483,API!1:1048576,13,FALSE))),0),2)</f>
        <v>0</v>
      </c>
      <c r="V483" s="56">
        <f>ROUND(SUMIF(Investionen!A4:A5200,S483,Investionen!G4:G5200),2)</f>
        <v>0</v>
      </c>
      <c r="X483" s="31"/>
      <c r="Z483" s="172">
        <f>Investionen!H483</f>
        <v>0</v>
      </c>
      <c r="AE483" s="9">
        <v>466</v>
      </c>
      <c r="AF483" s="9"/>
      <c r="AJ483" s="9">
        <v>463</v>
      </c>
      <c r="AK483" s="199" t="e">
        <f t="shared" si="38"/>
        <v>#VALUE!</v>
      </c>
      <c r="AL483" s="199">
        <f t="shared" ca="1" si="39"/>
        <v>43174</v>
      </c>
      <c r="AM483" t="e">
        <f t="shared" ca="1" si="40"/>
        <v>#VALUE!</v>
      </c>
      <c r="AO483" t="str">
        <f t="shared" si="41"/>
        <v/>
      </c>
      <c r="BA483" s="53"/>
      <c r="BB483" s="53">
        <f>ROUND(SUMIF(Transaktionen!A4:A5200,BA483,Transaktionen!B4:B5200),8)</f>
        <v>0</v>
      </c>
      <c r="BC483" s="53">
        <f>ROUND(IFERROR(SUM(BB483*(VLOOKUP(BA483,API!1:1048576,13,FALSE))),0),2)</f>
        <v>0</v>
      </c>
    </row>
    <row r="484" spans="11:55" ht="15.75" thickBot="1" x14ac:dyDescent="0.3">
      <c r="K484" s="147" t="s">
        <v>1730</v>
      </c>
      <c r="L484" s="148" t="s">
        <v>2498</v>
      </c>
      <c r="M484" s="148" t="s">
        <v>3763</v>
      </c>
      <c r="O484" s="13">
        <f>Investionen!A467</f>
        <v>0</v>
      </c>
      <c r="P484" s="14">
        <f>IFERROR(IF(Investionen!F467="Verkauf",0,Investionen!G467),0)</f>
        <v>0</v>
      </c>
      <c r="Q484" s="43"/>
      <c r="R484" s="258"/>
      <c r="T484" s="57"/>
      <c r="U484" s="3">
        <f>ROUND(IFERROR(SUM(T484*(VLOOKUP(S484,API!1:1048576,13,FALSE))),0),2)</f>
        <v>0</v>
      </c>
      <c r="V484" s="56">
        <f>ROUND(SUMIF(Investionen!A4:A5200,S484,Investionen!G4:G5200),2)</f>
        <v>0</v>
      </c>
      <c r="X484" s="31"/>
      <c r="Z484" s="172">
        <f>Investionen!H484</f>
        <v>0</v>
      </c>
      <c r="AE484">
        <v>467</v>
      </c>
      <c r="AJ484">
        <v>464</v>
      </c>
      <c r="AK484" s="199" t="e">
        <f t="shared" si="38"/>
        <v>#VALUE!</v>
      </c>
      <c r="AL484" s="199">
        <f t="shared" ca="1" si="39"/>
        <v>43174</v>
      </c>
      <c r="AM484" t="e">
        <f t="shared" ca="1" si="40"/>
        <v>#VALUE!</v>
      </c>
      <c r="AO484" t="str">
        <f t="shared" si="41"/>
        <v/>
      </c>
      <c r="BA484" s="53"/>
      <c r="BB484" s="53">
        <f>ROUND(SUMIF(Transaktionen!A4:A5200,BA484,Transaktionen!B4:B5200),8)</f>
        <v>0</v>
      </c>
      <c r="BC484" s="53">
        <f>ROUND(IFERROR(SUM(BB484*(VLOOKUP(BA484,API!1:1048576,13,FALSE))),0),2)</f>
        <v>0</v>
      </c>
    </row>
    <row r="485" spans="11:55" ht="15.75" thickBot="1" x14ac:dyDescent="0.3">
      <c r="K485" s="145" t="s">
        <v>2117</v>
      </c>
      <c r="L485" s="146" t="s">
        <v>2498</v>
      </c>
      <c r="M485" s="146" t="s">
        <v>4111</v>
      </c>
      <c r="O485" s="13">
        <f>Investionen!A468</f>
        <v>0</v>
      </c>
      <c r="P485" s="14">
        <f>IFERROR(IF(Investionen!F468="Verkauf",0,Investionen!G468),0)</f>
        <v>0</v>
      </c>
      <c r="Q485" s="43"/>
      <c r="R485" s="258"/>
      <c r="T485" s="57"/>
      <c r="U485" s="3">
        <f>ROUND(IFERROR(SUM(T485*(VLOOKUP(S485,API!1:1048576,13,FALSE))),0),2)</f>
        <v>0</v>
      </c>
      <c r="V485" s="56">
        <f>ROUND(SUMIF(Investionen!A4:A5200,S485,Investionen!G4:G5200),2)</f>
        <v>0</v>
      </c>
      <c r="X485" s="31"/>
      <c r="AE485">
        <v>468</v>
      </c>
      <c r="AJ485">
        <v>465</v>
      </c>
      <c r="AK485" s="199" t="e">
        <f t="shared" si="38"/>
        <v>#VALUE!</v>
      </c>
      <c r="AL485" s="199">
        <f t="shared" ca="1" si="39"/>
        <v>43174</v>
      </c>
      <c r="AM485" t="e">
        <f t="shared" ca="1" si="40"/>
        <v>#VALUE!</v>
      </c>
      <c r="AO485" t="str">
        <f t="shared" si="41"/>
        <v/>
      </c>
      <c r="BA485" s="53"/>
      <c r="BB485" s="53">
        <f>ROUND(SUMIF(Transaktionen!A4:A5200,BA485,Transaktionen!B4:B5200),8)</f>
        <v>0</v>
      </c>
      <c r="BC485" s="53">
        <f>ROUND(IFERROR(SUM(BB485*(VLOOKUP(BA485,API!1:1048576,13,FALSE))),0),2)</f>
        <v>0</v>
      </c>
    </row>
    <row r="486" spans="11:55" x14ac:dyDescent="0.25">
      <c r="K486" s="145" t="s">
        <v>125</v>
      </c>
      <c r="L486" s="146" t="s">
        <v>2443</v>
      </c>
      <c r="M486" s="146" t="s">
        <v>3088</v>
      </c>
      <c r="R486" s="258"/>
      <c r="U486">
        <f>ROUND(IFERROR(SUM(T486*(VLOOKUP(S486,API!1:1048576,13,FALSE))),0),2)</f>
        <v>0</v>
      </c>
      <c r="V486">
        <f>ROUND(SUMIF(Investionen!A4:A5200,S486,Investionen!G4:G5200),2)</f>
        <v>0</v>
      </c>
      <c r="BA486" s="53"/>
      <c r="BB486" s="53">
        <f>ROUND(SUMIF(Transaktionen!A4:A5200,BA486,Transaktionen!B4:B5200),8)</f>
        <v>0</v>
      </c>
      <c r="BC486" s="53">
        <f>ROUND(IFERROR(SUM(BB486*(VLOOKUP(BA486,API!1:1048576,13,FALSE))),0),2)</f>
        <v>0</v>
      </c>
    </row>
    <row r="487" spans="11:55" x14ac:dyDescent="0.25">
      <c r="K487" s="147" t="s">
        <v>1450</v>
      </c>
      <c r="L487" s="148" t="s">
        <v>2443</v>
      </c>
      <c r="M487" s="148" t="s">
        <v>3398</v>
      </c>
      <c r="R487" s="258"/>
      <c r="U487">
        <f>ROUND(IFERROR(SUM(T487*(VLOOKUP(S487,API!1:1048576,13,FALSE))),0),2)</f>
        <v>0</v>
      </c>
      <c r="V487">
        <f>ROUND(SUMIF(Investionen!A4:A5200,S487,Investionen!G4:G5200),2)</f>
        <v>0</v>
      </c>
      <c r="BA487" s="53"/>
      <c r="BB487" s="53">
        <f>ROUND(SUMIF(Transaktionen!A4:A5200,BA487,Transaktionen!B4:B5200),8)</f>
        <v>0</v>
      </c>
      <c r="BC487" s="53">
        <f>ROUND(IFERROR(SUM(BB487*(VLOOKUP(BA487,API!1:1048576,13,FALSE))),0),2)</f>
        <v>0</v>
      </c>
    </row>
    <row r="488" spans="11:55" x14ac:dyDescent="0.25">
      <c r="K488" s="147" t="s">
        <v>2142</v>
      </c>
      <c r="L488" s="148" t="s">
        <v>2443</v>
      </c>
      <c r="M488" s="148" t="s">
        <v>4192</v>
      </c>
      <c r="R488" s="258"/>
      <c r="U488">
        <f>ROUND(IFERROR(SUM(T488*(VLOOKUP(S488,API!1:1048576,13,FALSE))),0),2)</f>
        <v>0</v>
      </c>
      <c r="V488">
        <f>ROUND(SUMIF(Investionen!A4:A5200,S488,Investionen!G4:G5200),2)</f>
        <v>0</v>
      </c>
      <c r="BA488" s="53"/>
      <c r="BB488" s="53">
        <f>ROUND(SUMIF(Transaktionen!A4:A5200,BA488,Transaktionen!B4:B5200),8)</f>
        <v>0</v>
      </c>
      <c r="BC488" s="53">
        <f>ROUND(IFERROR(SUM(BB488*(VLOOKUP(BA488,API!1:1048576,13,FALSE))),0),2)</f>
        <v>0</v>
      </c>
    </row>
    <row r="489" spans="11:55" x14ac:dyDescent="0.25">
      <c r="K489" s="147" t="s">
        <v>898</v>
      </c>
      <c r="L489" s="148" t="s">
        <v>2512</v>
      </c>
      <c r="M489" s="148" t="s">
        <v>3097</v>
      </c>
      <c r="R489" s="258"/>
      <c r="U489">
        <f>ROUND(IFERROR(SUM(T489*(VLOOKUP(S489,API!1:1048576,13,FALSE))),0),2)</f>
        <v>0</v>
      </c>
      <c r="V489">
        <f>ROUND(SUMIF(Investionen!A4:A5200,S489,Investionen!G4:G5200),2)</f>
        <v>0</v>
      </c>
      <c r="BA489" s="53"/>
      <c r="BB489" s="53">
        <f>ROUND(SUMIF(Transaktionen!A4:A5200,BA489,Transaktionen!B4:B5200),8)</f>
        <v>0</v>
      </c>
      <c r="BC489" s="53">
        <f>ROUND(IFERROR(SUM(BB489*(VLOOKUP(BA489,API!1:1048576,13,FALSE))),0),2)</f>
        <v>0</v>
      </c>
    </row>
    <row r="490" spans="11:55" x14ac:dyDescent="0.25">
      <c r="K490" s="145" t="s">
        <v>1220</v>
      </c>
      <c r="L490" s="146" t="s">
        <v>2512</v>
      </c>
      <c r="M490" s="146" t="s">
        <v>3196</v>
      </c>
      <c r="R490" s="258"/>
      <c r="U490">
        <f>ROUND(IFERROR(SUM(T490*(VLOOKUP(S490,API!1:1048576,13,FALSE))),0),2)</f>
        <v>0</v>
      </c>
      <c r="V490">
        <f>ROUND(SUMIF(Investionen!A4:A5200,S490,Investionen!G4:G5200),2)</f>
        <v>0</v>
      </c>
      <c r="BA490" s="53"/>
      <c r="BB490" s="53">
        <f>ROUND(SUMIF(Transaktionen!A4:A5200,BA490,Transaktionen!B4:B5200),8)</f>
        <v>0</v>
      </c>
      <c r="BC490" s="53">
        <f>ROUND(IFERROR(SUM(BB490*(VLOOKUP(BA490,API!1:1048576,13,FALSE))),0),2)</f>
        <v>0</v>
      </c>
    </row>
    <row r="491" spans="11:55" x14ac:dyDescent="0.25">
      <c r="K491" s="147" t="s">
        <v>1337</v>
      </c>
      <c r="L491" s="148" t="s">
        <v>2512</v>
      </c>
      <c r="M491" s="148" t="s">
        <v>3311</v>
      </c>
      <c r="R491" s="258"/>
      <c r="U491">
        <f>ROUND(IFERROR(SUM(T491*(VLOOKUP(S491,API!1:1048576,13,FALSE))),0),2)</f>
        <v>0</v>
      </c>
      <c r="V491">
        <f>ROUND(SUMIF(Investionen!A4:A5200,S491,Investionen!G4:G5200),2)</f>
        <v>0</v>
      </c>
      <c r="BA491" s="53"/>
      <c r="BB491" s="53">
        <f>ROUND(SUMIF(Transaktionen!A4:A5200,BA491,Transaktionen!B4:B5200),8)</f>
        <v>0</v>
      </c>
      <c r="BC491" s="53">
        <f>ROUND(IFERROR(SUM(BB491*(VLOOKUP(BA491,API!1:1048576,13,FALSE))),0),2)</f>
        <v>0</v>
      </c>
    </row>
    <row r="492" spans="11:55" x14ac:dyDescent="0.25">
      <c r="K492" s="147" t="s">
        <v>1378</v>
      </c>
      <c r="L492" s="148" t="s">
        <v>2512</v>
      </c>
      <c r="M492" s="148" t="s">
        <v>3369</v>
      </c>
      <c r="R492" s="258"/>
      <c r="U492">
        <f>ROUND(IFERROR(SUM(T492*(VLOOKUP(S492,API!1:1048576,13,FALSE))),0),2)</f>
        <v>0</v>
      </c>
      <c r="V492">
        <f>ROUND(SUMIF(Investionen!A4:A5200,S492,Investionen!G4:G5200),2)</f>
        <v>0</v>
      </c>
      <c r="BA492" s="53"/>
      <c r="BB492" s="53">
        <f>ROUND(SUMIF(Transaktionen!A4:A5200,BA492,Transaktionen!B4:B5200),8)</f>
        <v>0</v>
      </c>
      <c r="BC492" s="53">
        <f>ROUND(IFERROR(SUM(BB492*(VLOOKUP(BA492,API!1:1048576,13,FALSE))),0),2)</f>
        <v>0</v>
      </c>
    </row>
    <row r="493" spans="11:55" x14ac:dyDescent="0.25">
      <c r="K493" s="145" t="s">
        <v>1982</v>
      </c>
      <c r="L493" s="146" t="s">
        <v>2512</v>
      </c>
      <c r="M493" s="146" t="s">
        <v>3737</v>
      </c>
      <c r="R493" s="258"/>
      <c r="U493">
        <f>ROUND(IFERROR(SUM(T493*(VLOOKUP(S493,API!1:1048576,13,FALSE))),0),2)</f>
        <v>0</v>
      </c>
      <c r="V493">
        <f>ROUND(SUMIF(Investionen!A4:A5200,S493,Investionen!G4:G5200),2)</f>
        <v>0</v>
      </c>
      <c r="BA493" s="53"/>
      <c r="BB493" s="53">
        <f>ROUND(SUMIF(Transaktionen!A4:A5200,BA493,Transaktionen!B4:B5200),8)</f>
        <v>0</v>
      </c>
      <c r="BC493" s="53">
        <f>ROUND(IFERROR(SUM(BB493*(VLOOKUP(BA493,API!1:1048576,13,FALSE))),0),2)</f>
        <v>0</v>
      </c>
    </row>
    <row r="494" spans="11:55" x14ac:dyDescent="0.25">
      <c r="K494" s="147" t="s">
        <v>1851</v>
      </c>
      <c r="L494" s="148" t="s">
        <v>2512</v>
      </c>
      <c r="M494" s="148" t="s">
        <v>3834</v>
      </c>
      <c r="R494" s="258"/>
      <c r="U494">
        <f>ROUND(IFERROR(SUM(T494*(VLOOKUP(S494,API!1:1048576,13,FALSE))),0),2)</f>
        <v>0</v>
      </c>
      <c r="V494">
        <f>ROUND(SUMIF(Investionen!A4:A5200,S494,Investionen!G4:G5200),2)</f>
        <v>0</v>
      </c>
      <c r="BA494" s="53"/>
      <c r="BB494" s="53">
        <f>ROUND(SUMIF(Transaktionen!A4:A5200,BA494,Transaktionen!B4:B5200),8)</f>
        <v>0</v>
      </c>
      <c r="BC494" s="53">
        <f>ROUND(IFERROR(SUM(BB494*(VLOOKUP(BA494,API!1:1048576,13,FALSE))),0),2)</f>
        <v>0</v>
      </c>
    </row>
    <row r="495" spans="11:55" x14ac:dyDescent="0.25">
      <c r="K495" s="145" t="s">
        <v>44</v>
      </c>
      <c r="L495" s="146" t="s">
        <v>2557</v>
      </c>
      <c r="M495" s="146" t="s">
        <v>3061</v>
      </c>
      <c r="R495" s="258"/>
      <c r="U495">
        <f>ROUND(IFERROR(SUM(T495*(VLOOKUP(S495,API!1:1048576,13,FALSE))),0),2)</f>
        <v>0</v>
      </c>
      <c r="V495">
        <f>ROUND(SUMIF(Investionen!A4:A5200,S495,Investionen!G4:G5200),2)</f>
        <v>0</v>
      </c>
      <c r="BA495" s="53"/>
      <c r="BB495" s="53">
        <f>ROUND(SUMIF(Transaktionen!A4:A5200,BA495,Transaktionen!B4:B5200),8)</f>
        <v>0</v>
      </c>
      <c r="BC495" s="53">
        <f>ROUND(IFERROR(SUM(BB495*(VLOOKUP(BA495,API!1:1048576,13,FALSE))),0),2)</f>
        <v>0</v>
      </c>
    </row>
    <row r="496" spans="11:55" x14ac:dyDescent="0.25">
      <c r="K496" s="147" t="s">
        <v>1365</v>
      </c>
      <c r="L496" s="148" t="s">
        <v>2557</v>
      </c>
      <c r="M496" s="148" t="s">
        <v>3353</v>
      </c>
      <c r="R496" s="258"/>
      <c r="U496">
        <f>ROUND(IFERROR(SUM(T496*(VLOOKUP(S496,API!1:1048576,13,FALSE))),0),2)</f>
        <v>0</v>
      </c>
      <c r="V496">
        <f>ROUND(SUMIF(Investionen!A4:A5200,S496,Investionen!G4:G5200),2)</f>
        <v>0</v>
      </c>
      <c r="BA496" s="53"/>
      <c r="BB496" s="53">
        <f>ROUND(SUMIF(Transaktionen!A4:A5200,BA496,Transaktionen!B4:B5200),8)</f>
        <v>0</v>
      </c>
      <c r="BC496" s="53">
        <f>ROUND(IFERROR(SUM(BB496*(VLOOKUP(BA496,API!1:1048576,13,FALSE))),0),2)</f>
        <v>0</v>
      </c>
    </row>
    <row r="497" spans="11:55" x14ac:dyDescent="0.25">
      <c r="K497" s="145" t="s">
        <v>1444</v>
      </c>
      <c r="L497" s="146" t="s">
        <v>2557</v>
      </c>
      <c r="M497" s="146" t="s">
        <v>3366</v>
      </c>
      <c r="R497" s="258"/>
      <c r="U497">
        <f>ROUND(IFERROR(SUM(T497*(VLOOKUP(S497,API!1:1048576,13,FALSE))),0),2)</f>
        <v>0</v>
      </c>
      <c r="V497">
        <f>ROUND(SUMIF(Investionen!A4:A5200,S497,Investionen!G4:G5200),2)</f>
        <v>0</v>
      </c>
      <c r="BA497" s="53"/>
      <c r="BB497" s="53">
        <f>ROUND(SUMIF(Transaktionen!A4:A5200,BA497,Transaktionen!B4:B5200),8)</f>
        <v>0</v>
      </c>
      <c r="BC497" s="53">
        <f>ROUND(IFERROR(SUM(BB497*(VLOOKUP(BA497,API!1:1048576,13,FALSE))),0),2)</f>
        <v>0</v>
      </c>
    </row>
    <row r="498" spans="11:55" x14ac:dyDescent="0.25">
      <c r="K498" s="145" t="s">
        <v>1656</v>
      </c>
      <c r="L498" s="146" t="s">
        <v>2557</v>
      </c>
      <c r="M498" s="146" t="s">
        <v>3615</v>
      </c>
      <c r="R498" s="258"/>
      <c r="U498">
        <f>ROUND(IFERROR(SUM(T498*(VLOOKUP(S498,API!1:1048576,13,FALSE))),0),2)</f>
        <v>0</v>
      </c>
      <c r="V498">
        <f>ROUND(SUMIF(Investionen!A4:A5200,S498,Investionen!G4:G5200),2)</f>
        <v>0</v>
      </c>
      <c r="BA498" s="53"/>
      <c r="BB498" s="53">
        <f>ROUND(SUMIF(Transaktionen!A4:A5200,BA498,Transaktionen!B4:B5200),8)</f>
        <v>0</v>
      </c>
      <c r="BC498" s="53">
        <f>ROUND(IFERROR(SUM(BB498*(VLOOKUP(BA498,API!1:1048576,13,FALSE))),0),2)</f>
        <v>0</v>
      </c>
    </row>
    <row r="499" spans="11:55" x14ac:dyDescent="0.25">
      <c r="K499" s="145" t="s">
        <v>1830</v>
      </c>
      <c r="L499" s="146" t="s">
        <v>2557</v>
      </c>
      <c r="M499" s="146" t="s">
        <v>3789</v>
      </c>
      <c r="R499" s="258"/>
      <c r="U499">
        <f>ROUND(IFERROR(SUM(T499*(VLOOKUP(S499,API!1:1048576,13,FALSE))),0),2)</f>
        <v>0</v>
      </c>
      <c r="V499">
        <f>ROUND(SUMIF(Investionen!A4:A5200,S499,Investionen!G4:G5200),2)</f>
        <v>0</v>
      </c>
      <c r="BA499" s="53"/>
      <c r="BB499" s="53">
        <f>ROUND(SUMIF(Transaktionen!A4:A5200,BA499,Transaktionen!B4:B5200),8)</f>
        <v>0</v>
      </c>
      <c r="BC499" s="53">
        <f>ROUND(IFERROR(SUM(BB499*(VLOOKUP(BA499,API!1:1048576,13,FALSE))),0),2)</f>
        <v>0</v>
      </c>
    </row>
    <row r="500" spans="11:55" x14ac:dyDescent="0.25">
      <c r="K500" s="145" t="s">
        <v>2008</v>
      </c>
      <c r="L500" s="146" t="s">
        <v>2557</v>
      </c>
      <c r="M500" s="146" t="s">
        <v>3858</v>
      </c>
      <c r="R500" s="258"/>
      <c r="U500">
        <f>ROUND(IFERROR(SUM(T500*(VLOOKUP(S500,API!1:1048576,13,FALSE))),0),2)</f>
        <v>0</v>
      </c>
      <c r="V500">
        <f>ROUND(SUMIF(Investionen!A4:A5200,S500,Investionen!G4:G5200),2)</f>
        <v>0</v>
      </c>
      <c r="BA500" s="53"/>
      <c r="BB500" s="53">
        <f>ROUND(SUMIF(Transaktionen!A4:A5200,BA500,Transaktionen!B4:B5200),8)</f>
        <v>0</v>
      </c>
      <c r="BC500" s="53">
        <f>ROUND(IFERROR(SUM(BB500*(VLOOKUP(BA500,API!1:1048576,13,FALSE))),0),2)</f>
        <v>0</v>
      </c>
    </row>
    <row r="501" spans="11:55" x14ac:dyDescent="0.25">
      <c r="K501" s="147" t="s">
        <v>2532</v>
      </c>
      <c r="L501" s="148" t="s">
        <v>2485</v>
      </c>
      <c r="M501" s="148" t="s">
        <v>3166</v>
      </c>
      <c r="R501" s="258"/>
      <c r="U501">
        <f>ROUND(IFERROR(SUM(T501*(VLOOKUP(S501,API!1:1048576,13,FALSE))),0),2)</f>
        <v>0</v>
      </c>
      <c r="V501">
        <f>ROUND(SUMIF(Investionen!A4:A5200,S501,Investionen!G4:G5200),2)</f>
        <v>0</v>
      </c>
      <c r="BA501" s="53"/>
      <c r="BB501" s="53">
        <f>ROUND(SUMIF(Transaktionen!A4:A5200,BA501,Transaktionen!B4:B5200),8)</f>
        <v>0</v>
      </c>
      <c r="BC501" s="53">
        <f>ROUND(IFERROR(SUM(BB501*(VLOOKUP(BA501,API!1:1048576,13,FALSE))),0),2)</f>
        <v>0</v>
      </c>
    </row>
    <row r="502" spans="11:55" x14ac:dyDescent="0.25">
      <c r="K502" s="145" t="s">
        <v>99</v>
      </c>
      <c r="L502" s="146" t="s">
        <v>2485</v>
      </c>
      <c r="M502" s="146" t="s">
        <v>3637</v>
      </c>
      <c r="R502" s="258"/>
      <c r="U502">
        <f>ROUND(IFERROR(SUM(T502*(VLOOKUP(S502,API!1:1048576,13,FALSE))),0),2)</f>
        <v>0</v>
      </c>
      <c r="V502">
        <f>ROUND(SUMIF(Investionen!A4:A5200,S502,Investionen!G4:G5200),2)</f>
        <v>0</v>
      </c>
      <c r="BA502" s="53"/>
      <c r="BB502" s="53">
        <f>ROUND(SUMIF(Transaktionen!A4:A5200,BA502,Transaktionen!B4:B5200),8)</f>
        <v>0</v>
      </c>
      <c r="BC502" s="53">
        <f>ROUND(IFERROR(SUM(BB502*(VLOOKUP(BA502,API!1:1048576,13,FALSE))),0),2)</f>
        <v>0</v>
      </c>
    </row>
    <row r="503" spans="11:55" x14ac:dyDescent="0.25">
      <c r="K503" s="145" t="s">
        <v>2155</v>
      </c>
      <c r="L503" s="146" t="s">
        <v>2485</v>
      </c>
      <c r="M503" s="146" t="s">
        <v>4155</v>
      </c>
      <c r="R503" s="258"/>
      <c r="U503">
        <f>ROUND(IFERROR(SUM(T503*(VLOOKUP(S503,API!1:1048576,13,FALSE))),0),2)</f>
        <v>0</v>
      </c>
      <c r="V503">
        <f>ROUND(SUMIF(Investionen!A4:A5200,S503,Investionen!G4:G5200),2)</f>
        <v>0</v>
      </c>
      <c r="BA503" s="53"/>
      <c r="BB503" s="53">
        <f>ROUND(SUMIF(Transaktionen!A4:A5200,BA503,Transaktionen!B4:B5200),8)</f>
        <v>0</v>
      </c>
      <c r="BC503" s="53">
        <f>ROUND(IFERROR(SUM(BB503*(VLOOKUP(BA503,API!1:1048576,13,FALSE))),0),2)</f>
        <v>0</v>
      </c>
    </row>
    <row r="504" spans="11:55" x14ac:dyDescent="0.25">
      <c r="K504" s="147" t="s">
        <v>1628</v>
      </c>
      <c r="L504" s="148" t="s">
        <v>1154</v>
      </c>
      <c r="M504" s="148" t="s">
        <v>3844</v>
      </c>
      <c r="R504" s="258"/>
      <c r="U504">
        <f>ROUND(IFERROR(SUM(T504*(VLOOKUP(S504,API!1:1048576,13,FALSE))),0),2)</f>
        <v>0</v>
      </c>
      <c r="V504">
        <f>ROUND(SUMIF(Investionen!A4:A5200,S504,Investionen!G4:G5200),2)</f>
        <v>0</v>
      </c>
      <c r="BA504" s="53"/>
      <c r="BB504" s="53">
        <f>ROUND(SUMIF(Transaktionen!A4:A5200,BA504,Transaktionen!B4:B5200),8)</f>
        <v>0</v>
      </c>
      <c r="BC504" s="53">
        <f>ROUND(IFERROR(SUM(BB504*(VLOOKUP(BA504,API!1:1048576,13,FALSE))),0),2)</f>
        <v>0</v>
      </c>
    </row>
    <row r="505" spans="11:55" x14ac:dyDescent="0.25">
      <c r="K505" s="145" t="s">
        <v>2040</v>
      </c>
      <c r="L505" s="146" t="s">
        <v>1154</v>
      </c>
      <c r="M505" s="146" t="s">
        <v>4034</v>
      </c>
      <c r="R505" s="258"/>
      <c r="U505">
        <f>ROUND(IFERROR(SUM(T505*(VLOOKUP(S505,API!1:1048576,13,FALSE))),0),2)</f>
        <v>0</v>
      </c>
      <c r="V505">
        <f>ROUND(SUMIF(Investionen!A4:A5200,S505,Investionen!G4:G5200),2)</f>
        <v>0</v>
      </c>
      <c r="BA505" s="53"/>
      <c r="BB505" s="53">
        <f>ROUND(SUMIF(Transaktionen!A4:A5200,BA505,Transaktionen!B4:B5200),8)</f>
        <v>0</v>
      </c>
      <c r="BC505" s="53">
        <f>ROUND(IFERROR(SUM(BB505*(VLOOKUP(BA505,API!1:1048576,13,FALSE))),0),2)</f>
        <v>0</v>
      </c>
    </row>
    <row r="506" spans="11:55" x14ac:dyDescent="0.25">
      <c r="K506" s="145" t="s">
        <v>38</v>
      </c>
      <c r="L506" s="146" t="s">
        <v>2573</v>
      </c>
      <c r="M506" s="146" t="s">
        <v>3037</v>
      </c>
      <c r="R506" s="258"/>
      <c r="U506">
        <f>ROUND(IFERROR(SUM(T506*(VLOOKUP(S506,API!1:1048576,13,FALSE))),0),2)</f>
        <v>0</v>
      </c>
      <c r="V506">
        <f>ROUND(SUMIF(Investionen!A4:A5200,S506,Investionen!G4:G5200),2)</f>
        <v>0</v>
      </c>
      <c r="BA506" s="53"/>
      <c r="BB506" s="53">
        <f>ROUND(SUMIF(Transaktionen!A4:A5200,BA506,Transaktionen!B4:B5200),8)</f>
        <v>0</v>
      </c>
      <c r="BC506" s="53">
        <f>ROUND(IFERROR(SUM(BB506*(VLOOKUP(BA506,API!1:1048576,13,FALSE))),0),2)</f>
        <v>0</v>
      </c>
    </row>
    <row r="507" spans="11:55" x14ac:dyDescent="0.25">
      <c r="K507" s="145" t="s">
        <v>1223</v>
      </c>
      <c r="L507" s="146" t="s">
        <v>2573</v>
      </c>
      <c r="M507" s="146" t="s">
        <v>3207</v>
      </c>
      <c r="R507" s="258"/>
      <c r="U507">
        <f>ROUND(IFERROR(SUM(T507*(VLOOKUP(S507,API!1:1048576,13,FALSE))),0),2)</f>
        <v>0</v>
      </c>
      <c r="V507">
        <f>ROUND(SUMIF(Investionen!A4:A5200,S507,Investionen!G4:G5200),2)</f>
        <v>0</v>
      </c>
      <c r="BA507" s="53"/>
      <c r="BB507" s="53">
        <f>ROUND(SUMIF(Transaktionen!A4:A5200,BA507,Transaktionen!B4:B5200),8)</f>
        <v>0</v>
      </c>
      <c r="BC507" s="53">
        <f>ROUND(IFERROR(SUM(BB507*(VLOOKUP(BA507,API!1:1048576,13,FALSE))),0),2)</f>
        <v>0</v>
      </c>
    </row>
    <row r="508" spans="11:55" x14ac:dyDescent="0.25">
      <c r="K508" s="145" t="s">
        <v>1636</v>
      </c>
      <c r="L508" s="146" t="s">
        <v>2573</v>
      </c>
      <c r="M508" s="146" t="s">
        <v>3631</v>
      </c>
      <c r="R508" s="258"/>
      <c r="U508">
        <f>ROUND(IFERROR(SUM(T508*(VLOOKUP(S508,API!1:1048576,13,FALSE))),0),2)</f>
        <v>0</v>
      </c>
      <c r="V508">
        <f>ROUND(SUMIF(Investionen!A4:A5200,S508,Investionen!G4:G5200),2)</f>
        <v>0</v>
      </c>
      <c r="BA508" s="53"/>
      <c r="BB508" s="53">
        <f>ROUND(SUMIF(Transaktionen!A4:A5200,BA508,Transaktionen!B4:B5200),8)</f>
        <v>0</v>
      </c>
      <c r="BC508" s="53">
        <f>ROUND(IFERROR(SUM(BB508*(VLOOKUP(BA508,API!1:1048576,13,FALSE))),0),2)</f>
        <v>0</v>
      </c>
    </row>
    <row r="509" spans="11:55" x14ac:dyDescent="0.25">
      <c r="K509" s="145" t="s">
        <v>1275</v>
      </c>
      <c r="L509" s="146" t="s">
        <v>1082</v>
      </c>
      <c r="M509" s="146" t="s">
        <v>3302</v>
      </c>
      <c r="R509" s="258"/>
      <c r="U509">
        <f>ROUND(IFERROR(SUM(T509*(VLOOKUP(S509,API!1:1048576,13,FALSE))),0),2)</f>
        <v>0</v>
      </c>
      <c r="V509">
        <f>ROUND(SUMIF(Investionen!A4:A5200,S509,Investionen!G4:G5200),2)</f>
        <v>0</v>
      </c>
      <c r="BA509" s="53"/>
      <c r="BB509" s="53">
        <f>ROUND(SUMIF(Transaktionen!A4:A5200,BA509,Transaktionen!B4:B5200),8)</f>
        <v>0</v>
      </c>
      <c r="BC509" s="53">
        <f>ROUND(IFERROR(SUM(BB509*(VLOOKUP(BA509,API!1:1048576,13,FALSE))),0),2)</f>
        <v>0</v>
      </c>
    </row>
    <row r="510" spans="11:55" x14ac:dyDescent="0.25">
      <c r="K510" s="145" t="s">
        <v>2185</v>
      </c>
      <c r="L510" s="146" t="s">
        <v>1082</v>
      </c>
      <c r="M510" s="146" t="s">
        <v>4176</v>
      </c>
      <c r="R510" s="258"/>
      <c r="U510">
        <f>ROUND(IFERROR(SUM(T510*(VLOOKUP(S510,API!1:1048576,13,FALSE))),0),2)</f>
        <v>0</v>
      </c>
      <c r="V510">
        <f>ROUND(SUMIF(Investionen!A4:A5200,S510,Investionen!G4:G5200),2)</f>
        <v>0</v>
      </c>
      <c r="BA510" s="53"/>
      <c r="BB510" s="53">
        <f>ROUND(SUMIF(Transaktionen!A4:A5200,BA510,Transaktionen!B4:B5200),8)</f>
        <v>0</v>
      </c>
      <c r="BC510" s="53">
        <f>ROUND(IFERROR(SUM(BB510*(VLOOKUP(BA510,API!1:1048576,13,FALSE))),0),2)</f>
        <v>0</v>
      </c>
    </row>
    <row r="511" spans="11:55" x14ac:dyDescent="0.25">
      <c r="K511" s="147" t="s">
        <v>78</v>
      </c>
      <c r="L511" s="148" t="s">
        <v>2468</v>
      </c>
      <c r="M511" s="148" t="s">
        <v>3058</v>
      </c>
      <c r="R511" s="258"/>
      <c r="U511">
        <f>ROUND(IFERROR(SUM(T511*(VLOOKUP(S511,API!1:1048576,13,FALSE))),0),2)</f>
        <v>0</v>
      </c>
      <c r="V511">
        <f>ROUND(SUMIF(Investionen!A4:A5200,S511,Investionen!G4:G5200),2)</f>
        <v>0</v>
      </c>
      <c r="BA511" s="53"/>
      <c r="BB511" s="53">
        <f>ROUND(SUMIF(Transaktionen!A4:A5200,BA511,Transaktionen!B4:B5200),8)</f>
        <v>0</v>
      </c>
      <c r="BC511" s="53">
        <f>ROUND(IFERROR(SUM(BB511*(VLOOKUP(BA511,API!1:1048576,13,FALSE))),0),2)</f>
        <v>0</v>
      </c>
    </row>
    <row r="512" spans="11:55" x14ac:dyDescent="0.25">
      <c r="K512" s="145" t="s">
        <v>275</v>
      </c>
      <c r="L512" s="146" t="s">
        <v>2695</v>
      </c>
      <c r="M512" s="146" t="s">
        <v>3067</v>
      </c>
      <c r="R512" s="258"/>
      <c r="U512">
        <f>ROUND(IFERROR(SUM(T512*(VLOOKUP(S512,API!1:1048576,13,FALSE))),0),2)</f>
        <v>0</v>
      </c>
      <c r="V512">
        <f>ROUND(SUMIF(Investionen!A4:A5200,S512,Investionen!G4:G5200),2)</f>
        <v>0</v>
      </c>
      <c r="BA512" s="53"/>
      <c r="BB512" s="53">
        <f>ROUND(SUMIF(Transaktionen!A4:A5200,BA512,Transaktionen!B4:B5200),8)</f>
        <v>0</v>
      </c>
      <c r="BC512" s="53">
        <f>ROUND(IFERROR(SUM(BB512*(VLOOKUP(BA512,API!1:1048576,13,FALSE))),0),2)</f>
        <v>0</v>
      </c>
    </row>
    <row r="513" spans="11:55" x14ac:dyDescent="0.25">
      <c r="K513" s="145" t="s">
        <v>1585</v>
      </c>
      <c r="L513" s="146" t="s">
        <v>2695</v>
      </c>
      <c r="M513" s="146" t="s">
        <v>3567</v>
      </c>
      <c r="R513" s="258"/>
      <c r="U513">
        <f>ROUND(IFERROR(SUM(T513*(VLOOKUP(S513,API!1:1048576,13,FALSE))),0),2)</f>
        <v>0</v>
      </c>
      <c r="V513">
        <f>ROUND(SUMIF(Investionen!A4:A5200,S513,Investionen!G4:G5200),2)</f>
        <v>0</v>
      </c>
      <c r="BA513" s="53"/>
      <c r="BB513" s="53">
        <f>ROUND(SUMIF(Transaktionen!A4:A5200,BA513,Transaktionen!B4:B5200),8)</f>
        <v>0</v>
      </c>
      <c r="BC513" s="53">
        <f>ROUND(IFERROR(SUM(BB513*(VLOOKUP(BA513,API!1:1048576,13,FALSE))),0),2)</f>
        <v>0</v>
      </c>
    </row>
    <row r="514" spans="11:55" x14ac:dyDescent="0.25">
      <c r="K514" s="145" t="s">
        <v>1309</v>
      </c>
      <c r="L514" s="146" t="s">
        <v>2424</v>
      </c>
      <c r="M514" s="146" t="s">
        <v>3308</v>
      </c>
      <c r="R514" s="258"/>
      <c r="U514">
        <f>ROUND(IFERROR(SUM(T514*(VLOOKUP(S514,API!1:1048576,13,FALSE))),0),2)</f>
        <v>0</v>
      </c>
      <c r="V514">
        <f>ROUND(SUMIF(Investionen!A4:A5200,S514,Investionen!G4:G5200),2)</f>
        <v>0</v>
      </c>
      <c r="BA514" s="53"/>
      <c r="BB514" s="53">
        <f>ROUND(SUMIF(Transaktionen!A4:A5200,BA514,Transaktionen!B4:B5200),8)</f>
        <v>0</v>
      </c>
      <c r="BC514" s="53">
        <f>ROUND(IFERROR(SUM(BB514*(VLOOKUP(BA514,API!1:1048576,13,FALSE))),0),2)</f>
        <v>0</v>
      </c>
    </row>
    <row r="515" spans="11:55" x14ac:dyDescent="0.25">
      <c r="K515" s="147" t="s">
        <v>1571</v>
      </c>
      <c r="L515" s="148" t="s">
        <v>2424</v>
      </c>
      <c r="M515" s="148" t="s">
        <v>3554</v>
      </c>
      <c r="R515" s="258"/>
      <c r="U515">
        <f>ROUND(IFERROR(SUM(T515*(VLOOKUP(S515,API!1:1048576,13,FALSE))),0),2)</f>
        <v>0</v>
      </c>
      <c r="V515">
        <f>ROUND(SUMIF(Investionen!A4:A5200,S515,Investionen!G4:G5200),2)</f>
        <v>0</v>
      </c>
      <c r="BA515" s="53"/>
      <c r="BB515" s="53">
        <f>ROUND(SUMIF(Transaktionen!A4:A5200,BA515,Transaktionen!B4:B5200),8)</f>
        <v>0</v>
      </c>
      <c r="BC515" s="53">
        <f>ROUND(IFERROR(SUM(BB515*(VLOOKUP(BA515,API!1:1048576,13,FALSE))),0),2)</f>
        <v>0</v>
      </c>
    </row>
    <row r="516" spans="11:55" x14ac:dyDescent="0.25">
      <c r="K516" s="147" t="s">
        <v>1842</v>
      </c>
      <c r="L516" s="148" t="s">
        <v>2424</v>
      </c>
      <c r="M516" s="148" t="s">
        <v>3797</v>
      </c>
      <c r="R516" s="258"/>
      <c r="U516">
        <f>ROUND(IFERROR(SUM(T516*(VLOOKUP(S516,API!1:1048576,13,FALSE))),0),2)</f>
        <v>0</v>
      </c>
      <c r="V516">
        <f>ROUND(SUMIF(Investionen!A4:A5200,S516,Investionen!G4:G5200),2)</f>
        <v>0</v>
      </c>
      <c r="BA516" s="53"/>
      <c r="BB516" s="53">
        <f>ROUND(SUMIF(Transaktionen!A4:A5200,BA516,Transaktionen!B4:B5200),8)</f>
        <v>0</v>
      </c>
      <c r="BC516" s="53">
        <f>ROUND(IFERROR(SUM(BB516*(VLOOKUP(BA516,API!1:1048576,13,FALSE))),0),2)</f>
        <v>0</v>
      </c>
    </row>
    <row r="517" spans="11:55" x14ac:dyDescent="0.25">
      <c r="K517" s="147" t="s">
        <v>273</v>
      </c>
      <c r="L517" s="148" t="s">
        <v>1155</v>
      </c>
      <c r="M517" s="148" t="s">
        <v>3054</v>
      </c>
      <c r="R517" s="258"/>
      <c r="U517">
        <f>ROUND(IFERROR(SUM(T517*(VLOOKUP(S517,API!1:1048576,13,FALSE))),0),2)</f>
        <v>0</v>
      </c>
      <c r="V517">
        <f>ROUND(SUMIF(Investionen!A4:A5200,S517,Investionen!G4:G5200),2)</f>
        <v>0</v>
      </c>
      <c r="BA517" s="53"/>
      <c r="BB517" s="53">
        <f>ROUND(SUMIF(Transaktionen!A4:A5200,BA517,Transaktionen!B4:B5200),8)</f>
        <v>0</v>
      </c>
      <c r="BC517" s="53">
        <f>ROUND(IFERROR(SUM(BB517*(VLOOKUP(BA517,API!1:1048576,13,FALSE))),0),2)</f>
        <v>0</v>
      </c>
    </row>
    <row r="518" spans="11:55" x14ac:dyDescent="0.25">
      <c r="K518" s="145" t="s">
        <v>1202</v>
      </c>
      <c r="L518" s="146" t="s">
        <v>1155</v>
      </c>
      <c r="M518" s="146" t="s">
        <v>3188</v>
      </c>
      <c r="R518" s="258"/>
      <c r="U518">
        <f>ROUND(IFERROR(SUM(T518*(VLOOKUP(S518,API!1:1048576,13,FALSE))),0),2)</f>
        <v>0</v>
      </c>
      <c r="V518">
        <f>ROUND(SUMIF(Investionen!A4:A5200,S518,Investionen!G4:G5200),2)</f>
        <v>0</v>
      </c>
      <c r="BA518" s="53"/>
      <c r="BB518" s="53">
        <f>ROUND(SUMIF(Transaktionen!A4:A5200,BA518,Transaktionen!B4:B5200),8)</f>
        <v>0</v>
      </c>
      <c r="BC518" s="53">
        <f>ROUND(IFERROR(SUM(BB518*(VLOOKUP(BA518,API!1:1048576,13,FALSE))),0),2)</f>
        <v>0</v>
      </c>
    </row>
    <row r="519" spans="11:55" x14ac:dyDescent="0.25">
      <c r="K519" s="147" t="s">
        <v>1217</v>
      </c>
      <c r="L519" s="148" t="s">
        <v>1155</v>
      </c>
      <c r="M519" s="148" t="s">
        <v>3206</v>
      </c>
      <c r="R519" s="258"/>
      <c r="U519">
        <f>ROUND(IFERROR(SUM(T519*(VLOOKUP(S519,API!1:1048576,13,FALSE))),0),2)</f>
        <v>0</v>
      </c>
      <c r="V519">
        <f>ROUND(SUMIF(Investionen!A4:A5200,S519,Investionen!G4:G5200),2)</f>
        <v>0</v>
      </c>
      <c r="BA519" s="53"/>
      <c r="BB519" s="53">
        <f>ROUND(SUMIF(Transaktionen!A4:A5200,BA519,Transaktionen!B4:B5200),8)</f>
        <v>0</v>
      </c>
      <c r="BC519" s="53">
        <f>ROUND(IFERROR(SUM(BB519*(VLOOKUP(BA519,API!1:1048576,13,FALSE))),0),2)</f>
        <v>0</v>
      </c>
    </row>
    <row r="520" spans="11:55" x14ac:dyDescent="0.25">
      <c r="K520" s="145" t="s">
        <v>1282</v>
      </c>
      <c r="L520" s="146" t="s">
        <v>1155</v>
      </c>
      <c r="M520" s="146" t="s">
        <v>3269</v>
      </c>
      <c r="R520" s="258"/>
      <c r="U520">
        <f>ROUND(IFERROR(SUM(T520*(VLOOKUP(S520,API!1:1048576,13,FALSE))),0),2)</f>
        <v>0</v>
      </c>
      <c r="V520">
        <f>ROUND(SUMIF(Investionen!A4:A5200,S520,Investionen!G4:G5200),2)</f>
        <v>0</v>
      </c>
      <c r="BA520" s="53"/>
      <c r="BB520" s="53">
        <f>ROUND(SUMIF(Transaktionen!A4:A5200,BA520,Transaktionen!B4:B5200),8)</f>
        <v>0</v>
      </c>
      <c r="BC520" s="53">
        <f>ROUND(IFERROR(SUM(BB520*(VLOOKUP(BA520,API!1:1048576,13,FALSE))),0),2)</f>
        <v>0</v>
      </c>
    </row>
    <row r="521" spans="11:55" x14ac:dyDescent="0.25">
      <c r="K521" s="147" t="s">
        <v>2244</v>
      </c>
      <c r="L521" s="148" t="s">
        <v>1155</v>
      </c>
      <c r="M521" s="148" t="s">
        <v>4222</v>
      </c>
      <c r="R521" s="258"/>
      <c r="U521">
        <f>ROUND(IFERROR(SUM(T521*(VLOOKUP(S521,API!1:1048576,13,FALSE))),0),2)</f>
        <v>0</v>
      </c>
      <c r="V521">
        <f>ROUND(SUMIF(Investionen!A4:A5200,S521,Investionen!G4:G5200),2)</f>
        <v>0</v>
      </c>
      <c r="BA521" s="53"/>
      <c r="BB521" s="53">
        <f>ROUND(SUMIF(Transaktionen!A4:A5200,BA521,Transaktionen!B4:B5200),8)</f>
        <v>0</v>
      </c>
      <c r="BC521" s="53">
        <f>ROUND(IFERROR(SUM(BB521*(VLOOKUP(BA521,API!1:1048576,13,FALSE))),0),2)</f>
        <v>0</v>
      </c>
    </row>
    <row r="522" spans="11:55" x14ac:dyDescent="0.25">
      <c r="K522" s="147" t="s">
        <v>1312</v>
      </c>
      <c r="L522" s="148" t="s">
        <v>2518</v>
      </c>
      <c r="M522" s="148" t="s">
        <v>3284</v>
      </c>
      <c r="R522" s="258"/>
      <c r="U522">
        <f>ROUND(IFERROR(SUM(T522*(VLOOKUP(S522,API!1:1048576,13,FALSE))),0),2)</f>
        <v>0</v>
      </c>
      <c r="V522">
        <f>ROUND(SUMIF(Investionen!A4:A5200,S522,Investionen!G4:G5200),2)</f>
        <v>0</v>
      </c>
      <c r="BA522" s="53"/>
      <c r="BB522" s="53">
        <f>ROUND(SUMIF(Transaktionen!A4:A5200,BA522,Transaktionen!B4:B5200),8)</f>
        <v>0</v>
      </c>
      <c r="BC522" s="53">
        <f>ROUND(IFERROR(SUM(BB522*(VLOOKUP(BA522,API!1:1048576,13,FALSE))),0),2)</f>
        <v>0</v>
      </c>
    </row>
    <row r="523" spans="11:55" x14ac:dyDescent="0.25">
      <c r="K523" s="145" t="s">
        <v>1587</v>
      </c>
      <c r="L523" s="146" t="s">
        <v>2518</v>
      </c>
      <c r="M523" s="146" t="s">
        <v>3407</v>
      </c>
      <c r="R523" s="258"/>
      <c r="U523">
        <f>ROUND(IFERROR(SUM(T523*(VLOOKUP(S523,API!1:1048576,13,FALSE))),0),2)</f>
        <v>0</v>
      </c>
      <c r="V523">
        <f>ROUND(SUMIF(Investionen!A4:A5200,S523,Investionen!G4:G5200),2)</f>
        <v>0</v>
      </c>
      <c r="BA523" s="53"/>
      <c r="BB523" s="53">
        <f>ROUND(SUMIF(Transaktionen!A4:A5200,BA523,Transaktionen!B4:B5200),8)</f>
        <v>0</v>
      </c>
      <c r="BC523" s="53">
        <f>ROUND(IFERROR(SUM(BB523*(VLOOKUP(BA523,API!1:1048576,13,FALSE))),0),2)</f>
        <v>0</v>
      </c>
    </row>
    <row r="524" spans="11:55" x14ac:dyDescent="0.25">
      <c r="K524" s="145" t="s">
        <v>1618</v>
      </c>
      <c r="L524" s="146" t="s">
        <v>2518</v>
      </c>
      <c r="M524" s="146" t="s">
        <v>3660</v>
      </c>
      <c r="R524" s="258"/>
      <c r="U524">
        <f>ROUND(IFERROR(SUM(T524*(VLOOKUP(S524,API!1:1048576,13,FALSE))),0),2)</f>
        <v>0</v>
      </c>
      <c r="V524">
        <f>ROUND(SUMIF(Investionen!A4:A5200,S524,Investionen!G4:G5200),2)</f>
        <v>0</v>
      </c>
      <c r="BA524" s="53"/>
      <c r="BB524" s="53">
        <f>ROUND(SUMIF(Transaktionen!A4:A5200,BA524,Transaktionen!B4:B5200),8)</f>
        <v>0</v>
      </c>
      <c r="BC524" s="53">
        <f>ROUND(IFERROR(SUM(BB524*(VLOOKUP(BA524,API!1:1048576,13,FALSE))),0),2)</f>
        <v>0</v>
      </c>
    </row>
    <row r="525" spans="11:55" x14ac:dyDescent="0.25">
      <c r="K525" s="145" t="s">
        <v>2163</v>
      </c>
      <c r="L525" s="146" t="s">
        <v>2518</v>
      </c>
      <c r="M525" s="146" t="s">
        <v>3684</v>
      </c>
      <c r="R525" s="258"/>
      <c r="U525">
        <f>ROUND(IFERROR(SUM(T525*(VLOOKUP(S525,API!1:1048576,13,FALSE))),0),2)</f>
        <v>0</v>
      </c>
      <c r="V525">
        <f>ROUND(SUMIF(Investionen!A4:A5200,S525,Investionen!G4:G5200),2)</f>
        <v>0</v>
      </c>
      <c r="BA525" s="53"/>
      <c r="BB525" s="53">
        <f>ROUND(SUMIF(Transaktionen!A4:A5200,BA525,Transaktionen!B4:B5200),8)</f>
        <v>0</v>
      </c>
      <c r="BC525" s="53">
        <f>ROUND(IFERROR(SUM(BB525*(VLOOKUP(BA525,API!1:1048576,13,FALSE))),0),2)</f>
        <v>0</v>
      </c>
    </row>
    <row r="526" spans="11:55" x14ac:dyDescent="0.25">
      <c r="K526" s="145" t="s">
        <v>1915</v>
      </c>
      <c r="L526" s="146" t="s">
        <v>2518</v>
      </c>
      <c r="M526" s="146" t="s">
        <v>3907</v>
      </c>
      <c r="R526" s="258"/>
      <c r="U526">
        <f>ROUND(IFERROR(SUM(T526*(VLOOKUP(S526,API!1:1048576,13,FALSE))),0),2)</f>
        <v>0</v>
      </c>
      <c r="V526">
        <f>ROUND(SUMIF(Investionen!A4:A5200,S526,Investionen!G4:G5200),2)</f>
        <v>0</v>
      </c>
      <c r="BA526" s="53"/>
      <c r="BB526" s="53">
        <f>ROUND(SUMIF(Transaktionen!A4:A5200,BA526,Transaktionen!B4:B5200),8)</f>
        <v>0</v>
      </c>
      <c r="BC526" s="53">
        <f>ROUND(IFERROR(SUM(BB526*(VLOOKUP(BA526,API!1:1048576,13,FALSE))),0),2)</f>
        <v>0</v>
      </c>
    </row>
    <row r="527" spans="11:55" x14ac:dyDescent="0.25">
      <c r="K527" s="147" t="s">
        <v>1891</v>
      </c>
      <c r="L527" s="148" t="s">
        <v>2518</v>
      </c>
      <c r="M527" s="148" t="s">
        <v>4028</v>
      </c>
      <c r="R527" s="258"/>
      <c r="U527">
        <f>ROUND(IFERROR(SUM(T527*(VLOOKUP(S527,API!1:1048576,13,FALSE))),0),2)</f>
        <v>0</v>
      </c>
      <c r="V527">
        <f>ROUND(SUMIF(Investionen!A4:A5200,S527,Investionen!G4:G5200),2)</f>
        <v>0</v>
      </c>
      <c r="BA527" s="53"/>
      <c r="BB527" s="53">
        <f>ROUND(SUMIF(Transaktionen!A4:A5200,BA527,Transaktionen!B4:B5200),8)</f>
        <v>0</v>
      </c>
      <c r="BC527" s="53">
        <f>ROUND(IFERROR(SUM(BB527*(VLOOKUP(BA527,API!1:1048576,13,FALSE))),0),2)</f>
        <v>0</v>
      </c>
    </row>
    <row r="528" spans="11:55" x14ac:dyDescent="0.25">
      <c r="K528" s="145" t="s">
        <v>1</v>
      </c>
      <c r="L528" s="146" t="s">
        <v>2490</v>
      </c>
      <c r="M528" s="146" t="s">
        <v>2980</v>
      </c>
      <c r="R528" s="258"/>
      <c r="U528">
        <f>ROUND(IFERROR(SUM(T528*(VLOOKUP(S528,API!1:1048576,13,FALSE))),0),2)</f>
        <v>0</v>
      </c>
      <c r="V528">
        <f>ROUND(SUMIF(Investionen!A4:A5200,S528,Investionen!G4:G5200),2)</f>
        <v>0</v>
      </c>
      <c r="BA528" s="53"/>
      <c r="BB528" s="53">
        <f>ROUND(SUMIF(Transaktionen!A4:A5200,BA528,Transaktionen!B4:B5200),8)</f>
        <v>0</v>
      </c>
      <c r="BC528" s="53">
        <f>ROUND(IFERROR(SUM(BB528*(VLOOKUP(BA528,API!1:1048576,13,FALSE))),0),2)</f>
        <v>0</v>
      </c>
    </row>
    <row r="529" spans="11:55" x14ac:dyDescent="0.25">
      <c r="K529" s="147" t="s">
        <v>1276</v>
      </c>
      <c r="L529" s="148" t="s">
        <v>2490</v>
      </c>
      <c r="M529" s="148" t="s">
        <v>3238</v>
      </c>
      <c r="R529" s="258"/>
      <c r="U529">
        <f>ROUND(IFERROR(SUM(T529*(VLOOKUP(S529,API!1:1048576,13,FALSE))),0),2)</f>
        <v>0</v>
      </c>
      <c r="V529">
        <f>ROUND(SUMIF(Investionen!A4:A5200,S529,Investionen!G4:G5200),2)</f>
        <v>0</v>
      </c>
      <c r="BA529" s="53"/>
      <c r="BB529" s="53">
        <f>ROUND(SUMIF(Transaktionen!A4:A5200,BA529,Transaktionen!B4:B5200),8)</f>
        <v>0</v>
      </c>
      <c r="BC529" s="53">
        <f>ROUND(IFERROR(SUM(BB529*(VLOOKUP(BA529,API!1:1048576,13,FALSE))),0),2)</f>
        <v>0</v>
      </c>
    </row>
    <row r="530" spans="11:55" x14ac:dyDescent="0.25">
      <c r="K530" s="147" t="s">
        <v>1317</v>
      </c>
      <c r="L530" s="148" t="s">
        <v>2490</v>
      </c>
      <c r="M530" s="148" t="s">
        <v>3317</v>
      </c>
      <c r="R530" s="258"/>
      <c r="U530">
        <f>ROUND(IFERROR(SUM(T530*(VLOOKUP(S530,API!1:1048576,13,FALSE))),0),2)</f>
        <v>0</v>
      </c>
      <c r="V530">
        <f>ROUND(SUMIF(Investionen!A4:A5200,S530,Investionen!G4:G5200),2)</f>
        <v>0</v>
      </c>
      <c r="BA530" s="53"/>
      <c r="BB530" s="53">
        <f>ROUND(SUMIF(Transaktionen!A4:A5200,BA530,Transaktionen!B4:B5200),8)</f>
        <v>0</v>
      </c>
      <c r="BC530" s="53">
        <f>ROUND(IFERROR(SUM(BB530*(VLOOKUP(BA530,API!1:1048576,13,FALSE))),0),2)</f>
        <v>0</v>
      </c>
    </row>
    <row r="531" spans="11:55" x14ac:dyDescent="0.25">
      <c r="K531" s="147" t="s">
        <v>1583</v>
      </c>
      <c r="L531" s="148" t="s">
        <v>2490</v>
      </c>
      <c r="M531" s="148" t="s">
        <v>3535</v>
      </c>
      <c r="R531" s="258"/>
      <c r="U531">
        <f>ROUND(IFERROR(SUM(T531*(VLOOKUP(S531,API!1:1048576,13,FALSE))),0),2)</f>
        <v>0</v>
      </c>
      <c r="V531">
        <f>ROUND(SUMIF(Investionen!A4:A5200,S531,Investionen!G4:G5200),2)</f>
        <v>0</v>
      </c>
      <c r="BA531" s="53"/>
      <c r="BB531" s="53">
        <f>ROUND(SUMIF(Transaktionen!A4:A5200,BA531,Transaktionen!B4:B5200),8)</f>
        <v>0</v>
      </c>
      <c r="BC531" s="53">
        <f>ROUND(IFERROR(SUM(BB531*(VLOOKUP(BA531,API!1:1048576,13,FALSE))),0),2)</f>
        <v>0</v>
      </c>
    </row>
    <row r="532" spans="11:55" x14ac:dyDescent="0.25">
      <c r="K532" s="145" t="s">
        <v>1871</v>
      </c>
      <c r="L532" s="146" t="s">
        <v>2490</v>
      </c>
      <c r="M532" s="146" t="s">
        <v>3824</v>
      </c>
      <c r="R532" s="258"/>
      <c r="U532">
        <f>ROUND(IFERROR(SUM(T532*(VLOOKUP(S532,API!1:1048576,13,FALSE))),0),2)</f>
        <v>0</v>
      </c>
      <c r="V532">
        <f>ROUND(SUMIF(Investionen!A4:A5200,S532,Investionen!G4:G5200),2)</f>
        <v>0</v>
      </c>
      <c r="BA532" s="53"/>
      <c r="BB532" s="53">
        <f>ROUND(SUMIF(Transaktionen!A4:A5200,BA532,Transaktionen!B4:B5200),8)</f>
        <v>0</v>
      </c>
      <c r="BC532" s="53">
        <f>ROUND(IFERROR(SUM(BB532*(VLOOKUP(BA532,API!1:1048576,13,FALSE))),0),2)</f>
        <v>0</v>
      </c>
    </row>
    <row r="533" spans="11:55" x14ac:dyDescent="0.25">
      <c r="K533" s="145" t="s">
        <v>2255</v>
      </c>
      <c r="L533" s="146" t="s">
        <v>2490</v>
      </c>
      <c r="M533" s="146" t="s">
        <v>4289</v>
      </c>
      <c r="R533" s="258"/>
      <c r="U533">
        <f>ROUND(IFERROR(SUM(T533*(VLOOKUP(S533,API!1:1048576,13,FALSE))),0),2)</f>
        <v>0</v>
      </c>
      <c r="V533">
        <f>ROUND(SUMIF(Investionen!A4:A5200,S533,Investionen!G4:G5200),2)</f>
        <v>0</v>
      </c>
      <c r="BA533" s="53"/>
      <c r="BB533" s="53">
        <f>ROUND(SUMIF(Transaktionen!A4:A5200,BA533,Transaktionen!B4:B5200),8)</f>
        <v>0</v>
      </c>
      <c r="BC533" s="53">
        <f>ROUND(IFERROR(SUM(BB533*(VLOOKUP(BA533,API!1:1048576,13,FALSE))),0),2)</f>
        <v>0</v>
      </c>
    </row>
    <row r="534" spans="11:55" x14ac:dyDescent="0.25">
      <c r="K534" s="145" t="s">
        <v>1172</v>
      </c>
      <c r="L534" s="146" t="s">
        <v>2587</v>
      </c>
      <c r="M534" s="146" t="s">
        <v>3151</v>
      </c>
      <c r="R534" s="258"/>
      <c r="U534">
        <f>ROUND(IFERROR(SUM(T534*(VLOOKUP(S534,API!1:1048576,13,FALSE))),0),2)</f>
        <v>0</v>
      </c>
      <c r="V534">
        <f>ROUND(SUMIF(Investionen!A4:A5200,S534,Investionen!G4:G5200),2)</f>
        <v>0</v>
      </c>
      <c r="BA534" s="53"/>
      <c r="BB534" s="53">
        <f>ROUND(SUMIF(Transaktionen!A4:A5200,BA534,Transaktionen!B4:B5200),8)</f>
        <v>0</v>
      </c>
      <c r="BC534" s="53">
        <f>ROUND(IFERROR(SUM(BB534*(VLOOKUP(BA534,API!1:1048576,13,FALSE))),0),2)</f>
        <v>0</v>
      </c>
    </row>
    <row r="535" spans="11:55" x14ac:dyDescent="0.25">
      <c r="K535" s="145" t="s">
        <v>1242</v>
      </c>
      <c r="L535" s="146" t="s">
        <v>2587</v>
      </c>
      <c r="M535" s="146" t="s">
        <v>3273</v>
      </c>
      <c r="R535" s="258"/>
      <c r="U535">
        <f>ROUND(IFERROR(SUM(T535*(VLOOKUP(S535,API!1:1048576,13,FALSE))),0),2)</f>
        <v>0</v>
      </c>
      <c r="V535">
        <f>ROUND(SUMIF(Investionen!A4:A5200,S535,Investionen!G4:G5200),2)</f>
        <v>0</v>
      </c>
      <c r="BA535" s="53"/>
      <c r="BB535" s="53">
        <f>ROUND(SUMIF(Transaktionen!A4:A5200,BA535,Transaktionen!B4:B5200),8)</f>
        <v>0</v>
      </c>
      <c r="BC535" s="53">
        <f>ROUND(IFERROR(SUM(BB535*(VLOOKUP(BA535,API!1:1048576,13,FALSE))),0),2)</f>
        <v>0</v>
      </c>
    </row>
    <row r="536" spans="11:55" x14ac:dyDescent="0.25">
      <c r="K536" s="145" t="s">
        <v>1687</v>
      </c>
      <c r="L536" s="146" t="s">
        <v>2587</v>
      </c>
      <c r="M536" s="146" t="s">
        <v>3235</v>
      </c>
      <c r="R536" s="258"/>
      <c r="U536">
        <f>ROUND(IFERROR(SUM(T536*(VLOOKUP(S536,API!1:1048576,13,FALSE))),0),2)</f>
        <v>0</v>
      </c>
      <c r="V536">
        <f>ROUND(SUMIF(Investionen!A4:A5200,S536,Investionen!G4:G5200),2)</f>
        <v>0</v>
      </c>
      <c r="BA536" s="53"/>
      <c r="BB536" s="53">
        <f>ROUND(SUMIF(Transaktionen!A4:A5200,BA536,Transaktionen!B4:B5200),8)</f>
        <v>0</v>
      </c>
      <c r="BC536" s="53">
        <f>ROUND(IFERROR(SUM(BB536*(VLOOKUP(BA536,API!1:1048576,13,FALSE))),0),2)</f>
        <v>0</v>
      </c>
    </row>
    <row r="537" spans="11:55" x14ac:dyDescent="0.25">
      <c r="K537" s="147" t="s">
        <v>1779</v>
      </c>
      <c r="L537" s="148" t="s">
        <v>2587</v>
      </c>
      <c r="M537" s="148" t="s">
        <v>3756</v>
      </c>
      <c r="R537" s="258"/>
      <c r="U537">
        <f>ROUND(IFERROR(SUM(T537*(VLOOKUP(S537,API!1:1048576,13,FALSE))),0),2)</f>
        <v>0</v>
      </c>
      <c r="V537">
        <f>ROUND(SUMIF(Investionen!A4:A5200,S537,Investionen!G4:G5200),2)</f>
        <v>0</v>
      </c>
      <c r="BA537" s="53"/>
      <c r="BB537" s="53">
        <f>ROUND(SUMIF(Transaktionen!A4:A5200,BA537,Transaktionen!B4:B5200),8)</f>
        <v>0</v>
      </c>
      <c r="BC537" s="53">
        <f>ROUND(IFERROR(SUM(BB537*(VLOOKUP(BA537,API!1:1048576,13,FALSE))),0),2)</f>
        <v>0</v>
      </c>
    </row>
    <row r="538" spans="11:55" x14ac:dyDescent="0.25">
      <c r="K538" s="145" t="s">
        <v>1828</v>
      </c>
      <c r="L538" s="146" t="s">
        <v>2587</v>
      </c>
      <c r="M538" s="146" t="s">
        <v>3777</v>
      </c>
      <c r="R538" s="258"/>
      <c r="U538">
        <f>ROUND(IFERROR(SUM(T538*(VLOOKUP(S538,API!1:1048576,13,FALSE))),0),2)</f>
        <v>0</v>
      </c>
      <c r="V538">
        <f>ROUND(SUMIF(Investionen!A4:A5200,S538,Investionen!G4:G5200),2)</f>
        <v>0</v>
      </c>
      <c r="BA538" s="53"/>
      <c r="BB538" s="53">
        <f>ROUND(SUMIF(Transaktionen!A4:A5200,BA538,Transaktionen!B4:B5200),8)</f>
        <v>0</v>
      </c>
      <c r="BC538" s="53">
        <f>ROUND(IFERROR(SUM(BB538*(VLOOKUP(BA538,API!1:1048576,13,FALSE))),0),2)</f>
        <v>0</v>
      </c>
    </row>
    <row r="539" spans="11:55" x14ac:dyDescent="0.25">
      <c r="K539" s="145" t="s">
        <v>1816</v>
      </c>
      <c r="L539" s="146" t="s">
        <v>2587</v>
      </c>
      <c r="M539" s="146" t="s">
        <v>3811</v>
      </c>
      <c r="R539" s="258"/>
      <c r="U539">
        <f>ROUND(IFERROR(SUM(T539*(VLOOKUP(S539,API!1:1048576,13,FALSE))),0),2)</f>
        <v>0</v>
      </c>
      <c r="V539">
        <f>ROUND(SUMIF(Investionen!A4:A5200,S539,Investionen!G4:G5200),2)</f>
        <v>0</v>
      </c>
      <c r="BA539" s="53"/>
      <c r="BB539" s="53">
        <f>ROUND(SUMIF(Transaktionen!A4:A5200,BA539,Transaktionen!B4:B5200),8)</f>
        <v>0</v>
      </c>
      <c r="BC539" s="53">
        <f>ROUND(IFERROR(SUM(BB539*(VLOOKUP(BA539,API!1:1048576,13,FALSE))),0),2)</f>
        <v>0</v>
      </c>
    </row>
    <row r="540" spans="11:55" x14ac:dyDescent="0.25">
      <c r="K540" s="147" t="s">
        <v>2023</v>
      </c>
      <c r="L540" s="148" t="s">
        <v>2587</v>
      </c>
      <c r="M540" s="148" t="s">
        <v>3894</v>
      </c>
      <c r="R540" s="258"/>
      <c r="U540">
        <f>ROUND(IFERROR(SUM(T540*(VLOOKUP(S540,API!1:1048576,13,FALSE))),0),2)</f>
        <v>0</v>
      </c>
      <c r="V540">
        <f>ROUND(SUMIF(Investionen!A4:A5200,S540,Investionen!G4:G5200),2)</f>
        <v>0</v>
      </c>
      <c r="BA540" s="53"/>
      <c r="BB540" s="53">
        <f>ROUND(SUMIF(Transaktionen!A4:A5200,BA540,Transaktionen!B4:B5200),8)</f>
        <v>0</v>
      </c>
      <c r="BC540" s="53">
        <f>ROUND(IFERROR(SUM(BB540*(VLOOKUP(BA540,API!1:1048576,13,FALSE))),0),2)</f>
        <v>0</v>
      </c>
    </row>
    <row r="541" spans="11:55" x14ac:dyDescent="0.25">
      <c r="K541" s="145" t="s">
        <v>1754</v>
      </c>
      <c r="L541" s="146" t="s">
        <v>2587</v>
      </c>
      <c r="M541" s="146" t="s">
        <v>3960</v>
      </c>
      <c r="R541" s="258"/>
      <c r="U541">
        <f>ROUND(IFERROR(SUM(T541*(VLOOKUP(S541,API!1:1048576,13,FALSE))),0),2)</f>
        <v>0</v>
      </c>
      <c r="V541">
        <f>ROUND(SUMIF(Investionen!A4:A5200,S541,Investionen!G4:G5200),2)</f>
        <v>0</v>
      </c>
      <c r="BA541" s="53"/>
      <c r="BB541" s="53">
        <f>ROUND(SUMIF(Transaktionen!A4:A5200,BA541,Transaktionen!B4:B5200),8)</f>
        <v>0</v>
      </c>
      <c r="BC541" s="53">
        <f>ROUND(IFERROR(SUM(BB541*(VLOOKUP(BA541,API!1:1048576,13,FALSE))),0),2)</f>
        <v>0</v>
      </c>
    </row>
    <row r="542" spans="11:55" x14ac:dyDescent="0.25">
      <c r="K542" s="145" t="s">
        <v>1827</v>
      </c>
      <c r="L542" s="146" t="s">
        <v>2587</v>
      </c>
      <c r="M542" s="146" t="s">
        <v>3971</v>
      </c>
      <c r="R542" s="258"/>
      <c r="U542">
        <f>ROUND(IFERROR(SUM(T542*(VLOOKUP(S542,API!1:1048576,13,FALSE))),0),2)</f>
        <v>0</v>
      </c>
      <c r="V542">
        <f>ROUND(SUMIF(Investionen!A4:A5200,S542,Investionen!G4:G5200),2)</f>
        <v>0</v>
      </c>
      <c r="BA542" s="53"/>
      <c r="BB542" s="53">
        <f>ROUND(SUMIF(Transaktionen!A4:A5200,BA542,Transaktionen!B4:B5200),8)</f>
        <v>0</v>
      </c>
      <c r="BC542" s="53">
        <f>ROUND(IFERROR(SUM(BB542*(VLOOKUP(BA542,API!1:1048576,13,FALSE))),0),2)</f>
        <v>0</v>
      </c>
    </row>
    <row r="543" spans="11:55" x14ac:dyDescent="0.25">
      <c r="K543" s="147" t="s">
        <v>2006</v>
      </c>
      <c r="L543" s="148" t="s">
        <v>2587</v>
      </c>
      <c r="M543" s="148" t="s">
        <v>3999</v>
      </c>
      <c r="R543" s="258"/>
      <c r="U543">
        <f>ROUND(IFERROR(SUM(T543*(VLOOKUP(S543,API!1:1048576,13,FALSE))),0),2)</f>
        <v>0</v>
      </c>
      <c r="V543">
        <f>ROUND(SUMIF(Investionen!A4:A5200,S543,Investionen!G4:G5200),2)</f>
        <v>0</v>
      </c>
      <c r="BA543" s="53"/>
      <c r="BB543" s="53">
        <f>ROUND(SUMIF(Transaktionen!A4:A5200,BA543,Transaktionen!B4:B5200),8)</f>
        <v>0</v>
      </c>
      <c r="BC543" s="53">
        <f>ROUND(IFERROR(SUM(BB543*(VLOOKUP(BA543,API!1:1048576,13,FALSE))),0),2)</f>
        <v>0</v>
      </c>
    </row>
    <row r="544" spans="11:55" x14ac:dyDescent="0.25">
      <c r="K544" s="147" t="s">
        <v>2027</v>
      </c>
      <c r="L544" s="148" t="s">
        <v>2587</v>
      </c>
      <c r="M544" s="148" t="s">
        <v>4003</v>
      </c>
      <c r="R544" s="258"/>
      <c r="U544">
        <f>ROUND(IFERROR(SUM(T544*(VLOOKUP(S544,API!1:1048576,13,FALSE))),0),2)</f>
        <v>0</v>
      </c>
      <c r="V544">
        <f>ROUND(SUMIF(Investionen!A4:A5200,S544,Investionen!G4:G5200),2)</f>
        <v>0</v>
      </c>
      <c r="BA544" s="53"/>
      <c r="BB544" s="53">
        <f>ROUND(SUMIF(Transaktionen!A4:A5200,BA544,Transaktionen!B4:B5200),8)</f>
        <v>0</v>
      </c>
      <c r="BC544" s="53">
        <f>ROUND(IFERROR(SUM(BB544*(VLOOKUP(BA544,API!1:1048576,13,FALSE))),0),2)</f>
        <v>0</v>
      </c>
    </row>
    <row r="545" spans="11:55" x14ac:dyDescent="0.25">
      <c r="K545" s="145" t="s">
        <v>2022</v>
      </c>
      <c r="L545" s="146" t="s">
        <v>2587</v>
      </c>
      <c r="M545" s="146" t="s">
        <v>4014</v>
      </c>
      <c r="R545" s="258"/>
      <c r="U545">
        <f>ROUND(IFERROR(SUM(T545*(VLOOKUP(S545,API!1:1048576,13,FALSE))),0),2)</f>
        <v>0</v>
      </c>
      <c r="V545">
        <f>ROUND(SUMIF(Investionen!A4:A5200,S545,Investionen!G4:G5200),2)</f>
        <v>0</v>
      </c>
      <c r="BA545" s="53"/>
      <c r="BB545" s="53">
        <f>ROUND(SUMIF(Transaktionen!A4:A5200,BA545,Transaktionen!B4:B5200),8)</f>
        <v>0</v>
      </c>
      <c r="BC545" s="53">
        <f>ROUND(IFERROR(SUM(BB545*(VLOOKUP(BA545,API!1:1048576,13,FALSE))),0),2)</f>
        <v>0</v>
      </c>
    </row>
    <row r="546" spans="11:55" x14ac:dyDescent="0.25">
      <c r="K546" s="145" t="s">
        <v>2047</v>
      </c>
      <c r="L546" s="146" t="s">
        <v>2587</v>
      </c>
      <c r="M546" s="146" t="s">
        <v>4031</v>
      </c>
      <c r="R546" s="258"/>
      <c r="U546">
        <f>ROUND(IFERROR(SUM(T546*(VLOOKUP(S546,API!1:1048576,13,FALSE))),0),2)</f>
        <v>0</v>
      </c>
      <c r="V546">
        <f>ROUND(SUMIF(Investionen!A4:A5200,S546,Investionen!G4:G5200),2)</f>
        <v>0</v>
      </c>
      <c r="BA546" s="53"/>
      <c r="BB546" s="53">
        <f>ROUND(SUMIF(Transaktionen!A4:A5200,BA546,Transaktionen!B4:B5200),8)</f>
        <v>0</v>
      </c>
      <c r="BC546" s="53">
        <f>ROUND(IFERROR(SUM(BB546*(VLOOKUP(BA546,API!1:1048576,13,FALSE))),0),2)</f>
        <v>0</v>
      </c>
    </row>
    <row r="547" spans="11:55" x14ac:dyDescent="0.25">
      <c r="K547" s="147" t="s">
        <v>2035</v>
      </c>
      <c r="L547" s="148" t="s">
        <v>2587</v>
      </c>
      <c r="M547" s="148" t="s">
        <v>3974</v>
      </c>
      <c r="R547" s="258"/>
      <c r="U547">
        <f>ROUND(IFERROR(SUM(T547*(VLOOKUP(S547,API!1:1048576,13,FALSE))),0),2)</f>
        <v>0</v>
      </c>
      <c r="V547">
        <f>ROUND(SUMIF(Investionen!A4:A5200,S547,Investionen!G4:G5200),2)</f>
        <v>0</v>
      </c>
      <c r="BA547" s="53"/>
      <c r="BB547" s="53">
        <f>ROUND(SUMIF(Transaktionen!A4:A5200,BA547,Transaktionen!B4:B5200),8)</f>
        <v>0</v>
      </c>
      <c r="BC547" s="53">
        <f>ROUND(IFERROR(SUM(BB547*(VLOOKUP(BA547,API!1:1048576,13,FALSE))),0),2)</f>
        <v>0</v>
      </c>
    </row>
    <row r="548" spans="11:55" x14ac:dyDescent="0.25">
      <c r="K548" s="147" t="s">
        <v>2064</v>
      </c>
      <c r="L548" s="148" t="s">
        <v>2587</v>
      </c>
      <c r="M548" s="148" t="s">
        <v>4044</v>
      </c>
      <c r="R548" s="258"/>
      <c r="U548">
        <f>ROUND(IFERROR(SUM(T548*(VLOOKUP(S548,API!1:1048576,13,FALSE))),0),2)</f>
        <v>0</v>
      </c>
      <c r="V548">
        <f>ROUND(SUMIF(Investionen!A4:A5200,S548,Investionen!G4:G5200),2)</f>
        <v>0</v>
      </c>
      <c r="BA548" s="53"/>
      <c r="BB548" s="53">
        <f>ROUND(SUMIF(Transaktionen!A4:A5200,BA548,Transaktionen!B4:B5200),8)</f>
        <v>0</v>
      </c>
      <c r="BC548" s="53">
        <f>ROUND(IFERROR(SUM(BB548*(VLOOKUP(BA548,API!1:1048576,13,FALSE))),0),2)</f>
        <v>0</v>
      </c>
    </row>
    <row r="549" spans="11:55" x14ac:dyDescent="0.25">
      <c r="K549" s="147" t="s">
        <v>2071</v>
      </c>
      <c r="L549" s="148" t="s">
        <v>2587</v>
      </c>
      <c r="M549" s="148" t="s">
        <v>4018</v>
      </c>
      <c r="R549" s="258"/>
      <c r="U549">
        <f>ROUND(IFERROR(SUM(T549*(VLOOKUP(S549,API!1:1048576,13,FALSE))),0),2)</f>
        <v>0</v>
      </c>
      <c r="V549">
        <f>ROUND(SUMIF(Investionen!A4:A5200,S549,Investionen!G4:G5200),2)</f>
        <v>0</v>
      </c>
      <c r="BA549" s="53"/>
      <c r="BB549" s="53">
        <f>ROUND(SUMIF(Transaktionen!A4:A5200,BA549,Transaktionen!B4:B5200),8)</f>
        <v>0</v>
      </c>
      <c r="BC549" s="53">
        <f>ROUND(IFERROR(SUM(BB549*(VLOOKUP(BA549,API!1:1048576,13,FALSE))),0),2)</f>
        <v>0</v>
      </c>
    </row>
    <row r="550" spans="11:55" x14ac:dyDescent="0.25">
      <c r="K550" s="147" t="s">
        <v>2074</v>
      </c>
      <c r="L550" s="148" t="s">
        <v>2587</v>
      </c>
      <c r="M550" s="148" t="s">
        <v>4013</v>
      </c>
      <c r="R550" s="258"/>
      <c r="U550">
        <f>ROUND(IFERROR(SUM(T550*(VLOOKUP(S550,API!1:1048576,13,FALSE))),0),2)</f>
        <v>0</v>
      </c>
      <c r="V550">
        <f>ROUND(SUMIF(Investionen!A4:A5200,S550,Investionen!G4:G5200),2)</f>
        <v>0</v>
      </c>
      <c r="BA550" s="53"/>
      <c r="BB550" s="53">
        <f>ROUND(SUMIF(Transaktionen!A4:A5200,BA550,Transaktionen!B4:B5200),8)</f>
        <v>0</v>
      </c>
      <c r="BC550" s="53">
        <f>ROUND(IFERROR(SUM(BB550*(VLOOKUP(BA550,API!1:1048576,13,FALSE))),0),2)</f>
        <v>0</v>
      </c>
    </row>
    <row r="551" spans="11:55" x14ac:dyDescent="0.25">
      <c r="K551" s="145" t="s">
        <v>2056</v>
      </c>
      <c r="L551" s="146" t="s">
        <v>2587</v>
      </c>
      <c r="M551" s="146" t="s">
        <v>4047</v>
      </c>
      <c r="R551" s="258"/>
      <c r="U551">
        <f>ROUND(IFERROR(SUM(T551*(VLOOKUP(S551,API!1:1048576,13,FALSE))),0),2)</f>
        <v>0</v>
      </c>
      <c r="V551">
        <f>ROUND(SUMIF(Investionen!A4:A5200,S551,Investionen!G4:G5200),2)</f>
        <v>0</v>
      </c>
      <c r="BA551" s="53"/>
      <c r="BB551" s="53">
        <f>ROUND(SUMIF(Transaktionen!A4:A5200,BA551,Transaktionen!B4:B5200),8)</f>
        <v>0</v>
      </c>
      <c r="BC551" s="53">
        <f>ROUND(IFERROR(SUM(BB551*(VLOOKUP(BA551,API!1:1048576,13,FALSE))),0),2)</f>
        <v>0</v>
      </c>
    </row>
    <row r="552" spans="11:55" x14ac:dyDescent="0.25">
      <c r="K552" s="145" t="s">
        <v>1927</v>
      </c>
      <c r="L552" s="146" t="s">
        <v>2587</v>
      </c>
      <c r="M552" s="146" t="s">
        <v>4051</v>
      </c>
      <c r="R552" s="258"/>
      <c r="U552">
        <f>ROUND(IFERROR(SUM(T552*(VLOOKUP(S552,API!1:1048576,13,FALSE))),0),2)</f>
        <v>0</v>
      </c>
      <c r="V552">
        <f>ROUND(SUMIF(Investionen!A4:A5200,S552,Investionen!G4:G5200),2)</f>
        <v>0</v>
      </c>
      <c r="BA552" s="53"/>
      <c r="BB552" s="53">
        <f>ROUND(SUMIF(Transaktionen!A4:A5200,BA552,Transaktionen!B4:B5200),8)</f>
        <v>0</v>
      </c>
      <c r="BC552" s="53">
        <f>ROUND(IFERROR(SUM(BB552*(VLOOKUP(BA552,API!1:1048576,13,FALSE))),0),2)</f>
        <v>0</v>
      </c>
    </row>
    <row r="553" spans="11:55" x14ac:dyDescent="0.25">
      <c r="K553" s="145" t="s">
        <v>2062</v>
      </c>
      <c r="L553" s="146" t="s">
        <v>2587</v>
      </c>
      <c r="M553" s="146" t="s">
        <v>4035</v>
      </c>
      <c r="R553" s="258"/>
      <c r="U553">
        <f>ROUND(IFERROR(SUM(T553*(VLOOKUP(S553,API!1:1048576,13,FALSE))),0),2)</f>
        <v>0</v>
      </c>
      <c r="V553">
        <f>ROUND(SUMIF(Investionen!A4:A5200,S553,Investionen!G4:G5200),2)</f>
        <v>0</v>
      </c>
      <c r="BA553" s="53"/>
      <c r="BB553" s="53">
        <f>ROUND(SUMIF(Transaktionen!A4:A5200,BA553,Transaktionen!B4:B5200),8)</f>
        <v>0</v>
      </c>
      <c r="BC553" s="53">
        <f>ROUND(IFERROR(SUM(BB553*(VLOOKUP(BA553,API!1:1048576,13,FALSE))),0),2)</f>
        <v>0</v>
      </c>
    </row>
    <row r="554" spans="11:55" x14ac:dyDescent="0.25">
      <c r="K554" s="147" t="s">
        <v>1944</v>
      </c>
      <c r="L554" s="148" t="s">
        <v>2587</v>
      </c>
      <c r="M554" s="148" t="s">
        <v>4055</v>
      </c>
      <c r="R554" s="258"/>
      <c r="U554">
        <f>ROUND(IFERROR(SUM(T554*(VLOOKUP(S554,API!1:1048576,13,FALSE))),0),2)</f>
        <v>0</v>
      </c>
      <c r="V554">
        <f>ROUND(SUMIF(Investionen!A4:A5200,S554,Investionen!G4:G5200),2)</f>
        <v>0</v>
      </c>
      <c r="BA554" s="53"/>
      <c r="BB554" s="53">
        <f>ROUND(SUMIF(Transaktionen!A4:A5200,BA554,Transaktionen!B4:B5200),8)</f>
        <v>0</v>
      </c>
      <c r="BC554" s="53">
        <f>ROUND(IFERROR(SUM(BB554*(VLOOKUP(BA554,API!1:1048576,13,FALSE))),0),2)</f>
        <v>0</v>
      </c>
    </row>
    <row r="555" spans="11:55" x14ac:dyDescent="0.25">
      <c r="K555" s="147" t="s">
        <v>2086</v>
      </c>
      <c r="L555" s="148" t="s">
        <v>2587</v>
      </c>
      <c r="M555" s="148" t="s">
        <v>4066</v>
      </c>
      <c r="R555" s="258"/>
      <c r="U555">
        <f>ROUND(IFERROR(SUM(T555*(VLOOKUP(S555,API!1:1048576,13,FALSE))),0),2)</f>
        <v>0</v>
      </c>
      <c r="V555">
        <f>ROUND(SUMIF(Investionen!A4:A5200,S555,Investionen!G4:G5200),2)</f>
        <v>0</v>
      </c>
      <c r="BA555" s="53"/>
      <c r="BB555" s="53">
        <f>ROUND(SUMIF(Transaktionen!A4:A5200,BA555,Transaktionen!B4:B5200),8)</f>
        <v>0</v>
      </c>
      <c r="BC555" s="53">
        <f>ROUND(IFERROR(SUM(BB555*(VLOOKUP(BA555,API!1:1048576,13,FALSE))),0),2)</f>
        <v>0</v>
      </c>
    </row>
    <row r="556" spans="11:55" x14ac:dyDescent="0.25">
      <c r="K556" s="147" t="s">
        <v>1960</v>
      </c>
      <c r="L556" s="148" t="s">
        <v>2587</v>
      </c>
      <c r="M556" s="148" t="s">
        <v>4068</v>
      </c>
      <c r="R556" s="258"/>
      <c r="U556">
        <f>ROUND(IFERROR(SUM(T556*(VLOOKUP(S556,API!1:1048576,13,FALSE))),0),2)</f>
        <v>0</v>
      </c>
      <c r="V556">
        <f>ROUND(SUMIF(Investionen!A4:A5200,S556,Investionen!G4:G5200),2)</f>
        <v>0</v>
      </c>
      <c r="BA556" s="53"/>
      <c r="BB556" s="53">
        <f>ROUND(SUMIF(Transaktionen!A4:A5200,BA556,Transaktionen!B4:B5200),8)</f>
        <v>0</v>
      </c>
      <c r="BC556" s="53">
        <f>ROUND(IFERROR(SUM(BB556*(VLOOKUP(BA556,API!1:1048576,13,FALSE))),0),2)</f>
        <v>0</v>
      </c>
    </row>
    <row r="557" spans="11:55" x14ac:dyDescent="0.25">
      <c r="K557" s="145" t="s">
        <v>1965</v>
      </c>
      <c r="L557" s="146" t="s">
        <v>2587</v>
      </c>
      <c r="M557" s="146" t="s">
        <v>3912</v>
      </c>
      <c r="R557" s="258"/>
      <c r="U557">
        <f>ROUND(IFERROR(SUM(T557*(VLOOKUP(S557,API!1:1048576,13,FALSE))),0),2)</f>
        <v>0</v>
      </c>
      <c r="V557">
        <f>ROUND(SUMIF(Investionen!A4:A5200,S557,Investionen!G4:G5200),2)</f>
        <v>0</v>
      </c>
      <c r="BA557" s="53"/>
      <c r="BB557" s="53">
        <f>ROUND(SUMIF(Transaktionen!A4:A5200,BA557,Transaktionen!B4:B5200),8)</f>
        <v>0</v>
      </c>
      <c r="BC557" s="53">
        <f>ROUND(IFERROR(SUM(BB557*(VLOOKUP(BA557,API!1:1048576,13,FALSE))),0),2)</f>
        <v>0</v>
      </c>
    </row>
    <row r="558" spans="11:55" x14ac:dyDescent="0.25">
      <c r="K558" s="147" t="s">
        <v>2637</v>
      </c>
      <c r="L558" s="148" t="s">
        <v>2587</v>
      </c>
      <c r="M558" s="148" t="s">
        <v>4177</v>
      </c>
      <c r="R558" s="258"/>
      <c r="U558">
        <f>ROUND(IFERROR(SUM(T558*(VLOOKUP(S558,API!1:1048576,13,FALSE))),0),2)</f>
        <v>0</v>
      </c>
      <c r="V558">
        <f>ROUND(SUMIF(Investionen!A4:A5200,S558,Investionen!G4:G5200),2)</f>
        <v>0</v>
      </c>
      <c r="BA558" s="53"/>
      <c r="BB558" s="53">
        <f>ROUND(SUMIF(Transaktionen!A4:A5200,BA558,Transaktionen!B4:B5200),8)</f>
        <v>0</v>
      </c>
      <c r="BC558" s="53">
        <f>ROUND(IFERROR(SUM(BB558*(VLOOKUP(BA558,API!1:1048576,13,FALSE))),0),2)</f>
        <v>0</v>
      </c>
    </row>
    <row r="559" spans="11:55" x14ac:dyDescent="0.25">
      <c r="K559" s="145" t="s">
        <v>2189</v>
      </c>
      <c r="L559" s="146" t="s">
        <v>2587</v>
      </c>
      <c r="M559" s="146" t="s">
        <v>4207</v>
      </c>
      <c r="R559" s="258"/>
      <c r="U559">
        <f>ROUND(IFERROR(SUM(T559*(VLOOKUP(S559,API!1:1048576,13,FALSE))),0),2)</f>
        <v>0</v>
      </c>
      <c r="V559">
        <f>ROUND(SUMIF(Investionen!A4:A5200,S559,Investionen!G4:G5200),2)</f>
        <v>0</v>
      </c>
      <c r="BA559" s="53"/>
      <c r="BB559" s="53">
        <f>ROUND(SUMIF(Transaktionen!A4:A5200,BA559,Transaktionen!B4:B5200),8)</f>
        <v>0</v>
      </c>
      <c r="BC559" s="53">
        <f>ROUND(IFERROR(SUM(BB559*(VLOOKUP(BA559,API!1:1048576,13,FALSE))),0),2)</f>
        <v>0</v>
      </c>
    </row>
    <row r="560" spans="11:55" x14ac:dyDescent="0.25">
      <c r="K560" s="145" t="s">
        <v>2411</v>
      </c>
      <c r="L560" s="146" t="s">
        <v>2587</v>
      </c>
      <c r="M560" s="146" t="s">
        <v>4214</v>
      </c>
      <c r="R560" s="258"/>
      <c r="U560">
        <f>ROUND(IFERROR(SUM(T560*(VLOOKUP(S560,API!1:1048576,13,FALSE))),0),2)</f>
        <v>0</v>
      </c>
      <c r="V560">
        <f>ROUND(SUMIF(Investionen!A4:A5200,S560,Investionen!G4:G5200),2)</f>
        <v>0</v>
      </c>
      <c r="BA560" s="53"/>
      <c r="BB560" s="53">
        <f>ROUND(SUMIF(Transaktionen!A4:A5200,BA560,Transaktionen!B4:B5200),8)</f>
        <v>0</v>
      </c>
      <c r="BC560" s="53">
        <f>ROUND(IFERROR(SUM(BB560*(VLOOKUP(BA560,API!1:1048576,13,FALSE))),0),2)</f>
        <v>0</v>
      </c>
    </row>
    <row r="561" spans="11:55" x14ac:dyDescent="0.25">
      <c r="K561" s="145" t="s">
        <v>2227</v>
      </c>
      <c r="L561" s="146" t="s">
        <v>2587</v>
      </c>
      <c r="M561" s="146" t="s">
        <v>3674</v>
      </c>
      <c r="R561" s="258"/>
      <c r="U561">
        <f>ROUND(IFERROR(SUM(T561*(VLOOKUP(S561,API!1:1048576,13,FALSE))),0),2)</f>
        <v>0</v>
      </c>
      <c r="V561">
        <f>ROUND(SUMIF(Investionen!A4:A5200,S561,Investionen!G4:G5200),2)</f>
        <v>0</v>
      </c>
      <c r="BA561" s="53"/>
      <c r="BB561" s="53">
        <f>ROUND(SUMIF(Transaktionen!A4:A5200,BA561,Transaktionen!B4:B5200),8)</f>
        <v>0</v>
      </c>
      <c r="BC561" s="53">
        <f>ROUND(IFERROR(SUM(BB561*(VLOOKUP(BA561,API!1:1048576,13,FALSE))),0),2)</f>
        <v>0</v>
      </c>
    </row>
    <row r="562" spans="11:55" x14ac:dyDescent="0.25">
      <c r="K562" s="147" t="s">
        <v>2265</v>
      </c>
      <c r="L562" s="148" t="s">
        <v>2587</v>
      </c>
      <c r="M562" s="148" t="s">
        <v>4250</v>
      </c>
      <c r="R562" s="258"/>
      <c r="U562">
        <f>ROUND(IFERROR(SUM(T562*(VLOOKUP(S562,API!1:1048576,13,FALSE))),0),2)</f>
        <v>0</v>
      </c>
      <c r="V562">
        <f>ROUND(SUMIF(Investionen!A4:A5200,S562,Investionen!G4:G5200),2)</f>
        <v>0</v>
      </c>
      <c r="BA562" s="53"/>
      <c r="BB562" s="53">
        <f>ROUND(SUMIF(Transaktionen!A4:A5200,BA562,Transaktionen!B4:B5200),8)</f>
        <v>0</v>
      </c>
      <c r="BC562" s="53">
        <f>ROUND(IFERROR(SUM(BB562*(VLOOKUP(BA562,API!1:1048576,13,FALSE))),0),2)</f>
        <v>0</v>
      </c>
    </row>
    <row r="563" spans="11:55" x14ac:dyDescent="0.25">
      <c r="K563" s="145" t="s">
        <v>2310</v>
      </c>
      <c r="L563" s="146" t="s">
        <v>2587</v>
      </c>
      <c r="M563" s="146" t="s">
        <v>3674</v>
      </c>
      <c r="R563" s="258"/>
      <c r="U563">
        <f>ROUND(IFERROR(SUM(T563*(VLOOKUP(S563,API!1:1048576,13,FALSE))),0),2)</f>
        <v>0</v>
      </c>
      <c r="V563">
        <f>ROUND(SUMIF(Investionen!A4:A5200,S563,Investionen!G4:G5200),2)</f>
        <v>0</v>
      </c>
      <c r="BA563" s="53"/>
      <c r="BB563" s="53">
        <f>ROUND(SUMIF(Transaktionen!A4:A5200,BA563,Transaktionen!B4:B5200),8)</f>
        <v>0</v>
      </c>
      <c r="BC563" s="53">
        <f>ROUND(IFERROR(SUM(BB563*(VLOOKUP(BA563,API!1:1048576,13,FALSE))),0),2)</f>
        <v>0</v>
      </c>
    </row>
    <row r="564" spans="11:55" x14ac:dyDescent="0.25">
      <c r="K564" s="145" t="s">
        <v>2327</v>
      </c>
      <c r="L564" s="146" t="s">
        <v>2587</v>
      </c>
      <c r="M564" s="146" t="s">
        <v>3674</v>
      </c>
      <c r="R564" s="258"/>
      <c r="U564">
        <f>ROUND(IFERROR(SUM(T564*(VLOOKUP(S564,API!1:1048576,13,FALSE))),0),2)</f>
        <v>0</v>
      </c>
      <c r="V564">
        <f>ROUND(SUMIF(Investionen!A4:A5200,S564,Investionen!G4:G5200),2)</f>
        <v>0</v>
      </c>
      <c r="BA564" s="53"/>
      <c r="BB564" s="53">
        <f>ROUND(SUMIF(Transaktionen!A4:A5200,BA564,Transaktionen!B4:B5200),8)</f>
        <v>0</v>
      </c>
      <c r="BC564" s="53">
        <f>ROUND(IFERROR(SUM(BB564*(VLOOKUP(BA564,API!1:1048576,13,FALSE))),0),2)</f>
        <v>0</v>
      </c>
    </row>
    <row r="565" spans="11:55" x14ac:dyDescent="0.25">
      <c r="K565" s="147" t="s">
        <v>2304</v>
      </c>
      <c r="L565" s="148" t="s">
        <v>2587</v>
      </c>
      <c r="M565" s="148" t="s">
        <v>4282</v>
      </c>
      <c r="R565" s="258"/>
      <c r="U565">
        <f>ROUND(IFERROR(SUM(T565*(VLOOKUP(S565,API!1:1048576,13,FALSE))),0),2)</f>
        <v>0</v>
      </c>
      <c r="V565">
        <f>ROUND(SUMIF(Investionen!A4:A5200,S565,Investionen!G4:G5200),2)</f>
        <v>0</v>
      </c>
      <c r="BA565" s="53"/>
      <c r="BB565" s="53">
        <f>ROUND(SUMIF(Transaktionen!A4:A5200,BA565,Transaktionen!B4:B5200),8)</f>
        <v>0</v>
      </c>
      <c r="BC565" s="53">
        <f>ROUND(IFERROR(SUM(BB565*(VLOOKUP(BA565,API!1:1048576,13,FALSE))),0),2)</f>
        <v>0</v>
      </c>
    </row>
    <row r="566" spans="11:55" x14ac:dyDescent="0.25">
      <c r="K566" s="147" t="s">
        <v>2290</v>
      </c>
      <c r="L566" s="148" t="s">
        <v>2587</v>
      </c>
      <c r="M566" s="148" t="s">
        <v>3977</v>
      </c>
      <c r="R566" s="258"/>
      <c r="U566">
        <f>ROUND(IFERROR(SUM(T566*(VLOOKUP(S566,API!1:1048576,13,FALSE))),0),2)</f>
        <v>0</v>
      </c>
      <c r="V566">
        <f>ROUND(SUMIF(Investionen!A4:A5200,S566,Investionen!G4:G5200),2)</f>
        <v>0</v>
      </c>
      <c r="BA566" s="53"/>
      <c r="BB566" s="53">
        <f>ROUND(SUMIF(Transaktionen!A4:A5200,BA566,Transaktionen!B4:B5200),8)</f>
        <v>0</v>
      </c>
      <c r="BC566" s="53">
        <f>ROUND(IFERROR(SUM(BB566*(VLOOKUP(BA566,API!1:1048576,13,FALSE))),0),2)</f>
        <v>0</v>
      </c>
    </row>
    <row r="567" spans="11:55" x14ac:dyDescent="0.25">
      <c r="K567" s="145" t="s">
        <v>2361</v>
      </c>
      <c r="L567" s="146" t="s">
        <v>2587</v>
      </c>
      <c r="M567" s="146" t="s">
        <v>4300</v>
      </c>
      <c r="R567" s="258"/>
      <c r="U567">
        <f>ROUND(IFERROR(SUM(T567*(VLOOKUP(S567,API!1:1048576,13,FALSE))),0),2)</f>
        <v>0</v>
      </c>
      <c r="V567">
        <f>ROUND(SUMIF(Investionen!A4:A5200,S567,Investionen!G4:G5200),2)</f>
        <v>0</v>
      </c>
      <c r="BA567" s="53"/>
      <c r="BB567" s="53">
        <f>ROUND(SUMIF(Transaktionen!A4:A5200,BA567,Transaktionen!B4:B5200),8)</f>
        <v>0</v>
      </c>
      <c r="BC567" s="53">
        <f>ROUND(IFERROR(SUM(BB567*(VLOOKUP(BA567,API!1:1048576,13,FALSE))),0),2)</f>
        <v>0</v>
      </c>
    </row>
    <row r="568" spans="11:55" x14ac:dyDescent="0.25">
      <c r="K568" s="147" t="s">
        <v>2383</v>
      </c>
      <c r="L568" s="148" t="s">
        <v>2587</v>
      </c>
      <c r="M568" s="148" t="s">
        <v>3931</v>
      </c>
      <c r="R568" s="258"/>
      <c r="U568">
        <f>ROUND(IFERROR(SUM(T568*(VLOOKUP(S568,API!1:1048576,13,FALSE))),0),2)</f>
        <v>0</v>
      </c>
      <c r="V568">
        <f>ROUND(SUMIF(Investionen!A4:A5200,S568,Investionen!G4:G5200),2)</f>
        <v>0</v>
      </c>
      <c r="BA568" s="53"/>
      <c r="BB568" s="53">
        <f>ROUND(SUMIF(Transaktionen!A4:A5200,BA568,Transaktionen!B4:B5200),8)</f>
        <v>0</v>
      </c>
      <c r="BC568" s="53">
        <f>ROUND(IFERROR(SUM(BB568*(VLOOKUP(BA568,API!1:1048576,13,FALSE))),0),2)</f>
        <v>0</v>
      </c>
    </row>
    <row r="569" spans="11:55" x14ac:dyDescent="0.25">
      <c r="K569" s="147" t="s">
        <v>2188</v>
      </c>
      <c r="L569" s="148" t="s">
        <v>2587</v>
      </c>
      <c r="M569" s="148" t="s">
        <v>4018</v>
      </c>
      <c r="R569" s="258"/>
      <c r="U569">
        <f>ROUND(IFERROR(SUM(T569*(VLOOKUP(S569,API!1:1048576,13,FALSE))),0),2)</f>
        <v>0</v>
      </c>
      <c r="V569">
        <f>ROUND(SUMIF(Investionen!A4:A5200,S569,Investionen!G4:G5200),2)</f>
        <v>0</v>
      </c>
      <c r="BA569" s="53"/>
      <c r="BB569" s="53">
        <f>ROUND(SUMIF(Transaktionen!A4:A5200,BA569,Transaktionen!B4:B5200),8)</f>
        <v>0</v>
      </c>
      <c r="BC569" s="53">
        <f>ROUND(IFERROR(SUM(BB569*(VLOOKUP(BA569,API!1:1048576,13,FALSE))),0),2)</f>
        <v>0</v>
      </c>
    </row>
    <row r="570" spans="11:55" x14ac:dyDescent="0.25">
      <c r="K570" s="145" t="s">
        <v>2351</v>
      </c>
      <c r="L570" s="146" t="s">
        <v>2587</v>
      </c>
      <c r="M570" s="146" t="s">
        <v>3936</v>
      </c>
      <c r="R570" s="258"/>
      <c r="U570">
        <f>ROUND(IFERROR(SUM(T570*(VLOOKUP(S570,API!1:1048576,13,FALSE))),0),2)</f>
        <v>0</v>
      </c>
      <c r="V570">
        <f>ROUND(SUMIF(Investionen!A4:A5200,S570,Investionen!G4:G5200),2)</f>
        <v>0</v>
      </c>
      <c r="BA570" s="53"/>
      <c r="BB570" s="53">
        <f>ROUND(SUMIF(Transaktionen!A4:A5200,BA570,Transaktionen!B4:B5200),8)</f>
        <v>0</v>
      </c>
      <c r="BC570" s="53">
        <f>ROUND(IFERROR(SUM(BB570*(VLOOKUP(BA570,API!1:1048576,13,FALSE))),0),2)</f>
        <v>0</v>
      </c>
    </row>
    <row r="571" spans="11:55" x14ac:dyDescent="0.25">
      <c r="K571" s="147" t="s">
        <v>2382</v>
      </c>
      <c r="L571" s="148" t="s">
        <v>2587</v>
      </c>
      <c r="M571" s="148" t="s">
        <v>4242</v>
      </c>
      <c r="R571" s="258"/>
      <c r="U571">
        <f>ROUND(IFERROR(SUM(T571*(VLOOKUP(S571,API!1:1048576,13,FALSE))),0),2)</f>
        <v>0</v>
      </c>
      <c r="V571">
        <f>ROUND(SUMIF(Investionen!A4:A5200,S571,Investionen!G4:G5200),2)</f>
        <v>0</v>
      </c>
      <c r="BA571" s="53"/>
      <c r="BB571" s="53">
        <f>ROUND(SUMIF(Transaktionen!A4:A5200,BA571,Transaktionen!B4:B5200),8)</f>
        <v>0</v>
      </c>
      <c r="BC571" s="53">
        <f>ROUND(IFERROR(SUM(BB571*(VLOOKUP(BA571,API!1:1048576,13,FALSE))),0),2)</f>
        <v>0</v>
      </c>
    </row>
    <row r="572" spans="11:55" x14ac:dyDescent="0.25">
      <c r="K572" s="145" t="s">
        <v>2269</v>
      </c>
      <c r="L572" s="146" t="s">
        <v>2587</v>
      </c>
      <c r="M572" s="146" t="s">
        <v>4308</v>
      </c>
      <c r="R572" s="258"/>
      <c r="U572">
        <f>ROUND(IFERROR(SUM(T572*(VLOOKUP(S572,API!1:1048576,13,FALSE))),0),2)</f>
        <v>0</v>
      </c>
      <c r="V572">
        <f>ROUND(SUMIF(Investionen!A4:A5200,S572,Investionen!G4:G5200),2)</f>
        <v>0</v>
      </c>
      <c r="BA572" s="53"/>
      <c r="BB572" s="53">
        <f>ROUND(SUMIF(Transaktionen!A4:A5200,BA572,Transaktionen!B4:B5200),8)</f>
        <v>0</v>
      </c>
      <c r="BC572" s="53">
        <f>ROUND(IFERROR(SUM(BB572*(VLOOKUP(BA572,API!1:1048576,13,FALSE))),0),2)</f>
        <v>0</v>
      </c>
    </row>
    <row r="573" spans="11:55" x14ac:dyDescent="0.25">
      <c r="K573" s="145" t="s">
        <v>2376</v>
      </c>
      <c r="L573" s="146" t="s">
        <v>2587</v>
      </c>
      <c r="M573" s="146" t="s">
        <v>3790</v>
      </c>
      <c r="R573" s="258"/>
      <c r="U573">
        <f>ROUND(IFERROR(SUM(T573*(VLOOKUP(S573,API!1:1048576,13,FALSE))),0),2)</f>
        <v>0</v>
      </c>
      <c r="V573">
        <f>ROUND(SUMIF(Investionen!A4:A5200,S573,Investionen!G4:G5200),2)</f>
        <v>0</v>
      </c>
      <c r="BA573" s="53"/>
      <c r="BB573" s="53">
        <f>ROUND(SUMIF(Transaktionen!A4:A5200,BA573,Transaktionen!B4:B5200),8)</f>
        <v>0</v>
      </c>
      <c r="BC573" s="53">
        <f>ROUND(IFERROR(SUM(BB573*(VLOOKUP(BA573,API!1:1048576,13,FALSE))),0),2)</f>
        <v>0</v>
      </c>
    </row>
    <row r="574" spans="11:55" x14ac:dyDescent="0.25">
      <c r="K574" s="147" t="s">
        <v>1406</v>
      </c>
      <c r="L574" s="148" t="s">
        <v>2618</v>
      </c>
      <c r="M574" s="148" t="s">
        <v>3415</v>
      </c>
      <c r="R574" s="258"/>
      <c r="U574">
        <f>ROUND(IFERROR(SUM(T574*(VLOOKUP(S574,API!1:1048576,13,FALSE))),0),2)</f>
        <v>0</v>
      </c>
      <c r="V574">
        <f>ROUND(SUMIF(Investionen!A4:A5200,S574,Investionen!G4:G5200),2)</f>
        <v>0</v>
      </c>
      <c r="BA574" s="53"/>
      <c r="BB574" s="53">
        <f>ROUND(SUMIF(Transaktionen!A4:A5200,BA574,Transaktionen!B4:B5200),8)</f>
        <v>0</v>
      </c>
      <c r="BC574" s="53">
        <f>ROUND(IFERROR(SUM(BB574*(VLOOKUP(BA574,API!1:1048576,13,FALSE))),0),2)</f>
        <v>0</v>
      </c>
    </row>
    <row r="575" spans="11:55" x14ac:dyDescent="0.25">
      <c r="K575" s="145" t="s">
        <v>1539</v>
      </c>
      <c r="L575" s="146" t="s">
        <v>2618</v>
      </c>
      <c r="M575" s="146" t="s">
        <v>3520</v>
      </c>
      <c r="R575" s="258"/>
      <c r="U575">
        <f>ROUND(IFERROR(SUM(T575*(VLOOKUP(S575,API!1:1048576,13,FALSE))),0),2)</f>
        <v>0</v>
      </c>
      <c r="V575">
        <f>ROUND(SUMIF(Investionen!A4:A5200,S575,Investionen!G4:G5200),2)</f>
        <v>0</v>
      </c>
      <c r="BA575" s="53"/>
      <c r="BB575" s="53">
        <f>ROUND(SUMIF(Transaktionen!A4:A5200,BA575,Transaktionen!B4:B5200),8)</f>
        <v>0</v>
      </c>
      <c r="BC575" s="53">
        <f>ROUND(IFERROR(SUM(BB575*(VLOOKUP(BA575,API!1:1048576,13,FALSE))),0),2)</f>
        <v>0</v>
      </c>
    </row>
    <row r="576" spans="11:55" x14ac:dyDescent="0.25">
      <c r="K576" s="147" t="s">
        <v>1592</v>
      </c>
      <c r="L576" s="148" t="s">
        <v>2618</v>
      </c>
      <c r="M576" s="148" t="s">
        <v>3568</v>
      </c>
      <c r="R576" s="258"/>
      <c r="U576">
        <f>ROUND(IFERROR(SUM(T576*(VLOOKUP(S576,API!1:1048576,13,FALSE))),0),2)</f>
        <v>0</v>
      </c>
      <c r="V576">
        <f>ROUND(SUMIF(Investionen!A4:A5200,S576,Investionen!G4:G5200),2)</f>
        <v>0</v>
      </c>
      <c r="BA576" s="53"/>
      <c r="BB576" s="53">
        <f>ROUND(SUMIF(Transaktionen!A4:A5200,BA576,Transaktionen!B4:B5200),8)</f>
        <v>0</v>
      </c>
      <c r="BC576" s="53">
        <f>ROUND(IFERROR(SUM(BB576*(VLOOKUP(BA576,API!1:1048576,13,FALSE))),0),2)</f>
        <v>0</v>
      </c>
    </row>
    <row r="577" spans="11:55" x14ac:dyDescent="0.25">
      <c r="K577" s="147" t="s">
        <v>1720</v>
      </c>
      <c r="L577" s="148" t="s">
        <v>2618</v>
      </c>
      <c r="M577" s="148" t="s">
        <v>3704</v>
      </c>
      <c r="R577" s="258"/>
      <c r="U577">
        <f>ROUND(IFERROR(SUM(T577*(VLOOKUP(S577,API!1:1048576,13,FALSE))),0),2)</f>
        <v>0</v>
      </c>
      <c r="V577">
        <f>ROUND(SUMIF(Investionen!A4:A5200,S577,Investionen!G4:G5200),2)</f>
        <v>0</v>
      </c>
      <c r="BA577" s="53"/>
      <c r="BB577" s="53">
        <f>ROUND(SUMIF(Transaktionen!A4:A5200,BA577,Transaktionen!B4:B5200),8)</f>
        <v>0</v>
      </c>
      <c r="BC577" s="53">
        <f>ROUND(IFERROR(SUM(BB577*(VLOOKUP(BA577,API!1:1048576,13,FALSE))),0),2)</f>
        <v>0</v>
      </c>
    </row>
    <row r="578" spans="11:55" x14ac:dyDescent="0.25">
      <c r="K578" s="145" t="s">
        <v>1770</v>
      </c>
      <c r="L578" s="146" t="s">
        <v>2618</v>
      </c>
      <c r="M578" s="146" t="s">
        <v>3784</v>
      </c>
      <c r="R578" s="258"/>
      <c r="U578">
        <f>ROUND(IFERROR(SUM(T578*(VLOOKUP(S578,API!1:1048576,13,FALSE))),0),2)</f>
        <v>0</v>
      </c>
      <c r="V578">
        <f>ROUND(SUMIF(Investionen!A4:A5200,S578,Investionen!G4:G5200),2)</f>
        <v>0</v>
      </c>
      <c r="BA578" s="53"/>
      <c r="BB578" s="53">
        <f>ROUND(SUMIF(Transaktionen!A4:A5200,BA578,Transaktionen!B4:B5200),8)</f>
        <v>0</v>
      </c>
      <c r="BC578" s="53">
        <f>ROUND(IFERROR(SUM(BB578*(VLOOKUP(BA578,API!1:1048576,13,FALSE))),0),2)</f>
        <v>0</v>
      </c>
    </row>
    <row r="579" spans="11:55" x14ac:dyDescent="0.25">
      <c r="K579" s="145" t="s">
        <v>2221</v>
      </c>
      <c r="L579" s="146" t="s">
        <v>2618</v>
      </c>
      <c r="M579" s="146" t="s">
        <v>4164</v>
      </c>
      <c r="R579" s="258"/>
      <c r="U579">
        <f>ROUND(IFERROR(SUM(T579*(VLOOKUP(S579,API!1:1048576,13,FALSE))),0),2)</f>
        <v>0</v>
      </c>
      <c r="V579">
        <f>ROUND(SUMIF(Investionen!A4:A5200,S579,Investionen!G4:G5200),2)</f>
        <v>0</v>
      </c>
      <c r="BA579" s="53"/>
      <c r="BB579" s="53">
        <f>ROUND(SUMIF(Transaktionen!A4:A5200,BA579,Transaktionen!B4:B5200),8)</f>
        <v>0</v>
      </c>
      <c r="BC579" s="53">
        <f>ROUND(IFERROR(SUM(BB579*(VLOOKUP(BA579,API!1:1048576,13,FALSE))),0),2)</f>
        <v>0</v>
      </c>
    </row>
    <row r="580" spans="11:55" x14ac:dyDescent="0.25">
      <c r="K580" s="145" t="s">
        <v>2281</v>
      </c>
      <c r="L580" s="146" t="s">
        <v>2618</v>
      </c>
      <c r="M580" s="146" t="s">
        <v>4238</v>
      </c>
      <c r="R580" s="258"/>
      <c r="U580">
        <f>ROUND(IFERROR(SUM(T580*(VLOOKUP(S580,API!1:1048576,13,FALSE))),0),2)</f>
        <v>0</v>
      </c>
      <c r="V580">
        <f>ROUND(SUMIF(Investionen!A4:A5200,S580,Investionen!G4:G5200),2)</f>
        <v>0</v>
      </c>
      <c r="BA580" s="53"/>
      <c r="BB580" s="53">
        <f>ROUND(SUMIF(Transaktionen!A4:A5200,BA580,Transaktionen!B4:B5200),8)</f>
        <v>0</v>
      </c>
      <c r="BC580" s="53">
        <f>ROUND(IFERROR(SUM(BB580*(VLOOKUP(BA580,API!1:1048576,13,FALSE))),0),2)</f>
        <v>0</v>
      </c>
    </row>
    <row r="581" spans="11:55" x14ac:dyDescent="0.25">
      <c r="K581" s="147" t="s">
        <v>1258</v>
      </c>
      <c r="L581" s="148" t="s">
        <v>2454</v>
      </c>
      <c r="M581" s="148" t="s">
        <v>3214</v>
      </c>
      <c r="R581" s="258"/>
      <c r="U581">
        <f>ROUND(IFERROR(SUM(T581*(VLOOKUP(S581,API!1:1048576,13,FALSE))),0),2)</f>
        <v>0</v>
      </c>
      <c r="V581">
        <f>ROUND(SUMIF(Investionen!A4:A5200,S581,Investionen!G4:G5200),2)</f>
        <v>0</v>
      </c>
      <c r="BA581" s="53"/>
      <c r="BB581" s="53">
        <f>ROUND(SUMIF(Transaktionen!A4:A5200,BA581,Transaktionen!B4:B5200),8)</f>
        <v>0</v>
      </c>
      <c r="BC581" s="53">
        <f>ROUND(IFERROR(SUM(BB581*(VLOOKUP(BA581,API!1:1048576,13,FALSE))),0),2)</f>
        <v>0</v>
      </c>
    </row>
    <row r="582" spans="11:55" x14ac:dyDescent="0.25">
      <c r="K582" s="145" t="s">
        <v>1820</v>
      </c>
      <c r="L582" s="146" t="s">
        <v>2454</v>
      </c>
      <c r="M582" s="146" t="s">
        <v>3830</v>
      </c>
      <c r="R582" s="258"/>
      <c r="U582">
        <f>ROUND(IFERROR(SUM(T582*(VLOOKUP(S582,API!1:1048576,13,FALSE))),0),2)</f>
        <v>0</v>
      </c>
      <c r="V582">
        <f>ROUND(SUMIF(Investionen!A4:A5200,S582,Investionen!G4:G5200),2)</f>
        <v>0</v>
      </c>
      <c r="BA582" s="53"/>
      <c r="BB582" s="53">
        <f>ROUND(SUMIF(Transaktionen!A4:A5200,BA582,Transaktionen!B4:B5200),8)</f>
        <v>0</v>
      </c>
      <c r="BC582" s="53">
        <f>ROUND(IFERROR(SUM(BB582*(VLOOKUP(BA582,API!1:1048576,13,FALSE))),0),2)</f>
        <v>0</v>
      </c>
    </row>
    <row r="583" spans="11:55" x14ac:dyDescent="0.25">
      <c r="K583" s="145" t="s">
        <v>1908</v>
      </c>
      <c r="L583" s="146" t="s">
        <v>2454</v>
      </c>
      <c r="M583" s="146" t="s">
        <v>3893</v>
      </c>
      <c r="R583" s="258"/>
      <c r="U583">
        <f>ROUND(IFERROR(SUM(T583*(VLOOKUP(S583,API!1:1048576,13,FALSE))),0),2)</f>
        <v>0</v>
      </c>
      <c r="V583">
        <f>ROUND(SUMIF(Investionen!A4:A5200,S583,Investionen!G4:G5200),2)</f>
        <v>0</v>
      </c>
      <c r="BA583" s="53"/>
      <c r="BB583" s="53">
        <f>ROUND(SUMIF(Transaktionen!A4:A5200,BA583,Transaktionen!B4:B5200),8)</f>
        <v>0</v>
      </c>
      <c r="BC583" s="53">
        <f>ROUND(IFERROR(SUM(BB583*(VLOOKUP(BA583,API!1:1048576,13,FALSE))),0),2)</f>
        <v>0</v>
      </c>
    </row>
    <row r="584" spans="11:55" x14ac:dyDescent="0.25">
      <c r="K584" s="147" t="s">
        <v>34</v>
      </c>
      <c r="L584" s="148" t="s">
        <v>2643</v>
      </c>
      <c r="M584" s="148" t="s">
        <v>3032</v>
      </c>
      <c r="R584" s="258"/>
      <c r="U584">
        <f>ROUND(IFERROR(SUM(T584*(VLOOKUP(S584,API!1:1048576,13,FALSE))),0),2)</f>
        <v>0</v>
      </c>
      <c r="V584">
        <f>ROUND(SUMIF(Investionen!A4:A5200,S584,Investionen!G4:G5200),2)</f>
        <v>0</v>
      </c>
      <c r="BA584" s="53"/>
      <c r="BB584" s="53">
        <f>ROUND(SUMIF(Transaktionen!A4:A5200,BA584,Transaktionen!B4:B5200),8)</f>
        <v>0</v>
      </c>
      <c r="BC584" s="53">
        <f>ROUND(IFERROR(SUM(BB584*(VLOOKUP(BA584,API!1:1048576,13,FALSE))),0),2)</f>
        <v>0</v>
      </c>
    </row>
    <row r="585" spans="11:55" x14ac:dyDescent="0.25">
      <c r="K585" s="145" t="s">
        <v>1477</v>
      </c>
      <c r="L585" s="146" t="s">
        <v>2643</v>
      </c>
      <c r="M585" s="146" t="s">
        <v>3433</v>
      </c>
      <c r="R585" s="258"/>
      <c r="U585">
        <f>ROUND(IFERROR(SUM(T585*(VLOOKUP(S585,API!1:1048576,13,FALSE))),0),2)</f>
        <v>0</v>
      </c>
      <c r="V585">
        <f>ROUND(SUMIF(Investionen!A4:A5200,S585,Investionen!G4:G5200),2)</f>
        <v>0</v>
      </c>
      <c r="BA585" s="53"/>
      <c r="BB585" s="53">
        <f>ROUND(SUMIF(Transaktionen!A4:A5200,BA585,Transaktionen!B4:B5200),8)</f>
        <v>0</v>
      </c>
      <c r="BC585" s="53">
        <f>ROUND(IFERROR(SUM(BB585*(VLOOKUP(BA585,API!1:1048576,13,FALSE))),0),2)</f>
        <v>0</v>
      </c>
    </row>
    <row r="586" spans="11:55" x14ac:dyDescent="0.25">
      <c r="K586" s="145" t="s">
        <v>1416</v>
      </c>
      <c r="L586" s="146" t="s">
        <v>2643</v>
      </c>
      <c r="M586" s="146" t="s">
        <v>3452</v>
      </c>
      <c r="R586" s="258"/>
      <c r="U586">
        <f>ROUND(IFERROR(SUM(T586*(VLOOKUP(S586,API!1:1048576,13,FALSE))),0),2)</f>
        <v>0</v>
      </c>
      <c r="V586">
        <f>ROUND(SUMIF(Investionen!A4:A5200,S586,Investionen!G4:G5200),2)</f>
        <v>0</v>
      </c>
      <c r="BA586" s="53"/>
      <c r="BB586" s="53">
        <f>ROUND(SUMIF(Transaktionen!A4:A5200,BA586,Transaktionen!B4:B5200),8)</f>
        <v>0</v>
      </c>
      <c r="BC586" s="53">
        <f>ROUND(IFERROR(SUM(BB586*(VLOOKUP(BA586,API!1:1048576,13,FALSE))),0),2)</f>
        <v>0</v>
      </c>
    </row>
    <row r="587" spans="11:55" x14ac:dyDescent="0.25">
      <c r="K587" s="145" t="s">
        <v>1729</v>
      </c>
      <c r="L587" s="146" t="s">
        <v>2643</v>
      </c>
      <c r="M587" s="146" t="s">
        <v>3725</v>
      </c>
      <c r="R587" s="258"/>
      <c r="U587">
        <f>ROUND(IFERROR(SUM(T587*(VLOOKUP(S587,API!1:1048576,13,FALSE))),0),2)</f>
        <v>0</v>
      </c>
      <c r="V587">
        <f>ROUND(SUMIF(Investionen!A4:A5200,S587,Investionen!G4:G5200),2)</f>
        <v>0</v>
      </c>
      <c r="BA587" s="53"/>
      <c r="BB587" s="53">
        <f>ROUND(SUMIF(Transaktionen!A4:A5200,BA587,Transaktionen!B4:B5200),8)</f>
        <v>0</v>
      </c>
      <c r="BC587" s="53">
        <f>ROUND(IFERROR(SUM(BB587*(VLOOKUP(BA587,API!1:1048576,13,FALSE))),0),2)</f>
        <v>0</v>
      </c>
    </row>
    <row r="588" spans="11:55" x14ac:dyDescent="0.25">
      <c r="K588" s="145" t="s">
        <v>1799</v>
      </c>
      <c r="L588" s="146" t="s">
        <v>2643</v>
      </c>
      <c r="M588" s="146" t="s">
        <v>3772</v>
      </c>
      <c r="R588" s="258"/>
      <c r="U588">
        <f>ROUND(IFERROR(SUM(T588*(VLOOKUP(S588,API!1:1048576,13,FALSE))),0),2)</f>
        <v>0</v>
      </c>
      <c r="V588">
        <f>ROUND(SUMIF(Investionen!A4:A5200,S588,Investionen!G4:G5200),2)</f>
        <v>0</v>
      </c>
      <c r="BA588" s="53"/>
      <c r="BB588" s="53">
        <f>ROUND(SUMIF(Transaktionen!A4:A5200,BA588,Transaktionen!B4:B5200),8)</f>
        <v>0</v>
      </c>
      <c r="BC588" s="53">
        <f>ROUND(IFERROR(SUM(BB588*(VLOOKUP(BA588,API!1:1048576,13,FALSE))),0),2)</f>
        <v>0</v>
      </c>
    </row>
    <row r="589" spans="11:55" x14ac:dyDescent="0.25">
      <c r="K589" s="145" t="s">
        <v>1829</v>
      </c>
      <c r="L589" s="146" t="s">
        <v>2643</v>
      </c>
      <c r="M589" s="146" t="s">
        <v>3813</v>
      </c>
      <c r="R589" s="258"/>
      <c r="U589">
        <f>ROUND(IFERROR(SUM(T589*(VLOOKUP(S589,API!1:1048576,13,FALSE))),0),2)</f>
        <v>0</v>
      </c>
      <c r="V589">
        <f>ROUND(SUMIF(Investionen!A4:A5200,S589,Investionen!G4:G5200),2)</f>
        <v>0</v>
      </c>
      <c r="BA589" s="53"/>
      <c r="BB589" s="53">
        <f>ROUND(SUMIF(Transaktionen!A4:A5200,BA589,Transaktionen!B4:B5200),8)</f>
        <v>0</v>
      </c>
      <c r="BC589" s="53">
        <f>ROUND(IFERROR(SUM(BB589*(VLOOKUP(BA589,API!1:1048576,13,FALSE))),0),2)</f>
        <v>0</v>
      </c>
    </row>
    <row r="590" spans="11:55" x14ac:dyDescent="0.25">
      <c r="K590" s="147" t="s">
        <v>1659</v>
      </c>
      <c r="L590" s="148" t="s">
        <v>2643</v>
      </c>
      <c r="M590" s="148" t="s">
        <v>3947</v>
      </c>
      <c r="R590" s="258"/>
      <c r="U590">
        <f>ROUND(IFERROR(SUM(T590*(VLOOKUP(S590,API!1:1048576,13,FALSE))),0),2)</f>
        <v>0</v>
      </c>
      <c r="V590">
        <f>ROUND(SUMIF(Investionen!A4:A5200,S590,Investionen!G4:G5200),2)</f>
        <v>0</v>
      </c>
      <c r="BA590" s="53"/>
      <c r="BB590" s="53">
        <f>ROUND(SUMIF(Transaktionen!A4:A5200,BA590,Transaktionen!B4:B5200),8)</f>
        <v>0</v>
      </c>
      <c r="BC590" s="53">
        <f>ROUND(IFERROR(SUM(BB590*(VLOOKUP(BA590,API!1:1048576,13,FALSE))),0),2)</f>
        <v>0</v>
      </c>
    </row>
    <row r="591" spans="11:55" x14ac:dyDescent="0.25">
      <c r="K591" s="145" t="s">
        <v>1876</v>
      </c>
      <c r="L591" s="146" t="s">
        <v>2643</v>
      </c>
      <c r="M591" s="146" t="s">
        <v>3995</v>
      </c>
      <c r="R591" s="258"/>
      <c r="U591">
        <f>ROUND(IFERROR(SUM(T591*(VLOOKUP(S591,API!1:1048576,13,FALSE))),0),2)</f>
        <v>0</v>
      </c>
      <c r="V591">
        <f>ROUND(SUMIF(Investionen!A4:A5200,S591,Investionen!G4:G5200),2)</f>
        <v>0</v>
      </c>
      <c r="BA591" s="53"/>
      <c r="BB591" s="53">
        <f>ROUND(SUMIF(Transaktionen!A4:A5200,BA591,Transaktionen!B4:B5200),8)</f>
        <v>0</v>
      </c>
      <c r="BC591" s="53">
        <f>ROUND(IFERROR(SUM(BB591*(VLOOKUP(BA591,API!1:1048576,13,FALSE))),0),2)</f>
        <v>0</v>
      </c>
    </row>
    <row r="592" spans="11:55" x14ac:dyDescent="0.25">
      <c r="K592" s="145" t="s">
        <v>2541</v>
      </c>
      <c r="L592" s="146" t="s">
        <v>2643</v>
      </c>
      <c r="M592" s="146" t="s">
        <v>4240</v>
      </c>
      <c r="R592" s="258"/>
      <c r="U592">
        <f>ROUND(IFERROR(SUM(T592*(VLOOKUP(S592,API!1:1048576,13,FALSE))),0),2)</f>
        <v>0</v>
      </c>
      <c r="V592">
        <f>ROUND(SUMIF(Investionen!A4:A5200,S592,Investionen!G4:G5200),2)</f>
        <v>0</v>
      </c>
      <c r="BA592" s="53"/>
      <c r="BB592" s="53">
        <f>ROUND(SUMIF(Transaktionen!A4:A5200,BA592,Transaktionen!B4:B5200),8)</f>
        <v>0</v>
      </c>
      <c r="BC592" s="53">
        <f>ROUND(IFERROR(SUM(BB592*(VLOOKUP(BA592,API!1:1048576,13,FALSE))),0),2)</f>
        <v>0</v>
      </c>
    </row>
    <row r="593" spans="11:55" x14ac:dyDescent="0.25">
      <c r="K593" s="147" t="s">
        <v>1300</v>
      </c>
      <c r="L593" s="148" t="s">
        <v>2604</v>
      </c>
      <c r="M593" s="148" t="s">
        <v>3242</v>
      </c>
      <c r="R593" s="258"/>
      <c r="U593">
        <f>ROUND(IFERROR(SUM(T593*(VLOOKUP(S593,API!1:1048576,13,FALSE))),0),2)</f>
        <v>0</v>
      </c>
      <c r="V593">
        <f>ROUND(SUMIF(Investionen!A4:A5200,S593,Investionen!G4:G5200),2)</f>
        <v>0</v>
      </c>
      <c r="BA593" s="53"/>
      <c r="BB593" s="53">
        <f>ROUND(SUMIF(Transaktionen!A4:A5200,BA593,Transaktionen!B4:B5200),8)</f>
        <v>0</v>
      </c>
      <c r="BC593" s="53">
        <f>ROUND(IFERROR(SUM(BB593*(VLOOKUP(BA593,API!1:1048576,13,FALSE))),0),2)</f>
        <v>0</v>
      </c>
    </row>
    <row r="594" spans="11:55" x14ac:dyDescent="0.25">
      <c r="K594" s="147" t="s">
        <v>1387</v>
      </c>
      <c r="L594" s="148" t="s">
        <v>2604</v>
      </c>
      <c r="M594" s="148" t="s">
        <v>3408</v>
      </c>
      <c r="R594" s="258"/>
      <c r="U594">
        <f>ROUND(IFERROR(SUM(T594*(VLOOKUP(S594,API!1:1048576,13,FALSE))),0),2)</f>
        <v>0</v>
      </c>
      <c r="V594">
        <f>ROUND(SUMIF(Investionen!A4:A5200,S594,Investionen!G4:G5200),2)</f>
        <v>0</v>
      </c>
      <c r="BA594" s="53"/>
      <c r="BB594" s="53">
        <f>ROUND(SUMIF(Transaktionen!A4:A5200,BA594,Transaktionen!B4:B5200),8)</f>
        <v>0</v>
      </c>
      <c r="BC594" s="53">
        <f>ROUND(IFERROR(SUM(BB594*(VLOOKUP(BA594,API!1:1048576,13,FALSE))),0),2)</f>
        <v>0</v>
      </c>
    </row>
    <row r="595" spans="11:55" x14ac:dyDescent="0.25">
      <c r="K595" s="147" t="s">
        <v>1442</v>
      </c>
      <c r="L595" s="148" t="s">
        <v>2604</v>
      </c>
      <c r="M595" s="148" t="s">
        <v>3411</v>
      </c>
      <c r="R595" s="258"/>
      <c r="U595">
        <f>ROUND(IFERROR(SUM(T595*(VLOOKUP(S595,API!1:1048576,13,FALSE))),0),2)</f>
        <v>0</v>
      </c>
      <c r="V595">
        <f>ROUND(SUMIF(Investionen!A4:A5200,S595,Investionen!G4:G5200),2)</f>
        <v>0</v>
      </c>
      <c r="BA595" s="53"/>
      <c r="BB595" s="53">
        <f>ROUND(SUMIF(Transaktionen!A4:A5200,BA595,Transaktionen!B4:B5200),8)</f>
        <v>0</v>
      </c>
      <c r="BC595" s="53">
        <f>ROUND(IFERROR(SUM(BB595*(VLOOKUP(BA595,API!1:1048576,13,FALSE))),0),2)</f>
        <v>0</v>
      </c>
    </row>
    <row r="596" spans="11:55" x14ac:dyDescent="0.25">
      <c r="K596" s="145" t="s">
        <v>1437</v>
      </c>
      <c r="L596" s="146" t="s">
        <v>2604</v>
      </c>
      <c r="M596" s="146" t="s">
        <v>3450</v>
      </c>
      <c r="R596" s="258"/>
      <c r="U596">
        <f>ROUND(IFERROR(SUM(T596*(VLOOKUP(S596,API!1:1048576,13,FALSE))),0),2)</f>
        <v>0</v>
      </c>
      <c r="V596">
        <f>ROUND(SUMIF(Investionen!A4:A5200,S596,Investionen!G4:G5200),2)</f>
        <v>0</v>
      </c>
      <c r="BA596" s="53"/>
      <c r="BB596" s="53">
        <f>ROUND(SUMIF(Transaktionen!A4:A5200,BA596,Transaktionen!B4:B5200),8)</f>
        <v>0</v>
      </c>
      <c r="BC596" s="53">
        <f>ROUND(IFERROR(SUM(BB596*(VLOOKUP(BA596,API!1:1048576,13,FALSE))),0),2)</f>
        <v>0</v>
      </c>
    </row>
    <row r="597" spans="11:55" x14ac:dyDescent="0.25">
      <c r="K597" s="147" t="s">
        <v>1460</v>
      </c>
      <c r="L597" s="148" t="s">
        <v>2604</v>
      </c>
      <c r="M597" s="148" t="s">
        <v>3484</v>
      </c>
      <c r="R597" s="258"/>
      <c r="U597">
        <f>ROUND(IFERROR(SUM(T597*(VLOOKUP(S597,API!1:1048576,13,FALSE))),0),2)</f>
        <v>0</v>
      </c>
      <c r="V597">
        <f>ROUND(SUMIF(Investionen!A4:A5200,S597,Investionen!G4:G5200),2)</f>
        <v>0</v>
      </c>
      <c r="BA597" s="53"/>
      <c r="BB597" s="53">
        <f>ROUND(SUMIF(Transaktionen!A4:A5200,BA597,Transaktionen!B4:B5200),8)</f>
        <v>0</v>
      </c>
      <c r="BC597" s="53">
        <f>ROUND(IFERROR(SUM(BB597*(VLOOKUP(BA597,API!1:1048576,13,FALSE))),0),2)</f>
        <v>0</v>
      </c>
    </row>
    <row r="598" spans="11:55" x14ac:dyDescent="0.25">
      <c r="K598" s="145" t="s">
        <v>1560</v>
      </c>
      <c r="L598" s="146" t="s">
        <v>2604</v>
      </c>
      <c r="M598" s="146" t="s">
        <v>3506</v>
      </c>
      <c r="R598" s="258"/>
      <c r="U598">
        <f>ROUND(IFERROR(SUM(T598*(VLOOKUP(S598,API!1:1048576,13,FALSE))),0),2)</f>
        <v>0</v>
      </c>
      <c r="V598">
        <f>ROUND(SUMIF(Investionen!A4:A5200,S598,Investionen!G4:G5200),2)</f>
        <v>0</v>
      </c>
      <c r="BA598" s="53"/>
      <c r="BB598" s="53">
        <f>ROUND(SUMIF(Transaktionen!A4:A5200,BA598,Transaktionen!B4:B5200),8)</f>
        <v>0</v>
      </c>
      <c r="BC598" s="53">
        <f>ROUND(IFERROR(SUM(BB598*(VLOOKUP(BA598,API!1:1048576,13,FALSE))),0),2)</f>
        <v>0</v>
      </c>
    </row>
    <row r="599" spans="11:55" x14ac:dyDescent="0.25">
      <c r="K599" s="147" t="s">
        <v>1613</v>
      </c>
      <c r="L599" s="148" t="s">
        <v>2604</v>
      </c>
      <c r="M599" s="148" t="s">
        <v>3627</v>
      </c>
      <c r="R599" s="258"/>
      <c r="U599">
        <f>ROUND(IFERROR(SUM(T599*(VLOOKUP(S599,API!1:1048576,13,FALSE))),0),2)</f>
        <v>0</v>
      </c>
      <c r="V599">
        <f>ROUND(SUMIF(Investionen!A4:A5200,S599,Investionen!G4:G5200),2)</f>
        <v>0</v>
      </c>
      <c r="BA599" s="53"/>
      <c r="BB599" s="53">
        <f>ROUND(SUMIF(Transaktionen!A4:A5200,BA599,Transaktionen!B4:B5200),8)</f>
        <v>0</v>
      </c>
      <c r="BC599" s="53">
        <f>ROUND(IFERROR(SUM(BB599*(VLOOKUP(BA599,API!1:1048576,13,FALSE))),0),2)</f>
        <v>0</v>
      </c>
    </row>
    <row r="600" spans="11:55" x14ac:dyDescent="0.25">
      <c r="K600" s="145" t="s">
        <v>1582</v>
      </c>
      <c r="L600" s="146" t="s">
        <v>2604</v>
      </c>
      <c r="M600" s="146" t="s">
        <v>3677</v>
      </c>
      <c r="R600" s="258"/>
      <c r="U600">
        <f>ROUND(IFERROR(SUM(T600*(VLOOKUP(S600,API!1:1048576,13,FALSE))),0),2)</f>
        <v>0</v>
      </c>
      <c r="V600">
        <f>ROUND(SUMIF(Investionen!A4:A5200,S600,Investionen!G4:G5200),2)</f>
        <v>0</v>
      </c>
      <c r="BA600" s="53"/>
      <c r="BB600" s="53">
        <f>ROUND(SUMIF(Transaktionen!A4:A5200,BA600,Transaktionen!B4:B5200),8)</f>
        <v>0</v>
      </c>
      <c r="BC600" s="53">
        <f>ROUND(IFERROR(SUM(BB600*(VLOOKUP(BA600,API!1:1048576,13,FALSE))),0),2)</f>
        <v>0</v>
      </c>
    </row>
    <row r="601" spans="11:55" x14ac:dyDescent="0.25">
      <c r="K601" s="147" t="s">
        <v>1843</v>
      </c>
      <c r="L601" s="148" t="s">
        <v>2604</v>
      </c>
      <c r="M601" s="148" t="s">
        <v>3816</v>
      </c>
      <c r="R601" s="258"/>
      <c r="U601">
        <f>ROUND(IFERROR(SUM(T601*(VLOOKUP(S601,API!1:1048576,13,FALSE))),0),2)</f>
        <v>0</v>
      </c>
      <c r="V601">
        <f>ROUND(SUMIF(Investionen!A4:A5200,S601,Investionen!G4:G5200),2)</f>
        <v>0</v>
      </c>
      <c r="BA601" s="53"/>
      <c r="BB601" s="53">
        <f>ROUND(SUMIF(Transaktionen!A4:A5200,BA601,Transaktionen!B4:B5200),8)</f>
        <v>0</v>
      </c>
      <c r="BC601" s="53">
        <f>ROUND(IFERROR(SUM(BB601*(VLOOKUP(BA601,API!1:1048576,13,FALSE))),0),2)</f>
        <v>0</v>
      </c>
    </row>
    <row r="602" spans="11:55" x14ac:dyDescent="0.25">
      <c r="K602" s="145" t="s">
        <v>1804</v>
      </c>
      <c r="L602" s="146" t="s">
        <v>2604</v>
      </c>
      <c r="M602" s="146" t="s">
        <v>3833</v>
      </c>
      <c r="R602" s="258"/>
      <c r="U602">
        <f>ROUND(IFERROR(SUM(T602*(VLOOKUP(S602,API!1:1048576,13,FALSE))),0),2)</f>
        <v>0</v>
      </c>
      <c r="V602">
        <f>ROUND(SUMIF(Investionen!A4:A5200,S602,Investionen!G4:G5200),2)</f>
        <v>0</v>
      </c>
      <c r="BA602" s="53"/>
      <c r="BB602" s="53">
        <f>ROUND(SUMIF(Transaktionen!A4:A5200,BA602,Transaktionen!B4:B5200),8)</f>
        <v>0</v>
      </c>
      <c r="BC602" s="53">
        <f>ROUND(IFERROR(SUM(BB602*(VLOOKUP(BA602,API!1:1048576,13,FALSE))),0),2)</f>
        <v>0</v>
      </c>
    </row>
    <row r="603" spans="11:55" x14ac:dyDescent="0.25">
      <c r="K603" s="147" t="s">
        <v>1947</v>
      </c>
      <c r="L603" s="148" t="s">
        <v>2604</v>
      </c>
      <c r="M603" s="148" t="s">
        <v>3933</v>
      </c>
      <c r="R603" s="258"/>
      <c r="U603">
        <f>ROUND(IFERROR(SUM(T603*(VLOOKUP(S603,API!1:1048576,13,FALSE))),0),2)</f>
        <v>0</v>
      </c>
      <c r="V603">
        <f>ROUND(SUMIF(Investionen!A4:A5200,S603,Investionen!G4:G5200),2)</f>
        <v>0</v>
      </c>
      <c r="BA603" s="53"/>
      <c r="BB603" s="53">
        <f>ROUND(SUMIF(Transaktionen!A4:A5200,BA603,Transaktionen!B4:B5200),8)</f>
        <v>0</v>
      </c>
      <c r="BC603" s="53">
        <f>ROUND(IFERROR(SUM(BB603*(VLOOKUP(BA603,API!1:1048576,13,FALSE))),0),2)</f>
        <v>0</v>
      </c>
    </row>
    <row r="604" spans="11:55" x14ac:dyDescent="0.25">
      <c r="K604" s="145" t="s">
        <v>2105</v>
      </c>
      <c r="L604" s="146" t="s">
        <v>2604</v>
      </c>
      <c r="M604" s="146" t="s">
        <v>4081</v>
      </c>
      <c r="R604" s="258"/>
      <c r="U604">
        <f>ROUND(IFERROR(SUM(T604*(VLOOKUP(S604,API!1:1048576,13,FALSE))),0),2)</f>
        <v>0</v>
      </c>
      <c r="V604">
        <f>ROUND(SUMIF(Investionen!A4:A5200,S604,Investionen!G4:G5200),2)</f>
        <v>0</v>
      </c>
      <c r="BA604" s="53"/>
      <c r="BB604" s="53">
        <f>ROUND(SUMIF(Transaktionen!A4:A5200,BA604,Transaktionen!B4:B5200),8)</f>
        <v>0</v>
      </c>
      <c r="BC604" s="53">
        <f>ROUND(IFERROR(SUM(BB604*(VLOOKUP(BA604,API!1:1048576,13,FALSE))),0),2)</f>
        <v>0</v>
      </c>
    </row>
    <row r="605" spans="11:55" x14ac:dyDescent="0.25">
      <c r="K605" s="147" t="s">
        <v>2284</v>
      </c>
      <c r="L605" s="148" t="s">
        <v>2604</v>
      </c>
      <c r="M605" s="148" t="s">
        <v>4255</v>
      </c>
      <c r="R605" s="258"/>
      <c r="U605">
        <f>ROUND(IFERROR(SUM(T605*(VLOOKUP(S605,API!1:1048576,13,FALSE))),0),2)</f>
        <v>0</v>
      </c>
      <c r="V605">
        <f>ROUND(SUMIF(Investionen!A4:A5200,S605,Investionen!G4:G5200),2)</f>
        <v>0</v>
      </c>
      <c r="BA605" s="53"/>
      <c r="BB605" s="53">
        <f>ROUND(SUMIF(Transaktionen!A4:A5200,BA605,Transaktionen!B4:B5200),8)</f>
        <v>0</v>
      </c>
      <c r="BC605" s="53">
        <f>ROUND(IFERROR(SUM(BB605*(VLOOKUP(BA605,API!1:1048576,13,FALSE))),0),2)</f>
        <v>0</v>
      </c>
    </row>
    <row r="606" spans="11:55" x14ac:dyDescent="0.25">
      <c r="K606" s="147" t="s">
        <v>2384</v>
      </c>
      <c r="L606" s="148" t="s">
        <v>2604</v>
      </c>
      <c r="M606" s="148" t="s">
        <v>4288</v>
      </c>
      <c r="R606" s="258"/>
      <c r="U606">
        <f>ROUND(IFERROR(SUM(T606*(VLOOKUP(S606,API!1:1048576,13,FALSE))),0),2)</f>
        <v>0</v>
      </c>
      <c r="V606">
        <f>ROUND(SUMIF(Investionen!A4:A5200,S606,Investionen!G4:G5200),2)</f>
        <v>0</v>
      </c>
      <c r="BA606" s="53"/>
      <c r="BB606" s="53">
        <f>ROUND(SUMIF(Transaktionen!A4:A5200,BA606,Transaktionen!B4:B5200),8)</f>
        <v>0</v>
      </c>
      <c r="BC606" s="53">
        <f>ROUND(IFERROR(SUM(BB606*(VLOOKUP(BA606,API!1:1048576,13,FALSE))),0),2)</f>
        <v>0</v>
      </c>
    </row>
    <row r="607" spans="11:55" x14ac:dyDescent="0.25">
      <c r="K607" s="147" t="s">
        <v>86</v>
      </c>
      <c r="L607" s="148" t="s">
        <v>2551</v>
      </c>
      <c r="M607" s="148" t="s">
        <v>3130</v>
      </c>
      <c r="R607" s="258"/>
      <c r="U607">
        <f>ROUND(IFERROR(SUM(T607*(VLOOKUP(S607,API!1:1048576,13,FALSE))),0),2)</f>
        <v>0</v>
      </c>
      <c r="V607">
        <f>ROUND(SUMIF(Investionen!A4:A5200,S607,Investionen!G4:G5200),2)</f>
        <v>0</v>
      </c>
      <c r="BA607" s="53"/>
      <c r="BB607" s="53">
        <f>ROUND(SUMIF(Transaktionen!A4:A5200,BA607,Transaktionen!B4:B5200),8)</f>
        <v>0</v>
      </c>
      <c r="BC607" s="53">
        <f>ROUND(IFERROR(SUM(BB607*(VLOOKUP(BA607,API!1:1048576,13,FALSE))),0),2)</f>
        <v>0</v>
      </c>
    </row>
    <row r="608" spans="11:55" x14ac:dyDescent="0.25">
      <c r="K608" s="145" t="s">
        <v>1162</v>
      </c>
      <c r="L608" s="146" t="s">
        <v>2551</v>
      </c>
      <c r="M608" s="146" t="s">
        <v>3141</v>
      </c>
      <c r="R608" s="258"/>
      <c r="U608">
        <f>ROUND(IFERROR(SUM(T608*(VLOOKUP(S608,API!1:1048576,13,FALSE))),0),2)</f>
        <v>0</v>
      </c>
      <c r="V608">
        <f>ROUND(SUMIF(Investionen!A4:A5200,S608,Investionen!G4:G5200),2)</f>
        <v>0</v>
      </c>
      <c r="BA608" s="53"/>
      <c r="BB608" s="53">
        <f>ROUND(SUMIF(Transaktionen!A4:A5200,BA608,Transaktionen!B4:B5200),8)</f>
        <v>0</v>
      </c>
      <c r="BC608" s="53">
        <f>ROUND(IFERROR(SUM(BB608*(VLOOKUP(BA608,API!1:1048576,13,FALSE))),0),2)</f>
        <v>0</v>
      </c>
    </row>
    <row r="609" spans="11:55" x14ac:dyDescent="0.25">
      <c r="K609" s="147" t="s">
        <v>1457</v>
      </c>
      <c r="L609" s="148" t="s">
        <v>2551</v>
      </c>
      <c r="M609" s="148" t="s">
        <v>3346</v>
      </c>
      <c r="R609" s="258"/>
      <c r="U609">
        <f>ROUND(IFERROR(SUM(T609*(VLOOKUP(S609,API!1:1048576,13,FALSE))),0),2)</f>
        <v>0</v>
      </c>
      <c r="V609">
        <f>ROUND(SUMIF(Investionen!A4:A5200,S609,Investionen!G4:G5200),2)</f>
        <v>0</v>
      </c>
      <c r="BA609" s="53"/>
      <c r="BB609" s="53">
        <f>ROUND(SUMIF(Transaktionen!A4:A5200,BA609,Transaktionen!B4:B5200),8)</f>
        <v>0</v>
      </c>
      <c r="BC609" s="53">
        <f>ROUND(IFERROR(SUM(BB609*(VLOOKUP(BA609,API!1:1048576,13,FALSE))),0),2)</f>
        <v>0</v>
      </c>
    </row>
    <row r="610" spans="11:55" x14ac:dyDescent="0.25">
      <c r="K610" s="145" t="s">
        <v>1357</v>
      </c>
      <c r="L610" s="146" t="s">
        <v>2551</v>
      </c>
      <c r="M610" s="146" t="s">
        <v>3368</v>
      </c>
      <c r="R610" s="258"/>
      <c r="U610">
        <f>ROUND(IFERROR(SUM(T610*(VLOOKUP(S610,API!1:1048576,13,FALSE))),0),2)</f>
        <v>0</v>
      </c>
      <c r="V610">
        <f>ROUND(SUMIF(Investionen!A4:A5200,S610,Investionen!G4:G5200),2)</f>
        <v>0</v>
      </c>
      <c r="BA610" s="53"/>
      <c r="BB610" s="53">
        <f>ROUND(SUMIF(Transaktionen!A4:A5200,BA610,Transaktionen!B4:B5200),8)</f>
        <v>0</v>
      </c>
      <c r="BC610" s="53">
        <f>ROUND(IFERROR(SUM(BB610*(VLOOKUP(BA610,API!1:1048576,13,FALSE))),0),2)</f>
        <v>0</v>
      </c>
    </row>
    <row r="611" spans="11:55" x14ac:dyDescent="0.25">
      <c r="K611" s="145" t="s">
        <v>1333</v>
      </c>
      <c r="L611" s="146" t="s">
        <v>2551</v>
      </c>
      <c r="M611" s="146" t="s">
        <v>3380</v>
      </c>
      <c r="R611" s="258"/>
      <c r="U611">
        <f>ROUND(IFERROR(SUM(T611*(VLOOKUP(S611,API!1:1048576,13,FALSE))),0),2)</f>
        <v>0</v>
      </c>
      <c r="V611">
        <f>ROUND(SUMIF(Investionen!A4:A5200,S611,Investionen!G4:G5200),2)</f>
        <v>0</v>
      </c>
      <c r="BA611" s="53"/>
      <c r="BB611" s="53">
        <f>ROUND(SUMIF(Transaktionen!A4:A5200,BA611,Transaktionen!B4:B5200),8)</f>
        <v>0</v>
      </c>
      <c r="BC611" s="53">
        <f>ROUND(IFERROR(SUM(BB611*(VLOOKUP(BA611,API!1:1048576,13,FALSE))),0),2)</f>
        <v>0</v>
      </c>
    </row>
    <row r="612" spans="11:55" x14ac:dyDescent="0.25">
      <c r="K612" s="145" t="s">
        <v>1473</v>
      </c>
      <c r="L612" s="146" t="s">
        <v>2551</v>
      </c>
      <c r="M612" s="146" t="s">
        <v>3409</v>
      </c>
      <c r="R612" s="258"/>
      <c r="U612">
        <f>ROUND(IFERROR(SUM(T612*(VLOOKUP(S612,API!1:1048576,13,FALSE))),0),2)</f>
        <v>0</v>
      </c>
      <c r="V612">
        <f>ROUND(SUMIF(Investionen!A4:A5200,S612,Investionen!G4:G5200),2)</f>
        <v>0</v>
      </c>
      <c r="BA612" s="53"/>
      <c r="BB612" s="53">
        <f>ROUND(SUMIF(Transaktionen!A4:A5200,BA612,Transaktionen!B4:B5200),8)</f>
        <v>0</v>
      </c>
      <c r="BC612" s="53">
        <f>ROUND(IFERROR(SUM(BB612*(VLOOKUP(BA612,API!1:1048576,13,FALSE))),0),2)</f>
        <v>0</v>
      </c>
    </row>
    <row r="613" spans="11:55" x14ac:dyDescent="0.25">
      <c r="K613" s="145" t="s">
        <v>1385</v>
      </c>
      <c r="L613" s="146" t="s">
        <v>2551</v>
      </c>
      <c r="M613" s="146" t="s">
        <v>3185</v>
      </c>
      <c r="R613" s="258"/>
      <c r="U613">
        <f>ROUND(IFERROR(SUM(T613*(VLOOKUP(S613,API!1:1048576,13,FALSE))),0),2)</f>
        <v>0</v>
      </c>
      <c r="V613">
        <f>ROUND(SUMIF(Investionen!A4:A5200,S613,Investionen!G4:G5200),2)</f>
        <v>0</v>
      </c>
      <c r="BA613" s="53"/>
      <c r="BB613" s="53">
        <f>ROUND(SUMIF(Transaktionen!A4:A5200,BA613,Transaktionen!B4:B5200),8)</f>
        <v>0</v>
      </c>
      <c r="BC613" s="53">
        <f>ROUND(IFERROR(SUM(BB613*(VLOOKUP(BA613,API!1:1048576,13,FALSE))),0),2)</f>
        <v>0</v>
      </c>
    </row>
    <row r="614" spans="11:55" x14ac:dyDescent="0.25">
      <c r="K614" s="145" t="s">
        <v>1397</v>
      </c>
      <c r="L614" s="146" t="s">
        <v>2551</v>
      </c>
      <c r="M614" s="146" t="s">
        <v>3416</v>
      </c>
      <c r="R614" s="258"/>
      <c r="U614">
        <f>ROUND(IFERROR(SUM(T614*(VLOOKUP(S614,API!1:1048576,13,FALSE))),0),2)</f>
        <v>0</v>
      </c>
      <c r="V614">
        <f>ROUND(SUMIF(Investionen!A4:A5200,S614,Investionen!G4:G5200),2)</f>
        <v>0</v>
      </c>
      <c r="BA614" s="53"/>
      <c r="BB614" s="53">
        <f>ROUND(SUMIF(Transaktionen!A4:A5200,BA614,Transaktionen!B4:B5200),8)</f>
        <v>0</v>
      </c>
      <c r="BC614" s="53">
        <f>ROUND(IFERROR(SUM(BB614*(VLOOKUP(BA614,API!1:1048576,13,FALSE))),0),2)</f>
        <v>0</v>
      </c>
    </row>
    <row r="615" spans="11:55" x14ac:dyDescent="0.25">
      <c r="K615" s="145" t="s">
        <v>2149</v>
      </c>
      <c r="L615" s="146" t="s">
        <v>2551</v>
      </c>
      <c r="M615" s="146" t="s">
        <v>3455</v>
      </c>
      <c r="R615" s="258"/>
      <c r="U615">
        <f>ROUND(IFERROR(SUM(T615*(VLOOKUP(S615,API!1:1048576,13,FALSE))),0),2)</f>
        <v>0</v>
      </c>
      <c r="V615">
        <f>ROUND(SUMIF(Investionen!A4:A5200,S615,Investionen!G4:G5200),2)</f>
        <v>0</v>
      </c>
      <c r="BA615" s="53"/>
      <c r="BB615" s="53">
        <f>ROUND(SUMIF(Transaktionen!A4:A5200,BA615,Transaktionen!B4:B5200),8)</f>
        <v>0</v>
      </c>
      <c r="BC615" s="53">
        <f>ROUND(IFERROR(SUM(BB615*(VLOOKUP(BA615,API!1:1048576,13,FALSE))),0),2)</f>
        <v>0</v>
      </c>
    </row>
    <row r="616" spans="11:55" x14ac:dyDescent="0.25">
      <c r="K616" s="145" t="s">
        <v>1591</v>
      </c>
      <c r="L616" s="146" t="s">
        <v>2551</v>
      </c>
      <c r="M616" s="146" t="s">
        <v>3464</v>
      </c>
      <c r="R616" s="258"/>
      <c r="U616">
        <f>ROUND(IFERROR(SUM(T616*(VLOOKUP(S616,API!1:1048576,13,FALSE))),0),2)</f>
        <v>0</v>
      </c>
      <c r="V616">
        <f>ROUND(SUMIF(Investionen!A4:A5200,S616,Investionen!G4:G5200),2)</f>
        <v>0</v>
      </c>
      <c r="BA616" s="53"/>
      <c r="BB616" s="53">
        <f>ROUND(SUMIF(Transaktionen!A4:A5200,BA616,Transaktionen!B4:B5200),8)</f>
        <v>0</v>
      </c>
      <c r="BC616" s="53">
        <f>ROUND(IFERROR(SUM(BB616*(VLOOKUP(BA616,API!1:1048576,13,FALSE))),0),2)</f>
        <v>0</v>
      </c>
    </row>
    <row r="617" spans="11:55" x14ac:dyDescent="0.25">
      <c r="K617" s="147" t="s">
        <v>1527</v>
      </c>
      <c r="L617" s="148" t="s">
        <v>2551</v>
      </c>
      <c r="M617" s="148" t="s">
        <v>3491</v>
      </c>
      <c r="R617" s="258"/>
      <c r="U617">
        <f>ROUND(IFERROR(SUM(T617*(VLOOKUP(S617,API!1:1048576,13,FALSE))),0),2)</f>
        <v>0</v>
      </c>
      <c r="V617">
        <f>ROUND(SUMIF(Investionen!A4:A5200,S617,Investionen!G4:G5200),2)</f>
        <v>0</v>
      </c>
      <c r="BA617" s="53"/>
      <c r="BB617" s="53">
        <f>ROUND(SUMIF(Transaktionen!A4:A5200,BA617,Transaktionen!B4:B5200),8)</f>
        <v>0</v>
      </c>
      <c r="BC617" s="53">
        <f>ROUND(IFERROR(SUM(BB617*(VLOOKUP(BA617,API!1:1048576,13,FALSE))),0),2)</f>
        <v>0</v>
      </c>
    </row>
    <row r="618" spans="11:55" x14ac:dyDescent="0.25">
      <c r="K618" s="147" t="s">
        <v>1468</v>
      </c>
      <c r="L618" s="148" t="s">
        <v>2551</v>
      </c>
      <c r="M618" s="148" t="s">
        <v>3493</v>
      </c>
      <c r="R618" s="258"/>
      <c r="U618">
        <f>ROUND(IFERROR(SUM(T618*(VLOOKUP(S618,API!1:1048576,13,FALSE))),0),2)</f>
        <v>0</v>
      </c>
      <c r="V618">
        <f>ROUND(SUMIF(Investionen!A4:A5200,S618,Investionen!G4:G5200),2)</f>
        <v>0</v>
      </c>
      <c r="BA618" s="53"/>
      <c r="BB618" s="53">
        <f>ROUND(SUMIF(Transaktionen!A4:A5200,BA618,Transaktionen!B4:B5200),8)</f>
        <v>0</v>
      </c>
      <c r="BC618" s="53">
        <f>ROUND(IFERROR(SUM(BB618*(VLOOKUP(BA618,API!1:1048576,13,FALSE))),0),2)</f>
        <v>0</v>
      </c>
    </row>
    <row r="619" spans="11:55" x14ac:dyDescent="0.25">
      <c r="K619" s="147" t="s">
        <v>1603</v>
      </c>
      <c r="L619" s="148" t="s">
        <v>2551</v>
      </c>
      <c r="M619" s="148" t="s">
        <v>3597</v>
      </c>
      <c r="R619" s="258"/>
      <c r="U619">
        <f>ROUND(IFERROR(SUM(T619*(VLOOKUP(S619,API!1:1048576,13,FALSE))),0),2)</f>
        <v>0</v>
      </c>
      <c r="V619">
        <f>ROUND(SUMIF(Investionen!A4:A5200,S619,Investionen!G4:G5200),2)</f>
        <v>0</v>
      </c>
      <c r="BA619" s="53"/>
      <c r="BB619" s="53">
        <f>ROUND(SUMIF(Transaktionen!A4:A5200,BA619,Transaktionen!B4:B5200),8)</f>
        <v>0</v>
      </c>
      <c r="BC619" s="53">
        <f>ROUND(IFERROR(SUM(BB619*(VLOOKUP(BA619,API!1:1048576,13,FALSE))),0),2)</f>
        <v>0</v>
      </c>
    </row>
    <row r="620" spans="11:55" x14ac:dyDescent="0.25">
      <c r="K620" s="145" t="s">
        <v>1498</v>
      </c>
      <c r="L620" s="146" t="s">
        <v>2551</v>
      </c>
      <c r="M620" s="146" t="s">
        <v>3611</v>
      </c>
      <c r="R620" s="258"/>
      <c r="U620">
        <f>ROUND(IFERROR(SUM(T620*(VLOOKUP(S620,API!1:1048576,13,FALSE))),0),2)</f>
        <v>0</v>
      </c>
      <c r="V620">
        <f>ROUND(SUMIF(Investionen!A4:A5200,S620,Investionen!G4:G5200),2)</f>
        <v>0</v>
      </c>
      <c r="BA620" s="53"/>
      <c r="BB620" s="53">
        <f>ROUND(SUMIF(Transaktionen!A4:A5200,BA620,Transaktionen!B4:B5200),8)</f>
        <v>0</v>
      </c>
      <c r="BC620" s="53">
        <f>ROUND(IFERROR(SUM(BB620*(VLOOKUP(BA620,API!1:1048576,13,FALSE))),0),2)</f>
        <v>0</v>
      </c>
    </row>
    <row r="621" spans="11:55" x14ac:dyDescent="0.25">
      <c r="K621" s="147" t="s">
        <v>1594</v>
      </c>
      <c r="L621" s="148" t="s">
        <v>2551</v>
      </c>
      <c r="M621" s="148" t="s">
        <v>3621</v>
      </c>
      <c r="R621" s="258"/>
      <c r="U621">
        <f>ROUND(IFERROR(SUM(T621*(VLOOKUP(S621,API!1:1048576,13,FALSE))),0),2)</f>
        <v>0</v>
      </c>
      <c r="V621">
        <f>ROUND(SUMIF(Investionen!A4:A5200,S621,Investionen!G4:G5200),2)</f>
        <v>0</v>
      </c>
      <c r="BA621" s="53"/>
      <c r="BB621" s="53">
        <f>ROUND(SUMIF(Transaktionen!A4:A5200,BA621,Transaktionen!B4:B5200),8)</f>
        <v>0</v>
      </c>
      <c r="BC621" s="53">
        <f>ROUND(IFERROR(SUM(BB621*(VLOOKUP(BA621,API!1:1048576,13,FALSE))),0),2)</f>
        <v>0</v>
      </c>
    </row>
    <row r="622" spans="11:55" x14ac:dyDescent="0.25">
      <c r="K622" s="145" t="s">
        <v>1662</v>
      </c>
      <c r="L622" s="146" t="s">
        <v>2551</v>
      </c>
      <c r="M622" s="146" t="s">
        <v>3657</v>
      </c>
      <c r="R622" s="258"/>
      <c r="U622">
        <f>ROUND(IFERROR(SUM(T622*(VLOOKUP(S622,API!1:1048576,13,FALSE))),0),2)</f>
        <v>0</v>
      </c>
      <c r="V622">
        <f>ROUND(SUMIF(Investionen!A4:A5200,S622,Investionen!G4:G5200),2)</f>
        <v>0</v>
      </c>
      <c r="BA622" s="53"/>
      <c r="BB622" s="53">
        <f>ROUND(SUMIF(Transaktionen!A4:A5200,BA622,Transaktionen!B4:B5200),8)</f>
        <v>0</v>
      </c>
      <c r="BC622" s="53">
        <f>ROUND(IFERROR(SUM(BB622*(VLOOKUP(BA622,API!1:1048576,13,FALSE))),0),2)</f>
        <v>0</v>
      </c>
    </row>
    <row r="623" spans="11:55" x14ac:dyDescent="0.25">
      <c r="K623" s="147" t="s">
        <v>1623</v>
      </c>
      <c r="L623" s="148" t="s">
        <v>2551</v>
      </c>
      <c r="M623" s="148" t="s">
        <v>3668</v>
      </c>
      <c r="R623" s="258"/>
      <c r="U623">
        <f>ROUND(IFERROR(SUM(T623*(VLOOKUP(S623,API!1:1048576,13,FALSE))),0),2)</f>
        <v>0</v>
      </c>
      <c r="V623">
        <f>ROUND(SUMIF(Investionen!A4:A5200,S623,Investionen!G4:G5200),2)</f>
        <v>0</v>
      </c>
      <c r="BA623" s="53"/>
      <c r="BB623" s="53">
        <f>ROUND(SUMIF(Transaktionen!A4:A5200,BA623,Transaktionen!B4:B5200),8)</f>
        <v>0</v>
      </c>
      <c r="BC623" s="53">
        <f>ROUND(IFERROR(SUM(BB623*(VLOOKUP(BA623,API!1:1048576,13,FALSE))),0),2)</f>
        <v>0</v>
      </c>
    </row>
    <row r="624" spans="11:55" x14ac:dyDescent="0.25">
      <c r="K624" s="147" t="s">
        <v>2644</v>
      </c>
      <c r="L624" s="148" t="s">
        <v>2551</v>
      </c>
      <c r="M624" s="148" t="s">
        <v>3677</v>
      </c>
      <c r="R624" s="258"/>
      <c r="U624">
        <f>ROUND(IFERROR(SUM(T624*(VLOOKUP(S624,API!1:1048576,13,FALSE))),0),2)</f>
        <v>0</v>
      </c>
      <c r="V624">
        <f>ROUND(SUMIF(Investionen!A4:A5200,S624,Investionen!G4:G5200),2)</f>
        <v>0</v>
      </c>
      <c r="BA624" s="53"/>
      <c r="BB624" s="53">
        <f>ROUND(SUMIF(Transaktionen!A4:A5200,BA624,Transaktionen!B4:B5200),8)</f>
        <v>0</v>
      </c>
      <c r="BC624" s="53">
        <f>ROUND(IFERROR(SUM(BB624*(VLOOKUP(BA624,API!1:1048576,13,FALSE))),0),2)</f>
        <v>0</v>
      </c>
    </row>
    <row r="625" spans="11:55" x14ac:dyDescent="0.25">
      <c r="K625" s="147" t="s">
        <v>1751</v>
      </c>
      <c r="L625" s="148" t="s">
        <v>2551</v>
      </c>
      <c r="M625" s="148" t="s">
        <v>3714</v>
      </c>
      <c r="R625" s="258"/>
      <c r="U625">
        <f>ROUND(IFERROR(SUM(T625*(VLOOKUP(S625,API!1:1048576,13,FALSE))),0),2)</f>
        <v>0</v>
      </c>
      <c r="V625">
        <f>ROUND(SUMIF(Investionen!A4:A5200,S625,Investionen!G4:G5200),2)</f>
        <v>0</v>
      </c>
      <c r="BA625" s="53"/>
      <c r="BB625" s="53">
        <f>ROUND(SUMIF(Transaktionen!A4:A5200,BA625,Transaktionen!B4:B5200),8)</f>
        <v>0</v>
      </c>
      <c r="BC625" s="53">
        <f>ROUND(IFERROR(SUM(BB625*(VLOOKUP(BA625,API!1:1048576,13,FALSE))),0),2)</f>
        <v>0</v>
      </c>
    </row>
    <row r="626" spans="11:55" x14ac:dyDescent="0.25">
      <c r="K626" s="145" t="s">
        <v>1726</v>
      </c>
      <c r="L626" s="146" t="s">
        <v>2551</v>
      </c>
      <c r="M626" s="146" t="s">
        <v>3733</v>
      </c>
      <c r="R626" s="258"/>
      <c r="U626">
        <f>ROUND(IFERROR(SUM(T626*(VLOOKUP(S626,API!1:1048576,13,FALSE))),0),2)</f>
        <v>0</v>
      </c>
      <c r="V626">
        <f>ROUND(SUMIF(Investionen!A4:A5200,S626,Investionen!G4:G5200),2)</f>
        <v>0</v>
      </c>
      <c r="BA626" s="53"/>
      <c r="BB626" s="53">
        <f>ROUND(SUMIF(Transaktionen!A4:A5200,BA626,Transaktionen!B4:B5200),8)</f>
        <v>0</v>
      </c>
      <c r="BC626" s="53">
        <f>ROUND(IFERROR(SUM(BB626*(VLOOKUP(BA626,API!1:1048576,13,FALSE))),0),2)</f>
        <v>0</v>
      </c>
    </row>
    <row r="627" spans="11:55" x14ac:dyDescent="0.25">
      <c r="K627" s="145" t="s">
        <v>1734</v>
      </c>
      <c r="L627" s="146" t="s">
        <v>2551</v>
      </c>
      <c r="M627" s="146" t="s">
        <v>3749</v>
      </c>
      <c r="R627" s="258"/>
      <c r="U627">
        <f>ROUND(IFERROR(SUM(T627*(VLOOKUP(S627,API!1:1048576,13,FALSE))),0),2)</f>
        <v>0</v>
      </c>
      <c r="V627">
        <f>ROUND(SUMIF(Investionen!A4:A5200,S627,Investionen!G4:G5200),2)</f>
        <v>0</v>
      </c>
      <c r="BA627" s="53"/>
      <c r="BB627" s="53">
        <f>ROUND(SUMIF(Transaktionen!A4:A5200,BA627,Transaktionen!B4:B5200),8)</f>
        <v>0</v>
      </c>
      <c r="BC627" s="53">
        <f>ROUND(IFERROR(SUM(BB627*(VLOOKUP(BA627,API!1:1048576,13,FALSE))),0),2)</f>
        <v>0</v>
      </c>
    </row>
    <row r="628" spans="11:55" x14ac:dyDescent="0.25">
      <c r="K628" s="145" t="s">
        <v>1817</v>
      </c>
      <c r="L628" s="146" t="s">
        <v>2551</v>
      </c>
      <c r="M628" s="146" t="s">
        <v>3786</v>
      </c>
      <c r="R628" s="258"/>
      <c r="U628">
        <f>ROUND(IFERROR(SUM(T628*(VLOOKUP(S628,API!1:1048576,13,FALSE))),0),2)</f>
        <v>0</v>
      </c>
      <c r="V628">
        <f>ROUND(SUMIF(Investionen!A4:A5200,S628,Investionen!G4:G5200),2)</f>
        <v>0</v>
      </c>
      <c r="BA628" s="53"/>
      <c r="BB628" s="53">
        <f>ROUND(SUMIF(Transaktionen!A4:A5200,BA628,Transaktionen!B4:B5200),8)</f>
        <v>0</v>
      </c>
      <c r="BC628" s="53">
        <f>ROUND(IFERROR(SUM(BB628*(VLOOKUP(BA628,API!1:1048576,13,FALSE))),0),2)</f>
        <v>0</v>
      </c>
    </row>
    <row r="629" spans="11:55" x14ac:dyDescent="0.25">
      <c r="K629" s="147" t="s">
        <v>1853</v>
      </c>
      <c r="L629" s="148" t="s">
        <v>2551</v>
      </c>
      <c r="M629" s="148" t="s">
        <v>3790</v>
      </c>
      <c r="R629" s="258"/>
      <c r="U629">
        <f>ROUND(IFERROR(SUM(T629*(VLOOKUP(S629,API!1:1048576,13,FALSE))),0),2)</f>
        <v>0</v>
      </c>
      <c r="V629">
        <f>ROUND(SUMIF(Investionen!A4:A5200,S629,Investionen!G4:G5200),2)</f>
        <v>0</v>
      </c>
      <c r="BA629" s="53"/>
      <c r="BB629" s="53">
        <f>ROUND(SUMIF(Transaktionen!A4:A5200,BA629,Transaktionen!B4:B5200),8)</f>
        <v>0</v>
      </c>
      <c r="BC629" s="53">
        <f>ROUND(IFERROR(SUM(BB629*(VLOOKUP(BA629,API!1:1048576,13,FALSE))),0),2)</f>
        <v>0</v>
      </c>
    </row>
    <row r="630" spans="11:55" x14ac:dyDescent="0.25">
      <c r="K630" s="147" t="s">
        <v>1990</v>
      </c>
      <c r="L630" s="148" t="s">
        <v>2551</v>
      </c>
      <c r="M630" s="148" t="s">
        <v>3792</v>
      </c>
      <c r="R630" s="258"/>
      <c r="U630">
        <f>ROUND(IFERROR(SUM(T630*(VLOOKUP(S630,API!1:1048576,13,FALSE))),0),2)</f>
        <v>0</v>
      </c>
      <c r="V630">
        <f>ROUND(SUMIF(Investionen!A4:A5200,S630,Investionen!G4:G5200),2)</f>
        <v>0</v>
      </c>
      <c r="BA630" s="53"/>
      <c r="BB630" s="53">
        <f>ROUND(SUMIF(Transaktionen!A4:A5200,BA630,Transaktionen!B4:B5200),8)</f>
        <v>0</v>
      </c>
      <c r="BC630" s="53">
        <f>ROUND(IFERROR(SUM(BB630*(VLOOKUP(BA630,API!1:1048576,13,FALSE))),0),2)</f>
        <v>0</v>
      </c>
    </row>
    <row r="631" spans="11:55" x14ac:dyDescent="0.25">
      <c r="K631" s="147" t="s">
        <v>1806</v>
      </c>
      <c r="L631" s="148" t="s">
        <v>2551</v>
      </c>
      <c r="M631" s="148" t="s">
        <v>3793</v>
      </c>
      <c r="R631" s="258"/>
      <c r="U631">
        <f>ROUND(IFERROR(SUM(T631*(VLOOKUP(S631,API!1:1048576,13,FALSE))),0),2)</f>
        <v>0</v>
      </c>
      <c r="V631">
        <f>ROUND(SUMIF(Investionen!A4:A5200,S631,Investionen!G4:G5200),2)</f>
        <v>0</v>
      </c>
      <c r="BA631" s="53"/>
      <c r="BB631" s="53">
        <f>ROUND(SUMIF(Transaktionen!A4:A5200,BA631,Transaktionen!B4:B5200),8)</f>
        <v>0</v>
      </c>
      <c r="BC631" s="53">
        <f>ROUND(IFERROR(SUM(BB631*(VLOOKUP(BA631,API!1:1048576,13,FALSE))),0),2)</f>
        <v>0</v>
      </c>
    </row>
    <row r="632" spans="11:55" x14ac:dyDescent="0.25">
      <c r="K632" s="145" t="s">
        <v>1824</v>
      </c>
      <c r="L632" s="146" t="s">
        <v>2551</v>
      </c>
      <c r="M632" s="146" t="s">
        <v>3809</v>
      </c>
      <c r="R632" s="258"/>
      <c r="U632">
        <f>ROUND(IFERROR(SUM(T632*(VLOOKUP(S632,API!1:1048576,13,FALSE))),0),2)</f>
        <v>0</v>
      </c>
      <c r="V632">
        <f>ROUND(SUMIF(Investionen!A4:A5200,S632,Investionen!G4:G5200),2)</f>
        <v>0</v>
      </c>
      <c r="BA632" s="53"/>
      <c r="BB632" s="53">
        <f>ROUND(SUMIF(Transaktionen!A4:A5200,BA632,Transaktionen!B4:B5200),8)</f>
        <v>0</v>
      </c>
      <c r="BC632" s="53">
        <f>ROUND(IFERROR(SUM(BB632*(VLOOKUP(BA632,API!1:1048576,13,FALSE))),0),2)</f>
        <v>0</v>
      </c>
    </row>
    <row r="633" spans="11:55" x14ac:dyDescent="0.25">
      <c r="K633" s="147" t="s">
        <v>1860</v>
      </c>
      <c r="L633" s="148" t="s">
        <v>2551</v>
      </c>
      <c r="M633" s="148" t="s">
        <v>3810</v>
      </c>
      <c r="R633" s="258"/>
      <c r="U633">
        <f>ROUND(IFERROR(SUM(T633*(VLOOKUP(S633,API!1:1048576,13,FALSE))),0),2)</f>
        <v>0</v>
      </c>
      <c r="V633">
        <f>ROUND(SUMIF(Investionen!A4:A5200,S633,Investionen!G4:G5200),2)</f>
        <v>0</v>
      </c>
      <c r="BA633" s="53"/>
      <c r="BB633" s="53">
        <f>ROUND(SUMIF(Transaktionen!A4:A5200,BA633,Transaktionen!B4:B5200),8)</f>
        <v>0</v>
      </c>
      <c r="BC633" s="53">
        <f>ROUND(IFERROR(SUM(BB633*(VLOOKUP(BA633,API!1:1048576,13,FALSE))),0),2)</f>
        <v>0</v>
      </c>
    </row>
    <row r="634" spans="11:55" x14ac:dyDescent="0.25">
      <c r="K634" s="145" t="s">
        <v>1825</v>
      </c>
      <c r="L634" s="146" t="s">
        <v>2551</v>
      </c>
      <c r="M634" s="146" t="s">
        <v>3815</v>
      </c>
      <c r="R634" s="258"/>
      <c r="U634">
        <f>ROUND(IFERROR(SUM(T634*(VLOOKUP(S634,API!1:1048576,13,FALSE))),0),2)</f>
        <v>0</v>
      </c>
      <c r="V634">
        <f>ROUND(SUMIF(Investionen!A4:A5200,S634,Investionen!G4:G5200),2)</f>
        <v>0</v>
      </c>
      <c r="BA634" s="53"/>
      <c r="BB634" s="53">
        <f>ROUND(SUMIF(Transaktionen!A4:A5200,BA634,Transaktionen!B4:B5200),8)</f>
        <v>0</v>
      </c>
      <c r="BC634" s="53">
        <f>ROUND(IFERROR(SUM(BB634*(VLOOKUP(BA634,API!1:1048576,13,FALSE))),0),2)</f>
        <v>0</v>
      </c>
    </row>
    <row r="635" spans="11:55" x14ac:dyDescent="0.25">
      <c r="K635" s="147" t="s">
        <v>1874</v>
      </c>
      <c r="L635" s="148" t="s">
        <v>2551</v>
      </c>
      <c r="M635" s="148" t="s">
        <v>3821</v>
      </c>
      <c r="R635" s="258"/>
      <c r="U635">
        <f>ROUND(IFERROR(SUM(T635*(VLOOKUP(S635,API!1:1048576,13,FALSE))),0),2)</f>
        <v>0</v>
      </c>
      <c r="V635">
        <f>ROUND(SUMIF(Investionen!A4:A5200,S635,Investionen!G4:G5200),2)</f>
        <v>0</v>
      </c>
      <c r="BA635" s="53"/>
      <c r="BB635" s="53">
        <f>ROUND(SUMIF(Transaktionen!A4:A5200,BA635,Transaktionen!B4:B5200),8)</f>
        <v>0</v>
      </c>
      <c r="BC635" s="53">
        <f>ROUND(IFERROR(SUM(BB635*(VLOOKUP(BA635,API!1:1048576,13,FALSE))),0),2)</f>
        <v>0</v>
      </c>
    </row>
    <row r="636" spans="11:55" x14ac:dyDescent="0.25">
      <c r="K636" s="147" t="s">
        <v>1818</v>
      </c>
      <c r="L636" s="148" t="s">
        <v>2551</v>
      </c>
      <c r="M636" s="148" t="s">
        <v>3832</v>
      </c>
      <c r="R636" s="258"/>
      <c r="U636">
        <f>ROUND(IFERROR(SUM(T636*(VLOOKUP(S636,API!1:1048576,13,FALSE))),0),2)</f>
        <v>0</v>
      </c>
      <c r="V636">
        <f>ROUND(SUMIF(Investionen!A4:A5200,S636,Investionen!G4:G5200),2)</f>
        <v>0</v>
      </c>
      <c r="BA636" s="53"/>
      <c r="BB636" s="53">
        <f>ROUND(SUMIF(Transaktionen!A4:A5200,BA636,Transaktionen!B4:B5200),8)</f>
        <v>0</v>
      </c>
      <c r="BC636" s="53">
        <f>ROUND(IFERROR(SUM(BB636*(VLOOKUP(BA636,API!1:1048576,13,FALSE))),0),2)</f>
        <v>0</v>
      </c>
    </row>
    <row r="637" spans="11:55" x14ac:dyDescent="0.25">
      <c r="K637" s="145" t="s">
        <v>1844</v>
      </c>
      <c r="L637" s="146" t="s">
        <v>2551</v>
      </c>
      <c r="M637" s="146" t="s">
        <v>3840</v>
      </c>
      <c r="R637" s="258"/>
      <c r="U637">
        <f>ROUND(IFERROR(SUM(T637*(VLOOKUP(S637,API!1:1048576,13,FALSE))),0),2)</f>
        <v>0</v>
      </c>
      <c r="V637">
        <f>ROUND(SUMIF(Investionen!A4:A5200,S637,Investionen!G4:G5200),2)</f>
        <v>0</v>
      </c>
      <c r="BA637" s="53"/>
      <c r="BB637" s="53">
        <f>ROUND(SUMIF(Transaktionen!A4:A5200,BA637,Transaktionen!B4:B5200),8)</f>
        <v>0</v>
      </c>
      <c r="BC637" s="53">
        <f>ROUND(IFERROR(SUM(BB637*(VLOOKUP(BA637,API!1:1048576,13,FALSE))),0),2)</f>
        <v>0</v>
      </c>
    </row>
    <row r="638" spans="11:55" x14ac:dyDescent="0.25">
      <c r="K638" s="145" t="s">
        <v>1885</v>
      </c>
      <c r="L638" s="146" t="s">
        <v>2551</v>
      </c>
      <c r="M638" s="146" t="s">
        <v>3865</v>
      </c>
      <c r="R638" s="258"/>
      <c r="U638">
        <f>ROUND(IFERROR(SUM(T638*(VLOOKUP(S638,API!1:1048576,13,FALSE))),0),2)</f>
        <v>0</v>
      </c>
      <c r="V638">
        <f>ROUND(SUMIF(Investionen!A4:A5200,S638,Investionen!G4:G5200),2)</f>
        <v>0</v>
      </c>
      <c r="BA638" s="53"/>
      <c r="BB638" s="53">
        <f>ROUND(SUMIF(Transaktionen!A4:A5200,BA638,Transaktionen!B4:B5200),8)</f>
        <v>0</v>
      </c>
      <c r="BC638" s="53">
        <f>ROUND(IFERROR(SUM(BB638*(VLOOKUP(BA638,API!1:1048576,13,FALSE))),0),2)</f>
        <v>0</v>
      </c>
    </row>
    <row r="639" spans="11:55" x14ac:dyDescent="0.25">
      <c r="K639" s="147" t="s">
        <v>2010</v>
      </c>
      <c r="L639" s="148" t="s">
        <v>2551</v>
      </c>
      <c r="M639" s="148" t="s">
        <v>3866</v>
      </c>
      <c r="R639" s="258"/>
      <c r="U639">
        <f>ROUND(IFERROR(SUM(T639*(VLOOKUP(S639,API!1:1048576,13,FALSE))),0),2)</f>
        <v>0</v>
      </c>
      <c r="V639">
        <f>ROUND(SUMIF(Investionen!A4:A5200,S639,Investionen!G4:G5200),2)</f>
        <v>0</v>
      </c>
      <c r="BA639" s="53"/>
      <c r="BB639" s="53">
        <f>ROUND(SUMIF(Transaktionen!A4:A5200,BA639,Transaktionen!B4:B5200),8)</f>
        <v>0</v>
      </c>
      <c r="BC639" s="53">
        <f>ROUND(IFERROR(SUM(BB639*(VLOOKUP(BA639,API!1:1048576,13,FALSE))),0),2)</f>
        <v>0</v>
      </c>
    </row>
    <row r="640" spans="11:55" x14ac:dyDescent="0.25">
      <c r="K640" s="145" t="s">
        <v>1790</v>
      </c>
      <c r="L640" s="146" t="s">
        <v>2551</v>
      </c>
      <c r="M640" s="146" t="s">
        <v>3874</v>
      </c>
      <c r="R640" s="258"/>
      <c r="U640">
        <f>ROUND(IFERROR(SUM(T640*(VLOOKUP(S640,API!1:1048576,13,FALSE))),0),2)</f>
        <v>0</v>
      </c>
      <c r="V640">
        <f>ROUND(SUMIF(Investionen!A4:A5200,S640,Investionen!G4:G5200),2)</f>
        <v>0</v>
      </c>
      <c r="BA640" s="53"/>
      <c r="BB640" s="53">
        <f>ROUND(SUMIF(Transaktionen!A4:A5200,BA640,Transaktionen!B4:B5200),8)</f>
        <v>0</v>
      </c>
      <c r="BC640" s="53">
        <f>ROUND(IFERROR(SUM(BB640*(VLOOKUP(BA640,API!1:1048576,13,FALSE))),0),2)</f>
        <v>0</v>
      </c>
    </row>
    <row r="641" spans="11:55" x14ac:dyDescent="0.25">
      <c r="K641" s="145" t="s">
        <v>1928</v>
      </c>
      <c r="L641" s="146" t="s">
        <v>2551</v>
      </c>
      <c r="M641" s="146" t="s">
        <v>3883</v>
      </c>
      <c r="R641" s="258"/>
      <c r="U641">
        <f>ROUND(IFERROR(SUM(T641*(VLOOKUP(S641,API!1:1048576,13,FALSE))),0),2)</f>
        <v>0</v>
      </c>
      <c r="V641">
        <f>ROUND(SUMIF(Investionen!A4:A5200,S641,Investionen!G4:G5200),2)</f>
        <v>0</v>
      </c>
      <c r="BA641" s="53"/>
      <c r="BB641" s="53">
        <f>ROUND(SUMIF(Transaktionen!A4:A5200,BA641,Transaktionen!B4:B5200),8)</f>
        <v>0</v>
      </c>
      <c r="BC641" s="53">
        <f>ROUND(IFERROR(SUM(BB641*(VLOOKUP(BA641,API!1:1048576,13,FALSE))),0),2)</f>
        <v>0</v>
      </c>
    </row>
    <row r="642" spans="11:55" x14ac:dyDescent="0.25">
      <c r="K642" s="147" t="s">
        <v>1897</v>
      </c>
      <c r="L642" s="148" t="s">
        <v>2551</v>
      </c>
      <c r="M642" s="148" t="s">
        <v>3897</v>
      </c>
      <c r="R642" s="258"/>
      <c r="U642">
        <f>ROUND(IFERROR(SUM(T642*(VLOOKUP(S642,API!1:1048576,13,FALSE))),0),2)</f>
        <v>0</v>
      </c>
      <c r="V642">
        <f>ROUND(SUMIF(Investionen!A4:A5200,S642,Investionen!G4:G5200),2)</f>
        <v>0</v>
      </c>
      <c r="BA642" s="53"/>
      <c r="BB642" s="53">
        <f>ROUND(SUMIF(Transaktionen!A4:A5200,BA642,Transaktionen!B4:B5200),8)</f>
        <v>0</v>
      </c>
      <c r="BC642" s="53">
        <f>ROUND(IFERROR(SUM(BB642*(VLOOKUP(BA642,API!1:1048576,13,FALSE))),0),2)</f>
        <v>0</v>
      </c>
    </row>
    <row r="643" spans="11:55" x14ac:dyDescent="0.25">
      <c r="K643" s="147" t="s">
        <v>2028</v>
      </c>
      <c r="L643" s="148" t="s">
        <v>2551</v>
      </c>
      <c r="M643" s="148" t="s">
        <v>3790</v>
      </c>
      <c r="R643" s="258"/>
      <c r="U643">
        <f>ROUND(IFERROR(SUM(T643*(VLOOKUP(S643,API!1:1048576,13,FALSE))),0),2)</f>
        <v>0</v>
      </c>
      <c r="V643">
        <f>ROUND(SUMIF(Investionen!A4:A5200,S643,Investionen!G4:G5200),2)</f>
        <v>0</v>
      </c>
      <c r="BA643" s="53"/>
      <c r="BB643" s="53">
        <f>ROUND(SUMIF(Transaktionen!A4:A5200,BA643,Transaktionen!B4:B5200),8)</f>
        <v>0</v>
      </c>
      <c r="BC643" s="53">
        <f>ROUND(IFERROR(SUM(BB643*(VLOOKUP(BA643,API!1:1048576,13,FALSE))),0),2)</f>
        <v>0</v>
      </c>
    </row>
    <row r="644" spans="11:55" x14ac:dyDescent="0.25">
      <c r="K644" s="145" t="s">
        <v>1910</v>
      </c>
      <c r="L644" s="146" t="s">
        <v>2551</v>
      </c>
      <c r="M644" s="146" t="s">
        <v>3905</v>
      </c>
      <c r="R644" s="258"/>
      <c r="U644">
        <f>ROUND(IFERROR(SUM(T644*(VLOOKUP(S644,API!1:1048576,13,FALSE))),0),2)</f>
        <v>0</v>
      </c>
      <c r="V644">
        <f>ROUND(SUMIF(Investionen!A4:A5200,S644,Investionen!G4:G5200),2)</f>
        <v>0</v>
      </c>
      <c r="BA644" s="53"/>
      <c r="BB644" s="53">
        <f>ROUND(SUMIF(Transaktionen!A4:A5200,BA644,Transaktionen!B4:B5200),8)</f>
        <v>0</v>
      </c>
      <c r="BC644" s="53">
        <f>ROUND(IFERROR(SUM(BB644*(VLOOKUP(BA644,API!1:1048576,13,FALSE))),0),2)</f>
        <v>0</v>
      </c>
    </row>
    <row r="645" spans="11:55" x14ac:dyDescent="0.25">
      <c r="K645" s="147" t="s">
        <v>1938</v>
      </c>
      <c r="L645" s="148" t="s">
        <v>2551</v>
      </c>
      <c r="M645" s="148" t="s">
        <v>3911</v>
      </c>
      <c r="R645" s="258"/>
      <c r="U645">
        <f>ROUND(IFERROR(SUM(T645*(VLOOKUP(S645,API!1:1048576,13,FALSE))),0),2)</f>
        <v>0</v>
      </c>
      <c r="V645">
        <f>ROUND(SUMIF(Investionen!A4:A5200,S645,Investionen!G4:G5200),2)</f>
        <v>0</v>
      </c>
      <c r="BA645" s="53"/>
      <c r="BB645" s="53">
        <f>ROUND(SUMIF(Transaktionen!A4:A5200,BA645,Transaktionen!B4:B5200),8)</f>
        <v>0</v>
      </c>
      <c r="BC645" s="53">
        <f>ROUND(IFERROR(SUM(BB645*(VLOOKUP(BA645,API!1:1048576,13,FALSE))),0),2)</f>
        <v>0</v>
      </c>
    </row>
    <row r="646" spans="11:55" x14ac:dyDescent="0.25">
      <c r="K646" s="145" t="s">
        <v>2041</v>
      </c>
      <c r="L646" s="146" t="s">
        <v>2551</v>
      </c>
      <c r="M646" s="146" t="s">
        <v>3916</v>
      </c>
      <c r="R646" s="258"/>
      <c r="U646">
        <f>ROUND(IFERROR(SUM(T646*(VLOOKUP(S646,API!1:1048576,13,FALSE))),0),2)</f>
        <v>0</v>
      </c>
      <c r="V646">
        <f>ROUND(SUMIF(Investionen!A4:A5200,S646,Investionen!G4:G5200),2)</f>
        <v>0</v>
      </c>
      <c r="BA646" s="53"/>
      <c r="BB646" s="53">
        <f>ROUND(SUMIF(Transaktionen!A4:A5200,BA646,Transaktionen!B4:B5200),8)</f>
        <v>0</v>
      </c>
      <c r="BC646" s="53">
        <f>ROUND(IFERROR(SUM(BB646*(VLOOKUP(BA646,API!1:1048576,13,FALSE))),0),2)</f>
        <v>0</v>
      </c>
    </row>
    <row r="647" spans="11:55" x14ac:dyDescent="0.25">
      <c r="K647" s="147" t="s">
        <v>1941</v>
      </c>
      <c r="L647" s="148" t="s">
        <v>2551</v>
      </c>
      <c r="M647" s="148" t="s">
        <v>3922</v>
      </c>
      <c r="R647" s="258"/>
      <c r="U647">
        <f>ROUND(IFERROR(SUM(T647*(VLOOKUP(S647,API!1:1048576,13,FALSE))),0),2)</f>
        <v>0</v>
      </c>
      <c r="V647">
        <f>ROUND(SUMIF(Investionen!A4:A5200,S647,Investionen!G4:G5200),2)</f>
        <v>0</v>
      </c>
      <c r="BA647" s="53"/>
      <c r="BB647" s="53">
        <f>ROUND(SUMIF(Transaktionen!A4:A5200,BA647,Transaktionen!B4:B5200),8)</f>
        <v>0</v>
      </c>
      <c r="BC647" s="53">
        <f>ROUND(IFERROR(SUM(BB647*(VLOOKUP(BA647,API!1:1048576,13,FALSE))),0),2)</f>
        <v>0</v>
      </c>
    </row>
    <row r="648" spans="11:55" x14ac:dyDescent="0.25">
      <c r="K648" s="147" t="s">
        <v>1945</v>
      </c>
      <c r="L648" s="148" t="s">
        <v>2551</v>
      </c>
      <c r="M648" s="148" t="s">
        <v>3924</v>
      </c>
      <c r="R648" s="258"/>
      <c r="U648">
        <f>ROUND(IFERROR(SUM(T648*(VLOOKUP(S648,API!1:1048576,13,FALSE))),0),2)</f>
        <v>0</v>
      </c>
      <c r="V648">
        <f>ROUND(SUMIF(Investionen!A4:A5200,S648,Investionen!G4:G5200),2)</f>
        <v>0</v>
      </c>
      <c r="BA648" s="53"/>
      <c r="BB648" s="53">
        <f>ROUND(SUMIF(Transaktionen!A4:A5200,BA648,Transaktionen!B4:B5200),8)</f>
        <v>0</v>
      </c>
      <c r="BC648" s="53">
        <f>ROUND(IFERROR(SUM(BB648*(VLOOKUP(BA648,API!1:1048576,13,FALSE))),0),2)</f>
        <v>0</v>
      </c>
    </row>
    <row r="649" spans="11:55" x14ac:dyDescent="0.25">
      <c r="K649" s="147" t="s">
        <v>1951</v>
      </c>
      <c r="L649" s="148" t="s">
        <v>2551</v>
      </c>
      <c r="M649" s="148" t="s">
        <v>3929</v>
      </c>
      <c r="R649" s="258"/>
      <c r="U649">
        <f>ROUND(IFERROR(SUM(T649*(VLOOKUP(S649,API!1:1048576,13,FALSE))),0),2)</f>
        <v>0</v>
      </c>
      <c r="V649">
        <f>ROUND(SUMIF(Investionen!A4:A5200,S649,Investionen!G4:G5200),2)</f>
        <v>0</v>
      </c>
      <c r="BA649" s="53"/>
      <c r="BB649" s="53">
        <f>ROUND(SUMIF(Transaktionen!A4:A5200,BA649,Transaktionen!B4:B5200),8)</f>
        <v>0</v>
      </c>
      <c r="BC649" s="53">
        <f>ROUND(IFERROR(SUM(BB649*(VLOOKUP(BA649,API!1:1048576,13,FALSE))),0),2)</f>
        <v>0</v>
      </c>
    </row>
    <row r="650" spans="11:55" x14ac:dyDescent="0.25">
      <c r="K650" s="145" t="s">
        <v>1961</v>
      </c>
      <c r="L650" s="146" t="s">
        <v>2551</v>
      </c>
      <c r="M650" s="146" t="s">
        <v>3936</v>
      </c>
      <c r="R650" s="258"/>
      <c r="U650">
        <f>ROUND(IFERROR(SUM(T650*(VLOOKUP(S650,API!1:1048576,13,FALSE))),0),2)</f>
        <v>0</v>
      </c>
      <c r="V650">
        <f>ROUND(SUMIF(Investionen!A4:A5200,S650,Investionen!G4:G5200),2)</f>
        <v>0</v>
      </c>
      <c r="BA650" s="53"/>
      <c r="BB650" s="53">
        <f>ROUND(SUMIF(Transaktionen!A4:A5200,BA650,Transaktionen!B4:B5200),8)</f>
        <v>0</v>
      </c>
      <c r="BC650" s="53">
        <f>ROUND(IFERROR(SUM(BB650*(VLOOKUP(BA650,API!1:1048576,13,FALSE))),0),2)</f>
        <v>0</v>
      </c>
    </row>
    <row r="651" spans="11:55" x14ac:dyDescent="0.25">
      <c r="K651" s="145" t="s">
        <v>1968</v>
      </c>
      <c r="L651" s="146" t="s">
        <v>2551</v>
      </c>
      <c r="M651" s="146" t="s">
        <v>3941</v>
      </c>
      <c r="R651" s="258"/>
      <c r="U651">
        <f>ROUND(IFERROR(SUM(T651*(VLOOKUP(S651,API!1:1048576,13,FALSE))),0),2)</f>
        <v>0</v>
      </c>
      <c r="V651">
        <f>ROUND(SUMIF(Investionen!A4:A5200,S651,Investionen!G4:G5200),2)</f>
        <v>0</v>
      </c>
      <c r="BA651" s="53"/>
      <c r="BB651" s="53">
        <f>ROUND(SUMIF(Transaktionen!A4:A5200,BA651,Transaktionen!B4:B5200),8)</f>
        <v>0</v>
      </c>
      <c r="BC651" s="53">
        <f>ROUND(IFERROR(SUM(BB651*(VLOOKUP(BA651,API!1:1048576,13,FALSE))),0),2)</f>
        <v>0</v>
      </c>
    </row>
    <row r="652" spans="11:55" x14ac:dyDescent="0.25">
      <c r="K652" s="145" t="s">
        <v>1580</v>
      </c>
      <c r="L652" s="146" t="s">
        <v>2551</v>
      </c>
      <c r="M652" s="146" t="s">
        <v>3945</v>
      </c>
      <c r="R652" s="258"/>
      <c r="U652">
        <f>ROUND(IFERROR(SUM(T652*(VLOOKUP(S652,API!1:1048576,13,FALSE))),0),2)</f>
        <v>0</v>
      </c>
      <c r="V652">
        <f>ROUND(SUMIF(Investionen!A4:A5200,S652,Investionen!G4:G5200),2)</f>
        <v>0</v>
      </c>
      <c r="BA652" s="53"/>
      <c r="BB652" s="53">
        <f>ROUND(SUMIF(Transaktionen!A4:A5200,BA652,Transaktionen!B4:B5200),8)</f>
        <v>0</v>
      </c>
      <c r="BC652" s="53">
        <f>ROUND(IFERROR(SUM(BB652*(VLOOKUP(BA652,API!1:1048576,13,FALSE))),0),2)</f>
        <v>0</v>
      </c>
    </row>
    <row r="653" spans="11:55" x14ac:dyDescent="0.25">
      <c r="K653" s="145" t="s">
        <v>1727</v>
      </c>
      <c r="L653" s="146" t="s">
        <v>2551</v>
      </c>
      <c r="M653" s="146" t="s">
        <v>3955</v>
      </c>
      <c r="R653" s="258"/>
      <c r="U653">
        <f>ROUND(IFERROR(SUM(T653*(VLOOKUP(S653,API!1:1048576,13,FALSE))),0),2)</f>
        <v>0</v>
      </c>
      <c r="V653">
        <f>ROUND(SUMIF(Investionen!A4:A5200,S653,Investionen!G4:G5200),2)</f>
        <v>0</v>
      </c>
      <c r="BA653" s="53"/>
      <c r="BB653" s="53">
        <f>ROUND(SUMIF(Transaktionen!A4:A5200,BA653,Transaktionen!B4:B5200),8)</f>
        <v>0</v>
      </c>
      <c r="BC653" s="53">
        <f>ROUND(IFERROR(SUM(BB653*(VLOOKUP(BA653,API!1:1048576,13,FALSE))),0),2)</f>
        <v>0</v>
      </c>
    </row>
    <row r="654" spans="11:55" x14ac:dyDescent="0.25">
      <c r="K654" s="145" t="s">
        <v>1713</v>
      </c>
      <c r="L654" s="146" t="s">
        <v>2551</v>
      </c>
      <c r="M654" s="146" t="s">
        <v>3956</v>
      </c>
      <c r="R654" s="258"/>
      <c r="U654">
        <f>ROUND(IFERROR(SUM(T654*(VLOOKUP(S654,API!1:1048576,13,FALSE))),0),2)</f>
        <v>0</v>
      </c>
      <c r="V654">
        <f>ROUND(SUMIF(Investionen!A4:A5200,S654,Investionen!G4:G5200),2)</f>
        <v>0</v>
      </c>
      <c r="BA654" s="53"/>
      <c r="BB654" s="53">
        <f>ROUND(SUMIF(Transaktionen!A4:A5200,BA654,Transaktionen!B4:B5200),8)</f>
        <v>0</v>
      </c>
      <c r="BC654" s="53">
        <f>ROUND(IFERROR(SUM(BB654*(VLOOKUP(BA654,API!1:1048576,13,FALSE))),0),2)</f>
        <v>0</v>
      </c>
    </row>
    <row r="655" spans="11:55" x14ac:dyDescent="0.25">
      <c r="K655" s="145" t="s">
        <v>1736</v>
      </c>
      <c r="L655" s="146" t="s">
        <v>2551</v>
      </c>
      <c r="M655" s="146" t="s">
        <v>3957</v>
      </c>
      <c r="R655" s="258"/>
      <c r="U655">
        <f>ROUND(IFERROR(SUM(T655*(VLOOKUP(S655,API!1:1048576,13,FALSE))),0),2)</f>
        <v>0</v>
      </c>
      <c r="V655">
        <f>ROUND(SUMIF(Investionen!A4:A5200,S655,Investionen!G4:G5200),2)</f>
        <v>0</v>
      </c>
      <c r="BA655" s="53"/>
      <c r="BB655" s="53">
        <f>ROUND(SUMIF(Transaktionen!A4:A5200,BA655,Transaktionen!B4:B5200),8)</f>
        <v>0</v>
      </c>
      <c r="BC655" s="53">
        <f>ROUND(IFERROR(SUM(BB655*(VLOOKUP(BA655,API!1:1048576,13,FALSE))),0),2)</f>
        <v>0</v>
      </c>
    </row>
    <row r="656" spans="11:55" x14ac:dyDescent="0.25">
      <c r="K656" s="147" t="s">
        <v>1745</v>
      </c>
      <c r="L656" s="148" t="s">
        <v>2551</v>
      </c>
      <c r="M656" s="148" t="s">
        <v>3961</v>
      </c>
      <c r="R656" s="258"/>
      <c r="U656">
        <f>ROUND(IFERROR(SUM(T656*(VLOOKUP(S656,API!1:1048576,13,FALSE))),0),2)</f>
        <v>0</v>
      </c>
      <c r="V656">
        <f>ROUND(SUMIF(Investionen!A4:A5200,S656,Investionen!G4:G5200),2)</f>
        <v>0</v>
      </c>
      <c r="BA656" s="53"/>
      <c r="BB656" s="53">
        <f>ROUND(SUMIF(Transaktionen!A4:A5200,BA656,Transaktionen!B4:B5200),8)</f>
        <v>0</v>
      </c>
      <c r="BC656" s="53">
        <f>ROUND(IFERROR(SUM(BB656*(VLOOKUP(BA656,API!1:1048576,13,FALSE))),0),2)</f>
        <v>0</v>
      </c>
    </row>
    <row r="657" spans="11:55" x14ac:dyDescent="0.25">
      <c r="K657" s="145" t="s">
        <v>1756</v>
      </c>
      <c r="L657" s="146" t="s">
        <v>2551</v>
      </c>
      <c r="M657" s="146" t="s">
        <v>3962</v>
      </c>
      <c r="R657" s="258"/>
      <c r="U657">
        <f>ROUND(IFERROR(SUM(T657*(VLOOKUP(S657,API!1:1048576,13,FALSE))),0),2)</f>
        <v>0</v>
      </c>
      <c r="V657">
        <f>ROUND(SUMIF(Investionen!A4:A5200,S657,Investionen!G4:G5200),2)</f>
        <v>0</v>
      </c>
      <c r="BA657" s="53"/>
      <c r="BB657" s="53">
        <f>ROUND(SUMIF(Transaktionen!A4:A5200,BA657,Transaktionen!B4:B5200),8)</f>
        <v>0</v>
      </c>
      <c r="BC657" s="53">
        <f>ROUND(IFERROR(SUM(BB657*(VLOOKUP(BA657,API!1:1048576,13,FALSE))),0),2)</f>
        <v>0</v>
      </c>
    </row>
    <row r="658" spans="11:55" x14ac:dyDescent="0.25">
      <c r="K658" s="147" t="s">
        <v>1746</v>
      </c>
      <c r="L658" s="148" t="s">
        <v>2551</v>
      </c>
      <c r="M658" s="148" t="s">
        <v>3963</v>
      </c>
      <c r="R658" s="258"/>
      <c r="U658">
        <f>ROUND(IFERROR(SUM(T658*(VLOOKUP(S658,API!1:1048576,13,FALSE))),0),2)</f>
        <v>0</v>
      </c>
      <c r="V658">
        <f>ROUND(SUMIF(Investionen!A4:A5200,S658,Investionen!G4:G5200),2)</f>
        <v>0</v>
      </c>
      <c r="BA658" s="53"/>
      <c r="BB658" s="53">
        <f>ROUND(SUMIF(Transaktionen!A4:A5200,BA658,Transaktionen!B4:B5200),8)</f>
        <v>0</v>
      </c>
      <c r="BC658" s="53">
        <f>ROUND(IFERROR(SUM(BB658*(VLOOKUP(BA658,API!1:1048576,13,FALSE))),0),2)</f>
        <v>0</v>
      </c>
    </row>
    <row r="659" spans="11:55" x14ac:dyDescent="0.25">
      <c r="K659" s="147" t="s">
        <v>1993</v>
      </c>
      <c r="L659" s="148" t="s">
        <v>2551</v>
      </c>
      <c r="M659" s="148" t="s">
        <v>3883</v>
      </c>
      <c r="R659" s="258"/>
      <c r="U659">
        <f>ROUND(IFERROR(SUM(T659*(VLOOKUP(S659,API!1:1048576,13,FALSE))),0),2)</f>
        <v>0</v>
      </c>
      <c r="V659">
        <f>ROUND(SUMIF(Investionen!A4:A5200,S659,Investionen!G4:G5200),2)</f>
        <v>0</v>
      </c>
      <c r="BA659" s="53"/>
      <c r="BB659" s="53">
        <f>ROUND(SUMIF(Transaktionen!A4:A5200,BA659,Transaktionen!B4:B5200),8)</f>
        <v>0</v>
      </c>
      <c r="BC659" s="53">
        <f>ROUND(IFERROR(SUM(BB659*(VLOOKUP(BA659,API!1:1048576,13,FALSE))),0),2)</f>
        <v>0</v>
      </c>
    </row>
    <row r="660" spans="11:55" x14ac:dyDescent="0.25">
      <c r="K660" s="147" t="s">
        <v>2000</v>
      </c>
      <c r="L660" s="148" t="s">
        <v>2551</v>
      </c>
      <c r="M660" s="148" t="s">
        <v>3967</v>
      </c>
      <c r="R660" s="258"/>
      <c r="U660">
        <f>ROUND(IFERROR(SUM(T660*(VLOOKUP(S660,API!1:1048576,13,FALSE))),0),2)</f>
        <v>0</v>
      </c>
      <c r="V660">
        <f>ROUND(SUMIF(Investionen!A4:A5200,S660,Investionen!G4:G5200),2)</f>
        <v>0</v>
      </c>
      <c r="BA660" s="53"/>
      <c r="BB660" s="53">
        <f>ROUND(SUMIF(Transaktionen!A4:A5200,BA660,Transaktionen!B4:B5200),8)</f>
        <v>0</v>
      </c>
      <c r="BC660" s="53">
        <f>ROUND(IFERROR(SUM(BB660*(VLOOKUP(BA660,API!1:1048576,13,FALSE))),0),2)</f>
        <v>0</v>
      </c>
    </row>
    <row r="661" spans="11:55" x14ac:dyDescent="0.25">
      <c r="K661" s="145" t="s">
        <v>1807</v>
      </c>
      <c r="L661" s="146" t="s">
        <v>2551</v>
      </c>
      <c r="M661" s="146" t="s">
        <v>3968</v>
      </c>
      <c r="R661" s="258"/>
      <c r="U661">
        <f>ROUND(IFERROR(SUM(T661*(VLOOKUP(S661,API!1:1048576,13,FALSE))),0),2)</f>
        <v>0</v>
      </c>
      <c r="V661">
        <f>ROUND(SUMIF(Investionen!A4:A5200,S661,Investionen!G4:G5200),2)</f>
        <v>0</v>
      </c>
      <c r="BA661" s="53"/>
      <c r="BB661" s="53">
        <f>ROUND(SUMIF(Transaktionen!A4:A5200,BA661,Transaktionen!B4:B5200),8)</f>
        <v>0</v>
      </c>
      <c r="BC661" s="53">
        <f>ROUND(IFERROR(SUM(BB661*(VLOOKUP(BA661,API!1:1048576,13,FALSE))),0),2)</f>
        <v>0</v>
      </c>
    </row>
    <row r="662" spans="11:55" x14ac:dyDescent="0.25">
      <c r="K662" s="147" t="s">
        <v>1984</v>
      </c>
      <c r="L662" s="148" t="s">
        <v>2551</v>
      </c>
      <c r="M662" s="148" t="s">
        <v>3970</v>
      </c>
      <c r="R662" s="258"/>
      <c r="U662">
        <f>ROUND(IFERROR(SUM(T662*(VLOOKUP(S662,API!1:1048576,13,FALSE))),0),2)</f>
        <v>0</v>
      </c>
      <c r="V662">
        <f>ROUND(SUMIF(Investionen!A4:A5200,S662,Investionen!G4:G5200),2)</f>
        <v>0</v>
      </c>
      <c r="BA662" s="53"/>
      <c r="BB662" s="53">
        <f>ROUND(SUMIF(Transaktionen!A4:A5200,BA662,Transaktionen!B4:B5200),8)</f>
        <v>0</v>
      </c>
      <c r="BC662" s="53">
        <f>ROUND(IFERROR(SUM(BB662*(VLOOKUP(BA662,API!1:1048576,13,FALSE))),0),2)</f>
        <v>0</v>
      </c>
    </row>
    <row r="663" spans="11:55" x14ac:dyDescent="0.25">
      <c r="K663" s="147" t="s">
        <v>2004</v>
      </c>
      <c r="L663" s="148" t="s">
        <v>2551</v>
      </c>
      <c r="M663" s="148" t="s">
        <v>3790</v>
      </c>
      <c r="R663" s="258"/>
      <c r="U663">
        <f>ROUND(IFERROR(SUM(T663*(VLOOKUP(S663,API!1:1048576,13,FALSE))),0),2)</f>
        <v>0</v>
      </c>
      <c r="V663">
        <f>ROUND(SUMIF(Investionen!A4:A5200,S663,Investionen!G4:G5200),2)</f>
        <v>0</v>
      </c>
      <c r="BA663" s="53"/>
      <c r="BB663" s="53">
        <f>ROUND(SUMIF(Transaktionen!A4:A5200,BA663,Transaktionen!B4:B5200),8)</f>
        <v>0</v>
      </c>
      <c r="BC663" s="53">
        <f>ROUND(IFERROR(SUM(BB663*(VLOOKUP(BA663,API!1:1048576,13,FALSE))),0),2)</f>
        <v>0</v>
      </c>
    </row>
    <row r="664" spans="11:55" x14ac:dyDescent="0.25">
      <c r="K664" s="145" t="s">
        <v>1991</v>
      </c>
      <c r="L664" s="146" t="s">
        <v>2551</v>
      </c>
      <c r="M664" s="146" t="s">
        <v>3976</v>
      </c>
      <c r="R664" s="258"/>
      <c r="U664">
        <f>ROUND(IFERROR(SUM(T664*(VLOOKUP(S664,API!1:1048576,13,FALSE))),0),2)</f>
        <v>0</v>
      </c>
      <c r="V664">
        <f>ROUND(SUMIF(Investionen!A4:A5200,S664,Investionen!G4:G5200),2)</f>
        <v>0</v>
      </c>
      <c r="BA664" s="53"/>
      <c r="BB664" s="53">
        <f>ROUND(SUMIF(Transaktionen!A4:A5200,BA664,Transaktionen!B4:B5200),8)</f>
        <v>0</v>
      </c>
      <c r="BC664" s="53">
        <f>ROUND(IFERROR(SUM(BB664*(VLOOKUP(BA664,API!1:1048576,13,FALSE))),0),2)</f>
        <v>0</v>
      </c>
    </row>
    <row r="665" spans="11:55" x14ac:dyDescent="0.25">
      <c r="K665" s="147" t="s">
        <v>1977</v>
      </c>
      <c r="L665" s="148" t="s">
        <v>2551</v>
      </c>
      <c r="M665" s="148" t="s">
        <v>3977</v>
      </c>
      <c r="R665" s="258"/>
      <c r="U665">
        <f>ROUND(IFERROR(SUM(T665*(VLOOKUP(S665,API!1:1048576,13,FALSE))),0),2)</f>
        <v>0</v>
      </c>
      <c r="V665">
        <f>ROUND(SUMIF(Investionen!A4:A5200,S665,Investionen!G4:G5200),2)</f>
        <v>0</v>
      </c>
      <c r="BA665" s="53"/>
      <c r="BB665" s="53">
        <f>ROUND(SUMIF(Transaktionen!A4:A5200,BA665,Transaktionen!B4:B5200),8)</f>
        <v>0</v>
      </c>
      <c r="BC665" s="53">
        <f>ROUND(IFERROR(SUM(BB665*(VLOOKUP(BA665,API!1:1048576,13,FALSE))),0),2)</f>
        <v>0</v>
      </c>
    </row>
    <row r="666" spans="11:55" x14ac:dyDescent="0.25">
      <c r="K666" s="145" t="s">
        <v>1999</v>
      </c>
      <c r="L666" s="146" t="s">
        <v>2551</v>
      </c>
      <c r="M666" s="146" t="s">
        <v>3979</v>
      </c>
      <c r="R666" s="258"/>
      <c r="U666">
        <f>ROUND(IFERROR(SUM(T666*(VLOOKUP(S666,API!1:1048576,13,FALSE))),0),2)</f>
        <v>0</v>
      </c>
      <c r="V666">
        <f>ROUND(SUMIF(Investionen!A4:A5200,S666,Investionen!G4:G5200),2)</f>
        <v>0</v>
      </c>
      <c r="BA666" s="53"/>
      <c r="BB666" s="53">
        <f>ROUND(SUMIF(Transaktionen!A4:A5200,BA666,Transaktionen!B4:B5200),8)</f>
        <v>0</v>
      </c>
      <c r="BC666" s="53">
        <f>ROUND(IFERROR(SUM(BB666*(VLOOKUP(BA666,API!1:1048576,13,FALSE))),0),2)</f>
        <v>0</v>
      </c>
    </row>
    <row r="667" spans="11:55" x14ac:dyDescent="0.25">
      <c r="K667" s="147" t="s">
        <v>1795</v>
      </c>
      <c r="L667" s="148" t="s">
        <v>2551</v>
      </c>
      <c r="M667" s="148" t="s">
        <v>3773</v>
      </c>
      <c r="R667" s="258"/>
      <c r="U667">
        <f>ROUND(IFERROR(SUM(T667*(VLOOKUP(S667,API!1:1048576,13,FALSE))),0),2)</f>
        <v>0</v>
      </c>
      <c r="V667">
        <f>ROUND(SUMIF(Investionen!A4:A5200,S667,Investionen!G4:G5200),2)</f>
        <v>0</v>
      </c>
      <c r="BA667" s="53"/>
      <c r="BB667" s="53">
        <f>ROUND(SUMIF(Transaktionen!A4:A5200,BA667,Transaktionen!B4:B5200),8)</f>
        <v>0</v>
      </c>
      <c r="BC667" s="53">
        <f>ROUND(IFERROR(SUM(BB667*(VLOOKUP(BA667,API!1:1048576,13,FALSE))),0),2)</f>
        <v>0</v>
      </c>
    </row>
    <row r="668" spans="11:55" x14ac:dyDescent="0.25">
      <c r="K668" s="147" t="s">
        <v>64</v>
      </c>
      <c r="L668" s="148" t="s">
        <v>2551</v>
      </c>
      <c r="M668" s="148" t="s">
        <v>3981</v>
      </c>
      <c r="R668" s="258"/>
      <c r="U668">
        <f>ROUND(IFERROR(SUM(T668*(VLOOKUP(S668,API!1:1048576,13,FALSE))),0),2)</f>
        <v>0</v>
      </c>
      <c r="V668">
        <f>ROUND(SUMIF(Investionen!A4:A5200,S668,Investionen!G4:G5200),2)</f>
        <v>0</v>
      </c>
      <c r="BA668" s="53"/>
      <c r="BB668" s="53">
        <f>ROUND(SUMIF(Transaktionen!A4:A5200,BA668,Transaktionen!B4:B5200),8)</f>
        <v>0</v>
      </c>
      <c r="BC668" s="53">
        <f>ROUND(IFERROR(SUM(BB668*(VLOOKUP(BA668,API!1:1048576,13,FALSE))),0),2)</f>
        <v>0</v>
      </c>
    </row>
    <row r="669" spans="11:55" x14ac:dyDescent="0.25">
      <c r="K669" s="145" t="s">
        <v>1857</v>
      </c>
      <c r="L669" s="146" t="s">
        <v>2551</v>
      </c>
      <c r="M669" s="146" t="s">
        <v>3983</v>
      </c>
      <c r="R669" s="258"/>
      <c r="U669">
        <f>ROUND(IFERROR(SUM(T669*(VLOOKUP(S669,API!1:1048576,13,FALSE))),0),2)</f>
        <v>0</v>
      </c>
      <c r="V669">
        <f>ROUND(SUMIF(Investionen!A4:A5200,S669,Investionen!G4:G5200),2)</f>
        <v>0</v>
      </c>
      <c r="BA669" s="53"/>
      <c r="BB669" s="53">
        <f>ROUND(SUMIF(Transaktionen!A4:A5200,BA669,Transaktionen!B4:B5200),8)</f>
        <v>0</v>
      </c>
      <c r="BC669" s="53">
        <f>ROUND(IFERROR(SUM(BB669*(VLOOKUP(BA669,API!1:1048576,13,FALSE))),0),2)</f>
        <v>0</v>
      </c>
    </row>
    <row r="670" spans="11:55" x14ac:dyDescent="0.25">
      <c r="K670" s="145" t="s">
        <v>1868</v>
      </c>
      <c r="L670" s="146" t="s">
        <v>2551</v>
      </c>
      <c r="M670" s="146" t="s">
        <v>3989</v>
      </c>
      <c r="R670" s="258"/>
      <c r="U670">
        <f>ROUND(IFERROR(SUM(T670*(VLOOKUP(S670,API!1:1048576,13,FALSE))),0),2)</f>
        <v>0</v>
      </c>
      <c r="V670">
        <f>ROUND(SUMIF(Investionen!A4:A5200,S670,Investionen!G4:G5200),2)</f>
        <v>0</v>
      </c>
      <c r="BA670" s="53"/>
      <c r="BB670" s="53">
        <f>ROUND(SUMIF(Transaktionen!A4:A5200,BA670,Transaktionen!B4:B5200),8)</f>
        <v>0</v>
      </c>
      <c r="BC670" s="53">
        <f>ROUND(IFERROR(SUM(BB670*(VLOOKUP(BA670,API!1:1048576,13,FALSE))),0),2)</f>
        <v>0</v>
      </c>
    </row>
    <row r="671" spans="11:55" x14ac:dyDescent="0.25">
      <c r="K671" s="145" t="s">
        <v>2009</v>
      </c>
      <c r="L671" s="146" t="s">
        <v>2551</v>
      </c>
      <c r="M671" s="146" t="s">
        <v>3674</v>
      </c>
      <c r="R671" s="258"/>
      <c r="U671">
        <f>ROUND(IFERROR(SUM(T671*(VLOOKUP(S671,API!1:1048576,13,FALSE))),0),2)</f>
        <v>0</v>
      </c>
      <c r="V671">
        <f>ROUND(SUMIF(Investionen!A4:A5200,S671,Investionen!G4:G5200),2)</f>
        <v>0</v>
      </c>
      <c r="BA671" s="53"/>
      <c r="BB671" s="53">
        <f>ROUND(SUMIF(Transaktionen!A4:A5200,BA671,Transaktionen!B4:B5200),8)</f>
        <v>0</v>
      </c>
      <c r="BC671" s="53">
        <f>ROUND(IFERROR(SUM(BB671*(VLOOKUP(BA671,API!1:1048576,13,FALSE))),0),2)</f>
        <v>0</v>
      </c>
    </row>
    <row r="672" spans="11:55" x14ac:dyDescent="0.25">
      <c r="K672" s="147" t="s">
        <v>1322</v>
      </c>
      <c r="L672" s="148" t="s">
        <v>2551</v>
      </c>
      <c r="M672" s="148" t="s">
        <v>3990</v>
      </c>
      <c r="R672" s="258"/>
      <c r="U672">
        <f>ROUND(IFERROR(SUM(T672*(VLOOKUP(S672,API!1:1048576,13,FALSE))),0),2)</f>
        <v>0</v>
      </c>
      <c r="V672">
        <f>ROUND(SUMIF(Investionen!A4:A5200,S672,Investionen!G4:G5200),2)</f>
        <v>0</v>
      </c>
      <c r="BA672" s="53"/>
      <c r="BB672" s="53">
        <f>ROUND(SUMIF(Transaktionen!A4:A5200,BA672,Transaktionen!B4:B5200),8)</f>
        <v>0</v>
      </c>
      <c r="BC672" s="53">
        <f>ROUND(IFERROR(SUM(BB672*(VLOOKUP(BA672,API!1:1048576,13,FALSE))),0),2)</f>
        <v>0</v>
      </c>
    </row>
    <row r="673" spans="11:55" x14ac:dyDescent="0.25">
      <c r="K673" s="145" t="s">
        <v>1994</v>
      </c>
      <c r="L673" s="146" t="s">
        <v>2551</v>
      </c>
      <c r="M673" s="146" t="s">
        <v>3977</v>
      </c>
      <c r="R673" s="258"/>
      <c r="U673">
        <f>ROUND(IFERROR(SUM(T673*(VLOOKUP(S673,API!1:1048576,13,FALSE))),0),2)</f>
        <v>0</v>
      </c>
      <c r="V673">
        <f>ROUND(SUMIF(Investionen!A4:A5200,S673,Investionen!G4:G5200),2)</f>
        <v>0</v>
      </c>
      <c r="BA673" s="53"/>
      <c r="BB673" s="53">
        <f>ROUND(SUMIF(Transaktionen!A4:A5200,BA673,Transaktionen!B4:B5200),8)</f>
        <v>0</v>
      </c>
      <c r="BC673" s="53">
        <f>ROUND(IFERROR(SUM(BB673*(VLOOKUP(BA673,API!1:1048576,13,FALSE))),0),2)</f>
        <v>0</v>
      </c>
    </row>
    <row r="674" spans="11:55" x14ac:dyDescent="0.25">
      <c r="K674" s="147" t="s">
        <v>2014</v>
      </c>
      <c r="L674" s="148" t="s">
        <v>2551</v>
      </c>
      <c r="M674" s="148" t="s">
        <v>3996</v>
      </c>
      <c r="R674" s="258"/>
      <c r="U674">
        <f>ROUND(IFERROR(SUM(T674*(VLOOKUP(S674,API!1:1048576,13,FALSE))),0),2)</f>
        <v>0</v>
      </c>
      <c r="V674">
        <f>ROUND(SUMIF(Investionen!A4:A5200,S674,Investionen!G4:G5200),2)</f>
        <v>0</v>
      </c>
      <c r="BA674" s="53"/>
      <c r="BB674" s="53">
        <f>ROUND(SUMIF(Transaktionen!A4:A5200,BA674,Transaktionen!B4:B5200),8)</f>
        <v>0</v>
      </c>
      <c r="BC674" s="53">
        <f>ROUND(IFERROR(SUM(BB674*(VLOOKUP(BA674,API!1:1048576,13,FALSE))),0),2)</f>
        <v>0</v>
      </c>
    </row>
    <row r="675" spans="11:55" x14ac:dyDescent="0.25">
      <c r="K675" s="145" t="s">
        <v>1870</v>
      </c>
      <c r="L675" s="146" t="s">
        <v>2551</v>
      </c>
      <c r="M675" s="146" t="s">
        <v>3997</v>
      </c>
      <c r="R675" s="258"/>
      <c r="U675">
        <f>ROUND(IFERROR(SUM(T675*(VLOOKUP(S675,API!1:1048576,13,FALSE))),0),2)</f>
        <v>0</v>
      </c>
      <c r="V675">
        <f>ROUND(SUMIF(Investionen!A4:A5200,S675,Investionen!G4:G5200),2)</f>
        <v>0</v>
      </c>
      <c r="BA675" s="53"/>
      <c r="BB675" s="53">
        <f>ROUND(SUMIF(Transaktionen!A4:A5200,BA675,Transaktionen!B4:B5200),8)</f>
        <v>0</v>
      </c>
      <c r="BC675" s="53">
        <f>ROUND(IFERROR(SUM(BB675*(VLOOKUP(BA675,API!1:1048576,13,FALSE))),0),2)</f>
        <v>0</v>
      </c>
    </row>
    <row r="676" spans="11:55" x14ac:dyDescent="0.25">
      <c r="K676" s="145" t="s">
        <v>2011</v>
      </c>
      <c r="L676" s="146" t="s">
        <v>2551</v>
      </c>
      <c r="M676" s="146" t="s">
        <v>3998</v>
      </c>
      <c r="R676" s="258"/>
      <c r="U676">
        <f>ROUND(IFERROR(SUM(T676*(VLOOKUP(S676,API!1:1048576,13,FALSE))),0),2)</f>
        <v>0</v>
      </c>
      <c r="V676">
        <f>ROUND(SUMIF(Investionen!A4:A5200,S676,Investionen!G4:G5200),2)</f>
        <v>0</v>
      </c>
      <c r="BA676" s="53"/>
      <c r="BB676" s="53">
        <f>ROUND(SUMIF(Transaktionen!A4:A5200,BA676,Transaktionen!B4:B5200),8)</f>
        <v>0</v>
      </c>
      <c r="BC676" s="53">
        <f>ROUND(IFERROR(SUM(BB676*(VLOOKUP(BA676,API!1:1048576,13,FALSE))),0),2)</f>
        <v>0</v>
      </c>
    </row>
    <row r="677" spans="11:55" x14ac:dyDescent="0.25">
      <c r="K677" s="147" t="s">
        <v>1341</v>
      </c>
      <c r="L677" s="148" t="s">
        <v>2551</v>
      </c>
      <c r="M677" s="148" t="s">
        <v>4000</v>
      </c>
      <c r="R677" s="258"/>
      <c r="U677">
        <f>ROUND(IFERROR(SUM(T677*(VLOOKUP(S677,API!1:1048576,13,FALSE))),0),2)</f>
        <v>0</v>
      </c>
      <c r="V677">
        <f>ROUND(SUMIF(Investionen!A4:A5200,S677,Investionen!G4:G5200),2)</f>
        <v>0</v>
      </c>
      <c r="BA677" s="53"/>
      <c r="BB677" s="53">
        <f>ROUND(SUMIF(Transaktionen!A4:A5200,BA677,Transaktionen!B4:B5200),8)</f>
        <v>0</v>
      </c>
      <c r="BC677" s="53">
        <f>ROUND(IFERROR(SUM(BB677*(VLOOKUP(BA677,API!1:1048576,13,FALSE))),0),2)</f>
        <v>0</v>
      </c>
    </row>
    <row r="678" spans="11:55" x14ac:dyDescent="0.25">
      <c r="K678" s="145" t="s">
        <v>2018</v>
      </c>
      <c r="L678" s="146" t="s">
        <v>2551</v>
      </c>
      <c r="M678" s="146" t="s">
        <v>4001</v>
      </c>
      <c r="R678" s="258"/>
      <c r="U678">
        <f>ROUND(IFERROR(SUM(T678*(VLOOKUP(S678,API!1:1048576,13,FALSE))),0),2)</f>
        <v>0</v>
      </c>
      <c r="V678">
        <f>ROUND(SUMIF(Investionen!A4:A5200,S678,Investionen!G4:G5200),2)</f>
        <v>0</v>
      </c>
      <c r="BA678" s="53"/>
      <c r="BB678" s="53">
        <f>ROUND(SUMIF(Transaktionen!A4:A5200,BA678,Transaktionen!B4:B5200),8)</f>
        <v>0</v>
      </c>
      <c r="BC678" s="53">
        <f>ROUND(IFERROR(SUM(BB678*(VLOOKUP(BA678,API!1:1048576,13,FALSE))),0),2)</f>
        <v>0</v>
      </c>
    </row>
    <row r="679" spans="11:55" x14ac:dyDescent="0.25">
      <c r="K679" s="147" t="s">
        <v>1878</v>
      </c>
      <c r="L679" s="148" t="s">
        <v>2551</v>
      </c>
      <c r="M679" s="148" t="s">
        <v>4002</v>
      </c>
      <c r="R679" s="258"/>
      <c r="U679">
        <f>ROUND(IFERROR(SUM(T679*(VLOOKUP(S679,API!1:1048576,13,FALSE))),0),2)</f>
        <v>0</v>
      </c>
      <c r="V679">
        <f>ROUND(SUMIF(Investionen!A4:A5200,S679,Investionen!G4:G5200),2)</f>
        <v>0</v>
      </c>
      <c r="BA679" s="53"/>
      <c r="BB679" s="53">
        <f>ROUND(SUMIF(Transaktionen!A4:A5200,BA679,Transaktionen!B4:B5200),8)</f>
        <v>0</v>
      </c>
      <c r="BC679" s="53">
        <f>ROUND(IFERROR(SUM(BB679*(VLOOKUP(BA679,API!1:1048576,13,FALSE))),0),2)</f>
        <v>0</v>
      </c>
    </row>
    <row r="680" spans="11:55" x14ac:dyDescent="0.25">
      <c r="K680" s="145" t="s">
        <v>2015</v>
      </c>
      <c r="L680" s="146" t="s">
        <v>2551</v>
      </c>
      <c r="M680" s="146" t="s">
        <v>3677</v>
      </c>
      <c r="R680" s="258"/>
      <c r="U680">
        <f>ROUND(IFERROR(SUM(T680*(VLOOKUP(S680,API!1:1048576,13,FALSE))),0),2)</f>
        <v>0</v>
      </c>
      <c r="V680">
        <f>ROUND(SUMIF(Investionen!A4:A5200,S680,Investionen!G4:G5200),2)</f>
        <v>0</v>
      </c>
      <c r="BA680" s="53"/>
      <c r="BB680" s="53">
        <f>ROUND(SUMIF(Transaktionen!A4:A5200,BA680,Transaktionen!B4:B5200),8)</f>
        <v>0</v>
      </c>
      <c r="BC680" s="53">
        <f>ROUND(IFERROR(SUM(BB680*(VLOOKUP(BA680,API!1:1048576,13,FALSE))),0),2)</f>
        <v>0</v>
      </c>
    </row>
    <row r="681" spans="11:55" x14ac:dyDescent="0.25">
      <c r="K681" s="147" t="s">
        <v>1880</v>
      </c>
      <c r="L681" s="148" t="s">
        <v>2551</v>
      </c>
      <c r="M681" s="148" t="s">
        <v>3583</v>
      </c>
      <c r="R681" s="258"/>
      <c r="U681">
        <f>ROUND(IFERROR(SUM(T681*(VLOOKUP(S681,API!1:1048576,13,FALSE))),0),2)</f>
        <v>0</v>
      </c>
      <c r="V681">
        <f>ROUND(SUMIF(Investionen!A4:A5200,S681,Investionen!G4:G5200),2)</f>
        <v>0</v>
      </c>
      <c r="BA681" s="53"/>
      <c r="BB681" s="53">
        <f>ROUND(SUMIF(Transaktionen!A4:A5200,BA681,Transaktionen!B4:B5200),8)</f>
        <v>0</v>
      </c>
      <c r="BC681" s="53">
        <f>ROUND(IFERROR(SUM(BB681*(VLOOKUP(BA681,API!1:1048576,13,FALSE))),0),2)</f>
        <v>0</v>
      </c>
    </row>
    <row r="682" spans="11:55" x14ac:dyDescent="0.25">
      <c r="K682" s="147" t="s">
        <v>2001</v>
      </c>
      <c r="L682" s="148" t="s">
        <v>2551</v>
      </c>
      <c r="M682" s="148" t="s">
        <v>4005</v>
      </c>
      <c r="R682" s="258"/>
      <c r="U682">
        <f>ROUND(IFERROR(SUM(T682*(VLOOKUP(S682,API!1:1048576,13,FALSE))),0),2)</f>
        <v>0</v>
      </c>
      <c r="V682">
        <f>ROUND(SUMIF(Investionen!A4:A5200,S682,Investionen!G4:G5200),2)</f>
        <v>0</v>
      </c>
      <c r="BA682" s="53"/>
      <c r="BB682" s="53">
        <f>ROUND(SUMIF(Transaktionen!A4:A5200,BA682,Transaktionen!B4:B5200),8)</f>
        <v>0</v>
      </c>
      <c r="BC682" s="53">
        <f>ROUND(IFERROR(SUM(BB682*(VLOOKUP(BA682,API!1:1048576,13,FALSE))),0),2)</f>
        <v>0</v>
      </c>
    </row>
    <row r="683" spans="11:55" x14ac:dyDescent="0.25">
      <c r="K683" s="147" t="s">
        <v>1906</v>
      </c>
      <c r="L683" s="148" t="s">
        <v>2551</v>
      </c>
      <c r="M683" s="148" t="s">
        <v>4007</v>
      </c>
      <c r="R683" s="258"/>
      <c r="U683">
        <f>ROUND(IFERROR(SUM(T683*(VLOOKUP(S683,API!1:1048576,13,FALSE))),0),2)</f>
        <v>0</v>
      </c>
      <c r="V683">
        <f>ROUND(SUMIF(Investionen!A4:A5200,S683,Investionen!G4:G5200),2)</f>
        <v>0</v>
      </c>
      <c r="BA683" s="53"/>
      <c r="BB683" s="53">
        <f>ROUND(SUMIF(Transaktionen!A4:A5200,BA683,Transaktionen!B4:B5200),8)</f>
        <v>0</v>
      </c>
      <c r="BC683" s="53">
        <f>ROUND(IFERROR(SUM(BB683*(VLOOKUP(BA683,API!1:1048576,13,FALSE))),0),2)</f>
        <v>0</v>
      </c>
    </row>
    <row r="684" spans="11:55" x14ac:dyDescent="0.25">
      <c r="K684" s="147" t="s">
        <v>1904</v>
      </c>
      <c r="L684" s="148" t="s">
        <v>2551</v>
      </c>
      <c r="M684" s="148" t="s">
        <v>4008</v>
      </c>
      <c r="R684" s="258"/>
      <c r="U684">
        <f>ROUND(IFERROR(SUM(T684*(VLOOKUP(S684,API!1:1048576,13,FALSE))),0),2)</f>
        <v>0</v>
      </c>
      <c r="V684">
        <f>ROUND(SUMIF(Investionen!A4:A5200,S684,Investionen!G4:G5200),2)</f>
        <v>0</v>
      </c>
      <c r="BA684" s="53"/>
      <c r="BB684" s="53">
        <f>ROUND(SUMIF(Transaktionen!A4:A5200,BA684,Transaktionen!B4:B5200),8)</f>
        <v>0</v>
      </c>
      <c r="BC684" s="53">
        <f>ROUND(IFERROR(SUM(BB684*(VLOOKUP(BA684,API!1:1048576,13,FALSE))),0),2)</f>
        <v>0</v>
      </c>
    </row>
    <row r="685" spans="11:55" x14ac:dyDescent="0.25">
      <c r="K685" s="145" t="s">
        <v>2021</v>
      </c>
      <c r="L685" s="146" t="s">
        <v>2551</v>
      </c>
      <c r="M685" s="146" t="s">
        <v>4012</v>
      </c>
      <c r="R685" s="258"/>
      <c r="U685">
        <f>ROUND(IFERROR(SUM(T685*(VLOOKUP(S685,API!1:1048576,13,FALSE))),0),2)</f>
        <v>0</v>
      </c>
      <c r="V685">
        <f>ROUND(SUMIF(Investionen!A4:A5200,S685,Investionen!G4:G5200),2)</f>
        <v>0</v>
      </c>
      <c r="BA685" s="53"/>
      <c r="BB685" s="53">
        <f>ROUND(SUMIF(Transaktionen!A4:A5200,BA685,Transaktionen!B4:B5200),8)</f>
        <v>0</v>
      </c>
      <c r="BC685" s="53">
        <f>ROUND(IFERROR(SUM(BB685*(VLOOKUP(BA685,API!1:1048576,13,FALSE))),0),2)</f>
        <v>0</v>
      </c>
    </row>
    <row r="686" spans="11:55" x14ac:dyDescent="0.25">
      <c r="K686" s="147" t="s">
        <v>1892</v>
      </c>
      <c r="L686" s="148" t="s">
        <v>2551</v>
      </c>
      <c r="M686" s="148" t="s">
        <v>4013</v>
      </c>
      <c r="R686" s="258"/>
      <c r="U686">
        <f>ROUND(IFERROR(SUM(T686*(VLOOKUP(S686,API!1:1048576,13,FALSE))),0),2)</f>
        <v>0</v>
      </c>
      <c r="V686">
        <f>ROUND(SUMIF(Investionen!A4:A5200,S686,Investionen!G4:G5200),2)</f>
        <v>0</v>
      </c>
      <c r="BA686" s="53"/>
      <c r="BB686" s="53">
        <f>ROUND(SUMIF(Transaktionen!A4:A5200,BA686,Transaktionen!B4:B5200),8)</f>
        <v>0</v>
      </c>
      <c r="BC686" s="53">
        <f>ROUND(IFERROR(SUM(BB686*(VLOOKUP(BA686,API!1:1048576,13,FALSE))),0),2)</f>
        <v>0</v>
      </c>
    </row>
    <row r="687" spans="11:55" x14ac:dyDescent="0.25">
      <c r="K687" s="145" t="s">
        <v>1912</v>
      </c>
      <c r="L687" s="146" t="s">
        <v>2551</v>
      </c>
      <c r="M687" s="146" t="s">
        <v>4023</v>
      </c>
      <c r="R687" s="258"/>
      <c r="U687">
        <f>ROUND(IFERROR(SUM(T687*(VLOOKUP(S687,API!1:1048576,13,FALSE))),0),2)</f>
        <v>0</v>
      </c>
      <c r="V687">
        <f>ROUND(SUMIF(Investionen!A4:A5200,S687,Investionen!G4:G5200),2)</f>
        <v>0</v>
      </c>
      <c r="BA687" s="53"/>
      <c r="BB687" s="53">
        <f>ROUND(SUMIF(Transaktionen!A4:A5200,BA687,Transaktionen!B4:B5200),8)</f>
        <v>0</v>
      </c>
      <c r="BC687" s="53">
        <f>ROUND(IFERROR(SUM(BB687*(VLOOKUP(BA687,API!1:1048576,13,FALSE))),0),2)</f>
        <v>0</v>
      </c>
    </row>
    <row r="688" spans="11:55" x14ac:dyDescent="0.25">
      <c r="K688" s="147" t="s">
        <v>2017</v>
      </c>
      <c r="L688" s="148" t="s">
        <v>2551</v>
      </c>
      <c r="M688" s="148" t="s">
        <v>4024</v>
      </c>
      <c r="R688" s="258"/>
      <c r="U688">
        <f>ROUND(IFERROR(SUM(T688*(VLOOKUP(S688,API!1:1048576,13,FALSE))),0),2)</f>
        <v>0</v>
      </c>
      <c r="V688">
        <f>ROUND(SUMIF(Investionen!A4:A5200,S688,Investionen!G4:G5200),2)</f>
        <v>0</v>
      </c>
      <c r="BA688" s="53"/>
      <c r="BB688" s="53">
        <f>ROUND(SUMIF(Transaktionen!A4:A5200,BA688,Transaktionen!B4:B5200),8)</f>
        <v>0</v>
      </c>
      <c r="BC688" s="53">
        <f>ROUND(IFERROR(SUM(BB688*(VLOOKUP(BA688,API!1:1048576,13,FALSE))),0),2)</f>
        <v>0</v>
      </c>
    </row>
    <row r="689" spans="11:55" x14ac:dyDescent="0.25">
      <c r="K689" s="145" t="s">
        <v>2032</v>
      </c>
      <c r="L689" s="146" t="s">
        <v>2551</v>
      </c>
      <c r="M689" s="146" t="s">
        <v>4025</v>
      </c>
      <c r="R689" s="258"/>
      <c r="U689">
        <f>ROUND(IFERROR(SUM(T689*(VLOOKUP(S689,API!1:1048576,13,FALSE))),0),2)</f>
        <v>0</v>
      </c>
      <c r="V689">
        <f>ROUND(SUMIF(Investionen!A4:A5200,S689,Investionen!G4:G5200),2)</f>
        <v>0</v>
      </c>
      <c r="BA689" s="53"/>
      <c r="BB689" s="53">
        <f>ROUND(SUMIF(Transaktionen!A4:A5200,BA689,Transaktionen!B4:B5200),8)</f>
        <v>0</v>
      </c>
      <c r="BC689" s="53">
        <f>ROUND(IFERROR(SUM(BB689*(VLOOKUP(BA689,API!1:1048576,13,FALSE))),0),2)</f>
        <v>0</v>
      </c>
    </row>
    <row r="690" spans="11:55" x14ac:dyDescent="0.25">
      <c r="K690" s="147" t="s">
        <v>2036</v>
      </c>
      <c r="L690" s="148" t="s">
        <v>2551</v>
      </c>
      <c r="M690" s="148" t="s">
        <v>4030</v>
      </c>
      <c r="R690" s="258"/>
      <c r="U690">
        <f>ROUND(IFERROR(SUM(T690*(VLOOKUP(S690,API!1:1048576,13,FALSE))),0),2)</f>
        <v>0</v>
      </c>
      <c r="V690">
        <f>ROUND(SUMIF(Investionen!A4:A5200,S690,Investionen!G4:G5200),2)</f>
        <v>0</v>
      </c>
      <c r="BA690" s="53"/>
      <c r="BB690" s="53">
        <f>ROUND(SUMIF(Transaktionen!A4:A5200,BA690,Transaktionen!B4:B5200),8)</f>
        <v>0</v>
      </c>
      <c r="BC690" s="53">
        <f>ROUND(IFERROR(SUM(BB690*(VLOOKUP(BA690,API!1:1048576,13,FALSE))),0),2)</f>
        <v>0</v>
      </c>
    </row>
    <row r="691" spans="11:55" x14ac:dyDescent="0.25">
      <c r="K691" s="145" t="s">
        <v>1645</v>
      </c>
      <c r="L691" s="146" t="s">
        <v>2551</v>
      </c>
      <c r="M691" s="146" t="s">
        <v>4031</v>
      </c>
      <c r="R691" s="258"/>
      <c r="U691">
        <f>ROUND(IFERROR(SUM(T691*(VLOOKUP(S691,API!1:1048576,13,FALSE))),0),2)</f>
        <v>0</v>
      </c>
      <c r="V691">
        <f>ROUND(SUMIF(Investionen!A4:A5200,S691,Investionen!G4:G5200),2)</f>
        <v>0</v>
      </c>
      <c r="BA691" s="53"/>
      <c r="BB691" s="53">
        <f>ROUND(SUMIF(Transaktionen!A4:A5200,BA691,Transaktionen!B4:B5200),8)</f>
        <v>0</v>
      </c>
      <c r="BC691" s="53">
        <f>ROUND(IFERROR(SUM(BB691*(VLOOKUP(BA691,API!1:1048576,13,FALSE))),0),2)</f>
        <v>0</v>
      </c>
    </row>
    <row r="692" spans="11:55" x14ac:dyDescent="0.25">
      <c r="K692" s="145" t="s">
        <v>2043</v>
      </c>
      <c r="L692" s="146" t="s">
        <v>2551</v>
      </c>
      <c r="M692" s="146" t="s">
        <v>4033</v>
      </c>
      <c r="R692" s="258"/>
      <c r="U692">
        <f>ROUND(IFERROR(SUM(T692*(VLOOKUP(S692,API!1:1048576,13,FALSE))),0),2)</f>
        <v>0</v>
      </c>
      <c r="V692">
        <f>ROUND(SUMIF(Investionen!A4:A5200,S692,Investionen!G4:G5200),2)</f>
        <v>0</v>
      </c>
      <c r="BA692" s="53"/>
      <c r="BB692" s="53">
        <f>ROUND(SUMIF(Transaktionen!A4:A5200,BA692,Transaktionen!B4:B5200),8)</f>
        <v>0</v>
      </c>
      <c r="BC692" s="53">
        <f>ROUND(IFERROR(SUM(BB692*(VLOOKUP(BA692,API!1:1048576,13,FALSE))),0),2)</f>
        <v>0</v>
      </c>
    </row>
    <row r="693" spans="11:55" x14ac:dyDescent="0.25">
      <c r="K693" s="147" t="s">
        <v>2050</v>
      </c>
      <c r="L693" s="148" t="s">
        <v>2551</v>
      </c>
      <c r="M693" s="148" t="s">
        <v>3916</v>
      </c>
      <c r="R693" s="258"/>
      <c r="U693">
        <f>ROUND(IFERROR(SUM(T693*(VLOOKUP(S693,API!1:1048576,13,FALSE))),0),2)</f>
        <v>0</v>
      </c>
      <c r="V693">
        <f>ROUND(SUMIF(Investionen!A4:A5200,S693,Investionen!G4:G5200),2)</f>
        <v>0</v>
      </c>
      <c r="BA693" s="53"/>
      <c r="BB693" s="53">
        <f>ROUND(SUMIF(Transaktionen!A4:A5200,BA693,Transaktionen!B4:B5200),8)</f>
        <v>0</v>
      </c>
      <c r="BC693" s="53">
        <f>ROUND(IFERROR(SUM(BB693*(VLOOKUP(BA693,API!1:1048576,13,FALSE))),0),2)</f>
        <v>0</v>
      </c>
    </row>
    <row r="694" spans="11:55" x14ac:dyDescent="0.25">
      <c r="K694" s="145" t="s">
        <v>2042</v>
      </c>
      <c r="L694" s="146" t="s">
        <v>2551</v>
      </c>
      <c r="M694" s="146" t="s">
        <v>4035</v>
      </c>
      <c r="R694" s="258"/>
      <c r="U694">
        <f>ROUND(IFERROR(SUM(T694*(VLOOKUP(S694,API!1:1048576,13,FALSE))),0),2)</f>
        <v>0</v>
      </c>
      <c r="V694">
        <f>ROUND(SUMIF(Investionen!A4:A5200,S694,Investionen!G4:G5200),2)</f>
        <v>0</v>
      </c>
      <c r="BA694" s="53"/>
      <c r="BB694" s="53">
        <f>ROUND(SUMIF(Transaktionen!A4:A5200,BA694,Transaktionen!B4:B5200),8)</f>
        <v>0</v>
      </c>
      <c r="BC694" s="53">
        <f>ROUND(IFERROR(SUM(BB694*(VLOOKUP(BA694,API!1:1048576,13,FALSE))),0),2)</f>
        <v>0</v>
      </c>
    </row>
    <row r="695" spans="11:55" x14ac:dyDescent="0.25">
      <c r="K695" s="147" t="s">
        <v>2045</v>
      </c>
      <c r="L695" s="148" t="s">
        <v>2551</v>
      </c>
      <c r="M695" s="148" t="s">
        <v>4037</v>
      </c>
      <c r="R695" s="258"/>
      <c r="U695">
        <f>ROUND(IFERROR(SUM(T695*(VLOOKUP(S695,API!1:1048576,13,FALSE))),0),2)</f>
        <v>0</v>
      </c>
      <c r="V695">
        <f>ROUND(SUMIF(Investionen!A4:A5200,S695,Investionen!G4:G5200),2)</f>
        <v>0</v>
      </c>
      <c r="BA695" s="53"/>
      <c r="BB695" s="53">
        <f>ROUND(SUMIF(Transaktionen!A4:A5200,BA695,Transaktionen!B4:B5200),8)</f>
        <v>0</v>
      </c>
      <c r="BC695" s="53">
        <f>ROUND(IFERROR(SUM(BB695*(VLOOKUP(BA695,API!1:1048576,13,FALSE))),0),2)</f>
        <v>0</v>
      </c>
    </row>
    <row r="696" spans="11:55" x14ac:dyDescent="0.25">
      <c r="K696" s="147" t="s">
        <v>2057</v>
      </c>
      <c r="L696" s="148" t="s">
        <v>2551</v>
      </c>
      <c r="M696" s="148" t="s">
        <v>4039</v>
      </c>
      <c r="R696" s="258"/>
      <c r="U696">
        <f>ROUND(IFERROR(SUM(T696*(VLOOKUP(S696,API!1:1048576,13,FALSE))),0),2)</f>
        <v>0</v>
      </c>
      <c r="V696">
        <f>ROUND(SUMIF(Investionen!A4:A5200,S696,Investionen!G4:G5200),2)</f>
        <v>0</v>
      </c>
      <c r="BA696" s="53"/>
      <c r="BB696" s="53">
        <f>ROUND(SUMIF(Transaktionen!A4:A5200,BA696,Transaktionen!B4:B5200),8)</f>
        <v>0</v>
      </c>
      <c r="BC696" s="53">
        <f>ROUND(IFERROR(SUM(BB696*(VLOOKUP(BA696,API!1:1048576,13,FALSE))),0),2)</f>
        <v>0</v>
      </c>
    </row>
    <row r="697" spans="11:55" x14ac:dyDescent="0.25">
      <c r="K697" s="147" t="s">
        <v>2049</v>
      </c>
      <c r="L697" s="148" t="s">
        <v>2551</v>
      </c>
      <c r="M697" s="148" t="s">
        <v>4041</v>
      </c>
      <c r="R697" s="258"/>
      <c r="U697">
        <f>ROUND(IFERROR(SUM(T697*(VLOOKUP(S697,API!1:1048576,13,FALSE))),0),2)</f>
        <v>0</v>
      </c>
      <c r="V697">
        <f>ROUND(SUMIF(Investionen!A4:A5200,S697,Investionen!G4:G5200),2)</f>
        <v>0</v>
      </c>
      <c r="BA697" s="53"/>
      <c r="BB697" s="53">
        <f>ROUND(SUMIF(Transaktionen!A4:A5200,BA697,Transaktionen!B4:B5200),8)</f>
        <v>0</v>
      </c>
      <c r="BC697" s="53">
        <f>ROUND(IFERROR(SUM(BB697*(VLOOKUP(BA697,API!1:1048576,13,FALSE))),0),2)</f>
        <v>0</v>
      </c>
    </row>
    <row r="698" spans="11:55" x14ac:dyDescent="0.25">
      <c r="K698" s="145" t="s">
        <v>2037</v>
      </c>
      <c r="L698" s="146" t="s">
        <v>2551</v>
      </c>
      <c r="M698" s="146" t="s">
        <v>4042</v>
      </c>
      <c r="R698" s="258"/>
      <c r="U698">
        <f>ROUND(IFERROR(SUM(T698*(VLOOKUP(S698,API!1:1048576,13,FALSE))),0),2)</f>
        <v>0</v>
      </c>
      <c r="V698">
        <f>ROUND(SUMIF(Investionen!A4:A5200,S698,Investionen!G4:G5200),2)</f>
        <v>0</v>
      </c>
      <c r="BA698" s="53"/>
      <c r="BB698" s="53">
        <f>ROUND(SUMIF(Transaktionen!A4:A5200,BA698,Transaktionen!B4:B5200),8)</f>
        <v>0</v>
      </c>
      <c r="BC698" s="53">
        <f>ROUND(IFERROR(SUM(BB698*(VLOOKUP(BA698,API!1:1048576,13,FALSE))),0),2)</f>
        <v>0</v>
      </c>
    </row>
    <row r="699" spans="11:55" x14ac:dyDescent="0.25">
      <c r="K699" s="147" t="s">
        <v>2048</v>
      </c>
      <c r="L699" s="148" t="s">
        <v>2551</v>
      </c>
      <c r="M699" s="148" t="s">
        <v>4043</v>
      </c>
      <c r="R699" s="258"/>
      <c r="U699">
        <f>ROUND(IFERROR(SUM(T699*(VLOOKUP(S699,API!1:1048576,13,FALSE))),0),2)</f>
        <v>0</v>
      </c>
      <c r="V699">
        <f>ROUND(SUMIF(Investionen!A4:A5200,S699,Investionen!G4:G5200),2)</f>
        <v>0</v>
      </c>
      <c r="BA699" s="53"/>
      <c r="BB699" s="53">
        <f>ROUND(SUMIF(Transaktionen!A4:A5200,BA699,Transaktionen!B4:B5200),8)</f>
        <v>0</v>
      </c>
      <c r="BC699" s="53">
        <f>ROUND(IFERROR(SUM(BB699*(VLOOKUP(BA699,API!1:1048576,13,FALSE))),0),2)</f>
        <v>0</v>
      </c>
    </row>
    <row r="700" spans="11:55" x14ac:dyDescent="0.25">
      <c r="K700" s="145" t="s">
        <v>2058</v>
      </c>
      <c r="L700" s="146" t="s">
        <v>2551</v>
      </c>
      <c r="M700" s="146" t="s">
        <v>4033</v>
      </c>
      <c r="R700" s="258"/>
      <c r="U700">
        <f>ROUND(IFERROR(SUM(T700*(VLOOKUP(S700,API!1:1048576,13,FALSE))),0),2)</f>
        <v>0</v>
      </c>
      <c r="V700">
        <f>ROUND(SUMIF(Investionen!A4:A5200,S700,Investionen!G4:G5200),2)</f>
        <v>0</v>
      </c>
      <c r="BA700" s="53"/>
      <c r="BB700" s="53">
        <f>ROUND(SUMIF(Transaktionen!A4:A5200,BA700,Transaktionen!B4:B5200),8)</f>
        <v>0</v>
      </c>
      <c r="BC700" s="53">
        <f>ROUND(IFERROR(SUM(BB700*(VLOOKUP(BA700,API!1:1048576,13,FALSE))),0),2)</f>
        <v>0</v>
      </c>
    </row>
    <row r="701" spans="11:55" x14ac:dyDescent="0.25">
      <c r="K701" s="147" t="s">
        <v>2051</v>
      </c>
      <c r="L701" s="148" t="s">
        <v>2551</v>
      </c>
      <c r="M701" s="148" t="s">
        <v>4030</v>
      </c>
      <c r="R701" s="258"/>
      <c r="U701">
        <f>ROUND(IFERROR(SUM(T701*(VLOOKUP(S701,API!1:1048576,13,FALSE))),0),2)</f>
        <v>0</v>
      </c>
      <c r="V701">
        <f>ROUND(SUMIF(Investionen!A4:A5200,S701,Investionen!G4:G5200),2)</f>
        <v>0</v>
      </c>
      <c r="BA701" s="53"/>
      <c r="BB701" s="53">
        <f>ROUND(SUMIF(Transaktionen!A4:A5200,BA701,Transaktionen!B4:B5200),8)</f>
        <v>0</v>
      </c>
      <c r="BC701" s="53">
        <f>ROUND(IFERROR(SUM(BB701*(VLOOKUP(BA701,API!1:1048576,13,FALSE))),0),2)</f>
        <v>0</v>
      </c>
    </row>
    <row r="702" spans="11:55" x14ac:dyDescent="0.25">
      <c r="K702" s="145" t="s">
        <v>2060</v>
      </c>
      <c r="L702" s="146" t="s">
        <v>2551</v>
      </c>
      <c r="M702" s="146" t="s">
        <v>4046</v>
      </c>
      <c r="R702" s="258"/>
      <c r="U702">
        <f>ROUND(IFERROR(SUM(T702*(VLOOKUP(S702,API!1:1048576,13,FALSE))),0),2)</f>
        <v>0</v>
      </c>
      <c r="V702">
        <f>ROUND(SUMIF(Investionen!A4:A5200,S702,Investionen!G4:G5200),2)</f>
        <v>0</v>
      </c>
      <c r="BA702" s="53"/>
      <c r="BB702" s="53">
        <f>ROUND(SUMIF(Transaktionen!A4:A5200,BA702,Transaktionen!B4:B5200),8)</f>
        <v>0</v>
      </c>
      <c r="BC702" s="53">
        <f>ROUND(IFERROR(SUM(BB702*(VLOOKUP(BA702,API!1:1048576,13,FALSE))),0),2)</f>
        <v>0</v>
      </c>
    </row>
    <row r="703" spans="11:55" x14ac:dyDescent="0.25">
      <c r="K703" s="145" t="s">
        <v>2067</v>
      </c>
      <c r="L703" s="146" t="s">
        <v>2551</v>
      </c>
      <c r="M703" s="146" t="s">
        <v>4044</v>
      </c>
      <c r="R703" s="258"/>
      <c r="U703">
        <f>ROUND(IFERROR(SUM(T703*(VLOOKUP(S703,API!1:1048576,13,FALSE))),0),2)</f>
        <v>0</v>
      </c>
      <c r="V703">
        <f>ROUND(SUMIF(Investionen!A4:A5200,S703,Investionen!G4:G5200),2)</f>
        <v>0</v>
      </c>
      <c r="BA703" s="53"/>
      <c r="BB703" s="53">
        <f>ROUND(SUMIF(Transaktionen!A4:A5200,BA703,Transaktionen!B4:B5200),8)</f>
        <v>0</v>
      </c>
      <c r="BC703" s="53">
        <f>ROUND(IFERROR(SUM(BB703*(VLOOKUP(BA703,API!1:1048576,13,FALSE))),0),2)</f>
        <v>0</v>
      </c>
    </row>
    <row r="704" spans="11:55" x14ac:dyDescent="0.25">
      <c r="K704" s="147" t="s">
        <v>2038</v>
      </c>
      <c r="L704" s="148" t="s">
        <v>2551</v>
      </c>
      <c r="M704" s="148" t="s">
        <v>3677</v>
      </c>
      <c r="R704" s="258"/>
      <c r="U704">
        <f>ROUND(IFERROR(SUM(T704*(VLOOKUP(S704,API!1:1048576,13,FALSE))),0),2)</f>
        <v>0</v>
      </c>
      <c r="V704">
        <f>ROUND(SUMIF(Investionen!A4:A5200,S704,Investionen!G4:G5200),2)</f>
        <v>0</v>
      </c>
      <c r="BA704" s="53"/>
      <c r="BB704" s="53">
        <f>ROUND(SUMIF(Transaktionen!A4:A5200,BA704,Transaktionen!B4:B5200),8)</f>
        <v>0</v>
      </c>
      <c r="BC704" s="53">
        <f>ROUND(IFERROR(SUM(BB704*(VLOOKUP(BA704,API!1:1048576,13,FALSE))),0),2)</f>
        <v>0</v>
      </c>
    </row>
    <row r="705" spans="11:55" x14ac:dyDescent="0.25">
      <c r="K705" s="147" t="s">
        <v>837</v>
      </c>
      <c r="L705" s="148" t="s">
        <v>2551</v>
      </c>
      <c r="M705" s="148" t="s">
        <v>4049</v>
      </c>
      <c r="R705" s="258"/>
      <c r="U705">
        <f>ROUND(IFERROR(SUM(T705*(VLOOKUP(S705,API!1:1048576,13,FALSE))),0),2)</f>
        <v>0</v>
      </c>
      <c r="V705">
        <f>ROUND(SUMIF(Investionen!A4:A5200,S705,Investionen!G4:G5200),2)</f>
        <v>0</v>
      </c>
      <c r="BA705" s="53"/>
      <c r="BB705" s="53">
        <f>ROUND(SUMIF(Transaktionen!A4:A5200,BA705,Transaktionen!B4:B5200),8)</f>
        <v>0</v>
      </c>
      <c r="BC705" s="53">
        <f>ROUND(IFERROR(SUM(BB705*(VLOOKUP(BA705,API!1:1048576,13,FALSE))),0),2)</f>
        <v>0</v>
      </c>
    </row>
    <row r="706" spans="11:55" x14ac:dyDescent="0.25">
      <c r="K706" s="147" t="s">
        <v>1933</v>
      </c>
      <c r="L706" s="148" t="s">
        <v>2551</v>
      </c>
      <c r="M706" s="148" t="s">
        <v>3928</v>
      </c>
      <c r="R706" s="258"/>
      <c r="U706">
        <f>ROUND(IFERROR(SUM(T706*(VLOOKUP(S706,API!1:1048576,13,FALSE))),0),2)</f>
        <v>0</v>
      </c>
      <c r="V706">
        <f>ROUND(SUMIF(Investionen!A4:A5200,S706,Investionen!G4:G5200),2)</f>
        <v>0</v>
      </c>
      <c r="BA706" s="53"/>
      <c r="BB706" s="53">
        <f>ROUND(SUMIF(Transaktionen!A4:A5200,BA706,Transaktionen!B4:B5200),8)</f>
        <v>0</v>
      </c>
      <c r="BC706" s="53">
        <f>ROUND(IFERROR(SUM(BB706*(VLOOKUP(BA706,API!1:1048576,13,FALSE))),0),2)</f>
        <v>0</v>
      </c>
    </row>
    <row r="707" spans="11:55" x14ac:dyDescent="0.25">
      <c r="K707" s="147" t="s">
        <v>1937</v>
      </c>
      <c r="L707" s="148" t="s">
        <v>2551</v>
      </c>
      <c r="M707" s="148" t="s">
        <v>4053</v>
      </c>
      <c r="R707" s="258"/>
      <c r="U707">
        <f>ROUND(IFERROR(SUM(T707*(VLOOKUP(S707,API!1:1048576,13,FALSE))),0),2)</f>
        <v>0</v>
      </c>
      <c r="V707">
        <f>ROUND(SUMIF(Investionen!A4:A5200,S707,Investionen!G4:G5200),2)</f>
        <v>0</v>
      </c>
      <c r="BA707" s="53"/>
      <c r="BB707" s="53">
        <f>ROUND(SUMIF(Transaktionen!A4:A5200,BA707,Transaktionen!B4:B5200),8)</f>
        <v>0</v>
      </c>
      <c r="BC707" s="53">
        <f>ROUND(IFERROR(SUM(BB707*(VLOOKUP(BA707,API!1:1048576,13,FALSE))),0),2)</f>
        <v>0</v>
      </c>
    </row>
    <row r="708" spans="11:55" x14ac:dyDescent="0.25">
      <c r="K708" s="145" t="s">
        <v>2079</v>
      </c>
      <c r="L708" s="146" t="s">
        <v>2551</v>
      </c>
      <c r="M708" s="146" t="s">
        <v>4057</v>
      </c>
      <c r="R708" s="258"/>
      <c r="U708">
        <f>ROUND(IFERROR(SUM(T708*(VLOOKUP(S708,API!1:1048576,13,FALSE))),0),2)</f>
        <v>0</v>
      </c>
      <c r="V708">
        <f>ROUND(SUMIF(Investionen!A4:A5200,S708,Investionen!G4:G5200),2)</f>
        <v>0</v>
      </c>
      <c r="BA708" s="53"/>
      <c r="BB708" s="53">
        <f>ROUND(SUMIF(Transaktionen!A4:A5200,BA708,Transaktionen!B4:B5200),8)</f>
        <v>0</v>
      </c>
      <c r="BC708" s="53">
        <f>ROUND(IFERROR(SUM(BB708*(VLOOKUP(BA708,API!1:1048576,13,FALSE))),0),2)</f>
        <v>0</v>
      </c>
    </row>
    <row r="709" spans="11:55" x14ac:dyDescent="0.25">
      <c r="K709" s="145" t="s">
        <v>2076</v>
      </c>
      <c r="L709" s="146" t="s">
        <v>2551</v>
      </c>
      <c r="M709" s="146" t="s">
        <v>4053</v>
      </c>
      <c r="R709" s="258"/>
      <c r="U709">
        <f>ROUND(IFERROR(SUM(T709*(VLOOKUP(S709,API!1:1048576,13,FALSE))),0),2)</f>
        <v>0</v>
      </c>
      <c r="V709">
        <f>ROUND(SUMIF(Investionen!A4:A5200,S709,Investionen!G4:G5200),2)</f>
        <v>0</v>
      </c>
      <c r="BA709" s="53"/>
      <c r="BB709" s="53">
        <f>ROUND(SUMIF(Transaktionen!A4:A5200,BA709,Transaktionen!B4:B5200),8)</f>
        <v>0</v>
      </c>
      <c r="BC709" s="53">
        <f>ROUND(IFERROR(SUM(BB709*(VLOOKUP(BA709,API!1:1048576,13,FALSE))),0),2)</f>
        <v>0</v>
      </c>
    </row>
    <row r="710" spans="11:55" x14ac:dyDescent="0.25">
      <c r="K710" s="145" t="s">
        <v>1950</v>
      </c>
      <c r="L710" s="146" t="s">
        <v>2551</v>
      </c>
      <c r="M710" s="146" t="s">
        <v>4062</v>
      </c>
      <c r="R710" s="258"/>
      <c r="U710">
        <f>ROUND(IFERROR(SUM(T710*(VLOOKUP(S710,API!1:1048576,13,FALSE))),0),2)</f>
        <v>0</v>
      </c>
      <c r="V710">
        <f>ROUND(SUMIF(Investionen!A4:A5200,S710,Investionen!G4:G5200),2)</f>
        <v>0</v>
      </c>
      <c r="BA710" s="53"/>
      <c r="BB710" s="53">
        <f>ROUND(SUMIF(Transaktionen!A4:A5200,BA710,Transaktionen!B4:B5200),8)</f>
        <v>0</v>
      </c>
      <c r="BC710" s="53">
        <f>ROUND(IFERROR(SUM(BB710*(VLOOKUP(BA710,API!1:1048576,13,FALSE))),0),2)</f>
        <v>0</v>
      </c>
    </row>
    <row r="711" spans="11:55" x14ac:dyDescent="0.25">
      <c r="K711" s="145" t="s">
        <v>1956</v>
      </c>
      <c r="L711" s="146" t="s">
        <v>2551</v>
      </c>
      <c r="M711" s="146" t="s">
        <v>4064</v>
      </c>
      <c r="R711" s="258"/>
      <c r="U711">
        <f>ROUND(IFERROR(SUM(T711*(VLOOKUP(S711,API!1:1048576,13,FALSE))),0),2)</f>
        <v>0</v>
      </c>
      <c r="V711">
        <f>ROUND(SUMIF(Investionen!A4:A5200,S711,Investionen!G4:G5200),2)</f>
        <v>0</v>
      </c>
      <c r="BA711" s="53"/>
      <c r="BB711" s="53">
        <f>ROUND(SUMIF(Transaktionen!A4:A5200,BA711,Transaktionen!B4:B5200),8)</f>
        <v>0</v>
      </c>
      <c r="BC711" s="53">
        <f>ROUND(IFERROR(SUM(BB711*(VLOOKUP(BA711,API!1:1048576,13,FALSE))),0),2)</f>
        <v>0</v>
      </c>
    </row>
    <row r="712" spans="11:55" x14ac:dyDescent="0.25">
      <c r="K712" s="145" t="s">
        <v>2085</v>
      </c>
      <c r="L712" s="146" t="s">
        <v>2551</v>
      </c>
      <c r="M712" s="146" t="s">
        <v>4065</v>
      </c>
      <c r="R712" s="258"/>
      <c r="U712">
        <f>ROUND(IFERROR(SUM(T712*(VLOOKUP(S712,API!1:1048576,13,FALSE))),0),2)</f>
        <v>0</v>
      </c>
      <c r="V712">
        <f>ROUND(SUMIF(Investionen!A4:A5200,S712,Investionen!G4:G5200),2)</f>
        <v>0</v>
      </c>
      <c r="BA712" s="53"/>
      <c r="BB712" s="53">
        <f>ROUND(SUMIF(Transaktionen!A4:A5200,BA712,Transaktionen!B4:B5200),8)</f>
        <v>0</v>
      </c>
      <c r="BC712" s="53">
        <f>ROUND(IFERROR(SUM(BB712*(VLOOKUP(BA712,API!1:1048576,13,FALSE))),0),2)</f>
        <v>0</v>
      </c>
    </row>
    <row r="713" spans="11:55" x14ac:dyDescent="0.25">
      <c r="K713" s="145" t="s">
        <v>2090</v>
      </c>
      <c r="L713" s="146" t="s">
        <v>2551</v>
      </c>
      <c r="M713" s="146" t="s">
        <v>4069</v>
      </c>
      <c r="R713" s="258"/>
      <c r="U713">
        <f>ROUND(IFERROR(SUM(T713*(VLOOKUP(S713,API!1:1048576,13,FALSE))),0),2)</f>
        <v>0</v>
      </c>
      <c r="V713">
        <f>ROUND(SUMIF(Investionen!A4:A5200,S713,Investionen!G4:G5200),2)</f>
        <v>0</v>
      </c>
      <c r="BA713" s="53"/>
      <c r="BB713" s="53">
        <f>ROUND(SUMIF(Transaktionen!A4:A5200,BA713,Transaktionen!B4:B5200),8)</f>
        <v>0</v>
      </c>
      <c r="BC713" s="53">
        <f>ROUND(IFERROR(SUM(BB713*(VLOOKUP(BA713,API!1:1048576,13,FALSE))),0),2)</f>
        <v>0</v>
      </c>
    </row>
    <row r="714" spans="11:55" x14ac:dyDescent="0.25">
      <c r="K714" s="145" t="s">
        <v>2095</v>
      </c>
      <c r="L714" s="146" t="s">
        <v>2551</v>
      </c>
      <c r="M714" s="146" t="s">
        <v>4030</v>
      </c>
      <c r="R714" s="258"/>
      <c r="U714">
        <f>ROUND(IFERROR(SUM(T714*(VLOOKUP(S714,API!1:1048576,13,FALSE))),0),2)</f>
        <v>0</v>
      </c>
      <c r="V714">
        <f>ROUND(SUMIF(Investionen!A4:A5200,S714,Investionen!G4:G5200),2)</f>
        <v>0</v>
      </c>
      <c r="BA714" s="53"/>
      <c r="BB714" s="53">
        <f>ROUND(SUMIF(Transaktionen!A4:A5200,BA714,Transaktionen!B4:B5200),8)</f>
        <v>0</v>
      </c>
      <c r="BC714" s="53">
        <f>ROUND(IFERROR(SUM(BB714*(VLOOKUP(BA714,API!1:1048576,13,FALSE))),0),2)</f>
        <v>0</v>
      </c>
    </row>
    <row r="715" spans="11:55" x14ac:dyDescent="0.25">
      <c r="K715" s="145" t="s">
        <v>2208</v>
      </c>
      <c r="L715" s="146" t="s">
        <v>2551</v>
      </c>
      <c r="M715" s="146" t="s">
        <v>4150</v>
      </c>
      <c r="R715" s="258"/>
      <c r="U715">
        <f>ROUND(IFERROR(SUM(T715*(VLOOKUP(S715,API!1:1048576,13,FALSE))),0),2)</f>
        <v>0</v>
      </c>
      <c r="V715">
        <f>ROUND(SUMIF(Investionen!A4:A5200,S715,Investionen!G4:G5200),2)</f>
        <v>0</v>
      </c>
      <c r="BA715" s="53"/>
      <c r="BB715" s="53">
        <f>ROUND(SUMIF(Transaktionen!A4:A5200,BA715,Transaktionen!B4:B5200),8)</f>
        <v>0</v>
      </c>
      <c r="BC715" s="53">
        <f>ROUND(IFERROR(SUM(BB715*(VLOOKUP(BA715,API!1:1048576,13,FALSE))),0),2)</f>
        <v>0</v>
      </c>
    </row>
    <row r="716" spans="11:55" x14ac:dyDescent="0.25">
      <c r="K716" s="145" t="s">
        <v>2187</v>
      </c>
      <c r="L716" s="146" t="s">
        <v>2551</v>
      </c>
      <c r="M716" s="146" t="s">
        <v>4189</v>
      </c>
      <c r="R716" s="258"/>
      <c r="U716">
        <f>ROUND(IFERROR(SUM(T716*(VLOOKUP(S716,API!1:1048576,13,FALSE))),0),2)</f>
        <v>0</v>
      </c>
      <c r="V716">
        <f>ROUND(SUMIF(Investionen!A4:A5200,S716,Investionen!G4:G5200),2)</f>
        <v>0</v>
      </c>
      <c r="BA716" s="53"/>
      <c r="BB716" s="53">
        <f>ROUND(SUMIF(Transaktionen!A4:A5200,BA716,Transaktionen!B4:B5200),8)</f>
        <v>0</v>
      </c>
      <c r="BC716" s="53">
        <f>ROUND(IFERROR(SUM(BB716*(VLOOKUP(BA716,API!1:1048576,13,FALSE))),0),2)</f>
        <v>0</v>
      </c>
    </row>
    <row r="717" spans="11:55" x14ac:dyDescent="0.25">
      <c r="K717" s="147" t="s">
        <v>2283</v>
      </c>
      <c r="L717" s="148" t="s">
        <v>2551</v>
      </c>
      <c r="M717" s="148" t="s">
        <v>4210</v>
      </c>
      <c r="R717" s="258"/>
      <c r="U717">
        <f>ROUND(IFERROR(SUM(T717*(VLOOKUP(S717,API!1:1048576,13,FALSE))),0),2)</f>
        <v>0</v>
      </c>
      <c r="V717">
        <f>ROUND(SUMIF(Investionen!A4:A5200,S717,Investionen!G4:G5200),2)</f>
        <v>0</v>
      </c>
      <c r="BA717" s="53"/>
      <c r="BB717" s="53">
        <f>ROUND(SUMIF(Transaktionen!A4:A5200,BA717,Transaktionen!B4:B5200),8)</f>
        <v>0</v>
      </c>
      <c r="BC717" s="53">
        <f>ROUND(IFERROR(SUM(BB717*(VLOOKUP(BA717,API!1:1048576,13,FALSE))),0),2)</f>
        <v>0</v>
      </c>
    </row>
    <row r="718" spans="11:55" x14ac:dyDescent="0.25">
      <c r="K718" s="145" t="s">
        <v>2225</v>
      </c>
      <c r="L718" s="146" t="s">
        <v>2551</v>
      </c>
      <c r="M718" s="146" t="s">
        <v>4224</v>
      </c>
      <c r="R718" s="258"/>
      <c r="U718">
        <f>ROUND(IFERROR(SUM(T718*(VLOOKUP(S718,API!1:1048576,13,FALSE))),0),2)</f>
        <v>0</v>
      </c>
      <c r="V718">
        <f>ROUND(SUMIF(Investionen!A4:A5200,S718,Investionen!G4:G5200),2)</f>
        <v>0</v>
      </c>
      <c r="BA718" s="53"/>
      <c r="BB718" s="53">
        <f>ROUND(SUMIF(Transaktionen!A4:A5200,BA718,Transaktionen!B4:B5200),8)</f>
        <v>0</v>
      </c>
      <c r="BC718" s="53">
        <f>ROUND(IFERROR(SUM(BB718*(VLOOKUP(BA718,API!1:1048576,13,FALSE))),0),2)</f>
        <v>0</v>
      </c>
    </row>
    <row r="719" spans="11:55" x14ac:dyDescent="0.25">
      <c r="K719" s="147" t="s">
        <v>2305</v>
      </c>
      <c r="L719" s="148" t="s">
        <v>2551</v>
      </c>
      <c r="M719" s="148" t="s">
        <v>4236</v>
      </c>
      <c r="R719" s="258"/>
      <c r="U719">
        <f>ROUND(IFERROR(SUM(T719*(VLOOKUP(S719,API!1:1048576,13,FALSE))),0),2)</f>
        <v>0</v>
      </c>
      <c r="V719">
        <f>ROUND(SUMIF(Investionen!A4:A5200,S719,Investionen!G4:G5200),2)</f>
        <v>0</v>
      </c>
      <c r="BA719" s="53"/>
      <c r="BB719" s="53">
        <f>ROUND(SUMIF(Transaktionen!A4:A5200,BA719,Transaktionen!B4:B5200),8)</f>
        <v>0</v>
      </c>
      <c r="BC719" s="53">
        <f>ROUND(IFERROR(SUM(BB719*(VLOOKUP(BA719,API!1:1048576,13,FALSE))),0),2)</f>
        <v>0</v>
      </c>
    </row>
    <row r="720" spans="11:55" x14ac:dyDescent="0.25">
      <c r="K720" s="145" t="s">
        <v>2274</v>
      </c>
      <c r="L720" s="146" t="s">
        <v>2551</v>
      </c>
      <c r="M720" s="146" t="s">
        <v>4244</v>
      </c>
      <c r="R720" s="258"/>
      <c r="U720">
        <f>ROUND(IFERROR(SUM(T720*(VLOOKUP(S720,API!1:1048576,13,FALSE))),0),2)</f>
        <v>0</v>
      </c>
      <c r="V720">
        <f>ROUND(SUMIF(Investionen!A4:A5200,S720,Investionen!G4:G5200),2)</f>
        <v>0</v>
      </c>
      <c r="BA720" s="53"/>
      <c r="BB720" s="53">
        <f>ROUND(SUMIF(Transaktionen!A4:A5200,BA720,Transaktionen!B4:B5200),8)</f>
        <v>0</v>
      </c>
      <c r="BC720" s="53">
        <f>ROUND(IFERROR(SUM(BB720*(VLOOKUP(BA720,API!1:1048576,13,FALSE))),0),2)</f>
        <v>0</v>
      </c>
    </row>
    <row r="721" spans="11:55" x14ac:dyDescent="0.25">
      <c r="K721" s="147" t="s">
        <v>2280</v>
      </c>
      <c r="L721" s="148" t="s">
        <v>2551</v>
      </c>
      <c r="M721" s="148" t="s">
        <v>4245</v>
      </c>
      <c r="R721" s="258"/>
      <c r="U721">
        <f>ROUND(IFERROR(SUM(T721*(VLOOKUP(S721,API!1:1048576,13,FALSE))),0),2)</f>
        <v>0</v>
      </c>
      <c r="V721">
        <f>ROUND(SUMIF(Investionen!A4:A5200,S721,Investionen!G4:G5200),2)</f>
        <v>0</v>
      </c>
      <c r="BA721" s="53"/>
      <c r="BB721" s="53">
        <f>ROUND(SUMIF(Transaktionen!A4:A5200,BA721,Transaktionen!B4:B5200),8)</f>
        <v>0</v>
      </c>
      <c r="BC721" s="53">
        <f>ROUND(IFERROR(SUM(BB721*(VLOOKUP(BA721,API!1:1048576,13,FALSE))),0),2)</f>
        <v>0</v>
      </c>
    </row>
    <row r="722" spans="11:55" x14ac:dyDescent="0.25">
      <c r="K722" s="145" t="s">
        <v>2239</v>
      </c>
      <c r="L722" s="146" t="s">
        <v>2551</v>
      </c>
      <c r="M722" s="146" t="s">
        <v>4251</v>
      </c>
      <c r="R722" s="258"/>
      <c r="U722">
        <f>ROUND(IFERROR(SUM(T722*(VLOOKUP(S722,API!1:1048576,13,FALSE))),0),2)</f>
        <v>0</v>
      </c>
      <c r="V722">
        <f>ROUND(SUMIF(Investionen!A4:A5200,S722,Investionen!G4:G5200),2)</f>
        <v>0</v>
      </c>
      <c r="BA722" s="53"/>
      <c r="BB722" s="53">
        <f>ROUND(SUMIF(Transaktionen!A4:A5200,BA722,Transaktionen!B4:B5200),8)</f>
        <v>0</v>
      </c>
      <c r="BC722" s="53">
        <f>ROUND(IFERROR(SUM(BB722*(VLOOKUP(BA722,API!1:1048576,13,FALSE))),0),2)</f>
        <v>0</v>
      </c>
    </row>
    <row r="723" spans="11:55" x14ac:dyDescent="0.25">
      <c r="K723" s="145" t="s">
        <v>2249</v>
      </c>
      <c r="L723" s="146" t="s">
        <v>2551</v>
      </c>
      <c r="M723" s="146" t="s">
        <v>3677</v>
      </c>
      <c r="R723" s="258"/>
      <c r="U723">
        <f>ROUND(IFERROR(SUM(T723*(VLOOKUP(S723,API!1:1048576,13,FALSE))),0),2)</f>
        <v>0</v>
      </c>
      <c r="V723">
        <f>ROUND(SUMIF(Investionen!A4:A5200,S723,Investionen!G4:G5200),2)</f>
        <v>0</v>
      </c>
      <c r="BA723" s="53"/>
      <c r="BB723" s="53">
        <f>ROUND(SUMIF(Transaktionen!A4:A5200,BA723,Transaktionen!B4:B5200),8)</f>
        <v>0</v>
      </c>
      <c r="BC723" s="53">
        <f>ROUND(IFERROR(SUM(BB723*(VLOOKUP(BA723,API!1:1048576,13,FALSE))),0),2)</f>
        <v>0</v>
      </c>
    </row>
    <row r="724" spans="11:55" x14ac:dyDescent="0.25">
      <c r="K724" s="147" t="s">
        <v>2200</v>
      </c>
      <c r="L724" s="148" t="s">
        <v>2551</v>
      </c>
      <c r="M724" s="148" t="s">
        <v>4254</v>
      </c>
      <c r="R724" s="258"/>
      <c r="U724">
        <f>ROUND(IFERROR(SUM(T724*(VLOOKUP(S724,API!1:1048576,13,FALSE))),0),2)</f>
        <v>0</v>
      </c>
      <c r="V724">
        <f>ROUND(SUMIF(Investionen!A4:A5200,S724,Investionen!G4:G5200),2)</f>
        <v>0</v>
      </c>
      <c r="BA724" s="53"/>
      <c r="BB724" s="53">
        <f>ROUND(SUMIF(Transaktionen!A4:A5200,BA724,Transaktionen!B4:B5200),8)</f>
        <v>0</v>
      </c>
      <c r="BC724" s="53">
        <f>ROUND(IFERROR(SUM(BB724*(VLOOKUP(BA724,API!1:1048576,13,FALSE))),0),2)</f>
        <v>0</v>
      </c>
    </row>
    <row r="725" spans="11:55" x14ac:dyDescent="0.25">
      <c r="K725" s="145" t="s">
        <v>2354</v>
      </c>
      <c r="L725" s="146" t="s">
        <v>2551</v>
      </c>
      <c r="M725" s="146" t="s">
        <v>4258</v>
      </c>
      <c r="R725" s="258"/>
      <c r="U725">
        <f>ROUND(IFERROR(SUM(T725*(VLOOKUP(S725,API!1:1048576,13,FALSE))),0),2)</f>
        <v>0</v>
      </c>
      <c r="V725">
        <f>ROUND(SUMIF(Investionen!A4:A5200,S725,Investionen!G4:G5200),2)</f>
        <v>0</v>
      </c>
      <c r="BA725" s="53"/>
      <c r="BB725" s="53">
        <f>ROUND(SUMIF(Transaktionen!A4:A5200,BA725,Transaktionen!B4:B5200),8)</f>
        <v>0</v>
      </c>
      <c r="BC725" s="53">
        <f>ROUND(IFERROR(SUM(BB725*(VLOOKUP(BA725,API!1:1048576,13,FALSE))),0),2)</f>
        <v>0</v>
      </c>
    </row>
    <row r="726" spans="11:55" x14ac:dyDescent="0.25">
      <c r="K726" s="147" t="s">
        <v>2266</v>
      </c>
      <c r="L726" s="148" t="s">
        <v>2551</v>
      </c>
      <c r="M726" s="148" t="s">
        <v>4259</v>
      </c>
      <c r="R726" s="258"/>
      <c r="U726">
        <f>ROUND(IFERROR(SUM(T726*(VLOOKUP(S726,API!1:1048576,13,FALSE))),0),2)</f>
        <v>0</v>
      </c>
      <c r="V726">
        <f>ROUND(SUMIF(Investionen!A4:A5200,S726,Investionen!G4:G5200),2)</f>
        <v>0</v>
      </c>
      <c r="BA726" s="53"/>
      <c r="BB726" s="53">
        <f>ROUND(SUMIF(Transaktionen!A4:A5200,BA726,Transaktionen!B4:B5200),8)</f>
        <v>0</v>
      </c>
      <c r="BC726" s="53">
        <f>ROUND(IFERROR(SUM(BB726*(VLOOKUP(BA726,API!1:1048576,13,FALSE))),0),2)</f>
        <v>0</v>
      </c>
    </row>
    <row r="727" spans="11:55" x14ac:dyDescent="0.25">
      <c r="K727" s="147" t="s">
        <v>2363</v>
      </c>
      <c r="L727" s="148" t="s">
        <v>2551</v>
      </c>
      <c r="M727" s="148" t="s">
        <v>4272</v>
      </c>
      <c r="R727" s="258"/>
      <c r="U727">
        <f>ROUND(IFERROR(SUM(T727*(VLOOKUP(S727,API!1:1048576,13,FALSE))),0),2)</f>
        <v>0</v>
      </c>
      <c r="V727">
        <f>ROUND(SUMIF(Investionen!A4:A5200,S727,Investionen!G4:G5200),2)</f>
        <v>0</v>
      </c>
      <c r="BA727" s="53"/>
      <c r="BB727" s="53">
        <f>ROUND(SUMIF(Transaktionen!A4:A5200,BA727,Transaktionen!B4:B5200),8)</f>
        <v>0</v>
      </c>
      <c r="BC727" s="53">
        <f>ROUND(IFERROR(SUM(BB727*(VLOOKUP(BA727,API!1:1048576,13,FALSE))),0),2)</f>
        <v>0</v>
      </c>
    </row>
    <row r="728" spans="11:55" x14ac:dyDescent="0.25">
      <c r="K728" s="147" t="s">
        <v>2333</v>
      </c>
      <c r="L728" s="148" t="s">
        <v>2551</v>
      </c>
      <c r="M728" s="148" t="s">
        <v>4279</v>
      </c>
      <c r="R728" s="258"/>
      <c r="U728">
        <f>ROUND(IFERROR(SUM(T728*(VLOOKUP(S728,API!1:1048576,13,FALSE))),0),2)</f>
        <v>0</v>
      </c>
      <c r="V728">
        <f>ROUND(SUMIF(Investionen!A4:A5200,S728,Investionen!G4:G5200),2)</f>
        <v>0</v>
      </c>
      <c r="BA728" s="53"/>
      <c r="BB728" s="53">
        <f>ROUND(SUMIF(Transaktionen!A4:A5200,BA728,Transaktionen!B4:B5200),8)</f>
        <v>0</v>
      </c>
      <c r="BC728" s="53">
        <f>ROUND(IFERROR(SUM(BB728*(VLOOKUP(BA728,API!1:1048576,13,FALSE))),0),2)</f>
        <v>0</v>
      </c>
    </row>
    <row r="729" spans="11:55" x14ac:dyDescent="0.25">
      <c r="K729" s="145" t="s">
        <v>2313</v>
      </c>
      <c r="L729" s="146" t="s">
        <v>2551</v>
      </c>
      <c r="M729" s="146" t="s">
        <v>4280</v>
      </c>
      <c r="R729" s="258"/>
      <c r="U729">
        <f>ROUND(IFERROR(SUM(T729*(VLOOKUP(S729,API!1:1048576,13,FALSE))),0),2)</f>
        <v>0</v>
      </c>
      <c r="V729">
        <f>ROUND(SUMIF(Investionen!A4:A5200,S729,Investionen!G4:G5200),2)</f>
        <v>0</v>
      </c>
      <c r="BA729" s="53"/>
      <c r="BB729" s="53">
        <f>ROUND(SUMIF(Transaktionen!A4:A5200,BA729,Transaktionen!B4:B5200),8)</f>
        <v>0</v>
      </c>
      <c r="BC729" s="53">
        <f>ROUND(IFERROR(SUM(BB729*(VLOOKUP(BA729,API!1:1048576,13,FALSE))),0),2)</f>
        <v>0</v>
      </c>
    </row>
    <row r="730" spans="11:55" x14ac:dyDescent="0.25">
      <c r="K730" s="147" t="s">
        <v>2375</v>
      </c>
      <c r="L730" s="148" t="s">
        <v>2551</v>
      </c>
      <c r="M730" s="148" t="s">
        <v>3677</v>
      </c>
      <c r="R730" s="258"/>
      <c r="U730">
        <f>ROUND(IFERROR(SUM(T730*(VLOOKUP(S730,API!1:1048576,13,FALSE))),0),2)</f>
        <v>0</v>
      </c>
      <c r="V730">
        <f>ROUND(SUMIF(Investionen!A4:A5200,S730,Investionen!G4:G5200),2)</f>
        <v>0</v>
      </c>
      <c r="BA730" s="53"/>
      <c r="BB730" s="53">
        <f>ROUND(SUMIF(Transaktionen!A4:A5200,BA730,Transaktionen!B4:B5200),8)</f>
        <v>0</v>
      </c>
      <c r="BC730" s="53">
        <f>ROUND(IFERROR(SUM(BB730*(VLOOKUP(BA730,API!1:1048576,13,FALSE))),0),2)</f>
        <v>0</v>
      </c>
    </row>
    <row r="731" spans="11:55" x14ac:dyDescent="0.25">
      <c r="K731" s="147" t="s">
        <v>2285</v>
      </c>
      <c r="L731" s="148" t="s">
        <v>2551</v>
      </c>
      <c r="M731" s="148" t="s">
        <v>4283</v>
      </c>
      <c r="R731" s="258"/>
      <c r="U731">
        <f>ROUND(IFERROR(SUM(T731*(VLOOKUP(S731,API!1:1048576,13,FALSE))),0),2)</f>
        <v>0</v>
      </c>
      <c r="V731">
        <f>ROUND(SUMIF(Investionen!A4:A5200,S731,Investionen!G4:G5200),2)</f>
        <v>0</v>
      </c>
      <c r="BA731" s="53"/>
      <c r="BB731" s="53">
        <f>ROUND(SUMIF(Transaktionen!A4:A5200,BA731,Transaktionen!B4:B5200),8)</f>
        <v>0</v>
      </c>
      <c r="BC731" s="53">
        <f>ROUND(IFERROR(SUM(BB731*(VLOOKUP(BA731,API!1:1048576,13,FALSE))),0),2)</f>
        <v>0</v>
      </c>
    </row>
    <row r="732" spans="11:55" x14ac:dyDescent="0.25">
      <c r="K732" s="145" t="s">
        <v>2322</v>
      </c>
      <c r="L732" s="146" t="s">
        <v>2551</v>
      </c>
      <c r="M732" s="146" t="s">
        <v>3677</v>
      </c>
      <c r="R732" s="258"/>
      <c r="U732">
        <f>ROUND(IFERROR(SUM(T732*(VLOOKUP(S732,API!1:1048576,13,FALSE))),0),2)</f>
        <v>0</v>
      </c>
      <c r="V732">
        <f>ROUND(SUMIF(Investionen!A4:A5200,S732,Investionen!G4:G5200),2)</f>
        <v>0</v>
      </c>
      <c r="BA732" s="53"/>
      <c r="BB732" s="53">
        <f>ROUND(SUMIF(Transaktionen!A4:A5200,BA732,Transaktionen!B4:B5200),8)</f>
        <v>0</v>
      </c>
      <c r="BC732" s="53">
        <f>ROUND(IFERROR(SUM(BB732*(VLOOKUP(BA732,API!1:1048576,13,FALSE))),0),2)</f>
        <v>0</v>
      </c>
    </row>
    <row r="733" spans="11:55" x14ac:dyDescent="0.25">
      <c r="K733" s="147" t="s">
        <v>1835</v>
      </c>
      <c r="L733" s="148" t="s">
        <v>2551</v>
      </c>
      <c r="M733" s="148" t="s">
        <v>3920</v>
      </c>
      <c r="R733" s="258"/>
      <c r="U733">
        <f>ROUND(IFERROR(SUM(T733*(VLOOKUP(S733,API!1:1048576,13,FALSE))),0),2)</f>
        <v>0</v>
      </c>
      <c r="V733">
        <f>ROUND(SUMIF(Investionen!A4:A5200,S733,Investionen!G4:G5200),2)</f>
        <v>0</v>
      </c>
      <c r="BA733" s="53"/>
      <c r="BB733" s="53">
        <f>ROUND(SUMIF(Transaktionen!A4:A5200,BA733,Transaktionen!B4:B5200),8)</f>
        <v>0</v>
      </c>
      <c r="BC733" s="53">
        <f>ROUND(IFERROR(SUM(BB733*(VLOOKUP(BA733,API!1:1048576,13,FALSE))),0),2)</f>
        <v>0</v>
      </c>
    </row>
    <row r="734" spans="11:55" x14ac:dyDescent="0.25">
      <c r="K734" s="145" t="s">
        <v>2286</v>
      </c>
      <c r="L734" s="146" t="s">
        <v>2551</v>
      </c>
      <c r="M734" s="146" t="s">
        <v>4053</v>
      </c>
      <c r="R734" s="258"/>
      <c r="U734">
        <f>ROUND(IFERROR(SUM(T734*(VLOOKUP(S734,API!1:1048576,13,FALSE))),0),2)</f>
        <v>0</v>
      </c>
      <c r="V734">
        <f>ROUND(SUMIF(Investionen!A4:A5200,S734,Investionen!G4:G5200),2)</f>
        <v>0</v>
      </c>
      <c r="BA734" s="53"/>
      <c r="BB734" s="53">
        <f>ROUND(SUMIF(Transaktionen!A4:A5200,BA734,Transaktionen!B4:B5200),8)</f>
        <v>0</v>
      </c>
      <c r="BC734" s="53">
        <f>ROUND(IFERROR(SUM(BB734*(VLOOKUP(BA734,API!1:1048576,13,FALSE))),0),2)</f>
        <v>0</v>
      </c>
    </row>
    <row r="735" spans="11:55" x14ac:dyDescent="0.25">
      <c r="K735" s="145" t="s">
        <v>2332</v>
      </c>
      <c r="L735" s="146" t="s">
        <v>2551</v>
      </c>
      <c r="M735" s="146" t="s">
        <v>3677</v>
      </c>
      <c r="R735" s="258"/>
      <c r="U735">
        <f>ROUND(IFERROR(SUM(T735*(VLOOKUP(S735,API!1:1048576,13,FALSE))),0),2)</f>
        <v>0</v>
      </c>
      <c r="V735">
        <f>ROUND(SUMIF(Investionen!A4:A5200,S735,Investionen!G4:G5200),2)</f>
        <v>0</v>
      </c>
      <c r="BA735" s="53"/>
      <c r="BB735" s="53">
        <f>ROUND(SUMIF(Transaktionen!A4:A5200,BA735,Transaktionen!B4:B5200),8)</f>
        <v>0</v>
      </c>
      <c r="BC735" s="53">
        <f>ROUND(IFERROR(SUM(BB735*(VLOOKUP(BA735,API!1:1048576,13,FALSE))),0),2)</f>
        <v>0</v>
      </c>
    </row>
    <row r="736" spans="11:55" x14ac:dyDescent="0.25">
      <c r="K736" s="147" t="s">
        <v>2338</v>
      </c>
      <c r="L736" s="148" t="s">
        <v>2551</v>
      </c>
      <c r="M736" s="148" t="s">
        <v>4290</v>
      </c>
      <c r="R736" s="258"/>
      <c r="U736">
        <f>ROUND(IFERROR(SUM(T736*(VLOOKUP(S736,API!1:1048576,13,FALSE))),0),2)</f>
        <v>0</v>
      </c>
      <c r="V736">
        <f>ROUND(SUMIF(Investionen!A4:A5200,S736,Investionen!G4:G5200),2)</f>
        <v>0</v>
      </c>
      <c r="BA736" s="53"/>
      <c r="BB736" s="53">
        <f>ROUND(SUMIF(Transaktionen!A4:A5200,BA736,Transaktionen!B4:B5200),8)</f>
        <v>0</v>
      </c>
      <c r="BC736" s="53">
        <f>ROUND(IFERROR(SUM(BB736*(VLOOKUP(BA736,API!1:1048576,13,FALSE))),0),2)</f>
        <v>0</v>
      </c>
    </row>
    <row r="737" spans="11:55" x14ac:dyDescent="0.25">
      <c r="K737" s="147" t="s">
        <v>2308</v>
      </c>
      <c r="L737" s="148" t="s">
        <v>2551</v>
      </c>
      <c r="M737" s="148" t="s">
        <v>3924</v>
      </c>
      <c r="R737" s="258"/>
      <c r="U737">
        <f>ROUND(IFERROR(SUM(T737*(VLOOKUP(S737,API!1:1048576,13,FALSE))),0),2)</f>
        <v>0</v>
      </c>
      <c r="V737">
        <f>ROUND(SUMIF(Investionen!A4:A5200,S737,Investionen!G4:G5200),2)</f>
        <v>0</v>
      </c>
      <c r="BA737" s="53"/>
      <c r="BB737" s="53">
        <f>ROUND(SUMIF(Transaktionen!A4:A5200,BA737,Transaktionen!B4:B5200),8)</f>
        <v>0</v>
      </c>
      <c r="BC737" s="53">
        <f>ROUND(IFERROR(SUM(BB737*(VLOOKUP(BA737,API!1:1048576,13,FALSE))),0),2)</f>
        <v>0</v>
      </c>
    </row>
    <row r="738" spans="11:55" x14ac:dyDescent="0.25">
      <c r="K738" s="147" t="s">
        <v>2370</v>
      </c>
      <c r="L738" s="148" t="s">
        <v>2551</v>
      </c>
      <c r="M738" s="148" t="s">
        <v>3677</v>
      </c>
      <c r="R738" s="258"/>
      <c r="U738">
        <f>ROUND(IFERROR(SUM(T738*(VLOOKUP(S738,API!1:1048576,13,FALSE))),0),2)</f>
        <v>0</v>
      </c>
      <c r="V738">
        <f>ROUND(SUMIF(Investionen!A4:A5200,S738,Investionen!G4:G5200),2)</f>
        <v>0</v>
      </c>
      <c r="BA738" s="53"/>
      <c r="BB738" s="53">
        <f>ROUND(SUMIF(Transaktionen!A4:A5200,BA738,Transaktionen!B4:B5200),8)</f>
        <v>0</v>
      </c>
      <c r="BC738" s="53">
        <f>ROUND(IFERROR(SUM(BB738*(VLOOKUP(BA738,API!1:1048576,13,FALSE))),0),2)</f>
        <v>0</v>
      </c>
    </row>
    <row r="739" spans="11:55" x14ac:dyDescent="0.25">
      <c r="K739" s="147" t="s">
        <v>2340</v>
      </c>
      <c r="L739" s="148" t="s">
        <v>2551</v>
      </c>
      <c r="M739" s="148" t="s">
        <v>3674</v>
      </c>
      <c r="R739" s="258"/>
      <c r="U739">
        <f>ROUND(IFERROR(SUM(T739*(VLOOKUP(S739,API!1:1048576,13,FALSE))),0),2)</f>
        <v>0</v>
      </c>
      <c r="V739">
        <f>ROUND(SUMIF(Investionen!A4:A5200,S739,Investionen!G4:G5200),2)</f>
        <v>0</v>
      </c>
      <c r="BA739" s="53"/>
      <c r="BB739" s="53">
        <f>ROUND(SUMIF(Transaktionen!A4:A5200,BA739,Transaktionen!B4:B5200),8)</f>
        <v>0</v>
      </c>
      <c r="BC739" s="53">
        <f>ROUND(IFERROR(SUM(BB739*(VLOOKUP(BA739,API!1:1048576,13,FALSE))),0),2)</f>
        <v>0</v>
      </c>
    </row>
    <row r="740" spans="11:55" x14ac:dyDescent="0.25">
      <c r="K740" s="145" t="s">
        <v>2316</v>
      </c>
      <c r="L740" s="146" t="s">
        <v>2551</v>
      </c>
      <c r="M740" s="146" t="s">
        <v>4294</v>
      </c>
      <c r="R740" s="258"/>
      <c r="U740">
        <f>ROUND(IFERROR(SUM(T740*(VLOOKUP(S740,API!1:1048576,13,FALSE))),0),2)</f>
        <v>0</v>
      </c>
      <c r="V740">
        <f>ROUND(SUMIF(Investionen!A4:A5200,S740,Investionen!G4:G5200),2)</f>
        <v>0</v>
      </c>
      <c r="BA740" s="53"/>
      <c r="BB740" s="53">
        <f>ROUND(SUMIF(Transaktionen!A4:A5200,BA740,Transaktionen!B4:B5200),8)</f>
        <v>0</v>
      </c>
      <c r="BC740" s="53">
        <f>ROUND(IFERROR(SUM(BB740*(VLOOKUP(BA740,API!1:1048576,13,FALSE))),0),2)</f>
        <v>0</v>
      </c>
    </row>
    <row r="741" spans="11:55" x14ac:dyDescent="0.25">
      <c r="K741" s="145" t="s">
        <v>2358</v>
      </c>
      <c r="L741" s="146" t="s">
        <v>2551</v>
      </c>
      <c r="M741" s="146" t="s">
        <v>4066</v>
      </c>
      <c r="R741" s="258"/>
      <c r="U741">
        <f>ROUND(IFERROR(SUM(T741*(VLOOKUP(S741,API!1:1048576,13,FALSE))),0),2)</f>
        <v>0</v>
      </c>
      <c r="V741">
        <f>ROUND(SUMIF(Investionen!A4:A5200,S741,Investionen!G4:G5200),2)</f>
        <v>0</v>
      </c>
      <c r="BA741" s="53"/>
      <c r="BB741" s="53">
        <f>ROUND(SUMIF(Transaktionen!A4:A5200,BA741,Transaktionen!B4:B5200),8)</f>
        <v>0</v>
      </c>
      <c r="BC741" s="53">
        <f>ROUND(IFERROR(SUM(BB741*(VLOOKUP(BA741,API!1:1048576,13,FALSE))),0),2)</f>
        <v>0</v>
      </c>
    </row>
    <row r="742" spans="11:55" x14ac:dyDescent="0.25">
      <c r="K742" s="147" t="s">
        <v>2303</v>
      </c>
      <c r="L742" s="148" t="s">
        <v>2551</v>
      </c>
      <c r="M742" s="148" t="s">
        <v>4295</v>
      </c>
      <c r="R742" s="258"/>
      <c r="U742">
        <f>ROUND(IFERROR(SUM(T742*(VLOOKUP(S742,API!1:1048576,13,FALSE))),0),2)</f>
        <v>0</v>
      </c>
      <c r="V742">
        <f>ROUND(SUMIF(Investionen!A4:A5200,S742,Investionen!G4:G5200),2)</f>
        <v>0</v>
      </c>
      <c r="BA742" s="53"/>
      <c r="BB742" s="53">
        <f>ROUND(SUMIF(Transaktionen!A4:A5200,BA742,Transaktionen!B4:B5200),8)</f>
        <v>0</v>
      </c>
      <c r="BC742" s="53">
        <f>ROUND(IFERROR(SUM(BB742*(VLOOKUP(BA742,API!1:1048576,13,FALSE))),0),2)</f>
        <v>0</v>
      </c>
    </row>
    <row r="743" spans="11:55" x14ac:dyDescent="0.25">
      <c r="K743" s="145" t="s">
        <v>2319</v>
      </c>
      <c r="L743" s="146" t="s">
        <v>2551</v>
      </c>
      <c r="M743" s="146" t="s">
        <v>3884</v>
      </c>
      <c r="R743" s="258"/>
      <c r="U743">
        <f>ROUND(IFERROR(SUM(T743*(VLOOKUP(S743,API!1:1048576,13,FALSE))),0),2)</f>
        <v>0</v>
      </c>
      <c r="V743">
        <f>ROUND(SUMIF(Investionen!A4:A5200,S743,Investionen!G4:G5200),2)</f>
        <v>0</v>
      </c>
      <c r="BA743" s="53"/>
      <c r="BB743" s="53">
        <f>ROUND(SUMIF(Transaktionen!A4:A5200,BA743,Transaktionen!B4:B5200),8)</f>
        <v>0</v>
      </c>
      <c r="BC743" s="53">
        <f>ROUND(IFERROR(SUM(BB743*(VLOOKUP(BA743,API!1:1048576,13,FALSE))),0),2)</f>
        <v>0</v>
      </c>
    </row>
    <row r="744" spans="11:55" x14ac:dyDescent="0.25">
      <c r="K744" s="147" t="s">
        <v>2302</v>
      </c>
      <c r="L744" s="148" t="s">
        <v>2551</v>
      </c>
      <c r="M744" s="148" t="s">
        <v>4296</v>
      </c>
      <c r="R744" s="258"/>
      <c r="U744">
        <f>ROUND(IFERROR(SUM(T744*(VLOOKUP(S744,API!1:1048576,13,FALSE))),0),2)</f>
        <v>0</v>
      </c>
      <c r="V744">
        <f>ROUND(SUMIF(Investionen!A4:A5200,S744,Investionen!G4:G5200),2)</f>
        <v>0</v>
      </c>
      <c r="BA744" s="53"/>
      <c r="BB744" s="53">
        <f>ROUND(SUMIF(Transaktionen!A4:A5200,BA744,Transaktionen!B4:B5200),8)</f>
        <v>0</v>
      </c>
      <c r="BC744" s="53">
        <f>ROUND(IFERROR(SUM(BB744*(VLOOKUP(BA744,API!1:1048576,13,FALSE))),0),2)</f>
        <v>0</v>
      </c>
    </row>
    <row r="745" spans="11:55" x14ac:dyDescent="0.25">
      <c r="K745" s="145" t="s">
        <v>2368</v>
      </c>
      <c r="L745" s="146" t="s">
        <v>2551</v>
      </c>
      <c r="M745" s="146" t="s">
        <v>3799</v>
      </c>
      <c r="R745" s="258"/>
      <c r="U745">
        <f>ROUND(IFERROR(SUM(T745*(VLOOKUP(S745,API!1:1048576,13,FALSE))),0),2)</f>
        <v>0</v>
      </c>
      <c r="V745">
        <f>ROUND(SUMIF(Investionen!A4:A5200,S745,Investionen!G4:G5200),2)</f>
        <v>0</v>
      </c>
      <c r="BA745" s="53"/>
      <c r="BB745" s="53">
        <f>ROUND(SUMIF(Transaktionen!A4:A5200,BA745,Transaktionen!B4:B5200),8)</f>
        <v>0</v>
      </c>
      <c r="BC745" s="53">
        <f>ROUND(IFERROR(SUM(BB745*(VLOOKUP(BA745,API!1:1048576,13,FALSE))),0),2)</f>
        <v>0</v>
      </c>
    </row>
    <row r="746" spans="11:55" x14ac:dyDescent="0.25">
      <c r="K746" s="147" t="s">
        <v>2399</v>
      </c>
      <c r="L746" s="148" t="s">
        <v>2551</v>
      </c>
      <c r="M746" s="148" t="s">
        <v>3914</v>
      </c>
      <c r="R746" s="258"/>
      <c r="U746">
        <f>ROUND(IFERROR(SUM(T746*(VLOOKUP(S746,API!1:1048576,13,FALSE))),0),2)</f>
        <v>0</v>
      </c>
      <c r="V746">
        <f>ROUND(SUMIF(Investionen!A4:A5200,S746,Investionen!G4:G5200),2)</f>
        <v>0</v>
      </c>
      <c r="BA746" s="53"/>
      <c r="BB746" s="53">
        <f>ROUND(SUMIF(Transaktionen!A4:A5200,BA746,Transaktionen!B4:B5200),8)</f>
        <v>0</v>
      </c>
      <c r="BC746" s="53">
        <f>ROUND(IFERROR(SUM(BB746*(VLOOKUP(BA746,API!1:1048576,13,FALSE))),0),2)</f>
        <v>0</v>
      </c>
    </row>
    <row r="747" spans="11:55" x14ac:dyDescent="0.25">
      <c r="K747" s="145" t="s">
        <v>2403</v>
      </c>
      <c r="L747" s="146" t="s">
        <v>2551</v>
      </c>
      <c r="M747" s="146" t="s">
        <v>3677</v>
      </c>
      <c r="R747" s="258"/>
      <c r="U747">
        <f>ROUND(IFERROR(SUM(T747*(VLOOKUP(S747,API!1:1048576,13,FALSE))),0),2)</f>
        <v>0</v>
      </c>
      <c r="V747">
        <f>ROUND(SUMIF(Investionen!A4:A5200,S747,Investionen!G4:G5200),2)</f>
        <v>0</v>
      </c>
      <c r="BA747" s="53"/>
      <c r="BB747" s="53">
        <f>ROUND(SUMIF(Transaktionen!A4:A5200,BA747,Transaktionen!B4:B5200),8)</f>
        <v>0</v>
      </c>
      <c r="BC747" s="53">
        <f>ROUND(IFERROR(SUM(BB747*(VLOOKUP(BA747,API!1:1048576,13,FALSE))),0),2)</f>
        <v>0</v>
      </c>
    </row>
    <row r="748" spans="11:55" x14ac:dyDescent="0.25">
      <c r="K748" s="147" t="s">
        <v>2344</v>
      </c>
      <c r="L748" s="148" t="s">
        <v>2551</v>
      </c>
      <c r="M748" s="148" t="s">
        <v>3677</v>
      </c>
      <c r="R748" s="258"/>
      <c r="U748">
        <f>ROUND(IFERROR(SUM(T748*(VLOOKUP(S748,API!1:1048576,13,FALSE))),0),2)</f>
        <v>0</v>
      </c>
      <c r="V748">
        <f>ROUND(SUMIF(Investionen!A4:A5200,S748,Investionen!G4:G5200),2)</f>
        <v>0</v>
      </c>
      <c r="BA748" s="53"/>
      <c r="BB748" s="53">
        <f>ROUND(SUMIF(Transaktionen!A4:A5200,BA748,Transaktionen!B4:B5200),8)</f>
        <v>0</v>
      </c>
      <c r="BC748" s="53">
        <f>ROUND(IFERROR(SUM(BB748*(VLOOKUP(BA748,API!1:1048576,13,FALSE))),0),2)</f>
        <v>0</v>
      </c>
    </row>
    <row r="749" spans="11:55" x14ac:dyDescent="0.25">
      <c r="K749" s="147" t="s">
        <v>2324</v>
      </c>
      <c r="L749" s="148" t="s">
        <v>2551</v>
      </c>
      <c r="M749" s="148" t="s">
        <v>3677</v>
      </c>
      <c r="R749" s="258"/>
      <c r="U749">
        <f>ROUND(IFERROR(SUM(T749*(VLOOKUP(S749,API!1:1048576,13,FALSE))),0),2)</f>
        <v>0</v>
      </c>
      <c r="V749">
        <f>ROUND(SUMIF(Investionen!A4:A5200,S749,Investionen!G4:G5200),2)</f>
        <v>0</v>
      </c>
      <c r="BA749" s="53"/>
      <c r="BB749" s="53">
        <f>ROUND(SUMIF(Transaktionen!A4:A5200,BA749,Transaktionen!B4:B5200),8)</f>
        <v>0</v>
      </c>
      <c r="BC749" s="53">
        <f>ROUND(IFERROR(SUM(BB749*(VLOOKUP(BA749,API!1:1048576,13,FALSE))),0),2)</f>
        <v>0</v>
      </c>
    </row>
    <row r="750" spans="11:55" x14ac:dyDescent="0.25">
      <c r="K750" s="147" t="s">
        <v>2397</v>
      </c>
      <c r="L750" s="148" t="s">
        <v>2551</v>
      </c>
      <c r="M750" s="148" t="s">
        <v>4301</v>
      </c>
      <c r="R750" s="258"/>
      <c r="U750">
        <f>ROUND(IFERROR(SUM(T750*(VLOOKUP(S750,API!1:1048576,13,FALSE))),0),2)</f>
        <v>0</v>
      </c>
      <c r="V750">
        <f>ROUND(SUMIF(Investionen!A4:A5200,S750,Investionen!G4:G5200),2)</f>
        <v>0</v>
      </c>
      <c r="BA750" s="53"/>
      <c r="BB750" s="53">
        <f>ROUND(SUMIF(Transaktionen!A4:A5200,BA750,Transaktionen!B4:B5200),8)</f>
        <v>0</v>
      </c>
      <c r="BC750" s="53">
        <f>ROUND(IFERROR(SUM(BB750*(VLOOKUP(BA750,API!1:1048576,13,FALSE))),0),2)</f>
        <v>0</v>
      </c>
    </row>
    <row r="751" spans="11:55" x14ac:dyDescent="0.25">
      <c r="K751" s="145" t="s">
        <v>2206</v>
      </c>
      <c r="L751" s="146" t="s">
        <v>2551</v>
      </c>
      <c r="M751" s="146" t="s">
        <v>4302</v>
      </c>
      <c r="R751" s="258"/>
      <c r="U751">
        <f>ROUND(IFERROR(SUM(T751*(VLOOKUP(S751,API!1:1048576,13,FALSE))),0),2)</f>
        <v>0</v>
      </c>
      <c r="V751">
        <f>ROUND(SUMIF(Investionen!A4:A5200,S751,Investionen!G4:G5200),2)</f>
        <v>0</v>
      </c>
      <c r="BA751" s="53"/>
      <c r="BB751" s="53">
        <f>ROUND(SUMIF(Transaktionen!A4:A5200,BA751,Transaktionen!B4:B5200),8)</f>
        <v>0</v>
      </c>
      <c r="BC751" s="53">
        <f>ROUND(IFERROR(SUM(BB751*(VLOOKUP(BA751,API!1:1048576,13,FALSE))),0),2)</f>
        <v>0</v>
      </c>
    </row>
    <row r="752" spans="11:55" x14ac:dyDescent="0.25">
      <c r="K752" s="147" t="s">
        <v>1186</v>
      </c>
      <c r="L752" s="148" t="s">
        <v>2551</v>
      </c>
      <c r="M752" s="148" t="s">
        <v>3677</v>
      </c>
      <c r="R752" s="258"/>
      <c r="U752">
        <f>ROUND(IFERROR(SUM(T752*(VLOOKUP(S752,API!1:1048576,13,FALSE))),0),2)</f>
        <v>0</v>
      </c>
      <c r="V752">
        <f>ROUND(SUMIF(Investionen!A4:A5200,S752,Investionen!G4:G5200),2)</f>
        <v>0</v>
      </c>
      <c r="BA752" s="53"/>
      <c r="BB752" s="53">
        <f>ROUND(SUMIF(Transaktionen!A4:A5200,BA752,Transaktionen!B4:B5200),8)</f>
        <v>0</v>
      </c>
      <c r="BC752" s="53">
        <f>ROUND(IFERROR(SUM(BB752*(VLOOKUP(BA752,API!1:1048576,13,FALSE))),0),2)</f>
        <v>0</v>
      </c>
    </row>
    <row r="753" spans="11:55" x14ac:dyDescent="0.25">
      <c r="K753" s="145" t="s">
        <v>2380</v>
      </c>
      <c r="L753" s="146" t="s">
        <v>2551</v>
      </c>
      <c r="M753" s="146" t="s">
        <v>3790</v>
      </c>
      <c r="R753" s="258"/>
      <c r="U753">
        <f>ROUND(IFERROR(SUM(T753*(VLOOKUP(S753,API!1:1048576,13,FALSE))),0),2)</f>
        <v>0</v>
      </c>
      <c r="V753">
        <f>ROUND(SUMIF(Investionen!A4:A5200,S753,Investionen!G4:G5200),2)</f>
        <v>0</v>
      </c>
      <c r="BA753" s="53"/>
      <c r="BB753" s="53">
        <f>ROUND(SUMIF(Transaktionen!A4:A5200,BA753,Transaktionen!B4:B5200),8)</f>
        <v>0</v>
      </c>
      <c r="BC753" s="53">
        <f>ROUND(IFERROR(SUM(BB753*(VLOOKUP(BA753,API!1:1048576,13,FALSE))),0),2)</f>
        <v>0</v>
      </c>
    </row>
    <row r="754" spans="11:55" x14ac:dyDescent="0.25">
      <c r="K754" s="145" t="s">
        <v>2339</v>
      </c>
      <c r="L754" s="146" t="s">
        <v>2551</v>
      </c>
      <c r="M754" s="146" t="s">
        <v>3810</v>
      </c>
      <c r="R754" s="258"/>
      <c r="U754">
        <f>ROUND(IFERROR(SUM(T754*(VLOOKUP(S754,API!1:1048576,13,FALSE))),0),2)</f>
        <v>0</v>
      </c>
      <c r="V754">
        <f>ROUND(SUMIF(Investionen!A4:A5200,S754,Investionen!G4:G5200),2)</f>
        <v>0</v>
      </c>
      <c r="BA754" s="53"/>
      <c r="BB754" s="53">
        <f>ROUND(SUMIF(Transaktionen!A4:A5200,BA754,Transaktionen!B4:B5200),8)</f>
        <v>0</v>
      </c>
      <c r="BC754" s="53">
        <f>ROUND(IFERROR(SUM(BB754*(VLOOKUP(BA754,API!1:1048576,13,FALSE))),0),2)</f>
        <v>0</v>
      </c>
    </row>
    <row r="755" spans="11:55" x14ac:dyDescent="0.25">
      <c r="K755" s="145" t="s">
        <v>2405</v>
      </c>
      <c r="L755" s="146" t="s">
        <v>2551</v>
      </c>
      <c r="M755" s="146" t="s">
        <v>3822</v>
      </c>
      <c r="R755" s="258"/>
      <c r="U755">
        <f>ROUND(IFERROR(SUM(T755*(VLOOKUP(S755,API!1:1048576,13,FALSE))),0),2)</f>
        <v>0</v>
      </c>
      <c r="V755">
        <f>ROUND(SUMIF(Investionen!A4:A5200,S755,Investionen!G4:G5200),2)</f>
        <v>0</v>
      </c>
      <c r="BA755" s="53"/>
      <c r="BB755" s="53">
        <f>ROUND(SUMIF(Transaktionen!A4:A5200,BA755,Transaktionen!B4:B5200),8)</f>
        <v>0</v>
      </c>
      <c r="BC755" s="53">
        <f>ROUND(IFERROR(SUM(BB755*(VLOOKUP(BA755,API!1:1048576,13,FALSE))),0),2)</f>
        <v>0</v>
      </c>
    </row>
    <row r="756" spans="11:55" x14ac:dyDescent="0.25">
      <c r="K756" s="147" t="s">
        <v>2400</v>
      </c>
      <c r="L756" s="148" t="s">
        <v>2551</v>
      </c>
      <c r="M756" s="148" t="s">
        <v>4307</v>
      </c>
      <c r="R756" s="258"/>
      <c r="U756">
        <f>ROUND(IFERROR(SUM(T756*(VLOOKUP(S756,API!1:1048576,13,FALSE))),0),2)</f>
        <v>0</v>
      </c>
      <c r="V756">
        <f>ROUND(SUMIF(Investionen!A4:A5200,S756,Investionen!G4:G5200),2)</f>
        <v>0</v>
      </c>
      <c r="BA756" s="53"/>
      <c r="BB756" s="53">
        <f>ROUND(SUMIF(Transaktionen!A4:A5200,BA756,Transaktionen!B4:B5200),8)</f>
        <v>0</v>
      </c>
      <c r="BC756" s="53">
        <f>ROUND(IFERROR(SUM(BB756*(VLOOKUP(BA756,API!1:1048576,13,FALSE))),0),2)</f>
        <v>0</v>
      </c>
    </row>
    <row r="757" spans="11:55" x14ac:dyDescent="0.25">
      <c r="K757" s="145" t="s">
        <v>2372</v>
      </c>
      <c r="L757" s="146" t="s">
        <v>2551</v>
      </c>
      <c r="M757" s="146" t="s">
        <v>4066</v>
      </c>
      <c r="R757" s="258"/>
      <c r="U757">
        <f>ROUND(IFERROR(SUM(T757*(VLOOKUP(S757,API!1:1048576,13,FALSE))),0),2)</f>
        <v>0</v>
      </c>
      <c r="V757">
        <f>ROUND(SUMIF(Investionen!A4:A5200,S757,Investionen!G4:G5200),2)</f>
        <v>0</v>
      </c>
      <c r="BA757" s="53"/>
      <c r="BB757" s="53">
        <f>ROUND(SUMIF(Transaktionen!A4:A5200,BA757,Transaktionen!B4:B5200),8)</f>
        <v>0</v>
      </c>
      <c r="BC757" s="53">
        <f>ROUND(IFERROR(SUM(BB757*(VLOOKUP(BA757,API!1:1048576,13,FALSE))),0),2)</f>
        <v>0</v>
      </c>
    </row>
    <row r="758" spans="11:55" x14ac:dyDescent="0.25">
      <c r="K758" s="147" t="s">
        <v>2374</v>
      </c>
      <c r="L758" s="148" t="s">
        <v>2551</v>
      </c>
      <c r="M758" s="148" t="s">
        <v>4245</v>
      </c>
      <c r="R758" s="258"/>
      <c r="U758">
        <f>ROUND(IFERROR(SUM(T758*(VLOOKUP(S758,API!1:1048576,13,FALSE))),0),2)</f>
        <v>0</v>
      </c>
      <c r="V758">
        <f>ROUND(SUMIF(Investionen!A4:A5200,S758,Investionen!G4:G5200),2)</f>
        <v>0</v>
      </c>
      <c r="BA758" s="53"/>
      <c r="BB758" s="53">
        <f>ROUND(SUMIF(Transaktionen!A4:A5200,BA758,Transaktionen!B4:B5200),8)</f>
        <v>0</v>
      </c>
      <c r="BC758" s="53">
        <f>ROUND(IFERROR(SUM(BB758*(VLOOKUP(BA758,API!1:1048576,13,FALSE))),0),2)</f>
        <v>0</v>
      </c>
    </row>
    <row r="759" spans="11:55" x14ac:dyDescent="0.25">
      <c r="K759" s="147" t="s">
        <v>2357</v>
      </c>
      <c r="L759" s="148" t="s">
        <v>2551</v>
      </c>
      <c r="M759" s="148" t="s">
        <v>3695</v>
      </c>
      <c r="R759" s="258"/>
      <c r="U759">
        <f>ROUND(IFERROR(SUM(T759*(VLOOKUP(S759,API!1:1048576,13,FALSE))),0),2)</f>
        <v>0</v>
      </c>
      <c r="V759">
        <f>ROUND(SUMIF(Investionen!A4:A5200,S759,Investionen!G4:G5200),2)</f>
        <v>0</v>
      </c>
      <c r="BA759" s="53"/>
      <c r="BB759" s="53">
        <f>ROUND(SUMIF(Transaktionen!A4:A5200,BA759,Transaktionen!B4:B5200),8)</f>
        <v>0</v>
      </c>
      <c r="BC759" s="53">
        <f>ROUND(IFERROR(SUM(BB759*(VLOOKUP(BA759,API!1:1048576,13,FALSE))),0),2)</f>
        <v>0</v>
      </c>
    </row>
    <row r="760" spans="11:55" x14ac:dyDescent="0.25">
      <c r="K760" s="145" t="s">
        <v>2377</v>
      </c>
      <c r="L760" s="146" t="s">
        <v>2551</v>
      </c>
      <c r="M760" s="146" t="s">
        <v>4235</v>
      </c>
      <c r="R760" s="258"/>
      <c r="U760">
        <f>ROUND(IFERROR(SUM(T760*(VLOOKUP(S760,API!1:1048576,13,FALSE))),0),2)</f>
        <v>0</v>
      </c>
      <c r="V760">
        <f>ROUND(SUMIF(Investionen!A4:A5200,S760,Investionen!G4:G5200),2)</f>
        <v>0</v>
      </c>
      <c r="BA760" s="53"/>
      <c r="BB760" s="53">
        <f>ROUND(SUMIF(Transaktionen!A4:A5200,BA760,Transaktionen!B4:B5200),8)</f>
        <v>0</v>
      </c>
      <c r="BC760" s="53">
        <f>ROUND(IFERROR(SUM(BB760*(VLOOKUP(BA760,API!1:1048576,13,FALSE))),0),2)</f>
        <v>0</v>
      </c>
    </row>
    <row r="761" spans="11:55" x14ac:dyDescent="0.25">
      <c r="K761" s="147" t="s">
        <v>2350</v>
      </c>
      <c r="L761" s="148" t="s">
        <v>2551</v>
      </c>
      <c r="M761" s="148" t="s">
        <v>3920</v>
      </c>
      <c r="R761" s="258"/>
      <c r="U761">
        <f>ROUND(IFERROR(SUM(T761*(VLOOKUP(S761,API!1:1048576,13,FALSE))),0),2)</f>
        <v>0</v>
      </c>
      <c r="V761">
        <f>ROUND(SUMIF(Investionen!A4:A5200,S761,Investionen!G4:G5200),2)</f>
        <v>0</v>
      </c>
      <c r="BA761" s="53"/>
      <c r="BB761" s="53">
        <f>ROUND(SUMIF(Transaktionen!A4:A5200,BA761,Transaktionen!B4:B5200),8)</f>
        <v>0</v>
      </c>
      <c r="BC761" s="53">
        <f>ROUND(IFERROR(SUM(BB761*(VLOOKUP(BA761,API!1:1048576,13,FALSE))),0),2)</f>
        <v>0</v>
      </c>
    </row>
    <row r="762" spans="11:55" x14ac:dyDescent="0.25">
      <c r="K762" s="145" t="s">
        <v>2300</v>
      </c>
      <c r="L762" s="146" t="s">
        <v>2551</v>
      </c>
      <c r="M762" s="146" t="s">
        <v>4310</v>
      </c>
      <c r="R762" s="258"/>
      <c r="U762">
        <f>ROUND(IFERROR(SUM(T762*(VLOOKUP(S762,API!1:1048576,13,FALSE))),0),2)</f>
        <v>0</v>
      </c>
      <c r="V762">
        <f>ROUND(SUMIF(Investionen!A4:A5200,S762,Investionen!G4:G5200),2)</f>
        <v>0</v>
      </c>
      <c r="BA762" s="53"/>
      <c r="BB762" s="53">
        <f>ROUND(SUMIF(Transaktionen!A4:A5200,BA762,Transaktionen!B4:B5200),8)</f>
        <v>0</v>
      </c>
      <c r="BC762" s="53">
        <f>ROUND(IFERROR(SUM(BB762*(VLOOKUP(BA762,API!1:1048576,13,FALSE))),0),2)</f>
        <v>0</v>
      </c>
    </row>
    <row r="763" spans="11:55" x14ac:dyDescent="0.25">
      <c r="K763" s="147" t="s">
        <v>2359</v>
      </c>
      <c r="L763" s="148" t="s">
        <v>2551</v>
      </c>
      <c r="M763" s="148" t="s">
        <v>3674</v>
      </c>
      <c r="R763" s="258"/>
      <c r="U763">
        <f>ROUND(IFERROR(SUM(T763*(VLOOKUP(S763,API!1:1048576,13,FALSE))),0),2)</f>
        <v>0</v>
      </c>
      <c r="V763">
        <f>ROUND(SUMIF(Investionen!A4:A5200,S763,Investionen!G4:G5200),2)</f>
        <v>0</v>
      </c>
      <c r="BA763" s="53"/>
      <c r="BB763" s="53">
        <f>ROUND(SUMIF(Transaktionen!A4:A5200,BA763,Transaktionen!B4:B5200),8)</f>
        <v>0</v>
      </c>
      <c r="BC763" s="53">
        <f>ROUND(IFERROR(SUM(BB763*(VLOOKUP(BA763,API!1:1048576,13,FALSE))),0),2)</f>
        <v>0</v>
      </c>
    </row>
    <row r="764" spans="11:55" x14ac:dyDescent="0.25">
      <c r="K764" s="147" t="s">
        <v>1513</v>
      </c>
      <c r="L764" s="148" t="s">
        <v>2426</v>
      </c>
      <c r="M764" s="148" t="s">
        <v>3499</v>
      </c>
      <c r="R764" s="258"/>
      <c r="U764">
        <f>ROUND(IFERROR(SUM(T764*(VLOOKUP(S764,API!1:1048576,13,FALSE))),0),2)</f>
        <v>0</v>
      </c>
      <c r="V764">
        <f>ROUND(SUMIF(Investionen!A4:A5200,S764,Investionen!G4:G5200),2)</f>
        <v>0</v>
      </c>
      <c r="BA764" s="53"/>
      <c r="BB764" s="53">
        <f>ROUND(SUMIF(Transaktionen!A4:A5200,BA764,Transaktionen!B4:B5200),8)</f>
        <v>0</v>
      </c>
      <c r="BC764" s="53">
        <f>ROUND(IFERROR(SUM(BB764*(VLOOKUP(BA764,API!1:1048576,13,FALSE))),0),2)</f>
        <v>0</v>
      </c>
    </row>
    <row r="765" spans="11:55" x14ac:dyDescent="0.25">
      <c r="K765" s="147" t="s">
        <v>1520</v>
      </c>
      <c r="L765" s="148" t="s">
        <v>2426</v>
      </c>
      <c r="M765" s="148" t="s">
        <v>3501</v>
      </c>
      <c r="R765" s="258"/>
      <c r="U765">
        <f>ROUND(IFERROR(SUM(T765*(VLOOKUP(S765,API!1:1048576,13,FALSE))),0),2)</f>
        <v>0</v>
      </c>
      <c r="V765">
        <f>ROUND(SUMIF(Investionen!A4:A5200,S765,Investionen!G4:G5200),2)</f>
        <v>0</v>
      </c>
      <c r="BA765" s="53"/>
      <c r="BB765" s="53">
        <f>ROUND(SUMIF(Transaktionen!A4:A5200,BA765,Transaktionen!B4:B5200),8)</f>
        <v>0</v>
      </c>
      <c r="BC765" s="53">
        <f>ROUND(IFERROR(SUM(BB765*(VLOOKUP(BA765,API!1:1048576,13,FALSE))),0),2)</f>
        <v>0</v>
      </c>
    </row>
    <row r="766" spans="11:55" x14ac:dyDescent="0.25">
      <c r="K766" s="147" t="s">
        <v>1798</v>
      </c>
      <c r="L766" s="148" t="s">
        <v>2426</v>
      </c>
      <c r="M766" s="148" t="s">
        <v>3778</v>
      </c>
      <c r="R766" s="258"/>
      <c r="U766">
        <f>ROUND(IFERROR(SUM(T766*(VLOOKUP(S766,API!1:1048576,13,FALSE))),0),2)</f>
        <v>0</v>
      </c>
      <c r="V766">
        <f>ROUND(SUMIF(Investionen!A4:A5200,S766,Investionen!G4:G5200),2)</f>
        <v>0</v>
      </c>
      <c r="BA766" s="53"/>
      <c r="BB766" s="53">
        <f>ROUND(SUMIF(Transaktionen!A4:A5200,BA766,Transaktionen!B4:B5200),8)</f>
        <v>0</v>
      </c>
      <c r="BC766" s="53">
        <f>ROUND(IFERROR(SUM(BB766*(VLOOKUP(BA766,API!1:1048576,13,FALSE))),0),2)</f>
        <v>0</v>
      </c>
    </row>
    <row r="767" spans="11:55" x14ac:dyDescent="0.25">
      <c r="K767" s="145" t="s">
        <v>2013</v>
      </c>
      <c r="L767" s="146" t="s">
        <v>2426</v>
      </c>
      <c r="M767" s="146" t="s">
        <v>3817</v>
      </c>
      <c r="R767" s="258"/>
      <c r="U767">
        <f>ROUND(IFERROR(SUM(T767*(VLOOKUP(S767,API!1:1048576,13,FALSE))),0),2)</f>
        <v>0</v>
      </c>
      <c r="V767">
        <f>ROUND(SUMIF(Investionen!A4:A5200,S767,Investionen!G4:G5200),2)</f>
        <v>0</v>
      </c>
      <c r="BA767" s="53"/>
      <c r="BB767" s="53">
        <f>ROUND(SUMIF(Transaktionen!A4:A5200,BA767,Transaktionen!B4:B5200),8)</f>
        <v>0</v>
      </c>
      <c r="BC767" s="53">
        <f>ROUND(IFERROR(SUM(BB767*(VLOOKUP(BA767,API!1:1048576,13,FALSE))),0),2)</f>
        <v>0</v>
      </c>
    </row>
    <row r="768" spans="11:55" x14ac:dyDescent="0.25">
      <c r="K768" s="147" t="s">
        <v>1835</v>
      </c>
      <c r="L768" s="148" t="s">
        <v>2426</v>
      </c>
      <c r="M768" s="148" t="s">
        <v>3831</v>
      </c>
      <c r="R768" s="258"/>
      <c r="U768">
        <f>ROUND(IFERROR(SUM(T768*(VLOOKUP(S768,API!1:1048576,13,FALSE))),0),2)</f>
        <v>0</v>
      </c>
      <c r="V768">
        <f>ROUND(SUMIF(Investionen!A4:A5200,S768,Investionen!G4:G5200),2)</f>
        <v>0</v>
      </c>
      <c r="BA768" s="53"/>
      <c r="BB768" s="53">
        <f>ROUND(SUMIF(Transaktionen!A4:A5200,BA768,Transaktionen!B4:B5200),8)</f>
        <v>0</v>
      </c>
      <c r="BC768" s="53">
        <f>ROUND(IFERROR(SUM(BB768*(VLOOKUP(BA768,API!1:1048576,13,FALSE))),0),2)</f>
        <v>0</v>
      </c>
    </row>
    <row r="769" spans="11:55" x14ac:dyDescent="0.25">
      <c r="K769" s="147" t="s">
        <v>1554</v>
      </c>
      <c r="L769" s="148" t="s">
        <v>2426</v>
      </c>
      <c r="M769" s="148" t="s">
        <v>2922</v>
      </c>
      <c r="R769" s="258"/>
      <c r="U769">
        <f>ROUND(IFERROR(SUM(T769*(VLOOKUP(S769,API!1:1048576,13,FALSE))),0),2)</f>
        <v>0</v>
      </c>
      <c r="V769">
        <f>ROUND(SUMIF(Investionen!A4:A5200,S769,Investionen!G4:G5200),2)</f>
        <v>0</v>
      </c>
      <c r="BA769" s="53"/>
      <c r="BB769" s="53">
        <f>ROUND(SUMIF(Transaktionen!A4:A5200,BA769,Transaktionen!B4:B5200),8)</f>
        <v>0</v>
      </c>
      <c r="BC769" s="53">
        <f>ROUND(IFERROR(SUM(BB769*(VLOOKUP(BA769,API!1:1048576,13,FALSE))),0),2)</f>
        <v>0</v>
      </c>
    </row>
    <row r="770" spans="11:55" x14ac:dyDescent="0.25">
      <c r="K770" s="145" t="s">
        <v>1894</v>
      </c>
      <c r="L770" s="146" t="s">
        <v>2426</v>
      </c>
      <c r="M770" s="146" t="s">
        <v>4038</v>
      </c>
      <c r="R770" s="258"/>
      <c r="U770">
        <f>ROUND(IFERROR(SUM(T770*(VLOOKUP(S770,API!1:1048576,13,FALSE))),0),2)</f>
        <v>0</v>
      </c>
      <c r="V770">
        <f>ROUND(SUMIF(Investionen!A4:A5200,S770,Investionen!G4:G5200),2)</f>
        <v>0</v>
      </c>
      <c r="BA770" s="53"/>
      <c r="BB770" s="53">
        <f>ROUND(SUMIF(Transaktionen!A4:A5200,BA770,Transaktionen!B4:B5200),8)</f>
        <v>0</v>
      </c>
      <c r="BC770" s="53">
        <f>ROUND(IFERROR(SUM(BB770*(VLOOKUP(BA770,API!1:1048576,13,FALSE))),0),2)</f>
        <v>0</v>
      </c>
    </row>
    <row r="771" spans="11:55" x14ac:dyDescent="0.25">
      <c r="K771" s="145" t="s">
        <v>1328</v>
      </c>
      <c r="L771" s="146" t="s">
        <v>2426</v>
      </c>
      <c r="M771" s="146" t="s">
        <v>4174</v>
      </c>
      <c r="R771" s="258"/>
      <c r="U771">
        <f>ROUND(IFERROR(SUM(T771*(VLOOKUP(S771,API!1:1048576,13,FALSE))),0),2)</f>
        <v>0</v>
      </c>
      <c r="V771">
        <f>ROUND(SUMIF(Investionen!A4:A5200,S771,Investionen!G4:G5200),2)</f>
        <v>0</v>
      </c>
      <c r="BA771" s="53"/>
      <c r="BB771" s="53">
        <f>ROUND(SUMIF(Transaktionen!A4:A5200,BA771,Transaktionen!B4:B5200),8)</f>
        <v>0</v>
      </c>
      <c r="BC771" s="53">
        <f>ROUND(IFERROR(SUM(BB771*(VLOOKUP(BA771,API!1:1048576,13,FALSE))),0),2)</f>
        <v>0</v>
      </c>
    </row>
    <row r="772" spans="11:55" x14ac:dyDescent="0.25">
      <c r="K772" s="147" t="s">
        <v>2282</v>
      </c>
      <c r="L772" s="148" t="s">
        <v>2426</v>
      </c>
      <c r="M772" s="148" t="s">
        <v>4232</v>
      </c>
      <c r="R772" s="258"/>
      <c r="U772">
        <f>ROUND(IFERROR(SUM(T772*(VLOOKUP(S772,API!1:1048576,13,FALSE))),0),2)</f>
        <v>0</v>
      </c>
      <c r="V772">
        <f>ROUND(SUMIF(Investionen!A4:A5200,S772,Investionen!G4:G5200),2)</f>
        <v>0</v>
      </c>
      <c r="BA772" s="53"/>
      <c r="BB772" s="53">
        <f>ROUND(SUMIF(Transaktionen!A4:A5200,BA772,Transaktionen!B4:B5200),8)</f>
        <v>0</v>
      </c>
      <c r="BC772" s="53">
        <f>ROUND(IFERROR(SUM(BB772*(VLOOKUP(BA772,API!1:1048576,13,FALSE))),0),2)</f>
        <v>0</v>
      </c>
    </row>
    <row r="773" spans="11:55" x14ac:dyDescent="0.25">
      <c r="K773" s="145" t="s">
        <v>2328</v>
      </c>
      <c r="L773" s="146" t="s">
        <v>2426</v>
      </c>
      <c r="M773" s="146" t="s">
        <v>4291</v>
      </c>
      <c r="R773" s="258"/>
      <c r="U773">
        <f>ROUND(IFERROR(SUM(T773*(VLOOKUP(S773,API!1:1048576,13,FALSE))),0),2)</f>
        <v>0</v>
      </c>
      <c r="V773">
        <f>ROUND(SUMIF(Investionen!A4:A5200,S773,Investionen!G4:G5200),2)</f>
        <v>0</v>
      </c>
      <c r="BA773" s="53"/>
      <c r="BB773" s="53">
        <f>ROUND(SUMIF(Transaktionen!A4:A5200,BA773,Transaktionen!B4:B5200),8)</f>
        <v>0</v>
      </c>
      <c r="BC773" s="53">
        <f>ROUND(IFERROR(SUM(BB773*(VLOOKUP(BA773,API!1:1048576,13,FALSE))),0),2)</f>
        <v>0</v>
      </c>
    </row>
    <row r="774" spans="11:55" x14ac:dyDescent="0.25">
      <c r="K774" s="147" t="s">
        <v>1362</v>
      </c>
      <c r="L774" s="148" t="s">
        <v>2515</v>
      </c>
      <c r="M774" s="148" t="s">
        <v>3292</v>
      </c>
      <c r="R774" s="258"/>
      <c r="U774">
        <f>ROUND(IFERROR(SUM(T774*(VLOOKUP(S774,API!1:1048576,13,FALSE))),0),2)</f>
        <v>0</v>
      </c>
      <c r="V774">
        <f>ROUND(SUMIF(Investionen!A4:A5200,S774,Investionen!G4:G5200),2)</f>
        <v>0</v>
      </c>
      <c r="BA774" s="53"/>
      <c r="BB774" s="53">
        <f>ROUND(SUMIF(Transaktionen!A4:A5200,BA774,Transaktionen!B4:B5200),8)</f>
        <v>0</v>
      </c>
      <c r="BC774" s="53">
        <f>ROUND(IFERROR(SUM(BB774*(VLOOKUP(BA774,API!1:1048576,13,FALSE))),0),2)</f>
        <v>0</v>
      </c>
    </row>
    <row r="775" spans="11:55" x14ac:dyDescent="0.25">
      <c r="K775" s="145" t="s">
        <v>1345</v>
      </c>
      <c r="L775" s="146" t="s">
        <v>2515</v>
      </c>
      <c r="M775" s="146" t="s">
        <v>3326</v>
      </c>
      <c r="R775" s="258"/>
      <c r="U775">
        <f>ROUND(IFERROR(SUM(T775*(VLOOKUP(S775,API!1:1048576,13,FALSE))),0),2)</f>
        <v>0</v>
      </c>
      <c r="V775">
        <f>ROUND(SUMIF(Investionen!A4:A5200,S775,Investionen!G4:G5200),2)</f>
        <v>0</v>
      </c>
      <c r="BA775" s="53"/>
      <c r="BB775" s="53">
        <f>ROUND(SUMIF(Transaktionen!A4:A5200,BA775,Transaktionen!B4:B5200),8)</f>
        <v>0</v>
      </c>
      <c r="BC775" s="53">
        <f>ROUND(IFERROR(SUM(BB775*(VLOOKUP(BA775,API!1:1048576,13,FALSE))),0),2)</f>
        <v>0</v>
      </c>
    </row>
    <row r="776" spans="11:55" x14ac:dyDescent="0.25">
      <c r="K776" s="147" t="s">
        <v>1907</v>
      </c>
      <c r="L776" s="148" t="s">
        <v>2515</v>
      </c>
      <c r="M776" s="148" t="s">
        <v>3867</v>
      </c>
      <c r="R776" s="258"/>
      <c r="U776">
        <f>ROUND(IFERROR(SUM(T776*(VLOOKUP(S776,API!1:1048576,13,FALSE))),0),2)</f>
        <v>0</v>
      </c>
      <c r="V776">
        <f>ROUND(SUMIF(Investionen!A4:A5200,S776,Investionen!G4:G5200),2)</f>
        <v>0</v>
      </c>
      <c r="BA776" s="53"/>
      <c r="BB776" s="53">
        <f>ROUND(SUMIF(Transaktionen!A4:A5200,BA776,Transaktionen!B4:B5200),8)</f>
        <v>0</v>
      </c>
      <c r="BC776" s="53">
        <f>ROUND(IFERROR(SUM(BB776*(VLOOKUP(BA776,API!1:1048576,13,FALSE))),0),2)</f>
        <v>0</v>
      </c>
    </row>
    <row r="777" spans="11:55" x14ac:dyDescent="0.25">
      <c r="K777" s="147" t="s">
        <v>2184</v>
      </c>
      <c r="L777" s="148" t="s">
        <v>2515</v>
      </c>
      <c r="M777" s="148" t="s">
        <v>4181</v>
      </c>
      <c r="R777" s="258"/>
      <c r="U777">
        <f>ROUND(IFERROR(SUM(T777*(VLOOKUP(S777,API!1:1048576,13,FALSE))),0),2)</f>
        <v>0</v>
      </c>
      <c r="V777">
        <f>ROUND(SUMIF(Investionen!A4:A5200,S777,Investionen!G4:G5200),2)</f>
        <v>0</v>
      </c>
      <c r="BA777" s="53"/>
      <c r="BB777" s="53">
        <f>ROUND(SUMIF(Transaktionen!A4:A5200,BA777,Transaktionen!B4:B5200),8)</f>
        <v>0</v>
      </c>
      <c r="BC777" s="53">
        <f>ROUND(IFERROR(SUM(BB777*(VLOOKUP(BA777,API!1:1048576,13,FALSE))),0),2)</f>
        <v>0</v>
      </c>
    </row>
    <row r="778" spans="11:55" x14ac:dyDescent="0.25">
      <c r="K778" s="147" t="s">
        <v>851</v>
      </c>
      <c r="L778" s="148" t="s">
        <v>2430</v>
      </c>
      <c r="M778" s="148" t="s">
        <v>3042</v>
      </c>
      <c r="R778" s="258"/>
      <c r="U778">
        <f>ROUND(IFERROR(SUM(T778*(VLOOKUP(S778,API!1:1048576,13,FALSE))),0),2)</f>
        <v>0</v>
      </c>
      <c r="V778">
        <f>ROUND(SUMIF(Investionen!A4:A5200,S778,Investionen!G4:G5200),2)</f>
        <v>0</v>
      </c>
      <c r="BA778" s="53"/>
      <c r="BB778" s="53">
        <f>ROUND(SUMIF(Transaktionen!A4:A5200,BA778,Transaktionen!B4:B5200),8)</f>
        <v>0</v>
      </c>
      <c r="BC778" s="53">
        <f>ROUND(IFERROR(SUM(BB778*(VLOOKUP(BA778,API!1:1048576,13,FALSE))),0),2)</f>
        <v>0</v>
      </c>
    </row>
    <row r="779" spans="11:55" x14ac:dyDescent="0.25">
      <c r="K779" s="145" t="s">
        <v>1165</v>
      </c>
      <c r="L779" s="146" t="s">
        <v>2430</v>
      </c>
      <c r="M779" s="146" t="s">
        <v>3149</v>
      </c>
      <c r="R779" s="258"/>
      <c r="U779">
        <f>ROUND(IFERROR(SUM(T779*(VLOOKUP(S779,API!1:1048576,13,FALSE))),0),2)</f>
        <v>0</v>
      </c>
      <c r="V779">
        <f>ROUND(SUMIF(Investionen!A4:A5200,S779,Investionen!G4:G5200),2)</f>
        <v>0</v>
      </c>
      <c r="BA779" s="53"/>
      <c r="BB779" s="53">
        <f>ROUND(SUMIF(Transaktionen!A4:A5200,BA779,Transaktionen!B4:B5200),8)</f>
        <v>0</v>
      </c>
      <c r="BC779" s="53">
        <f>ROUND(IFERROR(SUM(BB779*(VLOOKUP(BA779,API!1:1048576,13,FALSE))),0),2)</f>
        <v>0</v>
      </c>
    </row>
    <row r="780" spans="11:55" x14ac:dyDescent="0.25">
      <c r="K780" s="147" t="s">
        <v>1184</v>
      </c>
      <c r="L780" s="148" t="s">
        <v>2430</v>
      </c>
      <c r="M780" s="148" t="s">
        <v>3185</v>
      </c>
      <c r="R780" s="258"/>
      <c r="U780">
        <f>ROUND(IFERROR(SUM(T780*(VLOOKUP(S780,API!1:1048576,13,FALSE))),0),2)</f>
        <v>0</v>
      </c>
      <c r="V780">
        <f>ROUND(SUMIF(Investionen!A4:A5200,S780,Investionen!G4:G5200),2)</f>
        <v>0</v>
      </c>
      <c r="BA780" s="53"/>
      <c r="BB780" s="53">
        <f>ROUND(SUMIF(Transaktionen!A4:A5200,BA780,Transaktionen!B4:B5200),8)</f>
        <v>0</v>
      </c>
      <c r="BC780" s="53">
        <f>ROUND(IFERROR(SUM(BB780*(VLOOKUP(BA780,API!1:1048576,13,FALSE))),0),2)</f>
        <v>0</v>
      </c>
    </row>
    <row r="781" spans="11:55" x14ac:dyDescent="0.25">
      <c r="K781" s="145" t="s">
        <v>1264</v>
      </c>
      <c r="L781" s="146" t="s">
        <v>2430</v>
      </c>
      <c r="M781" s="146" t="s">
        <v>3247</v>
      </c>
      <c r="R781" s="258"/>
      <c r="U781">
        <f>ROUND(IFERROR(SUM(T781*(VLOOKUP(S781,API!1:1048576,13,FALSE))),0),2)</f>
        <v>0</v>
      </c>
      <c r="V781">
        <f>ROUND(SUMIF(Investionen!A4:A5200,S781,Investionen!G4:G5200),2)</f>
        <v>0</v>
      </c>
      <c r="BA781" s="53"/>
      <c r="BB781" s="53">
        <f>ROUND(SUMIF(Transaktionen!A4:A5200,BA781,Transaktionen!B4:B5200),8)</f>
        <v>0</v>
      </c>
      <c r="BC781" s="53">
        <f>ROUND(IFERROR(SUM(BB781*(VLOOKUP(BA781,API!1:1048576,13,FALSE))),0),2)</f>
        <v>0</v>
      </c>
    </row>
    <row r="782" spans="11:55" x14ac:dyDescent="0.25">
      <c r="K782" s="147" t="s">
        <v>1313</v>
      </c>
      <c r="L782" s="148" t="s">
        <v>2430</v>
      </c>
      <c r="M782" s="148" t="s">
        <v>3299</v>
      </c>
      <c r="R782" s="258"/>
      <c r="U782">
        <f>ROUND(IFERROR(SUM(T782*(VLOOKUP(S782,API!1:1048576,13,FALSE))),0),2)</f>
        <v>0</v>
      </c>
      <c r="V782">
        <f>ROUND(SUMIF(Investionen!A4:A5200,S782,Investionen!G4:G5200),2)</f>
        <v>0</v>
      </c>
      <c r="BA782" s="53"/>
      <c r="BB782" s="53">
        <f>ROUND(SUMIF(Transaktionen!A4:A5200,BA782,Transaktionen!B4:B5200),8)</f>
        <v>0</v>
      </c>
      <c r="BC782" s="53">
        <f>ROUND(IFERROR(SUM(BB782*(VLOOKUP(BA782,API!1:1048576,13,FALSE))),0),2)</f>
        <v>0</v>
      </c>
    </row>
    <row r="783" spans="11:55" x14ac:dyDescent="0.25">
      <c r="K783" s="145" t="s">
        <v>1359</v>
      </c>
      <c r="L783" s="146" t="s">
        <v>2430</v>
      </c>
      <c r="M783" s="146" t="s">
        <v>3328</v>
      </c>
      <c r="R783" s="258"/>
      <c r="U783">
        <f>ROUND(IFERROR(SUM(T783*(VLOOKUP(S783,API!1:1048576,13,FALSE))),0),2)</f>
        <v>0</v>
      </c>
      <c r="V783">
        <f>ROUND(SUMIF(Investionen!A4:A5200,S783,Investionen!G4:G5200),2)</f>
        <v>0</v>
      </c>
      <c r="BA783" s="53"/>
      <c r="BB783" s="53">
        <f>ROUND(SUMIF(Transaktionen!A4:A5200,BA783,Transaktionen!B4:B5200),8)</f>
        <v>0</v>
      </c>
      <c r="BC783" s="53">
        <f>ROUND(IFERROR(SUM(BB783*(VLOOKUP(BA783,API!1:1048576,13,FALSE))),0),2)</f>
        <v>0</v>
      </c>
    </row>
    <row r="784" spans="11:55" x14ac:dyDescent="0.25">
      <c r="K784" s="145" t="s">
        <v>1413</v>
      </c>
      <c r="L784" s="146" t="s">
        <v>2430</v>
      </c>
      <c r="M784" s="146" t="s">
        <v>3388</v>
      </c>
      <c r="R784" s="258"/>
      <c r="U784">
        <f>ROUND(IFERROR(SUM(T784*(VLOOKUP(S784,API!1:1048576,13,FALSE))),0),2)</f>
        <v>0</v>
      </c>
      <c r="V784">
        <f>ROUND(SUMIF(Investionen!A4:A5200,S784,Investionen!G4:G5200),2)</f>
        <v>0</v>
      </c>
      <c r="BA784" s="53"/>
      <c r="BB784" s="53">
        <f>ROUND(SUMIF(Transaktionen!A4:A5200,BA784,Transaktionen!B4:B5200),8)</f>
        <v>0</v>
      </c>
      <c r="BC784" s="53">
        <f>ROUND(IFERROR(SUM(BB784*(VLOOKUP(BA784,API!1:1048576,13,FALSE))),0),2)</f>
        <v>0</v>
      </c>
    </row>
    <row r="785" spans="11:55" x14ac:dyDescent="0.25">
      <c r="K785" s="145" t="s">
        <v>1598</v>
      </c>
      <c r="L785" s="146" t="s">
        <v>2430</v>
      </c>
      <c r="M785" s="146" t="s">
        <v>3454</v>
      </c>
      <c r="R785" s="258"/>
      <c r="U785">
        <f>ROUND(IFERROR(SUM(T785*(VLOOKUP(S785,API!1:1048576,13,FALSE))),0),2)</f>
        <v>0</v>
      </c>
      <c r="V785">
        <f>ROUND(SUMIF(Investionen!A4:A5200,S785,Investionen!G4:G5200),2)</f>
        <v>0</v>
      </c>
      <c r="BA785" s="53"/>
      <c r="BB785" s="53">
        <f>ROUND(SUMIF(Transaktionen!A4:A5200,BA785,Transaktionen!B4:B5200),8)</f>
        <v>0</v>
      </c>
      <c r="BC785" s="53">
        <f>ROUND(IFERROR(SUM(BB785*(VLOOKUP(BA785,API!1:1048576,13,FALSE))),0),2)</f>
        <v>0</v>
      </c>
    </row>
    <row r="786" spans="11:55" x14ac:dyDescent="0.25">
      <c r="K786" s="145" t="s">
        <v>1506</v>
      </c>
      <c r="L786" s="146" t="s">
        <v>2430</v>
      </c>
      <c r="M786" s="146" t="s">
        <v>3485</v>
      </c>
      <c r="R786" s="258"/>
      <c r="U786">
        <f>ROUND(IFERROR(SUM(T786*(VLOOKUP(S786,API!1:1048576,13,FALSE))),0),2)</f>
        <v>0</v>
      </c>
      <c r="V786">
        <f>ROUND(SUMIF(Investionen!A4:A5200,S786,Investionen!G4:G5200),2)</f>
        <v>0</v>
      </c>
      <c r="BA786" s="53"/>
      <c r="BB786" s="53">
        <f>ROUND(SUMIF(Transaktionen!A4:A5200,BA786,Transaktionen!B4:B5200),8)</f>
        <v>0</v>
      </c>
      <c r="BC786" s="53">
        <f>ROUND(IFERROR(SUM(BB786*(VLOOKUP(BA786,API!1:1048576,13,FALSE))),0),2)</f>
        <v>0</v>
      </c>
    </row>
    <row r="787" spans="11:55" x14ac:dyDescent="0.25">
      <c r="K787" s="147" t="s">
        <v>1552</v>
      </c>
      <c r="L787" s="148" t="s">
        <v>2430</v>
      </c>
      <c r="M787" s="148" t="s">
        <v>3566</v>
      </c>
      <c r="R787" s="258"/>
      <c r="U787">
        <f>ROUND(IFERROR(SUM(T787*(VLOOKUP(S787,API!1:1048576,13,FALSE))),0),2)</f>
        <v>0</v>
      </c>
      <c r="V787">
        <f>ROUND(SUMIF(Investionen!A4:A5200,S787,Investionen!G4:G5200),2)</f>
        <v>0</v>
      </c>
      <c r="BA787" s="53"/>
      <c r="BB787" s="53">
        <f>ROUND(SUMIF(Transaktionen!A4:A5200,BA787,Transaktionen!B4:B5200),8)</f>
        <v>0</v>
      </c>
      <c r="BC787" s="53">
        <f>ROUND(IFERROR(SUM(BB787*(VLOOKUP(BA787,API!1:1048576,13,FALSE))),0),2)</f>
        <v>0</v>
      </c>
    </row>
    <row r="788" spans="11:55" x14ac:dyDescent="0.25">
      <c r="K788" s="145" t="s">
        <v>1566</v>
      </c>
      <c r="L788" s="146" t="s">
        <v>2430</v>
      </c>
      <c r="M788" s="146" t="s">
        <v>3583</v>
      </c>
      <c r="R788" s="258"/>
      <c r="U788">
        <f>ROUND(IFERROR(SUM(T788*(VLOOKUP(S788,API!1:1048576,13,FALSE))),0),2)</f>
        <v>0</v>
      </c>
      <c r="V788">
        <f>ROUND(SUMIF(Investionen!A4:A5200,S788,Investionen!G4:G5200),2)</f>
        <v>0</v>
      </c>
      <c r="BA788" s="53"/>
      <c r="BB788" s="53">
        <f>ROUND(SUMIF(Transaktionen!A4:A5200,BA788,Transaktionen!B4:B5200),8)</f>
        <v>0</v>
      </c>
      <c r="BC788" s="53">
        <f>ROUND(IFERROR(SUM(BB788*(VLOOKUP(BA788,API!1:1048576,13,FALSE))),0),2)</f>
        <v>0</v>
      </c>
    </row>
    <row r="789" spans="11:55" x14ac:dyDescent="0.25">
      <c r="K789" s="145" t="s">
        <v>1605</v>
      </c>
      <c r="L789" s="146" t="s">
        <v>2430</v>
      </c>
      <c r="M789" s="146" t="s">
        <v>3594</v>
      </c>
      <c r="R789" s="258"/>
      <c r="U789">
        <f>ROUND(IFERROR(SUM(T789*(VLOOKUP(S789,API!1:1048576,13,FALSE))),0),2)</f>
        <v>0</v>
      </c>
      <c r="V789">
        <f>ROUND(SUMIF(Investionen!A4:A5200,S789,Investionen!G4:G5200),2)</f>
        <v>0</v>
      </c>
      <c r="BA789" s="53"/>
      <c r="BB789" s="53">
        <f>ROUND(SUMIF(Transaktionen!A4:A5200,BA789,Transaktionen!B4:B5200),8)</f>
        <v>0</v>
      </c>
      <c r="BC789" s="53">
        <f>ROUND(IFERROR(SUM(BB789*(VLOOKUP(BA789,API!1:1048576,13,FALSE))),0),2)</f>
        <v>0</v>
      </c>
    </row>
    <row r="790" spans="11:55" x14ac:dyDescent="0.25">
      <c r="K790" s="145" t="s">
        <v>1640</v>
      </c>
      <c r="L790" s="146" t="s">
        <v>2430</v>
      </c>
      <c r="M790" s="146" t="s">
        <v>3603</v>
      </c>
      <c r="R790" s="258"/>
      <c r="U790">
        <f>ROUND(IFERROR(SUM(T790*(VLOOKUP(S790,API!1:1048576,13,FALSE))),0),2)</f>
        <v>0</v>
      </c>
      <c r="V790">
        <f>ROUND(SUMIF(Investionen!A4:A5200,S790,Investionen!G4:G5200),2)</f>
        <v>0</v>
      </c>
      <c r="BA790" s="53"/>
      <c r="BB790" s="53">
        <f>ROUND(SUMIF(Transaktionen!A4:A5200,BA790,Transaktionen!B4:B5200),8)</f>
        <v>0</v>
      </c>
      <c r="BC790" s="53">
        <f>ROUND(IFERROR(SUM(BB790*(VLOOKUP(BA790,API!1:1048576,13,FALSE))),0),2)</f>
        <v>0</v>
      </c>
    </row>
    <row r="791" spans="11:55" x14ac:dyDescent="0.25">
      <c r="K791" s="147" t="s">
        <v>1609</v>
      </c>
      <c r="L791" s="148" t="s">
        <v>2430</v>
      </c>
      <c r="M791" s="148" t="s">
        <v>3608</v>
      </c>
      <c r="R791" s="258"/>
      <c r="U791">
        <f>ROUND(IFERROR(SUM(T791*(VLOOKUP(S791,API!1:1048576,13,FALSE))),0),2)</f>
        <v>0</v>
      </c>
      <c r="V791">
        <f>ROUND(SUMIF(Investionen!A4:A5200,S791,Investionen!G4:G5200),2)</f>
        <v>0</v>
      </c>
      <c r="BA791" s="53"/>
      <c r="BB791" s="53">
        <f>ROUND(SUMIF(Transaktionen!A4:A5200,BA791,Transaktionen!B4:B5200),8)</f>
        <v>0</v>
      </c>
      <c r="BC791" s="53">
        <f>ROUND(IFERROR(SUM(BB791*(VLOOKUP(BA791,API!1:1048576,13,FALSE))),0),2)</f>
        <v>0</v>
      </c>
    </row>
    <row r="792" spans="11:55" x14ac:dyDescent="0.25">
      <c r="K792" s="147" t="s">
        <v>1716</v>
      </c>
      <c r="L792" s="148" t="s">
        <v>2430</v>
      </c>
      <c r="M792" s="148" t="s">
        <v>3659</v>
      </c>
      <c r="R792" s="258"/>
      <c r="U792">
        <f>ROUND(IFERROR(SUM(T792*(VLOOKUP(S792,API!1:1048576,13,FALSE))),0),2)</f>
        <v>0</v>
      </c>
      <c r="V792">
        <f>ROUND(SUMIF(Investionen!A4:A5200,S792,Investionen!G4:G5200),2)</f>
        <v>0</v>
      </c>
      <c r="BA792" s="53"/>
      <c r="BB792" s="53">
        <f>ROUND(SUMIF(Transaktionen!A4:A5200,BA792,Transaktionen!B4:B5200),8)</f>
        <v>0</v>
      </c>
      <c r="BC792" s="53">
        <f>ROUND(IFERROR(SUM(BB792*(VLOOKUP(BA792,API!1:1048576,13,FALSE))),0),2)</f>
        <v>0</v>
      </c>
    </row>
    <row r="793" spans="11:55" x14ac:dyDescent="0.25">
      <c r="K793" s="145" t="s">
        <v>1660</v>
      </c>
      <c r="L793" s="146" t="s">
        <v>2430</v>
      </c>
      <c r="M793" s="146" t="s">
        <v>3662</v>
      </c>
      <c r="R793" s="258"/>
      <c r="U793">
        <f>ROUND(IFERROR(SUM(T793*(VLOOKUP(S793,API!1:1048576,13,FALSE))),0),2)</f>
        <v>0</v>
      </c>
      <c r="V793">
        <f>ROUND(SUMIF(Investionen!A4:A5200,S793,Investionen!G4:G5200),2)</f>
        <v>0</v>
      </c>
      <c r="BA793" s="53"/>
      <c r="BB793" s="53">
        <f>ROUND(SUMIF(Transaktionen!A4:A5200,BA793,Transaktionen!B4:B5200),8)</f>
        <v>0</v>
      </c>
      <c r="BC793" s="53">
        <f>ROUND(IFERROR(SUM(BB793*(VLOOKUP(BA793,API!1:1048576,13,FALSE))),0),2)</f>
        <v>0</v>
      </c>
    </row>
    <row r="794" spans="11:55" x14ac:dyDescent="0.25">
      <c r="K794" s="147" t="s">
        <v>1694</v>
      </c>
      <c r="L794" s="148" t="s">
        <v>2430</v>
      </c>
      <c r="M794" s="148" t="s">
        <v>3674</v>
      </c>
      <c r="R794" s="258"/>
      <c r="U794">
        <f>ROUND(IFERROR(SUM(T794*(VLOOKUP(S794,API!1:1048576,13,FALSE))),0),2)</f>
        <v>0</v>
      </c>
      <c r="V794">
        <f>ROUND(SUMIF(Investionen!A4:A5200,S794,Investionen!G4:G5200),2)</f>
        <v>0</v>
      </c>
      <c r="BA794" s="53"/>
      <c r="BB794" s="53">
        <f>ROUND(SUMIF(Transaktionen!A4:A5200,BA794,Transaktionen!B4:B5200),8)</f>
        <v>0</v>
      </c>
      <c r="BC794" s="53">
        <f>ROUND(IFERROR(SUM(BB794*(VLOOKUP(BA794,API!1:1048576,13,FALSE))),0),2)</f>
        <v>0</v>
      </c>
    </row>
    <row r="795" spans="11:55" x14ac:dyDescent="0.25">
      <c r="K795" s="145" t="s">
        <v>1971</v>
      </c>
      <c r="L795" s="146" t="s">
        <v>2430</v>
      </c>
      <c r="M795" s="146" t="s">
        <v>3678</v>
      </c>
      <c r="R795" s="258"/>
      <c r="U795">
        <f>ROUND(IFERROR(SUM(T795*(VLOOKUP(S795,API!1:1048576,13,FALSE))),0),2)</f>
        <v>0</v>
      </c>
      <c r="V795">
        <f>ROUND(SUMIF(Investionen!A4:A5200,S795,Investionen!G4:G5200),2)</f>
        <v>0</v>
      </c>
      <c r="BA795" s="53"/>
      <c r="BB795" s="53">
        <f>ROUND(SUMIF(Transaktionen!A4:A5200,BA795,Transaktionen!B4:B5200),8)</f>
        <v>0</v>
      </c>
      <c r="BC795" s="53">
        <f>ROUND(IFERROR(SUM(BB795*(VLOOKUP(BA795,API!1:1048576,13,FALSE))),0),2)</f>
        <v>0</v>
      </c>
    </row>
    <row r="796" spans="11:55" x14ac:dyDescent="0.25">
      <c r="K796" s="145" t="s">
        <v>1692</v>
      </c>
      <c r="L796" s="146" t="s">
        <v>2430</v>
      </c>
      <c r="M796" s="146" t="s">
        <v>3690</v>
      </c>
      <c r="R796" s="258"/>
      <c r="U796">
        <f>ROUND(IFERROR(SUM(T796*(VLOOKUP(S796,API!1:1048576,13,FALSE))),0),2)</f>
        <v>0</v>
      </c>
      <c r="V796">
        <f>ROUND(SUMIF(Investionen!A4:A5200,S796,Investionen!G4:G5200),2)</f>
        <v>0</v>
      </c>
      <c r="BA796" s="53"/>
      <c r="BB796" s="53">
        <f>ROUND(SUMIF(Transaktionen!A4:A5200,BA796,Transaktionen!B4:B5200),8)</f>
        <v>0</v>
      </c>
      <c r="BC796" s="53">
        <f>ROUND(IFERROR(SUM(BB796*(VLOOKUP(BA796,API!1:1048576,13,FALSE))),0),2)</f>
        <v>0</v>
      </c>
    </row>
    <row r="797" spans="11:55" x14ac:dyDescent="0.25">
      <c r="K797" s="145" t="s">
        <v>1679</v>
      </c>
      <c r="L797" s="146" t="s">
        <v>2430</v>
      </c>
      <c r="M797" s="146" t="s">
        <v>3699</v>
      </c>
      <c r="R797" s="258"/>
      <c r="U797">
        <f>ROUND(IFERROR(SUM(T797*(VLOOKUP(S797,API!1:1048576,13,FALSE))),0),2)</f>
        <v>0</v>
      </c>
      <c r="V797">
        <f>ROUND(SUMIF(Investionen!A4:A5200,S797,Investionen!G4:G5200),2)</f>
        <v>0</v>
      </c>
      <c r="BA797" s="53"/>
      <c r="BB797" s="53">
        <f>ROUND(SUMIF(Transaktionen!A4:A5200,BA797,Transaktionen!B4:B5200),8)</f>
        <v>0</v>
      </c>
      <c r="BC797" s="53">
        <f>ROUND(IFERROR(SUM(BB797*(VLOOKUP(BA797,API!1:1048576,13,FALSE))),0),2)</f>
        <v>0</v>
      </c>
    </row>
    <row r="798" spans="11:55" x14ac:dyDescent="0.25">
      <c r="K798" s="147" t="s">
        <v>1735</v>
      </c>
      <c r="L798" s="148" t="s">
        <v>2430</v>
      </c>
      <c r="M798" s="148" t="s">
        <v>3730</v>
      </c>
      <c r="R798" s="258"/>
      <c r="U798">
        <f>ROUND(IFERROR(SUM(T798*(VLOOKUP(S798,API!1:1048576,13,FALSE))),0),2)</f>
        <v>0</v>
      </c>
      <c r="V798">
        <f>ROUND(SUMIF(Investionen!A4:A5200,S798,Investionen!G4:G5200),2)</f>
        <v>0</v>
      </c>
      <c r="BA798" s="53"/>
      <c r="BB798" s="53">
        <f>ROUND(SUMIF(Transaktionen!A4:A5200,BA798,Transaktionen!B4:B5200),8)</f>
        <v>0</v>
      </c>
      <c r="BC798" s="53">
        <f>ROUND(IFERROR(SUM(BB798*(VLOOKUP(BA798,API!1:1048576,13,FALSE))),0),2)</f>
        <v>0</v>
      </c>
    </row>
    <row r="799" spans="11:55" x14ac:dyDescent="0.25">
      <c r="K799" s="145" t="s">
        <v>1981</v>
      </c>
      <c r="L799" s="146" t="s">
        <v>2430</v>
      </c>
      <c r="M799" s="146" t="s">
        <v>3755</v>
      </c>
      <c r="R799" s="258"/>
      <c r="U799">
        <f>ROUND(IFERROR(SUM(T799*(VLOOKUP(S799,API!1:1048576,13,FALSE))),0),2)</f>
        <v>0</v>
      </c>
      <c r="V799">
        <f>ROUND(SUMIF(Investionen!A4:A5200,S799,Investionen!G4:G5200),2)</f>
        <v>0</v>
      </c>
      <c r="BA799" s="53"/>
      <c r="BB799" s="53">
        <f>ROUND(SUMIF(Transaktionen!A4:A5200,BA799,Transaktionen!B4:B5200),8)</f>
        <v>0</v>
      </c>
      <c r="BC799" s="53">
        <f>ROUND(IFERROR(SUM(BB799*(VLOOKUP(BA799,API!1:1048576,13,FALSE))),0),2)</f>
        <v>0</v>
      </c>
    </row>
    <row r="800" spans="11:55" x14ac:dyDescent="0.25">
      <c r="K800" s="145" t="s">
        <v>1785</v>
      </c>
      <c r="L800" s="146" t="s">
        <v>2430</v>
      </c>
      <c r="M800" s="146" t="s">
        <v>3757</v>
      </c>
      <c r="R800" s="258"/>
      <c r="U800">
        <f>ROUND(IFERROR(SUM(T800*(VLOOKUP(S800,API!1:1048576,13,FALSE))),0),2)</f>
        <v>0</v>
      </c>
      <c r="V800">
        <f>ROUND(SUMIF(Investionen!A4:A5200,S800,Investionen!G4:G5200),2)</f>
        <v>0</v>
      </c>
      <c r="BA800" s="53"/>
      <c r="BB800" s="53">
        <f>ROUND(SUMIF(Transaktionen!A4:A5200,BA800,Transaktionen!B4:B5200),8)</f>
        <v>0</v>
      </c>
      <c r="BC800" s="53">
        <f>ROUND(IFERROR(SUM(BB800*(VLOOKUP(BA800,API!1:1048576,13,FALSE))),0),2)</f>
        <v>0</v>
      </c>
    </row>
    <row r="801" spans="11:55" x14ac:dyDescent="0.25">
      <c r="K801" s="147" t="s">
        <v>1759</v>
      </c>
      <c r="L801" s="148" t="s">
        <v>2430</v>
      </c>
      <c r="M801" s="148" t="s">
        <v>3785</v>
      </c>
      <c r="R801" s="258"/>
      <c r="U801">
        <f>ROUND(IFERROR(SUM(T801*(VLOOKUP(S801,API!1:1048576,13,FALSE))),0),2)</f>
        <v>0</v>
      </c>
      <c r="V801">
        <f>ROUND(SUMIF(Investionen!A4:A5200,S801,Investionen!G4:G5200),2)</f>
        <v>0</v>
      </c>
      <c r="BA801" s="53"/>
      <c r="BB801" s="53">
        <f>ROUND(SUMIF(Transaktionen!A4:A5200,BA801,Transaktionen!B4:B5200),8)</f>
        <v>0</v>
      </c>
      <c r="BC801" s="53">
        <f>ROUND(IFERROR(SUM(BB801*(VLOOKUP(BA801,API!1:1048576,13,FALSE))),0),2)</f>
        <v>0</v>
      </c>
    </row>
    <row r="802" spans="11:55" x14ac:dyDescent="0.25">
      <c r="K802" s="147" t="s">
        <v>1988</v>
      </c>
      <c r="L802" s="148" t="s">
        <v>2430</v>
      </c>
      <c r="M802" s="148" t="s">
        <v>3791</v>
      </c>
      <c r="R802" s="258"/>
      <c r="U802">
        <f>ROUND(IFERROR(SUM(T802*(VLOOKUP(S802,API!1:1048576,13,FALSE))),0),2)</f>
        <v>0</v>
      </c>
      <c r="V802">
        <f>ROUND(SUMIF(Investionen!A4:A5200,S802,Investionen!G4:G5200),2)</f>
        <v>0</v>
      </c>
      <c r="BA802" s="53"/>
      <c r="BB802" s="53">
        <f>ROUND(SUMIF(Transaktionen!A4:A5200,BA802,Transaktionen!B4:B5200),8)</f>
        <v>0</v>
      </c>
      <c r="BC802" s="53">
        <f>ROUND(IFERROR(SUM(BB802*(VLOOKUP(BA802,API!1:1048576,13,FALSE))),0),2)</f>
        <v>0</v>
      </c>
    </row>
    <row r="803" spans="11:55" x14ac:dyDescent="0.25">
      <c r="K803" s="145" t="s">
        <v>2003</v>
      </c>
      <c r="L803" s="146" t="s">
        <v>2430</v>
      </c>
      <c r="M803" s="146" t="s">
        <v>3800</v>
      </c>
      <c r="R803" s="258"/>
      <c r="U803">
        <f>ROUND(IFERROR(SUM(T803*(VLOOKUP(S803,API!1:1048576,13,FALSE))),0),2)</f>
        <v>0</v>
      </c>
      <c r="V803">
        <f>ROUND(SUMIF(Investionen!A4:A5200,S803,Investionen!G4:G5200),2)</f>
        <v>0</v>
      </c>
      <c r="BA803" s="53"/>
      <c r="BB803" s="53">
        <f>ROUND(SUMIF(Transaktionen!A4:A5200,BA803,Transaktionen!B4:B5200),8)</f>
        <v>0</v>
      </c>
      <c r="BC803" s="53">
        <f>ROUND(IFERROR(SUM(BB803*(VLOOKUP(BA803,API!1:1048576,13,FALSE))),0),2)</f>
        <v>0</v>
      </c>
    </row>
    <row r="804" spans="11:55" x14ac:dyDescent="0.25">
      <c r="K804" s="147" t="s">
        <v>1841</v>
      </c>
      <c r="L804" s="148" t="s">
        <v>2430</v>
      </c>
      <c r="M804" s="148" t="s">
        <v>3825</v>
      </c>
      <c r="R804" s="258"/>
      <c r="U804">
        <f>ROUND(IFERROR(SUM(T804*(VLOOKUP(S804,API!1:1048576,13,FALSE))),0),2)</f>
        <v>0</v>
      </c>
      <c r="V804">
        <f>ROUND(SUMIF(Investionen!A4:A5200,S804,Investionen!G4:G5200),2)</f>
        <v>0</v>
      </c>
      <c r="BA804" s="53"/>
      <c r="BB804" s="53">
        <f>ROUND(SUMIF(Transaktionen!A4:A5200,BA804,Transaktionen!B4:B5200),8)</f>
        <v>0</v>
      </c>
      <c r="BC804" s="53">
        <f>ROUND(IFERROR(SUM(BB804*(VLOOKUP(BA804,API!1:1048576,13,FALSE))),0),2)</f>
        <v>0</v>
      </c>
    </row>
    <row r="805" spans="11:55" x14ac:dyDescent="0.25">
      <c r="K805" s="145" t="s">
        <v>1866</v>
      </c>
      <c r="L805" s="146" t="s">
        <v>2430</v>
      </c>
      <c r="M805" s="146" t="s">
        <v>3828</v>
      </c>
      <c r="R805" s="258"/>
      <c r="U805">
        <f>ROUND(IFERROR(SUM(T805*(VLOOKUP(S805,API!1:1048576,13,FALSE))),0),2)</f>
        <v>0</v>
      </c>
      <c r="V805">
        <f>ROUND(SUMIF(Investionen!A4:A5200,S805,Investionen!G4:G5200),2)</f>
        <v>0</v>
      </c>
      <c r="BA805" s="53"/>
      <c r="BB805" s="53">
        <f>ROUND(SUMIF(Transaktionen!A4:A5200,BA805,Transaktionen!B4:B5200),8)</f>
        <v>0</v>
      </c>
      <c r="BC805" s="53">
        <f>ROUND(IFERROR(SUM(BB805*(VLOOKUP(BA805,API!1:1048576,13,FALSE))),0),2)</f>
        <v>0</v>
      </c>
    </row>
    <row r="806" spans="11:55" x14ac:dyDescent="0.25">
      <c r="K806" s="145" t="s">
        <v>1847</v>
      </c>
      <c r="L806" s="146" t="s">
        <v>2430</v>
      </c>
      <c r="M806" s="146" t="s">
        <v>3849</v>
      </c>
      <c r="R806" s="258"/>
      <c r="U806">
        <f>ROUND(IFERROR(SUM(T806*(VLOOKUP(S806,API!1:1048576,13,FALSE))),0),2)</f>
        <v>0</v>
      </c>
      <c r="V806">
        <f>ROUND(SUMIF(Investionen!A4:A5200,S806,Investionen!G4:G5200),2)</f>
        <v>0</v>
      </c>
      <c r="BA806" s="53"/>
      <c r="BB806" s="53">
        <f>ROUND(SUMIF(Transaktionen!A4:A5200,BA806,Transaktionen!B4:B5200),8)</f>
        <v>0</v>
      </c>
      <c r="BC806" s="53">
        <f>ROUND(IFERROR(SUM(BB806*(VLOOKUP(BA806,API!1:1048576,13,FALSE))),0),2)</f>
        <v>0</v>
      </c>
    </row>
    <row r="807" spans="11:55" x14ac:dyDescent="0.25">
      <c r="K807" s="147" t="s">
        <v>1858</v>
      </c>
      <c r="L807" s="148" t="s">
        <v>2430</v>
      </c>
      <c r="M807" s="148" t="s">
        <v>3852</v>
      </c>
      <c r="R807" s="258"/>
      <c r="U807">
        <f>ROUND(IFERROR(SUM(T807*(VLOOKUP(S807,API!1:1048576,13,FALSE))),0),2)</f>
        <v>0</v>
      </c>
      <c r="V807">
        <f>ROUND(SUMIF(Investionen!A4:A5200,S807,Investionen!G4:G5200),2)</f>
        <v>0</v>
      </c>
      <c r="BA807" s="53"/>
      <c r="BB807" s="53">
        <f>ROUND(SUMIF(Transaktionen!A4:A5200,BA807,Transaktionen!B4:B5200),8)</f>
        <v>0</v>
      </c>
      <c r="BC807" s="53">
        <f>ROUND(IFERROR(SUM(BB807*(VLOOKUP(BA807,API!1:1048576,13,FALSE))),0),2)</f>
        <v>0</v>
      </c>
    </row>
    <row r="808" spans="11:55" x14ac:dyDescent="0.25">
      <c r="K808" s="145" t="s">
        <v>1882</v>
      </c>
      <c r="L808" s="146" t="s">
        <v>2430</v>
      </c>
      <c r="M808" s="146" t="s">
        <v>3855</v>
      </c>
      <c r="R808" s="258"/>
      <c r="U808">
        <f>ROUND(IFERROR(SUM(T808*(VLOOKUP(S808,API!1:1048576,13,FALSE))),0),2)</f>
        <v>0</v>
      </c>
      <c r="V808">
        <f>ROUND(SUMIF(Investionen!A4:A5200,S808,Investionen!G4:G5200),2)</f>
        <v>0</v>
      </c>
      <c r="BA808" s="53"/>
      <c r="BB808" s="53">
        <f>ROUND(SUMIF(Transaktionen!A4:A5200,BA808,Transaktionen!B4:B5200),8)</f>
        <v>0</v>
      </c>
      <c r="BC808" s="53">
        <f>ROUND(IFERROR(SUM(BB808*(VLOOKUP(BA808,API!1:1048576,13,FALSE))),0),2)</f>
        <v>0</v>
      </c>
    </row>
    <row r="809" spans="11:55" x14ac:dyDescent="0.25">
      <c r="K809" s="147" t="s">
        <v>1881</v>
      </c>
      <c r="L809" s="148" t="s">
        <v>2430</v>
      </c>
      <c r="M809" s="148" t="s">
        <v>3864</v>
      </c>
      <c r="R809" s="258"/>
      <c r="U809">
        <f>ROUND(IFERROR(SUM(T809*(VLOOKUP(S809,API!1:1048576,13,FALSE))),0),2)</f>
        <v>0</v>
      </c>
      <c r="V809">
        <f>ROUND(SUMIF(Investionen!A4:A5200,S809,Investionen!G4:G5200),2)</f>
        <v>0</v>
      </c>
      <c r="BA809" s="53"/>
      <c r="BB809" s="53">
        <f>ROUND(SUMIF(Transaktionen!A4:A5200,BA809,Transaktionen!B4:B5200),8)</f>
        <v>0</v>
      </c>
      <c r="BC809" s="53">
        <f>ROUND(IFERROR(SUM(BB809*(VLOOKUP(BA809,API!1:1048576,13,FALSE))),0),2)</f>
        <v>0</v>
      </c>
    </row>
    <row r="810" spans="11:55" x14ac:dyDescent="0.25">
      <c r="K810" s="147" t="s">
        <v>1905</v>
      </c>
      <c r="L810" s="148" t="s">
        <v>2430</v>
      </c>
      <c r="M810" s="148" t="s">
        <v>3878</v>
      </c>
      <c r="R810" s="258"/>
      <c r="U810">
        <f>ROUND(IFERROR(SUM(T810*(VLOOKUP(S810,API!1:1048576,13,FALSE))),0),2)</f>
        <v>0</v>
      </c>
      <c r="V810">
        <f>ROUND(SUMIF(Investionen!A4:A5200,S810,Investionen!G4:G5200),2)</f>
        <v>0</v>
      </c>
      <c r="BA810" s="53"/>
      <c r="BB810" s="53">
        <f>ROUND(SUMIF(Transaktionen!A4:A5200,BA810,Transaktionen!B4:B5200),8)</f>
        <v>0</v>
      </c>
      <c r="BC810" s="53">
        <f>ROUND(IFERROR(SUM(BB810*(VLOOKUP(BA810,API!1:1048576,13,FALSE))),0),2)</f>
        <v>0</v>
      </c>
    </row>
    <row r="811" spans="11:55" x14ac:dyDescent="0.25">
      <c r="K811" s="145" t="s">
        <v>2052</v>
      </c>
      <c r="L811" s="146" t="s">
        <v>2430</v>
      </c>
      <c r="M811" s="146" t="s">
        <v>3887</v>
      </c>
      <c r="R811" s="258"/>
      <c r="U811">
        <f>ROUND(IFERROR(SUM(T811*(VLOOKUP(S811,API!1:1048576,13,FALSE))),0),2)</f>
        <v>0</v>
      </c>
      <c r="V811">
        <f>ROUND(SUMIF(Investionen!A4:A5200,S811,Investionen!G4:G5200),2)</f>
        <v>0</v>
      </c>
      <c r="BA811" s="53"/>
      <c r="BB811" s="53">
        <f>ROUND(SUMIF(Transaktionen!A4:A5200,BA811,Transaktionen!B4:B5200),8)</f>
        <v>0</v>
      </c>
      <c r="BC811" s="53">
        <f>ROUND(IFERROR(SUM(BB811*(VLOOKUP(BA811,API!1:1048576,13,FALSE))),0),2)</f>
        <v>0</v>
      </c>
    </row>
    <row r="812" spans="11:55" x14ac:dyDescent="0.25">
      <c r="K812" s="145" t="s">
        <v>1909</v>
      </c>
      <c r="L812" s="146" t="s">
        <v>2430</v>
      </c>
      <c r="M812" s="146" t="s">
        <v>3898</v>
      </c>
      <c r="R812" s="258"/>
      <c r="U812">
        <f>ROUND(IFERROR(SUM(T812*(VLOOKUP(S812,API!1:1048576,13,FALSE))),0),2)</f>
        <v>0</v>
      </c>
      <c r="V812">
        <f>ROUND(SUMIF(Investionen!A4:A5200,S812,Investionen!G4:G5200),2)</f>
        <v>0</v>
      </c>
      <c r="BA812" s="53"/>
      <c r="BB812" s="53">
        <f>ROUND(SUMIF(Transaktionen!A4:A5200,BA812,Transaktionen!B4:B5200),8)</f>
        <v>0</v>
      </c>
      <c r="BC812" s="53">
        <f>ROUND(IFERROR(SUM(BB812*(VLOOKUP(BA812,API!1:1048576,13,FALSE))),0),2)</f>
        <v>0</v>
      </c>
    </row>
    <row r="813" spans="11:55" x14ac:dyDescent="0.25">
      <c r="K813" s="147" t="s">
        <v>1918</v>
      </c>
      <c r="L813" s="148" t="s">
        <v>2430</v>
      </c>
      <c r="M813" s="148" t="s">
        <v>3900</v>
      </c>
      <c r="R813" s="258"/>
      <c r="U813">
        <f>ROUND(IFERROR(SUM(T813*(VLOOKUP(S813,API!1:1048576,13,FALSE))),0),2)</f>
        <v>0</v>
      </c>
      <c r="V813">
        <f>ROUND(SUMIF(Investionen!A4:A5200,S813,Investionen!G4:G5200),2)</f>
        <v>0</v>
      </c>
      <c r="BA813" s="53"/>
      <c r="BB813" s="53">
        <f>ROUND(SUMIF(Transaktionen!A4:A5200,BA813,Transaktionen!B4:B5200),8)</f>
        <v>0</v>
      </c>
      <c r="BC813" s="53">
        <f>ROUND(IFERROR(SUM(BB813*(VLOOKUP(BA813,API!1:1048576,13,FALSE))),0),2)</f>
        <v>0</v>
      </c>
    </row>
    <row r="814" spans="11:55" x14ac:dyDescent="0.25">
      <c r="K814" s="147" t="s">
        <v>2039</v>
      </c>
      <c r="L814" s="148" t="s">
        <v>2430</v>
      </c>
      <c r="M814" s="148" t="s">
        <v>3915</v>
      </c>
      <c r="R814" s="258"/>
      <c r="U814">
        <f>ROUND(IFERROR(SUM(T814*(VLOOKUP(S814,API!1:1048576,13,FALSE))),0),2)</f>
        <v>0</v>
      </c>
      <c r="V814">
        <f>ROUND(SUMIF(Investionen!A4:A5200,S814,Investionen!G4:G5200),2)</f>
        <v>0</v>
      </c>
      <c r="BA814" s="53"/>
      <c r="BB814" s="53">
        <f>ROUND(SUMIF(Transaktionen!A4:A5200,BA814,Transaktionen!B4:B5200),8)</f>
        <v>0</v>
      </c>
      <c r="BC814" s="53">
        <f>ROUND(IFERROR(SUM(BB814*(VLOOKUP(BA814,API!1:1048576,13,FALSE))),0),2)</f>
        <v>0</v>
      </c>
    </row>
    <row r="815" spans="11:55" x14ac:dyDescent="0.25">
      <c r="K815" s="145" t="s">
        <v>2082</v>
      </c>
      <c r="L815" s="146" t="s">
        <v>2430</v>
      </c>
      <c r="M815" s="146" t="s">
        <v>3923</v>
      </c>
      <c r="R815" s="258"/>
      <c r="U815">
        <f>ROUND(IFERROR(SUM(T815*(VLOOKUP(S815,API!1:1048576,13,FALSE))),0),2)</f>
        <v>0</v>
      </c>
      <c r="V815">
        <f>ROUND(SUMIF(Investionen!A4:A5200,S815,Investionen!G4:G5200),2)</f>
        <v>0</v>
      </c>
      <c r="BA815" s="53"/>
      <c r="BB815" s="53">
        <f>ROUND(SUMIF(Transaktionen!A4:A5200,BA815,Transaktionen!B4:B5200),8)</f>
        <v>0</v>
      </c>
      <c r="BC815" s="53">
        <f>ROUND(IFERROR(SUM(BB815*(VLOOKUP(BA815,API!1:1048576,13,FALSE))),0),2)</f>
        <v>0</v>
      </c>
    </row>
    <row r="816" spans="11:55" x14ac:dyDescent="0.25">
      <c r="K816" s="145" t="s">
        <v>2096</v>
      </c>
      <c r="L816" s="146" t="s">
        <v>2430</v>
      </c>
      <c r="M816" s="146" t="s">
        <v>3696</v>
      </c>
      <c r="R816" s="258"/>
      <c r="U816">
        <f>ROUND(IFERROR(SUM(T816*(VLOOKUP(S816,API!1:1048576,13,FALSE))),0),2)</f>
        <v>0</v>
      </c>
      <c r="V816">
        <f>ROUND(SUMIF(Investionen!A4:A5200,S816,Investionen!G4:G5200),2)</f>
        <v>0</v>
      </c>
      <c r="BA816" s="53"/>
      <c r="BB816" s="53">
        <f>ROUND(SUMIF(Transaktionen!A4:A5200,BA816,Transaktionen!B4:B5200),8)</f>
        <v>0</v>
      </c>
      <c r="BC816" s="53">
        <f>ROUND(IFERROR(SUM(BB816*(VLOOKUP(BA816,API!1:1048576,13,FALSE))),0),2)</f>
        <v>0</v>
      </c>
    </row>
    <row r="817" spans="11:55" x14ac:dyDescent="0.25">
      <c r="K817" s="147" t="s">
        <v>1643</v>
      </c>
      <c r="L817" s="148" t="s">
        <v>2430</v>
      </c>
      <c r="M817" s="148" t="s">
        <v>3636</v>
      </c>
      <c r="R817" s="258"/>
      <c r="U817">
        <f>ROUND(IFERROR(SUM(T817*(VLOOKUP(S817,API!1:1048576,13,FALSE))),0),2)</f>
        <v>0</v>
      </c>
      <c r="V817">
        <f>ROUND(SUMIF(Investionen!A4:A5200,S817,Investionen!G4:G5200),2)</f>
        <v>0</v>
      </c>
      <c r="BA817" s="53"/>
      <c r="BB817" s="53">
        <f>ROUND(SUMIF(Transaktionen!A4:A5200,BA817,Transaktionen!B4:B5200),8)</f>
        <v>0</v>
      </c>
      <c r="BC817" s="53">
        <f>ROUND(IFERROR(SUM(BB817*(VLOOKUP(BA817,API!1:1048576,13,FALSE))),0),2)</f>
        <v>0</v>
      </c>
    </row>
    <row r="818" spans="11:55" x14ac:dyDescent="0.25">
      <c r="K818" s="145" t="s">
        <v>1649</v>
      </c>
      <c r="L818" s="146" t="s">
        <v>2430</v>
      </c>
      <c r="M818" s="146" t="s">
        <v>3946</v>
      </c>
      <c r="R818" s="258"/>
      <c r="U818">
        <f>ROUND(IFERROR(SUM(T818*(VLOOKUP(S818,API!1:1048576,13,FALSE))),0),2)</f>
        <v>0</v>
      </c>
      <c r="V818">
        <f>ROUND(SUMIF(Investionen!A4:A5200,S818,Investionen!G4:G5200),2)</f>
        <v>0</v>
      </c>
      <c r="BA818" s="53"/>
      <c r="BB818" s="53">
        <f>ROUND(SUMIF(Transaktionen!A4:A5200,BA818,Transaktionen!B4:B5200),8)</f>
        <v>0</v>
      </c>
      <c r="BC818" s="53">
        <f>ROUND(IFERROR(SUM(BB818*(VLOOKUP(BA818,API!1:1048576,13,FALSE))),0),2)</f>
        <v>0</v>
      </c>
    </row>
    <row r="819" spans="11:55" x14ac:dyDescent="0.25">
      <c r="K819" s="145" t="s">
        <v>1983</v>
      </c>
      <c r="L819" s="146" t="s">
        <v>2430</v>
      </c>
      <c r="M819" s="146" t="s">
        <v>3950</v>
      </c>
      <c r="R819" s="258"/>
      <c r="U819">
        <f>ROUND(IFERROR(SUM(T819*(VLOOKUP(S819,API!1:1048576,13,FALSE))),0),2)</f>
        <v>0</v>
      </c>
      <c r="V819">
        <f>ROUND(SUMIF(Investionen!A4:A5200,S819,Investionen!G4:G5200),2)</f>
        <v>0</v>
      </c>
      <c r="BA819" s="53"/>
      <c r="BB819" s="53">
        <f>ROUND(SUMIF(Transaktionen!A4:A5200,BA819,Transaktionen!B4:B5200),8)</f>
        <v>0</v>
      </c>
      <c r="BC819" s="53">
        <f>ROUND(IFERROR(SUM(BB819*(VLOOKUP(BA819,API!1:1048576,13,FALSE))),0),2)</f>
        <v>0</v>
      </c>
    </row>
    <row r="820" spans="11:55" x14ac:dyDescent="0.25">
      <c r="K820" s="145" t="s">
        <v>1976</v>
      </c>
      <c r="L820" s="146" t="s">
        <v>2430</v>
      </c>
      <c r="M820" s="146" t="s">
        <v>3952</v>
      </c>
      <c r="R820" s="258"/>
      <c r="U820">
        <f>ROUND(IFERROR(SUM(T820*(VLOOKUP(S820,API!1:1048576,13,FALSE))),0),2)</f>
        <v>0</v>
      </c>
      <c r="V820">
        <f>ROUND(SUMIF(Investionen!A4:A5200,S820,Investionen!G4:G5200),2)</f>
        <v>0</v>
      </c>
      <c r="BA820" s="53"/>
      <c r="BB820" s="53">
        <f>ROUND(SUMIF(Transaktionen!A4:A5200,BA820,Transaktionen!B4:B5200),8)</f>
        <v>0</v>
      </c>
      <c r="BC820" s="53">
        <f>ROUND(IFERROR(SUM(BB820*(VLOOKUP(BA820,API!1:1048576,13,FALSE))),0),2)</f>
        <v>0</v>
      </c>
    </row>
    <row r="821" spans="11:55" x14ac:dyDescent="0.25">
      <c r="K821" s="147" t="s">
        <v>1704</v>
      </c>
      <c r="L821" s="148" t="s">
        <v>2430</v>
      </c>
      <c r="M821" s="148" t="s">
        <v>3954</v>
      </c>
      <c r="R821" s="258"/>
      <c r="U821">
        <f>ROUND(IFERROR(SUM(T821*(VLOOKUP(S821,API!1:1048576,13,FALSE))),0),2)</f>
        <v>0</v>
      </c>
      <c r="V821">
        <f>ROUND(SUMIF(Investionen!A4:A5200,S821,Investionen!G4:G5200),2)</f>
        <v>0</v>
      </c>
      <c r="BA821" s="53"/>
      <c r="BB821" s="53">
        <f>ROUND(SUMIF(Transaktionen!A4:A5200,BA821,Transaktionen!B4:B5200),8)</f>
        <v>0</v>
      </c>
      <c r="BC821" s="53">
        <f>ROUND(IFERROR(SUM(BB821*(VLOOKUP(BA821,API!1:1048576,13,FALSE))),0),2)</f>
        <v>0</v>
      </c>
    </row>
    <row r="822" spans="11:55" x14ac:dyDescent="0.25">
      <c r="K822" s="147" t="s">
        <v>1973</v>
      </c>
      <c r="L822" s="148" t="s">
        <v>2430</v>
      </c>
      <c r="M822" s="148" t="s">
        <v>3958</v>
      </c>
      <c r="R822" s="258"/>
      <c r="U822">
        <f>ROUND(IFERROR(SUM(T822*(VLOOKUP(S822,API!1:1048576,13,FALSE))),0),2)</f>
        <v>0</v>
      </c>
      <c r="V822">
        <f>ROUND(SUMIF(Investionen!A4:A5200,S822,Investionen!G4:G5200),2)</f>
        <v>0</v>
      </c>
      <c r="BA822" s="53"/>
      <c r="BB822" s="53">
        <f>ROUND(SUMIF(Transaktionen!A4:A5200,BA822,Transaktionen!B4:B5200),8)</f>
        <v>0</v>
      </c>
      <c r="BC822" s="53">
        <f>ROUND(IFERROR(SUM(BB822*(VLOOKUP(BA822,API!1:1048576,13,FALSE))),0),2)</f>
        <v>0</v>
      </c>
    </row>
    <row r="823" spans="11:55" x14ac:dyDescent="0.25">
      <c r="K823" s="147" t="s">
        <v>1701</v>
      </c>
      <c r="L823" s="148" t="s">
        <v>2430</v>
      </c>
      <c r="M823" s="148" t="s">
        <v>3959</v>
      </c>
      <c r="R823" s="258"/>
      <c r="U823">
        <f>ROUND(IFERROR(SUM(T823*(VLOOKUP(S823,API!1:1048576,13,FALSE))),0),2)</f>
        <v>0</v>
      </c>
      <c r="V823">
        <f>ROUND(SUMIF(Investionen!A4:A5200,S823,Investionen!G4:G5200),2)</f>
        <v>0</v>
      </c>
      <c r="BA823" s="53"/>
      <c r="BB823" s="53">
        <f>ROUND(SUMIF(Transaktionen!A4:A5200,BA823,Transaktionen!B4:B5200),8)</f>
        <v>0</v>
      </c>
      <c r="BC823" s="53">
        <f>ROUND(IFERROR(SUM(BB823*(VLOOKUP(BA823,API!1:1048576,13,FALSE))),0),2)</f>
        <v>0</v>
      </c>
    </row>
    <row r="824" spans="11:55" x14ac:dyDescent="0.25">
      <c r="K824" s="147" t="s">
        <v>1793</v>
      </c>
      <c r="L824" s="148" t="s">
        <v>2430</v>
      </c>
      <c r="M824" s="148" t="s">
        <v>3702</v>
      </c>
      <c r="R824" s="258"/>
      <c r="U824">
        <f>ROUND(IFERROR(SUM(T824*(VLOOKUP(S824,API!1:1048576,13,FALSE))),0),2)</f>
        <v>0</v>
      </c>
      <c r="V824">
        <f>ROUND(SUMIF(Investionen!A4:A5200,S824,Investionen!G4:G5200),2)</f>
        <v>0</v>
      </c>
      <c r="BA824" s="53"/>
      <c r="BB824" s="53">
        <f>ROUND(SUMIF(Transaktionen!A4:A5200,BA824,Transaktionen!B4:B5200),8)</f>
        <v>0</v>
      </c>
      <c r="BC824" s="53">
        <f>ROUND(IFERROR(SUM(BB824*(VLOOKUP(BA824,API!1:1048576,13,FALSE))),0),2)</f>
        <v>0</v>
      </c>
    </row>
    <row r="825" spans="11:55" x14ac:dyDescent="0.25">
      <c r="K825" s="145" t="s">
        <v>1769</v>
      </c>
      <c r="L825" s="146" t="s">
        <v>2430</v>
      </c>
      <c r="M825" s="146" t="s">
        <v>3969</v>
      </c>
      <c r="R825" s="258"/>
      <c r="U825">
        <f>ROUND(IFERROR(SUM(T825*(VLOOKUP(S825,API!1:1048576,13,FALSE))),0),2)</f>
        <v>0</v>
      </c>
      <c r="V825">
        <f>ROUND(SUMIF(Investionen!A4:A5200,S825,Investionen!G4:G5200),2)</f>
        <v>0</v>
      </c>
      <c r="BA825" s="53"/>
      <c r="BB825" s="53">
        <f>ROUND(SUMIF(Transaktionen!A4:A5200,BA825,Transaktionen!B4:B5200),8)</f>
        <v>0</v>
      </c>
      <c r="BC825" s="53">
        <f>ROUND(IFERROR(SUM(BB825*(VLOOKUP(BA825,API!1:1048576,13,FALSE))),0),2)</f>
        <v>0</v>
      </c>
    </row>
    <row r="826" spans="11:55" x14ac:dyDescent="0.25">
      <c r="K826" s="145" t="s">
        <v>1812</v>
      </c>
      <c r="L826" s="146" t="s">
        <v>2430</v>
      </c>
      <c r="M826" s="146" t="s">
        <v>3974</v>
      </c>
      <c r="R826" s="258"/>
      <c r="U826">
        <f>ROUND(IFERROR(SUM(T826*(VLOOKUP(S826,API!1:1048576,13,FALSE))),0),2)</f>
        <v>0</v>
      </c>
      <c r="V826">
        <f>ROUND(SUMIF(Investionen!A4:A5200,S826,Investionen!G4:G5200),2)</f>
        <v>0</v>
      </c>
      <c r="BA826" s="53"/>
      <c r="BB826" s="53">
        <f>ROUND(SUMIF(Transaktionen!A4:A5200,BA826,Transaktionen!B4:B5200),8)</f>
        <v>0</v>
      </c>
      <c r="BC826" s="53">
        <f>ROUND(IFERROR(SUM(BB826*(VLOOKUP(BA826,API!1:1048576,13,FALSE))),0),2)</f>
        <v>0</v>
      </c>
    </row>
    <row r="827" spans="11:55" x14ac:dyDescent="0.25">
      <c r="K827" s="145" t="s">
        <v>1995</v>
      </c>
      <c r="L827" s="146" t="s">
        <v>2430</v>
      </c>
      <c r="M827" s="146" t="s">
        <v>3677</v>
      </c>
      <c r="R827" s="258"/>
      <c r="U827">
        <f>ROUND(IFERROR(SUM(T827*(VLOOKUP(S827,API!1:1048576,13,FALSE))),0),2)</f>
        <v>0</v>
      </c>
      <c r="V827">
        <f>ROUND(SUMIF(Investionen!A4:A5200,S827,Investionen!G4:G5200),2)</f>
        <v>0</v>
      </c>
      <c r="BA827" s="53"/>
      <c r="BB827" s="53">
        <f>ROUND(SUMIF(Transaktionen!A4:A5200,BA827,Transaktionen!B4:B5200),8)</f>
        <v>0</v>
      </c>
      <c r="BC827" s="53">
        <f>ROUND(IFERROR(SUM(BB827*(VLOOKUP(BA827,API!1:1048576,13,FALSE))),0),2)</f>
        <v>0</v>
      </c>
    </row>
    <row r="828" spans="11:55" x14ac:dyDescent="0.25">
      <c r="K828" s="145" t="s">
        <v>1821</v>
      </c>
      <c r="L828" s="146" t="s">
        <v>2430</v>
      </c>
      <c r="M828" s="146" t="s">
        <v>3982</v>
      </c>
      <c r="R828" s="258"/>
      <c r="U828">
        <f>ROUND(IFERROR(SUM(T828*(VLOOKUP(S828,API!1:1048576,13,FALSE))),0),2)</f>
        <v>0</v>
      </c>
      <c r="V828">
        <f>ROUND(SUMIF(Investionen!A4:A5200,S828,Investionen!G4:G5200),2)</f>
        <v>0</v>
      </c>
      <c r="BA828" s="53"/>
      <c r="BB828" s="53">
        <f>ROUND(SUMIF(Transaktionen!A4:A5200,BA828,Transaktionen!B4:B5200),8)</f>
        <v>0</v>
      </c>
      <c r="BC828" s="53">
        <f>ROUND(IFERROR(SUM(BB828*(VLOOKUP(BA828,API!1:1048576,13,FALSE))),0),2)</f>
        <v>0</v>
      </c>
    </row>
    <row r="829" spans="11:55" x14ac:dyDescent="0.25">
      <c r="K829" s="145" t="s">
        <v>1997</v>
      </c>
      <c r="L829" s="146" t="s">
        <v>2430</v>
      </c>
      <c r="M829" s="146" t="s">
        <v>3985</v>
      </c>
      <c r="R829" s="258"/>
      <c r="U829">
        <f>ROUND(IFERROR(SUM(T829*(VLOOKUP(S829,API!1:1048576,13,FALSE))),0),2)</f>
        <v>0</v>
      </c>
      <c r="V829">
        <f>ROUND(SUMIF(Investionen!A4:A5200,S829,Investionen!G4:G5200),2)</f>
        <v>0</v>
      </c>
      <c r="BA829" s="53"/>
      <c r="BB829" s="53">
        <f>ROUND(SUMIF(Transaktionen!A4:A5200,BA829,Transaktionen!B4:B5200),8)</f>
        <v>0</v>
      </c>
      <c r="BC829" s="53">
        <f>ROUND(IFERROR(SUM(BB829*(VLOOKUP(BA829,API!1:1048576,13,FALSE))),0),2)</f>
        <v>0</v>
      </c>
    </row>
    <row r="830" spans="11:55" x14ac:dyDescent="0.25">
      <c r="K830" s="147" t="s">
        <v>1998</v>
      </c>
      <c r="L830" s="148" t="s">
        <v>2430</v>
      </c>
      <c r="M830" s="148" t="s">
        <v>3987</v>
      </c>
      <c r="R830" s="258"/>
      <c r="U830">
        <f>ROUND(IFERROR(SUM(T830*(VLOOKUP(S830,API!1:1048576,13,FALSE))),0),2)</f>
        <v>0</v>
      </c>
      <c r="V830">
        <f>ROUND(SUMIF(Investionen!A4:A5200,S830,Investionen!G4:G5200),2)</f>
        <v>0</v>
      </c>
      <c r="BA830" s="53"/>
      <c r="BB830" s="53">
        <f>ROUND(SUMIF(Transaktionen!A4:A5200,BA830,Transaktionen!B4:B5200),8)</f>
        <v>0</v>
      </c>
      <c r="BC830" s="53">
        <f>ROUND(IFERROR(SUM(BB830*(VLOOKUP(BA830,API!1:1048576,13,FALSE))),0),2)</f>
        <v>0</v>
      </c>
    </row>
    <row r="831" spans="11:55" x14ac:dyDescent="0.25">
      <c r="K831" s="147" t="s">
        <v>1800</v>
      </c>
      <c r="L831" s="148" t="s">
        <v>2430</v>
      </c>
      <c r="M831" s="148" t="s">
        <v>3992</v>
      </c>
      <c r="R831" s="258"/>
      <c r="U831">
        <f>ROUND(IFERROR(SUM(T831*(VLOOKUP(S831,API!1:1048576,13,FALSE))),0),2)</f>
        <v>0</v>
      </c>
      <c r="V831">
        <f>ROUND(SUMIF(Investionen!A4:A5200,S831,Investionen!G4:G5200),2)</f>
        <v>0</v>
      </c>
      <c r="BA831" s="53"/>
      <c r="BB831" s="53">
        <f>ROUND(SUMIF(Transaktionen!A4:A5200,BA831,Transaktionen!B4:B5200),8)</f>
        <v>0</v>
      </c>
      <c r="BC831" s="53">
        <f>ROUND(IFERROR(SUM(BB831*(VLOOKUP(BA831,API!1:1048576,13,FALSE))),0),2)</f>
        <v>0</v>
      </c>
    </row>
    <row r="832" spans="11:55" x14ac:dyDescent="0.25">
      <c r="K832" s="145" t="s">
        <v>2031</v>
      </c>
      <c r="L832" s="146" t="s">
        <v>2430</v>
      </c>
      <c r="M832" s="146" t="s">
        <v>4004</v>
      </c>
      <c r="R832" s="258"/>
      <c r="U832">
        <f>ROUND(IFERROR(SUM(T832*(VLOOKUP(S832,API!1:1048576,13,FALSE))),0),2)</f>
        <v>0</v>
      </c>
      <c r="V832">
        <f>ROUND(SUMIF(Investionen!A4:A5200,S832,Investionen!G4:G5200),2)</f>
        <v>0</v>
      </c>
      <c r="BA832" s="53"/>
      <c r="BB832" s="53">
        <f>ROUND(SUMIF(Transaktionen!A4:A5200,BA832,Transaktionen!B4:B5200),8)</f>
        <v>0</v>
      </c>
      <c r="BC832" s="53">
        <f>ROUND(IFERROR(SUM(BB832*(VLOOKUP(BA832,API!1:1048576,13,FALSE))),0),2)</f>
        <v>0</v>
      </c>
    </row>
    <row r="833" spans="11:55" x14ac:dyDescent="0.25">
      <c r="K833" s="145" t="s">
        <v>2016</v>
      </c>
      <c r="L833" s="146" t="s">
        <v>2430</v>
      </c>
      <c r="M833" s="146" t="s">
        <v>4006</v>
      </c>
      <c r="R833" s="258"/>
      <c r="U833">
        <f>ROUND(IFERROR(SUM(T833*(VLOOKUP(S833,API!1:1048576,13,FALSE))),0),2)</f>
        <v>0</v>
      </c>
      <c r="V833">
        <f>ROUND(SUMIF(Investionen!A4:A5200,S833,Investionen!G4:G5200),2)</f>
        <v>0</v>
      </c>
      <c r="BA833" s="53"/>
      <c r="BB833" s="53">
        <f>ROUND(SUMIF(Transaktionen!A4:A5200,BA833,Transaktionen!B4:B5200),8)</f>
        <v>0</v>
      </c>
      <c r="BC833" s="53">
        <f>ROUND(IFERROR(SUM(BB833*(VLOOKUP(BA833,API!1:1048576,13,FALSE))),0),2)</f>
        <v>0</v>
      </c>
    </row>
    <row r="834" spans="11:55" x14ac:dyDescent="0.25">
      <c r="K834" s="145" t="s">
        <v>2019</v>
      </c>
      <c r="L834" s="146" t="s">
        <v>2430</v>
      </c>
      <c r="M834" s="146" t="s">
        <v>3644</v>
      </c>
      <c r="R834" s="258"/>
      <c r="U834">
        <f>ROUND(IFERROR(SUM(T834*(VLOOKUP(S834,API!1:1048576,13,FALSE))),0),2)</f>
        <v>0</v>
      </c>
      <c r="V834">
        <f>ROUND(SUMIF(Investionen!A4:A5200,S834,Investionen!G4:G5200),2)</f>
        <v>0</v>
      </c>
      <c r="BA834" s="53"/>
      <c r="BB834" s="53">
        <f>ROUND(SUMIF(Transaktionen!A4:A5200,BA834,Transaktionen!B4:B5200),8)</f>
        <v>0</v>
      </c>
      <c r="BC834" s="53">
        <f>ROUND(IFERROR(SUM(BB834*(VLOOKUP(BA834,API!1:1048576,13,FALSE))),0),2)</f>
        <v>0</v>
      </c>
    </row>
    <row r="835" spans="11:55" x14ac:dyDescent="0.25">
      <c r="K835" s="147" t="s">
        <v>1477</v>
      </c>
      <c r="L835" s="148" t="s">
        <v>2430</v>
      </c>
      <c r="M835" s="148" t="s">
        <v>4011</v>
      </c>
      <c r="R835" s="258"/>
      <c r="U835">
        <f>ROUND(IFERROR(SUM(T835*(VLOOKUP(S835,API!1:1048576,13,FALSE))),0),2)</f>
        <v>0</v>
      </c>
      <c r="V835">
        <f>ROUND(SUMIF(Investionen!A4:A5200,S835,Investionen!G4:G5200),2)</f>
        <v>0</v>
      </c>
      <c r="BA835" s="53"/>
      <c r="BB835" s="53">
        <f>ROUND(SUMIF(Transaktionen!A4:A5200,BA835,Transaktionen!B4:B5200),8)</f>
        <v>0</v>
      </c>
      <c r="BC835" s="53">
        <f>ROUND(IFERROR(SUM(BB835*(VLOOKUP(BA835,API!1:1048576,13,FALSE))),0),2)</f>
        <v>0</v>
      </c>
    </row>
    <row r="836" spans="11:55" x14ac:dyDescent="0.25">
      <c r="K836" s="145" t="s">
        <v>1898</v>
      </c>
      <c r="L836" s="146" t="s">
        <v>2430</v>
      </c>
      <c r="M836" s="146" t="s">
        <v>4018</v>
      </c>
      <c r="R836" s="258"/>
      <c r="U836">
        <f>ROUND(IFERROR(SUM(T836*(VLOOKUP(S836,API!1:1048576,13,FALSE))),0),2)</f>
        <v>0</v>
      </c>
      <c r="V836">
        <f>ROUND(SUMIF(Investionen!A4:A5200,S836,Investionen!G4:G5200),2)</f>
        <v>0</v>
      </c>
      <c r="BA836" s="53"/>
      <c r="BB836" s="53">
        <f>ROUND(SUMIF(Transaktionen!A4:A5200,BA836,Transaktionen!B4:B5200),8)</f>
        <v>0</v>
      </c>
      <c r="BC836" s="53">
        <f>ROUND(IFERROR(SUM(BB836*(VLOOKUP(BA836,API!1:1048576,13,FALSE))),0),2)</f>
        <v>0</v>
      </c>
    </row>
    <row r="837" spans="11:55" x14ac:dyDescent="0.25">
      <c r="K837" s="147" t="s">
        <v>1888</v>
      </c>
      <c r="L837" s="148" t="s">
        <v>2430</v>
      </c>
      <c r="M837" s="148" t="s">
        <v>4019</v>
      </c>
      <c r="R837" s="258"/>
      <c r="U837">
        <f>ROUND(IFERROR(SUM(T837*(VLOOKUP(S837,API!1:1048576,13,FALSE))),0),2)</f>
        <v>0</v>
      </c>
      <c r="V837">
        <f>ROUND(SUMIF(Investionen!A4:A5200,S837,Investionen!G4:G5200),2)</f>
        <v>0</v>
      </c>
      <c r="BA837" s="53"/>
      <c r="BB837" s="53">
        <f>ROUND(SUMIF(Transaktionen!A4:A5200,BA837,Transaktionen!B4:B5200),8)</f>
        <v>0</v>
      </c>
      <c r="BC837" s="53">
        <f>ROUND(IFERROR(SUM(BB837*(VLOOKUP(BA837,API!1:1048576,13,FALSE))),0),2)</f>
        <v>0</v>
      </c>
    </row>
    <row r="838" spans="11:55" x14ac:dyDescent="0.25">
      <c r="K838" s="147" t="s">
        <v>2020</v>
      </c>
      <c r="L838" s="148" t="s">
        <v>2430</v>
      </c>
      <c r="M838" s="148" t="s">
        <v>4021</v>
      </c>
      <c r="R838" s="258"/>
      <c r="U838">
        <f>ROUND(IFERROR(SUM(T838*(VLOOKUP(S838,API!1:1048576,13,FALSE))),0),2)</f>
        <v>0</v>
      </c>
      <c r="V838">
        <f>ROUND(SUMIF(Investionen!A4:A5200,S838,Investionen!G4:G5200),2)</f>
        <v>0</v>
      </c>
      <c r="BA838" s="53"/>
      <c r="BB838" s="53">
        <f>ROUND(SUMIF(Transaktionen!A4:A5200,BA838,Transaktionen!B4:B5200),8)</f>
        <v>0</v>
      </c>
      <c r="BC838" s="53">
        <f>ROUND(IFERROR(SUM(BB838*(VLOOKUP(BA838,API!1:1048576,13,FALSE))),0),2)</f>
        <v>0</v>
      </c>
    </row>
    <row r="839" spans="11:55" x14ac:dyDescent="0.25">
      <c r="K839" s="147" t="s">
        <v>1899</v>
      </c>
      <c r="L839" s="148" t="s">
        <v>2430</v>
      </c>
      <c r="M839" s="148" t="s">
        <v>3790</v>
      </c>
      <c r="R839" s="258"/>
      <c r="U839">
        <f>ROUND(IFERROR(SUM(T839*(VLOOKUP(S839,API!1:1048576,13,FALSE))),0),2)</f>
        <v>0</v>
      </c>
      <c r="V839">
        <f>ROUND(SUMIF(Investionen!A4:A5200,S839,Investionen!G4:G5200),2)</f>
        <v>0</v>
      </c>
      <c r="BA839" s="53"/>
      <c r="BB839" s="53">
        <f>ROUND(SUMIF(Transaktionen!A4:A5200,BA839,Transaktionen!B4:B5200),8)</f>
        <v>0</v>
      </c>
      <c r="BC839" s="53">
        <f>ROUND(IFERROR(SUM(BB839*(VLOOKUP(BA839,API!1:1048576,13,FALSE))),0),2)</f>
        <v>0</v>
      </c>
    </row>
    <row r="840" spans="11:55" x14ac:dyDescent="0.25">
      <c r="K840" s="147" t="s">
        <v>2046</v>
      </c>
      <c r="L840" s="148" t="s">
        <v>2430</v>
      </c>
      <c r="M840" s="148" t="s">
        <v>3799</v>
      </c>
      <c r="R840" s="258"/>
      <c r="U840">
        <f>ROUND(IFERROR(SUM(T840*(VLOOKUP(S840,API!1:1048576,13,FALSE))),0),2)</f>
        <v>0</v>
      </c>
      <c r="V840">
        <f>ROUND(SUMIF(Investionen!A4:A5200,S840,Investionen!G4:G5200),2)</f>
        <v>0</v>
      </c>
      <c r="BA840" s="53"/>
      <c r="BB840" s="53">
        <f>ROUND(SUMIF(Transaktionen!A4:A5200,BA840,Transaktionen!B4:B5200),8)</f>
        <v>0</v>
      </c>
      <c r="BC840" s="53">
        <f>ROUND(IFERROR(SUM(BB840*(VLOOKUP(BA840,API!1:1048576,13,FALSE))),0),2)</f>
        <v>0</v>
      </c>
    </row>
    <row r="841" spans="11:55" x14ac:dyDescent="0.25">
      <c r="K841" s="147" t="s">
        <v>2055</v>
      </c>
      <c r="L841" s="148" t="s">
        <v>2430</v>
      </c>
      <c r="M841" s="148" t="s">
        <v>4032</v>
      </c>
      <c r="R841" s="258"/>
      <c r="U841">
        <f>ROUND(IFERROR(SUM(T841*(VLOOKUP(S841,API!1:1048576,13,FALSE))),0),2)</f>
        <v>0</v>
      </c>
      <c r="V841">
        <f>ROUND(SUMIF(Investionen!A4:A5200,S841,Investionen!G4:G5200),2)</f>
        <v>0</v>
      </c>
      <c r="BA841" s="53"/>
      <c r="BB841" s="53">
        <f>ROUND(SUMIF(Transaktionen!A4:A5200,BA841,Transaktionen!B4:B5200),8)</f>
        <v>0</v>
      </c>
      <c r="BC841" s="53">
        <f>ROUND(IFERROR(SUM(BB841*(VLOOKUP(BA841,API!1:1048576,13,FALSE))),0),2)</f>
        <v>0</v>
      </c>
    </row>
    <row r="842" spans="11:55" x14ac:dyDescent="0.25">
      <c r="K842" s="147" t="s">
        <v>2053</v>
      </c>
      <c r="L842" s="148" t="s">
        <v>2430</v>
      </c>
      <c r="M842" s="148" t="s">
        <v>3877</v>
      </c>
      <c r="R842" s="258"/>
      <c r="U842">
        <f>ROUND(IFERROR(SUM(T842*(VLOOKUP(S842,API!1:1048576,13,FALSE))),0),2)</f>
        <v>0</v>
      </c>
      <c r="V842">
        <f>ROUND(SUMIF(Investionen!A4:A5200,S842,Investionen!G4:G5200),2)</f>
        <v>0</v>
      </c>
      <c r="BA842" s="53"/>
      <c r="BB842" s="53">
        <f>ROUND(SUMIF(Transaktionen!A4:A5200,BA842,Transaktionen!B4:B5200),8)</f>
        <v>0</v>
      </c>
      <c r="BC842" s="53">
        <f>ROUND(IFERROR(SUM(BB842*(VLOOKUP(BA842,API!1:1048576,13,FALSE))),0),2)</f>
        <v>0</v>
      </c>
    </row>
    <row r="843" spans="11:55" x14ac:dyDescent="0.25">
      <c r="K843" s="147" t="s">
        <v>2029</v>
      </c>
      <c r="L843" s="148" t="s">
        <v>2430</v>
      </c>
      <c r="M843" s="148" t="s">
        <v>4036</v>
      </c>
      <c r="R843" s="258"/>
      <c r="U843">
        <f>ROUND(IFERROR(SUM(T843*(VLOOKUP(S843,API!1:1048576,13,FALSE))),0),2)</f>
        <v>0</v>
      </c>
      <c r="V843">
        <f>ROUND(SUMIF(Investionen!A4:A5200,S843,Investionen!G4:G5200),2)</f>
        <v>0</v>
      </c>
      <c r="BA843" s="53"/>
      <c r="BB843" s="53">
        <f>ROUND(SUMIF(Transaktionen!A4:A5200,BA843,Transaktionen!B4:B5200),8)</f>
        <v>0</v>
      </c>
      <c r="BC843" s="53">
        <f>ROUND(IFERROR(SUM(BB843*(VLOOKUP(BA843,API!1:1048576,13,FALSE))),0),2)</f>
        <v>0</v>
      </c>
    </row>
    <row r="844" spans="11:55" x14ac:dyDescent="0.25">
      <c r="K844" s="145" t="s">
        <v>2066</v>
      </c>
      <c r="L844" s="146" t="s">
        <v>2430</v>
      </c>
      <c r="M844" s="146" t="s">
        <v>4040</v>
      </c>
      <c r="R844" s="258"/>
      <c r="U844">
        <f>ROUND(IFERROR(SUM(T844*(VLOOKUP(S844,API!1:1048576,13,FALSE))),0),2)</f>
        <v>0</v>
      </c>
      <c r="V844">
        <f>ROUND(SUMIF(Investionen!A4:A5200,S844,Investionen!G4:G5200),2)</f>
        <v>0</v>
      </c>
      <c r="BA844" s="53"/>
      <c r="BB844" s="53">
        <f>ROUND(SUMIF(Transaktionen!A4:A5200,BA844,Transaktionen!B4:B5200),8)</f>
        <v>0</v>
      </c>
      <c r="BC844" s="53">
        <f>ROUND(IFERROR(SUM(BB844*(VLOOKUP(BA844,API!1:1048576,13,FALSE))),0),2)</f>
        <v>0</v>
      </c>
    </row>
    <row r="845" spans="11:55" x14ac:dyDescent="0.25">
      <c r="K845" s="145" t="s">
        <v>2069</v>
      </c>
      <c r="L845" s="146" t="s">
        <v>2430</v>
      </c>
      <c r="M845" s="146" t="s">
        <v>4054</v>
      </c>
      <c r="R845" s="258"/>
      <c r="U845">
        <f>ROUND(IFERROR(SUM(T845*(VLOOKUP(S845,API!1:1048576,13,FALSE))),0),2)</f>
        <v>0</v>
      </c>
      <c r="V845">
        <f>ROUND(SUMIF(Investionen!A4:A5200,S845,Investionen!G4:G5200),2)</f>
        <v>0</v>
      </c>
      <c r="BA845" s="53"/>
      <c r="BB845" s="53">
        <f>ROUND(SUMIF(Transaktionen!A4:A5200,BA845,Transaktionen!B4:B5200),8)</f>
        <v>0</v>
      </c>
      <c r="BC845" s="53">
        <f>ROUND(IFERROR(SUM(BB845*(VLOOKUP(BA845,API!1:1048576,13,FALSE))),0),2)</f>
        <v>0</v>
      </c>
    </row>
    <row r="846" spans="11:55" x14ac:dyDescent="0.25">
      <c r="K846" s="145" t="s">
        <v>2061</v>
      </c>
      <c r="L846" s="146" t="s">
        <v>2430</v>
      </c>
      <c r="M846" s="146" t="s">
        <v>4056</v>
      </c>
      <c r="R846" s="258"/>
      <c r="U846">
        <f>ROUND(IFERROR(SUM(T846*(VLOOKUP(S846,API!1:1048576,13,FALSE))),0),2)</f>
        <v>0</v>
      </c>
      <c r="V846">
        <f>ROUND(SUMIF(Investionen!A4:A5200,S846,Investionen!G4:G5200),2)</f>
        <v>0</v>
      </c>
      <c r="BA846" s="53"/>
      <c r="BB846" s="53">
        <f>ROUND(SUMIF(Transaktionen!A4:A5200,BA846,Transaktionen!B4:B5200),8)</f>
        <v>0</v>
      </c>
      <c r="BC846" s="53">
        <f>ROUND(IFERROR(SUM(BB846*(VLOOKUP(BA846,API!1:1048576,13,FALSE))),0),2)</f>
        <v>0</v>
      </c>
    </row>
    <row r="847" spans="11:55" x14ac:dyDescent="0.25">
      <c r="K847" s="147" t="s">
        <v>1934</v>
      </c>
      <c r="L847" s="148" t="s">
        <v>2430</v>
      </c>
      <c r="M847" s="148" t="s">
        <v>4050</v>
      </c>
      <c r="R847" s="258"/>
      <c r="U847">
        <f>ROUND(IFERROR(SUM(T847*(VLOOKUP(S847,API!1:1048576,13,FALSE))),0),2)</f>
        <v>0</v>
      </c>
      <c r="V847">
        <f>ROUND(SUMIF(Investionen!A4:A5200,S847,Investionen!G4:G5200),2)</f>
        <v>0</v>
      </c>
      <c r="BA847" s="53"/>
      <c r="BB847" s="53">
        <f>ROUND(SUMIF(Transaktionen!A4:A5200,BA847,Transaktionen!B4:B5200),8)</f>
        <v>0</v>
      </c>
      <c r="BC847" s="53">
        <f>ROUND(IFERROR(SUM(BB847*(VLOOKUP(BA847,API!1:1048576,13,FALSE))),0),2)</f>
        <v>0</v>
      </c>
    </row>
    <row r="848" spans="11:55" x14ac:dyDescent="0.25">
      <c r="K848" s="145" t="s">
        <v>1946</v>
      </c>
      <c r="L848" s="146" t="s">
        <v>2430</v>
      </c>
      <c r="M848" s="146" t="s">
        <v>4036</v>
      </c>
      <c r="R848" s="258"/>
      <c r="U848">
        <f>ROUND(IFERROR(SUM(T848*(VLOOKUP(S848,API!1:1048576,13,FALSE))),0),2)</f>
        <v>0</v>
      </c>
      <c r="V848">
        <f>ROUND(SUMIF(Investionen!A4:A5200,S848,Investionen!G4:G5200),2)</f>
        <v>0</v>
      </c>
      <c r="BA848" s="53"/>
      <c r="BB848" s="53">
        <f>ROUND(SUMIF(Transaktionen!A4:A5200,BA848,Transaktionen!B4:B5200),8)</f>
        <v>0</v>
      </c>
      <c r="BC848" s="53">
        <f>ROUND(IFERROR(SUM(BB848*(VLOOKUP(BA848,API!1:1048576,13,FALSE))),0),2)</f>
        <v>0</v>
      </c>
    </row>
    <row r="849" spans="11:55" x14ac:dyDescent="0.25">
      <c r="K849" s="147" t="s">
        <v>2075</v>
      </c>
      <c r="L849" s="148" t="s">
        <v>2430</v>
      </c>
      <c r="M849" s="148" t="s">
        <v>3756</v>
      </c>
      <c r="R849" s="258"/>
      <c r="U849">
        <f>ROUND(IFERROR(SUM(T849*(VLOOKUP(S849,API!1:1048576,13,FALSE))),0),2)</f>
        <v>0</v>
      </c>
      <c r="V849">
        <f>ROUND(SUMIF(Investionen!A4:A5200,S849,Investionen!G4:G5200),2)</f>
        <v>0</v>
      </c>
      <c r="BA849" s="53"/>
      <c r="BB849" s="53">
        <f>ROUND(SUMIF(Transaktionen!A4:A5200,BA849,Transaktionen!B4:B5200),8)</f>
        <v>0</v>
      </c>
      <c r="BC849" s="53">
        <f>ROUND(IFERROR(SUM(BB849*(VLOOKUP(BA849,API!1:1048576,13,FALSE))),0),2)</f>
        <v>0</v>
      </c>
    </row>
    <row r="850" spans="11:55" x14ac:dyDescent="0.25">
      <c r="K850" s="145" t="s">
        <v>2078</v>
      </c>
      <c r="L850" s="146" t="s">
        <v>2430</v>
      </c>
      <c r="M850" s="146" t="s">
        <v>4058</v>
      </c>
      <c r="R850" s="258"/>
      <c r="U850">
        <f>ROUND(IFERROR(SUM(T850*(VLOOKUP(S850,API!1:1048576,13,FALSE))),0),2)</f>
        <v>0</v>
      </c>
      <c r="V850">
        <f>ROUND(SUMIF(Investionen!A4:A5200,S850,Investionen!G4:G5200),2)</f>
        <v>0</v>
      </c>
      <c r="BA850" s="53"/>
      <c r="BB850" s="53">
        <f>ROUND(SUMIF(Transaktionen!A4:A5200,BA850,Transaktionen!B4:B5200),8)</f>
        <v>0</v>
      </c>
      <c r="BC850" s="53">
        <f>ROUND(IFERROR(SUM(BB850*(VLOOKUP(BA850,API!1:1048576,13,FALSE))),0),2)</f>
        <v>0</v>
      </c>
    </row>
    <row r="851" spans="11:55" x14ac:dyDescent="0.25">
      <c r="K851" s="147" t="s">
        <v>2080</v>
      </c>
      <c r="L851" s="148" t="s">
        <v>2430</v>
      </c>
      <c r="M851" s="148" t="s">
        <v>4059</v>
      </c>
      <c r="R851" s="258"/>
      <c r="U851">
        <f>ROUND(IFERROR(SUM(T851*(VLOOKUP(S851,API!1:1048576,13,FALSE))),0),2)</f>
        <v>0</v>
      </c>
      <c r="V851">
        <f>ROUND(SUMIF(Investionen!A4:A5200,S851,Investionen!G4:G5200),2)</f>
        <v>0</v>
      </c>
      <c r="BA851" s="53"/>
      <c r="BB851" s="53">
        <f>ROUND(SUMIF(Transaktionen!A4:A5200,BA851,Transaktionen!B4:B5200),8)</f>
        <v>0</v>
      </c>
      <c r="BC851" s="53">
        <f>ROUND(IFERROR(SUM(BB851*(VLOOKUP(BA851,API!1:1048576,13,FALSE))),0),2)</f>
        <v>0</v>
      </c>
    </row>
    <row r="852" spans="11:55" x14ac:dyDescent="0.25">
      <c r="K852" s="145" t="s">
        <v>2072</v>
      </c>
      <c r="L852" s="146" t="s">
        <v>2430</v>
      </c>
      <c r="M852" s="146" t="s">
        <v>4060</v>
      </c>
      <c r="R852" s="258"/>
      <c r="U852">
        <f>ROUND(IFERROR(SUM(T852*(VLOOKUP(S852,API!1:1048576,13,FALSE))),0),2)</f>
        <v>0</v>
      </c>
      <c r="V852">
        <f>ROUND(SUMIF(Investionen!A4:A5200,S852,Investionen!G4:G5200),2)</f>
        <v>0</v>
      </c>
      <c r="BA852" s="53"/>
      <c r="BB852" s="53">
        <f>ROUND(SUMIF(Transaktionen!A4:A5200,BA852,Transaktionen!B4:B5200),8)</f>
        <v>0</v>
      </c>
      <c r="BC852" s="53">
        <f>ROUND(IFERROR(SUM(BB852*(VLOOKUP(BA852,API!1:1048576,13,FALSE))),0),2)</f>
        <v>0</v>
      </c>
    </row>
    <row r="853" spans="11:55" x14ac:dyDescent="0.25">
      <c r="K853" s="145" t="s">
        <v>1952</v>
      </c>
      <c r="L853" s="146" t="s">
        <v>2430</v>
      </c>
      <c r="M853" s="146" t="s">
        <v>4061</v>
      </c>
      <c r="R853" s="258"/>
      <c r="U853">
        <f>ROUND(IFERROR(SUM(T853*(VLOOKUP(S853,API!1:1048576,13,FALSE))),0),2)</f>
        <v>0</v>
      </c>
      <c r="V853">
        <f>ROUND(SUMIF(Investionen!A4:A5200,S853,Investionen!G4:G5200),2)</f>
        <v>0</v>
      </c>
      <c r="BA853" s="53"/>
      <c r="BB853" s="53">
        <f>ROUND(SUMIF(Transaktionen!A4:A5200,BA853,Transaktionen!B4:B5200),8)</f>
        <v>0</v>
      </c>
      <c r="BC853" s="53">
        <f>ROUND(IFERROR(SUM(BB853*(VLOOKUP(BA853,API!1:1048576,13,FALSE))),0),2)</f>
        <v>0</v>
      </c>
    </row>
    <row r="854" spans="11:55" x14ac:dyDescent="0.25">
      <c r="K854" s="147" t="s">
        <v>1949</v>
      </c>
      <c r="L854" s="148" t="s">
        <v>2430</v>
      </c>
      <c r="M854" s="148" t="s">
        <v>4063</v>
      </c>
      <c r="R854" s="258"/>
      <c r="U854">
        <f>ROUND(IFERROR(SUM(T854*(VLOOKUP(S854,API!1:1048576,13,FALSE))),0),2)</f>
        <v>0</v>
      </c>
      <c r="V854">
        <f>ROUND(SUMIF(Investionen!A4:A5200,S854,Investionen!G4:G5200),2)</f>
        <v>0</v>
      </c>
      <c r="BA854" s="53"/>
      <c r="BB854" s="53">
        <f>ROUND(SUMIF(Transaktionen!A4:A5200,BA854,Transaktionen!B4:B5200),8)</f>
        <v>0</v>
      </c>
      <c r="BC854" s="53">
        <f>ROUND(IFERROR(SUM(BB854*(VLOOKUP(BA854,API!1:1048576,13,FALSE))),0),2)</f>
        <v>0</v>
      </c>
    </row>
    <row r="855" spans="11:55" x14ac:dyDescent="0.25">
      <c r="K855" s="147" t="s">
        <v>2091</v>
      </c>
      <c r="L855" s="148" t="s">
        <v>2430</v>
      </c>
      <c r="M855" s="148" t="s">
        <v>3677</v>
      </c>
      <c r="R855" s="258"/>
      <c r="U855">
        <f>ROUND(IFERROR(SUM(T855*(VLOOKUP(S855,API!1:1048576,13,FALSE))),0),2)</f>
        <v>0</v>
      </c>
      <c r="V855">
        <f>ROUND(SUMIF(Investionen!A4:A5200,S855,Investionen!G4:G5200),2)</f>
        <v>0</v>
      </c>
      <c r="BA855" s="53"/>
      <c r="BB855" s="53">
        <f>ROUND(SUMIF(Transaktionen!A4:A5200,BA855,Transaktionen!B4:B5200),8)</f>
        <v>0</v>
      </c>
      <c r="BC855" s="53">
        <f>ROUND(IFERROR(SUM(BB855*(VLOOKUP(BA855,API!1:1048576,13,FALSE))),0),2)</f>
        <v>0</v>
      </c>
    </row>
    <row r="856" spans="11:55" x14ac:dyDescent="0.25">
      <c r="K856" s="147" t="s">
        <v>2094</v>
      </c>
      <c r="L856" s="148" t="s">
        <v>2430</v>
      </c>
      <c r="M856" s="148" t="s">
        <v>3931</v>
      </c>
      <c r="R856" s="258"/>
      <c r="U856">
        <f>ROUND(IFERROR(SUM(T856*(VLOOKUP(S856,API!1:1048576,13,FALSE))),0),2)</f>
        <v>0</v>
      </c>
      <c r="V856">
        <f>ROUND(SUMIF(Investionen!A4:A5200,S856,Investionen!G4:G5200),2)</f>
        <v>0</v>
      </c>
      <c r="BA856" s="53"/>
      <c r="BB856" s="53">
        <f>ROUND(SUMIF(Transaktionen!A4:A5200,BA856,Transaktionen!B4:B5200),8)</f>
        <v>0</v>
      </c>
      <c r="BC856" s="53">
        <f>ROUND(IFERROR(SUM(BB856*(VLOOKUP(BA856,API!1:1048576,13,FALSE))),0),2)</f>
        <v>0</v>
      </c>
    </row>
    <row r="857" spans="11:55" x14ac:dyDescent="0.25">
      <c r="K857" s="145" t="s">
        <v>2276</v>
      </c>
      <c r="L857" s="146" t="s">
        <v>2430</v>
      </c>
      <c r="M857" s="146" t="s">
        <v>4196</v>
      </c>
      <c r="R857" s="258"/>
      <c r="U857">
        <f>ROUND(IFERROR(SUM(T857*(VLOOKUP(S857,API!1:1048576,13,FALSE))),0),2)</f>
        <v>0</v>
      </c>
      <c r="V857">
        <f>ROUND(SUMIF(Investionen!A4:A5200,S857,Investionen!G4:G5200),2)</f>
        <v>0</v>
      </c>
      <c r="BA857" s="53"/>
      <c r="BB857" s="53">
        <f>ROUND(SUMIF(Transaktionen!A4:A5200,BA857,Transaktionen!B4:B5200),8)</f>
        <v>0</v>
      </c>
      <c r="BC857" s="53">
        <f>ROUND(IFERROR(SUM(BB857*(VLOOKUP(BA857,API!1:1048576,13,FALSE))),0),2)</f>
        <v>0</v>
      </c>
    </row>
    <row r="858" spans="11:55" x14ac:dyDescent="0.25">
      <c r="K858" s="145" t="s">
        <v>2198</v>
      </c>
      <c r="L858" s="146" t="s">
        <v>2430</v>
      </c>
      <c r="M858" s="146" t="s">
        <v>4209</v>
      </c>
      <c r="R858" s="258"/>
      <c r="U858">
        <f>ROUND(IFERROR(SUM(T858*(VLOOKUP(S858,API!1:1048576,13,FALSE))),0),2)</f>
        <v>0</v>
      </c>
      <c r="V858">
        <f>ROUND(SUMIF(Investionen!A4:A5200,S858,Investionen!G4:G5200),2)</f>
        <v>0</v>
      </c>
      <c r="BA858" s="53"/>
      <c r="BB858" s="53">
        <f>ROUND(SUMIF(Transaktionen!A4:A5200,BA858,Transaktionen!B4:B5200),8)</f>
        <v>0</v>
      </c>
      <c r="BC858" s="53">
        <f>ROUND(IFERROR(SUM(BB858*(VLOOKUP(BA858,API!1:1048576,13,FALSE))),0),2)</f>
        <v>0</v>
      </c>
    </row>
    <row r="859" spans="11:55" x14ac:dyDescent="0.25">
      <c r="K859" s="145" t="s">
        <v>2231</v>
      </c>
      <c r="L859" s="146" t="s">
        <v>2430</v>
      </c>
      <c r="M859" s="146" t="s">
        <v>4233</v>
      </c>
      <c r="R859" s="258"/>
      <c r="U859">
        <f>ROUND(IFERROR(SUM(T859*(VLOOKUP(S859,API!1:1048576,13,FALSE))),0),2)</f>
        <v>0</v>
      </c>
      <c r="V859">
        <f>ROUND(SUMIF(Investionen!A4:A5200,S859,Investionen!G4:G5200),2)</f>
        <v>0</v>
      </c>
      <c r="BA859" s="53"/>
      <c r="BB859" s="53">
        <f>ROUND(SUMIF(Transaktionen!A4:A5200,BA859,Transaktionen!B4:B5200),8)</f>
        <v>0</v>
      </c>
      <c r="BC859" s="53">
        <f>ROUND(IFERROR(SUM(BB859*(VLOOKUP(BA859,API!1:1048576,13,FALSE))),0),2)</f>
        <v>0</v>
      </c>
    </row>
    <row r="860" spans="11:55" x14ac:dyDescent="0.25">
      <c r="K860" s="147" t="s">
        <v>2292</v>
      </c>
      <c r="L860" s="148" t="s">
        <v>2430</v>
      </c>
      <c r="M860" s="148" t="s">
        <v>4237</v>
      </c>
      <c r="R860" s="258"/>
      <c r="U860">
        <f>ROUND(IFERROR(SUM(T860*(VLOOKUP(S860,API!1:1048576,13,FALSE))),0),2)</f>
        <v>0</v>
      </c>
      <c r="V860">
        <f>ROUND(SUMIF(Investionen!A4:A5200,S860,Investionen!G4:G5200),2)</f>
        <v>0</v>
      </c>
      <c r="BA860" s="53"/>
      <c r="BB860" s="53">
        <f>ROUND(SUMIF(Transaktionen!A4:A5200,BA860,Transaktionen!B4:B5200),8)</f>
        <v>0</v>
      </c>
      <c r="BC860" s="53">
        <f>ROUND(IFERROR(SUM(BB860*(VLOOKUP(BA860,API!1:1048576,13,FALSE))),0),2)</f>
        <v>0</v>
      </c>
    </row>
    <row r="861" spans="11:55" x14ac:dyDescent="0.25">
      <c r="K861" s="147" t="s">
        <v>2315</v>
      </c>
      <c r="L861" s="148" t="s">
        <v>2430</v>
      </c>
      <c r="M861" s="148" t="s">
        <v>4241</v>
      </c>
      <c r="R861" s="258"/>
      <c r="U861">
        <f>ROUND(IFERROR(SUM(T861*(VLOOKUP(S861,API!1:1048576,13,FALSE))),0),2)</f>
        <v>0</v>
      </c>
      <c r="V861">
        <f>ROUND(SUMIF(Investionen!A4:A5200,S861,Investionen!G4:G5200),2)</f>
        <v>0</v>
      </c>
      <c r="BA861" s="53"/>
      <c r="BB861" s="53">
        <f>ROUND(SUMIF(Transaktionen!A4:A5200,BA861,Transaktionen!B4:B5200),8)</f>
        <v>0</v>
      </c>
      <c r="BC861" s="53">
        <f>ROUND(IFERROR(SUM(BB861*(VLOOKUP(BA861,API!1:1048576,13,FALSE))),0),2)</f>
        <v>0</v>
      </c>
    </row>
    <row r="862" spans="11:55" x14ac:dyDescent="0.25">
      <c r="K862" s="145" t="s">
        <v>2318</v>
      </c>
      <c r="L862" s="146" t="s">
        <v>2430</v>
      </c>
      <c r="M862" s="146" t="s">
        <v>4263</v>
      </c>
      <c r="R862" s="258"/>
      <c r="U862">
        <f>ROUND(IFERROR(SUM(T862*(VLOOKUP(S862,API!1:1048576,13,FALSE))),0),2)</f>
        <v>0</v>
      </c>
      <c r="V862">
        <f>ROUND(SUMIF(Investionen!A4:A5200,S862,Investionen!G4:G5200),2)</f>
        <v>0</v>
      </c>
      <c r="BA862" s="53"/>
      <c r="BB862" s="53">
        <f>ROUND(SUMIF(Transaktionen!A4:A5200,BA862,Transaktionen!B4:B5200),8)</f>
        <v>0</v>
      </c>
      <c r="BC862" s="53">
        <f>ROUND(IFERROR(SUM(BB862*(VLOOKUP(BA862,API!1:1048576,13,FALSE))),0),2)</f>
        <v>0</v>
      </c>
    </row>
    <row r="863" spans="11:55" x14ac:dyDescent="0.25">
      <c r="K863" s="145" t="s">
        <v>2622</v>
      </c>
      <c r="L863" s="146" t="s">
        <v>2430</v>
      </c>
      <c r="M863" s="146" t="s">
        <v>4267</v>
      </c>
      <c r="R863" s="258"/>
      <c r="U863">
        <f>ROUND(IFERROR(SUM(T863*(VLOOKUP(S863,API!1:1048576,13,FALSE))),0),2)</f>
        <v>0</v>
      </c>
      <c r="V863">
        <f>ROUND(SUMIF(Investionen!A4:A5200,S863,Investionen!G4:G5200),2)</f>
        <v>0</v>
      </c>
      <c r="BA863" s="53"/>
      <c r="BB863" s="53">
        <f>ROUND(SUMIF(Transaktionen!A4:A5200,BA863,Transaktionen!B4:B5200),8)</f>
        <v>0</v>
      </c>
      <c r="BC863" s="53">
        <f>ROUND(IFERROR(SUM(BB863*(VLOOKUP(BA863,API!1:1048576,13,FALSE))),0),2)</f>
        <v>0</v>
      </c>
    </row>
    <row r="864" spans="11:55" x14ac:dyDescent="0.25">
      <c r="K864" s="145" t="s">
        <v>2326</v>
      </c>
      <c r="L864" s="146" t="s">
        <v>2430</v>
      </c>
      <c r="M864" s="146" t="s">
        <v>3873</v>
      </c>
      <c r="R864" s="258"/>
      <c r="U864">
        <f>ROUND(IFERROR(SUM(T864*(VLOOKUP(S864,API!1:1048576,13,FALSE))),0),2)</f>
        <v>0</v>
      </c>
      <c r="V864">
        <f>ROUND(SUMIF(Investionen!A4:A5200,S864,Investionen!G4:G5200),2)</f>
        <v>0</v>
      </c>
      <c r="BA864" s="53"/>
      <c r="BB864" s="53">
        <f>ROUND(SUMIF(Transaktionen!A4:A5200,BA864,Transaktionen!B4:B5200),8)</f>
        <v>0</v>
      </c>
      <c r="BC864" s="53">
        <f>ROUND(IFERROR(SUM(BB864*(VLOOKUP(BA864,API!1:1048576,13,FALSE))),0),2)</f>
        <v>0</v>
      </c>
    </row>
    <row r="865" spans="11:55" x14ac:dyDescent="0.25">
      <c r="K865" s="145" t="s">
        <v>2287</v>
      </c>
      <c r="L865" s="146" t="s">
        <v>2430</v>
      </c>
      <c r="M865" s="146" t="s">
        <v>4245</v>
      </c>
      <c r="R865" s="258"/>
      <c r="U865">
        <f>ROUND(IFERROR(SUM(T865*(VLOOKUP(S865,API!1:1048576,13,FALSE))),0),2)</f>
        <v>0</v>
      </c>
      <c r="V865">
        <f>ROUND(SUMIF(Investionen!A4:A5200,S865,Investionen!G4:G5200),2)</f>
        <v>0</v>
      </c>
      <c r="BA865" s="53"/>
      <c r="BB865" s="53">
        <f>ROUND(SUMIF(Transaktionen!A4:A5200,BA865,Transaktionen!B4:B5200),8)</f>
        <v>0</v>
      </c>
      <c r="BC865" s="53">
        <f>ROUND(IFERROR(SUM(BB865*(VLOOKUP(BA865,API!1:1048576,13,FALSE))),0),2)</f>
        <v>0</v>
      </c>
    </row>
    <row r="866" spans="11:55" x14ac:dyDescent="0.25">
      <c r="K866" s="147" t="s">
        <v>2362</v>
      </c>
      <c r="L866" s="148" t="s">
        <v>2430</v>
      </c>
      <c r="M866" s="148" t="s">
        <v>4066</v>
      </c>
      <c r="R866" s="258"/>
      <c r="U866">
        <f>ROUND(IFERROR(SUM(T866*(VLOOKUP(S866,API!1:1048576,13,FALSE))),0),2)</f>
        <v>0</v>
      </c>
      <c r="V866">
        <f>ROUND(SUMIF(Investionen!A4:A5200,S866,Investionen!G4:G5200),2)</f>
        <v>0</v>
      </c>
      <c r="BA866" s="53"/>
      <c r="BB866" s="53">
        <f>ROUND(SUMIF(Transaktionen!A4:A5200,BA866,Transaktionen!B4:B5200),8)</f>
        <v>0</v>
      </c>
      <c r="BC866" s="53">
        <f>ROUND(IFERROR(SUM(BB866*(VLOOKUP(BA866,API!1:1048576,13,FALSE))),0),2)</f>
        <v>0</v>
      </c>
    </row>
    <row r="867" spans="11:55" x14ac:dyDescent="0.25">
      <c r="K867" s="147" t="s">
        <v>2325</v>
      </c>
      <c r="L867" s="148" t="s">
        <v>2430</v>
      </c>
      <c r="M867" s="148" t="s">
        <v>4066</v>
      </c>
      <c r="R867" s="258"/>
      <c r="U867">
        <f>ROUND(IFERROR(SUM(T867*(VLOOKUP(S867,API!1:1048576,13,FALSE))),0),2)</f>
        <v>0</v>
      </c>
      <c r="V867">
        <f>ROUND(SUMIF(Investionen!A4:A5200,S867,Investionen!G4:G5200),2)</f>
        <v>0</v>
      </c>
      <c r="BA867" s="53"/>
      <c r="BB867" s="53">
        <f>ROUND(SUMIF(Transaktionen!A4:A5200,BA867,Transaktionen!B4:B5200),8)</f>
        <v>0</v>
      </c>
      <c r="BC867" s="53">
        <f>ROUND(IFERROR(SUM(BB867*(VLOOKUP(BA867,API!1:1048576,13,FALSE))),0),2)</f>
        <v>0</v>
      </c>
    </row>
    <row r="868" spans="11:55" x14ac:dyDescent="0.25">
      <c r="K868" s="145" t="s">
        <v>2373</v>
      </c>
      <c r="L868" s="146" t="s">
        <v>2430</v>
      </c>
      <c r="M868" s="146" t="s">
        <v>4030</v>
      </c>
      <c r="R868" s="258"/>
      <c r="U868">
        <f>ROUND(IFERROR(SUM(T868*(VLOOKUP(S868,API!1:1048576,13,FALSE))),0),2)</f>
        <v>0</v>
      </c>
      <c r="V868">
        <f>ROUND(SUMIF(Investionen!A4:A5200,S868,Investionen!G4:G5200),2)</f>
        <v>0</v>
      </c>
      <c r="BA868" s="53"/>
      <c r="BB868" s="53">
        <f>ROUND(SUMIF(Transaktionen!A4:A5200,BA868,Transaktionen!B4:B5200),8)</f>
        <v>0</v>
      </c>
      <c r="BC868" s="53">
        <f>ROUND(IFERROR(SUM(BB868*(VLOOKUP(BA868,API!1:1048576,13,FALSE))),0),2)</f>
        <v>0</v>
      </c>
    </row>
    <row r="869" spans="11:55" x14ac:dyDescent="0.25">
      <c r="K869" s="145" t="s">
        <v>2379</v>
      </c>
      <c r="L869" s="146" t="s">
        <v>2430</v>
      </c>
      <c r="M869" s="146" t="s">
        <v>3677</v>
      </c>
      <c r="R869" s="258"/>
      <c r="U869">
        <f>ROUND(IFERROR(SUM(T869*(VLOOKUP(S869,API!1:1048576,13,FALSE))),0),2)</f>
        <v>0</v>
      </c>
      <c r="V869">
        <f>ROUND(SUMIF(Investionen!A4:A5200,S869,Investionen!G4:G5200),2)</f>
        <v>0</v>
      </c>
      <c r="BA869" s="53"/>
      <c r="BB869" s="53">
        <f>ROUND(SUMIF(Transaktionen!A4:A5200,BA869,Transaktionen!B4:B5200),8)</f>
        <v>0</v>
      </c>
      <c r="BC869" s="53">
        <f>ROUND(IFERROR(SUM(BB869*(VLOOKUP(BA869,API!1:1048576,13,FALSE))),0),2)</f>
        <v>0</v>
      </c>
    </row>
    <row r="870" spans="11:55" x14ac:dyDescent="0.25">
      <c r="K870" s="147" t="s">
        <v>2348</v>
      </c>
      <c r="L870" s="148" t="s">
        <v>2430</v>
      </c>
      <c r="M870" s="148" t="s">
        <v>4066</v>
      </c>
      <c r="R870" s="258"/>
      <c r="U870">
        <f>ROUND(IFERROR(SUM(T870*(VLOOKUP(S870,API!1:1048576,13,FALSE))),0),2)</f>
        <v>0</v>
      </c>
      <c r="V870">
        <f>ROUND(SUMIF(Investionen!A4:A5200,S870,Investionen!G4:G5200),2)</f>
        <v>0</v>
      </c>
      <c r="BA870" s="53"/>
      <c r="BB870" s="53">
        <f>ROUND(SUMIF(Transaktionen!A4:A5200,BA870,Transaktionen!B4:B5200),8)</f>
        <v>0</v>
      </c>
      <c r="BC870" s="53">
        <f>ROUND(IFERROR(SUM(BB870*(VLOOKUP(BA870,API!1:1048576,13,FALSE))),0),2)</f>
        <v>0</v>
      </c>
    </row>
    <row r="871" spans="11:55" x14ac:dyDescent="0.25">
      <c r="K871" s="147" t="s">
        <v>2394</v>
      </c>
      <c r="L871" s="148" t="s">
        <v>2430</v>
      </c>
      <c r="M871" s="148" t="s">
        <v>4030</v>
      </c>
      <c r="R871" s="258"/>
      <c r="U871">
        <f>ROUND(IFERROR(SUM(T871*(VLOOKUP(S871,API!1:1048576,13,FALSE))),0),2)</f>
        <v>0</v>
      </c>
      <c r="V871">
        <f>ROUND(SUMIF(Investionen!A4:A5200,S871,Investionen!G4:G5200),2)</f>
        <v>0</v>
      </c>
      <c r="BA871" s="53"/>
      <c r="BB871" s="53">
        <f>ROUND(SUMIF(Transaktionen!A4:A5200,BA871,Transaktionen!B4:B5200),8)</f>
        <v>0</v>
      </c>
      <c r="BC871" s="53">
        <f>ROUND(IFERROR(SUM(BB871*(VLOOKUP(BA871,API!1:1048576,13,FALSE))),0),2)</f>
        <v>0</v>
      </c>
    </row>
    <row r="872" spans="11:55" x14ac:dyDescent="0.25">
      <c r="K872" s="145" t="s">
        <v>2378</v>
      </c>
      <c r="L872" s="146" t="s">
        <v>2430</v>
      </c>
      <c r="M872" s="146" t="s">
        <v>4050</v>
      </c>
      <c r="R872" s="258"/>
      <c r="U872">
        <f>ROUND(IFERROR(SUM(T872*(VLOOKUP(S872,API!1:1048576,13,FALSE))),0),2)</f>
        <v>0</v>
      </c>
      <c r="V872">
        <f>ROUND(SUMIF(Investionen!A4:A5200,S872,Investionen!G4:G5200),2)</f>
        <v>0</v>
      </c>
      <c r="BA872" s="53"/>
      <c r="BB872" s="53">
        <f>ROUND(SUMIF(Transaktionen!A4:A5200,BA872,Transaktionen!B4:B5200),8)</f>
        <v>0</v>
      </c>
      <c r="BC872" s="53">
        <f>ROUND(IFERROR(SUM(BB872*(VLOOKUP(BA872,API!1:1048576,13,FALSE))),0),2)</f>
        <v>0</v>
      </c>
    </row>
    <row r="873" spans="11:55" x14ac:dyDescent="0.25">
      <c r="K873" s="147" t="s">
        <v>2402</v>
      </c>
      <c r="L873" s="148" t="s">
        <v>2430</v>
      </c>
      <c r="M873" s="148" t="s">
        <v>3756</v>
      </c>
      <c r="R873" s="258"/>
      <c r="U873">
        <f>ROUND(IFERROR(SUM(T873*(VLOOKUP(S873,API!1:1048576,13,FALSE))),0),2)</f>
        <v>0</v>
      </c>
      <c r="V873">
        <f>ROUND(SUMIF(Investionen!A4:A5200,S873,Investionen!G4:G5200),2)</f>
        <v>0</v>
      </c>
      <c r="BA873" s="53"/>
      <c r="BB873" s="53">
        <f>ROUND(SUMIF(Transaktionen!A4:A5200,BA873,Transaktionen!B4:B5200),8)</f>
        <v>0</v>
      </c>
      <c r="BC873" s="53">
        <f>ROUND(IFERROR(SUM(BB873*(VLOOKUP(BA873,API!1:1048576,13,FALSE))),0),2)</f>
        <v>0</v>
      </c>
    </row>
    <row r="874" spans="11:55" x14ac:dyDescent="0.25">
      <c r="K874" s="147" t="s">
        <v>2364</v>
      </c>
      <c r="L874" s="148" t="s">
        <v>2430</v>
      </c>
      <c r="M874" s="148" t="s">
        <v>3790</v>
      </c>
      <c r="R874" s="258"/>
      <c r="U874">
        <f>ROUND(IFERROR(SUM(T874*(VLOOKUP(S874,API!1:1048576,13,FALSE))),0),2)</f>
        <v>0</v>
      </c>
      <c r="V874">
        <f>ROUND(SUMIF(Investionen!A4:A5200,S874,Investionen!G4:G5200),2)</f>
        <v>0</v>
      </c>
      <c r="BA874" s="53"/>
      <c r="BB874" s="53">
        <f>ROUND(SUMIF(Transaktionen!A4:A5200,BA874,Transaktionen!B4:B5200),8)</f>
        <v>0</v>
      </c>
      <c r="BC874" s="53">
        <f>ROUND(IFERROR(SUM(BB874*(VLOOKUP(BA874,API!1:1048576,13,FALSE))),0),2)</f>
        <v>0</v>
      </c>
    </row>
    <row r="875" spans="11:55" x14ac:dyDescent="0.25">
      <c r="K875" s="145" t="s">
        <v>2388</v>
      </c>
      <c r="L875" s="146" t="s">
        <v>2430</v>
      </c>
      <c r="M875" s="146" t="s">
        <v>3149</v>
      </c>
      <c r="R875" s="258"/>
      <c r="U875">
        <f>ROUND(IFERROR(SUM(T875*(VLOOKUP(S875,API!1:1048576,13,FALSE))),0),2)</f>
        <v>0</v>
      </c>
      <c r="V875">
        <f>ROUND(SUMIF(Investionen!A4:A5200,S875,Investionen!G4:G5200),2)</f>
        <v>0</v>
      </c>
      <c r="BA875" s="53"/>
      <c r="BB875" s="53">
        <f>ROUND(SUMIF(Transaktionen!A4:A5200,BA875,Transaktionen!B4:B5200),8)</f>
        <v>0</v>
      </c>
      <c r="BC875" s="53">
        <f>ROUND(IFERROR(SUM(BB875*(VLOOKUP(BA875,API!1:1048576,13,FALSE))),0),2)</f>
        <v>0</v>
      </c>
    </row>
    <row r="876" spans="11:55" x14ac:dyDescent="0.25">
      <c r="K876" s="145" t="s">
        <v>2347</v>
      </c>
      <c r="L876" s="146" t="s">
        <v>2430</v>
      </c>
      <c r="M876" s="146" t="s">
        <v>3674</v>
      </c>
      <c r="R876" s="258"/>
      <c r="U876">
        <f>ROUND(IFERROR(SUM(T876*(VLOOKUP(S876,API!1:1048576,13,FALSE))),0),2)</f>
        <v>0</v>
      </c>
      <c r="V876">
        <f>ROUND(SUMIF(Investionen!A4:A5200,S876,Investionen!G4:G5200),2)</f>
        <v>0</v>
      </c>
      <c r="BA876" s="53"/>
      <c r="BB876" s="53">
        <f>ROUND(SUMIF(Transaktionen!A4:A5200,BA876,Transaktionen!B4:B5200),8)</f>
        <v>0</v>
      </c>
      <c r="BC876" s="53">
        <f>ROUND(IFERROR(SUM(BB876*(VLOOKUP(BA876,API!1:1048576,13,FALSE))),0),2)</f>
        <v>0</v>
      </c>
    </row>
    <row r="877" spans="11:55" x14ac:dyDescent="0.25">
      <c r="K877" s="147" t="s">
        <v>2404</v>
      </c>
      <c r="L877" s="148" t="s">
        <v>2430</v>
      </c>
      <c r="M877" s="148" t="s">
        <v>4309</v>
      </c>
      <c r="R877" s="258"/>
      <c r="U877">
        <f>ROUND(IFERROR(SUM(T877*(VLOOKUP(S877,API!1:1048576,13,FALSE))),0),2)</f>
        <v>0</v>
      </c>
      <c r="V877">
        <f>ROUND(SUMIF(Investionen!A4:A5200,S877,Investionen!G4:G5200),2)</f>
        <v>0</v>
      </c>
      <c r="BA877" s="53"/>
      <c r="BB877" s="53">
        <f>ROUND(SUMIF(Transaktionen!A4:A5200,BA877,Transaktionen!B4:B5200),8)</f>
        <v>0</v>
      </c>
      <c r="BC877" s="53">
        <f>ROUND(IFERROR(SUM(BB877*(VLOOKUP(BA877,API!1:1048576,13,FALSE))),0),2)</f>
        <v>0</v>
      </c>
    </row>
    <row r="878" spans="11:55" x14ac:dyDescent="0.25">
      <c r="K878" s="145" t="s">
        <v>1396</v>
      </c>
      <c r="L878" s="146" t="s">
        <v>2577</v>
      </c>
      <c r="M878" s="146" t="s">
        <v>3390</v>
      </c>
      <c r="R878" s="258"/>
      <c r="U878">
        <f>ROUND(IFERROR(SUM(T878*(VLOOKUP(S878,API!1:1048576,13,FALSE))),0),2)</f>
        <v>0</v>
      </c>
      <c r="V878">
        <f>ROUND(SUMIF(Investionen!A4:A5200,S878,Investionen!G4:G5200),2)</f>
        <v>0</v>
      </c>
      <c r="BA878" s="53"/>
      <c r="BB878" s="53">
        <f>ROUND(SUMIF(Transaktionen!A4:A5200,BA878,Transaktionen!B4:B5200),8)</f>
        <v>0</v>
      </c>
      <c r="BC878" s="53">
        <f>ROUND(IFERROR(SUM(BB878*(VLOOKUP(BA878,API!1:1048576,13,FALSE))),0),2)</f>
        <v>0</v>
      </c>
    </row>
    <row r="879" spans="11:55" x14ac:dyDescent="0.25">
      <c r="K879" s="147" t="s">
        <v>1565</v>
      </c>
      <c r="L879" s="148" t="s">
        <v>2577</v>
      </c>
      <c r="M879" s="148" t="s">
        <v>3550</v>
      </c>
      <c r="R879" s="258"/>
      <c r="U879">
        <f>ROUND(IFERROR(SUM(T879*(VLOOKUP(S879,API!1:1048576,13,FALSE))),0),2)</f>
        <v>0</v>
      </c>
      <c r="V879">
        <f>ROUND(SUMIF(Investionen!A4:A5200,S879,Investionen!G4:G5200),2)</f>
        <v>0</v>
      </c>
      <c r="BA879" s="53"/>
      <c r="BB879" s="53">
        <f>ROUND(SUMIF(Transaktionen!A4:A5200,BA879,Transaktionen!B4:B5200),8)</f>
        <v>0</v>
      </c>
      <c r="BC879" s="53">
        <f>ROUND(IFERROR(SUM(BB879*(VLOOKUP(BA879,API!1:1048576,13,FALSE))),0),2)</f>
        <v>0</v>
      </c>
    </row>
    <row r="880" spans="11:55" x14ac:dyDescent="0.25">
      <c r="K880" s="147" t="s">
        <v>1563</v>
      </c>
      <c r="L880" s="148" t="s">
        <v>2577</v>
      </c>
      <c r="M880" s="148" t="s">
        <v>3624</v>
      </c>
      <c r="R880" s="258"/>
      <c r="U880">
        <f>ROUND(IFERROR(SUM(T880*(VLOOKUP(S880,API!1:1048576,13,FALSE))),0),2)</f>
        <v>0</v>
      </c>
      <c r="V880">
        <f>ROUND(SUMIF(Investionen!A4:A5200,S880,Investionen!G4:G5200),2)</f>
        <v>0</v>
      </c>
      <c r="BA880" s="53"/>
      <c r="BB880" s="53">
        <f>ROUND(SUMIF(Transaktionen!A4:A5200,BA880,Transaktionen!B4:B5200),8)</f>
        <v>0</v>
      </c>
      <c r="BC880" s="53">
        <f>ROUND(IFERROR(SUM(BB880*(VLOOKUP(BA880,API!1:1048576,13,FALSE))),0),2)</f>
        <v>0</v>
      </c>
    </row>
    <row r="881" spans="11:55" x14ac:dyDescent="0.25">
      <c r="K881" s="147" t="s">
        <v>1755</v>
      </c>
      <c r="L881" s="148" t="s">
        <v>2577</v>
      </c>
      <c r="M881" s="148" t="s">
        <v>3776</v>
      </c>
      <c r="R881" s="258"/>
      <c r="U881">
        <f>ROUND(IFERROR(SUM(T881*(VLOOKUP(S881,API!1:1048576,13,FALSE))),0),2)</f>
        <v>0</v>
      </c>
      <c r="V881">
        <f>ROUND(SUMIF(Investionen!A4:A5200,S881,Investionen!G4:G5200),2)</f>
        <v>0</v>
      </c>
      <c r="BA881" s="53"/>
      <c r="BB881" s="53">
        <f>ROUND(SUMIF(Transaktionen!A4:A5200,BA881,Transaktionen!B4:B5200),8)</f>
        <v>0</v>
      </c>
      <c r="BC881" s="53">
        <f>ROUND(IFERROR(SUM(BB881*(VLOOKUP(BA881,API!1:1048576,13,FALSE))),0),2)</f>
        <v>0</v>
      </c>
    </row>
    <row r="882" spans="11:55" x14ac:dyDescent="0.25">
      <c r="K882" s="145" t="s">
        <v>1764</v>
      </c>
      <c r="L882" s="146" t="s">
        <v>2577</v>
      </c>
      <c r="M882" s="146" t="s">
        <v>3857</v>
      </c>
      <c r="R882" s="258"/>
      <c r="U882">
        <f>ROUND(IFERROR(SUM(T882*(VLOOKUP(S882,API!1:1048576,13,FALSE))),0),2)</f>
        <v>0</v>
      </c>
      <c r="V882">
        <f>ROUND(SUMIF(Investionen!A4:A5200,S882,Investionen!G4:G5200),2)</f>
        <v>0</v>
      </c>
      <c r="BA882" s="53"/>
      <c r="BB882" s="53">
        <f>ROUND(SUMIF(Transaktionen!A4:A5200,BA882,Transaktionen!B4:B5200),8)</f>
        <v>0</v>
      </c>
      <c r="BC882" s="53">
        <f>ROUND(IFERROR(SUM(BB882*(VLOOKUP(BA882,API!1:1048576,13,FALSE))),0),2)</f>
        <v>0</v>
      </c>
    </row>
    <row r="883" spans="11:55" x14ac:dyDescent="0.25">
      <c r="K883" s="145" t="s">
        <v>2118</v>
      </c>
      <c r="L883" s="146" t="s">
        <v>2577</v>
      </c>
      <c r="M883" s="146" t="s">
        <v>4083</v>
      </c>
      <c r="R883" s="258"/>
      <c r="U883">
        <f>ROUND(IFERROR(SUM(T883*(VLOOKUP(S883,API!1:1048576,13,FALSE))),0),2)</f>
        <v>0</v>
      </c>
      <c r="V883">
        <f>ROUND(SUMIF(Investionen!A4:A5200,S883,Investionen!G4:G5200),2)</f>
        <v>0</v>
      </c>
      <c r="BA883" s="53"/>
      <c r="BB883" s="53">
        <f>ROUND(SUMIF(Transaktionen!A4:A5200,BA883,Transaktionen!B4:B5200),8)</f>
        <v>0</v>
      </c>
      <c r="BC883" s="53">
        <f>ROUND(IFERROR(SUM(BB883*(VLOOKUP(BA883,API!1:1048576,13,FALSE))),0),2)</f>
        <v>0</v>
      </c>
    </row>
    <row r="884" spans="11:55" x14ac:dyDescent="0.25">
      <c r="K884" s="147" t="s">
        <v>2162</v>
      </c>
      <c r="L884" s="148" t="s">
        <v>2620</v>
      </c>
      <c r="M884" s="148" t="s">
        <v>3305</v>
      </c>
      <c r="R884" s="258"/>
      <c r="U884">
        <f>ROUND(IFERROR(SUM(T884*(VLOOKUP(S884,API!1:1048576,13,FALSE))),0),2)</f>
        <v>0</v>
      </c>
      <c r="V884">
        <f>ROUND(SUMIF(Investionen!A4:A5200,S884,Investionen!G4:G5200),2)</f>
        <v>0</v>
      </c>
      <c r="BA884" s="53"/>
      <c r="BB884" s="53">
        <f>ROUND(SUMIF(Transaktionen!A4:A5200,BA884,Transaktionen!B4:B5200),8)</f>
        <v>0</v>
      </c>
      <c r="BC884" s="53">
        <f>ROUND(IFERROR(SUM(BB884*(VLOOKUP(BA884,API!1:1048576,13,FALSE))),0),2)</f>
        <v>0</v>
      </c>
    </row>
    <row r="885" spans="11:55" x14ac:dyDescent="0.25">
      <c r="K885" s="147" t="s">
        <v>1320</v>
      </c>
      <c r="L885" s="148" t="s">
        <v>2620</v>
      </c>
      <c r="M885" s="148" t="s">
        <v>3338</v>
      </c>
      <c r="R885" s="258"/>
      <c r="U885">
        <f>ROUND(IFERROR(SUM(T885*(VLOOKUP(S885,API!1:1048576,13,FALSE))),0),2)</f>
        <v>0</v>
      </c>
      <c r="V885">
        <f>ROUND(SUMIF(Investionen!A4:A5200,S885,Investionen!G4:G5200),2)</f>
        <v>0</v>
      </c>
      <c r="BA885" s="53"/>
      <c r="BB885" s="53">
        <f>ROUND(SUMIF(Transaktionen!A4:A5200,BA885,Transaktionen!B4:B5200),8)</f>
        <v>0</v>
      </c>
      <c r="BC885" s="53">
        <f>ROUND(IFERROR(SUM(BB885*(VLOOKUP(BA885,API!1:1048576,13,FALSE))),0),2)</f>
        <v>0</v>
      </c>
    </row>
    <row r="886" spans="11:55" x14ac:dyDescent="0.25">
      <c r="K886" s="145" t="s">
        <v>1409</v>
      </c>
      <c r="L886" s="146" t="s">
        <v>2620</v>
      </c>
      <c r="M886" s="146" t="s">
        <v>3339</v>
      </c>
      <c r="R886" s="258"/>
      <c r="U886">
        <f>ROUND(IFERROR(SUM(T886*(VLOOKUP(S886,API!1:1048576,13,FALSE))),0),2)</f>
        <v>0</v>
      </c>
      <c r="V886">
        <f>ROUND(SUMIF(Investionen!A4:A5200,S886,Investionen!G4:G5200),2)</f>
        <v>0</v>
      </c>
      <c r="BA886" s="53"/>
      <c r="BB886" s="53">
        <f>ROUND(SUMIF(Transaktionen!A4:A5200,BA886,Transaktionen!B4:B5200),8)</f>
        <v>0</v>
      </c>
      <c r="BC886" s="53">
        <f>ROUND(IFERROR(SUM(BB886*(VLOOKUP(BA886,API!1:1048576,13,FALSE))),0),2)</f>
        <v>0</v>
      </c>
    </row>
    <row r="887" spans="11:55" x14ac:dyDescent="0.25">
      <c r="K887" s="145" t="s">
        <v>1510</v>
      </c>
      <c r="L887" s="146" t="s">
        <v>2620</v>
      </c>
      <c r="M887" s="146" t="s">
        <v>3469</v>
      </c>
      <c r="R887" s="258"/>
      <c r="U887">
        <f>ROUND(IFERROR(SUM(T887*(VLOOKUP(S887,API!1:1048576,13,FALSE))),0),2)</f>
        <v>0</v>
      </c>
      <c r="V887">
        <f>ROUND(SUMIF(Investionen!A4:A5200,S887,Investionen!G4:G5200),2)</f>
        <v>0</v>
      </c>
      <c r="BA887" s="53"/>
      <c r="BB887" s="53">
        <f>ROUND(SUMIF(Transaktionen!A4:A5200,BA887,Transaktionen!B4:B5200),8)</f>
        <v>0</v>
      </c>
      <c r="BC887" s="53">
        <f>ROUND(IFERROR(SUM(BB887*(VLOOKUP(BA887,API!1:1048576,13,FALSE))),0),2)</f>
        <v>0</v>
      </c>
    </row>
    <row r="888" spans="11:55" x14ac:dyDescent="0.25">
      <c r="K888" s="147" t="s">
        <v>1778</v>
      </c>
      <c r="L888" s="148" t="s">
        <v>2620</v>
      </c>
      <c r="M888" s="148" t="s">
        <v>3742</v>
      </c>
      <c r="R888" s="258"/>
      <c r="U888">
        <f>ROUND(IFERROR(SUM(T888*(VLOOKUP(S888,API!1:1048576,13,FALSE))),0),2)</f>
        <v>0</v>
      </c>
      <c r="V888">
        <f>ROUND(SUMIF(Investionen!A4:A5200,S888,Investionen!G4:G5200),2)</f>
        <v>0</v>
      </c>
      <c r="BA888" s="53"/>
      <c r="BB888" s="53">
        <f>ROUND(SUMIF(Transaktionen!A4:A5200,BA888,Transaktionen!B4:B5200),8)</f>
        <v>0</v>
      </c>
      <c r="BC888" s="53">
        <f>ROUND(IFERROR(SUM(BB888*(VLOOKUP(BA888,API!1:1048576,13,FALSE))),0),2)</f>
        <v>0</v>
      </c>
    </row>
    <row r="889" spans="11:55" x14ac:dyDescent="0.25">
      <c r="K889" s="147" t="s">
        <v>1783</v>
      </c>
      <c r="L889" s="148" t="s">
        <v>2620</v>
      </c>
      <c r="M889" s="148" t="s">
        <v>3812</v>
      </c>
      <c r="R889" s="258"/>
      <c r="U889">
        <f>ROUND(IFERROR(SUM(T889*(VLOOKUP(S889,API!1:1048576,13,FALSE))),0),2)</f>
        <v>0</v>
      </c>
      <c r="V889">
        <f>ROUND(SUMIF(Investionen!A4:A5200,S889,Investionen!G4:G5200),2)</f>
        <v>0</v>
      </c>
      <c r="BA889" s="53"/>
      <c r="BB889" s="53">
        <f>ROUND(SUMIF(Transaktionen!A4:A5200,BA889,Transaktionen!B4:B5200),8)</f>
        <v>0</v>
      </c>
      <c r="BC889" s="53">
        <f>ROUND(IFERROR(SUM(BB889*(VLOOKUP(BA889,API!1:1048576,13,FALSE))),0),2)</f>
        <v>0</v>
      </c>
    </row>
    <row r="890" spans="11:55" x14ac:dyDescent="0.25">
      <c r="K890" s="147" t="s">
        <v>1673</v>
      </c>
      <c r="L890" s="148" t="s">
        <v>2620</v>
      </c>
      <c r="M890" s="148" t="s">
        <v>3951</v>
      </c>
      <c r="R890" s="258"/>
      <c r="U890">
        <f>ROUND(IFERROR(SUM(T890*(VLOOKUP(S890,API!1:1048576,13,FALSE))),0),2)</f>
        <v>0</v>
      </c>
      <c r="V890">
        <f>ROUND(SUMIF(Investionen!A4:A5200,S890,Investionen!G4:G5200),2)</f>
        <v>0</v>
      </c>
      <c r="BA890" s="53"/>
      <c r="BB890" s="53">
        <f>ROUND(SUMIF(Transaktionen!A4:A5200,BA890,Transaktionen!B4:B5200),8)</f>
        <v>0</v>
      </c>
      <c r="BC890" s="53">
        <f>ROUND(IFERROR(SUM(BB890*(VLOOKUP(BA890,API!1:1048576,13,FALSE))),0),2)</f>
        <v>0</v>
      </c>
    </row>
    <row r="891" spans="11:55" x14ac:dyDescent="0.25">
      <c r="K891" s="145" t="s">
        <v>1305</v>
      </c>
      <c r="L891" s="146" t="s">
        <v>2612</v>
      </c>
      <c r="M891" s="146" t="s">
        <v>3265</v>
      </c>
      <c r="R891" s="258"/>
      <c r="U891">
        <f>ROUND(IFERROR(SUM(T891*(VLOOKUP(S891,API!1:1048576,13,FALSE))),0),2)</f>
        <v>0</v>
      </c>
      <c r="V891">
        <f>ROUND(SUMIF(Investionen!A4:A5200,S891,Investionen!G4:G5200),2)</f>
        <v>0</v>
      </c>
      <c r="BA891" s="53"/>
      <c r="BB891" s="53">
        <f>ROUND(SUMIF(Transaktionen!A4:A5200,BA891,Transaktionen!B4:B5200),8)</f>
        <v>0</v>
      </c>
      <c r="BC891" s="53">
        <f>ROUND(IFERROR(SUM(BB891*(VLOOKUP(BA891,API!1:1048576,13,FALSE))),0),2)</f>
        <v>0</v>
      </c>
    </row>
    <row r="892" spans="11:55" x14ac:dyDescent="0.25">
      <c r="K892" s="145" t="s">
        <v>1332</v>
      </c>
      <c r="L892" s="146" t="s">
        <v>2612</v>
      </c>
      <c r="M892" s="146" t="s">
        <v>3343</v>
      </c>
      <c r="R892" s="258"/>
      <c r="U892">
        <f>ROUND(IFERROR(SUM(T892*(VLOOKUP(S892,API!1:1048576,13,FALSE))),0),2)</f>
        <v>0</v>
      </c>
      <c r="V892">
        <f>ROUND(SUMIF(Investionen!A4:A5200,S892,Investionen!G4:G5200),2)</f>
        <v>0</v>
      </c>
      <c r="BA892" s="53"/>
      <c r="BB892" s="53">
        <f>ROUND(SUMIF(Transaktionen!A4:A5200,BA892,Transaktionen!B4:B5200),8)</f>
        <v>0</v>
      </c>
      <c r="BC892" s="53">
        <f>ROUND(IFERROR(SUM(BB892*(VLOOKUP(BA892,API!1:1048576,13,FALSE))),0),2)</f>
        <v>0</v>
      </c>
    </row>
    <row r="893" spans="11:55" x14ac:dyDescent="0.25">
      <c r="K893" s="147" t="s">
        <v>1414</v>
      </c>
      <c r="L893" s="148" t="s">
        <v>2612</v>
      </c>
      <c r="M893" s="148" t="s">
        <v>3453</v>
      </c>
      <c r="R893" s="258"/>
      <c r="U893">
        <f>ROUND(IFERROR(SUM(T893*(VLOOKUP(S893,API!1:1048576,13,FALSE))),0),2)</f>
        <v>0</v>
      </c>
      <c r="V893">
        <f>ROUND(SUMIF(Investionen!A4:A5200,S893,Investionen!G4:G5200),2)</f>
        <v>0</v>
      </c>
      <c r="BA893" s="53"/>
      <c r="BB893" s="53">
        <f>ROUND(SUMIF(Transaktionen!A4:A5200,BA893,Transaktionen!B4:B5200),8)</f>
        <v>0</v>
      </c>
      <c r="BC893" s="53">
        <f>ROUND(IFERROR(SUM(BB893*(VLOOKUP(BA893,API!1:1048576,13,FALSE))),0),2)</f>
        <v>0</v>
      </c>
    </row>
    <row r="894" spans="11:55" x14ac:dyDescent="0.25">
      <c r="K894" s="147" t="s">
        <v>1518</v>
      </c>
      <c r="L894" s="148" t="s">
        <v>2612</v>
      </c>
      <c r="M894" s="148" t="s">
        <v>3521</v>
      </c>
      <c r="R894" s="258"/>
      <c r="U894">
        <f>ROUND(IFERROR(SUM(T894*(VLOOKUP(S894,API!1:1048576,13,FALSE))),0),2)</f>
        <v>0</v>
      </c>
      <c r="V894">
        <f>ROUND(SUMIF(Investionen!A4:A5200,S894,Investionen!G4:G5200),2)</f>
        <v>0</v>
      </c>
      <c r="BA894" s="53"/>
      <c r="BB894" s="53">
        <f>ROUND(SUMIF(Transaktionen!A4:A5200,BA894,Transaktionen!B4:B5200),8)</f>
        <v>0</v>
      </c>
      <c r="BC894" s="53">
        <f>ROUND(IFERROR(SUM(BB894*(VLOOKUP(BA894,API!1:1048576,13,FALSE))),0),2)</f>
        <v>0</v>
      </c>
    </row>
    <row r="895" spans="11:55" x14ac:dyDescent="0.25">
      <c r="K895" s="147" t="s">
        <v>1523</v>
      </c>
      <c r="L895" s="148" t="s">
        <v>2612</v>
      </c>
      <c r="M895" s="148" t="s">
        <v>3548</v>
      </c>
      <c r="R895" s="258"/>
      <c r="U895">
        <f>ROUND(IFERROR(SUM(T895*(VLOOKUP(S895,API!1:1048576,13,FALSE))),0),2)</f>
        <v>0</v>
      </c>
      <c r="V895">
        <f>ROUND(SUMIF(Investionen!A4:A5200,S895,Investionen!G4:G5200),2)</f>
        <v>0</v>
      </c>
      <c r="BA895" s="53"/>
      <c r="BB895" s="53">
        <f>ROUND(SUMIF(Transaktionen!A4:A5200,BA895,Transaktionen!B4:B5200),8)</f>
        <v>0</v>
      </c>
      <c r="BC895" s="53">
        <f>ROUND(IFERROR(SUM(BB895*(VLOOKUP(BA895,API!1:1048576,13,FALSE))),0),2)</f>
        <v>0</v>
      </c>
    </row>
    <row r="896" spans="11:55" x14ac:dyDescent="0.25">
      <c r="K896" s="147" t="s">
        <v>1974</v>
      </c>
      <c r="L896" s="148" t="s">
        <v>2612</v>
      </c>
      <c r="M896" s="148" t="s">
        <v>3726</v>
      </c>
      <c r="R896" s="258"/>
      <c r="U896">
        <f>ROUND(IFERROR(SUM(T896*(VLOOKUP(S896,API!1:1048576,13,FALSE))),0),2)</f>
        <v>0</v>
      </c>
      <c r="V896">
        <f>ROUND(SUMIF(Investionen!A4:A5200,S896,Investionen!G4:G5200),2)</f>
        <v>0</v>
      </c>
      <c r="BA896" s="53"/>
      <c r="BB896" s="53">
        <f>ROUND(SUMIF(Transaktionen!A4:A5200,BA896,Transaktionen!B4:B5200),8)</f>
        <v>0</v>
      </c>
      <c r="BC896" s="53">
        <f>ROUND(IFERROR(SUM(BB896*(VLOOKUP(BA896,API!1:1048576,13,FALSE))),0),2)</f>
        <v>0</v>
      </c>
    </row>
    <row r="897" spans="11:55" x14ac:dyDescent="0.25">
      <c r="K897" s="145" t="s">
        <v>1750</v>
      </c>
      <c r="L897" s="146" t="s">
        <v>2612</v>
      </c>
      <c r="M897" s="146" t="s">
        <v>3753</v>
      </c>
      <c r="R897" s="258"/>
      <c r="U897">
        <f>ROUND(IFERROR(SUM(T897*(VLOOKUP(S897,API!1:1048576,13,FALSE))),0),2)</f>
        <v>0</v>
      </c>
      <c r="V897">
        <f>ROUND(SUMIF(Investionen!A4:A5200,S897,Investionen!G4:G5200),2)</f>
        <v>0</v>
      </c>
      <c r="BA897" s="53"/>
      <c r="BB897" s="53">
        <f>ROUND(SUMIF(Transaktionen!A4:A5200,BA897,Transaktionen!B4:B5200),8)</f>
        <v>0</v>
      </c>
      <c r="BC897" s="53">
        <f>ROUND(IFERROR(SUM(BB897*(VLOOKUP(BA897,API!1:1048576,13,FALSE))),0),2)</f>
        <v>0</v>
      </c>
    </row>
    <row r="898" spans="11:55" x14ac:dyDescent="0.25">
      <c r="K898" s="147" t="s">
        <v>1901</v>
      </c>
      <c r="L898" s="148" t="s">
        <v>2612</v>
      </c>
      <c r="M898" s="148" t="s">
        <v>4015</v>
      </c>
      <c r="R898" s="258"/>
      <c r="U898">
        <f>ROUND(IFERROR(SUM(T898*(VLOOKUP(S898,API!1:1048576,13,FALSE))),0),2)</f>
        <v>0</v>
      </c>
      <c r="V898">
        <f>ROUND(SUMIF(Investionen!A4:A5200,S898,Investionen!G4:G5200),2)</f>
        <v>0</v>
      </c>
      <c r="BA898" s="53"/>
      <c r="BB898" s="53">
        <f>ROUND(SUMIF(Transaktionen!A4:A5200,BA898,Transaktionen!B4:B5200),8)</f>
        <v>0</v>
      </c>
      <c r="BC898" s="53">
        <f>ROUND(IFERROR(SUM(BB898*(VLOOKUP(BA898,API!1:1048576,13,FALSE))),0),2)</f>
        <v>0</v>
      </c>
    </row>
    <row r="899" spans="11:55" x14ac:dyDescent="0.25">
      <c r="K899" s="145" t="s">
        <v>2099</v>
      </c>
      <c r="L899" s="146" t="s">
        <v>2612</v>
      </c>
      <c r="M899" s="146" t="s">
        <v>4079</v>
      </c>
      <c r="R899" s="258"/>
      <c r="U899">
        <f>ROUND(IFERROR(SUM(T899*(VLOOKUP(S899,API!1:1048576,13,FALSE))),0),2)</f>
        <v>0</v>
      </c>
      <c r="V899">
        <f>ROUND(SUMIF(Investionen!A4:A5200,S899,Investionen!G4:G5200),2)</f>
        <v>0</v>
      </c>
      <c r="BA899" s="53"/>
      <c r="BB899" s="53">
        <f>ROUND(SUMIF(Transaktionen!A4:A5200,BA899,Transaktionen!B4:B5200),8)</f>
        <v>0</v>
      </c>
      <c r="BC899" s="53">
        <f>ROUND(IFERROR(SUM(BB899*(VLOOKUP(BA899,API!1:1048576,13,FALSE))),0),2)</f>
        <v>0</v>
      </c>
    </row>
    <row r="900" spans="11:55" x14ac:dyDescent="0.25">
      <c r="K900" s="147" t="s">
        <v>2233</v>
      </c>
      <c r="L900" s="148" t="s">
        <v>2612</v>
      </c>
      <c r="M900" s="148" t="s">
        <v>4131</v>
      </c>
      <c r="R900" s="258"/>
      <c r="U900">
        <f>ROUND(IFERROR(SUM(T900*(VLOOKUP(S900,API!1:1048576,13,FALSE))),0),2)</f>
        <v>0</v>
      </c>
      <c r="V900">
        <f>ROUND(SUMIF(Investionen!A4:A5200,S900,Investionen!G4:G5200),2)</f>
        <v>0</v>
      </c>
      <c r="BA900" s="53"/>
      <c r="BB900" s="53">
        <f>ROUND(SUMIF(Transaktionen!A4:A5200,BA900,Transaktionen!B4:B5200),8)</f>
        <v>0</v>
      </c>
      <c r="BC900" s="53">
        <f>ROUND(IFERROR(SUM(BB900*(VLOOKUP(BA900,API!1:1048576,13,FALSE))),0),2)</f>
        <v>0</v>
      </c>
    </row>
    <row r="901" spans="11:55" x14ac:dyDescent="0.25">
      <c r="K901" s="145" t="s">
        <v>2193</v>
      </c>
      <c r="L901" s="146" t="s">
        <v>2612</v>
      </c>
      <c r="M901" s="146" t="s">
        <v>4191</v>
      </c>
      <c r="R901" s="258"/>
      <c r="U901">
        <f>ROUND(IFERROR(SUM(T901*(VLOOKUP(S901,API!1:1048576,13,FALSE))),0),2)</f>
        <v>0</v>
      </c>
      <c r="V901">
        <f>ROUND(SUMIF(Investionen!A4:A5200,S901,Investionen!G4:G5200),2)</f>
        <v>0</v>
      </c>
      <c r="BA901" s="53"/>
      <c r="BB901" s="53">
        <f>ROUND(SUMIF(Transaktionen!A4:A5200,BA901,Transaktionen!B4:B5200),8)</f>
        <v>0</v>
      </c>
      <c r="BC901" s="53">
        <f>ROUND(IFERROR(SUM(BB901*(VLOOKUP(BA901,API!1:1048576,13,FALSE))),0),2)</f>
        <v>0</v>
      </c>
    </row>
    <row r="902" spans="11:55" x14ac:dyDescent="0.25">
      <c r="K902" s="145" t="s">
        <v>1255</v>
      </c>
      <c r="L902" s="146" t="s">
        <v>2552</v>
      </c>
      <c r="M902" s="146" t="s">
        <v>3255</v>
      </c>
      <c r="R902" s="258"/>
      <c r="U902">
        <f>ROUND(IFERROR(SUM(T902*(VLOOKUP(S902,API!1:1048576,13,FALSE))),0),2)</f>
        <v>0</v>
      </c>
      <c r="V902">
        <f>ROUND(SUMIF(Investionen!A4:A5200,S902,Investionen!G4:G5200),2)</f>
        <v>0</v>
      </c>
      <c r="BA902" s="53"/>
      <c r="BB902" s="53">
        <f>ROUND(SUMIF(Transaktionen!A4:A5200,BA902,Transaktionen!B4:B5200),8)</f>
        <v>0</v>
      </c>
      <c r="BC902" s="53">
        <f>ROUND(IFERROR(SUM(BB902*(VLOOKUP(BA902,API!1:1048576,13,FALSE))),0),2)</f>
        <v>0</v>
      </c>
    </row>
    <row r="903" spans="11:55" x14ac:dyDescent="0.25">
      <c r="K903" s="145" t="s">
        <v>1283</v>
      </c>
      <c r="L903" s="146" t="s">
        <v>2552</v>
      </c>
      <c r="M903" s="146" t="s">
        <v>3283</v>
      </c>
      <c r="R903" s="258"/>
      <c r="U903">
        <f>ROUND(IFERROR(SUM(T903*(VLOOKUP(S903,API!1:1048576,13,FALSE))),0),2)</f>
        <v>0</v>
      </c>
      <c r="V903">
        <f>ROUND(SUMIF(Investionen!A4:A5200,S903,Investionen!G4:G5200),2)</f>
        <v>0</v>
      </c>
      <c r="BA903" s="53"/>
      <c r="BB903" s="53">
        <f>ROUND(SUMIF(Transaktionen!A4:A5200,BA903,Transaktionen!B4:B5200),8)</f>
        <v>0</v>
      </c>
      <c r="BC903" s="53">
        <f>ROUND(IFERROR(SUM(BB903*(VLOOKUP(BA903,API!1:1048576,13,FALSE))),0),2)</f>
        <v>0</v>
      </c>
    </row>
    <row r="904" spans="11:55" x14ac:dyDescent="0.25">
      <c r="K904" s="147" t="s">
        <v>1428</v>
      </c>
      <c r="L904" s="148" t="s">
        <v>2552</v>
      </c>
      <c r="M904" s="148" t="s">
        <v>3437</v>
      </c>
      <c r="R904" s="258"/>
      <c r="U904">
        <f>ROUND(IFERROR(SUM(T904*(VLOOKUP(S904,API!1:1048576,13,FALSE))),0),2)</f>
        <v>0</v>
      </c>
      <c r="V904">
        <f>ROUND(SUMIF(Investionen!A4:A5200,S904,Investionen!G4:G5200),2)</f>
        <v>0</v>
      </c>
      <c r="BA904" s="53"/>
      <c r="BB904" s="53">
        <f>ROUND(SUMIF(Transaktionen!A4:A5200,BA904,Transaktionen!B4:B5200),8)</f>
        <v>0</v>
      </c>
      <c r="BC904" s="53">
        <f>ROUND(IFERROR(SUM(BB904*(VLOOKUP(BA904,API!1:1048576,13,FALSE))),0),2)</f>
        <v>0</v>
      </c>
    </row>
    <row r="905" spans="11:55" x14ac:dyDescent="0.25">
      <c r="K905" s="147" t="s">
        <v>1578</v>
      </c>
      <c r="L905" s="148" t="s">
        <v>2552</v>
      </c>
      <c r="M905" s="148" t="s">
        <v>3582</v>
      </c>
      <c r="R905" s="258"/>
      <c r="U905">
        <f>ROUND(IFERROR(SUM(T905*(VLOOKUP(S905,API!1:1048576,13,FALSE))),0),2)</f>
        <v>0</v>
      </c>
      <c r="V905">
        <f>ROUND(SUMIF(Investionen!A4:A5200,S905,Investionen!G4:G5200),2)</f>
        <v>0</v>
      </c>
      <c r="BA905" s="53"/>
      <c r="BB905" s="53">
        <f>ROUND(SUMIF(Transaktionen!A4:A5200,BA905,Transaktionen!B4:B5200),8)</f>
        <v>0</v>
      </c>
      <c r="BC905" s="53">
        <f>ROUND(IFERROR(SUM(BB905*(VLOOKUP(BA905,API!1:1048576,13,FALSE))),0),2)</f>
        <v>0</v>
      </c>
    </row>
    <row r="906" spans="11:55" x14ac:dyDescent="0.25">
      <c r="K906" s="147" t="s">
        <v>1646</v>
      </c>
      <c r="L906" s="148" t="s">
        <v>2552</v>
      </c>
      <c r="M906" s="148" t="s">
        <v>3617</v>
      </c>
      <c r="R906" s="258"/>
      <c r="U906">
        <f>ROUND(IFERROR(SUM(T906*(VLOOKUP(S906,API!1:1048576,13,FALSE))),0),2)</f>
        <v>0</v>
      </c>
      <c r="V906">
        <f>ROUND(SUMIF(Investionen!A4:A5200,S906,Investionen!G4:G5200),2)</f>
        <v>0</v>
      </c>
      <c r="BA906" s="53"/>
      <c r="BB906" s="53">
        <f>ROUND(SUMIF(Transaktionen!A4:A5200,BA906,Transaktionen!B4:B5200),8)</f>
        <v>0</v>
      </c>
      <c r="BC906" s="53">
        <f>ROUND(IFERROR(SUM(BB906*(VLOOKUP(BA906,API!1:1048576,13,FALSE))),0),2)</f>
        <v>0</v>
      </c>
    </row>
    <row r="907" spans="11:55" x14ac:dyDescent="0.25">
      <c r="K907" s="145" t="s">
        <v>1698</v>
      </c>
      <c r="L907" s="146" t="s">
        <v>2552</v>
      </c>
      <c r="M907" s="146" t="s">
        <v>3727</v>
      </c>
      <c r="R907" s="258"/>
      <c r="U907">
        <f>ROUND(IFERROR(SUM(T907*(VLOOKUP(S907,API!1:1048576,13,FALSE))),0),2)</f>
        <v>0</v>
      </c>
      <c r="V907">
        <f>ROUND(SUMIF(Investionen!A4:A5200,S907,Investionen!G4:G5200),2)</f>
        <v>0</v>
      </c>
      <c r="BA907" s="53"/>
      <c r="BB907" s="53">
        <f>ROUND(SUMIF(Transaktionen!A4:A5200,BA907,Transaktionen!B4:B5200),8)</f>
        <v>0</v>
      </c>
      <c r="BC907" s="53">
        <f>ROUND(IFERROR(SUM(BB907*(VLOOKUP(BA907,API!1:1048576,13,FALSE))),0),2)</f>
        <v>0</v>
      </c>
    </row>
    <row r="908" spans="11:55" x14ac:dyDescent="0.25">
      <c r="K908" s="147" t="s">
        <v>1803</v>
      </c>
      <c r="L908" s="148" t="s">
        <v>2552</v>
      </c>
      <c r="M908" s="148" t="s">
        <v>3986</v>
      </c>
      <c r="R908" s="258"/>
      <c r="U908">
        <f>ROUND(IFERROR(SUM(T908*(VLOOKUP(S908,API!1:1048576,13,FALSE))),0),2)</f>
        <v>0</v>
      </c>
      <c r="V908">
        <f>ROUND(SUMIF(Investionen!A4:A5200,S908,Investionen!G4:G5200),2)</f>
        <v>0</v>
      </c>
      <c r="BA908" s="53"/>
      <c r="BB908" s="53">
        <f>ROUND(SUMIF(Transaktionen!A4:A5200,BA908,Transaktionen!B4:B5200),8)</f>
        <v>0</v>
      </c>
      <c r="BC908" s="53">
        <f>ROUND(IFERROR(SUM(BB908*(VLOOKUP(BA908,API!1:1048576,13,FALSE))),0),2)</f>
        <v>0</v>
      </c>
    </row>
    <row r="909" spans="11:55" x14ac:dyDescent="0.25">
      <c r="K909" s="145" t="s">
        <v>2277</v>
      </c>
      <c r="L909" s="146" t="s">
        <v>2552</v>
      </c>
      <c r="M909" s="146" t="s">
        <v>4253</v>
      </c>
      <c r="R909" s="258"/>
      <c r="U909">
        <f>ROUND(IFERROR(SUM(T909*(VLOOKUP(S909,API!1:1048576,13,FALSE))),0),2)</f>
        <v>0</v>
      </c>
      <c r="V909">
        <f>ROUND(SUMIF(Investionen!A4:A5200,S909,Investionen!G4:G5200),2)</f>
        <v>0</v>
      </c>
      <c r="BA909" s="53"/>
      <c r="BB909" s="53">
        <f>ROUND(SUMIF(Transaktionen!A4:A5200,BA909,Transaktionen!B4:B5200),8)</f>
        <v>0</v>
      </c>
      <c r="BC909" s="53">
        <f>ROUND(IFERROR(SUM(BB909*(VLOOKUP(BA909,API!1:1048576,13,FALSE))),0),2)</f>
        <v>0</v>
      </c>
    </row>
    <row r="910" spans="11:55" x14ac:dyDescent="0.25">
      <c r="K910" s="147" t="s">
        <v>2247</v>
      </c>
      <c r="L910" s="148" t="s">
        <v>2552</v>
      </c>
      <c r="M910" s="148" t="s">
        <v>4277</v>
      </c>
      <c r="R910" s="258"/>
      <c r="U910">
        <f>ROUND(IFERROR(SUM(T910*(VLOOKUP(S910,API!1:1048576,13,FALSE))),0),2)</f>
        <v>0</v>
      </c>
      <c r="V910">
        <f>ROUND(SUMIF(Investionen!A4:A5200,S910,Investionen!G4:G5200),2)</f>
        <v>0</v>
      </c>
      <c r="BA910" s="53"/>
      <c r="BB910" s="53">
        <f>ROUND(SUMIF(Transaktionen!A4:A5200,BA910,Transaktionen!B4:B5200),8)</f>
        <v>0</v>
      </c>
      <c r="BC910" s="53">
        <f>ROUND(IFERROR(SUM(BB910*(VLOOKUP(BA910,API!1:1048576,13,FALSE))),0),2)</f>
        <v>0</v>
      </c>
    </row>
    <row r="911" spans="11:55" x14ac:dyDescent="0.25">
      <c r="K911" s="147" t="s">
        <v>2291</v>
      </c>
      <c r="L911" s="148" t="s">
        <v>2552</v>
      </c>
      <c r="M911" s="148" t="s">
        <v>4286</v>
      </c>
      <c r="R911" s="258"/>
      <c r="U911">
        <f>ROUND(IFERROR(SUM(T911*(VLOOKUP(S911,API!1:1048576,13,FALSE))),0),2)</f>
        <v>0</v>
      </c>
      <c r="V911">
        <f>ROUND(SUMIF(Investionen!A4:A5200,S911,Investionen!G4:G5200),2)</f>
        <v>0</v>
      </c>
      <c r="BA911" s="53"/>
      <c r="BB911" s="53">
        <f>ROUND(SUMIF(Transaktionen!A4:A5200,BA911,Transaktionen!B4:B5200),8)</f>
        <v>0</v>
      </c>
      <c r="BC911" s="53">
        <f>ROUND(IFERROR(SUM(BB911*(VLOOKUP(BA911,API!1:1048576,13,FALSE))),0),2)</f>
        <v>0</v>
      </c>
    </row>
    <row r="912" spans="11:55" x14ac:dyDescent="0.25">
      <c r="K912" s="147" t="s">
        <v>890</v>
      </c>
      <c r="L912" s="148" t="s">
        <v>2547</v>
      </c>
      <c r="M912" s="148" t="s">
        <v>3140</v>
      </c>
      <c r="R912" s="258"/>
      <c r="U912">
        <f>ROUND(IFERROR(SUM(T912*(VLOOKUP(S912,API!1:1048576,13,FALSE))),0),2)</f>
        <v>0</v>
      </c>
      <c r="V912">
        <f>ROUND(SUMIF(Investionen!A4:A5200,S912,Investionen!G4:G5200),2)</f>
        <v>0</v>
      </c>
      <c r="BA912" s="53"/>
      <c r="BB912" s="53">
        <f>ROUND(SUMIF(Transaktionen!A4:A5200,BA912,Transaktionen!B4:B5200),8)</f>
        <v>0</v>
      </c>
      <c r="BC912" s="53">
        <f>ROUND(IFERROR(SUM(BB912*(VLOOKUP(BA912,API!1:1048576,13,FALSE))),0),2)</f>
        <v>0</v>
      </c>
    </row>
    <row r="913" spans="11:55" x14ac:dyDescent="0.25">
      <c r="K913" s="145" t="s">
        <v>1268</v>
      </c>
      <c r="L913" s="146" t="s">
        <v>2547</v>
      </c>
      <c r="M913" s="146" t="s">
        <v>3243</v>
      </c>
      <c r="R913" s="258"/>
      <c r="U913">
        <f>ROUND(IFERROR(SUM(T913*(VLOOKUP(S913,API!1:1048576,13,FALSE))),0),2)</f>
        <v>0</v>
      </c>
      <c r="V913">
        <f>ROUND(SUMIF(Investionen!A4:A5200,S913,Investionen!G4:G5200),2)</f>
        <v>0</v>
      </c>
      <c r="BA913" s="53"/>
      <c r="BB913" s="53">
        <f>ROUND(SUMIF(Transaktionen!A4:A5200,BA913,Transaktionen!B4:B5200),8)</f>
        <v>0</v>
      </c>
      <c r="BC913" s="53">
        <f>ROUND(IFERROR(SUM(BB913*(VLOOKUP(BA913,API!1:1048576,13,FALSE))),0),2)</f>
        <v>0</v>
      </c>
    </row>
    <row r="914" spans="11:55" x14ac:dyDescent="0.25">
      <c r="K914" s="145" t="s">
        <v>1339</v>
      </c>
      <c r="L914" s="146" t="s">
        <v>2547</v>
      </c>
      <c r="M914" s="146" t="s">
        <v>3333</v>
      </c>
      <c r="R914" s="258"/>
      <c r="U914">
        <f>ROUND(IFERROR(SUM(T914*(VLOOKUP(S914,API!1:1048576,13,FALSE))),0),2)</f>
        <v>0</v>
      </c>
      <c r="V914">
        <f>ROUND(SUMIF(Investionen!A4:A5200,S914,Investionen!G4:G5200),2)</f>
        <v>0</v>
      </c>
      <c r="BA914" s="53"/>
      <c r="BB914" s="53">
        <f>ROUND(SUMIF(Transaktionen!A4:A5200,BA914,Transaktionen!B4:B5200),8)</f>
        <v>0</v>
      </c>
      <c r="BC914" s="53">
        <f>ROUND(IFERROR(SUM(BB914*(VLOOKUP(BA914,API!1:1048576,13,FALSE))),0),2)</f>
        <v>0</v>
      </c>
    </row>
    <row r="915" spans="11:55" x14ac:dyDescent="0.25">
      <c r="K915" s="145" t="s">
        <v>1561</v>
      </c>
      <c r="L915" s="146" t="s">
        <v>2547</v>
      </c>
      <c r="M915" s="146" t="s">
        <v>3551</v>
      </c>
      <c r="R915" s="258"/>
      <c r="U915">
        <f>ROUND(IFERROR(SUM(T915*(VLOOKUP(S915,API!1:1048576,13,FALSE))),0),2)</f>
        <v>0</v>
      </c>
      <c r="V915">
        <f>ROUND(SUMIF(Investionen!A4:A5200,S915,Investionen!G4:G5200),2)</f>
        <v>0</v>
      </c>
      <c r="BA915" s="53"/>
      <c r="BB915" s="53">
        <f>ROUND(SUMIF(Transaktionen!A4:A5200,BA915,Transaktionen!B4:B5200),8)</f>
        <v>0</v>
      </c>
      <c r="BC915" s="53">
        <f>ROUND(IFERROR(SUM(BB915*(VLOOKUP(BA915,API!1:1048576,13,FALSE))),0),2)</f>
        <v>0</v>
      </c>
    </row>
    <row r="916" spans="11:55" x14ac:dyDescent="0.25">
      <c r="K916" s="147" t="s">
        <v>1215</v>
      </c>
      <c r="L916" s="148" t="s">
        <v>2603</v>
      </c>
      <c r="M916" s="148" t="s">
        <v>3224</v>
      </c>
      <c r="R916" s="258"/>
      <c r="U916">
        <f>ROUND(IFERROR(SUM(T916*(VLOOKUP(S916,API!1:1048576,13,FALSE))),0),2)</f>
        <v>0</v>
      </c>
      <c r="V916">
        <f>ROUND(SUMIF(Investionen!A4:A5200,S916,Investionen!G4:G5200),2)</f>
        <v>0</v>
      </c>
      <c r="BA916" s="53"/>
      <c r="BB916" s="53">
        <f>ROUND(SUMIF(Transaktionen!A4:A5200,BA916,Transaktionen!B4:B5200),8)</f>
        <v>0</v>
      </c>
      <c r="BC916" s="53">
        <f>ROUND(IFERROR(SUM(BB916*(VLOOKUP(BA916,API!1:1048576,13,FALSE))),0),2)</f>
        <v>0</v>
      </c>
    </row>
    <row r="917" spans="11:55" x14ac:dyDescent="0.25">
      <c r="K917" s="147" t="s">
        <v>1411</v>
      </c>
      <c r="L917" s="148" t="s">
        <v>2603</v>
      </c>
      <c r="M917" s="148" t="s">
        <v>3373</v>
      </c>
      <c r="R917" s="258"/>
      <c r="U917">
        <f>ROUND(IFERROR(SUM(T917*(VLOOKUP(S917,API!1:1048576,13,FALSE))),0),2)</f>
        <v>0</v>
      </c>
      <c r="V917">
        <f>ROUND(SUMIF(Investionen!A4:A5200,S917,Investionen!G4:G5200),2)</f>
        <v>0</v>
      </c>
      <c r="BA917" s="53"/>
      <c r="BB917" s="53">
        <f>ROUND(SUMIF(Transaktionen!A4:A5200,BA917,Transaktionen!B4:B5200),8)</f>
        <v>0</v>
      </c>
      <c r="BC917" s="53">
        <f>ROUND(IFERROR(SUM(BB917*(VLOOKUP(BA917,API!1:1048576,13,FALSE))),0),2)</f>
        <v>0</v>
      </c>
    </row>
    <row r="918" spans="11:55" x14ac:dyDescent="0.25">
      <c r="K918" s="147" t="s">
        <v>1384</v>
      </c>
      <c r="L918" s="148" t="s">
        <v>2603</v>
      </c>
      <c r="M918" s="148" t="s">
        <v>3402</v>
      </c>
      <c r="R918" s="258"/>
      <c r="U918">
        <f>ROUND(IFERROR(SUM(T918*(VLOOKUP(S918,API!1:1048576,13,FALSE))),0),2)</f>
        <v>0</v>
      </c>
      <c r="V918">
        <f>ROUND(SUMIF(Investionen!A4:A5200,S918,Investionen!G4:G5200),2)</f>
        <v>0</v>
      </c>
      <c r="BA918" s="53"/>
      <c r="BB918" s="53">
        <f>ROUND(SUMIF(Transaktionen!A4:A5200,BA918,Transaktionen!B4:B5200),8)</f>
        <v>0</v>
      </c>
      <c r="BC918" s="53">
        <f>ROUND(IFERROR(SUM(BB918*(VLOOKUP(BA918,API!1:1048576,13,FALSE))),0),2)</f>
        <v>0</v>
      </c>
    </row>
    <row r="919" spans="11:55" x14ac:dyDescent="0.25">
      <c r="K919" s="147" t="s">
        <v>2270</v>
      </c>
      <c r="L919" s="148" t="s">
        <v>2603</v>
      </c>
      <c r="M919" s="148" t="s">
        <v>4275</v>
      </c>
      <c r="R919" s="258"/>
      <c r="U919">
        <f>ROUND(IFERROR(SUM(T919*(VLOOKUP(S919,API!1:1048576,13,FALSE))),0),2)</f>
        <v>0</v>
      </c>
      <c r="V919">
        <f>ROUND(SUMIF(Investionen!A4:A5200,S919,Investionen!G4:G5200),2)</f>
        <v>0</v>
      </c>
      <c r="BA919" s="53"/>
      <c r="BB919" s="53">
        <f>ROUND(SUMIF(Transaktionen!A4:A5200,BA919,Transaktionen!B4:B5200),8)</f>
        <v>0</v>
      </c>
      <c r="BC919" s="53">
        <f>ROUND(IFERROR(SUM(BB919*(VLOOKUP(BA919,API!1:1048576,13,FALSE))),0),2)</f>
        <v>0</v>
      </c>
    </row>
    <row r="920" spans="11:55" x14ac:dyDescent="0.25">
      <c r="K920" s="145" t="s">
        <v>2366</v>
      </c>
      <c r="L920" s="146" t="s">
        <v>2603</v>
      </c>
      <c r="M920" s="146" t="s">
        <v>4299</v>
      </c>
      <c r="R920" s="258"/>
      <c r="U920">
        <f>ROUND(IFERROR(SUM(T920*(VLOOKUP(S920,API!1:1048576,13,FALSE))),0),2)</f>
        <v>0</v>
      </c>
      <c r="V920">
        <f>ROUND(SUMIF(Investionen!A4:A5200,S920,Investionen!G4:G5200),2)</f>
        <v>0</v>
      </c>
      <c r="BA920" s="53"/>
      <c r="BB920" s="53">
        <f>ROUND(SUMIF(Transaktionen!A4:A5200,BA920,Transaktionen!B4:B5200),8)</f>
        <v>0</v>
      </c>
      <c r="BC920" s="53">
        <f>ROUND(IFERROR(SUM(BB920*(VLOOKUP(BA920,API!1:1048576,13,FALSE))),0),2)</f>
        <v>0</v>
      </c>
    </row>
    <row r="921" spans="11:55" x14ac:dyDescent="0.25">
      <c r="K921" s="145" t="s">
        <v>1027</v>
      </c>
      <c r="L921" s="146" t="s">
        <v>2473</v>
      </c>
      <c r="M921" s="146" t="s">
        <v>3045</v>
      </c>
      <c r="R921" s="258"/>
      <c r="U921">
        <f>ROUND(IFERROR(SUM(T921*(VLOOKUP(S921,API!1:1048576,13,FALSE))),0),2)</f>
        <v>0</v>
      </c>
      <c r="V921">
        <f>ROUND(SUMIF(Investionen!A4:A5200,S921,Investionen!G4:G5200),2)</f>
        <v>0</v>
      </c>
      <c r="BA921" s="53"/>
      <c r="BB921" s="53">
        <f>ROUND(SUMIF(Transaktionen!A4:A5200,BA921,Transaktionen!B4:B5200),8)</f>
        <v>0</v>
      </c>
      <c r="BC921" s="53">
        <f>ROUND(IFERROR(SUM(BB921*(VLOOKUP(BA921,API!1:1048576,13,FALSE))),0),2)</f>
        <v>0</v>
      </c>
    </row>
    <row r="922" spans="11:55" x14ac:dyDescent="0.25">
      <c r="K922" s="145" t="s">
        <v>76</v>
      </c>
      <c r="L922" s="146" t="s">
        <v>2473</v>
      </c>
      <c r="M922" s="146" t="s">
        <v>3125</v>
      </c>
      <c r="R922" s="258"/>
      <c r="U922">
        <f>ROUND(IFERROR(SUM(T922*(VLOOKUP(S922,API!1:1048576,13,FALSE))),0),2)</f>
        <v>0</v>
      </c>
      <c r="V922">
        <f>ROUND(SUMIF(Investionen!A4:A5200,S922,Investionen!G4:G5200),2)</f>
        <v>0</v>
      </c>
      <c r="BA922" s="53"/>
      <c r="BB922" s="53">
        <f>ROUND(SUMIF(Transaktionen!A4:A5200,BA922,Transaktionen!B4:B5200),8)</f>
        <v>0</v>
      </c>
      <c r="BC922" s="53">
        <f>ROUND(IFERROR(SUM(BB922*(VLOOKUP(BA922,API!1:1048576,13,FALSE))),0),2)</f>
        <v>0</v>
      </c>
    </row>
    <row r="923" spans="11:55" x14ac:dyDescent="0.25">
      <c r="K923" s="145" t="s">
        <v>1294</v>
      </c>
      <c r="L923" s="146" t="s">
        <v>2473</v>
      </c>
      <c r="M923" s="146" t="s">
        <v>3298</v>
      </c>
      <c r="R923" s="258"/>
      <c r="U923">
        <f>ROUND(IFERROR(SUM(T923*(VLOOKUP(S923,API!1:1048576,13,FALSE))),0),2)</f>
        <v>0</v>
      </c>
      <c r="V923">
        <f>ROUND(SUMIF(Investionen!A4:A5200,S923,Investionen!G4:G5200),2)</f>
        <v>0</v>
      </c>
      <c r="BA923" s="53"/>
      <c r="BB923" s="53">
        <f>ROUND(SUMIF(Transaktionen!A4:A5200,BA923,Transaktionen!B4:B5200),8)</f>
        <v>0</v>
      </c>
      <c r="BC923" s="53">
        <f>ROUND(IFERROR(SUM(BB923*(VLOOKUP(BA923,API!1:1048576,13,FALSE))),0),2)</f>
        <v>0</v>
      </c>
    </row>
    <row r="924" spans="11:55" x14ac:dyDescent="0.25">
      <c r="K924" s="145" t="s">
        <v>1766</v>
      </c>
      <c r="L924" s="146" t="s">
        <v>2473</v>
      </c>
      <c r="M924" s="146" t="s">
        <v>3739</v>
      </c>
      <c r="R924" s="258"/>
      <c r="U924">
        <f>ROUND(IFERROR(SUM(T924*(VLOOKUP(S924,API!1:1048576,13,FALSE))),0),2)</f>
        <v>0</v>
      </c>
      <c r="V924">
        <f>ROUND(SUMIF(Investionen!A4:A5200,S924,Investionen!G4:G5200),2)</f>
        <v>0</v>
      </c>
      <c r="BA924" s="53"/>
      <c r="BB924" s="53">
        <f>ROUND(SUMIF(Transaktionen!A4:A5200,BA924,Transaktionen!B4:B5200),8)</f>
        <v>0</v>
      </c>
      <c r="BC924" s="53">
        <f>ROUND(IFERROR(SUM(BB924*(VLOOKUP(BA924,API!1:1048576,13,FALSE))),0),2)</f>
        <v>0</v>
      </c>
    </row>
    <row r="925" spans="11:55" x14ac:dyDescent="0.25">
      <c r="K925" s="147" t="s">
        <v>1893</v>
      </c>
      <c r="L925" s="148" t="s">
        <v>2473</v>
      </c>
      <c r="M925" s="148" t="s">
        <v>3882</v>
      </c>
      <c r="R925" s="258"/>
      <c r="U925">
        <f>ROUND(IFERROR(SUM(T925*(VLOOKUP(S925,API!1:1048576,13,FALSE))),0),2)</f>
        <v>0</v>
      </c>
      <c r="V925">
        <f>ROUND(SUMIF(Investionen!A4:A5200,S925,Investionen!G4:G5200),2)</f>
        <v>0</v>
      </c>
      <c r="BA925" s="53"/>
      <c r="BB925" s="53">
        <f>ROUND(SUMIF(Transaktionen!A4:A5200,BA925,Transaktionen!B4:B5200),8)</f>
        <v>0</v>
      </c>
      <c r="BC925" s="53">
        <f>ROUND(IFERROR(SUM(BB925*(VLOOKUP(BA925,API!1:1048576,13,FALSE))),0),2)</f>
        <v>0</v>
      </c>
    </row>
    <row r="926" spans="11:55" x14ac:dyDescent="0.25">
      <c r="K926" s="145" t="s">
        <v>1786</v>
      </c>
      <c r="L926" s="146" t="s">
        <v>2473</v>
      </c>
      <c r="M926" s="146" t="s">
        <v>3965</v>
      </c>
      <c r="R926" s="258"/>
      <c r="U926">
        <f>ROUND(IFERROR(SUM(T926*(VLOOKUP(S926,API!1:1048576,13,FALSE))),0),2)</f>
        <v>0</v>
      </c>
      <c r="V926">
        <f>ROUND(SUMIF(Investionen!A4:A5200,S926,Investionen!G4:G5200),2)</f>
        <v>0</v>
      </c>
      <c r="BA926" s="53"/>
      <c r="BB926" s="53">
        <f>ROUND(SUMIF(Transaktionen!A4:A5200,BA926,Transaktionen!B4:B5200),8)</f>
        <v>0</v>
      </c>
      <c r="BC926" s="53">
        <f>ROUND(IFERROR(SUM(BB926*(VLOOKUP(BA926,API!1:1048576,13,FALSE))),0),2)</f>
        <v>0</v>
      </c>
    </row>
    <row r="927" spans="11:55" x14ac:dyDescent="0.25">
      <c r="K927" s="147" t="s">
        <v>2098</v>
      </c>
      <c r="L927" s="148" t="s">
        <v>2473</v>
      </c>
      <c r="M927" s="148" t="s">
        <v>4080</v>
      </c>
      <c r="R927" s="258"/>
      <c r="U927">
        <f>ROUND(IFERROR(SUM(T927*(VLOOKUP(S927,API!1:1048576,13,FALSE))),0),2)</f>
        <v>0</v>
      </c>
      <c r="V927">
        <f>ROUND(SUMIF(Investionen!A4:A5200,S927,Investionen!G4:G5200),2)</f>
        <v>0</v>
      </c>
      <c r="BA927" s="53"/>
      <c r="BB927" s="53">
        <f>ROUND(SUMIF(Transaktionen!A4:A5200,BA927,Transaktionen!B4:B5200),8)</f>
        <v>0</v>
      </c>
      <c r="BC927" s="53">
        <f>ROUND(IFERROR(SUM(BB927*(VLOOKUP(BA927,API!1:1048576,13,FALSE))),0),2)</f>
        <v>0</v>
      </c>
    </row>
    <row r="928" spans="11:55" x14ac:dyDescent="0.25">
      <c r="K928" s="145" t="s">
        <v>66</v>
      </c>
      <c r="L928" s="146" t="s">
        <v>2571</v>
      </c>
      <c r="M928" s="146" t="s">
        <v>3057</v>
      </c>
      <c r="R928" s="258"/>
      <c r="U928">
        <f>ROUND(IFERROR(SUM(T928*(VLOOKUP(S928,API!1:1048576,13,FALSE))),0),2)</f>
        <v>0</v>
      </c>
      <c r="V928">
        <f>ROUND(SUMIF(Investionen!A4:A5200,S928,Investionen!G4:G5200),2)</f>
        <v>0</v>
      </c>
      <c r="BA928" s="53"/>
      <c r="BB928" s="53">
        <f>ROUND(SUMIF(Transaktionen!A4:A5200,BA928,Transaktionen!B4:B5200),8)</f>
        <v>0</v>
      </c>
      <c r="BC928" s="53">
        <f>ROUND(IFERROR(SUM(BB928*(VLOOKUP(BA928,API!1:1048576,13,FALSE))),0),2)</f>
        <v>0</v>
      </c>
    </row>
    <row r="929" spans="11:55" x14ac:dyDescent="0.25">
      <c r="K929" s="145" t="s">
        <v>839</v>
      </c>
      <c r="L929" s="146" t="s">
        <v>2571</v>
      </c>
      <c r="M929" s="146" t="s">
        <v>3096</v>
      </c>
      <c r="R929" s="258"/>
      <c r="U929">
        <f>ROUND(IFERROR(SUM(T929*(VLOOKUP(S929,API!1:1048576,13,FALSE))),0),2)</f>
        <v>0</v>
      </c>
      <c r="V929">
        <f>ROUND(SUMIF(Investionen!A4:A5200,S929,Investionen!G4:G5200),2)</f>
        <v>0</v>
      </c>
      <c r="BA929" s="53"/>
      <c r="BB929" s="53">
        <f>ROUND(SUMIF(Transaktionen!A4:A5200,BA929,Transaktionen!B4:B5200),8)</f>
        <v>0</v>
      </c>
      <c r="BC929" s="53">
        <f>ROUND(IFERROR(SUM(BB929*(VLOOKUP(BA929,API!1:1048576,13,FALSE))),0),2)</f>
        <v>0</v>
      </c>
    </row>
    <row r="930" spans="11:55" x14ac:dyDescent="0.25">
      <c r="K930" s="145" t="s">
        <v>1522</v>
      </c>
      <c r="L930" s="146" t="s">
        <v>2571</v>
      </c>
      <c r="M930" s="146" t="s">
        <v>3561</v>
      </c>
      <c r="R930" s="258"/>
      <c r="U930">
        <f>ROUND(IFERROR(SUM(T930*(VLOOKUP(S930,API!1:1048576,13,FALSE))),0),2)</f>
        <v>0</v>
      </c>
      <c r="V930">
        <f>ROUND(SUMIF(Investionen!A4:A5200,S930,Investionen!G4:G5200),2)</f>
        <v>0</v>
      </c>
      <c r="BA930" s="53"/>
      <c r="BB930" s="53">
        <f>ROUND(SUMIF(Transaktionen!A4:A5200,BA930,Transaktionen!B4:B5200),8)</f>
        <v>0</v>
      </c>
      <c r="BC930" s="53">
        <f>ROUND(IFERROR(SUM(BB930*(VLOOKUP(BA930,API!1:1048576,13,FALSE))),0),2)</f>
        <v>0</v>
      </c>
    </row>
    <row r="931" spans="11:55" x14ac:dyDescent="0.25">
      <c r="K931" s="145" t="s">
        <v>1708</v>
      </c>
      <c r="L931" s="146" t="s">
        <v>2571</v>
      </c>
      <c r="M931" s="146" t="s">
        <v>3713</v>
      </c>
      <c r="R931" s="258"/>
      <c r="U931">
        <f>ROUND(IFERROR(SUM(T931*(VLOOKUP(S931,API!1:1048576,13,FALSE))),0),2)</f>
        <v>0</v>
      </c>
      <c r="V931">
        <f>ROUND(SUMIF(Investionen!A4:A5200,S931,Investionen!G4:G5200),2)</f>
        <v>0</v>
      </c>
      <c r="BA931" s="53"/>
      <c r="BB931" s="53">
        <f>ROUND(SUMIF(Transaktionen!A4:A5200,BA931,Transaktionen!B4:B5200),8)</f>
        <v>0</v>
      </c>
      <c r="BC931" s="53">
        <f>ROUND(IFERROR(SUM(BB931*(VLOOKUP(BA931,API!1:1048576,13,FALSE))),0),2)</f>
        <v>0</v>
      </c>
    </row>
    <row r="932" spans="11:55" x14ac:dyDescent="0.25">
      <c r="K932" s="147" t="s">
        <v>1916</v>
      </c>
      <c r="L932" s="148" t="s">
        <v>2571</v>
      </c>
      <c r="M932" s="148" t="s">
        <v>3908</v>
      </c>
      <c r="R932" s="258"/>
      <c r="U932">
        <f>ROUND(IFERROR(SUM(T932*(VLOOKUP(S932,API!1:1048576,13,FALSE))),0),2)</f>
        <v>0</v>
      </c>
      <c r="V932">
        <f>ROUND(SUMIF(Investionen!A4:A5200,S932,Investionen!G4:G5200),2)</f>
        <v>0</v>
      </c>
      <c r="BA932" s="53"/>
      <c r="BB932" s="53">
        <f>ROUND(SUMIF(Transaktionen!A4:A5200,BA932,Transaktionen!B4:B5200),8)</f>
        <v>0</v>
      </c>
      <c r="BC932" s="53">
        <f>ROUND(IFERROR(SUM(BB932*(VLOOKUP(BA932,API!1:1048576,13,FALSE))),0),2)</f>
        <v>0</v>
      </c>
    </row>
    <row r="933" spans="11:55" x14ac:dyDescent="0.25">
      <c r="K933" s="147" t="s">
        <v>1395</v>
      </c>
      <c r="L933" s="148" t="s">
        <v>2416</v>
      </c>
      <c r="M933" s="148" t="s">
        <v>3420</v>
      </c>
      <c r="R933" s="258"/>
      <c r="U933">
        <f>ROUND(IFERROR(SUM(T933*(VLOOKUP(S933,API!1:1048576,13,FALSE))),0),2)</f>
        <v>0</v>
      </c>
      <c r="V933">
        <f>ROUND(SUMIF(Investionen!A4:A5200,S933,Investionen!G4:G5200),2)</f>
        <v>0</v>
      </c>
      <c r="BA933" s="53"/>
      <c r="BB933" s="53">
        <f>ROUND(SUMIF(Transaktionen!A4:A5200,BA933,Transaktionen!B4:B5200),8)</f>
        <v>0</v>
      </c>
      <c r="BC933" s="53">
        <f>ROUND(IFERROR(SUM(BB933*(VLOOKUP(BA933,API!1:1048576,13,FALSE))),0),2)</f>
        <v>0</v>
      </c>
    </row>
    <row r="934" spans="11:55" x14ac:dyDescent="0.25">
      <c r="K934" s="147" t="s">
        <v>1753</v>
      </c>
      <c r="L934" s="148" t="s">
        <v>2416</v>
      </c>
      <c r="M934" s="148" t="s">
        <v>3745</v>
      </c>
      <c r="R934" s="258"/>
      <c r="U934">
        <f>ROUND(IFERROR(SUM(T934*(VLOOKUP(S934,API!1:1048576,13,FALSE))),0),2)</f>
        <v>0</v>
      </c>
      <c r="V934">
        <f>ROUND(SUMIF(Investionen!A4:A5200,S934,Investionen!G4:G5200),2)</f>
        <v>0</v>
      </c>
      <c r="BA934" s="53"/>
      <c r="BB934" s="53">
        <f>ROUND(SUMIF(Transaktionen!A4:A5200,BA934,Transaktionen!B4:B5200),8)</f>
        <v>0</v>
      </c>
      <c r="BC934" s="53">
        <f>ROUND(IFERROR(SUM(BB934*(VLOOKUP(BA934,API!1:1048576,13,FALSE))),0),2)</f>
        <v>0</v>
      </c>
    </row>
    <row r="935" spans="11:55" x14ac:dyDescent="0.25">
      <c r="K935" s="145" t="s">
        <v>1743</v>
      </c>
      <c r="L935" s="146" t="s">
        <v>2416</v>
      </c>
      <c r="M935" s="146" t="s">
        <v>3781</v>
      </c>
      <c r="R935" s="258"/>
      <c r="U935">
        <f>ROUND(IFERROR(SUM(T935*(VLOOKUP(S935,API!1:1048576,13,FALSE))),0),2)</f>
        <v>0</v>
      </c>
      <c r="V935">
        <f>ROUND(SUMIF(Investionen!A4:A5200,S935,Investionen!G4:G5200),2)</f>
        <v>0</v>
      </c>
      <c r="BA935" s="53"/>
      <c r="BB935" s="53">
        <f>ROUND(SUMIF(Transaktionen!A4:A5200,BA935,Transaktionen!B4:B5200),8)</f>
        <v>0</v>
      </c>
      <c r="BC935" s="53">
        <f>ROUND(IFERROR(SUM(BB935*(VLOOKUP(BA935,API!1:1048576,13,FALSE))),0),2)</f>
        <v>0</v>
      </c>
    </row>
    <row r="936" spans="11:55" x14ac:dyDescent="0.25">
      <c r="K936" s="145" t="s">
        <v>2195</v>
      </c>
      <c r="L936" s="146" t="s">
        <v>2416</v>
      </c>
      <c r="M936" s="146" t="s">
        <v>4142</v>
      </c>
      <c r="R936" s="258"/>
      <c r="U936">
        <f>ROUND(IFERROR(SUM(T936*(VLOOKUP(S936,API!1:1048576,13,FALSE))),0),2)</f>
        <v>0</v>
      </c>
      <c r="V936">
        <f>ROUND(SUMIF(Investionen!A4:A5200,S936,Investionen!G4:G5200),2)</f>
        <v>0</v>
      </c>
      <c r="BA936" s="53"/>
      <c r="BB936" s="53">
        <f>ROUND(SUMIF(Transaktionen!A4:A5200,BA936,Transaktionen!B4:B5200),8)</f>
        <v>0</v>
      </c>
      <c r="BC936" s="53">
        <f>ROUND(IFERROR(SUM(BB936*(VLOOKUP(BA936,API!1:1048576,13,FALSE))),0),2)</f>
        <v>0</v>
      </c>
    </row>
    <row r="937" spans="11:55" x14ac:dyDescent="0.25">
      <c r="K937" s="145" t="s">
        <v>28</v>
      </c>
      <c r="L937" s="146" t="s">
        <v>2423</v>
      </c>
      <c r="M937" s="146" t="s">
        <v>3035</v>
      </c>
      <c r="R937" s="258"/>
      <c r="U937">
        <f>ROUND(IFERROR(SUM(T937*(VLOOKUP(S937,API!1:1048576,13,FALSE))),0),2)</f>
        <v>0</v>
      </c>
      <c r="V937">
        <f>ROUND(SUMIF(Investionen!A4:A5200,S937,Investionen!G4:G5200),2)</f>
        <v>0</v>
      </c>
      <c r="BA937" s="53"/>
      <c r="BB937" s="53">
        <f>ROUND(SUMIF(Transaktionen!A4:A5200,BA937,Transaktionen!B4:B5200),8)</f>
        <v>0</v>
      </c>
      <c r="BC937" s="53">
        <f>ROUND(IFERROR(SUM(BB937*(VLOOKUP(BA937,API!1:1048576,13,FALSE))),0),2)</f>
        <v>0</v>
      </c>
    </row>
    <row r="938" spans="11:55" x14ac:dyDescent="0.25">
      <c r="K938" s="147" t="s">
        <v>1094</v>
      </c>
      <c r="L938" s="148" t="s">
        <v>2423</v>
      </c>
      <c r="M938" s="148" t="s">
        <v>3070</v>
      </c>
      <c r="R938" s="258"/>
      <c r="U938">
        <f>ROUND(IFERROR(SUM(T938*(VLOOKUP(S938,API!1:1048576,13,FALSE))),0),2)</f>
        <v>0</v>
      </c>
      <c r="V938">
        <f>ROUND(SUMIF(Investionen!A4:A5200,S938,Investionen!G4:G5200),2)</f>
        <v>0</v>
      </c>
      <c r="BA938" s="53"/>
      <c r="BB938" s="53">
        <f>ROUND(SUMIF(Transaktionen!A4:A5200,BA938,Transaktionen!B4:B5200),8)</f>
        <v>0</v>
      </c>
      <c r="BC938" s="53">
        <f>ROUND(IFERROR(SUM(BB938*(VLOOKUP(BA938,API!1:1048576,13,FALSE))),0),2)</f>
        <v>0</v>
      </c>
    </row>
    <row r="939" spans="11:55" x14ac:dyDescent="0.25">
      <c r="K939" s="145" t="s">
        <v>1241</v>
      </c>
      <c r="L939" s="146" t="s">
        <v>2423</v>
      </c>
      <c r="M939" s="146" t="s">
        <v>3133</v>
      </c>
      <c r="R939" s="258"/>
      <c r="U939">
        <f>ROUND(IFERROR(SUM(T939*(VLOOKUP(S939,API!1:1048576,13,FALSE))),0),2)</f>
        <v>0</v>
      </c>
      <c r="V939">
        <f>ROUND(SUMIF(Investionen!A4:A5200,S939,Investionen!G4:G5200),2)</f>
        <v>0</v>
      </c>
      <c r="BA939" s="53"/>
      <c r="BB939" s="53">
        <f>ROUND(SUMIF(Transaktionen!A4:A5200,BA939,Transaktionen!B4:B5200),8)</f>
        <v>0</v>
      </c>
      <c r="BC939" s="53">
        <f>ROUND(IFERROR(SUM(BB939*(VLOOKUP(BA939,API!1:1048576,13,FALSE))),0),2)</f>
        <v>0</v>
      </c>
    </row>
    <row r="940" spans="11:55" x14ac:dyDescent="0.25">
      <c r="K940" s="145" t="s">
        <v>1207</v>
      </c>
      <c r="L940" s="146" t="s">
        <v>2423</v>
      </c>
      <c r="M940" s="146" t="s">
        <v>3198</v>
      </c>
      <c r="R940" s="258"/>
      <c r="U940">
        <f>ROUND(IFERROR(SUM(T940*(VLOOKUP(S940,API!1:1048576,13,FALSE))),0),2)</f>
        <v>0</v>
      </c>
      <c r="V940">
        <f>ROUND(SUMIF(Investionen!A4:A5200,S940,Investionen!G4:G5200),2)</f>
        <v>0</v>
      </c>
      <c r="BA940" s="53"/>
      <c r="BB940" s="53">
        <f>ROUND(SUMIF(Transaktionen!A4:A5200,BA940,Transaktionen!B4:B5200),8)</f>
        <v>0</v>
      </c>
      <c r="BC940" s="53">
        <f>ROUND(IFERROR(SUM(BB940*(VLOOKUP(BA940,API!1:1048576,13,FALSE))),0),2)</f>
        <v>0</v>
      </c>
    </row>
    <row r="941" spans="11:55" x14ac:dyDescent="0.25">
      <c r="K941" s="147" t="s">
        <v>1348</v>
      </c>
      <c r="L941" s="148" t="s">
        <v>2423</v>
      </c>
      <c r="M941" s="148" t="s">
        <v>3336</v>
      </c>
      <c r="R941" s="258"/>
      <c r="U941">
        <f>ROUND(IFERROR(SUM(T941*(VLOOKUP(S941,API!1:1048576,13,FALSE))),0),2)</f>
        <v>0</v>
      </c>
      <c r="V941">
        <f>ROUND(SUMIF(Investionen!A4:A5200,S941,Investionen!G4:G5200),2)</f>
        <v>0</v>
      </c>
      <c r="BA941" s="53"/>
      <c r="BB941" s="53">
        <f>ROUND(SUMIF(Transaktionen!A4:A5200,BA941,Transaktionen!B4:B5200),8)</f>
        <v>0</v>
      </c>
      <c r="BC941" s="53">
        <f>ROUND(IFERROR(SUM(BB941*(VLOOKUP(BA941,API!1:1048576,13,FALSE))),0),2)</f>
        <v>0</v>
      </c>
    </row>
    <row r="942" spans="11:55" x14ac:dyDescent="0.25">
      <c r="K942" s="145" t="s">
        <v>1453</v>
      </c>
      <c r="L942" s="146" t="s">
        <v>2423</v>
      </c>
      <c r="M942" s="146" t="s">
        <v>3483</v>
      </c>
      <c r="R942" s="258"/>
      <c r="U942">
        <f>ROUND(IFERROR(SUM(T942*(VLOOKUP(S942,API!1:1048576,13,FALSE))),0),2)</f>
        <v>0</v>
      </c>
      <c r="V942">
        <f>ROUND(SUMIF(Investionen!A4:A5200,S942,Investionen!G4:G5200),2)</f>
        <v>0</v>
      </c>
      <c r="BA942" s="53"/>
      <c r="BB942" s="53">
        <f>ROUND(SUMIF(Transaktionen!A4:A5200,BA942,Transaktionen!B4:B5200),8)</f>
        <v>0</v>
      </c>
      <c r="BC942" s="53">
        <f>ROUND(IFERROR(SUM(BB942*(VLOOKUP(BA942,API!1:1048576,13,FALSE))),0),2)</f>
        <v>0</v>
      </c>
    </row>
    <row r="943" spans="11:55" x14ac:dyDescent="0.25">
      <c r="K943" s="147" t="s">
        <v>1515</v>
      </c>
      <c r="L943" s="148" t="s">
        <v>2423</v>
      </c>
      <c r="M943" s="148" t="s">
        <v>3524</v>
      </c>
      <c r="R943" s="258"/>
      <c r="U943">
        <f>ROUND(IFERROR(SUM(T943*(VLOOKUP(S943,API!1:1048576,13,FALSE))),0),2)</f>
        <v>0</v>
      </c>
      <c r="V943">
        <f>ROUND(SUMIF(Investionen!A4:A5200,S943,Investionen!G4:G5200),2)</f>
        <v>0</v>
      </c>
      <c r="BA943" s="53"/>
      <c r="BB943" s="53">
        <f>ROUND(SUMIF(Transaktionen!A4:A5200,BA943,Transaktionen!B4:B5200),8)</f>
        <v>0</v>
      </c>
      <c r="BC943" s="53">
        <f>ROUND(IFERROR(SUM(BB943*(VLOOKUP(BA943,API!1:1048576,13,FALSE))),0),2)</f>
        <v>0</v>
      </c>
    </row>
    <row r="944" spans="11:55" x14ac:dyDescent="0.25">
      <c r="K944" s="147" t="s">
        <v>1511</v>
      </c>
      <c r="L944" s="148" t="s">
        <v>2423</v>
      </c>
      <c r="M944" s="148" t="s">
        <v>3533</v>
      </c>
      <c r="R944" s="258"/>
      <c r="U944">
        <f>ROUND(IFERROR(SUM(T944*(VLOOKUP(S944,API!1:1048576,13,FALSE))),0),2)</f>
        <v>0</v>
      </c>
      <c r="V944">
        <f>ROUND(SUMIF(Investionen!A4:A5200,S944,Investionen!G4:G5200),2)</f>
        <v>0</v>
      </c>
      <c r="BA944" s="53"/>
      <c r="BB944" s="53">
        <f>ROUND(SUMIF(Transaktionen!A4:A5200,BA944,Transaktionen!B4:B5200),8)</f>
        <v>0</v>
      </c>
      <c r="BC944" s="53">
        <f>ROUND(IFERROR(SUM(BB944*(VLOOKUP(BA944,API!1:1048576,13,FALSE))),0),2)</f>
        <v>0</v>
      </c>
    </row>
    <row r="945" spans="11:55" x14ac:dyDescent="0.25">
      <c r="K945" s="145" t="s">
        <v>1624</v>
      </c>
      <c r="L945" s="146" t="s">
        <v>2423</v>
      </c>
      <c r="M945" s="146" t="s">
        <v>3633</v>
      </c>
      <c r="R945" s="258"/>
      <c r="U945">
        <f>ROUND(IFERROR(SUM(T945*(VLOOKUP(S945,API!1:1048576,13,FALSE))),0),2)</f>
        <v>0</v>
      </c>
      <c r="V945">
        <f>ROUND(SUMIF(Investionen!A4:A5200,S945,Investionen!G4:G5200),2)</f>
        <v>0</v>
      </c>
      <c r="BA945" s="53"/>
      <c r="BB945" s="53">
        <f>ROUND(SUMIF(Transaktionen!A4:A5200,BA945,Transaktionen!B4:B5200),8)</f>
        <v>0</v>
      </c>
      <c r="BC945" s="53">
        <f>ROUND(IFERROR(SUM(BB945*(VLOOKUP(BA945,API!1:1048576,13,FALSE))),0),2)</f>
        <v>0</v>
      </c>
    </row>
    <row r="946" spans="11:55" x14ac:dyDescent="0.25">
      <c r="K946" s="145" t="s">
        <v>1657</v>
      </c>
      <c r="L946" s="146" t="s">
        <v>2423</v>
      </c>
      <c r="M946" s="146" t="s">
        <v>3635</v>
      </c>
      <c r="R946" s="258"/>
      <c r="U946">
        <f>ROUND(IFERROR(SUM(T946*(VLOOKUP(S946,API!1:1048576,13,FALSE))),0),2)</f>
        <v>0</v>
      </c>
      <c r="V946">
        <f>ROUND(SUMIF(Investionen!A4:A5200,S946,Investionen!G4:G5200),2)</f>
        <v>0</v>
      </c>
      <c r="BA946" s="53"/>
      <c r="BB946" s="53">
        <f>ROUND(SUMIF(Transaktionen!A4:A5200,BA946,Transaktionen!B4:B5200),8)</f>
        <v>0</v>
      </c>
      <c r="BC946" s="53">
        <f>ROUND(IFERROR(SUM(BB946*(VLOOKUP(BA946,API!1:1048576,13,FALSE))),0),2)</f>
        <v>0</v>
      </c>
    </row>
    <row r="947" spans="11:55" x14ac:dyDescent="0.25">
      <c r="K947" s="145" t="s">
        <v>1642</v>
      </c>
      <c r="L947" s="146" t="s">
        <v>2423</v>
      </c>
      <c r="M947" s="146" t="s">
        <v>3652</v>
      </c>
      <c r="R947" s="258"/>
      <c r="U947">
        <f>ROUND(IFERROR(SUM(T947*(VLOOKUP(S947,API!1:1048576,13,FALSE))),0),2)</f>
        <v>0</v>
      </c>
      <c r="V947">
        <f>ROUND(SUMIF(Investionen!A4:A5200,S947,Investionen!G4:G5200),2)</f>
        <v>0</v>
      </c>
      <c r="BA947" s="53"/>
      <c r="BB947" s="53">
        <f>ROUND(SUMIF(Transaktionen!A4:A5200,BA947,Transaktionen!B4:B5200),8)</f>
        <v>0</v>
      </c>
      <c r="BC947" s="53">
        <f>ROUND(IFERROR(SUM(BB947*(VLOOKUP(BA947,API!1:1048576,13,FALSE))),0),2)</f>
        <v>0</v>
      </c>
    </row>
    <row r="948" spans="11:55" x14ac:dyDescent="0.25">
      <c r="K948" s="145" t="s">
        <v>1652</v>
      </c>
      <c r="L948" s="146" t="s">
        <v>2423</v>
      </c>
      <c r="M948" s="146" t="s">
        <v>3653</v>
      </c>
      <c r="R948" s="258"/>
      <c r="U948">
        <f>ROUND(IFERROR(SUM(T948*(VLOOKUP(S948,API!1:1048576,13,FALSE))),0),2)</f>
        <v>0</v>
      </c>
      <c r="V948">
        <f>ROUND(SUMIF(Investionen!A4:A5200,S948,Investionen!G4:G5200),2)</f>
        <v>0</v>
      </c>
      <c r="BA948" s="53"/>
      <c r="BB948" s="53">
        <f>ROUND(SUMIF(Transaktionen!A4:A5200,BA948,Transaktionen!B4:B5200),8)</f>
        <v>0</v>
      </c>
      <c r="BC948" s="53">
        <f>ROUND(IFERROR(SUM(BB948*(VLOOKUP(BA948,API!1:1048576,13,FALSE))),0),2)</f>
        <v>0</v>
      </c>
    </row>
    <row r="949" spans="11:55" x14ac:dyDescent="0.25">
      <c r="K949" s="145" t="s">
        <v>1644</v>
      </c>
      <c r="L949" s="146" t="s">
        <v>2423</v>
      </c>
      <c r="M949" s="146" t="s">
        <v>3658</v>
      </c>
      <c r="R949" s="258"/>
      <c r="U949">
        <f>ROUND(IFERROR(SUM(T949*(VLOOKUP(S949,API!1:1048576,13,FALSE))),0),2)</f>
        <v>0</v>
      </c>
      <c r="V949">
        <f>ROUND(SUMIF(Investionen!A4:A5200,S949,Investionen!G4:G5200),2)</f>
        <v>0</v>
      </c>
      <c r="BA949" s="53"/>
      <c r="BB949" s="53">
        <f>ROUND(SUMIF(Transaktionen!A4:A5200,BA949,Transaktionen!B4:B5200),8)</f>
        <v>0</v>
      </c>
      <c r="BC949" s="53">
        <f>ROUND(IFERROR(SUM(BB949*(VLOOKUP(BA949,API!1:1048576,13,FALSE))),0),2)</f>
        <v>0</v>
      </c>
    </row>
    <row r="950" spans="11:55" x14ac:dyDescent="0.25">
      <c r="K950" s="147" t="s">
        <v>1705</v>
      </c>
      <c r="L950" s="148" t="s">
        <v>2423</v>
      </c>
      <c r="M950" s="148" t="s">
        <v>3705</v>
      </c>
      <c r="R950" s="258"/>
      <c r="U950">
        <f>ROUND(IFERROR(SUM(T950*(VLOOKUP(S950,API!1:1048576,13,FALSE))),0),2)</f>
        <v>0</v>
      </c>
      <c r="V950">
        <f>ROUND(SUMIF(Investionen!A4:A5200,S950,Investionen!G4:G5200),2)</f>
        <v>0</v>
      </c>
      <c r="BA950" s="53"/>
      <c r="BB950" s="53">
        <f>ROUND(SUMIF(Transaktionen!A4:A5200,BA950,Transaktionen!B4:B5200),8)</f>
        <v>0</v>
      </c>
      <c r="BC950" s="53">
        <f>ROUND(IFERROR(SUM(BB950*(VLOOKUP(BA950,API!1:1048576,13,FALSE))),0),2)</f>
        <v>0</v>
      </c>
    </row>
    <row r="951" spans="11:55" x14ac:dyDescent="0.25">
      <c r="K951" s="147" t="s">
        <v>1774</v>
      </c>
      <c r="L951" s="148" t="s">
        <v>2423</v>
      </c>
      <c r="M951" s="148" t="s">
        <v>3744</v>
      </c>
      <c r="R951" s="258"/>
      <c r="U951">
        <f>ROUND(IFERROR(SUM(T951*(VLOOKUP(S951,API!1:1048576,13,FALSE))),0),2)</f>
        <v>0</v>
      </c>
      <c r="V951">
        <f>ROUND(SUMIF(Investionen!A4:A5200,S951,Investionen!G4:G5200),2)</f>
        <v>0</v>
      </c>
      <c r="BA951" s="53"/>
      <c r="BB951" s="53">
        <f>ROUND(SUMIF(Transaktionen!A4:A5200,BA951,Transaktionen!B4:B5200),8)</f>
        <v>0</v>
      </c>
      <c r="BC951" s="53">
        <f>ROUND(IFERROR(SUM(BB951*(VLOOKUP(BA951,API!1:1048576,13,FALSE))),0),2)</f>
        <v>0</v>
      </c>
    </row>
    <row r="952" spans="11:55" x14ac:dyDescent="0.25">
      <c r="K952" s="145" t="s">
        <v>1757</v>
      </c>
      <c r="L952" s="146" t="s">
        <v>2423</v>
      </c>
      <c r="M952" s="146" t="s">
        <v>3760</v>
      </c>
      <c r="R952" s="258"/>
      <c r="U952">
        <f>ROUND(IFERROR(SUM(T952*(VLOOKUP(S952,API!1:1048576,13,FALSE))),0),2)</f>
        <v>0</v>
      </c>
      <c r="V952">
        <f>ROUND(SUMIF(Investionen!A4:A5200,S952,Investionen!G4:G5200),2)</f>
        <v>0</v>
      </c>
      <c r="BA952" s="53"/>
      <c r="BB952" s="53">
        <f>ROUND(SUMIF(Transaktionen!A4:A5200,BA952,Transaktionen!B4:B5200),8)</f>
        <v>0</v>
      </c>
      <c r="BC952" s="53">
        <f>ROUND(IFERROR(SUM(BB952*(VLOOKUP(BA952,API!1:1048576,13,FALSE))),0),2)</f>
        <v>0</v>
      </c>
    </row>
    <row r="953" spans="11:55" x14ac:dyDescent="0.25">
      <c r="K953" s="145" t="s">
        <v>1962</v>
      </c>
      <c r="L953" s="146" t="s">
        <v>2423</v>
      </c>
      <c r="M953" s="146" t="s">
        <v>3937</v>
      </c>
      <c r="R953" s="258"/>
      <c r="U953">
        <f>ROUND(IFERROR(SUM(T953*(VLOOKUP(S953,API!1:1048576,13,FALSE))),0),2)</f>
        <v>0</v>
      </c>
      <c r="V953">
        <f>ROUND(SUMIF(Investionen!A4:A5200,S953,Investionen!G4:G5200),2)</f>
        <v>0</v>
      </c>
      <c r="BA953" s="53"/>
      <c r="BB953" s="53">
        <f>ROUND(SUMIF(Transaktionen!A4:A5200,BA953,Transaktionen!B4:B5200),8)</f>
        <v>0</v>
      </c>
      <c r="BC953" s="53">
        <f>ROUND(IFERROR(SUM(BB953*(VLOOKUP(BA953,API!1:1048576,13,FALSE))),0),2)</f>
        <v>0</v>
      </c>
    </row>
    <row r="954" spans="11:55" x14ac:dyDescent="0.25">
      <c r="K954" s="145" t="s">
        <v>1604</v>
      </c>
      <c r="L954" s="146" t="s">
        <v>2423</v>
      </c>
      <c r="M954" s="146" t="s">
        <v>3943</v>
      </c>
      <c r="R954" s="258"/>
      <c r="U954">
        <f>ROUND(IFERROR(SUM(T954*(VLOOKUP(S954,API!1:1048576,13,FALSE))),0),2)</f>
        <v>0</v>
      </c>
      <c r="V954">
        <f>ROUND(SUMIF(Investionen!A4:A5200,S954,Investionen!G4:G5200),2)</f>
        <v>0</v>
      </c>
      <c r="BA954" s="53"/>
      <c r="BB954" s="53">
        <f>ROUND(SUMIF(Transaktionen!A4:A5200,BA954,Transaktionen!B4:B5200),8)</f>
        <v>0</v>
      </c>
      <c r="BC954" s="53">
        <f>ROUND(IFERROR(SUM(BB954*(VLOOKUP(BA954,API!1:1048576,13,FALSE))),0),2)</f>
        <v>0</v>
      </c>
    </row>
    <row r="955" spans="11:55" x14ac:dyDescent="0.25">
      <c r="K955" s="147" t="s">
        <v>1654</v>
      </c>
      <c r="L955" s="148" t="s">
        <v>2423</v>
      </c>
      <c r="M955" s="148" t="s">
        <v>3948</v>
      </c>
      <c r="R955" s="258"/>
      <c r="U955">
        <f>ROUND(IFERROR(SUM(T955*(VLOOKUP(S955,API!1:1048576,13,FALSE))),0),2)</f>
        <v>0</v>
      </c>
      <c r="V955">
        <f>ROUND(SUMIF(Investionen!A4:A5200,S955,Investionen!G4:G5200),2)</f>
        <v>0</v>
      </c>
      <c r="BA955" s="53"/>
      <c r="BB955" s="53">
        <f>ROUND(SUMIF(Transaktionen!A4:A5200,BA955,Transaktionen!B4:B5200),8)</f>
        <v>0</v>
      </c>
      <c r="BC955" s="53">
        <f>ROUND(IFERROR(SUM(BB955*(VLOOKUP(BA955,API!1:1048576,13,FALSE))),0),2)</f>
        <v>0</v>
      </c>
    </row>
    <row r="956" spans="11:55" x14ac:dyDescent="0.25">
      <c r="K956" s="147" t="s">
        <v>1895</v>
      </c>
      <c r="L956" s="148" t="s">
        <v>2423</v>
      </c>
      <c r="M956" s="148" t="s">
        <v>4017</v>
      </c>
      <c r="R956" s="258"/>
      <c r="U956">
        <f>ROUND(IFERROR(SUM(T956*(VLOOKUP(S956,API!1:1048576,13,FALSE))),0),2)</f>
        <v>0</v>
      </c>
      <c r="V956">
        <f>ROUND(SUMIF(Investionen!A4:A5200,S956,Investionen!G4:G5200),2)</f>
        <v>0</v>
      </c>
      <c r="BA956" s="53"/>
      <c r="BB956" s="53">
        <f>ROUND(SUMIF(Transaktionen!A4:A5200,BA956,Transaktionen!B4:B5200),8)</f>
        <v>0</v>
      </c>
      <c r="BC956" s="53">
        <f>ROUND(IFERROR(SUM(BB956*(VLOOKUP(BA956,API!1:1048576,13,FALSE))),0),2)</f>
        <v>0</v>
      </c>
    </row>
    <row r="957" spans="11:55" x14ac:dyDescent="0.25">
      <c r="K957" s="145" t="s">
        <v>2150</v>
      </c>
      <c r="L957" s="146" t="s">
        <v>2423</v>
      </c>
      <c r="M957" s="146" t="s">
        <v>4126</v>
      </c>
      <c r="R957" s="258"/>
      <c r="U957">
        <f>ROUND(IFERROR(SUM(T957*(VLOOKUP(S957,API!1:1048576,13,FALSE))),0),2)</f>
        <v>0</v>
      </c>
      <c r="V957">
        <f>ROUND(SUMIF(Investionen!A4:A5200,S957,Investionen!G4:G5200),2)</f>
        <v>0</v>
      </c>
      <c r="BA957" s="53"/>
      <c r="BB957" s="53">
        <f>ROUND(SUMIF(Transaktionen!A4:A5200,BA957,Transaktionen!B4:B5200),8)</f>
        <v>0</v>
      </c>
      <c r="BC957" s="53">
        <f>ROUND(IFERROR(SUM(BB957*(VLOOKUP(BA957,API!1:1048576,13,FALSE))),0),2)</f>
        <v>0</v>
      </c>
    </row>
    <row r="958" spans="11:55" x14ac:dyDescent="0.25">
      <c r="K958" s="145" t="s">
        <v>2236</v>
      </c>
      <c r="L958" s="146" t="s">
        <v>2423</v>
      </c>
      <c r="M958" s="146" t="s">
        <v>4134</v>
      </c>
      <c r="R958" s="258"/>
      <c r="U958">
        <f>ROUND(IFERROR(SUM(T958*(VLOOKUP(S958,API!1:1048576,13,FALSE))),0),2)</f>
        <v>0</v>
      </c>
      <c r="V958">
        <f>ROUND(SUMIF(Investionen!A4:A5200,S958,Investionen!G4:G5200),2)</f>
        <v>0</v>
      </c>
      <c r="BA958" s="53"/>
      <c r="BB958" s="53">
        <f>ROUND(SUMIF(Transaktionen!A4:A5200,BA958,Transaktionen!B4:B5200),8)</f>
        <v>0</v>
      </c>
      <c r="BC958" s="53">
        <f>ROUND(IFERROR(SUM(BB958*(VLOOKUP(BA958,API!1:1048576,13,FALSE))),0),2)</f>
        <v>0</v>
      </c>
    </row>
    <row r="959" spans="11:55" x14ac:dyDescent="0.25">
      <c r="K959" s="147" t="s">
        <v>2175</v>
      </c>
      <c r="L959" s="148" t="s">
        <v>2423</v>
      </c>
      <c r="M959" s="148" t="s">
        <v>4158</v>
      </c>
      <c r="R959" s="258"/>
      <c r="U959">
        <f>ROUND(IFERROR(SUM(T959*(VLOOKUP(S959,API!1:1048576,13,FALSE))),0),2)</f>
        <v>0</v>
      </c>
      <c r="V959">
        <f>ROUND(SUMIF(Investionen!A4:A5200,S959,Investionen!G4:G5200),2)</f>
        <v>0</v>
      </c>
      <c r="BA959" s="53"/>
      <c r="BB959" s="53">
        <f>ROUND(SUMIF(Transaktionen!A4:A5200,BA959,Transaktionen!B4:B5200),8)</f>
        <v>0</v>
      </c>
      <c r="BC959" s="53">
        <f>ROUND(IFERROR(SUM(BB959*(VLOOKUP(BA959,API!1:1048576,13,FALSE))),0),2)</f>
        <v>0</v>
      </c>
    </row>
    <row r="960" spans="11:55" x14ac:dyDescent="0.25">
      <c r="K960" s="147" t="s">
        <v>2632</v>
      </c>
      <c r="L960" s="148" t="s">
        <v>2423</v>
      </c>
      <c r="M960" s="148" t="s">
        <v>4165</v>
      </c>
      <c r="R960" s="258"/>
      <c r="U960">
        <f>ROUND(IFERROR(SUM(T960*(VLOOKUP(S960,API!1:1048576,13,FALSE))),0),2)</f>
        <v>0</v>
      </c>
      <c r="V960">
        <f>ROUND(SUMIF(Investionen!A4:A5200,S960,Investionen!G4:G5200),2)</f>
        <v>0</v>
      </c>
      <c r="BA960" s="53"/>
      <c r="BB960" s="53">
        <f>ROUND(SUMIF(Transaktionen!A4:A5200,BA960,Transaktionen!B4:B5200),8)</f>
        <v>0</v>
      </c>
      <c r="BC960" s="53">
        <f>ROUND(IFERROR(SUM(BB960*(VLOOKUP(BA960,API!1:1048576,13,FALSE))),0),2)</f>
        <v>0</v>
      </c>
    </row>
    <row r="961" spans="11:55" x14ac:dyDescent="0.25">
      <c r="K961" s="147" t="s">
        <v>2633</v>
      </c>
      <c r="L961" s="148" t="s">
        <v>2423</v>
      </c>
      <c r="M961" s="148" t="s">
        <v>4187</v>
      </c>
      <c r="R961" s="258"/>
      <c r="U961">
        <f>ROUND(IFERROR(SUM(T961*(VLOOKUP(S961,API!1:1048576,13,FALSE))),0),2)</f>
        <v>0</v>
      </c>
      <c r="V961">
        <f>ROUND(SUMIF(Investionen!A4:A5200,S961,Investionen!G4:G5200),2)</f>
        <v>0</v>
      </c>
      <c r="BA961" s="53"/>
      <c r="BB961" s="53">
        <f>ROUND(SUMIF(Transaktionen!A4:A5200,BA961,Transaktionen!B4:B5200),8)</f>
        <v>0</v>
      </c>
      <c r="BC961" s="53">
        <f>ROUND(IFERROR(SUM(BB961*(VLOOKUP(BA961,API!1:1048576,13,FALSE))),0),2)</f>
        <v>0</v>
      </c>
    </row>
    <row r="962" spans="11:55" x14ac:dyDescent="0.25">
      <c r="K962" s="145" t="s">
        <v>2218</v>
      </c>
      <c r="L962" s="146" t="s">
        <v>2423</v>
      </c>
      <c r="M962" s="146" t="s">
        <v>4204</v>
      </c>
      <c r="R962" s="258"/>
      <c r="U962">
        <f>ROUND(IFERROR(SUM(T962*(VLOOKUP(S962,API!1:1048576,13,FALSE))),0),2)</f>
        <v>0</v>
      </c>
      <c r="V962">
        <f>ROUND(SUMIF(Investionen!A4:A5200,S962,Investionen!G4:G5200),2)</f>
        <v>0</v>
      </c>
      <c r="BA962" s="53"/>
      <c r="BB962" s="53">
        <f>ROUND(SUMIF(Transaktionen!A4:A5200,BA962,Transaktionen!B4:B5200),8)</f>
        <v>0</v>
      </c>
      <c r="BC962" s="53">
        <f>ROUND(IFERROR(SUM(BB962*(VLOOKUP(BA962,API!1:1048576,13,FALSE))),0),2)</f>
        <v>0</v>
      </c>
    </row>
    <row r="963" spans="11:55" x14ac:dyDescent="0.25">
      <c r="K963" s="145" t="s">
        <v>1139</v>
      </c>
      <c r="L963" s="146" t="s">
        <v>2509</v>
      </c>
      <c r="M963" s="146" t="s">
        <v>3121</v>
      </c>
      <c r="R963" s="258"/>
      <c r="U963">
        <f>ROUND(IFERROR(SUM(T963*(VLOOKUP(S963,API!1:1048576,13,FALSE))),0),2)</f>
        <v>0</v>
      </c>
      <c r="V963">
        <f>ROUND(SUMIF(Investionen!A4:A5200,S963,Investionen!G4:G5200),2)</f>
        <v>0</v>
      </c>
      <c r="BA963" s="53"/>
      <c r="BB963" s="53">
        <f>ROUND(SUMIF(Transaktionen!A4:A5200,BA963,Transaktionen!B4:B5200),8)</f>
        <v>0</v>
      </c>
      <c r="BC963" s="53">
        <f>ROUND(IFERROR(SUM(BB963*(VLOOKUP(BA963,API!1:1048576,13,FALSE))),0),2)</f>
        <v>0</v>
      </c>
    </row>
    <row r="964" spans="11:55" x14ac:dyDescent="0.25">
      <c r="K964" s="145" t="s">
        <v>1308</v>
      </c>
      <c r="L964" s="146" t="s">
        <v>2509</v>
      </c>
      <c r="M964" s="146" t="s">
        <v>3277</v>
      </c>
      <c r="R964" s="258"/>
      <c r="U964">
        <f>ROUND(IFERROR(SUM(T964*(VLOOKUP(S964,API!1:1048576,13,FALSE))),0),2)</f>
        <v>0</v>
      </c>
      <c r="V964">
        <f>ROUND(SUMIF(Investionen!A4:A5200,S964,Investionen!G4:G5200),2)</f>
        <v>0</v>
      </c>
      <c r="BA964" s="53"/>
      <c r="BB964" s="53">
        <f>ROUND(SUMIF(Transaktionen!A4:A5200,BA964,Transaktionen!B4:B5200),8)</f>
        <v>0</v>
      </c>
      <c r="BC964" s="53">
        <f>ROUND(IFERROR(SUM(BB964*(VLOOKUP(BA964,API!1:1048576,13,FALSE))),0),2)</f>
        <v>0</v>
      </c>
    </row>
    <row r="965" spans="11:55" x14ac:dyDescent="0.25">
      <c r="K965" s="145" t="s">
        <v>1579</v>
      </c>
      <c r="L965" s="146" t="s">
        <v>2509</v>
      </c>
      <c r="M965" s="146" t="s">
        <v>4231</v>
      </c>
      <c r="R965" s="258"/>
      <c r="U965">
        <f>ROUND(IFERROR(SUM(T965*(VLOOKUP(S965,API!1:1048576,13,FALSE))),0),2)</f>
        <v>0</v>
      </c>
      <c r="V965">
        <f>ROUND(SUMIF(Investionen!A4:A5200,S965,Investionen!G4:G5200),2)</f>
        <v>0</v>
      </c>
      <c r="BA965" s="53"/>
      <c r="BB965" s="53">
        <f>ROUND(SUMIF(Transaktionen!A4:A5200,BA965,Transaktionen!B4:B5200),8)</f>
        <v>0</v>
      </c>
      <c r="BC965" s="53">
        <f>ROUND(IFERROR(SUM(BB965*(VLOOKUP(BA965,API!1:1048576,13,FALSE))),0),2)</f>
        <v>0</v>
      </c>
    </row>
    <row r="966" spans="11:55" x14ac:dyDescent="0.25">
      <c r="K966" s="147" t="s">
        <v>199</v>
      </c>
      <c r="L966" s="148" t="s">
        <v>2474</v>
      </c>
      <c r="M966" s="148" t="s">
        <v>3050</v>
      </c>
      <c r="R966" s="258"/>
      <c r="U966">
        <f>ROUND(IFERROR(SUM(T966*(VLOOKUP(S966,API!1:1048576,13,FALSE))),0),2)</f>
        <v>0</v>
      </c>
      <c r="V966">
        <f>ROUND(SUMIF(Investionen!A4:A5200,S966,Investionen!G4:G5200),2)</f>
        <v>0</v>
      </c>
      <c r="BA966" s="53"/>
      <c r="BB966" s="53">
        <f>ROUND(SUMIF(Transaktionen!A4:A5200,BA966,Transaktionen!B4:B5200),8)</f>
        <v>0</v>
      </c>
      <c r="BC966" s="53">
        <f>ROUND(IFERROR(SUM(BB966*(VLOOKUP(BA966,API!1:1048576,13,FALSE))),0),2)</f>
        <v>0</v>
      </c>
    </row>
    <row r="967" spans="11:55" x14ac:dyDescent="0.25">
      <c r="K967" s="145" t="s">
        <v>1095</v>
      </c>
      <c r="L967" s="146" t="s">
        <v>2613</v>
      </c>
      <c r="M967" s="146" t="s">
        <v>3082</v>
      </c>
      <c r="R967" s="258"/>
      <c r="U967">
        <f>ROUND(IFERROR(SUM(T967*(VLOOKUP(S967,API!1:1048576,13,FALSE))),0),2)</f>
        <v>0</v>
      </c>
      <c r="V967">
        <f>ROUND(SUMIF(Investionen!A4:A5200,S967,Investionen!G4:G5200),2)</f>
        <v>0</v>
      </c>
      <c r="BA967" s="53"/>
      <c r="BB967" s="53">
        <f>ROUND(SUMIF(Transaktionen!A4:A5200,BA967,Transaktionen!B4:B5200),8)</f>
        <v>0</v>
      </c>
      <c r="BC967" s="53">
        <f>ROUND(IFERROR(SUM(BB967*(VLOOKUP(BA967,API!1:1048576,13,FALSE))),0),2)</f>
        <v>0</v>
      </c>
    </row>
    <row r="968" spans="11:55" x14ac:dyDescent="0.25">
      <c r="K968" s="147" t="s">
        <v>1748</v>
      </c>
      <c r="L968" s="148" t="s">
        <v>2613</v>
      </c>
      <c r="M968" s="148" t="s">
        <v>3787</v>
      </c>
      <c r="R968" s="258"/>
      <c r="U968">
        <f>ROUND(IFERROR(SUM(T968*(VLOOKUP(S968,API!1:1048576,13,FALSE))),0),2)</f>
        <v>0</v>
      </c>
      <c r="V968">
        <f>ROUND(SUMIF(Investionen!A4:A5200,S968,Investionen!G4:G5200),2)</f>
        <v>0</v>
      </c>
      <c r="BA968" s="53"/>
      <c r="BB968" s="53">
        <f>ROUND(SUMIF(Transaktionen!A4:A5200,BA968,Transaktionen!B4:B5200),8)</f>
        <v>0</v>
      </c>
      <c r="BC968" s="53">
        <f>ROUND(IFERROR(SUM(BB968*(VLOOKUP(BA968,API!1:1048576,13,FALSE))),0),2)</f>
        <v>0</v>
      </c>
    </row>
    <row r="969" spans="11:55" x14ac:dyDescent="0.25">
      <c r="K969" s="147" t="s">
        <v>1326</v>
      </c>
      <c r="L969" s="148" t="s">
        <v>2613</v>
      </c>
      <c r="M969" s="148" t="s">
        <v>3873</v>
      </c>
      <c r="R969" s="258"/>
      <c r="U969">
        <f>ROUND(IFERROR(SUM(T969*(VLOOKUP(S969,API!1:1048576,13,FALSE))),0),2)</f>
        <v>0</v>
      </c>
      <c r="V969">
        <f>ROUND(SUMIF(Investionen!A4:A5200,S969,Investionen!G4:G5200),2)</f>
        <v>0</v>
      </c>
      <c r="BA969" s="53"/>
      <c r="BB969" s="53">
        <f>ROUND(SUMIF(Transaktionen!A4:A5200,BA969,Transaktionen!B4:B5200),8)</f>
        <v>0</v>
      </c>
      <c r="BC969" s="53">
        <f>ROUND(IFERROR(SUM(BB969*(VLOOKUP(BA969,API!1:1048576,13,FALSE))),0),2)</f>
        <v>0</v>
      </c>
    </row>
    <row r="970" spans="11:55" x14ac:dyDescent="0.25">
      <c r="K970" s="145" t="s">
        <v>2234</v>
      </c>
      <c r="L970" s="146" t="s">
        <v>2613</v>
      </c>
      <c r="M970" s="146" t="s">
        <v>4248</v>
      </c>
      <c r="R970" s="258"/>
      <c r="U970">
        <f>ROUND(IFERROR(SUM(T970*(VLOOKUP(S970,API!1:1048576,13,FALSE))),0),2)</f>
        <v>0</v>
      </c>
      <c r="V970">
        <f>ROUND(SUMIF(Investionen!A4:A5200,S970,Investionen!G4:G5200),2)</f>
        <v>0</v>
      </c>
      <c r="BA970" s="53"/>
      <c r="BB970" s="53">
        <f>ROUND(SUMIF(Transaktionen!A4:A5200,BA970,Transaktionen!B4:B5200),8)</f>
        <v>0</v>
      </c>
      <c r="BC970" s="53">
        <f>ROUND(IFERROR(SUM(BB970*(VLOOKUP(BA970,API!1:1048576,13,FALSE))),0),2)</f>
        <v>0</v>
      </c>
    </row>
    <row r="971" spans="11:55" x14ac:dyDescent="0.25">
      <c r="K971" s="147" t="s">
        <v>816</v>
      </c>
      <c r="L971" s="148" t="s">
        <v>2550</v>
      </c>
      <c r="M971" s="148" t="s">
        <v>3083</v>
      </c>
      <c r="R971" s="258"/>
      <c r="U971">
        <f>ROUND(IFERROR(SUM(T971*(VLOOKUP(S971,API!1:1048576,13,FALSE))),0),2)</f>
        <v>0</v>
      </c>
      <c r="V971">
        <f>ROUND(SUMIF(Investionen!A4:A5200,S971,Investionen!G4:G5200),2)</f>
        <v>0</v>
      </c>
      <c r="BA971" s="53"/>
      <c r="BB971" s="53">
        <f>ROUND(SUMIF(Transaktionen!A4:A5200,BA971,Transaktionen!B4:B5200),8)</f>
        <v>0</v>
      </c>
      <c r="BC971" s="53">
        <f>ROUND(IFERROR(SUM(BB971*(VLOOKUP(BA971,API!1:1048576,13,FALSE))),0),2)</f>
        <v>0</v>
      </c>
    </row>
    <row r="972" spans="11:55" x14ac:dyDescent="0.25">
      <c r="K972" s="145" t="s">
        <v>1246</v>
      </c>
      <c r="L972" s="146" t="s">
        <v>2550</v>
      </c>
      <c r="M972" s="146" t="s">
        <v>3253</v>
      </c>
      <c r="R972" s="258"/>
      <c r="U972">
        <f>ROUND(IFERROR(SUM(T972*(VLOOKUP(S972,API!1:1048576,13,FALSE))),0),2)</f>
        <v>0</v>
      </c>
      <c r="V972">
        <f>ROUND(SUMIF(Investionen!A4:A5200,S972,Investionen!G4:G5200),2)</f>
        <v>0</v>
      </c>
      <c r="BA972" s="53"/>
      <c r="BB972" s="53">
        <f>ROUND(SUMIF(Transaktionen!A4:A5200,BA972,Transaktionen!B4:B5200),8)</f>
        <v>0</v>
      </c>
      <c r="BC972" s="53">
        <f>ROUND(IFERROR(SUM(BB972*(VLOOKUP(BA972,API!1:1048576,13,FALSE))),0),2)</f>
        <v>0</v>
      </c>
    </row>
    <row r="973" spans="11:55" x14ac:dyDescent="0.25">
      <c r="K973" s="147" t="s">
        <v>1113</v>
      </c>
      <c r="L973" s="148" t="s">
        <v>2574</v>
      </c>
      <c r="M973" s="148" t="s">
        <v>3099</v>
      </c>
      <c r="R973" s="258"/>
      <c r="U973">
        <f>ROUND(IFERROR(SUM(T973*(VLOOKUP(S973,API!1:1048576,13,FALSE))),0),2)</f>
        <v>0</v>
      </c>
      <c r="V973">
        <f>ROUND(SUMIF(Investionen!A4:A5200,S973,Investionen!G4:G5200),2)</f>
        <v>0</v>
      </c>
      <c r="BA973" s="53"/>
      <c r="BB973" s="53">
        <f>ROUND(SUMIF(Transaktionen!A4:A5200,BA973,Transaktionen!B4:B5200),8)</f>
        <v>0</v>
      </c>
      <c r="BC973" s="53">
        <f>ROUND(IFERROR(SUM(BB973*(VLOOKUP(BA973,API!1:1048576,13,FALSE))),0),2)</f>
        <v>0</v>
      </c>
    </row>
    <row r="974" spans="11:55" x14ac:dyDescent="0.25">
      <c r="K974" s="145" t="s">
        <v>1075</v>
      </c>
      <c r="L974" s="146" t="s">
        <v>2574</v>
      </c>
      <c r="M974" s="146" t="s">
        <v>3102</v>
      </c>
      <c r="R974" s="258"/>
      <c r="U974">
        <f>ROUND(IFERROR(SUM(T974*(VLOOKUP(S974,API!1:1048576,13,FALSE))),0),2)</f>
        <v>0</v>
      </c>
      <c r="V974">
        <f>ROUND(SUMIF(Investionen!A4:A5200,S974,Investionen!G4:G5200),2)</f>
        <v>0</v>
      </c>
      <c r="BA974" s="53"/>
      <c r="BB974" s="53">
        <f>ROUND(SUMIF(Transaktionen!A4:A5200,BA974,Transaktionen!B4:B5200),8)</f>
        <v>0</v>
      </c>
      <c r="BC974" s="53">
        <f>ROUND(IFERROR(SUM(BB974*(VLOOKUP(BA974,API!1:1048576,13,FALSE))),0),2)</f>
        <v>0</v>
      </c>
    </row>
    <row r="975" spans="11:55" x14ac:dyDescent="0.25">
      <c r="K975" s="147" t="s">
        <v>109</v>
      </c>
      <c r="L975" s="148" t="s">
        <v>2574</v>
      </c>
      <c r="M975" s="148" t="s">
        <v>3113</v>
      </c>
      <c r="R975" s="258"/>
      <c r="U975">
        <f>ROUND(IFERROR(SUM(T975*(VLOOKUP(S975,API!1:1048576,13,FALSE))),0),2)</f>
        <v>0</v>
      </c>
      <c r="V975">
        <f>ROUND(SUMIF(Investionen!A4:A5200,S975,Investionen!G4:G5200),2)</f>
        <v>0</v>
      </c>
      <c r="BA975" s="53"/>
      <c r="BB975" s="53">
        <f>ROUND(SUMIF(Transaktionen!A4:A5200,BA975,Transaktionen!B4:B5200),8)</f>
        <v>0</v>
      </c>
      <c r="BC975" s="53">
        <f>ROUND(IFERROR(SUM(BB975*(VLOOKUP(BA975,API!1:1048576,13,FALSE))),0),2)</f>
        <v>0</v>
      </c>
    </row>
    <row r="976" spans="11:55" x14ac:dyDescent="0.25">
      <c r="K976" s="145" t="s">
        <v>1216</v>
      </c>
      <c r="L976" s="146" t="s">
        <v>2574</v>
      </c>
      <c r="M976" s="146" t="s">
        <v>3223</v>
      </c>
      <c r="R976" s="258"/>
      <c r="U976">
        <f>ROUND(IFERROR(SUM(T976*(VLOOKUP(S976,API!1:1048576,13,FALSE))),0),2)</f>
        <v>0</v>
      </c>
      <c r="V976">
        <f>ROUND(SUMIF(Investionen!A4:A5200,S976,Investionen!G4:G5200),2)</f>
        <v>0</v>
      </c>
      <c r="BA976" s="53"/>
      <c r="BB976" s="53">
        <f>ROUND(SUMIF(Transaktionen!A4:A5200,BA976,Transaktionen!B4:B5200),8)</f>
        <v>0</v>
      </c>
      <c r="BC976" s="53">
        <f>ROUND(IFERROR(SUM(BB976*(VLOOKUP(BA976,API!1:1048576,13,FALSE))),0),2)</f>
        <v>0</v>
      </c>
    </row>
    <row r="977" spans="11:55" x14ac:dyDescent="0.25">
      <c r="K977" s="147" t="s">
        <v>1420</v>
      </c>
      <c r="L977" s="148" t="s">
        <v>2574</v>
      </c>
      <c r="M977" s="148" t="s">
        <v>3404</v>
      </c>
      <c r="R977" s="258"/>
      <c r="U977">
        <f>ROUND(IFERROR(SUM(T977*(VLOOKUP(S977,API!1:1048576,13,FALSE))),0),2)</f>
        <v>0</v>
      </c>
      <c r="V977">
        <f>ROUND(SUMIF(Investionen!A4:A5200,S977,Investionen!G4:G5200),2)</f>
        <v>0</v>
      </c>
      <c r="BA977" s="53"/>
      <c r="BB977" s="53">
        <f>ROUND(SUMIF(Transaktionen!A4:A5200,BA977,Transaktionen!B4:B5200),8)</f>
        <v>0</v>
      </c>
      <c r="BC977" s="53">
        <f>ROUND(IFERROR(SUM(BB977*(VLOOKUP(BA977,API!1:1048576,13,FALSE))),0),2)</f>
        <v>0</v>
      </c>
    </row>
    <row r="978" spans="11:55" x14ac:dyDescent="0.25">
      <c r="K978" s="147" t="s">
        <v>1429</v>
      </c>
      <c r="L978" s="148" t="s">
        <v>2574</v>
      </c>
      <c r="M978" s="148" t="s">
        <v>3422</v>
      </c>
      <c r="R978" s="258"/>
      <c r="U978">
        <f>ROUND(IFERROR(SUM(T978*(VLOOKUP(S978,API!1:1048576,13,FALSE))),0),2)</f>
        <v>0</v>
      </c>
      <c r="V978">
        <f>ROUND(SUMIF(Investionen!A4:A5200,S978,Investionen!G4:G5200),2)</f>
        <v>0</v>
      </c>
      <c r="BA978" s="53"/>
      <c r="BB978" s="53">
        <f>ROUND(SUMIF(Transaktionen!A4:A5200,BA978,Transaktionen!B4:B5200),8)</f>
        <v>0</v>
      </c>
      <c r="BC978" s="53">
        <f>ROUND(IFERROR(SUM(BB978*(VLOOKUP(BA978,API!1:1048576,13,FALSE))),0),2)</f>
        <v>0</v>
      </c>
    </row>
    <row r="979" spans="11:55" x14ac:dyDescent="0.25">
      <c r="K979" s="145" t="s">
        <v>1680</v>
      </c>
      <c r="L979" s="146" t="s">
        <v>2574</v>
      </c>
      <c r="M979" s="146" t="s">
        <v>3688</v>
      </c>
      <c r="R979" s="258"/>
      <c r="U979">
        <f>ROUND(IFERROR(SUM(T979*(VLOOKUP(S979,API!1:1048576,13,FALSE))),0),2)</f>
        <v>0</v>
      </c>
      <c r="V979">
        <f>ROUND(SUMIF(Investionen!A4:A5200,S979,Investionen!G4:G5200),2)</f>
        <v>0</v>
      </c>
      <c r="BA979" s="53"/>
      <c r="BB979" s="53">
        <f>ROUND(SUMIF(Transaktionen!A4:A5200,BA979,Transaktionen!B4:B5200),8)</f>
        <v>0</v>
      </c>
      <c r="BC979" s="53">
        <f>ROUND(IFERROR(SUM(BB979*(VLOOKUP(BA979,API!1:1048576,13,FALSE))),0),2)</f>
        <v>0</v>
      </c>
    </row>
    <row r="980" spans="11:55" x14ac:dyDescent="0.25">
      <c r="K980" s="145" t="s">
        <v>1957</v>
      </c>
      <c r="L980" s="146" t="s">
        <v>2574</v>
      </c>
      <c r="M980" s="146" t="s">
        <v>3930</v>
      </c>
      <c r="R980" s="258"/>
      <c r="U980">
        <f>ROUND(IFERROR(SUM(T980*(VLOOKUP(S980,API!1:1048576,13,FALSE))),0),2)</f>
        <v>0</v>
      </c>
      <c r="V980">
        <f>ROUND(SUMIF(Investionen!A4:A5200,S980,Investionen!G4:G5200),2)</f>
        <v>0</v>
      </c>
      <c r="BA980" s="53"/>
      <c r="BB980" s="53">
        <f>ROUND(SUMIF(Transaktionen!A4:A5200,BA980,Transaktionen!B4:B5200),8)</f>
        <v>0</v>
      </c>
      <c r="BC980" s="53">
        <f>ROUND(IFERROR(SUM(BB980*(VLOOKUP(BA980,API!1:1048576,13,FALSE))),0),2)</f>
        <v>0</v>
      </c>
    </row>
    <row r="981" spans="11:55" x14ac:dyDescent="0.25">
      <c r="K981" s="145" t="s">
        <v>2241</v>
      </c>
      <c r="L981" s="146" t="s">
        <v>2574</v>
      </c>
      <c r="M981" s="146" t="s">
        <v>4260</v>
      </c>
      <c r="R981" s="258"/>
      <c r="U981">
        <f>ROUND(IFERROR(SUM(T981*(VLOOKUP(S981,API!1:1048576,13,FALSE))),0),2)</f>
        <v>0</v>
      </c>
      <c r="V981">
        <f>ROUND(SUMIF(Investionen!A4:A5200,S981,Investionen!G4:G5200),2)</f>
        <v>0</v>
      </c>
      <c r="BA981" s="53"/>
      <c r="BB981" s="53">
        <f>ROUND(SUMIF(Transaktionen!A4:A5200,BA981,Transaktionen!B4:B5200),8)</f>
        <v>0</v>
      </c>
      <c r="BC981" s="53">
        <f>ROUND(IFERROR(SUM(BB981*(VLOOKUP(BA981,API!1:1048576,13,FALSE))),0),2)</f>
        <v>0</v>
      </c>
    </row>
    <row r="982" spans="11:55" x14ac:dyDescent="0.25">
      <c r="K982" s="145" t="s">
        <v>1890</v>
      </c>
      <c r="L982" s="146" t="s">
        <v>1151</v>
      </c>
      <c r="M982" s="146" t="s">
        <v>3885</v>
      </c>
      <c r="R982" s="258"/>
      <c r="U982">
        <f>ROUND(IFERROR(SUM(T982*(VLOOKUP(S982,API!1:1048576,13,FALSE))),0),2)</f>
        <v>0</v>
      </c>
      <c r="V982">
        <f>ROUND(SUMIF(Investionen!A4:A5200,S982,Investionen!G4:G5200),2)</f>
        <v>0</v>
      </c>
      <c r="BA982" s="53"/>
      <c r="BB982" s="53">
        <f>ROUND(SUMIF(Transaktionen!A4:A5200,BA982,Transaktionen!B4:B5200),8)</f>
        <v>0</v>
      </c>
      <c r="BC982" s="53">
        <f>ROUND(IFERROR(SUM(BB982*(VLOOKUP(BA982,API!1:1048576,13,FALSE))),0),2)</f>
        <v>0</v>
      </c>
    </row>
    <row r="983" spans="11:55" x14ac:dyDescent="0.25">
      <c r="K983" s="145" t="s">
        <v>2132</v>
      </c>
      <c r="L983" s="146" t="s">
        <v>1151</v>
      </c>
      <c r="M983" s="146" t="s">
        <v>4121</v>
      </c>
      <c r="R983" s="258"/>
      <c r="U983">
        <f>ROUND(IFERROR(SUM(T983*(VLOOKUP(S983,API!1:1048576,13,FALSE))),0),2)</f>
        <v>0</v>
      </c>
      <c r="V983">
        <f>ROUND(SUMIF(Investionen!A4:A5200,S983,Investionen!G4:G5200),2)</f>
        <v>0</v>
      </c>
      <c r="BA983" s="53"/>
      <c r="BB983" s="53">
        <f>ROUND(SUMIF(Transaktionen!A4:A5200,BA983,Transaktionen!B4:B5200),8)</f>
        <v>0</v>
      </c>
      <c r="BC983" s="53">
        <f>ROUND(IFERROR(SUM(BB983*(VLOOKUP(BA983,API!1:1048576,13,FALSE))),0),2)</f>
        <v>0</v>
      </c>
    </row>
    <row r="984" spans="11:55" x14ac:dyDescent="0.25">
      <c r="K984" s="145" t="s">
        <v>1614</v>
      </c>
      <c r="L984" s="146" t="s">
        <v>2566</v>
      </c>
      <c r="M984" s="146" t="s">
        <v>3588</v>
      </c>
      <c r="R984" s="258"/>
      <c r="U984">
        <f>ROUND(IFERROR(SUM(T984*(VLOOKUP(S984,API!1:1048576,13,FALSE))),0),2)</f>
        <v>0</v>
      </c>
      <c r="V984">
        <f>ROUND(SUMIF(Investionen!A4:A5200,S984,Investionen!G4:G5200),2)</f>
        <v>0</v>
      </c>
      <c r="BA984" s="53"/>
      <c r="BB984" s="53">
        <f>ROUND(SUMIF(Transaktionen!A4:A5200,BA984,Transaktionen!B4:B5200),8)</f>
        <v>0</v>
      </c>
      <c r="BC984" s="53">
        <f>ROUND(IFERROR(SUM(BB984*(VLOOKUP(BA984,API!1:1048576,13,FALSE))),0),2)</f>
        <v>0</v>
      </c>
    </row>
    <row r="985" spans="11:55" x14ac:dyDescent="0.25">
      <c r="K985" s="145" t="s">
        <v>1669</v>
      </c>
      <c r="L985" s="146" t="s">
        <v>2566</v>
      </c>
      <c r="M985" s="146" t="s">
        <v>3682</v>
      </c>
      <c r="R985" s="258"/>
      <c r="U985">
        <f>ROUND(IFERROR(SUM(T985*(VLOOKUP(S985,API!1:1048576,13,FALSE))),0),2)</f>
        <v>0</v>
      </c>
      <c r="V985">
        <f>ROUND(SUMIF(Investionen!A4:A5200,S985,Investionen!G4:G5200),2)</f>
        <v>0</v>
      </c>
      <c r="BA985" s="53"/>
      <c r="BB985" s="53">
        <f>ROUND(SUMIF(Transaktionen!A4:A5200,BA985,Transaktionen!B4:B5200),8)</f>
        <v>0</v>
      </c>
      <c r="BC985" s="53">
        <f>ROUND(IFERROR(SUM(BB985*(VLOOKUP(BA985,API!1:1048576,13,FALSE))),0),2)</f>
        <v>0</v>
      </c>
    </row>
    <row r="986" spans="11:55" x14ac:dyDescent="0.25">
      <c r="K986" s="147" t="s">
        <v>1562</v>
      </c>
      <c r="L986" s="148" t="s">
        <v>2471</v>
      </c>
      <c r="M986" s="148" t="s">
        <v>3482</v>
      </c>
      <c r="R986" s="258"/>
      <c r="U986">
        <f>ROUND(IFERROR(SUM(T986*(VLOOKUP(S986,API!1:1048576,13,FALSE))),0),2)</f>
        <v>0</v>
      </c>
      <c r="V986">
        <f>ROUND(SUMIF(Investionen!A4:A5200,S986,Investionen!G4:G5200),2)</f>
        <v>0</v>
      </c>
      <c r="BA986" s="53"/>
      <c r="BB986" s="53">
        <f>ROUND(SUMIF(Transaktionen!A4:A5200,BA986,Transaktionen!B4:B5200),8)</f>
        <v>0</v>
      </c>
      <c r="BC986" s="53">
        <f>ROUND(IFERROR(SUM(BB986*(VLOOKUP(BA986,API!1:1048576,13,FALSE))),0),2)</f>
        <v>0</v>
      </c>
    </row>
    <row r="987" spans="11:55" x14ac:dyDescent="0.25">
      <c r="K987" s="145" t="s">
        <v>1689</v>
      </c>
      <c r="L987" s="146" t="s">
        <v>2471</v>
      </c>
      <c r="M987" s="146" t="s">
        <v>3703</v>
      </c>
      <c r="R987" s="258"/>
      <c r="U987">
        <f>ROUND(IFERROR(SUM(T987*(VLOOKUP(S987,API!1:1048576,13,FALSE))),0),2)</f>
        <v>0</v>
      </c>
      <c r="V987">
        <f>ROUND(SUMIF(Investionen!A4:A5200,S987,Investionen!G4:G5200),2)</f>
        <v>0</v>
      </c>
      <c r="BA987" s="53"/>
      <c r="BB987" s="53">
        <f>ROUND(SUMIF(Transaktionen!A4:A5200,BA987,Transaktionen!B4:B5200),8)</f>
        <v>0</v>
      </c>
      <c r="BC987" s="53">
        <f>ROUND(IFERROR(SUM(BB987*(VLOOKUP(BA987,API!1:1048576,13,FALSE))),0),2)</f>
        <v>0</v>
      </c>
    </row>
    <row r="988" spans="11:55" x14ac:dyDescent="0.25">
      <c r="K988" s="147" t="s">
        <v>2141</v>
      </c>
      <c r="L988" s="148" t="s">
        <v>2471</v>
      </c>
      <c r="M988" s="148" t="s">
        <v>4147</v>
      </c>
      <c r="R988" s="258"/>
      <c r="U988">
        <f>ROUND(IFERROR(SUM(T988*(VLOOKUP(S988,API!1:1048576,13,FALSE))),0),2)</f>
        <v>0</v>
      </c>
      <c r="V988">
        <f>ROUND(SUMIF(Investionen!A4:A5200,S988,Investionen!G4:G5200),2)</f>
        <v>0</v>
      </c>
      <c r="BA988" s="53"/>
      <c r="BB988" s="53">
        <f>ROUND(SUMIF(Transaktionen!A4:A5200,BA988,Transaktionen!B4:B5200),8)</f>
        <v>0</v>
      </c>
      <c r="BC988" s="53">
        <f>ROUND(IFERROR(SUM(BB988*(VLOOKUP(BA988,API!1:1048576,13,FALSE))),0),2)</f>
        <v>0</v>
      </c>
    </row>
    <row r="989" spans="11:55" x14ac:dyDescent="0.25">
      <c r="K989" s="147" t="s">
        <v>1178</v>
      </c>
      <c r="L989" s="148" t="s">
        <v>2575</v>
      </c>
      <c r="M989" s="148" t="s">
        <v>3146</v>
      </c>
      <c r="R989" s="258"/>
      <c r="U989">
        <f>ROUND(IFERROR(SUM(T989*(VLOOKUP(S989,API!1:1048576,13,FALSE))),0),2)</f>
        <v>0</v>
      </c>
      <c r="V989">
        <f>ROUND(SUMIF(Investionen!A4:A5200,S989,Investionen!G4:G5200),2)</f>
        <v>0</v>
      </c>
      <c r="BA989" s="53"/>
      <c r="BB989" s="53">
        <f>ROUND(SUMIF(Transaktionen!A4:A5200,BA989,Transaktionen!B4:B5200),8)</f>
        <v>0</v>
      </c>
      <c r="BC989" s="53">
        <f>ROUND(IFERROR(SUM(BB989*(VLOOKUP(BA989,API!1:1048576,13,FALSE))),0),2)</f>
        <v>0</v>
      </c>
    </row>
    <row r="990" spans="11:55" x14ac:dyDescent="0.25">
      <c r="K990" s="147" t="s">
        <v>1363</v>
      </c>
      <c r="L990" s="148" t="s">
        <v>2575</v>
      </c>
      <c r="M990" s="148" t="s">
        <v>3381</v>
      </c>
      <c r="R990" s="258"/>
      <c r="U990">
        <f>ROUND(IFERROR(SUM(T990*(VLOOKUP(S990,API!1:1048576,13,FALSE))),0),2)</f>
        <v>0</v>
      </c>
      <c r="V990">
        <f>ROUND(SUMIF(Investionen!A4:A5200,S990,Investionen!G4:G5200),2)</f>
        <v>0</v>
      </c>
      <c r="BA990" s="53"/>
      <c r="BB990" s="53">
        <f>ROUND(SUMIF(Transaktionen!A4:A5200,BA990,Transaktionen!B4:B5200),8)</f>
        <v>0</v>
      </c>
      <c r="BC990" s="53">
        <f>ROUND(IFERROR(SUM(BB990*(VLOOKUP(BA990,API!1:1048576,13,FALSE))),0),2)</f>
        <v>0</v>
      </c>
    </row>
    <row r="991" spans="11:55" x14ac:dyDescent="0.25">
      <c r="K991" s="147" t="s">
        <v>1678</v>
      </c>
      <c r="L991" s="148" t="s">
        <v>2575</v>
      </c>
      <c r="M991" s="148" t="s">
        <v>3644</v>
      </c>
      <c r="R991" s="258"/>
      <c r="U991">
        <f>ROUND(IFERROR(SUM(T991*(VLOOKUP(S991,API!1:1048576,13,FALSE))),0),2)</f>
        <v>0</v>
      </c>
      <c r="V991">
        <f>ROUND(SUMIF(Investionen!A4:A5200,S991,Investionen!G4:G5200),2)</f>
        <v>0</v>
      </c>
      <c r="BA991" s="53"/>
      <c r="BB991" s="53">
        <f>ROUND(SUMIF(Transaktionen!A4:A5200,BA991,Transaktionen!B4:B5200),8)</f>
        <v>0</v>
      </c>
      <c r="BC991" s="53">
        <f>ROUND(IFERROR(SUM(BB991*(VLOOKUP(BA991,API!1:1048576,13,FALSE))),0),2)</f>
        <v>0</v>
      </c>
    </row>
    <row r="992" spans="11:55" x14ac:dyDescent="0.25">
      <c r="K992" s="145" t="s">
        <v>1711</v>
      </c>
      <c r="L992" s="146" t="s">
        <v>2575</v>
      </c>
      <c r="M992" s="146" t="s">
        <v>3675</v>
      </c>
      <c r="R992" s="258"/>
      <c r="U992">
        <f>ROUND(IFERROR(SUM(T992*(VLOOKUP(S992,API!1:1048576,13,FALSE))),0),2)</f>
        <v>0</v>
      </c>
      <c r="V992">
        <f>ROUND(SUMIF(Investionen!A4:A5200,S992,Investionen!G4:G5200),2)</f>
        <v>0</v>
      </c>
      <c r="BA992" s="53"/>
      <c r="BB992" s="53">
        <f>ROUND(SUMIF(Transaktionen!A4:A5200,BA992,Transaktionen!B4:B5200),8)</f>
        <v>0</v>
      </c>
      <c r="BC992" s="53">
        <f>ROUND(IFERROR(SUM(BB992*(VLOOKUP(BA992,API!1:1048576,13,FALSE))),0),2)</f>
        <v>0</v>
      </c>
    </row>
    <row r="993" spans="11:55" x14ac:dyDescent="0.25">
      <c r="K993" s="145" t="s">
        <v>130</v>
      </c>
      <c r="L993" s="146" t="s">
        <v>2578</v>
      </c>
      <c r="M993" s="146" t="s">
        <v>3137</v>
      </c>
      <c r="R993" s="258"/>
      <c r="U993">
        <f>ROUND(IFERROR(SUM(T993*(VLOOKUP(S993,API!1:1048576,13,FALSE))),0),2)</f>
        <v>0</v>
      </c>
      <c r="V993">
        <f>ROUND(SUMIF(Investionen!A4:A5200,S993,Investionen!G4:G5200),2)</f>
        <v>0</v>
      </c>
      <c r="BA993" s="53"/>
      <c r="BB993" s="53">
        <f>ROUND(SUMIF(Transaktionen!A4:A5200,BA993,Transaktionen!B4:B5200),8)</f>
        <v>0</v>
      </c>
      <c r="BC993" s="53">
        <f>ROUND(IFERROR(SUM(BB993*(VLOOKUP(BA993,API!1:1048576,13,FALSE))),0),2)</f>
        <v>0</v>
      </c>
    </row>
    <row r="994" spans="11:55" x14ac:dyDescent="0.25">
      <c r="K994" s="145" t="s">
        <v>1249</v>
      </c>
      <c r="L994" s="146" t="s">
        <v>2510</v>
      </c>
      <c r="M994" s="146" t="s">
        <v>3251</v>
      </c>
      <c r="R994" s="258"/>
      <c r="U994">
        <f>ROUND(IFERROR(SUM(T994*(VLOOKUP(S994,API!1:1048576,13,FALSE))),0),2)</f>
        <v>0</v>
      </c>
      <c r="V994">
        <f>ROUND(SUMIF(Investionen!A4:A5200,S994,Investionen!G4:G5200),2)</f>
        <v>0</v>
      </c>
      <c r="BA994" s="53"/>
      <c r="BB994" s="53">
        <f>ROUND(SUMIF(Transaktionen!A4:A5200,BA994,Transaktionen!B4:B5200),8)</f>
        <v>0</v>
      </c>
      <c r="BC994" s="53">
        <f>ROUND(IFERROR(SUM(BB994*(VLOOKUP(BA994,API!1:1048576,13,FALSE))),0),2)</f>
        <v>0</v>
      </c>
    </row>
    <row r="995" spans="11:55" x14ac:dyDescent="0.25">
      <c r="K995" s="147" t="s">
        <v>1288</v>
      </c>
      <c r="L995" s="148" t="s">
        <v>2510</v>
      </c>
      <c r="M995" s="148" t="s">
        <v>3258</v>
      </c>
      <c r="R995" s="258"/>
      <c r="U995">
        <f>ROUND(IFERROR(SUM(T995*(VLOOKUP(S995,API!1:1048576,13,FALSE))),0),2)</f>
        <v>0</v>
      </c>
      <c r="V995">
        <f>ROUND(SUMIF(Investionen!A4:A5200,S995,Investionen!G4:G5200),2)</f>
        <v>0</v>
      </c>
      <c r="BA995" s="53"/>
      <c r="BB995" s="53">
        <f>ROUND(SUMIF(Transaktionen!A4:A5200,BA995,Transaktionen!B4:B5200),8)</f>
        <v>0</v>
      </c>
      <c r="BC995" s="53">
        <f>ROUND(IFERROR(SUM(BB995*(VLOOKUP(BA995,API!1:1048576,13,FALSE))),0),2)</f>
        <v>0</v>
      </c>
    </row>
    <row r="996" spans="11:55" x14ac:dyDescent="0.25">
      <c r="K996" s="147" t="s">
        <v>1324</v>
      </c>
      <c r="L996" s="148" t="s">
        <v>2510</v>
      </c>
      <c r="M996" s="148" t="s">
        <v>3329</v>
      </c>
      <c r="R996" s="258"/>
      <c r="U996">
        <f>ROUND(IFERROR(SUM(T996*(VLOOKUP(S996,API!1:1048576,13,FALSE))),0),2)</f>
        <v>0</v>
      </c>
      <c r="V996">
        <f>ROUND(SUMIF(Investionen!A4:A5200,S996,Investionen!G4:G5200),2)</f>
        <v>0</v>
      </c>
      <c r="BA996" s="53"/>
      <c r="BB996" s="53">
        <f>ROUND(SUMIF(Transaktionen!A4:A5200,BA996,Transaktionen!B4:B5200),8)</f>
        <v>0</v>
      </c>
      <c r="BC996" s="53">
        <f>ROUND(IFERROR(SUM(BB996*(VLOOKUP(BA996,API!1:1048576,13,FALSE))),0),2)</f>
        <v>0</v>
      </c>
    </row>
    <row r="997" spans="11:55" x14ac:dyDescent="0.25">
      <c r="K997" s="145" t="s">
        <v>816</v>
      </c>
      <c r="L997" s="146" t="s">
        <v>2510</v>
      </c>
      <c r="M997" s="146" t="s">
        <v>3525</v>
      </c>
      <c r="R997" s="258"/>
      <c r="U997">
        <f>ROUND(IFERROR(SUM(T997*(VLOOKUP(S997,API!1:1048576,13,FALSE))),0),2)</f>
        <v>0</v>
      </c>
      <c r="V997">
        <f>ROUND(SUMIF(Investionen!A4:A5200,S997,Investionen!G4:G5200),2)</f>
        <v>0</v>
      </c>
      <c r="BA997" s="53"/>
      <c r="BB997" s="53">
        <f>ROUND(SUMIF(Transaktionen!A4:A5200,BA997,Transaktionen!B4:B5200),8)</f>
        <v>0</v>
      </c>
      <c r="BC997" s="53">
        <f>ROUND(IFERROR(SUM(BB997*(VLOOKUP(BA997,API!1:1048576,13,FALSE))),0),2)</f>
        <v>0</v>
      </c>
    </row>
    <row r="998" spans="11:55" x14ac:dyDescent="0.25">
      <c r="K998" s="147" t="s">
        <v>1625</v>
      </c>
      <c r="L998" s="148" t="s">
        <v>2510</v>
      </c>
      <c r="M998" s="148" t="s">
        <v>3651</v>
      </c>
      <c r="R998" s="258"/>
      <c r="U998">
        <f>ROUND(IFERROR(SUM(T998*(VLOOKUP(S998,API!1:1048576,13,FALSE))),0),2)</f>
        <v>0</v>
      </c>
      <c r="V998">
        <f>ROUND(SUMIF(Investionen!A4:A5200,S998,Investionen!G4:G5200),2)</f>
        <v>0</v>
      </c>
      <c r="BA998" s="53"/>
      <c r="BB998" s="53">
        <f>ROUND(SUMIF(Transaktionen!A4:A5200,BA998,Transaktionen!B4:B5200),8)</f>
        <v>0</v>
      </c>
      <c r="BC998" s="53">
        <f>ROUND(IFERROR(SUM(BB998*(VLOOKUP(BA998,API!1:1048576,13,FALSE))),0),2)</f>
        <v>0</v>
      </c>
    </row>
    <row r="999" spans="11:55" x14ac:dyDescent="0.25">
      <c r="K999" s="145" t="s">
        <v>36</v>
      </c>
      <c r="L999" s="146" t="s">
        <v>2523</v>
      </c>
      <c r="M999" s="146" t="s">
        <v>3053</v>
      </c>
      <c r="R999" s="258"/>
      <c r="U999">
        <f>ROUND(IFERROR(SUM(T999*(VLOOKUP(S999,API!1:1048576,13,FALSE))),0),2)</f>
        <v>0</v>
      </c>
      <c r="V999">
        <f>ROUND(SUMIF(Investionen!A4:A5200,S999,Investionen!G4:G5200),2)</f>
        <v>0</v>
      </c>
      <c r="BA999" s="53"/>
      <c r="BB999" s="53">
        <f>ROUND(SUMIF(Transaktionen!A4:A5200,BA999,Transaktionen!B4:B5200),8)</f>
        <v>0</v>
      </c>
      <c r="BC999" s="53">
        <f>ROUND(IFERROR(SUM(BB999*(VLOOKUP(BA999,API!1:1048576,13,FALSE))),0),2)</f>
        <v>0</v>
      </c>
    </row>
    <row r="1000" spans="11:55" x14ac:dyDescent="0.25">
      <c r="K1000" s="147" t="s">
        <v>2108</v>
      </c>
      <c r="L1000" s="148" t="s">
        <v>2523</v>
      </c>
      <c r="M1000" s="148" t="s">
        <v>3085</v>
      </c>
      <c r="R1000" s="258"/>
      <c r="U1000">
        <f>ROUND(IFERROR(SUM(T1000*(VLOOKUP(S1000,API!1:1048576,13,FALSE))),0),2)</f>
        <v>0</v>
      </c>
      <c r="V1000">
        <f>ROUND(SUMIF(Investionen!A4:A5200,S1000,Investionen!G4:G5200),2)</f>
        <v>0</v>
      </c>
      <c r="BA1000" s="53"/>
      <c r="BB1000" s="53">
        <f>ROUND(SUMIF(Transaktionen!A4:A5200,BA1000,Transaktionen!B4:B5200),8)</f>
        <v>0</v>
      </c>
      <c r="BC1000" s="53">
        <f>ROUND(IFERROR(SUM(BB1000*(VLOOKUP(BA1000,API!1:1048576,13,FALSE))),0),2)</f>
        <v>0</v>
      </c>
    </row>
    <row r="1001" spans="11:55" x14ac:dyDescent="0.25">
      <c r="K1001" s="145" t="s">
        <v>1161</v>
      </c>
      <c r="L1001" s="146" t="s">
        <v>2523</v>
      </c>
      <c r="M1001" s="146" t="s">
        <v>3131</v>
      </c>
      <c r="R1001" s="258"/>
      <c r="U1001">
        <f>ROUND(IFERROR(SUM(T1001*(VLOOKUP(S1001,API!1:1048576,13,FALSE))),0),2)</f>
        <v>0</v>
      </c>
      <c r="V1001">
        <f>ROUND(SUMIF(Investionen!A4:A5200,S1001,Investionen!G4:G5200),2)</f>
        <v>0</v>
      </c>
      <c r="BA1001" s="53"/>
      <c r="BB1001" s="53">
        <f>ROUND(SUMIF(Transaktionen!A4:A5200,BA1001,Transaktionen!B4:B5200),8)</f>
        <v>0</v>
      </c>
      <c r="BC1001" s="53">
        <f>ROUND(IFERROR(SUM(BB1001*(VLOOKUP(BA1001,API!1:1048576,13,FALSE))),0),2)</f>
        <v>0</v>
      </c>
    </row>
    <row r="1002" spans="11:55" x14ac:dyDescent="0.25">
      <c r="K1002" s="147" t="s">
        <v>2232</v>
      </c>
      <c r="L1002" s="148" t="s">
        <v>2523</v>
      </c>
      <c r="M1002" s="148" t="s">
        <v>4201</v>
      </c>
      <c r="R1002" s="258"/>
      <c r="U1002">
        <f>ROUND(IFERROR(SUM(T1002*(VLOOKUP(S1002,API!1:1048576,13,FALSE))),0),2)</f>
        <v>0</v>
      </c>
      <c r="V1002">
        <f>ROUND(SUMIF(Investionen!A4:A5200,S1002,Investionen!G4:G5200),2)</f>
        <v>0</v>
      </c>
      <c r="BA1002" s="53"/>
      <c r="BB1002" s="53">
        <f>ROUND(SUMIF(Transaktionen!A4:A5200,BA1002,Transaktionen!B4:B5200),8)</f>
        <v>0</v>
      </c>
      <c r="BC1002" s="53">
        <f>ROUND(IFERROR(SUM(BB1002*(VLOOKUP(BA1002,API!1:1048576,13,FALSE))),0),2)</f>
        <v>0</v>
      </c>
    </row>
    <row r="1003" spans="11:55" x14ac:dyDescent="0.25">
      <c r="K1003" s="145" t="s">
        <v>92</v>
      </c>
      <c r="L1003" s="146" t="s">
        <v>2579</v>
      </c>
      <c r="M1003" s="146" t="s">
        <v>3071</v>
      </c>
      <c r="R1003" s="258"/>
      <c r="U1003">
        <f>ROUND(IFERROR(SUM(T1003*(VLOOKUP(S1003,API!1:1048576,13,FALSE))),0),2)</f>
        <v>0</v>
      </c>
      <c r="V1003">
        <f>ROUND(SUMIF(Investionen!A4:A5200,S1003,Investionen!G4:G5200),2)</f>
        <v>0</v>
      </c>
      <c r="BA1003" s="53"/>
      <c r="BB1003" s="53">
        <f>ROUND(SUMIF(Transaktionen!A4:A5200,BA1003,Transaktionen!B4:B5200),8)</f>
        <v>0</v>
      </c>
      <c r="BC1003" s="53">
        <f>ROUND(IFERROR(SUM(BB1003*(VLOOKUP(BA1003,API!1:1048576,13,FALSE))),0),2)</f>
        <v>0</v>
      </c>
    </row>
    <row r="1004" spans="11:55" x14ac:dyDescent="0.25">
      <c r="K1004" s="145" t="s">
        <v>1099</v>
      </c>
      <c r="L1004" s="146" t="s">
        <v>2579</v>
      </c>
      <c r="M1004" s="146" t="s">
        <v>3092</v>
      </c>
      <c r="R1004" s="258"/>
      <c r="U1004">
        <f>ROUND(IFERROR(SUM(T1004*(VLOOKUP(S1004,API!1:1048576,13,FALSE))),0),2)</f>
        <v>0</v>
      </c>
      <c r="V1004">
        <f>ROUND(SUMIF(Investionen!A4:A5200,S1004,Investionen!G4:G5200),2)</f>
        <v>0</v>
      </c>
      <c r="BA1004" s="53"/>
      <c r="BB1004" s="53">
        <f>ROUND(SUMIF(Transaktionen!A4:A5200,BA1004,Transaktionen!B4:B5200),8)</f>
        <v>0</v>
      </c>
      <c r="BC1004" s="53">
        <f>ROUND(IFERROR(SUM(BB1004*(VLOOKUP(BA1004,API!1:1048576,13,FALSE))),0),2)</f>
        <v>0</v>
      </c>
    </row>
    <row r="1005" spans="11:55" x14ac:dyDescent="0.25">
      <c r="K1005" s="145" t="s">
        <v>1204</v>
      </c>
      <c r="L1005" s="146" t="s">
        <v>2579</v>
      </c>
      <c r="M1005" s="146" t="s">
        <v>3177</v>
      </c>
      <c r="R1005" s="258"/>
      <c r="U1005">
        <f>ROUND(IFERROR(SUM(T1005*(VLOOKUP(S1005,API!1:1048576,13,FALSE))),0),2)</f>
        <v>0</v>
      </c>
      <c r="V1005">
        <f>ROUND(SUMIF(Investionen!A4:A5200,S1005,Investionen!G4:G5200),2)</f>
        <v>0</v>
      </c>
      <c r="BA1005" s="53"/>
      <c r="BB1005" s="53">
        <f>ROUND(SUMIF(Transaktionen!A4:A5200,BA1005,Transaktionen!B4:B5200),8)</f>
        <v>0</v>
      </c>
      <c r="BC1005" s="53">
        <f>ROUND(IFERROR(SUM(BB1005*(VLOOKUP(BA1005,API!1:1048576,13,FALSE))),0),2)</f>
        <v>0</v>
      </c>
    </row>
    <row r="1006" spans="11:55" x14ac:dyDescent="0.25">
      <c r="K1006" s="147" t="s">
        <v>1334</v>
      </c>
      <c r="L1006" s="148" t="s">
        <v>2579</v>
      </c>
      <c r="M1006" s="148" t="s">
        <v>3327</v>
      </c>
      <c r="R1006" s="258"/>
      <c r="U1006">
        <f>ROUND(IFERROR(SUM(T1006*(VLOOKUP(S1006,API!1:1048576,13,FALSE))),0),2)</f>
        <v>0</v>
      </c>
      <c r="V1006">
        <f>ROUND(SUMIF(Investionen!A4:A5200,S1006,Investionen!G4:G5200),2)</f>
        <v>0</v>
      </c>
      <c r="BA1006" s="53"/>
      <c r="BB1006" s="53">
        <f>ROUND(SUMIF(Transaktionen!A4:A5200,BA1006,Transaktionen!B4:B5200),8)</f>
        <v>0</v>
      </c>
      <c r="BC1006" s="53">
        <f>ROUND(IFERROR(SUM(BB1006*(VLOOKUP(BA1006,API!1:1048576,13,FALSE))),0),2)</f>
        <v>0</v>
      </c>
    </row>
    <row r="1007" spans="11:55" x14ac:dyDescent="0.25">
      <c r="K1007" s="145" t="s">
        <v>1338</v>
      </c>
      <c r="L1007" s="146" t="s">
        <v>2579</v>
      </c>
      <c r="M1007" s="146" t="s">
        <v>3347</v>
      </c>
      <c r="R1007" s="258"/>
      <c r="U1007">
        <f>ROUND(IFERROR(SUM(T1007*(VLOOKUP(S1007,API!1:1048576,13,FALSE))),0),2)</f>
        <v>0</v>
      </c>
      <c r="V1007">
        <f>ROUND(SUMIF(Investionen!A4:A5200,S1007,Investionen!G4:G5200),2)</f>
        <v>0</v>
      </c>
      <c r="BA1007" s="53"/>
      <c r="BB1007" s="53">
        <f>ROUND(SUMIF(Transaktionen!A4:A5200,BA1007,Transaktionen!B4:B5200),8)</f>
        <v>0</v>
      </c>
      <c r="BC1007" s="53">
        <f>ROUND(IFERROR(SUM(BB1007*(VLOOKUP(BA1007,API!1:1048576,13,FALSE))),0),2)</f>
        <v>0</v>
      </c>
    </row>
    <row r="1008" spans="11:55" x14ac:dyDescent="0.25">
      <c r="K1008" s="147" t="s">
        <v>2146</v>
      </c>
      <c r="L1008" s="148" t="s">
        <v>2579</v>
      </c>
      <c r="M1008" s="148" t="s">
        <v>4133</v>
      </c>
      <c r="R1008" s="258"/>
      <c r="U1008">
        <f>ROUND(IFERROR(SUM(T1008*(VLOOKUP(S1008,API!1:1048576,13,FALSE))),0),2)</f>
        <v>0</v>
      </c>
      <c r="V1008">
        <f>ROUND(SUMIF(Investionen!A4:A5200,S1008,Investionen!G4:G5200),2)</f>
        <v>0</v>
      </c>
      <c r="BA1008" s="53"/>
      <c r="BB1008" s="53">
        <f>ROUND(SUMIF(Transaktionen!A4:A5200,BA1008,Transaktionen!B4:B5200),8)</f>
        <v>0</v>
      </c>
      <c r="BC1008" s="53">
        <f>ROUND(IFERROR(SUM(BB1008*(VLOOKUP(BA1008,API!1:1048576,13,FALSE))),0),2)</f>
        <v>0</v>
      </c>
    </row>
    <row r="1009" spans="11:55" x14ac:dyDescent="0.25">
      <c r="K1009" s="147" t="s">
        <v>926</v>
      </c>
      <c r="L1009" s="148" t="s">
        <v>2513</v>
      </c>
      <c r="M1009" s="148" t="s">
        <v>3044</v>
      </c>
      <c r="R1009" s="258"/>
      <c r="U1009">
        <f>ROUND(IFERROR(SUM(T1009*(VLOOKUP(S1009,API!1:1048576,13,FALSE))),0),2)</f>
        <v>0</v>
      </c>
      <c r="V1009">
        <f>ROUND(SUMIF(Investionen!A4:A5200,S1009,Investionen!G4:G5200),2)</f>
        <v>0</v>
      </c>
      <c r="BA1009" s="53"/>
      <c r="BB1009" s="53">
        <f>ROUND(SUMIF(Transaktionen!A4:A5200,BA1009,Transaktionen!B4:B5200),8)</f>
        <v>0</v>
      </c>
      <c r="BC1009" s="53">
        <f>ROUND(IFERROR(SUM(BB1009*(VLOOKUP(BA1009,API!1:1048576,13,FALSE))),0),2)</f>
        <v>0</v>
      </c>
    </row>
    <row r="1010" spans="11:55" x14ac:dyDescent="0.25">
      <c r="K1010" s="147" t="s">
        <v>1192</v>
      </c>
      <c r="L1010" s="148" t="s">
        <v>2513</v>
      </c>
      <c r="M1010" s="148" t="s">
        <v>3189</v>
      </c>
      <c r="R1010" s="258"/>
      <c r="U1010">
        <f>ROUND(IFERROR(SUM(T1010*(VLOOKUP(S1010,API!1:1048576,13,FALSE))),0),2)</f>
        <v>0</v>
      </c>
      <c r="V1010">
        <f>ROUND(SUMIF(Investionen!A4:A5200,S1010,Investionen!G4:G5200),2)</f>
        <v>0</v>
      </c>
      <c r="BA1010" s="53"/>
      <c r="BB1010" s="53">
        <f>ROUND(SUMIF(Transaktionen!A4:A5200,BA1010,Transaktionen!B4:B5200),8)</f>
        <v>0</v>
      </c>
      <c r="BC1010" s="53">
        <f>ROUND(IFERROR(SUM(BB1010*(VLOOKUP(BA1010,API!1:1048576,13,FALSE))),0),2)</f>
        <v>0</v>
      </c>
    </row>
    <row r="1011" spans="11:55" x14ac:dyDescent="0.25">
      <c r="K1011" s="147" t="s">
        <v>1213</v>
      </c>
      <c r="L1011" s="148" t="s">
        <v>2513</v>
      </c>
      <c r="M1011" s="148" t="s">
        <v>3202</v>
      </c>
      <c r="R1011" s="258"/>
      <c r="U1011">
        <f>ROUND(IFERROR(SUM(T1011*(VLOOKUP(S1011,API!1:1048576,13,FALSE))),0),2)</f>
        <v>0</v>
      </c>
      <c r="V1011">
        <f>ROUND(SUMIF(Investionen!A4:A5200,S1011,Investionen!G4:G5200),2)</f>
        <v>0</v>
      </c>
      <c r="BA1011" s="53"/>
      <c r="BB1011" s="53">
        <f>ROUND(SUMIF(Transaktionen!A4:A5200,BA1011,Transaktionen!B4:B5200),8)</f>
        <v>0</v>
      </c>
      <c r="BC1011" s="53">
        <f>ROUND(IFERROR(SUM(BB1011*(VLOOKUP(BA1011,API!1:1048576,13,FALSE))),0),2)</f>
        <v>0</v>
      </c>
    </row>
    <row r="1012" spans="11:55" x14ac:dyDescent="0.25">
      <c r="K1012" s="147" t="s">
        <v>1381</v>
      </c>
      <c r="L1012" s="148" t="s">
        <v>2513</v>
      </c>
      <c r="M1012" s="148" t="s">
        <v>3313</v>
      </c>
      <c r="R1012" s="258"/>
      <c r="U1012">
        <f>ROUND(IFERROR(SUM(T1012*(VLOOKUP(S1012,API!1:1048576,13,FALSE))),0),2)</f>
        <v>0</v>
      </c>
      <c r="V1012">
        <f>ROUND(SUMIF(Investionen!A4:A5200,S1012,Investionen!G4:G5200),2)</f>
        <v>0</v>
      </c>
      <c r="BA1012" s="53"/>
      <c r="BB1012" s="53">
        <f>ROUND(SUMIF(Transaktionen!A4:A5200,BA1012,Transaktionen!B4:B5200),8)</f>
        <v>0</v>
      </c>
      <c r="BC1012" s="53">
        <f>ROUND(IFERROR(SUM(BB1012*(VLOOKUP(BA1012,API!1:1048576,13,FALSE))),0),2)</f>
        <v>0</v>
      </c>
    </row>
    <row r="1013" spans="11:55" x14ac:dyDescent="0.25">
      <c r="K1013" s="147" t="s">
        <v>2097</v>
      </c>
      <c r="L1013" s="148" t="s">
        <v>2513</v>
      </c>
      <c r="M1013" s="148" t="s">
        <v>2923</v>
      </c>
      <c r="R1013" s="258"/>
      <c r="U1013">
        <f>ROUND(IFERROR(SUM(T1013*(VLOOKUP(S1013,API!1:1048576,13,FALSE))),0),2)</f>
        <v>0</v>
      </c>
      <c r="V1013">
        <f>ROUND(SUMIF(Investionen!A4:A5200,S1013,Investionen!G4:G5200),2)</f>
        <v>0</v>
      </c>
      <c r="BA1013" s="53"/>
      <c r="BB1013" s="53">
        <f>ROUND(SUMIF(Transaktionen!A4:A5200,BA1013,Transaktionen!B4:B5200),8)</f>
        <v>0</v>
      </c>
      <c r="BC1013" s="53">
        <f>ROUND(IFERROR(SUM(BB1013*(VLOOKUP(BA1013,API!1:1048576,13,FALSE))),0),2)</f>
        <v>0</v>
      </c>
    </row>
    <row r="1014" spans="11:55" x14ac:dyDescent="0.25">
      <c r="K1014" s="147" t="s">
        <v>2119</v>
      </c>
      <c r="L1014" s="148" t="s">
        <v>2513</v>
      </c>
      <c r="M1014" s="148" t="s">
        <v>4110</v>
      </c>
      <c r="R1014" s="258"/>
      <c r="U1014">
        <f>ROUND(IFERROR(SUM(T1014*(VLOOKUP(S1014,API!1:1048576,13,FALSE))),0),2)</f>
        <v>0</v>
      </c>
      <c r="V1014">
        <f>ROUND(SUMIF(Investionen!A4:A5200,S1014,Investionen!G4:G5200),2)</f>
        <v>0</v>
      </c>
      <c r="BA1014" s="53"/>
      <c r="BB1014" s="53">
        <f>ROUND(SUMIF(Transaktionen!A4:A5200,BA1014,Transaktionen!B4:B5200),8)</f>
        <v>0</v>
      </c>
      <c r="BC1014" s="53">
        <f>ROUND(IFERROR(SUM(BB1014*(VLOOKUP(BA1014,API!1:1048576,13,FALSE))),0),2)</f>
        <v>0</v>
      </c>
    </row>
    <row r="1015" spans="11:55" x14ac:dyDescent="0.25">
      <c r="K1015" s="145" t="s">
        <v>2213</v>
      </c>
      <c r="L1015" s="146" t="s">
        <v>2513</v>
      </c>
      <c r="M1015" s="146" t="s">
        <v>4167</v>
      </c>
      <c r="R1015" s="258"/>
      <c r="U1015">
        <f>ROUND(IFERROR(SUM(T1015*(VLOOKUP(S1015,API!1:1048576,13,FALSE))),0),2)</f>
        <v>0</v>
      </c>
      <c r="V1015">
        <f>ROUND(SUMIF(Investionen!A4:A5200,S1015,Investionen!G4:G5200),2)</f>
        <v>0</v>
      </c>
      <c r="BA1015" s="53"/>
      <c r="BB1015" s="53">
        <f>ROUND(SUMIF(Transaktionen!A4:A5200,BA1015,Transaktionen!B4:B5200),8)</f>
        <v>0</v>
      </c>
      <c r="BC1015" s="53">
        <f>ROUND(IFERROR(SUM(BB1015*(VLOOKUP(BA1015,API!1:1048576,13,FALSE))),0),2)</f>
        <v>0</v>
      </c>
    </row>
    <row r="1016" spans="11:55" x14ac:dyDescent="0.25">
      <c r="K1016" s="147" t="s">
        <v>1483</v>
      </c>
      <c r="L1016" s="148" t="s">
        <v>2626</v>
      </c>
      <c r="M1016" s="148" t="s">
        <v>3451</v>
      </c>
      <c r="R1016" s="258"/>
      <c r="U1016">
        <f>ROUND(IFERROR(SUM(T1016*(VLOOKUP(S1016,API!1:1048576,13,FALSE))),0),2)</f>
        <v>0</v>
      </c>
      <c r="V1016">
        <f>ROUND(SUMIF(Investionen!A4:A5200,S1016,Investionen!G4:G5200),2)</f>
        <v>0</v>
      </c>
      <c r="BA1016" s="53"/>
      <c r="BB1016" s="53">
        <f>ROUND(SUMIF(Transaktionen!A4:A5200,BA1016,Transaktionen!B4:B5200),8)</f>
        <v>0</v>
      </c>
      <c r="BC1016" s="53">
        <f>ROUND(IFERROR(SUM(BB1016*(VLOOKUP(BA1016,API!1:1048576,13,FALSE))),0),2)</f>
        <v>0</v>
      </c>
    </row>
    <row r="1017" spans="11:55" x14ac:dyDescent="0.25">
      <c r="K1017" s="145" t="s">
        <v>1652</v>
      </c>
      <c r="L1017" s="146" t="s">
        <v>2626</v>
      </c>
      <c r="M1017" s="146" t="s">
        <v>3802</v>
      </c>
      <c r="R1017" s="258"/>
      <c r="U1017">
        <f>ROUND(IFERROR(SUM(T1017*(VLOOKUP(S1017,API!1:1048576,13,FALSE))),0),2)</f>
        <v>0</v>
      </c>
      <c r="V1017">
        <f>ROUND(SUMIF(Investionen!A4:A5200,S1017,Investionen!G4:G5200),2)</f>
        <v>0</v>
      </c>
      <c r="BA1017" s="53"/>
      <c r="BB1017" s="53">
        <f>ROUND(SUMIF(Transaktionen!A4:A5200,BA1017,Transaktionen!B4:B5200),8)</f>
        <v>0</v>
      </c>
      <c r="BC1017" s="53">
        <f>ROUND(IFERROR(SUM(BB1017*(VLOOKUP(BA1017,API!1:1048576,13,FALSE))),0),2)</f>
        <v>0</v>
      </c>
    </row>
    <row r="1018" spans="11:55" x14ac:dyDescent="0.25">
      <c r="K1018" s="145" t="s">
        <v>52</v>
      </c>
      <c r="L1018" s="146" t="s">
        <v>2448</v>
      </c>
      <c r="M1018" s="146" t="s">
        <v>3049</v>
      </c>
      <c r="R1018" s="258"/>
      <c r="U1018">
        <f>ROUND(IFERROR(SUM(T1018*(VLOOKUP(S1018,API!1:1048576,13,FALSE))),0),2)</f>
        <v>0</v>
      </c>
      <c r="V1018">
        <f>ROUND(SUMIF(Investionen!A4:A5200,S1018,Investionen!G4:G5200),2)</f>
        <v>0</v>
      </c>
      <c r="BA1018" s="53"/>
      <c r="BB1018" s="53">
        <f>ROUND(SUMIF(Transaktionen!A4:A5200,BA1018,Transaktionen!B4:B5200),8)</f>
        <v>0</v>
      </c>
      <c r="BC1018" s="53">
        <f>ROUND(IFERROR(SUM(BB1018*(VLOOKUP(BA1018,API!1:1048576,13,FALSE))),0),2)</f>
        <v>0</v>
      </c>
    </row>
    <row r="1019" spans="11:55" x14ac:dyDescent="0.25">
      <c r="K1019" s="147" t="s">
        <v>2174</v>
      </c>
      <c r="L1019" s="148" t="s">
        <v>2448</v>
      </c>
      <c r="M1019" s="148" t="s">
        <v>3303</v>
      </c>
      <c r="R1019" s="258"/>
      <c r="U1019">
        <f>ROUND(IFERROR(SUM(T1019*(VLOOKUP(S1019,API!1:1048576,13,FALSE))),0),2)</f>
        <v>0</v>
      </c>
      <c r="V1019">
        <f>ROUND(SUMIF(Investionen!A4:A5200,S1019,Investionen!G4:G5200),2)</f>
        <v>0</v>
      </c>
      <c r="BA1019" s="53"/>
      <c r="BB1019" s="53">
        <f>ROUND(SUMIF(Transaktionen!A4:A5200,BA1019,Transaktionen!B4:B5200),8)</f>
        <v>0</v>
      </c>
      <c r="BC1019" s="53">
        <f>ROUND(IFERROR(SUM(BB1019*(VLOOKUP(BA1019,API!1:1048576,13,FALSE))),0),2)</f>
        <v>0</v>
      </c>
    </row>
    <row r="1020" spans="11:55" x14ac:dyDescent="0.25">
      <c r="K1020" s="145" t="s">
        <v>1368</v>
      </c>
      <c r="L1020" s="146" t="s">
        <v>2448</v>
      </c>
      <c r="M1020" s="146" t="s">
        <v>3360</v>
      </c>
      <c r="R1020" s="258"/>
      <c r="U1020">
        <f>ROUND(IFERROR(SUM(T1020*(VLOOKUP(S1020,API!1:1048576,13,FALSE))),0),2)</f>
        <v>0</v>
      </c>
      <c r="V1020">
        <f>ROUND(SUMIF(Investionen!A4:A5200,S1020,Investionen!G4:G5200),2)</f>
        <v>0</v>
      </c>
      <c r="BA1020" s="53"/>
      <c r="BB1020" s="53">
        <f>ROUND(SUMIF(Transaktionen!A4:A5200,BA1020,Transaktionen!B4:B5200),8)</f>
        <v>0</v>
      </c>
      <c r="BC1020" s="53">
        <f>ROUND(IFERROR(SUM(BB1020*(VLOOKUP(BA1020,API!1:1048576,13,FALSE))),0),2)</f>
        <v>0</v>
      </c>
    </row>
    <row r="1021" spans="11:55" x14ac:dyDescent="0.25">
      <c r="K1021" s="147" t="s">
        <v>18</v>
      </c>
      <c r="L1021" s="148" t="s">
        <v>2538</v>
      </c>
      <c r="M1021" s="148" t="s">
        <v>3026</v>
      </c>
      <c r="R1021" s="258"/>
      <c r="U1021">
        <f>ROUND(IFERROR(SUM(T1021*(VLOOKUP(S1021,API!1:1048576,13,FALSE))),0),2)</f>
        <v>0</v>
      </c>
      <c r="V1021">
        <f>ROUND(SUMIF(Investionen!A4:A5200,S1021,Investionen!G4:G5200),2)</f>
        <v>0</v>
      </c>
      <c r="BA1021" s="53"/>
      <c r="BB1021" s="53">
        <f>ROUND(SUMIF(Transaktionen!A4:A5200,BA1021,Transaktionen!B4:B5200),8)</f>
        <v>0</v>
      </c>
      <c r="BC1021" s="53">
        <f>ROUND(IFERROR(SUM(BB1021*(VLOOKUP(BA1021,API!1:1048576,13,FALSE))),0),2)</f>
        <v>0</v>
      </c>
    </row>
    <row r="1022" spans="11:55" x14ac:dyDescent="0.25">
      <c r="K1022" s="145" t="s">
        <v>1403</v>
      </c>
      <c r="L1022" s="146" t="s">
        <v>2538</v>
      </c>
      <c r="M1022" s="146" t="s">
        <v>3330</v>
      </c>
      <c r="R1022" s="258"/>
      <c r="U1022">
        <f>ROUND(IFERROR(SUM(T1022*(VLOOKUP(S1022,API!1:1048576,13,FALSE))),0),2)</f>
        <v>0</v>
      </c>
      <c r="V1022">
        <f>ROUND(SUMIF(Investionen!A4:A5200,S1022,Investionen!G4:G5200),2)</f>
        <v>0</v>
      </c>
      <c r="BA1022" s="53"/>
      <c r="BB1022" s="53">
        <f>ROUND(SUMIF(Transaktionen!A4:A5200,BA1022,Transaktionen!B4:B5200),8)</f>
        <v>0</v>
      </c>
      <c r="BC1022" s="53">
        <f>ROUND(IFERROR(SUM(BB1022*(VLOOKUP(BA1022,API!1:1048576,13,FALSE))),0),2)</f>
        <v>0</v>
      </c>
    </row>
    <row r="1023" spans="11:55" x14ac:dyDescent="0.25">
      <c r="K1023" s="145" t="s">
        <v>1375</v>
      </c>
      <c r="L1023" s="146" t="s">
        <v>2538</v>
      </c>
      <c r="M1023" s="146" t="s">
        <v>3395</v>
      </c>
      <c r="R1023" s="258"/>
      <c r="U1023">
        <f>ROUND(IFERROR(SUM(T1023*(VLOOKUP(S1023,API!1:1048576,13,FALSE))),0),2)</f>
        <v>0</v>
      </c>
      <c r="V1023">
        <f>ROUND(SUMIF(Investionen!A4:A5200,S1023,Investionen!G4:G5200),2)</f>
        <v>0</v>
      </c>
      <c r="BA1023" s="53"/>
      <c r="BB1023" s="53">
        <f>ROUND(SUMIF(Transaktionen!A4:A5200,BA1023,Transaktionen!B4:B5200),8)</f>
        <v>0</v>
      </c>
      <c r="BC1023" s="53">
        <f>ROUND(IFERROR(SUM(BB1023*(VLOOKUP(BA1023,API!1:1048576,13,FALSE))),0),2)</f>
        <v>0</v>
      </c>
    </row>
    <row r="1024" spans="11:55" x14ac:dyDescent="0.25">
      <c r="K1024" s="147" t="s">
        <v>1570</v>
      </c>
      <c r="L1024" s="148" t="s">
        <v>2538</v>
      </c>
      <c r="M1024" s="148" t="s">
        <v>3558</v>
      </c>
      <c r="R1024" s="258"/>
      <c r="U1024">
        <f>ROUND(IFERROR(SUM(T1024*(VLOOKUP(S1024,API!1:1048576,13,FALSE))),0),2)</f>
        <v>0</v>
      </c>
      <c r="V1024">
        <f>ROUND(SUMIF(Investionen!A4:A5200,S1024,Investionen!G4:G5200),2)</f>
        <v>0</v>
      </c>
      <c r="BA1024" s="53"/>
      <c r="BB1024" s="53">
        <f>ROUND(SUMIF(Transaktionen!A4:A5200,BA1024,Transaktionen!B4:B5200),8)</f>
        <v>0</v>
      </c>
      <c r="BC1024" s="53">
        <f>ROUND(IFERROR(SUM(BB1024*(VLOOKUP(BA1024,API!1:1048576,13,FALSE))),0),2)</f>
        <v>0</v>
      </c>
    </row>
    <row r="1025" spans="11:55" x14ac:dyDescent="0.25">
      <c r="K1025" s="145" t="s">
        <v>2148</v>
      </c>
      <c r="L1025" s="146" t="s">
        <v>2538</v>
      </c>
      <c r="M1025" s="146" t="s">
        <v>4138</v>
      </c>
      <c r="R1025" s="258"/>
      <c r="U1025">
        <f>ROUND(IFERROR(SUM(T1025*(VLOOKUP(S1025,API!1:1048576,13,FALSE))),0),2)</f>
        <v>0</v>
      </c>
      <c r="V1025">
        <f>ROUND(SUMIF(Investionen!A4:A5200,S1025,Investionen!G4:G5200),2)</f>
        <v>0</v>
      </c>
      <c r="BA1025" s="53"/>
      <c r="BB1025" s="53">
        <f>ROUND(SUMIF(Transaktionen!A4:A5200,BA1025,Transaktionen!B4:B5200),8)</f>
        <v>0</v>
      </c>
      <c r="BC1025" s="53">
        <f>ROUND(IFERROR(SUM(BB1025*(VLOOKUP(BA1025,API!1:1048576,13,FALSE))),0),2)</f>
        <v>0</v>
      </c>
    </row>
    <row r="1026" spans="11:55" x14ac:dyDescent="0.25">
      <c r="K1026" s="145" t="s">
        <v>90</v>
      </c>
      <c r="L1026" s="146" t="s">
        <v>2431</v>
      </c>
      <c r="M1026" s="146" t="s">
        <v>3100</v>
      </c>
      <c r="R1026" s="258"/>
      <c r="U1026">
        <f>ROUND(IFERROR(SUM(T1026*(VLOOKUP(S1026,API!1:1048576,13,FALSE))),0),2)</f>
        <v>0</v>
      </c>
      <c r="V1026">
        <f>ROUND(SUMIF(Investionen!A4:A5200,S1026,Investionen!G4:G5200),2)</f>
        <v>0</v>
      </c>
      <c r="BA1026" s="53"/>
      <c r="BB1026" s="53">
        <f>ROUND(SUMIF(Transaktionen!A4:A5200,BA1026,Transaktionen!B4:B5200),8)</f>
        <v>0</v>
      </c>
      <c r="BC1026" s="53">
        <f>ROUND(IFERROR(SUM(BB1026*(VLOOKUP(BA1026,API!1:1048576,13,FALSE))),0),2)</f>
        <v>0</v>
      </c>
    </row>
    <row r="1027" spans="11:55" x14ac:dyDescent="0.25">
      <c r="K1027" s="145" t="s">
        <v>1056</v>
      </c>
      <c r="L1027" s="146" t="s">
        <v>2572</v>
      </c>
      <c r="M1027" s="146" t="s">
        <v>3110</v>
      </c>
      <c r="R1027" s="258"/>
      <c r="U1027">
        <f>ROUND(IFERROR(SUM(T1027*(VLOOKUP(S1027,API!1:1048576,13,FALSE))),0),2)</f>
        <v>0</v>
      </c>
      <c r="V1027">
        <f>ROUND(SUMIF(Investionen!A4:A5200,S1027,Investionen!G4:G5200),2)</f>
        <v>0</v>
      </c>
      <c r="BA1027" s="53"/>
      <c r="BB1027" s="53">
        <f>ROUND(SUMIF(Transaktionen!A4:A5200,BA1027,Transaktionen!B4:B5200),8)</f>
        <v>0</v>
      </c>
      <c r="BC1027" s="53">
        <f>ROUND(IFERROR(SUM(BB1027*(VLOOKUP(BA1027,API!1:1048576,13,FALSE))),0),2)</f>
        <v>0</v>
      </c>
    </row>
    <row r="1028" spans="11:55" x14ac:dyDescent="0.25">
      <c r="K1028" s="145" t="s">
        <v>1186</v>
      </c>
      <c r="L1028" s="146" t="s">
        <v>2572</v>
      </c>
      <c r="M1028" s="146" t="s">
        <v>3171</v>
      </c>
      <c r="R1028" s="258"/>
      <c r="U1028">
        <f>ROUND(IFERROR(SUM(T1028*(VLOOKUP(S1028,API!1:1048576,13,FALSE))),0),2)</f>
        <v>0</v>
      </c>
      <c r="V1028">
        <f>ROUND(SUMIF(Investionen!A4:A5200,S1028,Investionen!G4:G5200),2)</f>
        <v>0</v>
      </c>
      <c r="BA1028" s="53"/>
      <c r="BB1028" s="53">
        <f>ROUND(SUMIF(Transaktionen!A4:A5200,BA1028,Transaktionen!B4:B5200),8)</f>
        <v>0</v>
      </c>
      <c r="BC1028" s="53">
        <f>ROUND(IFERROR(SUM(BB1028*(VLOOKUP(BA1028,API!1:1048576,13,FALSE))),0),2)</f>
        <v>0</v>
      </c>
    </row>
    <row r="1029" spans="11:55" x14ac:dyDescent="0.25">
      <c r="K1029" s="145" t="s">
        <v>1263</v>
      </c>
      <c r="L1029" s="146" t="s">
        <v>2572</v>
      </c>
      <c r="M1029" s="146" t="s">
        <v>3233</v>
      </c>
      <c r="R1029" s="258"/>
      <c r="U1029">
        <f>ROUND(IFERROR(SUM(T1029*(VLOOKUP(S1029,API!1:1048576,13,FALSE))),0),2)</f>
        <v>0</v>
      </c>
      <c r="V1029">
        <f>ROUND(SUMIF(Investionen!A4:A5200,S1029,Investionen!G4:G5200),2)</f>
        <v>0</v>
      </c>
      <c r="BA1029" s="53"/>
      <c r="BB1029" s="53">
        <f>ROUND(SUMIF(Transaktionen!A4:A5200,BA1029,Transaktionen!B4:B5200),8)</f>
        <v>0</v>
      </c>
      <c r="BC1029" s="53">
        <f>ROUND(IFERROR(SUM(BB1029*(VLOOKUP(BA1029,API!1:1048576,13,FALSE))),0),2)</f>
        <v>0</v>
      </c>
    </row>
    <row r="1030" spans="11:55" x14ac:dyDescent="0.25">
      <c r="K1030" s="147" t="s">
        <v>1319</v>
      </c>
      <c r="L1030" s="148" t="s">
        <v>2572</v>
      </c>
      <c r="M1030" s="148" t="s">
        <v>3301</v>
      </c>
      <c r="R1030" s="258"/>
      <c r="U1030">
        <f>ROUND(IFERROR(SUM(T1030*(VLOOKUP(S1030,API!1:1048576,13,FALSE))),0),2)</f>
        <v>0</v>
      </c>
      <c r="V1030">
        <f>ROUND(SUMIF(Investionen!A4:A5200,S1030,Investionen!G4:G5200),2)</f>
        <v>0</v>
      </c>
      <c r="BA1030" s="53"/>
      <c r="BB1030" s="53">
        <f>ROUND(SUMIF(Transaktionen!A4:A5200,BA1030,Transaktionen!B4:B5200),8)</f>
        <v>0</v>
      </c>
      <c r="BC1030" s="53">
        <f>ROUND(IFERROR(SUM(BB1030*(VLOOKUP(BA1030,API!1:1048576,13,FALSE))),0),2)</f>
        <v>0</v>
      </c>
    </row>
    <row r="1031" spans="11:55" x14ac:dyDescent="0.25">
      <c r="K1031" s="145" t="s">
        <v>2152</v>
      </c>
      <c r="L1031" s="146" t="s">
        <v>2572</v>
      </c>
      <c r="M1031" s="146" t="s">
        <v>4100</v>
      </c>
      <c r="R1031" s="258"/>
      <c r="U1031">
        <f>ROUND(IFERROR(SUM(T1031*(VLOOKUP(S1031,API!1:1048576,13,FALSE))),0),2)</f>
        <v>0</v>
      </c>
      <c r="V1031">
        <f>ROUND(SUMIF(Investionen!A4:A5200,S1031,Investionen!G4:G5200),2)</f>
        <v>0</v>
      </c>
      <c r="BA1031" s="53"/>
      <c r="BB1031" s="53">
        <f>ROUND(SUMIF(Transaktionen!A4:A5200,BA1031,Transaktionen!B4:B5200),8)</f>
        <v>0</v>
      </c>
      <c r="BC1031" s="53">
        <f>ROUND(IFERROR(SUM(BB1031*(VLOOKUP(BA1031,API!1:1048576,13,FALSE))),0),2)</f>
        <v>0</v>
      </c>
    </row>
    <row r="1032" spans="11:55" x14ac:dyDescent="0.25">
      <c r="K1032" s="145" t="s">
        <v>2131</v>
      </c>
      <c r="L1032" s="146" t="s">
        <v>2572</v>
      </c>
      <c r="M1032" s="146" t="s">
        <v>4124</v>
      </c>
      <c r="R1032" s="258"/>
      <c r="U1032">
        <f>ROUND(IFERROR(SUM(T1032*(VLOOKUP(S1032,API!1:1048576,13,FALSE))),0),2)</f>
        <v>0</v>
      </c>
      <c r="V1032">
        <f>ROUND(SUMIF(Investionen!A4:A5200,S1032,Investionen!G4:G5200),2)</f>
        <v>0</v>
      </c>
      <c r="BA1032" s="53"/>
      <c r="BB1032" s="53">
        <f>ROUND(SUMIF(Transaktionen!A4:A5200,BA1032,Transaktionen!B4:B5200),8)</f>
        <v>0</v>
      </c>
      <c r="BC1032" s="53">
        <f>ROUND(IFERROR(SUM(BB1032*(VLOOKUP(BA1032,API!1:1048576,13,FALSE))),0),2)</f>
        <v>0</v>
      </c>
    </row>
    <row r="1033" spans="11:55" x14ac:dyDescent="0.25">
      <c r="K1033" s="145" t="s">
        <v>48</v>
      </c>
      <c r="L1033" s="146" t="s">
        <v>2492</v>
      </c>
      <c r="M1033" s="146" t="s">
        <v>3059</v>
      </c>
      <c r="R1033" s="258"/>
      <c r="U1033">
        <f>ROUND(IFERROR(SUM(T1033*(VLOOKUP(S1033,API!1:1048576,13,FALSE))),0),2)</f>
        <v>0</v>
      </c>
      <c r="V1033">
        <f>ROUND(SUMIF(Investionen!A4:A5200,S1033,Investionen!G4:G5200),2)</f>
        <v>0</v>
      </c>
      <c r="BA1033" s="53"/>
      <c r="BB1033" s="53">
        <f>ROUND(SUMIF(Transaktionen!A4:A5200,BA1033,Transaktionen!B4:B5200),8)</f>
        <v>0</v>
      </c>
      <c r="BC1033" s="53">
        <f>ROUND(IFERROR(SUM(BB1033*(VLOOKUP(BA1033,API!1:1048576,13,FALSE))),0),2)</f>
        <v>0</v>
      </c>
    </row>
    <row r="1034" spans="11:55" x14ac:dyDescent="0.25">
      <c r="K1034" s="147" t="s">
        <v>1608</v>
      </c>
      <c r="L1034" s="148" t="s">
        <v>2492</v>
      </c>
      <c r="M1034" s="148" t="s">
        <v>3556</v>
      </c>
      <c r="R1034" s="258"/>
      <c r="U1034">
        <f>ROUND(IFERROR(SUM(T1034*(VLOOKUP(S1034,API!1:1048576,13,FALSE))),0),2)</f>
        <v>0</v>
      </c>
      <c r="V1034">
        <f>ROUND(SUMIF(Investionen!A4:A5200,S1034,Investionen!G4:G5200),2)</f>
        <v>0</v>
      </c>
      <c r="BA1034" s="53"/>
      <c r="BB1034" s="53">
        <f>ROUND(SUMIF(Transaktionen!A4:A5200,BA1034,Transaktionen!B4:B5200),8)</f>
        <v>0</v>
      </c>
      <c r="BC1034" s="53">
        <f>ROUND(IFERROR(SUM(BB1034*(VLOOKUP(BA1034,API!1:1048576,13,FALSE))),0),2)</f>
        <v>0</v>
      </c>
    </row>
    <row r="1035" spans="11:55" x14ac:dyDescent="0.25">
      <c r="K1035" s="147" t="s">
        <v>1738</v>
      </c>
      <c r="L1035" s="148" t="s">
        <v>2492</v>
      </c>
      <c r="M1035" s="148" t="s">
        <v>3694</v>
      </c>
      <c r="R1035" s="258"/>
      <c r="U1035">
        <f>ROUND(IFERROR(SUM(T1035*(VLOOKUP(S1035,API!1:1048576,13,FALSE))),0),2)</f>
        <v>0</v>
      </c>
      <c r="V1035">
        <f>ROUND(SUMIF(Investionen!A4:A5200,S1035,Investionen!G4:G5200),2)</f>
        <v>0</v>
      </c>
      <c r="BA1035" s="53"/>
      <c r="BB1035" s="53">
        <f>ROUND(SUMIF(Transaktionen!A4:A5200,BA1035,Transaktionen!B4:B5200),8)</f>
        <v>0</v>
      </c>
      <c r="BC1035" s="53">
        <f>ROUND(IFERROR(SUM(BB1035*(VLOOKUP(BA1035,API!1:1048576,13,FALSE))),0),2)</f>
        <v>0</v>
      </c>
    </row>
    <row r="1036" spans="11:55" x14ac:dyDescent="0.25">
      <c r="K1036" s="145" t="s">
        <v>2107</v>
      </c>
      <c r="L1036" s="146" t="s">
        <v>2492</v>
      </c>
      <c r="M1036" s="146" t="s">
        <v>4091</v>
      </c>
      <c r="R1036" s="258"/>
      <c r="U1036">
        <f>ROUND(IFERROR(SUM(T1036*(VLOOKUP(S1036,API!1:1048576,13,FALSE))),0),2)</f>
        <v>0</v>
      </c>
      <c r="V1036">
        <f>ROUND(SUMIF(Investionen!A4:A5200,S1036,Investionen!G4:G5200),2)</f>
        <v>0</v>
      </c>
      <c r="BA1036" s="53"/>
      <c r="BB1036" s="53">
        <f>ROUND(SUMIF(Transaktionen!A4:A5200,BA1036,Transaktionen!B4:B5200),8)</f>
        <v>0</v>
      </c>
      <c r="BC1036" s="53">
        <f>ROUND(IFERROR(SUM(BB1036*(VLOOKUP(BA1036,API!1:1048576,13,FALSE))),0),2)</f>
        <v>0</v>
      </c>
    </row>
    <row r="1037" spans="11:55" x14ac:dyDescent="0.25">
      <c r="K1037" s="145" t="s">
        <v>2160</v>
      </c>
      <c r="L1037" s="146" t="s">
        <v>2492</v>
      </c>
      <c r="M1037" s="146" t="s">
        <v>3015</v>
      </c>
      <c r="R1037" s="258"/>
      <c r="U1037">
        <f>ROUND(IFERROR(SUM(T1037*(VLOOKUP(S1037,API!1:1048576,13,FALSE))),0),2)</f>
        <v>0</v>
      </c>
      <c r="V1037">
        <f>ROUND(SUMIF(Investionen!A4:A5200,S1037,Investionen!G4:G5200),2)</f>
        <v>0</v>
      </c>
      <c r="BA1037" s="53"/>
      <c r="BB1037" s="53">
        <f>ROUND(SUMIF(Transaktionen!A4:A5200,BA1037,Transaktionen!B4:B5200),8)</f>
        <v>0</v>
      </c>
      <c r="BC1037" s="53">
        <f>ROUND(IFERROR(SUM(BB1037*(VLOOKUP(BA1037,API!1:1048576,13,FALSE))),0),2)</f>
        <v>0</v>
      </c>
    </row>
    <row r="1038" spans="11:55" x14ac:dyDescent="0.25">
      <c r="K1038" s="145" t="s">
        <v>54</v>
      </c>
      <c r="L1038" s="146" t="s">
        <v>2483</v>
      </c>
      <c r="M1038" s="146" t="s">
        <v>3043</v>
      </c>
      <c r="R1038" s="258"/>
      <c r="U1038">
        <f>ROUND(IFERROR(SUM(T1038*(VLOOKUP(S1038,API!1:1048576,13,FALSE))),0),2)</f>
        <v>0</v>
      </c>
      <c r="V1038">
        <f>ROUND(SUMIF(Investionen!A4:A5200,S1038,Investionen!G4:G5200),2)</f>
        <v>0</v>
      </c>
      <c r="BA1038" s="53"/>
      <c r="BB1038" s="53">
        <f>ROUND(SUMIF(Transaktionen!A4:A5200,BA1038,Transaktionen!B4:B5200),8)</f>
        <v>0</v>
      </c>
      <c r="BC1038" s="53">
        <f>ROUND(IFERROR(SUM(BB1038*(VLOOKUP(BA1038,API!1:1048576,13,FALSE))),0),2)</f>
        <v>0</v>
      </c>
    </row>
    <row r="1039" spans="11:55" x14ac:dyDescent="0.25">
      <c r="K1039" s="145" t="s">
        <v>798</v>
      </c>
      <c r="L1039" s="146" t="s">
        <v>2483</v>
      </c>
      <c r="M1039" s="146" t="s">
        <v>3063</v>
      </c>
      <c r="R1039" s="258"/>
      <c r="U1039">
        <f>ROUND(IFERROR(SUM(T1039*(VLOOKUP(S1039,API!1:1048576,13,FALSE))),0),2)</f>
        <v>0</v>
      </c>
      <c r="V1039">
        <f>ROUND(SUMIF(Investionen!A4:A5200,S1039,Investionen!G4:G5200),2)</f>
        <v>0</v>
      </c>
      <c r="BA1039" s="53"/>
      <c r="BB1039" s="53">
        <f>ROUND(SUMIF(Transaktionen!A4:A5200,BA1039,Transaktionen!B4:B5200),8)</f>
        <v>0</v>
      </c>
      <c r="BC1039" s="53">
        <f>ROUND(IFERROR(SUM(BB1039*(VLOOKUP(BA1039,API!1:1048576,13,FALSE))),0),2)</f>
        <v>0</v>
      </c>
    </row>
    <row r="1040" spans="11:55" x14ac:dyDescent="0.25">
      <c r="K1040" s="145" t="s">
        <v>64</v>
      </c>
      <c r="L1040" s="146" t="s">
        <v>2483</v>
      </c>
      <c r="M1040" s="146" t="s">
        <v>3127</v>
      </c>
      <c r="R1040" s="258"/>
      <c r="U1040">
        <f>ROUND(IFERROR(SUM(T1040*(VLOOKUP(S1040,API!1:1048576,13,FALSE))),0),2)</f>
        <v>0</v>
      </c>
      <c r="V1040">
        <f>ROUND(SUMIF(Investionen!A4:A5200,S1040,Investionen!G4:G5200),2)</f>
        <v>0</v>
      </c>
      <c r="BA1040" s="53"/>
      <c r="BB1040" s="53">
        <f>ROUND(SUMIF(Transaktionen!A4:A5200,BA1040,Transaktionen!B4:B5200),8)</f>
        <v>0</v>
      </c>
      <c r="BC1040" s="53">
        <f>ROUND(IFERROR(SUM(BB1040*(VLOOKUP(BA1040,API!1:1048576,13,FALSE))),0),2)</f>
        <v>0</v>
      </c>
    </row>
    <row r="1041" spans="11:55" x14ac:dyDescent="0.25">
      <c r="K1041" s="147" t="s">
        <v>123</v>
      </c>
      <c r="L1041" s="148" t="s">
        <v>2483</v>
      </c>
      <c r="M1041" s="148" t="s">
        <v>3132</v>
      </c>
      <c r="R1041" s="258"/>
      <c r="U1041">
        <f>ROUND(IFERROR(SUM(T1041*(VLOOKUP(S1041,API!1:1048576,13,FALSE))),0),2)</f>
        <v>0</v>
      </c>
      <c r="V1041">
        <f>ROUND(SUMIF(Investionen!A4:A5200,S1041,Investionen!G4:G5200),2)</f>
        <v>0</v>
      </c>
      <c r="BA1041" s="53"/>
      <c r="BB1041" s="53">
        <f>ROUND(SUMIF(Transaktionen!A4:A5200,BA1041,Transaktionen!B4:B5200),8)</f>
        <v>0</v>
      </c>
      <c r="BC1041" s="53">
        <f>ROUND(IFERROR(SUM(BB1041*(VLOOKUP(BA1041,API!1:1048576,13,FALSE))),0),2)</f>
        <v>0</v>
      </c>
    </row>
    <row r="1042" spans="11:55" x14ac:dyDescent="0.25">
      <c r="K1042" s="145" t="s">
        <v>1318</v>
      </c>
      <c r="L1042" s="146" t="s">
        <v>2483</v>
      </c>
      <c r="M1042" s="146" t="s">
        <v>3249</v>
      </c>
      <c r="R1042" s="258"/>
      <c r="U1042">
        <f>ROUND(IFERROR(SUM(T1042*(VLOOKUP(S1042,API!1:1048576,13,FALSE))),0),2)</f>
        <v>0</v>
      </c>
      <c r="V1042">
        <f>ROUND(SUMIF(Investionen!A4:A5200,S1042,Investionen!G4:G5200),2)</f>
        <v>0</v>
      </c>
      <c r="BA1042" s="53"/>
      <c r="BB1042" s="53">
        <f>ROUND(SUMIF(Transaktionen!A4:A5200,BA1042,Transaktionen!B4:B5200),8)</f>
        <v>0</v>
      </c>
      <c r="BC1042" s="53">
        <f>ROUND(IFERROR(SUM(BB1042*(VLOOKUP(BA1042,API!1:1048576,13,FALSE))),0),2)</f>
        <v>0</v>
      </c>
    </row>
    <row r="1043" spans="11:55" x14ac:dyDescent="0.25">
      <c r="K1043" s="145" t="s">
        <v>1310</v>
      </c>
      <c r="L1043" s="146" t="s">
        <v>2483</v>
      </c>
      <c r="M1043" s="146" t="s">
        <v>3296</v>
      </c>
      <c r="R1043" s="258"/>
      <c r="U1043">
        <f>ROUND(IFERROR(SUM(T1043*(VLOOKUP(S1043,API!1:1048576,13,FALSE))),0),2)</f>
        <v>0</v>
      </c>
      <c r="V1043">
        <f>ROUND(SUMIF(Investionen!A4:A5200,S1043,Investionen!G4:G5200),2)</f>
        <v>0</v>
      </c>
      <c r="BA1043" s="53"/>
      <c r="BB1043" s="53">
        <f>ROUND(SUMIF(Transaktionen!A4:A5200,BA1043,Transaktionen!B4:B5200),8)</f>
        <v>0</v>
      </c>
      <c r="BC1043" s="53">
        <f>ROUND(IFERROR(SUM(BB1043*(VLOOKUP(BA1043,API!1:1048576,13,FALSE))),0),2)</f>
        <v>0</v>
      </c>
    </row>
    <row r="1044" spans="11:55" x14ac:dyDescent="0.25">
      <c r="K1044" s="147" t="s">
        <v>1347</v>
      </c>
      <c r="L1044" s="148" t="s">
        <v>2483</v>
      </c>
      <c r="M1044" s="148" t="s">
        <v>3334</v>
      </c>
      <c r="R1044" s="258"/>
      <c r="U1044">
        <f>ROUND(IFERROR(SUM(T1044*(VLOOKUP(S1044,API!1:1048576,13,FALSE))),0),2)</f>
        <v>0</v>
      </c>
      <c r="V1044">
        <f>ROUND(SUMIF(Investionen!A4:A5200,S1044,Investionen!G4:G5200),2)</f>
        <v>0</v>
      </c>
      <c r="BA1044" s="53"/>
      <c r="BB1044" s="53">
        <f>ROUND(SUMIF(Transaktionen!A4:A5200,BA1044,Transaktionen!B4:B5200),8)</f>
        <v>0</v>
      </c>
      <c r="BC1044" s="53">
        <f>ROUND(IFERROR(SUM(BB1044*(VLOOKUP(BA1044,API!1:1048576,13,FALSE))),0),2)</f>
        <v>0</v>
      </c>
    </row>
    <row r="1045" spans="11:55" x14ac:dyDescent="0.25">
      <c r="K1045" s="147" t="s">
        <v>1443</v>
      </c>
      <c r="L1045" s="148" t="s">
        <v>2483</v>
      </c>
      <c r="M1045" s="148" t="s">
        <v>3463</v>
      </c>
      <c r="R1045" s="258"/>
      <c r="U1045">
        <f>ROUND(IFERROR(SUM(T1045*(VLOOKUP(S1045,API!1:1048576,13,FALSE))),0),2)</f>
        <v>0</v>
      </c>
      <c r="V1045">
        <f>ROUND(SUMIF(Investionen!A4:A5200,S1045,Investionen!G4:G5200),2)</f>
        <v>0</v>
      </c>
      <c r="BA1045" s="53"/>
      <c r="BB1045" s="53">
        <f>ROUND(SUMIF(Transaktionen!A4:A5200,BA1045,Transaktionen!B4:B5200),8)</f>
        <v>0</v>
      </c>
      <c r="BC1045" s="53">
        <f>ROUND(IFERROR(SUM(BB1045*(VLOOKUP(BA1045,API!1:1048576,13,FALSE))),0),2)</f>
        <v>0</v>
      </c>
    </row>
    <row r="1046" spans="11:55" x14ac:dyDescent="0.25">
      <c r="K1046" s="145" t="s">
        <v>1512</v>
      </c>
      <c r="L1046" s="146" t="s">
        <v>2483</v>
      </c>
      <c r="M1046" s="146" t="s">
        <v>3553</v>
      </c>
      <c r="R1046" s="258"/>
      <c r="U1046">
        <f>ROUND(IFERROR(SUM(T1046*(VLOOKUP(S1046,API!1:1048576,13,FALSE))),0),2)</f>
        <v>0</v>
      </c>
      <c r="V1046">
        <f>ROUND(SUMIF(Investionen!A4:A5200,S1046,Investionen!G4:G5200),2)</f>
        <v>0</v>
      </c>
      <c r="BA1046" s="53"/>
      <c r="BB1046" s="53">
        <f>ROUND(SUMIF(Transaktionen!A4:A5200,BA1046,Transaktionen!B4:B5200),8)</f>
        <v>0</v>
      </c>
      <c r="BC1046" s="53">
        <f>ROUND(IFERROR(SUM(BB1046*(VLOOKUP(BA1046,API!1:1048576,13,FALSE))),0),2)</f>
        <v>0</v>
      </c>
    </row>
    <row r="1047" spans="11:55" x14ac:dyDescent="0.25">
      <c r="K1047" s="147" t="s">
        <v>2115</v>
      </c>
      <c r="L1047" s="148" t="s">
        <v>2483</v>
      </c>
      <c r="M1047" s="148" t="s">
        <v>4086</v>
      </c>
      <c r="R1047" s="258"/>
      <c r="U1047">
        <f>ROUND(IFERROR(SUM(T1047*(VLOOKUP(S1047,API!1:1048576,13,FALSE))),0),2)</f>
        <v>0</v>
      </c>
      <c r="V1047">
        <f>ROUND(SUMIF(Investionen!A4:A5200,S1047,Investionen!G4:G5200),2)</f>
        <v>0</v>
      </c>
      <c r="BA1047" s="53"/>
      <c r="BB1047" s="53">
        <f>ROUND(SUMIF(Transaktionen!A4:A5200,BA1047,Transaktionen!B4:B5200),8)</f>
        <v>0</v>
      </c>
      <c r="BC1047" s="53">
        <f>ROUND(IFERROR(SUM(BB1047*(VLOOKUP(BA1047,API!1:1048576,13,FALSE))),0),2)</f>
        <v>0</v>
      </c>
    </row>
    <row r="1048" spans="11:55" x14ac:dyDescent="0.25">
      <c r="K1048" s="145" t="s">
        <v>2154</v>
      </c>
      <c r="L1048" s="146" t="s">
        <v>2483</v>
      </c>
      <c r="M1048" s="146" t="s">
        <v>4119</v>
      </c>
      <c r="R1048" s="258"/>
      <c r="U1048">
        <f>ROUND(IFERROR(SUM(T1048*(VLOOKUP(S1048,API!1:1048576,13,FALSE))),0),2)</f>
        <v>0</v>
      </c>
      <c r="V1048">
        <f>ROUND(SUMIF(Investionen!A4:A5200,S1048,Investionen!G4:G5200),2)</f>
        <v>0</v>
      </c>
      <c r="BA1048" s="53"/>
      <c r="BB1048" s="53">
        <f>ROUND(SUMIF(Transaktionen!A4:A5200,BA1048,Transaktionen!B4:B5200),8)</f>
        <v>0</v>
      </c>
      <c r="BC1048" s="53">
        <f>ROUND(IFERROR(SUM(BB1048*(VLOOKUP(BA1048,API!1:1048576,13,FALSE))),0),2)</f>
        <v>0</v>
      </c>
    </row>
    <row r="1049" spans="11:55" x14ac:dyDescent="0.25">
      <c r="K1049" s="145" t="s">
        <v>96</v>
      </c>
      <c r="L1049" s="146" t="s">
        <v>2429</v>
      </c>
      <c r="M1049" s="146" t="s">
        <v>3080</v>
      </c>
      <c r="R1049" s="258"/>
      <c r="U1049">
        <f>ROUND(IFERROR(SUM(T1049*(VLOOKUP(S1049,API!1:1048576,13,FALSE))),0),2)</f>
        <v>0</v>
      </c>
      <c r="V1049">
        <f>ROUND(SUMIF(Investionen!A4:A5200,S1049,Investionen!G4:G5200),2)</f>
        <v>0</v>
      </c>
      <c r="BA1049" s="53"/>
      <c r="BB1049" s="53">
        <f>ROUND(SUMIF(Transaktionen!A4:A5200,BA1049,Transaktionen!B4:B5200),8)</f>
        <v>0</v>
      </c>
      <c r="BC1049" s="53">
        <f>ROUND(IFERROR(SUM(BB1049*(VLOOKUP(BA1049,API!1:1048576,13,FALSE))),0),2)</f>
        <v>0</v>
      </c>
    </row>
    <row r="1050" spans="11:55" x14ac:dyDescent="0.25">
      <c r="K1050" s="147" t="s">
        <v>1370</v>
      </c>
      <c r="L1050" s="148" t="s">
        <v>2429</v>
      </c>
      <c r="M1050" s="148" t="s">
        <v>3476</v>
      </c>
      <c r="R1050" s="258"/>
      <c r="U1050">
        <f>ROUND(IFERROR(SUM(T1050*(VLOOKUP(S1050,API!1:1048576,13,FALSE))),0),2)</f>
        <v>0</v>
      </c>
      <c r="V1050">
        <f>ROUND(SUMIF(Investionen!A4:A5200,S1050,Investionen!G4:G5200),2)</f>
        <v>0</v>
      </c>
      <c r="BA1050" s="53"/>
      <c r="BB1050" s="53">
        <f>ROUND(SUMIF(Transaktionen!A4:A5200,BA1050,Transaktionen!B4:B5200),8)</f>
        <v>0</v>
      </c>
      <c r="BC1050" s="53">
        <f>ROUND(IFERROR(SUM(BB1050*(VLOOKUP(BA1050,API!1:1048576,13,FALSE))),0),2)</f>
        <v>0</v>
      </c>
    </row>
    <row r="1051" spans="11:55" x14ac:dyDescent="0.25">
      <c r="K1051" s="147" t="s">
        <v>1887</v>
      </c>
      <c r="L1051" s="148" t="s">
        <v>2429</v>
      </c>
      <c r="M1051" s="148" t="s">
        <v>3902</v>
      </c>
      <c r="R1051" s="258"/>
      <c r="U1051">
        <f>ROUND(IFERROR(SUM(T1051*(VLOOKUP(S1051,API!1:1048576,13,FALSE))),0),2)</f>
        <v>0</v>
      </c>
      <c r="V1051">
        <f>ROUND(SUMIF(Investionen!A4:A5200,S1051,Investionen!G4:G5200),2)</f>
        <v>0</v>
      </c>
      <c r="BA1051" s="53"/>
      <c r="BB1051" s="53">
        <f>ROUND(SUMIF(Transaktionen!A4:A5200,BA1051,Transaktionen!B4:B5200),8)</f>
        <v>0</v>
      </c>
      <c r="BC1051" s="53">
        <f>ROUND(IFERROR(SUM(BB1051*(VLOOKUP(BA1051,API!1:1048576,13,FALSE))),0),2)</f>
        <v>0</v>
      </c>
    </row>
    <row r="1052" spans="11:55" x14ac:dyDescent="0.25">
      <c r="K1052" s="147" t="s">
        <v>1293</v>
      </c>
      <c r="L1052" s="148" t="s">
        <v>2433</v>
      </c>
      <c r="M1052" s="148" t="s">
        <v>3260</v>
      </c>
      <c r="R1052" s="258"/>
      <c r="U1052">
        <f>ROUND(IFERROR(SUM(T1052*(VLOOKUP(S1052,API!1:1048576,13,FALSE))),0),2)</f>
        <v>0</v>
      </c>
      <c r="V1052">
        <f>ROUND(SUMIF(Investionen!A4:A5200,S1052,Investionen!G4:G5200),2)</f>
        <v>0</v>
      </c>
      <c r="BA1052" s="53"/>
      <c r="BB1052" s="53">
        <f>ROUND(SUMIF(Transaktionen!A4:A5200,BA1052,Transaktionen!B4:B5200),8)</f>
        <v>0</v>
      </c>
      <c r="BC1052" s="53">
        <f>ROUND(IFERROR(SUM(BB1052*(VLOOKUP(BA1052,API!1:1048576,13,FALSE))),0),2)</f>
        <v>0</v>
      </c>
    </row>
    <row r="1053" spans="11:55" x14ac:dyDescent="0.25">
      <c r="K1053" s="145" t="s">
        <v>1322</v>
      </c>
      <c r="L1053" s="146" t="s">
        <v>2433</v>
      </c>
      <c r="M1053" s="146" t="s">
        <v>3314</v>
      </c>
      <c r="R1053" s="258"/>
      <c r="U1053">
        <f>ROUND(IFERROR(SUM(T1053*(VLOOKUP(S1053,API!1:1048576,13,FALSE))),0),2)</f>
        <v>0</v>
      </c>
      <c r="V1053">
        <f>ROUND(SUMIF(Investionen!A4:A5200,S1053,Investionen!G4:G5200),2)</f>
        <v>0</v>
      </c>
      <c r="BA1053" s="53"/>
      <c r="BB1053" s="53">
        <f>ROUND(SUMIF(Transaktionen!A4:A5200,BA1053,Transaktionen!B4:B5200),8)</f>
        <v>0</v>
      </c>
      <c r="BC1053" s="53">
        <f>ROUND(IFERROR(SUM(BB1053*(VLOOKUP(BA1053,API!1:1048576,13,FALSE))),0),2)</f>
        <v>0</v>
      </c>
    </row>
    <row r="1054" spans="11:55" x14ac:dyDescent="0.25">
      <c r="K1054" s="145" t="s">
        <v>1481</v>
      </c>
      <c r="L1054" s="146" t="s">
        <v>2433</v>
      </c>
      <c r="M1054" s="146" t="s">
        <v>3479</v>
      </c>
      <c r="R1054" s="258"/>
      <c r="U1054">
        <f>ROUND(IFERROR(SUM(T1054*(VLOOKUP(S1054,API!1:1048576,13,FALSE))),0),2)</f>
        <v>0</v>
      </c>
      <c r="V1054">
        <f>ROUND(SUMIF(Investionen!A4:A5200,S1054,Investionen!G4:G5200),2)</f>
        <v>0</v>
      </c>
      <c r="BA1054" s="53"/>
      <c r="BB1054" s="53">
        <f>ROUND(SUMIF(Transaktionen!A4:A5200,BA1054,Transaktionen!B4:B5200),8)</f>
        <v>0</v>
      </c>
      <c r="BC1054" s="53">
        <f>ROUND(IFERROR(SUM(BB1054*(VLOOKUP(BA1054,API!1:1048576,13,FALSE))),0),2)</f>
        <v>0</v>
      </c>
    </row>
    <row r="1055" spans="11:55" x14ac:dyDescent="0.25">
      <c r="K1055" s="145" t="s">
        <v>2103</v>
      </c>
      <c r="L1055" s="146" t="s">
        <v>2433</v>
      </c>
      <c r="M1055" s="146" t="s">
        <v>4085</v>
      </c>
      <c r="R1055" s="258"/>
      <c r="U1055">
        <f>ROUND(IFERROR(SUM(T1055*(VLOOKUP(S1055,API!1:1048576,13,FALSE))),0),2)</f>
        <v>0</v>
      </c>
      <c r="V1055">
        <f>ROUND(SUMIF(Investionen!A4:A5200,S1055,Investionen!G4:G5200),2)</f>
        <v>0</v>
      </c>
      <c r="BA1055" s="53"/>
      <c r="BB1055" s="53">
        <f>ROUND(SUMIF(Transaktionen!A4:A5200,BA1055,Transaktionen!B4:B5200),8)</f>
        <v>0</v>
      </c>
      <c r="BC1055" s="53">
        <f>ROUND(IFERROR(SUM(BB1055*(VLOOKUP(BA1055,API!1:1048576,13,FALSE))),0),2)</f>
        <v>0</v>
      </c>
    </row>
    <row r="1056" spans="11:55" x14ac:dyDescent="0.25">
      <c r="K1056" s="147" t="s">
        <v>2353</v>
      </c>
      <c r="L1056" s="148" t="s">
        <v>2433</v>
      </c>
      <c r="M1056" s="148" t="s">
        <v>4311</v>
      </c>
      <c r="R1056" s="258"/>
      <c r="U1056">
        <f>ROUND(IFERROR(SUM(T1056*(VLOOKUP(S1056,API!1:1048576,13,FALSE))),0),2)</f>
        <v>0</v>
      </c>
      <c r="V1056">
        <f>ROUND(SUMIF(Investionen!A4:A5200,S1056,Investionen!G4:G5200),2)</f>
        <v>0</v>
      </c>
      <c r="BA1056" s="53"/>
      <c r="BB1056" s="53">
        <f>ROUND(SUMIF(Transaktionen!A4:A5200,BA1056,Transaktionen!B4:B5200),8)</f>
        <v>0</v>
      </c>
      <c r="BC1056" s="53">
        <f>ROUND(IFERROR(SUM(BB1056*(VLOOKUP(BA1056,API!1:1048576,13,FALSE))),0),2)</f>
        <v>0</v>
      </c>
    </row>
    <row r="1057" spans="11:55" x14ac:dyDescent="0.25">
      <c r="K1057" s="147" t="s">
        <v>189</v>
      </c>
      <c r="L1057" s="148" t="s">
        <v>2488</v>
      </c>
      <c r="M1057" s="148" t="s">
        <v>3079</v>
      </c>
      <c r="R1057" s="258"/>
      <c r="U1057">
        <f>ROUND(IFERROR(SUM(T1057*(VLOOKUP(S1057,API!1:1048576,13,FALSE))),0),2)</f>
        <v>0</v>
      </c>
      <c r="V1057">
        <f>ROUND(SUMIF(Investionen!A4:A5200,S1057,Investionen!G4:G5200),2)</f>
        <v>0</v>
      </c>
      <c r="BA1057" s="53"/>
      <c r="BB1057" s="53">
        <f>ROUND(SUMIF(Transaktionen!A4:A5200,BA1057,Transaktionen!B4:B5200),8)</f>
        <v>0</v>
      </c>
      <c r="BC1057" s="53">
        <f>ROUND(IFERROR(SUM(BB1057*(VLOOKUP(BA1057,API!1:1048576,13,FALSE))),0),2)</f>
        <v>0</v>
      </c>
    </row>
    <row r="1058" spans="11:55" x14ac:dyDescent="0.25">
      <c r="K1058" s="145" t="s">
        <v>1093</v>
      </c>
      <c r="L1058" s="146" t="s">
        <v>2488</v>
      </c>
      <c r="M1058" s="146" t="s">
        <v>3157</v>
      </c>
      <c r="R1058" s="258"/>
      <c r="U1058">
        <f>ROUND(IFERROR(SUM(T1058*(VLOOKUP(S1058,API!1:1048576,13,FALSE))),0),2)</f>
        <v>0</v>
      </c>
      <c r="V1058">
        <f>ROUND(SUMIF(Investionen!A4:A5200,S1058,Investionen!G4:G5200),2)</f>
        <v>0</v>
      </c>
      <c r="BA1058" s="53"/>
      <c r="BB1058" s="53">
        <f>ROUND(SUMIF(Transaktionen!A4:A5200,BA1058,Transaktionen!B4:B5200),8)</f>
        <v>0</v>
      </c>
      <c r="BC1058" s="53">
        <f>ROUND(IFERROR(SUM(BB1058*(VLOOKUP(BA1058,API!1:1048576,13,FALSE))),0),2)</f>
        <v>0</v>
      </c>
    </row>
    <row r="1059" spans="11:55" x14ac:dyDescent="0.25">
      <c r="K1059" s="145" t="s">
        <v>1389</v>
      </c>
      <c r="L1059" s="146" t="s">
        <v>2488</v>
      </c>
      <c r="M1059" s="146" t="s">
        <v>3378</v>
      </c>
      <c r="R1059" s="258"/>
      <c r="U1059">
        <f>ROUND(IFERROR(SUM(T1059*(VLOOKUP(S1059,API!1:1048576,13,FALSE))),0),2)</f>
        <v>0</v>
      </c>
      <c r="V1059">
        <f>ROUND(SUMIF(Investionen!A4:A5200,S1059,Investionen!G4:G5200),2)</f>
        <v>0</v>
      </c>
      <c r="BA1059" s="53"/>
      <c r="BB1059" s="53">
        <f>ROUND(SUMIF(Transaktionen!A4:A5200,BA1059,Transaktionen!B4:B5200),8)</f>
        <v>0</v>
      </c>
      <c r="BC1059" s="53">
        <f>ROUND(IFERROR(SUM(BB1059*(VLOOKUP(BA1059,API!1:1048576,13,FALSE))),0),2)</f>
        <v>0</v>
      </c>
    </row>
    <row r="1060" spans="11:55" x14ac:dyDescent="0.25">
      <c r="K1060" s="147" t="s">
        <v>1865</v>
      </c>
      <c r="L1060" s="148" t="s">
        <v>2488</v>
      </c>
      <c r="M1060" s="148" t="s">
        <v>3869</v>
      </c>
      <c r="R1060" s="258"/>
      <c r="U1060">
        <f>ROUND(IFERROR(SUM(T1060*(VLOOKUP(S1060,API!1:1048576,13,FALSE))),0),2)</f>
        <v>0</v>
      </c>
      <c r="V1060">
        <f>ROUND(SUMIF(Investionen!A4:A5200,S1060,Investionen!G4:G5200),2)</f>
        <v>0</v>
      </c>
      <c r="BA1060" s="53"/>
      <c r="BB1060" s="53">
        <f>ROUND(SUMIF(Transaktionen!A4:A5200,BA1060,Transaktionen!B4:B5200),8)</f>
        <v>0</v>
      </c>
      <c r="BC1060" s="53">
        <f>ROUND(IFERROR(SUM(BB1060*(VLOOKUP(BA1060,API!1:1048576,13,FALSE))),0),2)</f>
        <v>0</v>
      </c>
    </row>
    <row r="1061" spans="11:55" x14ac:dyDescent="0.25">
      <c r="K1061" s="145" t="s">
        <v>50</v>
      </c>
      <c r="L1061" s="146" t="s">
        <v>2484</v>
      </c>
      <c r="M1061" s="146" t="s">
        <v>3047</v>
      </c>
      <c r="R1061" s="258"/>
      <c r="U1061">
        <f>ROUND(IFERROR(SUM(T1061*(VLOOKUP(S1061,API!1:1048576,13,FALSE))),0),2)</f>
        <v>0</v>
      </c>
      <c r="V1061">
        <f>ROUND(SUMIF(Investionen!A4:A5200,S1061,Investionen!G4:G5200),2)</f>
        <v>0</v>
      </c>
      <c r="BA1061" s="53"/>
      <c r="BB1061" s="53">
        <f>ROUND(SUMIF(Transaktionen!A4:A5200,BA1061,Transaktionen!B4:B5200),8)</f>
        <v>0</v>
      </c>
      <c r="BC1061" s="53">
        <f>ROUND(IFERROR(SUM(BB1061*(VLOOKUP(BA1061,API!1:1048576,13,FALSE))),0),2)</f>
        <v>0</v>
      </c>
    </row>
    <row r="1062" spans="11:55" x14ac:dyDescent="0.25">
      <c r="K1062" s="147" t="s">
        <v>2293</v>
      </c>
      <c r="L1062" s="148" t="s">
        <v>2484</v>
      </c>
      <c r="M1062" s="148" t="s">
        <v>4266</v>
      </c>
      <c r="R1062" s="258"/>
      <c r="U1062">
        <f>ROUND(IFERROR(SUM(T1062*(VLOOKUP(S1062,API!1:1048576,13,FALSE))),0),2)</f>
        <v>0</v>
      </c>
      <c r="V1062">
        <f>ROUND(SUMIF(Investionen!A4:A5200,S1062,Investionen!G4:G5200),2)</f>
        <v>0</v>
      </c>
      <c r="BA1062" s="53"/>
      <c r="BB1062" s="53">
        <f>ROUND(SUMIF(Transaktionen!A4:A5200,BA1062,Transaktionen!B4:B5200),8)</f>
        <v>0</v>
      </c>
      <c r="BC1062" s="53">
        <f>ROUND(IFERROR(SUM(BB1062*(VLOOKUP(BA1062,API!1:1048576,13,FALSE))),0),2)</f>
        <v>0</v>
      </c>
    </row>
    <row r="1063" spans="11:55" x14ac:dyDescent="0.25">
      <c r="K1063" s="145" t="s">
        <v>2268</v>
      </c>
      <c r="L1063" s="146" t="s">
        <v>2484</v>
      </c>
      <c r="M1063" s="146" t="s">
        <v>4276</v>
      </c>
      <c r="R1063" s="258"/>
      <c r="U1063">
        <f>ROUND(IFERROR(SUM(T1063*(VLOOKUP(S1063,API!1:1048576,13,FALSE))),0),2)</f>
        <v>0</v>
      </c>
      <c r="V1063">
        <f>ROUND(SUMIF(Investionen!A4:A5200,S1063,Investionen!G4:G5200),2)</f>
        <v>0</v>
      </c>
      <c r="BA1063" s="53"/>
      <c r="BB1063" s="53">
        <f>ROUND(SUMIF(Transaktionen!A4:A5200,BA1063,Transaktionen!B4:B5200),8)</f>
        <v>0</v>
      </c>
      <c r="BC1063" s="53">
        <f>ROUND(IFERROR(SUM(BB1063*(VLOOKUP(BA1063,API!1:1048576,13,FALSE))),0),2)</f>
        <v>0</v>
      </c>
    </row>
    <row r="1064" spans="11:55" x14ac:dyDescent="0.25">
      <c r="K1064" s="145" t="s">
        <v>1808</v>
      </c>
      <c r="L1064" s="146" t="s">
        <v>2576</v>
      </c>
      <c r="M1064" s="146" t="s">
        <v>3770</v>
      </c>
      <c r="R1064" s="258"/>
      <c r="U1064">
        <f>ROUND(IFERROR(SUM(T1064*(VLOOKUP(S1064,API!1:1048576,13,FALSE))),0),2)</f>
        <v>0</v>
      </c>
      <c r="V1064">
        <f>ROUND(SUMIF(Investionen!A4:A5200,S1064,Investionen!G4:G5200),2)</f>
        <v>0</v>
      </c>
      <c r="BA1064" s="53"/>
      <c r="BB1064" s="53">
        <f>ROUND(SUMIF(Transaktionen!A4:A5200,BA1064,Transaktionen!B4:B5200),8)</f>
        <v>0</v>
      </c>
      <c r="BC1064" s="53">
        <f>ROUND(IFERROR(SUM(BB1064*(VLOOKUP(BA1064,API!1:1048576,13,FALSE))),0),2)</f>
        <v>0</v>
      </c>
    </row>
    <row r="1065" spans="11:55" x14ac:dyDescent="0.25">
      <c r="K1065" s="147" t="s">
        <v>2171</v>
      </c>
      <c r="L1065" s="148" t="s">
        <v>2576</v>
      </c>
      <c r="M1065" s="148" t="s">
        <v>4128</v>
      </c>
      <c r="R1065" s="258"/>
      <c r="U1065">
        <f>ROUND(IFERROR(SUM(T1065*(VLOOKUP(S1065,API!1:1048576,13,FALSE))),0),2)</f>
        <v>0</v>
      </c>
      <c r="V1065">
        <f>ROUND(SUMIF(Investionen!A4:A5200,S1065,Investionen!G4:G5200),2)</f>
        <v>0</v>
      </c>
      <c r="BA1065" s="53"/>
      <c r="BB1065" s="53">
        <f>ROUND(SUMIF(Transaktionen!A4:A5200,BA1065,Transaktionen!B4:B5200),8)</f>
        <v>0</v>
      </c>
      <c r="BC1065" s="53">
        <f>ROUND(IFERROR(SUM(BB1065*(VLOOKUP(BA1065,API!1:1048576,13,FALSE))),0),2)</f>
        <v>0</v>
      </c>
    </row>
    <row r="1066" spans="11:55" x14ac:dyDescent="0.25">
      <c r="K1066" s="145" t="s">
        <v>70</v>
      </c>
      <c r="L1066" s="146" t="s">
        <v>2788</v>
      </c>
      <c r="M1066" s="146" t="s">
        <v>3031</v>
      </c>
      <c r="R1066" s="258"/>
      <c r="U1066">
        <f>ROUND(IFERROR(SUM(T1066*(VLOOKUP(S1066,API!1:1048576,13,FALSE))),0),2)</f>
        <v>0</v>
      </c>
      <c r="V1066">
        <f>ROUND(SUMIF(Investionen!A4:A5200,S1066,Investionen!G4:G5200),2)</f>
        <v>0</v>
      </c>
      <c r="BA1066" s="53"/>
      <c r="BB1066" s="53">
        <f>ROUND(SUMIF(Transaktionen!A4:A5200,BA1066,Transaktionen!B4:B5200),8)</f>
        <v>0</v>
      </c>
      <c r="BC1066" s="53">
        <f>ROUND(IFERROR(SUM(BB1066*(VLOOKUP(BA1066,API!1:1048576,13,FALSE))),0),2)</f>
        <v>0</v>
      </c>
    </row>
    <row r="1067" spans="11:55" x14ac:dyDescent="0.25">
      <c r="K1067" s="147" t="s">
        <v>1158</v>
      </c>
      <c r="L1067" s="148" t="s">
        <v>2788</v>
      </c>
      <c r="M1067" s="148" t="s">
        <v>3124</v>
      </c>
      <c r="R1067" s="258"/>
      <c r="U1067">
        <f>ROUND(IFERROR(SUM(T1067*(VLOOKUP(S1067,API!1:1048576,13,FALSE))),0),2)</f>
        <v>0</v>
      </c>
      <c r="V1067">
        <f>ROUND(SUMIF(Investionen!A4:A5200,S1067,Investionen!G4:G5200),2)</f>
        <v>0</v>
      </c>
      <c r="BA1067" s="53"/>
      <c r="BB1067" s="53">
        <f>ROUND(SUMIF(Transaktionen!A4:A5200,BA1067,Transaktionen!B4:B5200),8)</f>
        <v>0</v>
      </c>
      <c r="BC1067" s="53">
        <f>ROUND(IFERROR(SUM(BB1067*(VLOOKUP(BA1067,API!1:1048576,13,FALSE))),0),2)</f>
        <v>0</v>
      </c>
    </row>
    <row r="1068" spans="11:55" x14ac:dyDescent="0.25">
      <c r="K1068" s="145" t="s">
        <v>1072</v>
      </c>
      <c r="L1068" s="146" t="s">
        <v>2788</v>
      </c>
      <c r="M1068" s="146" t="s">
        <v>3167</v>
      </c>
      <c r="R1068" s="258"/>
      <c r="U1068">
        <f>ROUND(IFERROR(SUM(T1068*(VLOOKUP(S1068,API!1:1048576,13,FALSE))),0),2)</f>
        <v>0</v>
      </c>
      <c r="V1068">
        <f>ROUND(SUMIF(Investionen!A4:A5200,S1068,Investionen!G4:G5200),2)</f>
        <v>0</v>
      </c>
      <c r="BA1068" s="53"/>
      <c r="BB1068" s="53">
        <f>ROUND(SUMIF(Transaktionen!A4:A5200,BA1068,Transaktionen!B4:B5200),8)</f>
        <v>0</v>
      </c>
      <c r="BC1068" s="53">
        <f>ROUND(IFERROR(SUM(BB1068*(VLOOKUP(BA1068,API!1:1048576,13,FALSE))),0),2)</f>
        <v>0</v>
      </c>
    </row>
    <row r="1069" spans="11:55" x14ac:dyDescent="0.25">
      <c r="K1069" s="147" t="s">
        <v>1455</v>
      </c>
      <c r="L1069" s="148" t="s">
        <v>2788</v>
      </c>
      <c r="M1069" s="148" t="s">
        <v>3478</v>
      </c>
      <c r="R1069" s="258"/>
      <c r="U1069">
        <f>ROUND(IFERROR(SUM(T1069*(VLOOKUP(S1069,API!1:1048576,13,FALSE))),0),2)</f>
        <v>0</v>
      </c>
      <c r="V1069">
        <f>ROUND(SUMIF(Investionen!A4:A5200,S1069,Investionen!G4:G5200),2)</f>
        <v>0</v>
      </c>
      <c r="BA1069" s="53"/>
      <c r="BB1069" s="53">
        <f>ROUND(SUMIF(Transaktionen!A4:A5200,BA1069,Transaktionen!B4:B5200),8)</f>
        <v>0</v>
      </c>
      <c r="BC1069" s="53">
        <f>ROUND(IFERROR(SUM(BB1069*(VLOOKUP(BA1069,API!1:1048576,13,FALSE))),0),2)</f>
        <v>0</v>
      </c>
    </row>
    <row r="1070" spans="11:55" x14ac:dyDescent="0.25">
      <c r="K1070" s="147" t="s">
        <v>1788</v>
      </c>
      <c r="L1070" s="148" t="s">
        <v>2788</v>
      </c>
      <c r="M1070" s="148" t="s">
        <v>3740</v>
      </c>
      <c r="R1070" s="258"/>
      <c r="U1070">
        <f>ROUND(IFERROR(SUM(T1070*(VLOOKUP(S1070,API!1:1048576,13,FALSE))),0),2)</f>
        <v>0</v>
      </c>
      <c r="V1070">
        <f>ROUND(SUMIF(Investionen!A4:A5200,S1070,Investionen!G4:G5200),2)</f>
        <v>0</v>
      </c>
      <c r="BA1070" s="53"/>
      <c r="BB1070" s="53">
        <f>ROUND(SUMIF(Transaktionen!A4:A5200,BA1070,Transaktionen!B4:B5200),8)</f>
        <v>0</v>
      </c>
      <c r="BC1070" s="53">
        <f>ROUND(IFERROR(SUM(BB1070*(VLOOKUP(BA1070,API!1:1048576,13,FALSE))),0),2)</f>
        <v>0</v>
      </c>
    </row>
    <row r="1071" spans="11:55" x14ac:dyDescent="0.25">
      <c r="K1071" s="147" t="s">
        <v>2160</v>
      </c>
      <c r="L1071" s="148" t="s">
        <v>2788</v>
      </c>
      <c r="M1071" s="148" t="s">
        <v>4152</v>
      </c>
      <c r="R1071" s="258"/>
      <c r="U1071">
        <f>ROUND(IFERROR(SUM(T1071*(VLOOKUP(S1071,API!1:1048576,13,FALSE))),0),2)</f>
        <v>0</v>
      </c>
      <c r="V1071">
        <f>ROUND(SUMIF(Investionen!A4:A5200,S1071,Investionen!G4:G5200),2)</f>
        <v>0</v>
      </c>
      <c r="BA1071" s="53"/>
      <c r="BB1071" s="53">
        <f>ROUND(SUMIF(Transaktionen!A4:A5200,BA1071,Transaktionen!B4:B5200),8)</f>
        <v>0</v>
      </c>
      <c r="BC1071" s="53">
        <f>ROUND(IFERROR(SUM(BB1071*(VLOOKUP(BA1071,API!1:1048576,13,FALSE))),0),2)</f>
        <v>0</v>
      </c>
    </row>
    <row r="1072" spans="11:55" x14ac:dyDescent="0.25">
      <c r="K1072" s="147" t="s">
        <v>848</v>
      </c>
      <c r="L1072" s="148" t="s">
        <v>2451</v>
      </c>
      <c r="M1072" s="148" t="s">
        <v>3040</v>
      </c>
      <c r="R1072" s="258"/>
      <c r="U1072">
        <f>ROUND(IFERROR(SUM(T1072*(VLOOKUP(S1072,API!1:1048576,13,FALSE))),0),2)</f>
        <v>0</v>
      </c>
      <c r="V1072">
        <f>ROUND(SUMIF(Investionen!A4:A5200,S1072,Investionen!G4:G5200),2)</f>
        <v>0</v>
      </c>
      <c r="BA1072" s="53"/>
      <c r="BB1072" s="53">
        <f>ROUND(SUMIF(Transaktionen!A4:A5200,BA1072,Transaktionen!B4:B5200),8)</f>
        <v>0</v>
      </c>
      <c r="BC1072" s="53">
        <f>ROUND(IFERROR(SUM(BB1072*(VLOOKUP(BA1072,API!1:1048576,13,FALSE))),0),2)</f>
        <v>0</v>
      </c>
    </row>
    <row r="1073" spans="11:55" x14ac:dyDescent="0.25">
      <c r="K1073" s="145" t="s">
        <v>1549</v>
      </c>
      <c r="L1073" s="146" t="s">
        <v>2451</v>
      </c>
      <c r="M1073" s="146" t="s">
        <v>3572</v>
      </c>
      <c r="R1073" s="258"/>
      <c r="U1073">
        <f>ROUND(IFERROR(SUM(T1073*(VLOOKUP(S1073,API!1:1048576,13,FALSE))),0),2)</f>
        <v>0</v>
      </c>
      <c r="V1073">
        <f>ROUND(SUMIF(Investionen!A4:A5200,S1073,Investionen!G4:G5200),2)</f>
        <v>0</v>
      </c>
      <c r="BA1073" s="53"/>
      <c r="BB1073" s="53">
        <f>ROUND(SUMIF(Transaktionen!A4:A5200,BA1073,Transaktionen!B4:B5200),8)</f>
        <v>0</v>
      </c>
      <c r="BC1073" s="53">
        <f>ROUND(IFERROR(SUM(BB1073*(VLOOKUP(BA1073,API!1:1048576,13,FALSE))),0),2)</f>
        <v>0</v>
      </c>
    </row>
    <row r="1074" spans="11:55" x14ac:dyDescent="0.25">
      <c r="K1074" s="145" t="s">
        <v>1198</v>
      </c>
      <c r="L1074" s="146" t="s">
        <v>2481</v>
      </c>
      <c r="M1074" s="146" t="s">
        <v>3165</v>
      </c>
      <c r="R1074" s="258"/>
      <c r="U1074">
        <f>ROUND(IFERROR(SUM(T1074*(VLOOKUP(S1074,API!1:1048576,13,FALSE))),0),2)</f>
        <v>0</v>
      </c>
      <c r="V1074">
        <f>ROUND(SUMIF(Investionen!A4:A5200,S1074,Investionen!G4:G5200),2)</f>
        <v>0</v>
      </c>
      <c r="BA1074" s="53"/>
      <c r="BB1074" s="53">
        <f>ROUND(SUMIF(Transaktionen!A4:A5200,BA1074,Transaktionen!B4:B5200),8)</f>
        <v>0</v>
      </c>
      <c r="BC1074" s="53">
        <f>ROUND(IFERROR(SUM(BB1074*(VLOOKUP(BA1074,API!1:1048576,13,FALSE))),0),2)</f>
        <v>0</v>
      </c>
    </row>
    <row r="1075" spans="11:55" x14ac:dyDescent="0.25">
      <c r="K1075" s="147" t="s">
        <v>1169</v>
      </c>
      <c r="L1075" s="148" t="s">
        <v>2481</v>
      </c>
      <c r="M1075" s="148" t="s">
        <v>3168</v>
      </c>
      <c r="R1075" s="258"/>
      <c r="U1075">
        <f>ROUND(IFERROR(SUM(T1075*(VLOOKUP(S1075,API!1:1048576,13,FALSE))),0),2)</f>
        <v>0</v>
      </c>
      <c r="V1075">
        <f>ROUND(SUMIF(Investionen!A4:A5200,S1075,Investionen!G4:G5200),2)</f>
        <v>0</v>
      </c>
      <c r="BA1075" s="53"/>
      <c r="BB1075" s="53">
        <f>ROUND(SUMIF(Transaktionen!A4:A5200,BA1075,Transaktionen!B4:B5200),8)</f>
        <v>0</v>
      </c>
      <c r="BC1075" s="53">
        <f>ROUND(IFERROR(SUM(BB1075*(VLOOKUP(BA1075,API!1:1048576,13,FALSE))),0),2)</f>
        <v>0</v>
      </c>
    </row>
    <row r="1076" spans="11:55" x14ac:dyDescent="0.25">
      <c r="K1076" s="145" t="s">
        <v>1247</v>
      </c>
      <c r="L1076" s="146" t="s">
        <v>2481</v>
      </c>
      <c r="M1076" s="146" t="s">
        <v>3285</v>
      </c>
      <c r="R1076" s="258"/>
      <c r="U1076">
        <f>ROUND(IFERROR(SUM(T1076*(VLOOKUP(S1076,API!1:1048576,13,FALSE))),0),2)</f>
        <v>0</v>
      </c>
      <c r="V1076">
        <f>ROUND(SUMIF(Investionen!A4:A5200,S1076,Investionen!G4:G5200),2)</f>
        <v>0</v>
      </c>
      <c r="BA1076" s="53"/>
      <c r="BB1076" s="53">
        <f>ROUND(SUMIF(Transaktionen!A4:A5200,BA1076,Transaktionen!B4:B5200),8)</f>
        <v>0</v>
      </c>
      <c r="BC1076" s="53">
        <f>ROUND(IFERROR(SUM(BB1076*(VLOOKUP(BA1076,API!1:1048576,13,FALSE))),0),2)</f>
        <v>0</v>
      </c>
    </row>
    <row r="1077" spans="11:55" x14ac:dyDescent="0.25">
      <c r="K1077" s="145" t="s">
        <v>1833</v>
      </c>
      <c r="L1077" s="146" t="s">
        <v>2481</v>
      </c>
      <c r="M1077" s="146" t="s">
        <v>3803</v>
      </c>
      <c r="R1077" s="258"/>
      <c r="U1077">
        <f>ROUND(IFERROR(SUM(T1077*(VLOOKUP(S1077,API!1:1048576,13,FALSE))),0),2)</f>
        <v>0</v>
      </c>
      <c r="V1077">
        <f>ROUND(SUMIF(Investionen!A4:A5200,S1077,Investionen!G4:G5200),2)</f>
        <v>0</v>
      </c>
      <c r="BA1077" s="53"/>
      <c r="BB1077" s="53">
        <f>ROUND(SUMIF(Transaktionen!A4:A5200,BA1077,Transaktionen!B4:B5200),8)</f>
        <v>0</v>
      </c>
      <c r="BC1077" s="53">
        <f>ROUND(IFERROR(SUM(BB1077*(VLOOKUP(BA1077,API!1:1048576,13,FALSE))),0),2)</f>
        <v>0</v>
      </c>
    </row>
    <row r="1078" spans="11:55" x14ac:dyDescent="0.25">
      <c r="K1078" s="145" t="s">
        <v>1789</v>
      </c>
      <c r="L1078" s="146" t="s">
        <v>1164</v>
      </c>
      <c r="M1078" s="146" t="s">
        <v>3767</v>
      </c>
      <c r="R1078" s="258"/>
      <c r="U1078">
        <f>ROUND(IFERROR(SUM(T1078*(VLOOKUP(S1078,API!1:1048576,13,FALSE))),0),2)</f>
        <v>0</v>
      </c>
      <c r="V1078">
        <f>ROUND(SUMIF(Investionen!A4:A5200,S1078,Investionen!G4:G5200),2)</f>
        <v>0</v>
      </c>
      <c r="BA1078" s="53"/>
      <c r="BB1078" s="53">
        <f>ROUND(SUMIF(Transaktionen!A4:A5200,BA1078,Transaktionen!B4:B5200),8)</f>
        <v>0</v>
      </c>
      <c r="BC1078" s="53">
        <f>ROUND(IFERROR(SUM(BB1078*(VLOOKUP(BA1078,API!1:1048576,13,FALSE))),0),2)</f>
        <v>0</v>
      </c>
    </row>
    <row r="1079" spans="11:55" x14ac:dyDescent="0.25">
      <c r="K1079" s="147" t="s">
        <v>2161</v>
      </c>
      <c r="L1079" s="148" t="s">
        <v>2544</v>
      </c>
      <c r="M1079" s="148" t="s">
        <v>4114</v>
      </c>
      <c r="R1079" s="258"/>
      <c r="U1079">
        <f>ROUND(IFERROR(SUM(T1079*(VLOOKUP(S1079,API!1:1048576,13,FALSE))),0),2)</f>
        <v>0</v>
      </c>
      <c r="V1079">
        <f>ROUND(SUMIF(Investionen!A4:A5200,S1079,Investionen!G4:G5200),2)</f>
        <v>0</v>
      </c>
      <c r="BA1079" s="53"/>
      <c r="BB1079" s="53">
        <f>ROUND(SUMIF(Transaktionen!A4:A5200,BA1079,Transaktionen!B4:B5200),8)</f>
        <v>0</v>
      </c>
      <c r="BC1079" s="53">
        <f>ROUND(IFERROR(SUM(BB1079*(VLOOKUP(BA1079,API!1:1048576,13,FALSE))),0),2)</f>
        <v>0</v>
      </c>
    </row>
    <row r="1080" spans="11:55" x14ac:dyDescent="0.25">
      <c r="K1080" s="145" t="s">
        <v>40</v>
      </c>
      <c r="L1080" s="146" t="s">
        <v>2503</v>
      </c>
      <c r="M1080" s="146" t="s">
        <v>3041</v>
      </c>
      <c r="R1080" s="258"/>
      <c r="U1080">
        <f>ROUND(IFERROR(SUM(T1080*(VLOOKUP(S1080,API!1:1048576,13,FALSE))),0),2)</f>
        <v>0</v>
      </c>
      <c r="V1080">
        <f>ROUND(SUMIF(Investionen!A4:A5200,S1080,Investionen!G4:G5200),2)</f>
        <v>0</v>
      </c>
      <c r="BA1080" s="53"/>
      <c r="BB1080" s="53">
        <f>ROUND(SUMIF(Transaktionen!A4:A5200,BA1080,Transaktionen!B4:B5200),8)</f>
        <v>0</v>
      </c>
      <c r="BC1080" s="53">
        <f>ROUND(IFERROR(SUM(BB1080*(VLOOKUP(BA1080,API!1:1048576,13,FALSE))),0),2)</f>
        <v>0</v>
      </c>
    </row>
    <row r="1081" spans="11:55" x14ac:dyDescent="0.25">
      <c r="K1081" s="145" t="s">
        <v>1231</v>
      </c>
      <c r="L1081" s="146" t="s">
        <v>2503</v>
      </c>
      <c r="M1081" s="146" t="s">
        <v>3211</v>
      </c>
      <c r="R1081" s="258"/>
      <c r="U1081">
        <f>ROUND(IFERROR(SUM(T1081*(VLOOKUP(S1081,API!1:1048576,13,FALSE))),0),2)</f>
        <v>0</v>
      </c>
      <c r="V1081">
        <f>ROUND(SUMIF(Investionen!A4:A5200,S1081,Investionen!G4:G5200),2)</f>
        <v>0</v>
      </c>
      <c r="BA1081" s="53"/>
      <c r="BB1081" s="53">
        <f>ROUND(SUMIF(Transaktionen!A4:A5200,BA1081,Transaktionen!B4:B5200),8)</f>
        <v>0</v>
      </c>
      <c r="BC1081" s="53">
        <f>ROUND(IFERROR(SUM(BB1081*(VLOOKUP(BA1081,API!1:1048576,13,FALSE))),0),2)</f>
        <v>0</v>
      </c>
    </row>
    <row r="1082" spans="11:55" x14ac:dyDescent="0.25">
      <c r="K1082" s="145" t="s">
        <v>1404</v>
      </c>
      <c r="L1082" s="146" t="s">
        <v>2503</v>
      </c>
      <c r="M1082" s="146" t="s">
        <v>3386</v>
      </c>
      <c r="R1082" s="258"/>
      <c r="U1082">
        <f>ROUND(IFERROR(SUM(T1082*(VLOOKUP(S1082,API!1:1048576,13,FALSE))),0),2)</f>
        <v>0</v>
      </c>
      <c r="V1082">
        <f>ROUND(SUMIF(Investionen!A4:A5200,S1082,Investionen!G4:G5200),2)</f>
        <v>0</v>
      </c>
      <c r="BA1082" s="53"/>
      <c r="BB1082" s="53">
        <f>ROUND(SUMIF(Transaktionen!A4:A5200,BA1082,Transaktionen!B4:B5200),8)</f>
        <v>0</v>
      </c>
      <c r="BC1082" s="53">
        <f>ROUND(IFERROR(SUM(BB1082*(VLOOKUP(BA1082,API!1:1048576,13,FALSE))),0),2)</f>
        <v>0</v>
      </c>
    </row>
    <row r="1083" spans="11:55" x14ac:dyDescent="0.25">
      <c r="K1083" s="147" t="s">
        <v>1462</v>
      </c>
      <c r="L1083" s="148" t="s">
        <v>2503</v>
      </c>
      <c r="M1083" s="148" t="s">
        <v>3430</v>
      </c>
      <c r="R1083" s="258"/>
      <c r="U1083">
        <f>ROUND(IFERROR(SUM(T1083*(VLOOKUP(S1083,API!1:1048576,13,FALSE))),0),2)</f>
        <v>0</v>
      </c>
      <c r="V1083">
        <f>ROUND(SUMIF(Investionen!A4:A5200,S1083,Investionen!G4:G5200),2)</f>
        <v>0</v>
      </c>
      <c r="BA1083" s="53"/>
      <c r="BB1083" s="53">
        <f>ROUND(SUMIF(Transaktionen!A4:A5200,BA1083,Transaktionen!B4:B5200),8)</f>
        <v>0</v>
      </c>
      <c r="BC1083" s="53">
        <f>ROUND(IFERROR(SUM(BB1083*(VLOOKUP(BA1083,API!1:1048576,13,FALSE))),0),2)</f>
        <v>0</v>
      </c>
    </row>
    <row r="1084" spans="11:55" x14ac:dyDescent="0.25">
      <c r="K1084" s="145" t="s">
        <v>1491</v>
      </c>
      <c r="L1084" s="146" t="s">
        <v>2503</v>
      </c>
      <c r="M1084" s="146" t="s">
        <v>3481</v>
      </c>
      <c r="R1084" s="258"/>
      <c r="U1084">
        <f>ROUND(IFERROR(SUM(T1084*(VLOOKUP(S1084,API!1:1048576,13,FALSE))),0),2)</f>
        <v>0</v>
      </c>
      <c r="V1084">
        <f>ROUND(SUMIF(Investionen!A4:A5200,S1084,Investionen!G4:G5200),2)</f>
        <v>0</v>
      </c>
      <c r="BA1084" s="53"/>
      <c r="BB1084" s="53">
        <f>ROUND(SUMIF(Transaktionen!A4:A5200,BA1084,Transaktionen!B4:B5200),8)</f>
        <v>0</v>
      </c>
      <c r="BC1084" s="53">
        <f>ROUND(IFERROR(SUM(BB1084*(VLOOKUP(BA1084,API!1:1048576,13,FALSE))),0),2)</f>
        <v>0</v>
      </c>
    </row>
    <row r="1085" spans="11:55" x14ac:dyDescent="0.25">
      <c r="K1085" s="145" t="s">
        <v>2173</v>
      </c>
      <c r="L1085" s="146" t="s">
        <v>2503</v>
      </c>
      <c r="M1085" s="146" t="s">
        <v>3016</v>
      </c>
      <c r="R1085" s="258"/>
      <c r="U1085">
        <f>ROUND(IFERROR(SUM(T1085*(VLOOKUP(S1085,API!1:1048576,13,FALSE))),0),2)</f>
        <v>0</v>
      </c>
      <c r="V1085">
        <f>ROUND(SUMIF(Investionen!A4:A5200,S1085,Investionen!G4:G5200),2)</f>
        <v>0</v>
      </c>
      <c r="BA1085" s="53"/>
      <c r="BB1085" s="53">
        <f>ROUND(SUMIF(Transaktionen!A4:A5200,BA1085,Transaktionen!B4:B5200),8)</f>
        <v>0</v>
      </c>
      <c r="BC1085" s="53">
        <f>ROUND(IFERROR(SUM(BB1085*(VLOOKUP(BA1085,API!1:1048576,13,FALSE))),0),2)</f>
        <v>0</v>
      </c>
    </row>
    <row r="1086" spans="11:55" x14ac:dyDescent="0.25">
      <c r="K1086" s="147" t="s">
        <v>2188</v>
      </c>
      <c r="L1086" s="148" t="s">
        <v>1267</v>
      </c>
      <c r="M1086" s="148" t="s">
        <v>4183</v>
      </c>
      <c r="R1086" s="258"/>
      <c r="U1086">
        <f>ROUND(IFERROR(SUM(T1086*(VLOOKUP(S1086,API!1:1048576,13,FALSE))),0),2)</f>
        <v>0</v>
      </c>
      <c r="V1086">
        <f>ROUND(SUMIF(Investionen!A4:A5200,S1086,Investionen!G4:G5200),2)</f>
        <v>0</v>
      </c>
      <c r="BA1086" s="53"/>
      <c r="BB1086" s="53">
        <f>ROUND(SUMIF(Transaktionen!A4:A5200,BA1086,Transaktionen!B4:B5200),8)</f>
        <v>0</v>
      </c>
      <c r="BC1086" s="53">
        <f>ROUND(IFERROR(SUM(BB1086*(VLOOKUP(BA1086,API!1:1048576,13,FALSE))),0),2)</f>
        <v>0</v>
      </c>
    </row>
    <row r="1087" spans="11:55" x14ac:dyDescent="0.25">
      <c r="K1087" s="147" t="s">
        <v>1323</v>
      </c>
      <c r="L1087" s="148" t="s">
        <v>2592</v>
      </c>
      <c r="M1087" s="148" t="s">
        <v>3321</v>
      </c>
      <c r="R1087" s="258"/>
      <c r="U1087">
        <f>ROUND(IFERROR(SUM(T1087*(VLOOKUP(S1087,API!1:1048576,13,FALSE))),0),2)</f>
        <v>0</v>
      </c>
      <c r="V1087">
        <f>ROUND(SUMIF(Investionen!A4:A5200,S1087,Investionen!G4:G5200),2)</f>
        <v>0</v>
      </c>
      <c r="BA1087" s="53"/>
      <c r="BB1087" s="53">
        <f>ROUND(SUMIF(Transaktionen!A4:A5200,BA1087,Transaktionen!B4:B5200),8)</f>
        <v>0</v>
      </c>
      <c r="BC1087" s="53">
        <f>ROUND(IFERROR(SUM(BB1087*(VLOOKUP(BA1087,API!1:1048576,13,FALSE))),0),2)</f>
        <v>0</v>
      </c>
    </row>
    <row r="1088" spans="11:55" x14ac:dyDescent="0.25">
      <c r="K1088" s="147" t="s">
        <v>1500</v>
      </c>
      <c r="L1088" s="148" t="s">
        <v>2592</v>
      </c>
      <c r="M1088" s="148" t="s">
        <v>3441</v>
      </c>
      <c r="R1088" s="258"/>
      <c r="U1088">
        <f>ROUND(IFERROR(SUM(T1088*(VLOOKUP(S1088,API!1:1048576,13,FALSE))),0),2)</f>
        <v>0</v>
      </c>
      <c r="V1088">
        <f>ROUND(SUMIF(Investionen!A4:A5200,S1088,Investionen!G4:G5200),2)</f>
        <v>0</v>
      </c>
      <c r="BA1088" s="53"/>
      <c r="BB1088" s="53">
        <f>ROUND(SUMIF(Transaktionen!A4:A5200,BA1088,Transaktionen!B4:B5200),8)</f>
        <v>0</v>
      </c>
      <c r="BC1088" s="53">
        <f>ROUND(IFERROR(SUM(BB1088*(VLOOKUP(BA1088,API!1:1048576,13,FALSE))),0),2)</f>
        <v>0</v>
      </c>
    </row>
    <row r="1089" spans="11:55" x14ac:dyDescent="0.25">
      <c r="K1089" s="145" t="s">
        <v>1744</v>
      </c>
      <c r="L1089" s="146" t="s">
        <v>2524</v>
      </c>
      <c r="M1089" s="146" t="s">
        <v>3734</v>
      </c>
      <c r="R1089" s="258"/>
      <c r="U1089">
        <f>ROUND(IFERROR(SUM(T1089*(VLOOKUP(S1089,API!1:1048576,13,FALSE))),0),2)</f>
        <v>0</v>
      </c>
      <c r="V1089">
        <f>ROUND(SUMIF(Investionen!A4:A5200,S1089,Investionen!G4:G5200),2)</f>
        <v>0</v>
      </c>
      <c r="BA1089" s="53"/>
      <c r="BB1089" s="53">
        <f>ROUND(SUMIF(Transaktionen!A4:A5200,BA1089,Transaktionen!B4:B5200),8)</f>
        <v>0</v>
      </c>
      <c r="BC1089" s="53">
        <f>ROUND(IFERROR(SUM(BB1089*(VLOOKUP(BA1089,API!1:1048576,13,FALSE))),0),2)</f>
        <v>0</v>
      </c>
    </row>
    <row r="1090" spans="11:55" x14ac:dyDescent="0.25">
      <c r="K1090" s="147" t="s">
        <v>1167</v>
      </c>
      <c r="L1090" s="148" t="s">
        <v>2459</v>
      </c>
      <c r="M1090" s="148" t="s">
        <v>3126</v>
      </c>
      <c r="R1090" s="258"/>
      <c r="U1090">
        <f>ROUND(IFERROR(SUM(T1090*(VLOOKUP(S1090,API!1:1048576,13,FALSE))),0),2)</f>
        <v>0</v>
      </c>
      <c r="V1090">
        <f>ROUND(SUMIF(Investionen!A4:A5200,S1090,Investionen!G4:G5200),2)</f>
        <v>0</v>
      </c>
      <c r="BA1090" s="53"/>
      <c r="BB1090" s="53">
        <f>ROUND(SUMIF(Transaktionen!A4:A5200,BA1090,Transaktionen!B4:B5200),8)</f>
        <v>0</v>
      </c>
      <c r="BC1090" s="53">
        <f>ROUND(IFERROR(SUM(BB1090*(VLOOKUP(BA1090,API!1:1048576,13,FALSE))),0),2)</f>
        <v>0</v>
      </c>
    </row>
    <row r="1091" spans="11:55" x14ac:dyDescent="0.25">
      <c r="K1091" s="147" t="s">
        <v>1315</v>
      </c>
      <c r="L1091" s="148" t="s">
        <v>2459</v>
      </c>
      <c r="M1091" s="148" t="s">
        <v>3315</v>
      </c>
      <c r="R1091" s="258"/>
      <c r="U1091">
        <f>ROUND(IFERROR(SUM(T1091*(VLOOKUP(S1091,API!1:1048576,13,FALSE))),0),2)</f>
        <v>0</v>
      </c>
      <c r="V1091">
        <f>ROUND(SUMIF(Investionen!A4:A5200,S1091,Investionen!G4:G5200),2)</f>
        <v>0</v>
      </c>
      <c r="BA1091" s="53"/>
      <c r="BB1091" s="53">
        <f>ROUND(SUMIF(Transaktionen!A4:A5200,BA1091,Transaktionen!B4:B5200),8)</f>
        <v>0</v>
      </c>
      <c r="BC1091" s="53">
        <f>ROUND(IFERROR(SUM(BB1091*(VLOOKUP(BA1091,API!1:1048576,13,FALSE))),0),2)</f>
        <v>0</v>
      </c>
    </row>
    <row r="1092" spans="11:55" x14ac:dyDescent="0.25">
      <c r="K1092" s="147" t="s">
        <v>1340</v>
      </c>
      <c r="L1092" s="148" t="s">
        <v>2459</v>
      </c>
      <c r="M1092" s="148" t="s">
        <v>3323</v>
      </c>
      <c r="R1092" s="258"/>
      <c r="U1092">
        <f>ROUND(IFERROR(SUM(T1092*(VLOOKUP(S1092,API!1:1048576,13,FALSE))),0),2)</f>
        <v>0</v>
      </c>
      <c r="V1092">
        <f>ROUND(SUMIF(Investionen!A4:A5200,S1092,Investionen!G4:G5200),2)</f>
        <v>0</v>
      </c>
      <c r="BA1092" s="53"/>
      <c r="BB1092" s="53">
        <f>ROUND(SUMIF(Transaktionen!A4:A5200,BA1092,Transaktionen!B4:B5200),8)</f>
        <v>0</v>
      </c>
      <c r="BC1092" s="53">
        <f>ROUND(IFERROR(SUM(BB1092*(VLOOKUP(BA1092,API!1:1048576,13,FALSE))),0),2)</f>
        <v>0</v>
      </c>
    </row>
    <row r="1093" spans="11:55" x14ac:dyDescent="0.25">
      <c r="K1093" s="147" t="s">
        <v>1374</v>
      </c>
      <c r="L1093" s="148" t="s">
        <v>2459</v>
      </c>
      <c r="M1093" s="148" t="s">
        <v>3560</v>
      </c>
      <c r="R1093" s="258"/>
      <c r="U1093">
        <f>ROUND(IFERROR(SUM(T1093*(VLOOKUP(S1093,API!1:1048576,13,FALSE))),0),2)</f>
        <v>0</v>
      </c>
      <c r="V1093">
        <f>ROUND(SUMIF(Investionen!A4:A5200,S1093,Investionen!G4:G5200),2)</f>
        <v>0</v>
      </c>
      <c r="BA1093" s="53"/>
      <c r="BB1093" s="53">
        <f>ROUND(SUMIF(Transaktionen!A4:A5200,BA1093,Transaktionen!B4:B5200),8)</f>
        <v>0</v>
      </c>
      <c r="BC1093" s="53">
        <f>ROUND(IFERROR(SUM(BB1093*(VLOOKUP(BA1093,API!1:1048576,13,FALSE))),0),2)</f>
        <v>0</v>
      </c>
    </row>
    <row r="1094" spans="11:55" x14ac:dyDescent="0.25">
      <c r="K1094" s="147" t="s">
        <v>1784</v>
      </c>
      <c r="L1094" s="148" t="s">
        <v>2459</v>
      </c>
      <c r="M1094" s="148" t="s">
        <v>3978</v>
      </c>
      <c r="R1094" s="258"/>
      <c r="U1094">
        <f>ROUND(IFERROR(SUM(T1094*(VLOOKUP(S1094,API!1:1048576,13,FALSE))),0),2)</f>
        <v>0</v>
      </c>
      <c r="V1094">
        <f>ROUND(SUMIF(Investionen!A4:A5200,S1094,Investionen!G4:G5200),2)</f>
        <v>0</v>
      </c>
      <c r="BA1094" s="53"/>
      <c r="BB1094" s="53">
        <f>ROUND(SUMIF(Transaktionen!A4:A5200,BA1094,Transaktionen!B4:B5200),8)</f>
        <v>0</v>
      </c>
      <c r="BC1094" s="53">
        <f>ROUND(IFERROR(SUM(BB1094*(VLOOKUP(BA1094,API!1:1048576,13,FALSE))),0),2)</f>
        <v>0</v>
      </c>
    </row>
    <row r="1095" spans="11:55" x14ac:dyDescent="0.25">
      <c r="K1095" s="145" t="s">
        <v>2159</v>
      </c>
      <c r="L1095" s="146" t="s">
        <v>2459</v>
      </c>
      <c r="M1095" s="146" t="s">
        <v>4159</v>
      </c>
      <c r="R1095" s="258"/>
      <c r="U1095">
        <f>ROUND(IFERROR(SUM(T1095*(VLOOKUP(S1095,API!1:1048576,13,FALSE))),0),2)</f>
        <v>0</v>
      </c>
      <c r="V1095">
        <f>ROUND(SUMIF(Investionen!A4:A5200,S1095,Investionen!G4:G5200),2)</f>
        <v>0</v>
      </c>
      <c r="BA1095" s="53"/>
      <c r="BB1095" s="53">
        <f>ROUND(SUMIF(Transaktionen!A4:A5200,BA1095,Transaktionen!B4:B5200),8)</f>
        <v>0</v>
      </c>
      <c r="BC1095" s="53">
        <f>ROUND(IFERROR(SUM(BB1095*(VLOOKUP(BA1095,API!1:1048576,13,FALSE))),0),2)</f>
        <v>0</v>
      </c>
    </row>
    <row r="1096" spans="11:55" x14ac:dyDescent="0.25">
      <c r="K1096" s="147" t="s">
        <v>1546</v>
      </c>
      <c r="L1096" s="148" t="s">
        <v>2981</v>
      </c>
      <c r="M1096" s="148" t="s">
        <v>3540</v>
      </c>
      <c r="R1096" s="258"/>
      <c r="U1096">
        <f>ROUND(IFERROR(SUM(T1096*(VLOOKUP(S1096,API!1:1048576,13,FALSE))),0),2)</f>
        <v>0</v>
      </c>
      <c r="V1096">
        <f>ROUND(SUMIF(Investionen!A4:A5200,S1096,Investionen!G4:G5200),2)</f>
        <v>0</v>
      </c>
      <c r="BA1096" s="53"/>
      <c r="BB1096" s="53">
        <f>ROUND(SUMIF(Transaktionen!A4:A5200,BA1096,Transaktionen!B4:B5200),8)</f>
        <v>0</v>
      </c>
      <c r="BC1096" s="53">
        <f>ROUND(IFERROR(SUM(BB1096*(VLOOKUP(BA1096,API!1:1048576,13,FALSE))),0),2)</f>
        <v>0</v>
      </c>
    </row>
    <row r="1097" spans="11:55" x14ac:dyDescent="0.25">
      <c r="K1097" s="147" t="s">
        <v>1777</v>
      </c>
      <c r="L1097" s="148" t="s">
        <v>2981</v>
      </c>
      <c r="M1097" s="148" t="s">
        <v>3964</v>
      </c>
      <c r="R1097" s="258"/>
      <c r="U1097">
        <f>ROUND(IFERROR(SUM(T1097*(VLOOKUP(S1097,API!1:1048576,13,FALSE))),0),2)</f>
        <v>0</v>
      </c>
      <c r="V1097">
        <f>ROUND(SUMIF(Investionen!A4:A5200,S1097,Investionen!G4:G5200),2)</f>
        <v>0</v>
      </c>
      <c r="BA1097" s="53"/>
      <c r="BB1097" s="53">
        <f>ROUND(SUMIF(Transaktionen!A4:A5200,BA1097,Transaktionen!B4:B5200),8)</f>
        <v>0</v>
      </c>
      <c r="BC1097" s="53">
        <f>ROUND(IFERROR(SUM(BB1097*(VLOOKUP(BA1097,API!1:1048576,13,FALSE))),0),2)</f>
        <v>0</v>
      </c>
    </row>
    <row r="1098" spans="11:55" x14ac:dyDescent="0.25">
      <c r="K1098" s="147" t="s">
        <v>2257</v>
      </c>
      <c r="L1098" s="148" t="s">
        <v>2981</v>
      </c>
      <c r="M1098" s="148" t="s">
        <v>4239</v>
      </c>
      <c r="R1098" s="258"/>
      <c r="U1098">
        <f>ROUND(IFERROR(SUM(T1098*(VLOOKUP(S1098,API!1:1048576,13,FALSE))),0),2)</f>
        <v>0</v>
      </c>
      <c r="V1098">
        <f>ROUND(SUMIF(Investionen!A4:A5200,S1098,Investionen!G4:G5200),2)</f>
        <v>0</v>
      </c>
      <c r="BA1098" s="53"/>
      <c r="BB1098" s="53">
        <f>ROUND(SUMIF(Transaktionen!A4:A5200,BA1098,Transaktionen!B4:B5200),8)</f>
        <v>0</v>
      </c>
      <c r="BC1098" s="53">
        <f>ROUND(IFERROR(SUM(BB1098*(VLOOKUP(BA1098,API!1:1048576,13,FALSE))),0),2)</f>
        <v>0</v>
      </c>
    </row>
    <row r="1099" spans="11:55" x14ac:dyDescent="0.25">
      <c r="K1099" s="147" t="s">
        <v>1281</v>
      </c>
      <c r="L1099" s="148" t="s">
        <v>2567</v>
      </c>
      <c r="M1099" s="148" t="s">
        <v>3264</v>
      </c>
      <c r="R1099" s="258"/>
      <c r="U1099">
        <f>ROUND(IFERROR(SUM(T1099*(VLOOKUP(S1099,API!1:1048576,13,FALSE))),0),2)</f>
        <v>0</v>
      </c>
      <c r="V1099">
        <f>ROUND(SUMIF(Investionen!A4:A5200,S1099,Investionen!G4:G5200),2)</f>
        <v>0</v>
      </c>
      <c r="BA1099" s="53"/>
      <c r="BB1099" s="53">
        <f>ROUND(SUMIF(Transaktionen!A4:A5200,BA1099,Transaktionen!B4:B5200),8)</f>
        <v>0</v>
      </c>
      <c r="BC1099" s="53">
        <f>ROUND(IFERROR(SUM(BB1099*(VLOOKUP(BA1099,API!1:1048576,13,FALSE))),0),2)</f>
        <v>0</v>
      </c>
    </row>
    <row r="1100" spans="11:55" x14ac:dyDescent="0.25">
      <c r="K1100" s="145" t="s">
        <v>1284</v>
      </c>
      <c r="L1100" s="146" t="s">
        <v>2567</v>
      </c>
      <c r="M1100" s="146" t="s">
        <v>3318</v>
      </c>
      <c r="R1100" s="258"/>
      <c r="U1100">
        <f>ROUND(IFERROR(SUM(T1100*(VLOOKUP(S1100,API!1:1048576,13,FALSE))),0),2)</f>
        <v>0</v>
      </c>
      <c r="V1100">
        <f>ROUND(SUMIF(Investionen!A4:A5200,S1100,Investionen!G4:G5200),2)</f>
        <v>0</v>
      </c>
      <c r="BA1100" s="53"/>
      <c r="BB1100" s="53">
        <f>ROUND(SUMIF(Transaktionen!A4:A5200,BA1100,Transaktionen!B4:B5200),8)</f>
        <v>0</v>
      </c>
      <c r="BC1100" s="53">
        <f>ROUND(IFERROR(SUM(BB1100*(VLOOKUP(BA1100,API!1:1048576,13,FALSE))),0),2)</f>
        <v>0</v>
      </c>
    </row>
    <row r="1101" spans="11:55" x14ac:dyDescent="0.25">
      <c r="K1101" s="147" t="s">
        <v>1488</v>
      </c>
      <c r="L1101" s="148" t="s">
        <v>2567</v>
      </c>
      <c r="M1101" s="148" t="s">
        <v>3435</v>
      </c>
      <c r="R1101" s="258"/>
      <c r="U1101">
        <f>ROUND(IFERROR(SUM(T1101*(VLOOKUP(S1101,API!1:1048576,13,FALSE))),0),2)</f>
        <v>0</v>
      </c>
      <c r="V1101">
        <f>ROUND(SUMIF(Investionen!A4:A5200,S1101,Investionen!G4:G5200),2)</f>
        <v>0</v>
      </c>
      <c r="BA1101" s="53"/>
      <c r="BB1101" s="53">
        <f>ROUND(SUMIF(Transaktionen!A4:A5200,BA1101,Transaktionen!B4:B5200),8)</f>
        <v>0</v>
      </c>
      <c r="BC1101" s="53">
        <f>ROUND(IFERROR(SUM(BB1101*(VLOOKUP(BA1101,API!1:1048576,13,FALSE))),0),2)</f>
        <v>0</v>
      </c>
    </row>
    <row r="1102" spans="11:55" x14ac:dyDescent="0.25">
      <c r="K1102" s="147" t="s">
        <v>1726</v>
      </c>
      <c r="L1102" s="148" t="s">
        <v>2567</v>
      </c>
      <c r="M1102" s="148" t="s">
        <v>2924</v>
      </c>
      <c r="R1102" s="258"/>
      <c r="U1102">
        <f>ROUND(IFERROR(SUM(T1102*(VLOOKUP(S1102,API!1:1048576,13,FALSE))),0),2)</f>
        <v>0</v>
      </c>
      <c r="V1102">
        <f>ROUND(SUMIF(Investionen!A4:A5200,S1102,Investionen!G4:G5200),2)</f>
        <v>0</v>
      </c>
      <c r="BA1102" s="53"/>
      <c r="BB1102" s="53">
        <f>ROUND(SUMIF(Transaktionen!A4:A5200,BA1102,Transaktionen!B4:B5200),8)</f>
        <v>0</v>
      </c>
      <c r="BC1102" s="53">
        <f>ROUND(IFERROR(SUM(BB1102*(VLOOKUP(BA1102,API!1:1048576,13,FALSE))),0),2)</f>
        <v>0</v>
      </c>
    </row>
    <row r="1103" spans="11:55" x14ac:dyDescent="0.25">
      <c r="K1103" s="147" t="s">
        <v>2101</v>
      </c>
      <c r="L1103" s="148" t="s">
        <v>2570</v>
      </c>
      <c r="M1103" s="148" t="s">
        <v>4082</v>
      </c>
      <c r="R1103" s="258"/>
      <c r="U1103">
        <f>ROUND(IFERROR(SUM(T1103*(VLOOKUP(S1103,API!1:1048576,13,FALSE))),0),2)</f>
        <v>0</v>
      </c>
      <c r="V1103">
        <f>ROUND(SUMIF(Investionen!A4:A5200,S1103,Investionen!G4:G5200),2)</f>
        <v>0</v>
      </c>
      <c r="BA1103" s="53"/>
      <c r="BB1103" s="53">
        <f>ROUND(SUMIF(Transaktionen!A4:A5200,BA1103,Transaktionen!B4:B5200),8)</f>
        <v>0</v>
      </c>
      <c r="BC1103" s="53">
        <f>ROUND(IFERROR(SUM(BB1103*(VLOOKUP(BA1103,API!1:1048576,13,FALSE))),0),2)</f>
        <v>0</v>
      </c>
    </row>
    <row r="1104" spans="11:55" x14ac:dyDescent="0.25">
      <c r="K1104" s="145" t="s">
        <v>1448</v>
      </c>
      <c r="L1104" s="146" t="s">
        <v>2586</v>
      </c>
      <c r="M1104" s="146" t="s">
        <v>3436</v>
      </c>
      <c r="R1104" s="258"/>
      <c r="U1104">
        <f>ROUND(IFERROR(SUM(T1104*(VLOOKUP(S1104,API!1:1048576,13,FALSE))),0),2)</f>
        <v>0</v>
      </c>
      <c r="V1104">
        <f>ROUND(SUMIF(Investionen!A4:A5200,S1104,Investionen!G4:G5200),2)</f>
        <v>0</v>
      </c>
      <c r="BA1104" s="53"/>
      <c r="BB1104" s="53">
        <f>ROUND(SUMIF(Transaktionen!A4:A5200,BA1104,Transaktionen!B4:B5200),8)</f>
        <v>0</v>
      </c>
      <c r="BC1104" s="53">
        <f>ROUND(IFERROR(SUM(BB1104*(VLOOKUP(BA1104,API!1:1048576,13,FALSE))),0),2)</f>
        <v>0</v>
      </c>
    </row>
    <row r="1105" spans="11:55" x14ac:dyDescent="0.25">
      <c r="K1105" s="145" t="s">
        <v>1929</v>
      </c>
      <c r="L1105" s="146" t="s">
        <v>2586</v>
      </c>
      <c r="M1105" s="146" t="s">
        <v>4026</v>
      </c>
      <c r="R1105" s="258"/>
      <c r="U1105">
        <f>ROUND(IFERROR(SUM(T1105*(VLOOKUP(S1105,API!1:1048576,13,FALSE))),0),2)</f>
        <v>0</v>
      </c>
      <c r="V1105">
        <f>ROUND(SUMIF(Investionen!A4:A5200,S1105,Investionen!G4:G5200),2)</f>
        <v>0</v>
      </c>
      <c r="BA1105" s="53"/>
      <c r="BB1105" s="53">
        <f>ROUND(SUMIF(Transaktionen!A4:A5200,BA1105,Transaktionen!B4:B5200),8)</f>
        <v>0</v>
      </c>
      <c r="BC1105" s="53">
        <f>ROUND(IFERROR(SUM(BB1105*(VLOOKUP(BA1105,API!1:1048576,13,FALSE))),0),2)</f>
        <v>0</v>
      </c>
    </row>
    <row r="1106" spans="11:55" x14ac:dyDescent="0.25">
      <c r="K1106" s="147" t="s">
        <v>1176</v>
      </c>
      <c r="L1106" s="148" t="s">
        <v>2536</v>
      </c>
      <c r="M1106" s="148" t="s">
        <v>3172</v>
      </c>
      <c r="R1106" s="258"/>
      <c r="U1106">
        <f>ROUND(IFERROR(SUM(T1106*(VLOOKUP(S1106,API!1:1048576,13,FALSE))),0),2)</f>
        <v>0</v>
      </c>
      <c r="V1106">
        <f>ROUND(SUMIF(Investionen!A4:A5200,S1106,Investionen!G4:G5200),2)</f>
        <v>0</v>
      </c>
      <c r="BA1106" s="53"/>
      <c r="BB1106" s="53">
        <f>ROUND(SUMIF(Transaktionen!A4:A5200,BA1106,Transaktionen!B4:B5200),8)</f>
        <v>0</v>
      </c>
      <c r="BC1106" s="53">
        <f>ROUND(IFERROR(SUM(BB1106*(VLOOKUP(BA1106,API!1:1048576,13,FALSE))),0),2)</f>
        <v>0</v>
      </c>
    </row>
    <row r="1107" spans="11:55" x14ac:dyDescent="0.25">
      <c r="K1107" s="147" t="s">
        <v>856</v>
      </c>
      <c r="L1107" s="148" t="s">
        <v>2982</v>
      </c>
      <c r="M1107" s="148" t="s">
        <v>3103</v>
      </c>
      <c r="R1107" s="258"/>
      <c r="U1107">
        <f>ROUND(IFERROR(SUM(T1107*(VLOOKUP(S1107,API!1:1048576,13,FALSE))),0),2)</f>
        <v>0</v>
      </c>
      <c r="V1107">
        <f>ROUND(SUMIF(Investionen!A4:A5200,S1107,Investionen!G4:G5200),2)</f>
        <v>0</v>
      </c>
      <c r="BA1107" s="53"/>
      <c r="BB1107" s="53">
        <f>ROUND(SUMIF(Transaktionen!A4:A5200,BA1107,Transaktionen!B4:B5200),8)</f>
        <v>0</v>
      </c>
      <c r="BC1107" s="53">
        <f>ROUND(IFERROR(SUM(BB1107*(VLOOKUP(BA1107,API!1:1048576,13,FALSE))),0),2)</f>
        <v>0</v>
      </c>
    </row>
    <row r="1108" spans="11:55" x14ac:dyDescent="0.25">
      <c r="K1108" s="147" t="s">
        <v>1224</v>
      </c>
      <c r="L1108" s="148" t="s">
        <v>2982</v>
      </c>
      <c r="M1108" s="148" t="s">
        <v>3220</v>
      </c>
      <c r="R1108" s="258"/>
      <c r="U1108">
        <f>ROUND(IFERROR(SUM(T1108*(VLOOKUP(S1108,API!1:1048576,13,FALSE))),0),2)</f>
        <v>0</v>
      </c>
      <c r="V1108">
        <f>ROUND(SUMIF(Investionen!A4:A5200,S1108,Investionen!G4:G5200),2)</f>
        <v>0</v>
      </c>
      <c r="BA1108" s="53"/>
      <c r="BB1108" s="53">
        <f>ROUND(SUMIF(Transaktionen!A4:A5200,BA1108,Transaktionen!B4:B5200),8)</f>
        <v>0</v>
      </c>
      <c r="BC1108" s="53">
        <f>ROUND(IFERROR(SUM(BB1108*(VLOOKUP(BA1108,API!1:1048576,13,FALSE))),0),2)</f>
        <v>0</v>
      </c>
    </row>
    <row r="1109" spans="11:55" x14ac:dyDescent="0.25">
      <c r="K1109" s="147" t="s">
        <v>2321</v>
      </c>
      <c r="L1109" s="148" t="s">
        <v>2982</v>
      </c>
      <c r="M1109" s="148" t="s">
        <v>4306</v>
      </c>
      <c r="R1109" s="258"/>
      <c r="U1109">
        <f>ROUND(IFERROR(SUM(T1109*(VLOOKUP(S1109,API!1:1048576,13,FALSE))),0),2)</f>
        <v>0</v>
      </c>
      <c r="V1109">
        <f>ROUND(SUMIF(Investionen!A4:A5200,S1109,Investionen!G4:G5200),2)</f>
        <v>0</v>
      </c>
      <c r="BA1109" s="53"/>
      <c r="BB1109" s="53">
        <f>ROUND(SUMIF(Transaktionen!A4:A5200,BA1109,Transaktionen!B4:B5200),8)</f>
        <v>0</v>
      </c>
      <c r="BC1109" s="53">
        <f>ROUND(IFERROR(SUM(BB1109*(VLOOKUP(BA1109,API!1:1048576,13,FALSE))),0),2)</f>
        <v>0</v>
      </c>
    </row>
    <row r="1110" spans="11:55" x14ac:dyDescent="0.25">
      <c r="K1110" s="147" t="s">
        <v>1180</v>
      </c>
      <c r="L1110" s="148" t="s">
        <v>2522</v>
      </c>
      <c r="M1110" s="148" t="s">
        <v>3162</v>
      </c>
      <c r="R1110" s="258"/>
      <c r="U1110">
        <f>ROUND(IFERROR(SUM(T1110*(VLOOKUP(S1110,API!1:1048576,13,FALSE))),0),2)</f>
        <v>0</v>
      </c>
      <c r="V1110">
        <f>ROUND(SUMIF(Investionen!A4:A5200,S1110,Investionen!G4:G5200),2)</f>
        <v>0</v>
      </c>
      <c r="BA1110" s="53"/>
      <c r="BB1110" s="53">
        <f>ROUND(SUMIF(Transaktionen!A4:A5200,BA1110,Transaktionen!B4:B5200),8)</f>
        <v>0</v>
      </c>
      <c r="BC1110" s="53">
        <f>ROUND(IFERROR(SUM(BB1110*(VLOOKUP(BA1110,API!1:1048576,13,FALSE))),0),2)</f>
        <v>0</v>
      </c>
    </row>
    <row r="1111" spans="11:55" x14ac:dyDescent="0.25">
      <c r="K1111" s="145" t="s">
        <v>1531</v>
      </c>
      <c r="L1111" s="146" t="s">
        <v>2522</v>
      </c>
      <c r="M1111" s="146" t="s">
        <v>3530</v>
      </c>
      <c r="R1111" s="258"/>
      <c r="U1111">
        <f>ROUND(IFERROR(SUM(T1111*(VLOOKUP(S1111,API!1:1048576,13,FALSE))),0),2)</f>
        <v>0</v>
      </c>
      <c r="V1111">
        <f>ROUND(SUMIF(Investionen!A4:A5200,S1111,Investionen!G4:G5200),2)</f>
        <v>0</v>
      </c>
      <c r="BA1111" s="53"/>
      <c r="BB1111" s="53">
        <f>ROUND(SUMIF(Transaktionen!A4:A5200,BA1111,Transaktionen!B4:B5200),8)</f>
        <v>0</v>
      </c>
      <c r="BC1111" s="53">
        <f>ROUND(IFERROR(SUM(BB1111*(VLOOKUP(BA1111,API!1:1048576,13,FALSE))),0),2)</f>
        <v>0</v>
      </c>
    </row>
    <row r="1112" spans="11:55" x14ac:dyDescent="0.25">
      <c r="K1112" s="145" t="s">
        <v>2202</v>
      </c>
      <c r="L1112" s="146" t="s">
        <v>2522</v>
      </c>
      <c r="M1112" s="146" t="s">
        <v>4195</v>
      </c>
      <c r="R1112" s="258"/>
      <c r="U1112">
        <f>ROUND(IFERROR(SUM(T1112*(VLOOKUP(S1112,API!1:1048576,13,FALSE))),0),2)</f>
        <v>0</v>
      </c>
      <c r="V1112">
        <f>ROUND(SUMIF(Investionen!A4:A5200,S1112,Investionen!G4:G5200),2)</f>
        <v>0</v>
      </c>
      <c r="BA1112" s="53"/>
      <c r="BB1112" s="53">
        <f>ROUND(SUMIF(Transaktionen!A4:A5200,BA1112,Transaktionen!B4:B5200),8)</f>
        <v>0</v>
      </c>
      <c r="BC1112" s="53">
        <f>ROUND(IFERROR(SUM(BB1112*(VLOOKUP(BA1112,API!1:1048576,13,FALSE))),0),2)</f>
        <v>0</v>
      </c>
    </row>
    <row r="1113" spans="11:55" x14ac:dyDescent="0.25">
      <c r="K1113" s="145" t="s">
        <v>1329</v>
      </c>
      <c r="L1113" s="146" t="s">
        <v>2452</v>
      </c>
      <c r="M1113" s="146" t="s">
        <v>3322</v>
      </c>
      <c r="R1113" s="258"/>
      <c r="U1113">
        <f>ROUND(IFERROR(SUM(T1113*(VLOOKUP(S1113,API!1:1048576,13,FALSE))),0),2)</f>
        <v>0</v>
      </c>
      <c r="V1113">
        <f>ROUND(SUMIF(Investionen!A4:A5200,S1113,Investionen!G4:G5200),2)</f>
        <v>0</v>
      </c>
      <c r="BA1113" s="53"/>
      <c r="BB1113" s="53">
        <f>ROUND(SUMIF(Transaktionen!A4:A5200,BA1113,Transaktionen!B4:B5200),8)</f>
        <v>0</v>
      </c>
      <c r="BC1113" s="53">
        <f>ROUND(IFERROR(SUM(BB1113*(VLOOKUP(BA1113,API!1:1048576,13,FALSE))),0),2)</f>
        <v>0</v>
      </c>
    </row>
    <row r="1114" spans="11:55" x14ac:dyDescent="0.25">
      <c r="K1114" s="147" t="s">
        <v>1355</v>
      </c>
      <c r="L1114" s="148" t="s">
        <v>2493</v>
      </c>
      <c r="M1114" s="148" t="s">
        <v>3319</v>
      </c>
      <c r="R1114" s="258"/>
      <c r="U1114">
        <f>ROUND(IFERROR(SUM(T1114*(VLOOKUP(S1114,API!1:1048576,13,FALSE))),0),2)</f>
        <v>0</v>
      </c>
      <c r="V1114">
        <f>ROUND(SUMIF(Investionen!A4:A5200,S1114,Investionen!G4:G5200),2)</f>
        <v>0</v>
      </c>
      <c r="BA1114" s="53"/>
      <c r="BB1114" s="53">
        <f>ROUND(SUMIF(Transaktionen!A4:A5200,BA1114,Transaktionen!B4:B5200),8)</f>
        <v>0</v>
      </c>
      <c r="BC1114" s="53">
        <f>ROUND(IFERROR(SUM(BB1114*(VLOOKUP(BA1114,API!1:1048576,13,FALSE))),0),2)</f>
        <v>0</v>
      </c>
    </row>
    <row r="1115" spans="11:55" x14ac:dyDescent="0.25">
      <c r="K1115" s="147" t="s">
        <v>1864</v>
      </c>
      <c r="L1115" s="148" t="s">
        <v>2493</v>
      </c>
      <c r="M1115" s="148" t="s">
        <v>3854</v>
      </c>
      <c r="R1115" s="258"/>
      <c r="U1115">
        <f>ROUND(IFERROR(SUM(T1115*(VLOOKUP(S1115,API!1:1048576,13,FALSE))),0),2)</f>
        <v>0</v>
      </c>
      <c r="V1115">
        <f>ROUND(SUMIF(Investionen!A4:A5200,S1115,Investionen!G4:G5200),2)</f>
        <v>0</v>
      </c>
      <c r="BA1115" s="53"/>
      <c r="BB1115" s="53">
        <f>ROUND(SUMIF(Transaktionen!A4:A5200,BA1115,Transaktionen!B4:B5200),8)</f>
        <v>0</v>
      </c>
      <c r="BC1115" s="53">
        <f>ROUND(IFERROR(SUM(BB1115*(VLOOKUP(BA1115,API!1:1048576,13,FALSE))),0),2)</f>
        <v>0</v>
      </c>
    </row>
    <row r="1116" spans="11:55" x14ac:dyDescent="0.25">
      <c r="K1116" s="147" t="s">
        <v>1181</v>
      </c>
      <c r="L1116" s="148" t="s">
        <v>2480</v>
      </c>
      <c r="M1116" s="148" t="s">
        <v>3160</v>
      </c>
      <c r="R1116" s="258"/>
      <c r="U1116">
        <f>ROUND(IFERROR(SUM(T1116*(VLOOKUP(S1116,API!1:1048576,13,FALSE))),0),2)</f>
        <v>0</v>
      </c>
      <c r="V1116">
        <f>ROUND(SUMIF(Investionen!A4:A5200,S1116,Investionen!G4:G5200),2)</f>
        <v>0</v>
      </c>
      <c r="BA1116" s="53"/>
      <c r="BB1116" s="53">
        <f>ROUND(SUMIF(Transaktionen!A4:A5200,BA1116,Transaktionen!B4:B5200),8)</f>
        <v>0</v>
      </c>
      <c r="BC1116" s="53">
        <f>ROUND(IFERROR(SUM(BB1116*(VLOOKUP(BA1116,API!1:1048576,13,FALSE))),0),2)</f>
        <v>0</v>
      </c>
    </row>
    <row r="1117" spans="11:55" x14ac:dyDescent="0.25">
      <c r="K1117" s="145" t="s">
        <v>1989</v>
      </c>
      <c r="L1117" s="146" t="s">
        <v>2480</v>
      </c>
      <c r="M1117" s="146" t="s">
        <v>3764</v>
      </c>
      <c r="R1117" s="258"/>
      <c r="U1117">
        <f>ROUND(IFERROR(SUM(T1117*(VLOOKUP(S1117,API!1:1048576,13,FALSE))),0),2)</f>
        <v>0</v>
      </c>
      <c r="V1117">
        <f>ROUND(SUMIF(Investionen!A4:A5200,S1117,Investionen!G4:G5200),2)</f>
        <v>0</v>
      </c>
      <c r="BA1117" s="53"/>
      <c r="BB1117" s="53">
        <f>ROUND(SUMIF(Transaktionen!A4:A5200,BA1117,Transaktionen!B4:B5200),8)</f>
        <v>0</v>
      </c>
      <c r="BC1117" s="53">
        <f>ROUND(IFERROR(SUM(BB1117*(VLOOKUP(BA1117,API!1:1048576,13,FALSE))),0),2)</f>
        <v>0</v>
      </c>
    </row>
    <row r="1118" spans="11:55" x14ac:dyDescent="0.25">
      <c r="K1118" s="147" t="s">
        <v>1458</v>
      </c>
      <c r="L1118" s="148" t="s">
        <v>2553</v>
      </c>
      <c r="M1118" s="148" t="s">
        <v>3410</v>
      </c>
      <c r="R1118" s="258"/>
      <c r="U1118">
        <f>ROUND(IFERROR(SUM(T1118*(VLOOKUP(S1118,API!1:1048576,13,FALSE))),0),2)</f>
        <v>0</v>
      </c>
      <c r="V1118">
        <f>ROUND(SUMIF(Investionen!A4:A5200,S1118,Investionen!G4:G5200),2)</f>
        <v>0</v>
      </c>
      <c r="BA1118" s="53"/>
      <c r="BB1118" s="53">
        <f>ROUND(SUMIF(Transaktionen!A4:A5200,BA1118,Transaktionen!B4:B5200),8)</f>
        <v>0</v>
      </c>
      <c r="BC1118" s="53">
        <f>ROUND(IFERROR(SUM(BB1118*(VLOOKUP(BA1118,API!1:1048576,13,FALSE))),0),2)</f>
        <v>0</v>
      </c>
    </row>
    <row r="1119" spans="11:55" x14ac:dyDescent="0.25">
      <c r="K1119" s="147" t="s">
        <v>1969</v>
      </c>
      <c r="L1119" s="148" t="s">
        <v>2553</v>
      </c>
      <c r="M1119" s="148" t="s">
        <v>3949</v>
      </c>
      <c r="R1119" s="258"/>
      <c r="U1119">
        <f>ROUND(IFERROR(SUM(T1119*(VLOOKUP(S1119,API!1:1048576,13,FALSE))),0),2)</f>
        <v>0</v>
      </c>
      <c r="V1119">
        <f>ROUND(SUMIF(Investionen!A4:A5200,S1119,Investionen!G4:G5200),2)</f>
        <v>0</v>
      </c>
      <c r="BA1119" s="53"/>
      <c r="BB1119" s="53">
        <f>ROUND(SUMIF(Transaktionen!A4:A5200,BA1119,Transaktionen!B4:B5200),8)</f>
        <v>0</v>
      </c>
      <c r="BC1119" s="53">
        <f>ROUND(IFERROR(SUM(BB1119*(VLOOKUP(BA1119,API!1:1048576,13,FALSE))),0),2)</f>
        <v>0</v>
      </c>
    </row>
    <row r="1120" spans="11:55" x14ac:dyDescent="0.25">
      <c r="K1120" s="145" t="s">
        <v>2418</v>
      </c>
      <c r="L1120" s="146" t="s">
        <v>2553</v>
      </c>
      <c r="M1120" s="146" t="s">
        <v>4076</v>
      </c>
      <c r="R1120" s="258"/>
      <c r="U1120">
        <f>ROUND(IFERROR(SUM(T1120*(VLOOKUP(S1120,API!1:1048576,13,FALSE))),0),2)</f>
        <v>0</v>
      </c>
      <c r="V1120">
        <f>ROUND(SUMIF(Investionen!A4:A5200,S1120,Investionen!G4:G5200),2)</f>
        <v>0</v>
      </c>
      <c r="BA1120" s="53"/>
      <c r="BB1120" s="53">
        <f>ROUND(SUMIF(Transaktionen!A4:A5200,BA1120,Transaktionen!B4:B5200),8)</f>
        <v>0</v>
      </c>
      <c r="BC1120" s="53">
        <f>ROUND(IFERROR(SUM(BB1120*(VLOOKUP(BA1120,API!1:1048576,13,FALSE))),0),2)</f>
        <v>0</v>
      </c>
    </row>
    <row r="1121" spans="11:55" x14ac:dyDescent="0.25">
      <c r="K1121" s="147" t="s">
        <v>1772</v>
      </c>
      <c r="L1121" s="148" t="s">
        <v>2511</v>
      </c>
      <c r="M1121" s="148" t="s">
        <v>3754</v>
      </c>
      <c r="R1121" s="258"/>
      <c r="U1121">
        <f>ROUND(IFERROR(SUM(T1121*(VLOOKUP(S1121,API!1:1048576,13,FALSE))),0),2)</f>
        <v>0</v>
      </c>
      <c r="V1121">
        <f>ROUND(SUMIF(Investionen!A4:A5200,S1121,Investionen!G4:G5200),2)</f>
        <v>0</v>
      </c>
      <c r="BA1121" s="53"/>
      <c r="BB1121" s="53">
        <f>ROUND(SUMIF(Transaktionen!A4:A5200,BA1121,Transaktionen!B4:B5200),8)</f>
        <v>0</v>
      </c>
      <c r="BC1121" s="53">
        <f>ROUND(IFERROR(SUM(BB1121*(VLOOKUP(BA1121,API!1:1048576,13,FALSE))),0),2)</f>
        <v>0</v>
      </c>
    </row>
    <row r="1122" spans="11:55" x14ac:dyDescent="0.25">
      <c r="K1122" s="145" t="s">
        <v>1854</v>
      </c>
      <c r="L1122" s="146" t="s">
        <v>2511</v>
      </c>
      <c r="M1122" s="146" t="s">
        <v>3863</v>
      </c>
      <c r="R1122" s="258"/>
      <c r="U1122">
        <f>ROUND(IFERROR(SUM(T1122*(VLOOKUP(S1122,API!1:1048576,13,FALSE))),0),2)</f>
        <v>0</v>
      </c>
      <c r="V1122">
        <f>ROUND(SUMIF(Investionen!A4:A5200,S1122,Investionen!G4:G5200),2)</f>
        <v>0</v>
      </c>
      <c r="BA1122" s="53"/>
      <c r="BB1122" s="53">
        <f>ROUND(SUMIF(Transaktionen!A4:A5200,BA1122,Transaktionen!B4:B5200),8)</f>
        <v>0</v>
      </c>
      <c r="BC1122" s="53">
        <f>ROUND(IFERROR(SUM(BB1122*(VLOOKUP(BA1122,API!1:1048576,13,FALSE))),0),2)</f>
        <v>0</v>
      </c>
    </row>
    <row r="1123" spans="11:55" x14ac:dyDescent="0.25">
      <c r="K1123" s="145" t="s">
        <v>1996</v>
      </c>
      <c r="L1123" s="146" t="s">
        <v>2511</v>
      </c>
      <c r="M1123" s="146" t="s">
        <v>3991</v>
      </c>
      <c r="R1123" s="258"/>
      <c r="U1123">
        <f>ROUND(IFERROR(SUM(T1123*(VLOOKUP(S1123,API!1:1048576,13,FALSE))),0),2)</f>
        <v>0</v>
      </c>
      <c r="V1123">
        <f>ROUND(SUMIF(Investionen!A4:A5200,S1123,Investionen!G4:G5200),2)</f>
        <v>0</v>
      </c>
      <c r="BA1123" s="53"/>
      <c r="BB1123" s="53">
        <f>ROUND(SUMIF(Transaktionen!A4:A5200,BA1123,Transaktionen!B4:B5200),8)</f>
        <v>0</v>
      </c>
      <c r="BC1123" s="53">
        <f>ROUND(IFERROR(SUM(BB1123*(VLOOKUP(BA1123,API!1:1048576,13,FALSE))),0),2)</f>
        <v>0</v>
      </c>
    </row>
    <row r="1124" spans="11:55" x14ac:dyDescent="0.25">
      <c r="K1124" s="145" t="s">
        <v>1939</v>
      </c>
      <c r="L1124" s="146" t="s">
        <v>2462</v>
      </c>
      <c r="M1124" s="146" t="s">
        <v>4052</v>
      </c>
      <c r="R1124" s="258"/>
      <c r="U1124">
        <f>ROUND(IFERROR(SUM(T1124*(VLOOKUP(S1124,API!1:1048576,13,FALSE))),0),2)</f>
        <v>0</v>
      </c>
      <c r="V1124">
        <f>ROUND(SUMIF(Investionen!A4:A5200,S1124,Investionen!G4:G5200),2)</f>
        <v>0</v>
      </c>
      <c r="BA1124" s="53"/>
      <c r="BB1124" s="53">
        <f>ROUND(SUMIF(Transaktionen!A4:A5200,BA1124,Transaktionen!B4:B5200),8)</f>
        <v>0</v>
      </c>
      <c r="BC1124" s="53">
        <f>ROUND(IFERROR(SUM(BB1124*(VLOOKUP(BA1124,API!1:1048576,13,FALSE))),0),2)</f>
        <v>0</v>
      </c>
    </row>
    <row r="1125" spans="11:55" x14ac:dyDescent="0.25">
      <c r="K1125" s="147" t="s">
        <v>1206</v>
      </c>
      <c r="L1125" s="148" t="s">
        <v>2482</v>
      </c>
      <c r="M1125" s="148" t="s">
        <v>3208</v>
      </c>
      <c r="R1125" s="258"/>
      <c r="U1125">
        <f>ROUND(IFERROR(SUM(T1125*(VLOOKUP(S1125,API!1:1048576,13,FALSE))),0),2)</f>
        <v>0</v>
      </c>
      <c r="V1125">
        <f>ROUND(SUMIF(Investionen!A4:A5200,S1125,Investionen!G4:G5200),2)</f>
        <v>0</v>
      </c>
      <c r="BA1125" s="53"/>
      <c r="BB1125" s="53">
        <f>ROUND(SUMIF(Transaktionen!A4:A5200,BA1125,Transaktionen!B4:B5200),8)</f>
        <v>0</v>
      </c>
      <c r="BC1125" s="53">
        <f>ROUND(IFERROR(SUM(BB1125*(VLOOKUP(BA1125,API!1:1048576,13,FALSE))),0),2)</f>
        <v>0</v>
      </c>
    </row>
    <row r="1126" spans="11:55" x14ac:dyDescent="0.25">
      <c r="K1126" s="145" t="s">
        <v>2147</v>
      </c>
      <c r="L1126" s="146" t="s">
        <v>2482</v>
      </c>
      <c r="M1126" s="146" t="s">
        <v>4153</v>
      </c>
      <c r="R1126" s="258"/>
      <c r="U1126">
        <f>ROUND(IFERROR(SUM(T1126*(VLOOKUP(S1126,API!1:1048576,13,FALSE))),0),2)</f>
        <v>0</v>
      </c>
      <c r="V1126">
        <f>ROUND(SUMIF(Investionen!A4:A5200,S1126,Investionen!G4:G5200),2)</f>
        <v>0</v>
      </c>
      <c r="BA1126" s="53"/>
      <c r="BB1126" s="53">
        <f>ROUND(SUMIF(Transaktionen!A4:A5200,BA1126,Transaktionen!B4:B5200),8)</f>
        <v>0</v>
      </c>
      <c r="BC1126" s="53">
        <f>ROUND(IFERROR(SUM(BB1126*(VLOOKUP(BA1126,API!1:1048576,13,FALSE))),0),2)</f>
        <v>0</v>
      </c>
    </row>
    <row r="1127" spans="11:55" x14ac:dyDescent="0.25">
      <c r="K1127" s="145" t="s">
        <v>1243</v>
      </c>
      <c r="L1127" s="146" t="s">
        <v>2800</v>
      </c>
      <c r="M1127" s="146" t="s">
        <v>3219</v>
      </c>
      <c r="R1127" s="258"/>
      <c r="U1127">
        <f>ROUND(IFERROR(SUM(T1127*(VLOOKUP(S1127,API!1:1048576,13,FALSE))),0),2)</f>
        <v>0</v>
      </c>
      <c r="V1127">
        <f>ROUND(SUMIF(Investionen!A4:A5200,S1127,Investionen!G4:G5200),2)</f>
        <v>0</v>
      </c>
      <c r="BA1127" s="53"/>
      <c r="BB1127" s="53">
        <f>ROUND(SUMIF(Transaktionen!A4:A5200,BA1127,Transaktionen!B4:B5200),8)</f>
        <v>0</v>
      </c>
      <c r="BC1127" s="53">
        <f>ROUND(IFERROR(SUM(BB1127*(VLOOKUP(BA1127,API!1:1048576,13,FALSE))),0),2)</f>
        <v>0</v>
      </c>
    </row>
    <row r="1128" spans="11:55" x14ac:dyDescent="0.25">
      <c r="K1128" s="147" t="s">
        <v>1596</v>
      </c>
      <c r="L1128" s="148" t="s">
        <v>2800</v>
      </c>
      <c r="M1128" s="148" t="s">
        <v>3630</v>
      </c>
      <c r="R1128" s="258"/>
      <c r="U1128">
        <f>ROUND(IFERROR(SUM(T1128*(VLOOKUP(S1128,API!1:1048576,13,FALSE))),0),2)</f>
        <v>0</v>
      </c>
      <c r="V1128">
        <f>ROUND(SUMIF(Investionen!A4:A5200,S1128,Investionen!G4:G5200),2)</f>
        <v>0</v>
      </c>
      <c r="BA1128" s="53"/>
      <c r="BB1128" s="53">
        <f>ROUND(SUMIF(Transaktionen!A4:A5200,BA1128,Transaktionen!B4:B5200),8)</f>
        <v>0</v>
      </c>
      <c r="BC1128" s="53">
        <f>ROUND(IFERROR(SUM(BB1128*(VLOOKUP(BA1128,API!1:1048576,13,FALSE))),0),2)</f>
        <v>0</v>
      </c>
    </row>
    <row r="1129" spans="11:55" x14ac:dyDescent="0.25">
      <c r="K1129" s="145" t="s">
        <v>1810</v>
      </c>
      <c r="L1129" s="146" t="s">
        <v>2800</v>
      </c>
      <c r="M1129" s="146" t="s">
        <v>3741</v>
      </c>
      <c r="R1129" s="258"/>
      <c r="U1129">
        <f>ROUND(IFERROR(SUM(T1129*(VLOOKUP(S1129,API!1:1048576,13,FALSE))),0),2)</f>
        <v>0</v>
      </c>
      <c r="V1129">
        <f>ROUND(SUMIF(Investionen!A4:A5200,S1129,Investionen!G4:G5200),2)</f>
        <v>0</v>
      </c>
      <c r="BA1129" s="53"/>
      <c r="BB1129" s="53">
        <f>ROUND(SUMIF(Transaktionen!A4:A5200,BA1129,Transaktionen!B4:B5200),8)</f>
        <v>0</v>
      </c>
      <c r="BC1129" s="53">
        <f>ROUND(IFERROR(SUM(BB1129*(VLOOKUP(BA1129,API!1:1048576,13,FALSE))),0),2)</f>
        <v>0</v>
      </c>
    </row>
    <row r="1130" spans="11:55" x14ac:dyDescent="0.25">
      <c r="K1130" s="145" t="s">
        <v>1845</v>
      </c>
      <c r="L1130" s="146" t="s">
        <v>2800</v>
      </c>
      <c r="M1130" s="146" t="s">
        <v>3826</v>
      </c>
      <c r="R1130" s="258"/>
      <c r="U1130">
        <f>ROUND(IFERROR(SUM(T1130*(VLOOKUP(S1130,API!1:1048576,13,FALSE))),0),2)</f>
        <v>0</v>
      </c>
      <c r="V1130">
        <f>ROUND(SUMIF(Investionen!A4:A5200,S1130,Investionen!G4:G5200),2)</f>
        <v>0</v>
      </c>
      <c r="BA1130" s="53"/>
      <c r="BB1130" s="53">
        <f>ROUND(SUMIF(Transaktionen!A4:A5200,BA1130,Transaktionen!B4:B5200),8)</f>
        <v>0</v>
      </c>
      <c r="BC1130" s="53">
        <f>ROUND(IFERROR(SUM(BB1130*(VLOOKUP(BA1130,API!1:1048576,13,FALSE))),0),2)</f>
        <v>0</v>
      </c>
    </row>
    <row r="1131" spans="11:55" x14ac:dyDescent="0.25">
      <c r="K1131" s="147" t="s">
        <v>2114</v>
      </c>
      <c r="L1131" s="148" t="s">
        <v>2800</v>
      </c>
      <c r="M1131" s="148" t="s">
        <v>4084</v>
      </c>
      <c r="R1131" s="258"/>
      <c r="U1131">
        <f>ROUND(IFERROR(SUM(T1131*(VLOOKUP(S1131,API!1:1048576,13,FALSE))),0),2)</f>
        <v>0</v>
      </c>
      <c r="V1131">
        <f>ROUND(SUMIF(Investionen!A4:A5200,S1131,Investionen!G4:G5200),2)</f>
        <v>0</v>
      </c>
      <c r="BA1131" s="53"/>
      <c r="BB1131" s="53">
        <f>ROUND(SUMIF(Transaktionen!A4:A5200,BA1131,Transaktionen!B4:B5200),8)</f>
        <v>0</v>
      </c>
      <c r="BC1131" s="53">
        <f>ROUND(IFERROR(SUM(BB1131*(VLOOKUP(BA1131,API!1:1048576,13,FALSE))),0),2)</f>
        <v>0</v>
      </c>
    </row>
    <row r="1132" spans="11:55" x14ac:dyDescent="0.25">
      <c r="K1132" s="147" t="s">
        <v>2182</v>
      </c>
      <c r="L1132" s="148" t="s">
        <v>2800</v>
      </c>
      <c r="M1132" s="148" t="s">
        <v>4175</v>
      </c>
      <c r="R1132" s="258"/>
      <c r="U1132">
        <f>ROUND(IFERROR(SUM(T1132*(VLOOKUP(S1132,API!1:1048576,13,FALSE))),0),2)</f>
        <v>0</v>
      </c>
      <c r="V1132">
        <f>ROUND(SUMIF(Investionen!A4:A5200,S1132,Investionen!G4:G5200),2)</f>
        <v>0</v>
      </c>
      <c r="BA1132" s="53"/>
      <c r="BB1132" s="53">
        <f>ROUND(SUMIF(Transaktionen!A4:A5200,BA1132,Transaktionen!B4:B5200),8)</f>
        <v>0</v>
      </c>
      <c r="BC1132" s="53">
        <f>ROUND(IFERROR(SUM(BB1132*(VLOOKUP(BA1132,API!1:1048576,13,FALSE))),0),2)</f>
        <v>0</v>
      </c>
    </row>
    <row r="1133" spans="11:55" x14ac:dyDescent="0.25">
      <c r="K1133" s="147" t="s">
        <v>1034</v>
      </c>
      <c r="L1133" s="148" t="s">
        <v>2580</v>
      </c>
      <c r="M1133" s="148" t="s">
        <v>3072</v>
      </c>
      <c r="R1133" s="258"/>
      <c r="U1133">
        <f>ROUND(IFERROR(SUM(T1133*(VLOOKUP(S1133,API!1:1048576,13,FALSE))),0),2)</f>
        <v>0</v>
      </c>
      <c r="V1133">
        <f>ROUND(SUMIF(Investionen!A4:A5200,S1133,Investionen!G4:G5200),2)</f>
        <v>0</v>
      </c>
      <c r="BA1133" s="53"/>
      <c r="BB1133" s="53">
        <f>ROUND(SUMIF(Transaktionen!A4:A5200,BA1133,Transaktionen!B4:B5200),8)</f>
        <v>0</v>
      </c>
      <c r="BC1133" s="53">
        <f>ROUND(IFERROR(SUM(BB1133*(VLOOKUP(BA1133,API!1:1048576,13,FALSE))),0),2)</f>
        <v>0</v>
      </c>
    </row>
    <row r="1134" spans="11:55" x14ac:dyDescent="0.25">
      <c r="K1134" s="147" t="s">
        <v>1266</v>
      </c>
      <c r="L1134" s="148" t="s">
        <v>2580</v>
      </c>
      <c r="M1134" s="148" t="s">
        <v>3276</v>
      </c>
      <c r="R1134" s="258"/>
      <c r="U1134">
        <f>ROUND(IFERROR(SUM(T1134*(VLOOKUP(S1134,API!1:1048576,13,FALSE))),0),2)</f>
        <v>0</v>
      </c>
      <c r="V1134">
        <f>ROUND(SUMIF(Investionen!A4:A5200,S1134,Investionen!G4:G5200),2)</f>
        <v>0</v>
      </c>
      <c r="BA1134" s="53"/>
      <c r="BB1134" s="53">
        <f>ROUND(SUMIF(Transaktionen!A4:A5200,BA1134,Transaktionen!B4:B5200),8)</f>
        <v>0</v>
      </c>
      <c r="BC1134" s="53">
        <f>ROUND(IFERROR(SUM(BB1134*(VLOOKUP(BA1134,API!1:1048576,13,FALSE))),0),2)</f>
        <v>0</v>
      </c>
    </row>
    <row r="1135" spans="11:55" x14ac:dyDescent="0.25">
      <c r="K1135" s="145" t="s">
        <v>1794</v>
      </c>
      <c r="L1135" s="146" t="s">
        <v>2580</v>
      </c>
      <c r="M1135" s="146" t="s">
        <v>3788</v>
      </c>
      <c r="R1135" s="258"/>
      <c r="U1135">
        <f>ROUND(IFERROR(SUM(T1135*(VLOOKUP(S1135,API!1:1048576,13,FALSE))),0),2)</f>
        <v>0</v>
      </c>
      <c r="V1135">
        <f>ROUND(SUMIF(Investionen!A4:A5200,S1135,Investionen!G4:G5200),2)</f>
        <v>0</v>
      </c>
      <c r="BA1135" s="53"/>
      <c r="BB1135" s="53">
        <f>ROUND(SUMIF(Transaktionen!A4:A5200,BA1135,Transaktionen!B4:B5200),8)</f>
        <v>0</v>
      </c>
      <c r="BC1135" s="53">
        <f>ROUND(IFERROR(SUM(BB1135*(VLOOKUP(BA1135,API!1:1048576,13,FALSE))),0),2)</f>
        <v>0</v>
      </c>
    </row>
    <row r="1136" spans="11:55" x14ac:dyDescent="0.25">
      <c r="K1136" s="147" t="s">
        <v>2116</v>
      </c>
      <c r="L1136" s="148" t="s">
        <v>2580</v>
      </c>
      <c r="M1136" s="148" t="s">
        <v>4077</v>
      </c>
      <c r="R1136" s="258"/>
      <c r="U1136">
        <f>ROUND(IFERROR(SUM(T1136*(VLOOKUP(S1136,API!1:1048576,13,FALSE))),0),2)</f>
        <v>0</v>
      </c>
      <c r="V1136">
        <f>ROUND(SUMIF(Investionen!A4:A5200,S1136,Investionen!G4:G5200),2)</f>
        <v>0</v>
      </c>
      <c r="BA1136" s="53"/>
      <c r="BB1136" s="53">
        <f>ROUND(SUMIF(Transaktionen!A4:A5200,BA1136,Transaktionen!B4:B5200),8)</f>
        <v>0</v>
      </c>
      <c r="BC1136" s="53">
        <f>ROUND(IFERROR(SUM(BB1136*(VLOOKUP(BA1136,API!1:1048576,13,FALSE))),0),2)</f>
        <v>0</v>
      </c>
    </row>
    <row r="1137" spans="11:55" x14ac:dyDescent="0.25">
      <c r="K1137" s="145" t="s">
        <v>2207</v>
      </c>
      <c r="L1137" s="146" t="s">
        <v>2580</v>
      </c>
      <c r="M1137" s="146" t="s">
        <v>3018</v>
      </c>
      <c r="R1137" s="258"/>
      <c r="U1137">
        <f>ROUND(IFERROR(SUM(T1137*(VLOOKUP(S1137,API!1:1048576,13,FALSE))),0),2)</f>
        <v>0</v>
      </c>
      <c r="V1137">
        <f>ROUND(SUMIF(Investionen!A4:A5200,S1137,Investionen!G4:G5200),2)</f>
        <v>0</v>
      </c>
      <c r="BA1137" s="53"/>
      <c r="BB1137" s="53">
        <f>ROUND(SUMIF(Transaktionen!A4:A5200,BA1137,Transaktionen!B4:B5200),8)</f>
        <v>0</v>
      </c>
      <c r="BC1137" s="53">
        <f>ROUND(IFERROR(SUM(BB1137*(VLOOKUP(BA1137,API!1:1048576,13,FALSE))),0),2)</f>
        <v>0</v>
      </c>
    </row>
    <row r="1138" spans="11:55" x14ac:dyDescent="0.25">
      <c r="K1138" s="145" t="s">
        <v>939</v>
      </c>
      <c r="L1138" s="146" t="s">
        <v>2502</v>
      </c>
      <c r="M1138" s="146" t="s">
        <v>3161</v>
      </c>
      <c r="R1138" s="258"/>
      <c r="U1138">
        <f>ROUND(IFERROR(SUM(T1138*(VLOOKUP(S1138,API!1:1048576,13,FALSE))),0),2)</f>
        <v>0</v>
      </c>
      <c r="V1138">
        <f>ROUND(SUMIF(Investionen!A4:A5200,S1138,Investionen!G4:G5200),2)</f>
        <v>0</v>
      </c>
      <c r="BA1138" s="53"/>
      <c r="BB1138" s="53">
        <f>ROUND(SUMIF(Transaktionen!A4:A5200,BA1138,Transaktionen!B4:B5200),8)</f>
        <v>0</v>
      </c>
      <c r="BC1138" s="53">
        <f>ROUND(IFERROR(SUM(BB1138*(VLOOKUP(BA1138,API!1:1048576,13,FALSE))),0),2)</f>
        <v>0</v>
      </c>
    </row>
    <row r="1139" spans="11:55" x14ac:dyDescent="0.25">
      <c r="K1139" s="147" t="s">
        <v>1407</v>
      </c>
      <c r="L1139" s="148" t="s">
        <v>2502</v>
      </c>
      <c r="M1139" s="148" t="s">
        <v>3379</v>
      </c>
      <c r="R1139" s="258"/>
      <c r="U1139">
        <f>ROUND(IFERROR(SUM(T1139*(VLOOKUP(S1139,API!1:1048576,13,FALSE))),0),2)</f>
        <v>0</v>
      </c>
      <c r="V1139">
        <f>ROUND(SUMIF(Investionen!A4:A5200,S1139,Investionen!G4:G5200),2)</f>
        <v>0</v>
      </c>
      <c r="BA1139" s="53"/>
      <c r="BB1139" s="53">
        <f>ROUND(SUMIF(Transaktionen!A4:A5200,BA1139,Transaktionen!B4:B5200),8)</f>
        <v>0</v>
      </c>
      <c r="BC1139" s="53">
        <f>ROUND(IFERROR(SUM(BB1139*(VLOOKUP(BA1139,API!1:1048576,13,FALSE))),0),2)</f>
        <v>0</v>
      </c>
    </row>
    <row r="1140" spans="11:55" x14ac:dyDescent="0.25">
      <c r="K1140" s="145" t="s">
        <v>1722</v>
      </c>
      <c r="L1140" s="146" t="s">
        <v>2502</v>
      </c>
      <c r="M1140" s="146" t="s">
        <v>3687</v>
      </c>
      <c r="R1140" s="258"/>
      <c r="U1140">
        <f>ROUND(IFERROR(SUM(T1140*(VLOOKUP(S1140,API!1:1048576,13,FALSE))),0),2)</f>
        <v>0</v>
      </c>
      <c r="V1140">
        <f>ROUND(SUMIF(Investionen!A4:A5200,S1140,Investionen!G4:G5200),2)</f>
        <v>0</v>
      </c>
      <c r="BA1140" s="53"/>
      <c r="BB1140" s="53">
        <f>ROUND(SUMIF(Transaktionen!A4:A5200,BA1140,Transaktionen!B4:B5200),8)</f>
        <v>0</v>
      </c>
      <c r="BC1140" s="53">
        <f>ROUND(IFERROR(SUM(BB1140*(VLOOKUP(BA1140,API!1:1048576,13,FALSE))),0),2)</f>
        <v>0</v>
      </c>
    </row>
    <row r="1141" spans="11:55" x14ac:dyDescent="0.25">
      <c r="K1141" s="147" t="s">
        <v>1838</v>
      </c>
      <c r="L1141" s="148" t="s">
        <v>2502</v>
      </c>
      <c r="M1141" s="148" t="s">
        <v>3848</v>
      </c>
      <c r="R1141" s="258"/>
      <c r="U1141">
        <f>ROUND(IFERROR(SUM(T1141*(VLOOKUP(S1141,API!1:1048576,13,FALSE))),0),2)</f>
        <v>0</v>
      </c>
      <c r="V1141">
        <f>ROUND(SUMIF(Investionen!A4:A5200,S1141,Investionen!G4:G5200),2)</f>
        <v>0</v>
      </c>
      <c r="BA1141" s="53"/>
      <c r="BB1141" s="53">
        <f>ROUND(SUMIF(Transaktionen!A4:A5200,BA1141,Transaktionen!B4:B5200),8)</f>
        <v>0</v>
      </c>
      <c r="BC1141" s="53">
        <f>ROUND(IFERROR(SUM(BB1141*(VLOOKUP(BA1141,API!1:1048576,13,FALSE))),0),2)</f>
        <v>0</v>
      </c>
    </row>
    <row r="1142" spans="11:55" x14ac:dyDescent="0.25">
      <c r="K1142" s="145" t="s">
        <v>2260</v>
      </c>
      <c r="L1142" s="146" t="s">
        <v>2502</v>
      </c>
      <c r="M1142" s="146" t="s">
        <v>4274</v>
      </c>
      <c r="R1142" s="258"/>
      <c r="U1142">
        <f>ROUND(IFERROR(SUM(T1142*(VLOOKUP(S1142,API!1:1048576,13,FALSE))),0),2)</f>
        <v>0</v>
      </c>
      <c r="V1142">
        <f>ROUND(SUMIF(Investionen!A4:A5200,S1142,Investionen!G4:G5200),2)</f>
        <v>0</v>
      </c>
      <c r="BA1142" s="53"/>
      <c r="BB1142" s="53">
        <f>ROUND(SUMIF(Transaktionen!A4:A5200,BA1142,Transaktionen!B4:B5200),8)</f>
        <v>0</v>
      </c>
      <c r="BC1142" s="53">
        <f>ROUND(IFERROR(SUM(BB1142*(VLOOKUP(BA1142,API!1:1048576,13,FALSE))),0),2)</f>
        <v>0</v>
      </c>
    </row>
    <row r="1143" spans="11:55" x14ac:dyDescent="0.25">
      <c r="K1143" s="145" t="s">
        <v>1327</v>
      </c>
      <c r="L1143" s="146" t="s">
        <v>2583</v>
      </c>
      <c r="M1143" s="146" t="s">
        <v>3310</v>
      </c>
      <c r="R1143" s="258"/>
      <c r="U1143">
        <f>ROUND(IFERROR(SUM(T1143*(VLOOKUP(S1143,API!1:1048576,13,FALSE))),0),2)</f>
        <v>0</v>
      </c>
      <c r="V1143">
        <f>ROUND(SUMIF(Investionen!A4:A5200,S1143,Investionen!G4:G5200),2)</f>
        <v>0</v>
      </c>
      <c r="BA1143" s="53"/>
      <c r="BB1143" s="53">
        <f>ROUND(SUMIF(Transaktionen!A4:A5200,BA1143,Transaktionen!B4:B5200),8)</f>
        <v>0</v>
      </c>
      <c r="BC1143" s="53">
        <f>ROUND(IFERROR(SUM(BB1143*(VLOOKUP(BA1143,API!1:1048576,13,FALSE))),0),2)</f>
        <v>0</v>
      </c>
    </row>
    <row r="1144" spans="11:55" x14ac:dyDescent="0.25">
      <c r="K1144" s="145" t="s">
        <v>1321</v>
      </c>
      <c r="L1144" s="146" t="s">
        <v>2583</v>
      </c>
      <c r="M1144" s="146" t="s">
        <v>3331</v>
      </c>
      <c r="R1144" s="258"/>
      <c r="U1144">
        <f>ROUND(IFERROR(SUM(T1144*(VLOOKUP(S1144,API!1:1048576,13,FALSE))),0),2)</f>
        <v>0</v>
      </c>
      <c r="V1144">
        <f>ROUND(SUMIF(Investionen!A4:A5200,S1144,Investionen!G4:G5200),2)</f>
        <v>0</v>
      </c>
      <c r="BA1144" s="53"/>
      <c r="BB1144" s="53">
        <f>ROUND(SUMIF(Transaktionen!A4:A5200,BA1144,Transaktionen!B4:B5200),8)</f>
        <v>0</v>
      </c>
      <c r="BC1144" s="53">
        <f>ROUND(IFERROR(SUM(BB1144*(VLOOKUP(BA1144,API!1:1048576,13,FALSE))),0),2)</f>
        <v>0</v>
      </c>
    </row>
    <row r="1145" spans="11:55" x14ac:dyDescent="0.25">
      <c r="K1145" s="145" t="s">
        <v>1372</v>
      </c>
      <c r="L1145" s="146" t="s">
        <v>2583</v>
      </c>
      <c r="M1145" s="146" t="s">
        <v>3405</v>
      </c>
      <c r="R1145" s="258"/>
      <c r="U1145">
        <f>ROUND(IFERROR(SUM(T1145*(VLOOKUP(S1145,API!1:1048576,13,FALSE))),0),2)</f>
        <v>0</v>
      </c>
      <c r="V1145">
        <f>ROUND(SUMIF(Investionen!A4:A5200,S1145,Investionen!G4:G5200),2)</f>
        <v>0</v>
      </c>
      <c r="BA1145" s="53"/>
      <c r="BB1145" s="53">
        <f>ROUND(SUMIF(Transaktionen!A4:A5200,BA1145,Transaktionen!B4:B5200),8)</f>
        <v>0</v>
      </c>
      <c r="BC1145" s="53">
        <f>ROUND(IFERROR(SUM(BB1145*(VLOOKUP(BA1145,API!1:1048576,13,FALSE))),0),2)</f>
        <v>0</v>
      </c>
    </row>
    <row r="1146" spans="11:55" x14ac:dyDescent="0.25">
      <c r="K1146" s="147" t="s">
        <v>1402</v>
      </c>
      <c r="L1146" s="148" t="s">
        <v>2583</v>
      </c>
      <c r="M1146" s="148" t="s">
        <v>3419</v>
      </c>
      <c r="R1146" s="258"/>
      <c r="U1146">
        <f>ROUND(IFERROR(SUM(T1146*(VLOOKUP(S1146,API!1:1048576,13,FALSE))),0),2)</f>
        <v>0</v>
      </c>
      <c r="V1146">
        <f>ROUND(SUMIF(Investionen!A4:A5200,S1146,Investionen!G4:G5200),2)</f>
        <v>0</v>
      </c>
      <c r="BA1146" s="53"/>
      <c r="BB1146" s="53">
        <f>ROUND(SUMIF(Transaktionen!A4:A5200,BA1146,Transaktionen!B4:B5200),8)</f>
        <v>0</v>
      </c>
      <c r="BC1146" s="53">
        <f>ROUND(IFERROR(SUM(BB1146*(VLOOKUP(BA1146,API!1:1048576,13,FALSE))),0),2)</f>
        <v>0</v>
      </c>
    </row>
    <row r="1147" spans="11:55" x14ac:dyDescent="0.25">
      <c r="K1147" s="147" t="s">
        <v>1917</v>
      </c>
      <c r="L1147" s="148" t="s">
        <v>2583</v>
      </c>
      <c r="M1147" s="148" t="s">
        <v>3891</v>
      </c>
      <c r="R1147" s="258"/>
      <c r="U1147">
        <f>ROUND(IFERROR(SUM(T1147*(VLOOKUP(S1147,API!1:1048576,13,FALSE))),0),2)</f>
        <v>0</v>
      </c>
      <c r="V1147">
        <f>ROUND(SUMIF(Investionen!A4:A5200,S1147,Investionen!G4:G5200),2)</f>
        <v>0</v>
      </c>
      <c r="BA1147" s="53"/>
      <c r="BB1147" s="53">
        <f>ROUND(SUMIF(Transaktionen!A4:A5200,BA1147,Transaktionen!B4:B5200),8)</f>
        <v>0</v>
      </c>
      <c r="BC1147" s="53">
        <f>ROUND(IFERROR(SUM(BB1147*(VLOOKUP(BA1147,API!1:1048576,13,FALSE))),0),2)</f>
        <v>0</v>
      </c>
    </row>
    <row r="1148" spans="11:55" x14ac:dyDescent="0.25">
      <c r="K1148" s="145" t="s">
        <v>2638</v>
      </c>
      <c r="L1148" s="146" t="s">
        <v>2514</v>
      </c>
      <c r="M1148" s="146" t="s">
        <v>3263</v>
      </c>
      <c r="R1148" s="258"/>
      <c r="U1148">
        <f>ROUND(IFERROR(SUM(T1148*(VLOOKUP(S1148,API!1:1048576,13,FALSE))),0),2)</f>
        <v>0</v>
      </c>
      <c r="V1148">
        <f>ROUND(SUMIF(Investionen!A4:A5200,S1148,Investionen!G4:G5200),2)</f>
        <v>0</v>
      </c>
      <c r="BA1148" s="53"/>
      <c r="BB1148" s="53">
        <f>ROUND(SUMIF(Transaktionen!A4:A5200,BA1148,Transaktionen!B4:B5200),8)</f>
        <v>0</v>
      </c>
      <c r="BC1148" s="53">
        <f>ROUND(IFERROR(SUM(BB1148*(VLOOKUP(BA1148,API!1:1048576,13,FALSE))),0),2)</f>
        <v>0</v>
      </c>
    </row>
    <row r="1149" spans="11:55" x14ac:dyDescent="0.25">
      <c r="K1149" s="147" t="s">
        <v>922</v>
      </c>
      <c r="L1149" s="148" t="s">
        <v>2542</v>
      </c>
      <c r="M1149" s="148" t="s">
        <v>3093</v>
      </c>
      <c r="R1149" s="258"/>
      <c r="U1149">
        <f>ROUND(IFERROR(SUM(T1149*(VLOOKUP(S1149,API!1:1048576,13,FALSE))),0),2)</f>
        <v>0</v>
      </c>
      <c r="V1149">
        <f>ROUND(SUMIF(Investionen!A4:A5200,S1149,Investionen!G4:G5200),2)</f>
        <v>0</v>
      </c>
      <c r="BA1149" s="53"/>
      <c r="BB1149" s="53">
        <f>ROUND(SUMIF(Transaktionen!A4:A5200,BA1149,Transaktionen!B4:B5200),8)</f>
        <v>0</v>
      </c>
      <c r="BC1149" s="53">
        <f>ROUND(IFERROR(SUM(BB1149*(VLOOKUP(BA1149,API!1:1048576,13,FALSE))),0),2)</f>
        <v>0</v>
      </c>
    </row>
    <row r="1150" spans="11:55" x14ac:dyDescent="0.25">
      <c r="K1150" s="147" t="s">
        <v>1177</v>
      </c>
      <c r="L1150" s="148" t="s">
        <v>2542</v>
      </c>
      <c r="M1150" s="148" t="s">
        <v>3156</v>
      </c>
      <c r="R1150" s="258"/>
      <c r="U1150">
        <f>ROUND(IFERROR(SUM(T1150*(VLOOKUP(S1150,API!1:1048576,13,FALSE))),0),2)</f>
        <v>0</v>
      </c>
      <c r="V1150">
        <f>ROUND(SUMIF(Investionen!A4:A5200,S1150,Investionen!G4:G5200),2)</f>
        <v>0</v>
      </c>
      <c r="BA1150" s="53"/>
      <c r="BB1150" s="53">
        <f>ROUND(SUMIF(Transaktionen!A4:A5200,BA1150,Transaktionen!B4:B5200),8)</f>
        <v>0</v>
      </c>
      <c r="BC1150" s="53">
        <f>ROUND(IFERROR(SUM(BB1150*(VLOOKUP(BA1150,API!1:1048576,13,FALSE))),0),2)</f>
        <v>0</v>
      </c>
    </row>
    <row r="1151" spans="11:55" x14ac:dyDescent="0.25">
      <c r="K1151" s="145" t="s">
        <v>1454</v>
      </c>
      <c r="L1151" s="146" t="s">
        <v>2542</v>
      </c>
      <c r="M1151" s="146" t="s">
        <v>3462</v>
      </c>
      <c r="R1151" s="258"/>
      <c r="U1151">
        <f>ROUND(IFERROR(SUM(T1151*(VLOOKUP(S1151,API!1:1048576,13,FALSE))),0),2)</f>
        <v>0</v>
      </c>
      <c r="V1151">
        <f>ROUND(SUMIF(Investionen!A4:A5200,S1151,Investionen!G4:G5200),2)</f>
        <v>0</v>
      </c>
      <c r="BA1151" s="53"/>
      <c r="BB1151" s="53">
        <f>ROUND(SUMIF(Transaktionen!A4:A5200,BA1151,Transaktionen!B4:B5200),8)</f>
        <v>0</v>
      </c>
      <c r="BC1151" s="53">
        <f>ROUND(IFERROR(SUM(BB1151*(VLOOKUP(BA1151,API!1:1048576,13,FALSE))),0),2)</f>
        <v>0</v>
      </c>
    </row>
    <row r="1152" spans="11:55" x14ac:dyDescent="0.25">
      <c r="K1152" s="145" t="s">
        <v>1446</v>
      </c>
      <c r="L1152" s="146" t="s">
        <v>2542</v>
      </c>
      <c r="M1152" s="146" t="s">
        <v>3473</v>
      </c>
      <c r="R1152" s="258"/>
      <c r="U1152">
        <f>ROUND(IFERROR(SUM(T1152*(VLOOKUP(S1152,API!1:1048576,13,FALSE))),0),2)</f>
        <v>0</v>
      </c>
      <c r="V1152">
        <f>ROUND(SUMIF(Investionen!A4:A5200,S1152,Investionen!G4:G5200),2)</f>
        <v>0</v>
      </c>
      <c r="BA1152" s="53"/>
      <c r="BB1152" s="53">
        <f>ROUND(SUMIF(Transaktionen!A4:A5200,BA1152,Transaktionen!B4:B5200),8)</f>
        <v>0</v>
      </c>
      <c r="BC1152" s="53">
        <f>ROUND(IFERROR(SUM(BB1152*(VLOOKUP(BA1152,API!1:1048576,13,FALSE))),0),2)</f>
        <v>0</v>
      </c>
    </row>
    <row r="1153" spans="11:55" x14ac:dyDescent="0.25">
      <c r="K1153" s="145" t="s">
        <v>1503</v>
      </c>
      <c r="L1153" s="146" t="s">
        <v>2542</v>
      </c>
      <c r="M1153" s="146" t="s">
        <v>3494</v>
      </c>
      <c r="R1153" s="258"/>
      <c r="U1153">
        <f>ROUND(IFERROR(SUM(T1153*(VLOOKUP(S1153,API!1:1048576,13,FALSE))),0),2)</f>
        <v>0</v>
      </c>
      <c r="V1153">
        <f>ROUND(SUMIF(Investionen!A4:A5200,S1153,Investionen!G4:G5200),2)</f>
        <v>0</v>
      </c>
      <c r="BA1153" s="53"/>
      <c r="BB1153" s="53">
        <f>ROUND(SUMIF(Transaktionen!A4:A5200,BA1153,Transaktionen!B4:B5200),8)</f>
        <v>0</v>
      </c>
      <c r="BC1153" s="53">
        <f>ROUND(IFERROR(SUM(BB1153*(VLOOKUP(BA1153,API!1:1048576,13,FALSE))),0),2)</f>
        <v>0</v>
      </c>
    </row>
    <row r="1154" spans="11:55" x14ac:dyDescent="0.25">
      <c r="K1154" s="147" t="s">
        <v>1791</v>
      </c>
      <c r="L1154" s="148" t="s">
        <v>1208</v>
      </c>
      <c r="M1154" s="148" t="s">
        <v>3761</v>
      </c>
      <c r="R1154" s="258"/>
      <c r="U1154">
        <f>ROUND(IFERROR(SUM(T1154*(VLOOKUP(S1154,API!1:1048576,13,FALSE))),0),2)</f>
        <v>0</v>
      </c>
      <c r="V1154">
        <f>ROUND(SUMIF(Investionen!A4:A5200,S1154,Investionen!G4:G5200),2)</f>
        <v>0</v>
      </c>
      <c r="BA1154" s="53"/>
      <c r="BB1154" s="53">
        <f>ROUND(SUMIF(Transaktionen!A4:A5200,BA1154,Transaktionen!B4:B5200),8)</f>
        <v>0</v>
      </c>
      <c r="BC1154" s="53">
        <f>ROUND(IFERROR(SUM(BB1154*(VLOOKUP(BA1154,API!1:1048576,13,FALSE))),0),2)</f>
        <v>0</v>
      </c>
    </row>
    <row r="1155" spans="11:55" x14ac:dyDescent="0.25">
      <c r="K1155" s="147" t="s">
        <v>846</v>
      </c>
      <c r="L1155" s="148" t="s">
        <v>2432</v>
      </c>
      <c r="M1155" s="148" t="s">
        <v>3030</v>
      </c>
      <c r="R1155" s="258"/>
      <c r="U1155">
        <f>ROUND(IFERROR(SUM(T1155*(VLOOKUP(S1155,API!1:1048576,13,FALSE))),0),2)</f>
        <v>0</v>
      </c>
      <c r="V1155">
        <f>ROUND(SUMIF(Investionen!A4:A5200,S1155,Investionen!G4:G5200),2)</f>
        <v>0</v>
      </c>
      <c r="BA1155" s="53"/>
      <c r="BB1155" s="53">
        <f>ROUND(SUMIF(Transaktionen!A4:A5200,BA1155,Transaktionen!B4:B5200),8)</f>
        <v>0</v>
      </c>
      <c r="BC1155" s="53">
        <f>ROUND(IFERROR(SUM(BB1155*(VLOOKUP(BA1155,API!1:1048576,13,FALSE))),0),2)</f>
        <v>0</v>
      </c>
    </row>
    <row r="1156" spans="11:55" x14ac:dyDescent="0.25">
      <c r="K1156" s="147" t="s">
        <v>1459</v>
      </c>
      <c r="L1156" s="148" t="s">
        <v>2432</v>
      </c>
      <c r="M1156" s="148" t="s">
        <v>3495</v>
      </c>
      <c r="R1156" s="258"/>
      <c r="U1156">
        <f>ROUND(IFERROR(SUM(T1156*(VLOOKUP(S1156,API!1:1048576,13,FALSE))),0),2)</f>
        <v>0</v>
      </c>
      <c r="V1156">
        <f>ROUND(SUMIF(Investionen!A4:A5200,S1156,Investionen!G4:G5200),2)</f>
        <v>0</v>
      </c>
      <c r="BA1156" s="53"/>
      <c r="BB1156" s="53">
        <f>ROUND(SUMIF(Transaktionen!A4:A5200,BA1156,Transaktionen!B4:B5200),8)</f>
        <v>0</v>
      </c>
      <c r="BC1156" s="53">
        <f>ROUND(IFERROR(SUM(BB1156*(VLOOKUP(BA1156,API!1:1048576,13,FALSE))),0),2)</f>
        <v>0</v>
      </c>
    </row>
    <row r="1157" spans="11:55" x14ac:dyDescent="0.25">
      <c r="K1157" s="147" t="s">
        <v>1572</v>
      </c>
      <c r="L1157" s="148" t="s">
        <v>2432</v>
      </c>
      <c r="M1157" s="148" t="s">
        <v>3626</v>
      </c>
      <c r="R1157" s="258"/>
      <c r="U1157">
        <f>ROUND(IFERROR(SUM(T1157*(VLOOKUP(S1157,API!1:1048576,13,FALSE))),0),2)</f>
        <v>0</v>
      </c>
      <c r="V1157">
        <f>ROUND(SUMIF(Investionen!A4:A5200,S1157,Investionen!G4:G5200),2)</f>
        <v>0</v>
      </c>
      <c r="BA1157" s="53"/>
      <c r="BB1157" s="53">
        <f>ROUND(SUMIF(Transaktionen!A4:A5200,BA1157,Transaktionen!B4:B5200),8)</f>
        <v>0</v>
      </c>
      <c r="BC1157" s="53">
        <f>ROUND(IFERROR(SUM(BB1157*(VLOOKUP(BA1157,API!1:1048576,13,FALSE))),0),2)</f>
        <v>0</v>
      </c>
    </row>
    <row r="1158" spans="11:55" x14ac:dyDescent="0.25">
      <c r="K1158" s="147" t="s">
        <v>107</v>
      </c>
      <c r="L1158" s="148" t="s">
        <v>2508</v>
      </c>
      <c r="M1158" s="148" t="s">
        <v>3089</v>
      </c>
      <c r="R1158" s="258"/>
      <c r="U1158">
        <f>ROUND(IFERROR(SUM(T1158*(VLOOKUP(S1158,API!1:1048576,13,FALSE))),0),2)</f>
        <v>0</v>
      </c>
      <c r="V1158">
        <f>ROUND(SUMIF(Investionen!A4:A5200,S1158,Investionen!G4:G5200),2)</f>
        <v>0</v>
      </c>
      <c r="BA1158" s="53"/>
      <c r="BB1158" s="53">
        <f>ROUND(SUMIF(Transaktionen!A4:A5200,BA1158,Transaktionen!B4:B5200),8)</f>
        <v>0</v>
      </c>
      <c r="BC1158" s="53">
        <f>ROUND(IFERROR(SUM(BB1158*(VLOOKUP(BA1158,API!1:1048576,13,FALSE))),0),2)</f>
        <v>0</v>
      </c>
    </row>
    <row r="1159" spans="11:55" x14ac:dyDescent="0.25">
      <c r="K1159" s="147" t="s">
        <v>102</v>
      </c>
      <c r="L1159" s="148" t="s">
        <v>2453</v>
      </c>
      <c r="M1159" s="148" t="s">
        <v>3073</v>
      </c>
      <c r="R1159" s="258"/>
      <c r="U1159">
        <f>ROUND(IFERROR(SUM(T1159*(VLOOKUP(S1159,API!1:1048576,13,FALSE))),0),2)</f>
        <v>0</v>
      </c>
      <c r="V1159">
        <f>ROUND(SUMIF(Investionen!A4:A5200,S1159,Investionen!G4:G5200),2)</f>
        <v>0</v>
      </c>
      <c r="BA1159" s="53"/>
      <c r="BB1159" s="53">
        <f>ROUND(SUMIF(Transaktionen!A4:A5200,BA1159,Transaktionen!B4:B5200),8)</f>
        <v>0</v>
      </c>
      <c r="BC1159" s="53">
        <f>ROUND(IFERROR(SUM(BB1159*(VLOOKUP(BA1159,API!1:1048576,13,FALSE))),0),2)</f>
        <v>0</v>
      </c>
    </row>
    <row r="1160" spans="11:55" x14ac:dyDescent="0.25">
      <c r="K1160" s="147" t="s">
        <v>1049</v>
      </c>
      <c r="L1160" s="148" t="s">
        <v>2453</v>
      </c>
      <c r="M1160" s="148" t="s">
        <v>3150</v>
      </c>
      <c r="R1160" s="258"/>
      <c r="U1160">
        <f>ROUND(IFERROR(SUM(T1160*(VLOOKUP(S1160,API!1:1048576,13,FALSE))),0),2)</f>
        <v>0</v>
      </c>
      <c r="V1160">
        <f>ROUND(SUMIF(Investionen!A4:A5200,S1160,Investionen!G4:G5200),2)</f>
        <v>0</v>
      </c>
      <c r="BA1160" s="53"/>
      <c r="BB1160" s="53">
        <f>ROUND(SUMIF(Transaktionen!A4:A5200,BA1160,Transaktionen!B4:B5200),8)</f>
        <v>0</v>
      </c>
      <c r="BC1160" s="53">
        <f>ROUND(IFERROR(SUM(BB1160*(VLOOKUP(BA1160,API!1:1048576,13,FALSE))),0),2)</f>
        <v>0</v>
      </c>
    </row>
    <row r="1161" spans="11:55" x14ac:dyDescent="0.25">
      <c r="K1161" s="147" t="s">
        <v>1627</v>
      </c>
      <c r="L1161" s="148" t="s">
        <v>2453</v>
      </c>
      <c r="M1161" s="148" t="s">
        <v>3634</v>
      </c>
      <c r="R1161" s="258"/>
      <c r="U1161">
        <f>ROUND(IFERROR(SUM(T1161*(VLOOKUP(S1161,API!1:1048576,13,FALSE))),0),2)</f>
        <v>0</v>
      </c>
      <c r="V1161">
        <f>ROUND(SUMIF(Investionen!A4:A5200,S1161,Investionen!G4:G5200),2)</f>
        <v>0</v>
      </c>
      <c r="BA1161" s="53"/>
      <c r="BB1161" s="53">
        <f>ROUND(SUMIF(Transaktionen!A4:A5200,BA1161,Transaktionen!B4:B5200),8)</f>
        <v>0</v>
      </c>
      <c r="BC1161" s="53">
        <f>ROUND(IFERROR(SUM(BB1161*(VLOOKUP(BA1161,API!1:1048576,13,FALSE))),0),2)</f>
        <v>0</v>
      </c>
    </row>
    <row r="1162" spans="11:55" x14ac:dyDescent="0.25">
      <c r="K1162" s="147" t="s">
        <v>82</v>
      </c>
      <c r="L1162" s="148" t="s">
        <v>2455</v>
      </c>
      <c r="M1162" s="148" t="s">
        <v>3066</v>
      </c>
      <c r="R1162" s="258"/>
      <c r="U1162">
        <f>ROUND(IFERROR(SUM(T1162*(VLOOKUP(S1162,API!1:1048576,13,FALSE))),0),2)</f>
        <v>0</v>
      </c>
      <c r="V1162">
        <f>ROUND(SUMIF(Investionen!A4:A5200,S1162,Investionen!G4:G5200),2)</f>
        <v>0</v>
      </c>
      <c r="BA1162" s="53"/>
      <c r="BB1162" s="53">
        <f>ROUND(SUMIF(Transaktionen!A4:A5200,BA1162,Transaktionen!B4:B5200),8)</f>
        <v>0</v>
      </c>
      <c r="BC1162" s="53">
        <f>ROUND(IFERROR(SUM(BB1162*(VLOOKUP(BA1162,API!1:1048576,13,FALSE))),0),2)</f>
        <v>0</v>
      </c>
    </row>
    <row r="1163" spans="11:55" x14ac:dyDescent="0.25">
      <c r="K1163" s="147" t="s">
        <v>2112</v>
      </c>
      <c r="L1163" s="148" t="s">
        <v>2455</v>
      </c>
      <c r="M1163" s="148" t="s">
        <v>3309</v>
      </c>
      <c r="R1163" s="258"/>
      <c r="U1163">
        <f>ROUND(IFERROR(SUM(T1163*(VLOOKUP(S1163,API!1:1048576,13,FALSE))),0),2)</f>
        <v>0</v>
      </c>
      <c r="V1163">
        <f>ROUND(SUMIF(Investionen!A4:A5200,S1163,Investionen!G4:G5200),2)</f>
        <v>0</v>
      </c>
      <c r="BA1163" s="53"/>
      <c r="BB1163" s="53">
        <f>ROUND(SUMIF(Transaktionen!A4:A5200,BA1163,Transaktionen!B4:B5200),8)</f>
        <v>0</v>
      </c>
      <c r="BC1163" s="53">
        <f>ROUND(IFERROR(SUM(BB1163*(VLOOKUP(BA1163,API!1:1048576,13,FALSE))),0),2)</f>
        <v>0</v>
      </c>
    </row>
    <row r="1164" spans="11:55" x14ac:dyDescent="0.25">
      <c r="K1164" s="145" t="s">
        <v>117</v>
      </c>
      <c r="L1164" s="146" t="s">
        <v>2931</v>
      </c>
      <c r="M1164" s="146" t="s">
        <v>3076</v>
      </c>
      <c r="R1164" s="258"/>
      <c r="U1164">
        <f>ROUND(IFERROR(SUM(T1164*(VLOOKUP(S1164,API!1:1048576,13,FALSE))),0),2)</f>
        <v>0</v>
      </c>
      <c r="V1164">
        <f>ROUND(SUMIF(Investionen!A4:A5200,S1164,Investionen!G4:G5200),2)</f>
        <v>0</v>
      </c>
      <c r="BA1164" s="53"/>
      <c r="BB1164" s="53">
        <f>ROUND(SUMIF(Transaktionen!A4:A5200,BA1164,Transaktionen!B4:B5200),8)</f>
        <v>0</v>
      </c>
      <c r="BC1164" s="53">
        <f>ROUND(IFERROR(SUM(BB1164*(VLOOKUP(BA1164,API!1:1048576,13,FALSE))),0),2)</f>
        <v>0</v>
      </c>
    </row>
    <row r="1165" spans="11:55" x14ac:dyDescent="0.25">
      <c r="K1165" s="147" t="s">
        <v>1377</v>
      </c>
      <c r="L1165" s="148" t="s">
        <v>2931</v>
      </c>
      <c r="M1165" s="148" t="s">
        <v>3355</v>
      </c>
      <c r="R1165" s="258"/>
      <c r="U1165">
        <f>ROUND(IFERROR(SUM(T1165*(VLOOKUP(S1165,API!1:1048576,13,FALSE))),0),2)</f>
        <v>0</v>
      </c>
      <c r="V1165">
        <f>ROUND(SUMIF(Investionen!A4:A5200,S1165,Investionen!G4:G5200),2)</f>
        <v>0</v>
      </c>
      <c r="BA1165" s="53"/>
      <c r="BB1165" s="53">
        <f>ROUND(SUMIF(Transaktionen!A4:A5200,BA1165,Transaktionen!B4:B5200),8)</f>
        <v>0</v>
      </c>
      <c r="BC1165" s="53">
        <f>ROUND(IFERROR(SUM(BB1165*(VLOOKUP(BA1165,API!1:1048576,13,FALSE))),0),2)</f>
        <v>0</v>
      </c>
    </row>
    <row r="1166" spans="11:55" x14ac:dyDescent="0.25">
      <c r="K1166" s="145" t="s">
        <v>1489</v>
      </c>
      <c r="L1166" s="146" t="s">
        <v>2931</v>
      </c>
      <c r="M1166" s="146" t="s">
        <v>3555</v>
      </c>
      <c r="R1166" s="258"/>
      <c r="U1166">
        <f>ROUND(IFERROR(SUM(T1166*(VLOOKUP(S1166,API!1:1048576,13,FALSE))),0),2)</f>
        <v>0</v>
      </c>
      <c r="V1166">
        <f>ROUND(SUMIF(Investionen!A4:A5200,S1166,Investionen!G4:G5200),2)</f>
        <v>0</v>
      </c>
      <c r="BA1166" s="53"/>
      <c r="BB1166" s="53">
        <f>ROUND(SUMIF(Transaktionen!A4:A5200,BA1166,Transaktionen!B4:B5200),8)</f>
        <v>0</v>
      </c>
      <c r="BC1166" s="53">
        <f>ROUND(IFERROR(SUM(BB1166*(VLOOKUP(BA1166,API!1:1048576,13,FALSE))),0),2)</f>
        <v>0</v>
      </c>
    </row>
    <row r="1167" spans="11:55" x14ac:dyDescent="0.25">
      <c r="K1167" s="145" t="s">
        <v>2176</v>
      </c>
      <c r="L1167" s="146" t="s">
        <v>2931</v>
      </c>
      <c r="M1167" s="146" t="s">
        <v>4132</v>
      </c>
      <c r="R1167" s="258"/>
      <c r="U1167">
        <f>ROUND(IFERROR(SUM(T1167*(VLOOKUP(S1167,API!1:1048576,13,FALSE))),0),2)</f>
        <v>0</v>
      </c>
      <c r="V1167">
        <f>ROUND(SUMIF(Investionen!A4:A5200,S1167,Investionen!G4:G5200),2)</f>
        <v>0</v>
      </c>
      <c r="BA1167" s="53"/>
      <c r="BB1167" s="53">
        <f>ROUND(SUMIF(Transaktionen!A4:A5200,BA1167,Transaktionen!B4:B5200),8)</f>
        <v>0</v>
      </c>
      <c r="BC1167" s="53">
        <f>ROUND(IFERROR(SUM(BB1167*(VLOOKUP(BA1167,API!1:1048576,13,FALSE))),0),2)</f>
        <v>0</v>
      </c>
    </row>
    <row r="1168" spans="11:55" x14ac:dyDescent="0.25">
      <c r="K1168" s="147" t="s">
        <v>1314</v>
      </c>
      <c r="L1168" s="148" t="s">
        <v>2486</v>
      </c>
      <c r="M1168" s="148" t="s">
        <v>3344</v>
      </c>
      <c r="R1168" s="258"/>
      <c r="U1168">
        <f>ROUND(IFERROR(SUM(T1168*(VLOOKUP(S1168,API!1:1048576,13,FALSE))),0),2)</f>
        <v>0</v>
      </c>
      <c r="V1168">
        <f>ROUND(SUMIF(Investionen!A4:A5200,S1168,Investionen!G4:G5200),2)</f>
        <v>0</v>
      </c>
      <c r="BA1168" s="53"/>
      <c r="BB1168" s="53">
        <f>ROUND(SUMIF(Transaktionen!A4:A5200,BA1168,Transaktionen!B4:B5200),8)</f>
        <v>0</v>
      </c>
      <c r="BC1168" s="53">
        <f>ROUND(IFERROR(SUM(BB1168*(VLOOKUP(BA1168,API!1:1048576,13,FALSE))),0),2)</f>
        <v>0</v>
      </c>
    </row>
    <row r="1169" spans="11:55" x14ac:dyDescent="0.25">
      <c r="K1169" s="147" t="s">
        <v>1081</v>
      </c>
      <c r="L1169" s="148" t="s">
        <v>2428</v>
      </c>
      <c r="M1169" s="148" t="s">
        <v>3218</v>
      </c>
      <c r="R1169" s="258"/>
      <c r="U1169">
        <f>ROUND(IFERROR(SUM(T1169*(VLOOKUP(S1169,API!1:1048576,13,FALSE))),0),2)</f>
        <v>0</v>
      </c>
      <c r="V1169">
        <f>ROUND(SUMIF(Investionen!A4:A5200,S1169,Investionen!G4:G5200),2)</f>
        <v>0</v>
      </c>
      <c r="BA1169" s="53"/>
      <c r="BB1169" s="53">
        <f>ROUND(SUMIF(Transaktionen!A4:A5200,BA1169,Transaktionen!B4:B5200),8)</f>
        <v>0</v>
      </c>
      <c r="BC1169" s="53">
        <f>ROUND(IFERROR(SUM(BB1169*(VLOOKUP(BA1169,API!1:1048576,13,FALSE))),0),2)</f>
        <v>0</v>
      </c>
    </row>
    <row r="1170" spans="11:55" x14ac:dyDescent="0.25">
      <c r="K1170" s="147" t="s">
        <v>1530</v>
      </c>
      <c r="L1170" s="148" t="s">
        <v>2428</v>
      </c>
      <c r="M1170" s="148" t="s">
        <v>3513</v>
      </c>
      <c r="R1170" s="258"/>
      <c r="U1170">
        <f>ROUND(IFERROR(SUM(T1170*(VLOOKUP(S1170,API!1:1048576,13,FALSE))),0),2)</f>
        <v>0</v>
      </c>
      <c r="V1170">
        <f>ROUND(SUMIF(Investionen!A4:A5200,S1170,Investionen!G4:G5200),2)</f>
        <v>0</v>
      </c>
      <c r="BA1170" s="53"/>
      <c r="BB1170" s="53">
        <f>ROUND(SUMIF(Transaktionen!A4:A5200,BA1170,Transaktionen!B4:B5200),8)</f>
        <v>0</v>
      </c>
      <c r="BC1170" s="53">
        <f>ROUND(IFERROR(SUM(BB1170*(VLOOKUP(BA1170,API!1:1048576,13,FALSE))),0),2)</f>
        <v>0</v>
      </c>
    </row>
    <row r="1171" spans="11:55" x14ac:dyDescent="0.25">
      <c r="K1171" s="145" t="s">
        <v>1647</v>
      </c>
      <c r="L1171" s="146" t="s">
        <v>2428</v>
      </c>
      <c r="M1171" s="146" t="s">
        <v>3708</v>
      </c>
      <c r="R1171" s="258"/>
      <c r="U1171">
        <f>ROUND(IFERROR(SUM(T1171*(VLOOKUP(S1171,API!1:1048576,13,FALSE))),0),2)</f>
        <v>0</v>
      </c>
      <c r="V1171">
        <f>ROUND(SUMIF(Investionen!A4:A5200,S1171,Investionen!G4:G5200),2)</f>
        <v>0</v>
      </c>
      <c r="BA1171" s="53"/>
      <c r="BB1171" s="53">
        <f>ROUND(SUMIF(Transaktionen!A4:A5200,BA1171,Transaktionen!B4:B5200),8)</f>
        <v>0</v>
      </c>
      <c r="BC1171" s="53">
        <f>ROUND(IFERROR(SUM(BB1171*(VLOOKUP(BA1171,API!1:1048576,13,FALSE))),0),2)</f>
        <v>0</v>
      </c>
    </row>
    <row r="1172" spans="11:55" x14ac:dyDescent="0.25">
      <c r="K1172" s="147" t="s">
        <v>2113</v>
      </c>
      <c r="L1172" s="148" t="s">
        <v>2428</v>
      </c>
      <c r="M1172" s="148" t="s">
        <v>4118</v>
      </c>
      <c r="R1172" s="258"/>
      <c r="U1172">
        <f>ROUND(IFERROR(SUM(T1172*(VLOOKUP(S1172,API!1:1048576,13,FALSE))),0),2)</f>
        <v>0</v>
      </c>
      <c r="V1172">
        <f>ROUND(SUMIF(Investionen!A4:A5200,S1172,Investionen!G4:G5200),2)</f>
        <v>0</v>
      </c>
      <c r="BA1172" s="53"/>
      <c r="BB1172" s="53">
        <f>ROUND(SUMIF(Transaktionen!A4:A5200,BA1172,Transaktionen!B4:B5200),8)</f>
        <v>0</v>
      </c>
      <c r="BC1172" s="53">
        <f>ROUND(IFERROR(SUM(BB1172*(VLOOKUP(BA1172,API!1:1048576,13,FALSE))),0),2)</f>
        <v>0</v>
      </c>
    </row>
    <row r="1173" spans="11:55" x14ac:dyDescent="0.25">
      <c r="K1173" s="145" t="s">
        <v>2204</v>
      </c>
      <c r="L1173" s="146" t="s">
        <v>2428</v>
      </c>
      <c r="M1173" s="146" t="s">
        <v>4144</v>
      </c>
      <c r="R1173" s="258"/>
      <c r="U1173">
        <f>ROUND(IFERROR(SUM(T1173*(VLOOKUP(S1173,API!1:1048576,13,FALSE))),0),2)</f>
        <v>0</v>
      </c>
      <c r="V1173">
        <f>ROUND(SUMIF(Investionen!A4:A5200,S1173,Investionen!G4:G5200),2)</f>
        <v>0</v>
      </c>
      <c r="BA1173" s="53"/>
      <c r="BB1173" s="53">
        <f>ROUND(SUMIF(Transaktionen!A4:A5200,BA1173,Transaktionen!B4:B5200),8)</f>
        <v>0</v>
      </c>
      <c r="BC1173" s="53">
        <f>ROUND(IFERROR(SUM(BB1173*(VLOOKUP(BA1173,API!1:1048576,13,FALSE))),0),2)</f>
        <v>0</v>
      </c>
    </row>
    <row r="1174" spans="11:55" x14ac:dyDescent="0.25">
      <c r="K1174" s="147" t="s">
        <v>1230</v>
      </c>
      <c r="L1174" s="148" t="s">
        <v>1078</v>
      </c>
      <c r="M1174" s="148" t="s">
        <v>3270</v>
      </c>
      <c r="R1174" s="258"/>
      <c r="U1174">
        <f>ROUND(IFERROR(SUM(T1174*(VLOOKUP(S1174,API!1:1048576,13,FALSE))),0),2)</f>
        <v>0</v>
      </c>
      <c r="V1174">
        <f>ROUND(SUMIF(Investionen!A4:A5200,S1174,Investionen!G4:G5200),2)</f>
        <v>0</v>
      </c>
      <c r="BA1174" s="53"/>
      <c r="BB1174" s="53">
        <f>ROUND(SUMIF(Transaktionen!A4:A5200,BA1174,Transaktionen!B4:B5200),8)</f>
        <v>0</v>
      </c>
      <c r="BC1174" s="53">
        <f>ROUND(IFERROR(SUM(BB1174*(VLOOKUP(BA1174,API!1:1048576,13,FALSE))),0),2)</f>
        <v>0</v>
      </c>
    </row>
    <row r="1175" spans="11:55" x14ac:dyDescent="0.25">
      <c r="K1175" s="145" t="s">
        <v>1296</v>
      </c>
      <c r="L1175" s="146" t="s">
        <v>2505</v>
      </c>
      <c r="M1175" s="146" t="s">
        <v>3289</v>
      </c>
      <c r="R1175" s="258"/>
      <c r="U1175">
        <f>ROUND(IFERROR(SUM(T1175*(VLOOKUP(S1175,API!1:1048576,13,FALSE))),0),2)</f>
        <v>0</v>
      </c>
      <c r="V1175">
        <f>ROUND(SUMIF(Investionen!A4:A5200,S1175,Investionen!G4:G5200),2)</f>
        <v>0</v>
      </c>
      <c r="BA1175" s="53"/>
      <c r="BB1175" s="53">
        <f>ROUND(SUMIF(Transaktionen!A4:A5200,BA1175,Transaktionen!B4:B5200),8)</f>
        <v>0</v>
      </c>
      <c r="BC1175" s="53">
        <f>ROUND(IFERROR(SUM(BB1175*(VLOOKUP(BA1175,API!1:1048576,13,FALSE))),0),2)</f>
        <v>0</v>
      </c>
    </row>
    <row r="1176" spans="11:55" x14ac:dyDescent="0.25">
      <c r="K1176" s="147" t="s">
        <v>1567</v>
      </c>
      <c r="L1176" s="148" t="s">
        <v>2505</v>
      </c>
      <c r="M1176" s="148" t="s">
        <v>3542</v>
      </c>
      <c r="R1176" s="258"/>
      <c r="U1176">
        <f>ROUND(IFERROR(SUM(T1176*(VLOOKUP(S1176,API!1:1048576,13,FALSE))),0),2)</f>
        <v>0</v>
      </c>
      <c r="V1176">
        <f>ROUND(SUMIF(Investionen!A4:A5200,S1176,Investionen!G4:G5200),2)</f>
        <v>0</v>
      </c>
      <c r="BA1176" s="53"/>
      <c r="BB1176" s="53">
        <f>ROUND(SUMIF(Transaktionen!A4:A5200,BA1176,Transaktionen!B4:B5200),8)</f>
        <v>0</v>
      </c>
      <c r="BC1176" s="53">
        <f>ROUND(IFERROR(SUM(BB1176*(VLOOKUP(BA1176,API!1:1048576,13,FALSE))),0),2)</f>
        <v>0</v>
      </c>
    </row>
    <row r="1177" spans="11:55" x14ac:dyDescent="0.25">
      <c r="K1177" s="147" t="s">
        <v>2192</v>
      </c>
      <c r="L1177" s="148" t="s">
        <v>2505</v>
      </c>
      <c r="M1177" s="148" t="s">
        <v>4196</v>
      </c>
      <c r="R1177" s="258"/>
      <c r="U1177">
        <f>ROUND(IFERROR(SUM(T1177*(VLOOKUP(S1177,API!1:1048576,13,FALSE))),0),2)</f>
        <v>0</v>
      </c>
      <c r="V1177">
        <f>ROUND(SUMIF(Investionen!A4:A5200,S1177,Investionen!G4:G5200),2)</f>
        <v>0</v>
      </c>
      <c r="BA1177" s="53"/>
      <c r="BB1177" s="53">
        <f>ROUND(SUMIF(Transaktionen!A4:A5200,BA1177,Transaktionen!B4:B5200),8)</f>
        <v>0</v>
      </c>
      <c r="BC1177" s="53">
        <f>ROUND(IFERROR(SUM(BB1177*(VLOOKUP(BA1177,API!1:1048576,13,FALSE))),0),2)</f>
        <v>0</v>
      </c>
    </row>
    <row r="1178" spans="11:55" x14ac:dyDescent="0.25">
      <c r="K1178" s="147" t="s">
        <v>1174</v>
      </c>
      <c r="L1178" s="148" t="s">
        <v>2495</v>
      </c>
      <c r="M1178" s="148" t="s">
        <v>3176</v>
      </c>
      <c r="R1178" s="258"/>
      <c r="U1178">
        <f>ROUND(IFERROR(SUM(T1178*(VLOOKUP(S1178,API!1:1048576,13,FALSE))),0),2)</f>
        <v>0</v>
      </c>
      <c r="V1178">
        <f>ROUND(SUMIF(Investionen!A4:A5200,S1178,Investionen!G4:G5200),2)</f>
        <v>0</v>
      </c>
      <c r="BA1178" s="53"/>
      <c r="BB1178" s="53">
        <f>ROUND(SUMIF(Transaktionen!A4:A5200,BA1178,Transaktionen!B4:B5200),8)</f>
        <v>0</v>
      </c>
      <c r="BC1178" s="53">
        <f>ROUND(IFERROR(SUM(BB1178*(VLOOKUP(BA1178,API!1:1048576,13,FALSE))),0),2)</f>
        <v>0</v>
      </c>
    </row>
    <row r="1179" spans="11:55" x14ac:dyDescent="0.25">
      <c r="K1179" s="147" t="s">
        <v>1280</v>
      </c>
      <c r="L1179" s="148" t="s">
        <v>2495</v>
      </c>
      <c r="M1179" s="148" t="s">
        <v>3290</v>
      </c>
      <c r="R1179" s="258"/>
      <c r="U1179">
        <f>ROUND(IFERROR(SUM(T1179*(VLOOKUP(S1179,API!1:1048576,13,FALSE))),0),2)</f>
        <v>0</v>
      </c>
      <c r="V1179">
        <f>ROUND(SUMIF(Investionen!A4:A5200,S1179,Investionen!G4:G5200),2)</f>
        <v>0</v>
      </c>
      <c r="BA1179" s="53"/>
      <c r="BB1179" s="53">
        <f>ROUND(SUMIF(Transaktionen!A4:A5200,BA1179,Transaktionen!B4:B5200),8)</f>
        <v>0</v>
      </c>
      <c r="BC1179" s="53">
        <f>ROUND(IFERROR(SUM(BB1179*(VLOOKUP(BA1179,API!1:1048576,13,FALSE))),0),2)</f>
        <v>0</v>
      </c>
    </row>
    <row r="1180" spans="11:55" x14ac:dyDescent="0.25">
      <c r="K1180" s="147" t="s">
        <v>1244</v>
      </c>
      <c r="L1180" s="148" t="s">
        <v>2543</v>
      </c>
      <c r="M1180" s="148" t="s">
        <v>3236</v>
      </c>
      <c r="R1180" s="258"/>
      <c r="U1180">
        <f>ROUND(IFERROR(SUM(T1180*(VLOOKUP(S1180,API!1:1048576,13,FALSE))),0),2)</f>
        <v>0</v>
      </c>
      <c r="V1180">
        <f>ROUND(SUMIF(Investionen!A4:A5200,S1180,Investionen!G4:G5200),2)</f>
        <v>0</v>
      </c>
      <c r="BA1180" s="53"/>
      <c r="BB1180" s="53">
        <f>ROUND(SUMIF(Transaktionen!A4:A5200,BA1180,Transaktionen!B4:B5200),8)</f>
        <v>0</v>
      </c>
      <c r="BC1180" s="53">
        <f>ROUND(IFERROR(SUM(BB1180*(VLOOKUP(BA1180,API!1:1048576,13,FALSE))),0),2)</f>
        <v>0</v>
      </c>
    </row>
    <row r="1181" spans="11:55" x14ac:dyDescent="0.25">
      <c r="K1181" s="147" t="s">
        <v>2111</v>
      </c>
      <c r="L1181" s="148" t="s">
        <v>2543</v>
      </c>
      <c r="M1181" s="148" t="s">
        <v>3375</v>
      </c>
      <c r="R1181" s="258"/>
      <c r="U1181">
        <f>ROUND(IFERROR(SUM(T1181*(VLOOKUP(S1181,API!1:1048576,13,FALSE))),0),2)</f>
        <v>0</v>
      </c>
      <c r="V1181">
        <f>ROUND(SUMIF(Investionen!A4:A5200,S1181,Investionen!G4:G5200),2)</f>
        <v>0</v>
      </c>
      <c r="BA1181" s="53"/>
      <c r="BB1181" s="53">
        <f>ROUND(SUMIF(Transaktionen!A4:A5200,BA1181,Transaktionen!B4:B5200),8)</f>
        <v>0</v>
      </c>
      <c r="BC1181" s="53">
        <f>ROUND(IFERROR(SUM(BB1181*(VLOOKUP(BA1181,API!1:1048576,13,FALSE))),0),2)</f>
        <v>0</v>
      </c>
    </row>
    <row r="1182" spans="11:55" x14ac:dyDescent="0.25">
      <c r="K1182" s="147" t="s">
        <v>1116</v>
      </c>
      <c r="L1182" s="148" t="s">
        <v>2415</v>
      </c>
      <c r="M1182" s="148" t="s">
        <v>3115</v>
      </c>
      <c r="R1182" s="258"/>
      <c r="U1182">
        <f>ROUND(IFERROR(SUM(T1182*(VLOOKUP(S1182,API!1:1048576,13,FALSE))),0),2)</f>
        <v>0</v>
      </c>
      <c r="V1182">
        <f>ROUND(SUMIF(Investionen!A4:A5200,S1182,Investionen!G4:G5200),2)</f>
        <v>0</v>
      </c>
      <c r="BA1182" s="53"/>
      <c r="BB1182" s="53">
        <f>ROUND(SUMIF(Transaktionen!A4:A5200,BA1182,Transaktionen!B4:B5200),8)</f>
        <v>0</v>
      </c>
      <c r="BC1182" s="53">
        <f>ROUND(IFERROR(SUM(BB1182*(VLOOKUP(BA1182,API!1:1048576,13,FALSE))),0),2)</f>
        <v>0</v>
      </c>
    </row>
    <row r="1183" spans="11:55" x14ac:dyDescent="0.25">
      <c r="K1183" s="147" t="s">
        <v>1279</v>
      </c>
      <c r="L1183" s="148" t="s">
        <v>2415</v>
      </c>
      <c r="M1183" s="148" t="s">
        <v>3286</v>
      </c>
      <c r="R1183" s="258"/>
      <c r="U1183">
        <f>ROUND(IFERROR(SUM(T1183*(VLOOKUP(S1183,API!1:1048576,13,FALSE))),0),2)</f>
        <v>0</v>
      </c>
      <c r="V1183">
        <f>ROUND(SUMIF(Investionen!A4:A5200,S1183,Investionen!G4:G5200),2)</f>
        <v>0</v>
      </c>
      <c r="BA1183" s="53"/>
      <c r="BB1183" s="53">
        <f>ROUND(SUMIF(Transaktionen!A4:A5200,BA1183,Transaktionen!B4:B5200),8)</f>
        <v>0</v>
      </c>
      <c r="BC1183" s="53">
        <f>ROUND(IFERROR(SUM(BB1183*(VLOOKUP(BA1183,API!1:1048576,13,FALSE))),0),2)</f>
        <v>0</v>
      </c>
    </row>
    <row r="1184" spans="11:55" x14ac:dyDescent="0.25">
      <c r="K1184" s="147" t="s">
        <v>1103</v>
      </c>
      <c r="L1184" s="148" t="s">
        <v>2796</v>
      </c>
      <c r="M1184" s="148" t="s">
        <v>3060</v>
      </c>
      <c r="R1184" s="258"/>
      <c r="U1184">
        <f>ROUND(IFERROR(SUM(T1184*(VLOOKUP(S1184,API!1:1048576,13,FALSE))),0),2)</f>
        <v>0</v>
      </c>
      <c r="V1184">
        <f>ROUND(SUMIF(Investionen!A4:A5200,S1184,Investionen!G4:G5200),2)</f>
        <v>0</v>
      </c>
      <c r="BA1184" s="53"/>
      <c r="BB1184" s="53">
        <f>ROUND(SUMIF(Transaktionen!A4:A5200,BA1184,Transaktionen!B4:B5200),8)</f>
        <v>0</v>
      </c>
      <c r="BC1184" s="53">
        <f>ROUND(IFERROR(SUM(BB1184*(VLOOKUP(BA1184,API!1:1048576,13,FALSE))),0),2)</f>
        <v>0</v>
      </c>
    </row>
    <row r="1185" spans="11:55" x14ac:dyDescent="0.25">
      <c r="K1185" s="145" t="s">
        <v>1143</v>
      </c>
      <c r="L1185" s="146" t="s">
        <v>2796</v>
      </c>
      <c r="M1185" s="146" t="s">
        <v>3065</v>
      </c>
      <c r="R1185" s="258"/>
      <c r="U1185">
        <f>ROUND(IFERROR(SUM(T1185*(VLOOKUP(S1185,API!1:1048576,13,FALSE))),0),2)</f>
        <v>0</v>
      </c>
      <c r="V1185">
        <f>ROUND(SUMIF(Investionen!A4:A5200,S1185,Investionen!G4:G5200),2)</f>
        <v>0</v>
      </c>
      <c r="BA1185" s="53"/>
      <c r="BB1185" s="53">
        <f>ROUND(SUMIF(Transaktionen!A4:A5200,BA1185,Transaktionen!B4:B5200),8)</f>
        <v>0</v>
      </c>
      <c r="BC1185" s="53">
        <f>ROUND(IFERROR(SUM(BB1185*(VLOOKUP(BA1185,API!1:1048576,13,FALSE))),0),2)</f>
        <v>0</v>
      </c>
    </row>
    <row r="1186" spans="11:55" x14ac:dyDescent="0.25">
      <c r="K1186" s="145" t="s">
        <v>2248</v>
      </c>
      <c r="L1186" s="146" t="s">
        <v>2796</v>
      </c>
      <c r="M1186" s="146" t="s">
        <v>4221</v>
      </c>
      <c r="R1186" s="258"/>
      <c r="U1186">
        <f>ROUND(IFERROR(SUM(T1186*(VLOOKUP(S1186,API!1:1048576,13,FALSE))),0),2)</f>
        <v>0</v>
      </c>
      <c r="V1186">
        <f>ROUND(SUMIF(Investionen!A4:A5200,S1186,Investionen!G4:G5200),2)</f>
        <v>0</v>
      </c>
      <c r="BA1186" s="53"/>
      <c r="BB1186" s="53">
        <f>ROUND(SUMIF(Transaktionen!A4:A5200,BA1186,Transaktionen!B4:B5200),8)</f>
        <v>0</v>
      </c>
      <c r="BC1186" s="53">
        <f>ROUND(IFERROR(SUM(BB1186*(VLOOKUP(BA1186,API!1:1048576,13,FALSE))),0),2)</f>
        <v>0</v>
      </c>
    </row>
    <row r="1187" spans="11:55" x14ac:dyDescent="0.25">
      <c r="K1187" s="147" t="s">
        <v>2139</v>
      </c>
      <c r="L1187" s="148" t="s">
        <v>2496</v>
      </c>
      <c r="M1187" s="148" t="s">
        <v>4137</v>
      </c>
      <c r="R1187" s="258"/>
      <c r="U1187">
        <f>ROUND(IFERROR(SUM(T1187*(VLOOKUP(S1187,API!1:1048576,13,FALSE))),0),2)</f>
        <v>0</v>
      </c>
      <c r="V1187">
        <f>ROUND(SUMIF(Investionen!A4:A5200,S1187,Investionen!G4:G5200),2)</f>
        <v>0</v>
      </c>
      <c r="BA1187" s="53"/>
      <c r="BB1187" s="53">
        <f>ROUND(SUMIF(Transaktionen!A4:A5200,BA1187,Transaktionen!B4:B5200),8)</f>
        <v>0</v>
      </c>
      <c r="BC1187" s="53">
        <f>ROUND(IFERROR(SUM(BB1187*(VLOOKUP(BA1187,API!1:1048576,13,FALSE))),0),2)</f>
        <v>0</v>
      </c>
    </row>
    <row r="1188" spans="11:55" x14ac:dyDescent="0.25">
      <c r="K1188" s="147" t="s">
        <v>1361</v>
      </c>
      <c r="L1188" s="148" t="s">
        <v>2472</v>
      </c>
      <c r="M1188" s="148" t="s">
        <v>3357</v>
      </c>
      <c r="R1188" s="258"/>
      <c r="U1188">
        <f>ROUND(IFERROR(SUM(T1188*(VLOOKUP(S1188,API!1:1048576,13,FALSE))),0),2)</f>
        <v>0</v>
      </c>
      <c r="V1188">
        <f>ROUND(SUMIF(Investionen!A4:A5200,S1188,Investionen!G4:G5200),2)</f>
        <v>0</v>
      </c>
      <c r="BA1188" s="53"/>
      <c r="BB1188" s="53">
        <f>ROUND(SUMIF(Transaktionen!A4:A5200,BA1188,Transaktionen!B4:B5200),8)</f>
        <v>0</v>
      </c>
      <c r="BC1188" s="53">
        <f>ROUND(IFERROR(SUM(BB1188*(VLOOKUP(BA1188,API!1:1048576,13,FALSE))),0),2)</f>
        <v>0</v>
      </c>
    </row>
    <row r="1189" spans="11:55" x14ac:dyDescent="0.25">
      <c r="K1189" s="145" t="s">
        <v>1422</v>
      </c>
      <c r="L1189" s="146" t="s">
        <v>2472</v>
      </c>
      <c r="M1189" s="146" t="s">
        <v>3412</v>
      </c>
      <c r="R1189" s="258"/>
      <c r="U1189">
        <f>ROUND(IFERROR(SUM(T1189*(VLOOKUP(S1189,API!1:1048576,13,FALSE))),0),2)</f>
        <v>0</v>
      </c>
      <c r="V1189">
        <f>ROUND(SUMIF(Investionen!A4:A5200,S1189,Investionen!G4:G5200),2)</f>
        <v>0</v>
      </c>
      <c r="BA1189" s="53"/>
      <c r="BB1189" s="53">
        <f>ROUND(SUMIF(Transaktionen!A4:A5200,BA1189,Transaktionen!B4:B5200),8)</f>
        <v>0</v>
      </c>
      <c r="BC1189" s="53">
        <f>ROUND(IFERROR(SUM(BB1189*(VLOOKUP(BA1189,API!1:1048576,13,FALSE))),0),2)</f>
        <v>0</v>
      </c>
    </row>
    <row r="1190" spans="11:55" x14ac:dyDescent="0.25">
      <c r="K1190" s="145" t="s">
        <v>74</v>
      </c>
      <c r="L1190" s="146" t="s">
        <v>2519</v>
      </c>
      <c r="M1190" s="146" t="s">
        <v>3051</v>
      </c>
      <c r="R1190" s="258"/>
      <c r="U1190">
        <f>ROUND(IFERROR(SUM(T1190*(VLOOKUP(S1190,API!1:1048576,13,FALSE))),0),2)</f>
        <v>0</v>
      </c>
      <c r="V1190">
        <f>ROUND(SUMIF(Investionen!A4:A5200,S1190,Investionen!G4:G5200),2)</f>
        <v>0</v>
      </c>
      <c r="BA1190" s="53"/>
      <c r="BB1190" s="53">
        <f>ROUND(SUMIF(Transaktionen!A4:A5200,BA1190,Transaktionen!B4:B5200),8)</f>
        <v>0</v>
      </c>
      <c r="BC1190" s="53">
        <f>ROUND(IFERROR(SUM(BB1190*(VLOOKUP(BA1190,API!1:1048576,13,FALSE))),0),2)</f>
        <v>0</v>
      </c>
    </row>
    <row r="1191" spans="11:55" x14ac:dyDescent="0.25">
      <c r="K1191" s="147" t="s">
        <v>1210</v>
      </c>
      <c r="L1191" s="148" t="s">
        <v>2519</v>
      </c>
      <c r="M1191" s="148" t="s">
        <v>3174</v>
      </c>
      <c r="R1191" s="258"/>
      <c r="U1191">
        <f>ROUND(IFERROR(SUM(T1191*(VLOOKUP(S1191,API!1:1048576,13,FALSE))),0),2)</f>
        <v>0</v>
      </c>
      <c r="V1191">
        <f>ROUND(SUMIF(Investionen!A4:A5200,S1191,Investionen!G4:G5200),2)</f>
        <v>0</v>
      </c>
      <c r="BA1191" s="53"/>
      <c r="BB1191" s="53">
        <f>ROUND(SUMIF(Transaktionen!A4:A5200,BA1191,Transaktionen!B4:B5200),8)</f>
        <v>0</v>
      </c>
      <c r="BC1191" s="53">
        <f>ROUND(IFERROR(SUM(BB1191*(VLOOKUP(BA1191,API!1:1048576,13,FALSE))),0),2)</f>
        <v>0</v>
      </c>
    </row>
    <row r="1192" spans="11:55" x14ac:dyDescent="0.25">
      <c r="K1192" s="147" t="s">
        <v>1479</v>
      </c>
      <c r="L1192" s="148" t="s">
        <v>2519</v>
      </c>
      <c r="M1192" s="148" t="s">
        <v>3488</v>
      </c>
      <c r="R1192" s="258"/>
      <c r="U1192">
        <f>ROUND(IFERROR(SUM(T1192*(VLOOKUP(S1192,API!1:1048576,13,FALSE))),0),2)</f>
        <v>0</v>
      </c>
      <c r="V1192">
        <f>ROUND(SUMIF(Investionen!A4:A5200,S1192,Investionen!G4:G5200),2)</f>
        <v>0</v>
      </c>
      <c r="BA1192" s="53"/>
      <c r="BB1192" s="53">
        <f>ROUND(SUMIF(Transaktionen!A4:A5200,BA1192,Transaktionen!B4:B5200),8)</f>
        <v>0</v>
      </c>
      <c r="BC1192" s="53">
        <f>ROUND(IFERROR(SUM(BB1192*(VLOOKUP(BA1192,API!1:1048576,13,FALSE))),0),2)</f>
        <v>0</v>
      </c>
    </row>
    <row r="1193" spans="11:55" x14ac:dyDescent="0.25">
      <c r="K1193" s="145" t="s">
        <v>2135</v>
      </c>
      <c r="L1193" s="146" t="s">
        <v>2519</v>
      </c>
      <c r="M1193" s="146" t="s">
        <v>4117</v>
      </c>
      <c r="R1193" s="258"/>
      <c r="U1193">
        <f>ROUND(IFERROR(SUM(T1193*(VLOOKUP(S1193,API!1:1048576,13,FALSE))),0),2)</f>
        <v>0</v>
      </c>
      <c r="V1193">
        <f>ROUND(SUMIF(Investionen!A4:A5200,S1193,Investionen!G4:G5200),2)</f>
        <v>0</v>
      </c>
      <c r="BA1193" s="53"/>
      <c r="BB1193" s="53">
        <f>ROUND(SUMIF(Transaktionen!A4:A5200,BA1193,Transaktionen!B4:B5200),8)</f>
        <v>0</v>
      </c>
      <c r="BC1193" s="53">
        <f>ROUND(IFERROR(SUM(BB1193*(VLOOKUP(BA1193,API!1:1048576,13,FALSE))),0),2)</f>
        <v>0</v>
      </c>
    </row>
    <row r="1194" spans="11:55" x14ac:dyDescent="0.25">
      <c r="K1194" s="147" t="s">
        <v>1516</v>
      </c>
      <c r="L1194" s="148" t="s">
        <v>2555</v>
      </c>
      <c r="M1194" s="148" t="s">
        <v>3428</v>
      </c>
      <c r="R1194" s="258"/>
      <c r="U1194">
        <f>ROUND(IFERROR(SUM(T1194*(VLOOKUP(S1194,API!1:1048576,13,FALSE))),0),2)</f>
        <v>0</v>
      </c>
      <c r="V1194">
        <f>ROUND(SUMIF(Investionen!A4:A5200,S1194,Investionen!G4:G5200),2)</f>
        <v>0</v>
      </c>
      <c r="BA1194" s="53"/>
      <c r="BB1194" s="53">
        <f>ROUND(SUMIF(Transaktionen!A4:A5200,BA1194,Transaktionen!B4:B5200),8)</f>
        <v>0</v>
      </c>
      <c r="BC1194" s="53">
        <f>ROUND(IFERROR(SUM(BB1194*(VLOOKUP(BA1194,API!1:1048576,13,FALSE))),0),2)</f>
        <v>0</v>
      </c>
    </row>
    <row r="1195" spans="11:55" x14ac:dyDescent="0.25">
      <c r="K1195" s="145" t="s">
        <v>1084</v>
      </c>
      <c r="L1195" s="146" t="s">
        <v>2533</v>
      </c>
      <c r="M1195" s="146" t="s">
        <v>3086</v>
      </c>
      <c r="R1195" s="258"/>
      <c r="U1195">
        <f>ROUND(IFERROR(SUM(T1195*(VLOOKUP(S1195,API!1:1048576,13,FALSE))),0),2)</f>
        <v>0</v>
      </c>
      <c r="V1195">
        <f>ROUND(SUMIF(Investionen!A4:A5200,S1195,Investionen!G4:G5200),2)</f>
        <v>0</v>
      </c>
      <c r="BA1195" s="53"/>
      <c r="BB1195" s="53">
        <f>ROUND(SUMIF(Transaktionen!A4:A5200,BA1195,Transaktionen!B4:B5200),8)</f>
        <v>0</v>
      </c>
      <c r="BC1195" s="53">
        <f>ROUND(IFERROR(SUM(BB1195*(VLOOKUP(BA1195,API!1:1048576,13,FALSE))),0),2)</f>
        <v>0</v>
      </c>
    </row>
    <row r="1196" spans="11:55" x14ac:dyDescent="0.25">
      <c r="K1196" s="145" t="s">
        <v>84</v>
      </c>
      <c r="L1196" s="146" t="s">
        <v>2533</v>
      </c>
      <c r="M1196" s="146" t="s">
        <v>3118</v>
      </c>
      <c r="R1196" s="258"/>
      <c r="U1196">
        <f>ROUND(IFERROR(SUM(T1196*(VLOOKUP(S1196,API!1:1048576,13,FALSE))),0),2)</f>
        <v>0</v>
      </c>
      <c r="V1196">
        <f>ROUND(SUMIF(Investionen!A4:A5200,S1196,Investionen!G4:G5200),2)</f>
        <v>0</v>
      </c>
      <c r="BA1196" s="53"/>
      <c r="BB1196" s="53">
        <f>ROUND(SUMIF(Transaktionen!A4:A5200,BA1196,Transaktionen!B4:B5200),8)</f>
        <v>0</v>
      </c>
      <c r="BC1196" s="53">
        <f>ROUND(IFERROR(SUM(BB1196*(VLOOKUP(BA1196,API!1:1048576,13,FALSE))),0),2)</f>
        <v>0</v>
      </c>
    </row>
    <row r="1197" spans="11:55" x14ac:dyDescent="0.25">
      <c r="K1197" s="145" t="s">
        <v>1399</v>
      </c>
      <c r="L1197" s="146" t="s">
        <v>2533</v>
      </c>
      <c r="M1197" s="146" t="s">
        <v>3376</v>
      </c>
      <c r="R1197" s="258"/>
      <c r="U1197">
        <f>ROUND(IFERROR(SUM(T1197*(VLOOKUP(S1197,API!1:1048576,13,FALSE))),0),2)</f>
        <v>0</v>
      </c>
      <c r="V1197">
        <f>ROUND(SUMIF(Investionen!A4:A5200,S1197,Investionen!G4:G5200),2)</f>
        <v>0</v>
      </c>
      <c r="BA1197" s="53"/>
      <c r="BB1197" s="53">
        <f>ROUND(SUMIF(Transaktionen!A4:A5200,BA1197,Transaktionen!B4:B5200),8)</f>
        <v>0</v>
      </c>
      <c r="BC1197" s="53">
        <f>ROUND(IFERROR(SUM(BB1197*(VLOOKUP(BA1197,API!1:1048576,13,FALSE))),0),2)</f>
        <v>0</v>
      </c>
    </row>
    <row r="1198" spans="11:55" x14ac:dyDescent="0.25">
      <c r="K1198" s="145" t="s">
        <v>1521</v>
      </c>
      <c r="L1198" s="146" t="s">
        <v>2516</v>
      </c>
      <c r="M1198" s="146" t="s">
        <v>3516</v>
      </c>
      <c r="R1198" s="258"/>
      <c r="U1198">
        <f>ROUND(IFERROR(SUM(T1198*(VLOOKUP(S1198,API!1:1048576,13,FALSE))),0),2)</f>
        <v>0</v>
      </c>
      <c r="V1198">
        <f>ROUND(SUMIF(Investionen!A4:A5200,S1198,Investionen!G4:G5200),2)</f>
        <v>0</v>
      </c>
      <c r="BA1198" s="53"/>
      <c r="BB1198" s="53">
        <f>ROUND(SUMIF(Transaktionen!A4:A5200,BA1198,Transaktionen!B4:B5200),8)</f>
        <v>0</v>
      </c>
      <c r="BC1198" s="53">
        <f>ROUND(IFERROR(SUM(BB1198*(VLOOKUP(BA1198,API!1:1048576,13,FALSE))),0),2)</f>
        <v>0</v>
      </c>
    </row>
    <row r="1199" spans="11:55" x14ac:dyDescent="0.25">
      <c r="K1199" s="147" t="s">
        <v>1686</v>
      </c>
      <c r="L1199" s="148" t="s">
        <v>2456</v>
      </c>
      <c r="M1199" s="148" t="s">
        <v>3683</v>
      </c>
      <c r="R1199" s="258"/>
      <c r="U1199">
        <f>ROUND(IFERROR(SUM(T1199*(VLOOKUP(S1199,API!1:1048576,13,FALSE))),0),2)</f>
        <v>0</v>
      </c>
      <c r="V1199">
        <f>ROUND(SUMIF(Investionen!A4:A5200,S1199,Investionen!G4:G5200),2)</f>
        <v>0</v>
      </c>
      <c r="BA1199" s="53"/>
      <c r="BB1199" s="53">
        <f>ROUND(SUMIF(Transaktionen!A4:A5200,BA1199,Transaktionen!B4:B5200),8)</f>
        <v>0</v>
      </c>
      <c r="BC1199" s="53">
        <f>ROUND(IFERROR(SUM(BB1199*(VLOOKUP(BA1199,API!1:1048576,13,FALSE))),0),2)</f>
        <v>0</v>
      </c>
    </row>
    <row r="1200" spans="11:55" x14ac:dyDescent="0.25">
      <c r="K1200" s="147" t="s">
        <v>1773</v>
      </c>
      <c r="L1200" s="148" t="s">
        <v>2456</v>
      </c>
      <c r="M1200" s="148" t="s">
        <v>3736</v>
      </c>
      <c r="R1200" s="258"/>
      <c r="U1200">
        <f>ROUND(IFERROR(SUM(T1200*(VLOOKUP(S1200,API!1:1048576,13,FALSE))),0),2)</f>
        <v>0</v>
      </c>
      <c r="V1200">
        <f>ROUND(SUMIF(Investionen!A4:A5200,S1200,Investionen!G4:G5200),2)</f>
        <v>0</v>
      </c>
      <c r="BA1200" s="53"/>
      <c r="BB1200" s="53">
        <f>ROUND(SUMIF(Transaktionen!A4:A5200,BA1200,Transaktionen!B4:B5200),8)</f>
        <v>0</v>
      </c>
      <c r="BC1200" s="53">
        <f>ROUND(IFERROR(SUM(BB1200*(VLOOKUP(BA1200,API!1:1048576,13,FALSE))),0),2)</f>
        <v>0</v>
      </c>
    </row>
    <row r="1201" spans="11:55" x14ac:dyDescent="0.25">
      <c r="K1201" s="145" t="s">
        <v>2240</v>
      </c>
      <c r="L1201" s="146" t="s">
        <v>2456</v>
      </c>
      <c r="M1201" s="146" t="s">
        <v>4220</v>
      </c>
      <c r="R1201" s="258"/>
      <c r="U1201">
        <f>ROUND(IFERROR(SUM(T1201*(VLOOKUP(S1201,API!1:1048576,13,FALSE))),0),2)</f>
        <v>0</v>
      </c>
      <c r="V1201">
        <f>ROUND(SUMIF(Investionen!A4:A5200,S1201,Investionen!G4:G5200),2)</f>
        <v>0</v>
      </c>
      <c r="BA1201" s="53"/>
      <c r="BB1201" s="53">
        <f>ROUND(SUMIF(Transaktionen!A4:A5200,BA1201,Transaktionen!B4:B5200),8)</f>
        <v>0</v>
      </c>
      <c r="BC1201" s="53">
        <f>ROUND(IFERROR(SUM(BB1201*(VLOOKUP(BA1201,API!1:1048576,13,FALSE))),0),2)</f>
        <v>0</v>
      </c>
    </row>
    <row r="1202" spans="11:55" x14ac:dyDescent="0.25">
      <c r="K1202" s="145" t="s">
        <v>1497</v>
      </c>
      <c r="L1202" s="146" t="s">
        <v>2417</v>
      </c>
      <c r="M1202" s="146" t="s">
        <v>3442</v>
      </c>
      <c r="R1202" s="258"/>
      <c r="U1202">
        <f>ROUND(IFERROR(SUM(T1202*(VLOOKUP(S1202,API!1:1048576,13,FALSE))),0),2)</f>
        <v>0</v>
      </c>
      <c r="V1202">
        <f>ROUND(SUMIF(Investionen!A4:A5200,S1202,Investionen!G4:G5200),2)</f>
        <v>0</v>
      </c>
      <c r="BA1202" s="53"/>
      <c r="BB1202" s="53">
        <f>ROUND(SUMIF(Transaktionen!A4:A5200,BA1202,Transaktionen!B4:B5200),8)</f>
        <v>0</v>
      </c>
      <c r="BC1202" s="53">
        <f>ROUND(IFERROR(SUM(BB1202*(VLOOKUP(BA1202,API!1:1048576,13,FALSE))),0),2)</f>
        <v>0</v>
      </c>
    </row>
    <row r="1203" spans="11:55" x14ac:dyDescent="0.25">
      <c r="K1203" s="145" t="s">
        <v>1509</v>
      </c>
      <c r="L1203" s="146" t="s">
        <v>2417</v>
      </c>
      <c r="M1203" s="146" t="s">
        <v>3518</v>
      </c>
      <c r="R1203" s="258"/>
      <c r="U1203">
        <f>ROUND(IFERROR(SUM(T1203*(VLOOKUP(S1203,API!1:1048576,13,FALSE))),0),2)</f>
        <v>0</v>
      </c>
      <c r="V1203">
        <f>ROUND(SUMIF(Investionen!A4:A5200,S1203,Investionen!G4:G5200),2)</f>
        <v>0</v>
      </c>
      <c r="BA1203" s="53"/>
      <c r="BB1203" s="53">
        <f>ROUND(SUMIF(Transaktionen!A4:A5200,BA1203,Transaktionen!B4:B5200),8)</f>
        <v>0</v>
      </c>
      <c r="BC1203" s="53">
        <f>ROUND(IFERROR(SUM(BB1203*(VLOOKUP(BA1203,API!1:1048576,13,FALSE))),0),2)</f>
        <v>0</v>
      </c>
    </row>
    <row r="1204" spans="11:55" x14ac:dyDescent="0.25">
      <c r="K1204" s="145" t="s">
        <v>1234</v>
      </c>
      <c r="L1204" s="146" t="s">
        <v>2718</v>
      </c>
      <c r="M1204" s="146" t="s">
        <v>3241</v>
      </c>
      <c r="R1204" s="258"/>
      <c r="U1204">
        <f>ROUND(IFERROR(SUM(T1204*(VLOOKUP(S1204,API!1:1048576,13,FALSE))),0),2)</f>
        <v>0</v>
      </c>
      <c r="V1204">
        <f>ROUND(SUMIF(Investionen!A4:A5200,S1204,Investionen!G4:G5200),2)</f>
        <v>0</v>
      </c>
      <c r="BA1204" s="53"/>
      <c r="BB1204" s="53">
        <f>ROUND(SUMIF(Transaktionen!A4:A5200,BA1204,Transaktionen!B4:B5200),8)</f>
        <v>0</v>
      </c>
      <c r="BC1204" s="53">
        <f>ROUND(IFERROR(SUM(BB1204*(VLOOKUP(BA1204,API!1:1048576,13,FALSE))),0),2)</f>
        <v>0</v>
      </c>
    </row>
    <row r="1205" spans="11:55" x14ac:dyDescent="0.25">
      <c r="K1205" s="145" t="s">
        <v>837</v>
      </c>
      <c r="L1205" s="146" t="s">
        <v>2460</v>
      </c>
      <c r="M1205" s="146" t="s">
        <v>3084</v>
      </c>
      <c r="R1205" s="258"/>
      <c r="U1205">
        <f>ROUND(IFERROR(SUM(T1205*(VLOOKUP(S1205,API!1:1048576,13,FALSE))),0),2)</f>
        <v>0</v>
      </c>
      <c r="V1205">
        <f>ROUND(SUMIF(Investionen!A4:A5200,S1205,Investionen!G4:G5200),2)</f>
        <v>0</v>
      </c>
      <c r="BA1205" s="53"/>
      <c r="BB1205" s="53">
        <f>ROUND(SUMIF(Transaktionen!A4:A5200,BA1205,Transaktionen!B4:B5200),8)</f>
        <v>0</v>
      </c>
      <c r="BC1205" s="53">
        <f>ROUND(IFERROR(SUM(BB1205*(VLOOKUP(BA1205,API!1:1048576,13,FALSE))),0),2)</f>
        <v>0</v>
      </c>
    </row>
    <row r="1206" spans="11:55" x14ac:dyDescent="0.25">
      <c r="K1206" s="147" t="s">
        <v>1668</v>
      </c>
      <c r="L1206" s="148" t="s">
        <v>2460</v>
      </c>
      <c r="M1206" s="148" t="s">
        <v>3707</v>
      </c>
      <c r="R1206" s="258"/>
      <c r="U1206">
        <f>ROUND(IFERROR(SUM(T1206*(VLOOKUP(S1206,API!1:1048576,13,FALSE))),0),2)</f>
        <v>0</v>
      </c>
      <c r="V1206">
        <f>ROUND(SUMIF(Investionen!A4:A5200,S1206,Investionen!G4:G5200),2)</f>
        <v>0</v>
      </c>
      <c r="BA1206" s="53"/>
      <c r="BB1206" s="53">
        <f>ROUND(SUMIF(Transaktionen!A4:A5200,BA1206,Transaktionen!B4:B5200),8)</f>
        <v>0</v>
      </c>
      <c r="BC1206" s="53">
        <f>ROUND(IFERROR(SUM(BB1206*(VLOOKUP(BA1206,API!1:1048576,13,FALSE))),0),2)</f>
        <v>0</v>
      </c>
    </row>
    <row r="1207" spans="11:55" x14ac:dyDescent="0.25">
      <c r="K1207" s="147" t="s">
        <v>1236</v>
      </c>
      <c r="L1207" s="148" t="s">
        <v>2475</v>
      </c>
      <c r="M1207" s="148" t="s">
        <v>3216</v>
      </c>
      <c r="R1207" s="258"/>
      <c r="U1207">
        <f>ROUND(IFERROR(SUM(T1207*(VLOOKUP(S1207,API!1:1048576,13,FALSE))),0),2)</f>
        <v>0</v>
      </c>
      <c r="V1207">
        <f>ROUND(SUMIF(Investionen!A4:A5200,S1207,Investionen!G4:G5200),2)</f>
        <v>0</v>
      </c>
      <c r="BA1207" s="53"/>
      <c r="BB1207" s="53">
        <f>ROUND(SUMIF(Transaktionen!A4:A5200,BA1207,Transaktionen!B4:B5200),8)</f>
        <v>0</v>
      </c>
      <c r="BC1207" s="53">
        <f>ROUND(IFERROR(SUM(BB1207*(VLOOKUP(BA1207,API!1:1048576,13,FALSE))),0),2)</f>
        <v>0</v>
      </c>
    </row>
    <row r="1208" spans="11:55" x14ac:dyDescent="0.25">
      <c r="K1208" s="147" t="s">
        <v>1107</v>
      </c>
      <c r="L1208" s="148" t="s">
        <v>2797</v>
      </c>
      <c r="M1208" s="148" t="s">
        <v>3095</v>
      </c>
      <c r="R1208" s="258"/>
      <c r="U1208">
        <f>ROUND(IFERROR(SUM(T1208*(VLOOKUP(S1208,API!1:1048576,13,FALSE))),0),2)</f>
        <v>0</v>
      </c>
      <c r="V1208">
        <f>ROUND(SUMIF(Investionen!A4:A5200,S1208,Investionen!G4:G5200),2)</f>
        <v>0</v>
      </c>
      <c r="BA1208" s="53"/>
      <c r="BB1208" s="53">
        <f>ROUND(SUMIF(Transaktionen!A4:A5200,BA1208,Transaktionen!B4:B5200),8)</f>
        <v>0</v>
      </c>
      <c r="BC1208" s="53">
        <f>ROUND(IFERROR(SUM(BB1208*(VLOOKUP(BA1208,API!1:1048576,13,FALSE))),0),2)</f>
        <v>0</v>
      </c>
    </row>
    <row r="1209" spans="11:55" x14ac:dyDescent="0.25">
      <c r="K1209" s="145" t="s">
        <v>1940</v>
      </c>
      <c r="L1209" s="146" t="s">
        <v>2797</v>
      </c>
      <c r="M1209" s="146" t="s">
        <v>3925</v>
      </c>
      <c r="R1209" s="258"/>
      <c r="U1209">
        <f>ROUND(IFERROR(SUM(T1209*(VLOOKUP(S1209,API!1:1048576,13,FALSE))),0),2)</f>
        <v>0</v>
      </c>
      <c r="V1209">
        <f>ROUND(SUMIF(Investionen!A4:A5200,S1209,Investionen!G4:G5200),2)</f>
        <v>0</v>
      </c>
      <c r="BA1209" s="53"/>
      <c r="BB1209" s="53">
        <f>ROUND(SUMIF(Transaktionen!A4:A5200,BA1209,Transaktionen!B4:B5200),8)</f>
        <v>0</v>
      </c>
      <c r="BC1209" s="53">
        <f>ROUND(IFERROR(SUM(BB1209*(VLOOKUP(BA1209,API!1:1048576,13,FALSE))),0),2)</f>
        <v>0</v>
      </c>
    </row>
    <row r="1210" spans="11:55" x14ac:dyDescent="0.25">
      <c r="K1210" s="147" t="s">
        <v>2419</v>
      </c>
      <c r="L1210" s="148" t="s">
        <v>2797</v>
      </c>
      <c r="M1210" s="148" t="s">
        <v>4092</v>
      </c>
      <c r="R1210" s="258"/>
      <c r="U1210">
        <f>ROUND(IFERROR(SUM(T1210*(VLOOKUP(S1210,API!1:1048576,13,FALSE))),0),2)</f>
        <v>0</v>
      </c>
      <c r="V1210">
        <f>ROUND(SUMIF(Investionen!A4:A5200,S1210,Investionen!G4:G5200),2)</f>
        <v>0</v>
      </c>
      <c r="BA1210" s="53"/>
      <c r="BB1210" s="53">
        <f>ROUND(SUMIF(Transaktionen!A4:A5200,BA1210,Transaktionen!B4:B5200),8)</f>
        <v>0</v>
      </c>
      <c r="BC1210" s="53">
        <f>ROUND(IFERROR(SUM(BB1210*(VLOOKUP(BA1210,API!1:1048576,13,FALSE))),0),2)</f>
        <v>0</v>
      </c>
    </row>
    <row r="1211" spans="11:55" x14ac:dyDescent="0.25">
      <c r="K1211" s="147" t="s">
        <v>30</v>
      </c>
      <c r="L1211" s="148" t="s">
        <v>2821</v>
      </c>
      <c r="M1211" s="148" t="s">
        <v>3038</v>
      </c>
      <c r="R1211" s="258"/>
      <c r="U1211">
        <f>ROUND(IFERROR(SUM(T1211*(VLOOKUP(S1211,API!1:1048576,13,FALSE))),0),2)</f>
        <v>0</v>
      </c>
      <c r="V1211">
        <f>ROUND(SUMIF(Investionen!A4:A5200,S1211,Investionen!G4:G5200),2)</f>
        <v>0</v>
      </c>
      <c r="BA1211" s="53"/>
      <c r="BB1211" s="53">
        <f>ROUND(SUMIF(Transaktionen!A4:A5200,BA1211,Transaktionen!B4:B5200),8)</f>
        <v>0</v>
      </c>
      <c r="BC1211" s="53">
        <f>ROUND(IFERROR(SUM(BB1211*(VLOOKUP(BA1211,API!1:1048576,13,FALSE))),0),2)</f>
        <v>0</v>
      </c>
    </row>
    <row r="1212" spans="11:55" x14ac:dyDescent="0.25">
      <c r="K1212" s="145" t="s">
        <v>1201</v>
      </c>
      <c r="L1212" s="146" t="s">
        <v>2497</v>
      </c>
      <c r="M1212" s="146" t="s">
        <v>3217</v>
      </c>
      <c r="R1212" s="258"/>
      <c r="U1212">
        <f>ROUND(IFERROR(SUM(T1212*(VLOOKUP(S1212,API!1:1048576,13,FALSE))),0),2)</f>
        <v>0</v>
      </c>
      <c r="V1212">
        <f>ROUND(SUMIF(Investionen!A4:A5200,S1212,Investionen!G4:G5200),2)</f>
        <v>0</v>
      </c>
      <c r="BA1212" s="53"/>
      <c r="BB1212" s="53">
        <f>ROUND(SUMIF(Transaktionen!A4:A5200,BA1212,Transaktionen!B4:B5200),8)</f>
        <v>0</v>
      </c>
      <c r="BC1212" s="53">
        <f>ROUND(IFERROR(SUM(BB1212*(VLOOKUP(BA1212,API!1:1048576,13,FALSE))),0),2)</f>
        <v>0</v>
      </c>
    </row>
    <row r="1213" spans="11:55" x14ac:dyDescent="0.25">
      <c r="K1213" s="147" t="s">
        <v>1301</v>
      </c>
      <c r="L1213" s="148" t="s">
        <v>2497</v>
      </c>
      <c r="M1213" s="148" t="s">
        <v>3297</v>
      </c>
      <c r="R1213" s="258"/>
      <c r="U1213">
        <f>ROUND(IFERROR(SUM(T1213*(VLOOKUP(S1213,API!1:1048576,13,FALSE))),0),2)</f>
        <v>0</v>
      </c>
      <c r="V1213">
        <f>ROUND(SUMIF(Investionen!A4:A5200,S1213,Investionen!G4:G5200),2)</f>
        <v>0</v>
      </c>
      <c r="BA1213" s="53"/>
      <c r="BB1213" s="53">
        <f>ROUND(SUMIF(Transaktionen!A4:A5200,BA1213,Transaktionen!B4:B5200),8)</f>
        <v>0</v>
      </c>
      <c r="BC1213" s="53">
        <f>ROUND(IFERROR(SUM(BB1213*(VLOOKUP(BA1213,API!1:1048576,13,FALSE))),0),2)</f>
        <v>0</v>
      </c>
    </row>
    <row r="1214" spans="11:55" x14ac:dyDescent="0.25">
      <c r="K1214" s="147" t="s">
        <v>1391</v>
      </c>
      <c r="L1214" s="148" t="s">
        <v>2497</v>
      </c>
      <c r="M1214" s="148" t="s">
        <v>3434</v>
      </c>
      <c r="R1214" s="258"/>
      <c r="U1214">
        <f>ROUND(IFERROR(SUM(T1214*(VLOOKUP(S1214,API!1:1048576,13,FALSE))),0),2)</f>
        <v>0</v>
      </c>
      <c r="V1214">
        <f>ROUND(SUMIF(Investionen!A4:A5200,S1214,Investionen!G4:G5200),2)</f>
        <v>0</v>
      </c>
      <c r="BA1214" s="53"/>
      <c r="BB1214" s="53">
        <f>ROUND(SUMIF(Transaktionen!A4:A5200,BA1214,Transaktionen!B4:B5200),8)</f>
        <v>0</v>
      </c>
      <c r="BC1214" s="53">
        <f>ROUND(IFERROR(SUM(BB1214*(VLOOKUP(BA1214,API!1:1048576,13,FALSE))),0),2)</f>
        <v>0</v>
      </c>
    </row>
    <row r="1215" spans="11:55" x14ac:dyDescent="0.25">
      <c r="K1215" s="147" t="s">
        <v>2129</v>
      </c>
      <c r="L1215" s="148" t="s">
        <v>2497</v>
      </c>
      <c r="M1215" s="148" t="s">
        <v>4101</v>
      </c>
      <c r="R1215" s="258"/>
      <c r="U1215">
        <f>ROUND(IFERROR(SUM(T1215*(VLOOKUP(S1215,API!1:1048576,13,FALSE))),0),2)</f>
        <v>0</v>
      </c>
      <c r="V1215">
        <f>ROUND(SUMIF(Investionen!A4:A5200,S1215,Investionen!G4:G5200),2)</f>
        <v>0</v>
      </c>
      <c r="BA1215" s="53"/>
      <c r="BB1215" s="53">
        <f>ROUND(SUMIF(Transaktionen!A4:A5200,BA1215,Transaktionen!B4:B5200),8)</f>
        <v>0</v>
      </c>
      <c r="BC1215" s="53">
        <f>ROUND(IFERROR(SUM(BB1215*(VLOOKUP(BA1215,API!1:1048576,13,FALSE))),0),2)</f>
        <v>0</v>
      </c>
    </row>
    <row r="1216" spans="11:55" x14ac:dyDescent="0.25">
      <c r="K1216" s="145" t="s">
        <v>1196</v>
      </c>
      <c r="L1216" s="146" t="s">
        <v>1466</v>
      </c>
      <c r="M1216" s="146" t="s">
        <v>3192</v>
      </c>
      <c r="R1216" s="258"/>
      <c r="U1216">
        <f>ROUND(IFERROR(SUM(T1216*(VLOOKUP(S1216,API!1:1048576,13,FALSE))),0),2)</f>
        <v>0</v>
      </c>
      <c r="V1216">
        <f>ROUND(SUMIF(Investionen!A4:A5200,S1216,Investionen!G4:G5200),2)</f>
        <v>0</v>
      </c>
      <c r="BA1216" s="53"/>
      <c r="BB1216" s="53">
        <f>ROUND(SUMIF(Transaktionen!A4:A5200,BA1216,Transaktionen!B4:B5200),8)</f>
        <v>0</v>
      </c>
      <c r="BC1216" s="53">
        <f>ROUND(IFERROR(SUM(BB1216*(VLOOKUP(BA1216,API!1:1048576,13,FALSE))),0),2)</f>
        <v>0</v>
      </c>
    </row>
    <row r="1217" spans="11:55" x14ac:dyDescent="0.25">
      <c r="K1217" s="147" t="s">
        <v>840</v>
      </c>
      <c r="L1217" s="148" t="s">
        <v>2535</v>
      </c>
      <c r="M1217" s="148" t="s">
        <v>3109</v>
      </c>
      <c r="R1217" s="258"/>
      <c r="U1217">
        <f>ROUND(IFERROR(SUM(T1217*(VLOOKUP(S1217,API!1:1048576,13,FALSE))),0),2)</f>
        <v>0</v>
      </c>
      <c r="V1217">
        <f>ROUND(SUMIF(Investionen!A4:A5200,S1217,Investionen!G4:G5200),2)</f>
        <v>0</v>
      </c>
      <c r="BA1217" s="53"/>
      <c r="BB1217" s="53">
        <f>ROUND(SUMIF(Transaktionen!A4:A5200,BA1217,Transaktionen!B4:B5200),8)</f>
        <v>0</v>
      </c>
      <c r="BC1217" s="53">
        <f>ROUND(IFERROR(SUM(BB1217*(VLOOKUP(BA1217,API!1:1048576,13,FALSE))),0),2)</f>
        <v>0</v>
      </c>
    </row>
    <row r="1218" spans="11:55" x14ac:dyDescent="0.25">
      <c r="K1218" s="145" t="s">
        <v>2167</v>
      </c>
      <c r="L1218" s="146" t="s">
        <v>2535</v>
      </c>
      <c r="M1218" s="146" t="s">
        <v>4163</v>
      </c>
      <c r="R1218" s="258"/>
      <c r="U1218">
        <f>ROUND(IFERROR(SUM(T1218*(VLOOKUP(S1218,API!1:1048576,13,FALSE))),0),2)</f>
        <v>0</v>
      </c>
      <c r="V1218">
        <f>ROUND(SUMIF(Investionen!A4:A5200,S1218,Investionen!G4:G5200),2)</f>
        <v>0</v>
      </c>
      <c r="BA1218" s="53"/>
      <c r="BB1218" s="53">
        <f>ROUND(SUMIF(Transaktionen!A4:A5200,BA1218,Transaktionen!B4:B5200),8)</f>
        <v>0</v>
      </c>
      <c r="BC1218" s="53">
        <f>ROUND(IFERROR(SUM(BB1218*(VLOOKUP(BA1218,API!1:1048576,13,FALSE))),0),2)</f>
        <v>0</v>
      </c>
    </row>
    <row r="1219" spans="11:55" x14ac:dyDescent="0.25">
      <c r="K1219" s="145" t="s">
        <v>2170</v>
      </c>
      <c r="L1219" s="146" t="s">
        <v>2655</v>
      </c>
      <c r="M1219" s="146" t="s">
        <v>4115</v>
      </c>
      <c r="R1219" s="258"/>
      <c r="U1219">
        <f>ROUND(IFERROR(SUM(T1219*(VLOOKUP(S1219,API!1:1048576,13,FALSE))),0),2)</f>
        <v>0</v>
      </c>
      <c r="V1219">
        <f>ROUND(SUMIF(Investionen!A4:A5200,S1219,Investionen!G4:G5200),2)</f>
        <v>0</v>
      </c>
      <c r="BA1219" s="53"/>
      <c r="BB1219" s="53">
        <f>ROUND(SUMIF(Transaktionen!A4:A5200,BA1219,Transaktionen!B4:B5200),8)</f>
        <v>0</v>
      </c>
      <c r="BC1219" s="53">
        <f>ROUND(IFERROR(SUM(BB1219*(VLOOKUP(BA1219,API!1:1048576,13,FALSE))),0),2)</f>
        <v>0</v>
      </c>
    </row>
    <row r="1220" spans="11:55" x14ac:dyDescent="0.25">
      <c r="K1220" s="147" t="s">
        <v>1537</v>
      </c>
      <c r="L1220" s="148" t="s">
        <v>2810</v>
      </c>
      <c r="M1220" s="148" t="s">
        <v>3528</v>
      </c>
      <c r="R1220" s="258"/>
      <c r="U1220">
        <f>ROUND(IFERROR(SUM(T1220*(VLOOKUP(S1220,API!1:1048576,13,FALSE))),0),2)</f>
        <v>0</v>
      </c>
      <c r="V1220">
        <f>ROUND(SUMIF(Investionen!A4:A5200,S1220,Investionen!G4:G5200),2)</f>
        <v>0</v>
      </c>
      <c r="BA1220" s="53"/>
      <c r="BB1220" s="53">
        <f>ROUND(SUMIF(Transaktionen!A4:A5200,BA1220,Transaktionen!B4:B5200),8)</f>
        <v>0</v>
      </c>
      <c r="BC1220" s="53">
        <f>ROUND(IFERROR(SUM(BB1220*(VLOOKUP(BA1220,API!1:1048576,13,FALSE))),0),2)</f>
        <v>0</v>
      </c>
    </row>
    <row r="1221" spans="11:55" x14ac:dyDescent="0.25">
      <c r="K1221" s="145" t="s">
        <v>2179</v>
      </c>
      <c r="L1221" s="146" t="s">
        <v>2425</v>
      </c>
      <c r="M1221" s="146" t="s">
        <v>4186</v>
      </c>
      <c r="R1221" s="258"/>
      <c r="U1221">
        <f>ROUND(IFERROR(SUM(T1221*(VLOOKUP(S1221,API!1:1048576,13,FALSE))),0),2)</f>
        <v>0</v>
      </c>
      <c r="V1221">
        <f>ROUND(SUMIF(Investionen!A4:A5200,S1221,Investionen!G4:G5200),2)</f>
        <v>0</v>
      </c>
      <c r="BA1221" s="53"/>
      <c r="BB1221" s="53">
        <f>ROUND(SUMIF(Transaktionen!A4:A5200,BA1221,Transaktionen!B4:B5200),8)</f>
        <v>0</v>
      </c>
      <c r="BC1221" s="53">
        <f>ROUND(IFERROR(SUM(BB1221*(VLOOKUP(BA1221,API!1:1048576,13,FALSE))),0),2)</f>
        <v>0</v>
      </c>
    </row>
    <row r="1222" spans="11:55" x14ac:dyDescent="0.25">
      <c r="K1222" s="147" t="s">
        <v>1400</v>
      </c>
      <c r="L1222" s="148" t="s">
        <v>2478</v>
      </c>
      <c r="M1222" s="148" t="s">
        <v>3439</v>
      </c>
      <c r="R1222" s="258"/>
      <c r="U1222">
        <f>ROUND(IFERROR(SUM(T1222*(VLOOKUP(S1222,API!1:1048576,13,FALSE))),0),2)</f>
        <v>0</v>
      </c>
      <c r="V1222">
        <f>ROUND(SUMIF(Investionen!A4:A5200,S1222,Investionen!G4:G5200),2)</f>
        <v>0</v>
      </c>
      <c r="BA1222" s="53"/>
      <c r="BB1222" s="53">
        <f>ROUND(SUMIF(Transaktionen!A4:A5200,BA1222,Transaktionen!B4:B5200),8)</f>
        <v>0</v>
      </c>
      <c r="BC1222" s="53">
        <f>ROUND(IFERROR(SUM(BB1222*(VLOOKUP(BA1222,API!1:1048576,13,FALSE))),0),2)</f>
        <v>0</v>
      </c>
    </row>
    <row r="1223" spans="11:55" x14ac:dyDescent="0.25">
      <c r="K1223" s="147" t="s">
        <v>1419</v>
      </c>
      <c r="L1223" s="148" t="s">
        <v>2489</v>
      </c>
      <c r="M1223" s="148" t="s">
        <v>3432</v>
      </c>
      <c r="R1223" s="258"/>
      <c r="U1223">
        <f>ROUND(IFERROR(SUM(T1223*(VLOOKUP(S1223,API!1:1048576,13,FALSE))),0),2)</f>
        <v>0</v>
      </c>
      <c r="V1223">
        <f>ROUND(SUMIF(Investionen!A4:A5200,S1223,Investionen!G4:G5200),2)</f>
        <v>0</v>
      </c>
      <c r="BA1223" s="53"/>
      <c r="BB1223" s="53">
        <f>ROUND(SUMIF(Transaktionen!A4:A5200,BA1223,Transaktionen!B4:B5200),8)</f>
        <v>0</v>
      </c>
      <c r="BC1223" s="53">
        <f>ROUND(IFERROR(SUM(BB1223*(VLOOKUP(BA1223,API!1:1048576,13,FALSE))),0),2)</f>
        <v>0</v>
      </c>
    </row>
    <row r="1224" spans="11:55" x14ac:dyDescent="0.25">
      <c r="K1224" s="145" t="s">
        <v>1648</v>
      </c>
      <c r="L1224" s="146" t="s">
        <v>2489</v>
      </c>
      <c r="M1224" s="146" t="s">
        <v>3628</v>
      </c>
      <c r="R1224" s="258"/>
      <c r="U1224">
        <f>ROUND(IFERROR(SUM(T1224*(VLOOKUP(S1224,API!1:1048576,13,FALSE))),0),2)</f>
        <v>0</v>
      </c>
      <c r="V1224">
        <f>ROUND(SUMIF(Investionen!A4:A5200,S1224,Investionen!G4:G5200),2)</f>
        <v>0</v>
      </c>
      <c r="BA1224" s="53"/>
      <c r="BB1224" s="53">
        <f>ROUND(SUMIF(Transaktionen!A4:A5200,BA1224,Transaktionen!B4:B5200),8)</f>
        <v>0</v>
      </c>
      <c r="BC1224" s="53">
        <f>ROUND(IFERROR(SUM(BB1224*(VLOOKUP(BA1224,API!1:1048576,13,FALSE))),0),2)</f>
        <v>0</v>
      </c>
    </row>
    <row r="1225" spans="11:55" x14ac:dyDescent="0.25">
      <c r="K1225" s="145" t="s">
        <v>2134</v>
      </c>
      <c r="L1225" s="146" t="s">
        <v>2548</v>
      </c>
      <c r="M1225" s="146" t="s">
        <v>3173</v>
      </c>
      <c r="R1225" s="258"/>
      <c r="U1225">
        <f>ROUND(IFERROR(SUM(T1225*(VLOOKUP(S1225,API!1:1048576,13,FALSE))),0),2)</f>
        <v>0</v>
      </c>
      <c r="V1225">
        <f>ROUND(SUMIF(Investionen!A4:A5200,S1225,Investionen!G4:G5200),2)</f>
        <v>0</v>
      </c>
      <c r="BA1225" s="53"/>
      <c r="BB1225" s="53">
        <f>ROUND(SUMIF(Transaktionen!A4:A5200,BA1225,Transaktionen!B4:B5200),8)</f>
        <v>0</v>
      </c>
      <c r="BC1225" s="53">
        <f>ROUND(IFERROR(SUM(BB1225*(VLOOKUP(BA1225,API!1:1048576,13,FALSE))),0),2)</f>
        <v>0</v>
      </c>
    </row>
    <row r="1226" spans="11:55" x14ac:dyDescent="0.25">
      <c r="K1226" s="147" t="s">
        <v>58</v>
      </c>
      <c r="L1226" s="148" t="s">
        <v>2751</v>
      </c>
      <c r="M1226" s="148" t="s">
        <v>3068</v>
      </c>
      <c r="R1226" s="258"/>
      <c r="U1226">
        <f>ROUND(IFERROR(SUM(T1226*(VLOOKUP(S1226,API!1:1048576,13,FALSE))),0),2)</f>
        <v>0</v>
      </c>
      <c r="V1226">
        <f>ROUND(SUMIF(Investionen!A4:A5200,S1226,Investionen!G4:G5200),2)</f>
        <v>0</v>
      </c>
      <c r="BA1226" s="53"/>
      <c r="BB1226" s="53">
        <f>ROUND(SUMIF(Transaktionen!A4:A5200,BA1226,Transaktionen!B4:B5200),8)</f>
        <v>0</v>
      </c>
      <c r="BC1226" s="53">
        <f>ROUND(IFERROR(SUM(BB1226*(VLOOKUP(BA1226,API!1:1048576,13,FALSE))),0),2)</f>
        <v>0</v>
      </c>
    </row>
    <row r="1227" spans="11:55" x14ac:dyDescent="0.25">
      <c r="K1227" s="147" t="s">
        <v>1195</v>
      </c>
      <c r="L1227" s="148" t="s">
        <v>2751</v>
      </c>
      <c r="M1227" s="148" t="s">
        <v>3164</v>
      </c>
      <c r="R1227" s="258"/>
      <c r="U1227">
        <f>ROUND(IFERROR(SUM(T1227*(VLOOKUP(S1227,API!1:1048576,13,FALSE))),0),2)</f>
        <v>0</v>
      </c>
      <c r="V1227">
        <f>ROUND(SUMIF(Investionen!A4:A5200,S1227,Investionen!G4:G5200),2)</f>
        <v>0</v>
      </c>
      <c r="BA1227" s="53"/>
      <c r="BB1227" s="53">
        <f>ROUND(SUMIF(Transaktionen!A4:A5200,BA1227,Transaktionen!B4:B5200),8)</f>
        <v>0</v>
      </c>
      <c r="BC1227" s="53">
        <f>ROUND(IFERROR(SUM(BB1227*(VLOOKUP(BA1227,API!1:1048576,13,FALSE))),0),2)</f>
        <v>0</v>
      </c>
    </row>
    <row r="1228" spans="11:55" x14ac:dyDescent="0.25">
      <c r="K1228" s="145" t="s">
        <v>1599</v>
      </c>
      <c r="L1228" s="146" t="s">
        <v>2745</v>
      </c>
      <c r="M1228" s="146" t="s">
        <v>3579</v>
      </c>
      <c r="R1228" s="258"/>
      <c r="U1228">
        <f>ROUND(IFERROR(SUM(T1228*(VLOOKUP(S1228,API!1:1048576,13,FALSE))),0),2)</f>
        <v>0</v>
      </c>
      <c r="V1228">
        <f>ROUND(SUMIF(Investionen!A4:A5200,S1228,Investionen!G4:G5200),2)</f>
        <v>0</v>
      </c>
      <c r="BA1228" s="53"/>
      <c r="BB1228" s="53">
        <f>ROUND(SUMIF(Transaktionen!A4:A5200,BA1228,Transaktionen!B4:B5200),8)</f>
        <v>0</v>
      </c>
      <c r="BC1228" s="53">
        <f>ROUND(IFERROR(SUM(BB1228*(VLOOKUP(BA1228,API!1:1048576,13,FALSE))),0),2)</f>
        <v>0</v>
      </c>
    </row>
    <row r="1229" spans="11:55" x14ac:dyDescent="0.25">
      <c r="K1229" s="145" t="s">
        <v>1661</v>
      </c>
      <c r="L1229" s="146" t="s">
        <v>2745</v>
      </c>
      <c r="M1229" s="146" t="s">
        <v>3666</v>
      </c>
      <c r="R1229" s="258"/>
      <c r="U1229">
        <f>ROUND(IFERROR(SUM(T1229*(VLOOKUP(S1229,API!1:1048576,13,FALSE))),0),2)</f>
        <v>0</v>
      </c>
      <c r="V1229">
        <f>ROUND(SUMIF(Investionen!A4:A5200,S1229,Investionen!G4:G5200),2)</f>
        <v>0</v>
      </c>
      <c r="BA1229" s="53"/>
      <c r="BB1229" s="53">
        <f>ROUND(SUMIF(Transaktionen!A4:A5200,BA1229,Transaktionen!B4:B5200),8)</f>
        <v>0</v>
      </c>
      <c r="BC1229" s="53">
        <f>ROUND(IFERROR(SUM(BB1229*(VLOOKUP(BA1229,API!1:1048576,13,FALSE))),0),2)</f>
        <v>0</v>
      </c>
    </row>
    <row r="1230" spans="11:55" x14ac:dyDescent="0.25">
      <c r="K1230" s="147" t="s">
        <v>1771</v>
      </c>
      <c r="L1230" s="148" t="s">
        <v>2635</v>
      </c>
      <c r="M1230" s="148" t="s">
        <v>3771</v>
      </c>
      <c r="R1230" s="258"/>
      <c r="U1230">
        <f>ROUND(IFERROR(SUM(T1230*(VLOOKUP(S1230,API!1:1048576,13,FALSE))),0),2)</f>
        <v>0</v>
      </c>
      <c r="V1230">
        <f>ROUND(SUMIF(Investionen!A4:A5200,S1230,Investionen!G4:G5200),2)</f>
        <v>0</v>
      </c>
      <c r="BA1230" s="53"/>
      <c r="BB1230" s="53">
        <f>ROUND(SUMIF(Transaktionen!A4:A5200,BA1230,Transaktionen!B4:B5200),8)</f>
        <v>0</v>
      </c>
      <c r="BC1230" s="53">
        <f>ROUND(IFERROR(SUM(BB1230*(VLOOKUP(BA1230,API!1:1048576,13,FALSE))),0),2)</f>
        <v>0</v>
      </c>
    </row>
    <row r="1231" spans="11:55" x14ac:dyDescent="0.25">
      <c r="K1231" s="147" t="s">
        <v>990</v>
      </c>
      <c r="L1231" s="148" t="s">
        <v>2758</v>
      </c>
      <c r="M1231" s="148" t="s">
        <v>3048</v>
      </c>
      <c r="R1231" s="258"/>
      <c r="U1231">
        <f>ROUND(IFERROR(SUM(T1231*(VLOOKUP(S1231,API!1:1048576,13,FALSE))),0),2)</f>
        <v>0</v>
      </c>
      <c r="V1231">
        <f>ROUND(SUMIF(Investionen!A4:A5200,S1231,Investionen!G4:G5200),2)</f>
        <v>0</v>
      </c>
      <c r="BA1231" s="53"/>
      <c r="BB1231" s="53">
        <f>ROUND(SUMIF(Transaktionen!A4:A5200,BA1231,Transaktionen!B4:B5200),8)</f>
        <v>0</v>
      </c>
      <c r="BC1231" s="53">
        <f>ROUND(IFERROR(SUM(BB1231*(VLOOKUP(BA1231,API!1:1048576,13,FALSE))),0),2)</f>
        <v>0</v>
      </c>
    </row>
    <row r="1232" spans="11:55" x14ac:dyDescent="0.25">
      <c r="K1232" s="145" t="s">
        <v>1187</v>
      </c>
      <c r="L1232" s="146" t="s">
        <v>2758</v>
      </c>
      <c r="M1232" s="146" t="s">
        <v>3184</v>
      </c>
      <c r="R1232" s="258"/>
      <c r="U1232">
        <f>ROUND(IFERROR(SUM(T1232*(VLOOKUP(S1232,API!1:1048576,13,FALSE))),0),2)</f>
        <v>0</v>
      </c>
      <c r="V1232">
        <f>ROUND(SUMIF(Investionen!A4:A5200,S1232,Investionen!G4:G5200),2)</f>
        <v>0</v>
      </c>
      <c r="BA1232" s="53"/>
      <c r="BB1232" s="53">
        <f>ROUND(SUMIF(Transaktionen!A4:A5200,BA1232,Transaktionen!B4:B5200),8)</f>
        <v>0</v>
      </c>
      <c r="BC1232" s="53">
        <f>ROUND(IFERROR(SUM(BB1232*(VLOOKUP(BA1232,API!1:1048576,13,FALSE))),0),2)</f>
        <v>0</v>
      </c>
    </row>
    <row r="1233" spans="11:55" x14ac:dyDescent="0.25">
      <c r="K1233" s="147" t="s">
        <v>1424</v>
      </c>
      <c r="L1233" s="148" t="s">
        <v>2758</v>
      </c>
      <c r="M1233" s="148" t="s">
        <v>3426</v>
      </c>
      <c r="R1233" s="258"/>
      <c r="U1233">
        <f>ROUND(IFERROR(SUM(T1233*(VLOOKUP(S1233,API!1:1048576,13,FALSE))),0),2)</f>
        <v>0</v>
      </c>
      <c r="V1233">
        <f>ROUND(SUMIF(Investionen!A4:A5200,S1233,Investionen!G4:G5200),2)</f>
        <v>0</v>
      </c>
      <c r="BA1233" s="53"/>
      <c r="BB1233" s="53">
        <f>ROUND(SUMIF(Transaktionen!A4:A5200,BA1233,Transaktionen!B4:B5200),8)</f>
        <v>0</v>
      </c>
      <c r="BC1233" s="53">
        <f>ROUND(IFERROR(SUM(BB1233*(VLOOKUP(BA1233,API!1:1048576,13,FALSE))),0),2)</f>
        <v>0</v>
      </c>
    </row>
    <row r="1234" spans="11:55" x14ac:dyDescent="0.25">
      <c r="K1234" s="147" t="s">
        <v>2130</v>
      </c>
      <c r="L1234" s="148" t="s">
        <v>2649</v>
      </c>
      <c r="M1234" s="148" t="s">
        <v>4116</v>
      </c>
      <c r="R1234" s="258"/>
      <c r="U1234">
        <f>ROUND(IFERROR(SUM(T1234*(VLOOKUP(S1234,API!1:1048576,13,FALSE))),0),2)</f>
        <v>0</v>
      </c>
      <c r="V1234">
        <f>ROUND(SUMIF(Investionen!A4:A5200,S1234,Investionen!G4:G5200),2)</f>
        <v>0</v>
      </c>
      <c r="BA1234" s="53"/>
      <c r="BB1234" s="53">
        <f>ROUND(SUMIF(Transaktionen!A4:A5200,BA1234,Transaktionen!B4:B5200),8)</f>
        <v>0</v>
      </c>
      <c r="BC1234" s="53">
        <f>ROUND(IFERROR(SUM(BB1234*(VLOOKUP(BA1234,API!1:1048576,13,FALSE))),0),2)</f>
        <v>0</v>
      </c>
    </row>
    <row r="1235" spans="11:55" x14ac:dyDescent="0.25">
      <c r="K1235" s="147" t="s">
        <v>1226</v>
      </c>
      <c r="L1235" s="148" t="s">
        <v>2507</v>
      </c>
      <c r="M1235" s="148" t="s">
        <v>3193</v>
      </c>
      <c r="R1235" s="258"/>
      <c r="U1235">
        <f>ROUND(IFERROR(SUM(T1235*(VLOOKUP(S1235,API!1:1048576,13,FALSE))),0),2)</f>
        <v>0</v>
      </c>
      <c r="V1235">
        <f>ROUND(SUMIF(Investionen!A4:A5200,S1235,Investionen!G4:G5200),2)</f>
        <v>0</v>
      </c>
      <c r="BA1235" s="53"/>
      <c r="BB1235" s="53">
        <f>ROUND(SUMIF(Transaktionen!A4:A5200,BA1235,Transaktionen!B4:B5200),8)</f>
        <v>0</v>
      </c>
      <c r="BC1235" s="53">
        <f>ROUND(IFERROR(SUM(BB1235*(VLOOKUP(BA1235,API!1:1048576,13,FALSE))),0),2)</f>
        <v>0</v>
      </c>
    </row>
    <row r="1236" spans="11:55" x14ac:dyDescent="0.25">
      <c r="K1236" s="147" t="s">
        <v>1326</v>
      </c>
      <c r="L1236" s="148" t="s">
        <v>2507</v>
      </c>
      <c r="M1236" s="148" t="s">
        <v>3278</v>
      </c>
      <c r="R1236" s="258"/>
      <c r="U1236">
        <f>ROUND(IFERROR(SUM(T1236*(VLOOKUP(S1236,API!1:1048576,13,FALSE))),0),2)</f>
        <v>0</v>
      </c>
      <c r="V1236">
        <f>ROUND(SUMIF(Investionen!A4:A5200,S1236,Investionen!G4:G5200),2)</f>
        <v>0</v>
      </c>
      <c r="BA1236" s="53"/>
      <c r="BB1236" s="53">
        <f>ROUND(SUMIF(Transaktionen!A4:A5200,BA1236,Transaktionen!B4:B5200),8)</f>
        <v>0</v>
      </c>
      <c r="BC1236" s="53">
        <f>ROUND(IFERROR(SUM(BB1236*(VLOOKUP(BA1236,API!1:1048576,13,FALSE))),0),2)</f>
        <v>0</v>
      </c>
    </row>
    <row r="1237" spans="11:55" x14ac:dyDescent="0.25">
      <c r="K1237" s="147" t="s">
        <v>1369</v>
      </c>
      <c r="L1237" s="148" t="s">
        <v>2507</v>
      </c>
      <c r="M1237" s="148" t="s">
        <v>3332</v>
      </c>
      <c r="R1237" s="258"/>
      <c r="U1237">
        <f>ROUND(IFERROR(SUM(T1237*(VLOOKUP(S1237,API!1:1048576,13,FALSE))),0),2)</f>
        <v>0</v>
      </c>
      <c r="V1237">
        <f>ROUND(SUMIF(Investionen!A4:A5200,S1237,Investionen!G4:G5200),2)</f>
        <v>0</v>
      </c>
      <c r="BA1237" s="53"/>
      <c r="BB1237" s="53">
        <f>ROUND(SUMIF(Transaktionen!A4:A5200,BA1237,Transaktionen!B4:B5200),8)</f>
        <v>0</v>
      </c>
      <c r="BC1237" s="53">
        <f>ROUND(IFERROR(SUM(BB1237*(VLOOKUP(BA1237,API!1:1048576,13,FALSE))),0),2)</f>
        <v>0</v>
      </c>
    </row>
    <row r="1238" spans="11:55" x14ac:dyDescent="0.25">
      <c r="K1238" s="147" t="s">
        <v>1542</v>
      </c>
      <c r="L1238" s="148" t="s">
        <v>2798</v>
      </c>
      <c r="M1238" s="148" t="s">
        <v>3519</v>
      </c>
      <c r="R1238" s="258"/>
      <c r="U1238">
        <f>ROUND(IFERROR(SUM(T1238*(VLOOKUP(S1238,API!1:1048576,13,FALSE))),0),2)</f>
        <v>0</v>
      </c>
      <c r="V1238">
        <f>ROUND(SUMIF(Investionen!A4:A5200,S1238,Investionen!G4:G5200),2)</f>
        <v>0</v>
      </c>
      <c r="BA1238" s="53"/>
      <c r="BB1238" s="53">
        <f>ROUND(SUMIF(Transaktionen!A4:A5200,BA1238,Transaktionen!B4:B5200),8)</f>
        <v>0</v>
      </c>
      <c r="BC1238" s="53">
        <f>ROUND(IFERROR(SUM(BB1238*(VLOOKUP(BA1238,API!1:1048576,13,FALSE))),0),2)</f>
        <v>0</v>
      </c>
    </row>
    <row r="1239" spans="11:55" x14ac:dyDescent="0.25">
      <c r="K1239" s="147" t="s">
        <v>2145</v>
      </c>
      <c r="L1239" s="148" t="s">
        <v>2798</v>
      </c>
      <c r="M1239" s="148" t="s">
        <v>4151</v>
      </c>
      <c r="R1239" s="258"/>
      <c r="U1239">
        <f>ROUND(IFERROR(SUM(T1239*(VLOOKUP(S1239,API!1:1048576,13,FALSE))),0),2)</f>
        <v>0</v>
      </c>
      <c r="V1239">
        <f>ROUND(SUMIF(Investionen!A4:A5200,S1239,Investionen!G4:G5200),2)</f>
        <v>0</v>
      </c>
      <c r="BA1239" s="53"/>
      <c r="BB1239" s="53">
        <f>ROUND(SUMIF(Transaktionen!A4:A5200,BA1239,Transaktionen!B4:B5200),8)</f>
        <v>0</v>
      </c>
      <c r="BC1239" s="53">
        <f>ROUND(IFERROR(SUM(BB1239*(VLOOKUP(BA1239,API!1:1048576,13,FALSE))),0),2)</f>
        <v>0</v>
      </c>
    </row>
    <row r="1240" spans="11:55" x14ac:dyDescent="0.25">
      <c r="K1240" s="147" t="s">
        <v>1286</v>
      </c>
      <c r="L1240" s="148" t="s">
        <v>2442</v>
      </c>
      <c r="M1240" s="148" t="s">
        <v>3280</v>
      </c>
      <c r="R1240" s="258"/>
      <c r="U1240">
        <f>ROUND(IFERROR(SUM(T1240*(VLOOKUP(S1240,API!1:1048576,13,FALSE))),0),2)</f>
        <v>0</v>
      </c>
      <c r="V1240">
        <f>ROUND(SUMIF(Investionen!A4:A5200,S1240,Investionen!G4:G5200),2)</f>
        <v>0</v>
      </c>
      <c r="BA1240" s="53"/>
      <c r="BB1240" s="53">
        <f>ROUND(SUMIF(Transaktionen!A4:A5200,BA1240,Transaktionen!B4:B5200),8)</f>
        <v>0</v>
      </c>
      <c r="BC1240" s="53">
        <f>ROUND(IFERROR(SUM(BB1240*(VLOOKUP(BA1240,API!1:1048576,13,FALSE))),0),2)</f>
        <v>0</v>
      </c>
    </row>
    <row r="1241" spans="11:55" x14ac:dyDescent="0.25">
      <c r="K1241" s="145" t="s">
        <v>1423</v>
      </c>
      <c r="L1241" s="146" t="s">
        <v>2820</v>
      </c>
      <c r="M1241" s="146" t="s">
        <v>3401</v>
      </c>
      <c r="R1241" s="258"/>
      <c r="U1241">
        <f>ROUND(IFERROR(SUM(T1241*(VLOOKUP(S1241,API!1:1048576,13,FALSE))),0),2)</f>
        <v>0</v>
      </c>
      <c r="V1241">
        <f>ROUND(SUMIF(Investionen!A4:A5200,S1241,Investionen!G4:G5200),2)</f>
        <v>0</v>
      </c>
      <c r="BA1241" s="53"/>
      <c r="BB1241" s="53">
        <f>ROUND(SUMIF(Transaktionen!A4:A5200,BA1241,Transaktionen!B4:B5200),8)</f>
        <v>0</v>
      </c>
      <c r="BC1241" s="53">
        <f>ROUND(IFERROR(SUM(BB1241*(VLOOKUP(BA1241,API!1:1048576,13,FALSE))),0),2)</f>
        <v>0</v>
      </c>
    </row>
    <row r="1242" spans="11:55" x14ac:dyDescent="0.25">
      <c r="K1242" s="145" t="s">
        <v>2267</v>
      </c>
      <c r="L1242" s="146" t="s">
        <v>2820</v>
      </c>
      <c r="M1242" s="146" t="s">
        <v>4305</v>
      </c>
      <c r="R1242" s="258"/>
      <c r="U1242">
        <f>ROUND(IFERROR(SUM(T1242*(VLOOKUP(S1242,API!1:1048576,13,FALSE))),0),2)</f>
        <v>0</v>
      </c>
      <c r="V1242">
        <f>ROUND(SUMIF(Investionen!A4:A5200,S1242,Investionen!G4:G5200),2)</f>
        <v>0</v>
      </c>
      <c r="BA1242" s="53"/>
      <c r="BB1242" s="53">
        <f>ROUND(SUMIF(Transaktionen!A4:A5200,BA1242,Transaktionen!B4:B5200),8)</f>
        <v>0</v>
      </c>
      <c r="BC1242" s="53">
        <f>ROUND(IFERROR(SUM(BB1242*(VLOOKUP(BA1242,API!1:1048576,13,FALSE))),0),2)</f>
        <v>0</v>
      </c>
    </row>
    <row r="1243" spans="11:55" x14ac:dyDescent="0.25">
      <c r="K1243" s="145" t="s">
        <v>1307</v>
      </c>
      <c r="L1243" s="146" t="s">
        <v>2409</v>
      </c>
      <c r="M1243" s="146" t="s">
        <v>3279</v>
      </c>
      <c r="R1243" s="258"/>
      <c r="U1243">
        <f>ROUND(IFERROR(SUM(T1243*(VLOOKUP(S1243,API!1:1048576,13,FALSE))),0),2)</f>
        <v>0</v>
      </c>
      <c r="V1243">
        <f>ROUND(SUMIF(Investionen!A4:A5200,S1243,Investionen!G4:G5200),2)</f>
        <v>0</v>
      </c>
      <c r="BA1243" s="53"/>
      <c r="BB1243" s="53">
        <f>ROUND(SUMIF(Transaktionen!A4:A5200,BA1243,Transaktionen!B4:B5200),8)</f>
        <v>0</v>
      </c>
      <c r="BC1243" s="53">
        <f>ROUND(IFERROR(SUM(BB1243*(VLOOKUP(BA1243,API!1:1048576,13,FALSE))),0),2)</f>
        <v>0</v>
      </c>
    </row>
    <row r="1244" spans="11:55" x14ac:dyDescent="0.25">
      <c r="K1244" s="145" t="s">
        <v>1336</v>
      </c>
      <c r="L1244" s="146" t="s">
        <v>2409</v>
      </c>
      <c r="M1244" s="146" t="s">
        <v>3324</v>
      </c>
      <c r="R1244" s="258"/>
      <c r="U1244">
        <f>ROUND(IFERROR(SUM(T1244*(VLOOKUP(S1244,API!1:1048576,13,FALSE))),0),2)</f>
        <v>0</v>
      </c>
      <c r="V1244">
        <f>ROUND(SUMIF(Investionen!A4:A5200,S1244,Investionen!G4:G5200),2)</f>
        <v>0</v>
      </c>
      <c r="BA1244" s="53"/>
      <c r="BB1244" s="53">
        <f>ROUND(SUMIF(Transaktionen!A4:A5200,BA1244,Transaktionen!B4:B5200),8)</f>
        <v>0</v>
      </c>
      <c r="BC1244" s="53">
        <f>ROUND(IFERROR(SUM(BB1244*(VLOOKUP(BA1244,API!1:1048576,13,FALSE))),0),2)</f>
        <v>0</v>
      </c>
    </row>
    <row r="1245" spans="11:55" x14ac:dyDescent="0.25">
      <c r="K1245" s="145" t="s">
        <v>2219</v>
      </c>
      <c r="L1245" s="146" t="s">
        <v>2331</v>
      </c>
      <c r="M1245" s="146" t="s">
        <v>3766</v>
      </c>
      <c r="R1245" s="258"/>
      <c r="U1245">
        <f>ROUND(IFERROR(SUM(T1245*(VLOOKUP(S1245,API!1:1048576,13,FALSE))),0),2)</f>
        <v>0</v>
      </c>
      <c r="V1245">
        <f>ROUND(SUMIF(Investionen!A4:A5200,S1245,Investionen!G4:G5200),2)</f>
        <v>0</v>
      </c>
      <c r="BA1245" s="53"/>
      <c r="BB1245" s="53">
        <f>ROUND(SUMIF(Transaktionen!A4:A5200,BA1245,Transaktionen!B4:B5200),8)</f>
        <v>0</v>
      </c>
      <c r="BC1245" s="53">
        <f>ROUND(IFERROR(SUM(BB1245*(VLOOKUP(BA1245,API!1:1048576,13,FALSE))),0),2)</f>
        <v>0</v>
      </c>
    </row>
    <row r="1246" spans="11:55" x14ac:dyDescent="0.25">
      <c r="K1246" s="147" t="s">
        <v>1792</v>
      </c>
      <c r="L1246" s="148" t="s">
        <v>2331</v>
      </c>
      <c r="M1246" s="148" t="s">
        <v>3801</v>
      </c>
      <c r="R1246" s="258"/>
      <c r="U1246">
        <f>ROUND(IFERROR(SUM(T1246*(VLOOKUP(S1246,API!1:1048576,13,FALSE))),0),2)</f>
        <v>0</v>
      </c>
      <c r="V1246">
        <f>ROUND(SUMIF(Investionen!A4:A5200,S1246,Investionen!G4:G5200),2)</f>
        <v>0</v>
      </c>
      <c r="BA1246" s="53"/>
      <c r="BB1246" s="53">
        <f>ROUND(SUMIF(Transaktionen!A4:A5200,BA1246,Transaktionen!B4:B5200),8)</f>
        <v>0</v>
      </c>
      <c r="BC1246" s="53">
        <f>ROUND(IFERROR(SUM(BB1246*(VLOOKUP(BA1246,API!1:1048576,13,FALSE))),0),2)</f>
        <v>0</v>
      </c>
    </row>
    <row r="1247" spans="11:55" x14ac:dyDescent="0.25">
      <c r="K1247" s="145" t="s">
        <v>1392</v>
      </c>
      <c r="L1247" s="146" t="s">
        <v>2983</v>
      </c>
      <c r="M1247" s="146" t="s">
        <v>3421</v>
      </c>
      <c r="R1247" s="258"/>
      <c r="U1247">
        <f>ROUND(IFERROR(SUM(T1247*(VLOOKUP(S1247,API!1:1048576,13,FALSE))),0),2)</f>
        <v>0</v>
      </c>
      <c r="V1247">
        <f>ROUND(SUMIF(Investionen!A4:A5200,S1247,Investionen!G4:G5200),2)</f>
        <v>0</v>
      </c>
      <c r="BA1247" s="53"/>
      <c r="BB1247" s="53">
        <f>ROUND(SUMIF(Transaktionen!A4:A5200,BA1247,Transaktionen!B4:B5200),8)</f>
        <v>0</v>
      </c>
      <c r="BC1247" s="53">
        <f>ROUND(IFERROR(SUM(BB1247*(VLOOKUP(BA1247,API!1:1048576,13,FALSE))),0),2)</f>
        <v>0</v>
      </c>
    </row>
    <row r="1248" spans="11:55" x14ac:dyDescent="0.25">
      <c r="K1248" s="145" t="s">
        <v>1185</v>
      </c>
      <c r="L1248" s="146" t="s">
        <v>2675</v>
      </c>
      <c r="M1248" s="146" t="s">
        <v>3186</v>
      </c>
      <c r="R1248" s="258"/>
      <c r="U1248">
        <f>ROUND(IFERROR(SUM(T1248*(VLOOKUP(S1248,API!1:1048576,13,FALSE))),0),2)</f>
        <v>0</v>
      </c>
      <c r="V1248">
        <f>ROUND(SUMIF(Investionen!A4:A5200,S1248,Investionen!G4:G5200),2)</f>
        <v>0</v>
      </c>
      <c r="BA1248" s="53"/>
      <c r="BB1248" s="53">
        <f>ROUND(SUMIF(Transaktionen!A4:A5200,BA1248,Transaktionen!B4:B5200),8)</f>
        <v>0</v>
      </c>
      <c r="BC1248" s="53">
        <f>ROUND(IFERROR(SUM(BB1248*(VLOOKUP(BA1248,API!1:1048576,13,FALSE))),0),2)</f>
        <v>0</v>
      </c>
    </row>
    <row r="1249" spans="11:55" x14ac:dyDescent="0.25">
      <c r="K1249" s="145" t="s">
        <v>2296</v>
      </c>
      <c r="L1249" s="146" t="s">
        <v>2675</v>
      </c>
      <c r="M1249" s="146" t="s">
        <v>4102</v>
      </c>
      <c r="R1249" s="258"/>
      <c r="U1249">
        <f>ROUND(IFERROR(SUM(T1249*(VLOOKUP(S1249,API!1:1048576,13,FALSE))),0),2)</f>
        <v>0</v>
      </c>
      <c r="V1249">
        <f>ROUND(SUMIF(Investionen!A4:A5200,S1249,Investionen!G4:G5200),2)</f>
        <v>0</v>
      </c>
      <c r="BA1249" s="53"/>
      <c r="BB1249" s="53">
        <f>ROUND(SUMIF(Transaktionen!A4:A5200,BA1249,Transaktionen!B4:B5200),8)</f>
        <v>0</v>
      </c>
      <c r="BC1249" s="53">
        <f>ROUND(IFERROR(SUM(BB1249*(VLOOKUP(BA1249,API!1:1048576,13,FALSE))),0),2)</f>
        <v>0</v>
      </c>
    </row>
    <row r="1250" spans="11:55" x14ac:dyDescent="0.25">
      <c r="K1250" s="145" t="s">
        <v>1475</v>
      </c>
      <c r="L1250" s="146" t="s">
        <v>2648</v>
      </c>
      <c r="M1250" s="146" t="s">
        <v>3489</v>
      </c>
      <c r="R1250" s="258"/>
      <c r="U1250">
        <f>ROUND(IFERROR(SUM(T1250*(VLOOKUP(S1250,API!1:1048576,13,FALSE))),0),2)</f>
        <v>0</v>
      </c>
      <c r="V1250">
        <f>ROUND(SUMIF(Investionen!A4:A5200,S1250,Investionen!G4:G5200),2)</f>
        <v>0</v>
      </c>
      <c r="BA1250" s="53"/>
      <c r="BB1250" s="53">
        <f>ROUND(SUMIF(Transaktionen!A4:A5200,BA1250,Transaktionen!B4:B5200),8)</f>
        <v>0</v>
      </c>
      <c r="BC1250" s="53">
        <f>ROUND(IFERROR(SUM(BB1250*(VLOOKUP(BA1250,API!1:1048576,13,FALSE))),0),2)</f>
        <v>0</v>
      </c>
    </row>
    <row r="1251" spans="11:55" x14ac:dyDescent="0.25">
      <c r="K1251" s="147" t="s">
        <v>1651</v>
      </c>
      <c r="L1251" s="148" t="s">
        <v>2648</v>
      </c>
      <c r="M1251" s="148" t="s">
        <v>3578</v>
      </c>
      <c r="R1251" s="258"/>
      <c r="U1251">
        <f>ROUND(IFERROR(SUM(T1251*(VLOOKUP(S1251,API!1:1048576,13,FALSE))),0),2)</f>
        <v>0</v>
      </c>
      <c r="V1251">
        <f>ROUND(SUMIF(Investionen!A4:A5200,S1251,Investionen!G4:G5200),2)</f>
        <v>0</v>
      </c>
      <c r="BA1251" s="53"/>
      <c r="BB1251" s="53">
        <f>ROUND(SUMIF(Transaktionen!A4:A5200,BA1251,Transaktionen!B4:B5200),8)</f>
        <v>0</v>
      </c>
      <c r="BC1251" s="53">
        <f>ROUND(IFERROR(SUM(BB1251*(VLOOKUP(BA1251,API!1:1048576,13,FALSE))),0),2)</f>
        <v>0</v>
      </c>
    </row>
    <row r="1252" spans="11:55" x14ac:dyDescent="0.25">
      <c r="K1252" s="147" t="s">
        <v>1826</v>
      </c>
      <c r="L1252" s="148" t="s">
        <v>2648</v>
      </c>
      <c r="M1252" s="148" t="s">
        <v>3829</v>
      </c>
      <c r="R1252" s="258"/>
      <c r="U1252">
        <f>ROUND(IFERROR(SUM(T1252*(VLOOKUP(S1252,API!1:1048576,13,FALSE))),0),2)</f>
        <v>0</v>
      </c>
      <c r="V1252">
        <f>ROUND(SUMIF(Investionen!A4:A5200,S1252,Investionen!G4:G5200),2)</f>
        <v>0</v>
      </c>
      <c r="BA1252" s="53"/>
      <c r="BB1252" s="53">
        <f>ROUND(SUMIF(Transaktionen!A4:A5200,BA1252,Transaktionen!B4:B5200),8)</f>
        <v>0</v>
      </c>
      <c r="BC1252" s="53">
        <f>ROUND(IFERROR(SUM(BB1252*(VLOOKUP(BA1252,API!1:1048576,13,FALSE))),0),2)</f>
        <v>0</v>
      </c>
    </row>
    <row r="1253" spans="11:55" x14ac:dyDescent="0.25">
      <c r="K1253" s="147" t="s">
        <v>1879</v>
      </c>
      <c r="L1253" s="148" t="s">
        <v>2648</v>
      </c>
      <c r="M1253" s="148" t="s">
        <v>3871</v>
      </c>
      <c r="R1253" s="258"/>
      <c r="U1253">
        <f>ROUND(IFERROR(SUM(T1253*(VLOOKUP(S1253,API!1:1048576,13,FALSE))),0),2)</f>
        <v>0</v>
      </c>
      <c r="V1253">
        <f>ROUND(SUMIF(Investionen!A4:A5200,S1253,Investionen!G4:G5200),2)</f>
        <v>0</v>
      </c>
      <c r="BA1253" s="53"/>
      <c r="BB1253" s="53">
        <f>ROUND(SUMIF(Transaktionen!A4:A5200,BA1253,Transaktionen!B4:B5200),8)</f>
        <v>0</v>
      </c>
      <c r="BC1253" s="53">
        <f>ROUND(IFERROR(SUM(BB1253*(VLOOKUP(BA1253,API!1:1048576,13,FALSE))),0),2)</f>
        <v>0</v>
      </c>
    </row>
    <row r="1254" spans="11:55" x14ac:dyDescent="0.25">
      <c r="K1254" s="145" t="s">
        <v>2120</v>
      </c>
      <c r="L1254" s="146" t="s">
        <v>2648</v>
      </c>
      <c r="M1254" s="146" t="s">
        <v>4107</v>
      </c>
      <c r="R1254" s="258"/>
      <c r="U1254">
        <f>ROUND(IFERROR(SUM(T1254*(VLOOKUP(S1254,API!1:1048576,13,FALSE))),0),2)</f>
        <v>0</v>
      </c>
      <c r="V1254">
        <f>ROUND(SUMIF(Investionen!A4:A5200,S1254,Investionen!G4:G5200),2)</f>
        <v>0</v>
      </c>
      <c r="BA1254" s="53"/>
      <c r="BB1254" s="53">
        <f>ROUND(SUMIF(Transaktionen!A4:A5200,BA1254,Transaktionen!B4:B5200),8)</f>
        <v>0</v>
      </c>
      <c r="BC1254" s="53">
        <f>ROUND(IFERROR(SUM(BB1254*(VLOOKUP(BA1254,API!1:1048576,13,FALSE))),0),2)</f>
        <v>0</v>
      </c>
    </row>
    <row r="1255" spans="11:55" x14ac:dyDescent="0.25">
      <c r="K1255" s="147" t="s">
        <v>2180</v>
      </c>
      <c r="L1255" s="148" t="s">
        <v>2582</v>
      </c>
      <c r="M1255" s="148" t="s">
        <v>4217</v>
      </c>
      <c r="R1255" s="258"/>
      <c r="U1255">
        <f>ROUND(IFERROR(SUM(T1255*(VLOOKUP(S1255,API!1:1048576,13,FALSE))),0),2)</f>
        <v>0</v>
      </c>
      <c r="V1255">
        <f>ROUND(SUMIF(Investionen!A4:A5200,S1255,Investionen!G4:G5200),2)</f>
        <v>0</v>
      </c>
      <c r="BA1255" s="53"/>
      <c r="BB1255" s="53">
        <f>ROUND(SUMIF(Transaktionen!A4:A5200,BA1255,Transaktionen!B4:B5200),8)</f>
        <v>0</v>
      </c>
      <c r="BC1255" s="53">
        <f>ROUND(IFERROR(SUM(BB1255*(VLOOKUP(BA1255,API!1:1048576,13,FALSE))),0),2)</f>
        <v>0</v>
      </c>
    </row>
    <row r="1256" spans="11:55" x14ac:dyDescent="0.25">
      <c r="K1256" s="145" t="s">
        <v>80</v>
      </c>
      <c r="L1256" s="146" t="s">
        <v>2467</v>
      </c>
      <c r="M1256" s="146" t="s">
        <v>3078</v>
      </c>
      <c r="R1256" s="258"/>
      <c r="U1256">
        <f>ROUND(IFERROR(SUM(T1256*(VLOOKUP(S1256,API!1:1048576,13,FALSE))),0),2)</f>
        <v>0</v>
      </c>
      <c r="V1256">
        <f>ROUND(SUMIF(Investionen!A4:A5200,S1256,Investionen!G4:G5200),2)</f>
        <v>0</v>
      </c>
      <c r="BA1256" s="53"/>
      <c r="BB1256" s="53">
        <f>ROUND(SUMIF(Transaktionen!A4:A5200,BA1256,Transaktionen!B4:B5200),8)</f>
        <v>0</v>
      </c>
      <c r="BC1256" s="53">
        <f>ROUND(IFERROR(SUM(BB1256*(VLOOKUP(BA1256,API!1:1048576,13,FALSE))),0),2)</f>
        <v>0</v>
      </c>
    </row>
    <row r="1257" spans="11:55" x14ac:dyDescent="0.25">
      <c r="K1257" s="147" t="s">
        <v>1193</v>
      </c>
      <c r="L1257" s="148" t="s">
        <v>2831</v>
      </c>
      <c r="M1257" s="148" t="s">
        <v>3178</v>
      </c>
      <c r="R1257" s="258"/>
      <c r="U1257">
        <f>ROUND(IFERROR(SUM(T1257*(VLOOKUP(S1257,API!1:1048576,13,FALSE))),0),2)</f>
        <v>0</v>
      </c>
      <c r="V1257">
        <f>ROUND(SUMIF(Investionen!A4:A5200,S1257,Investionen!G4:G5200),2)</f>
        <v>0</v>
      </c>
      <c r="BA1257" s="53"/>
      <c r="BB1257" s="53">
        <f>ROUND(SUMIF(Transaktionen!A4:A5200,BA1257,Transaktionen!B4:B5200),8)</f>
        <v>0</v>
      </c>
      <c r="BC1257" s="53">
        <f>ROUND(IFERROR(SUM(BB1257*(VLOOKUP(BA1257,API!1:1048576,13,FALSE))),0),2)</f>
        <v>0</v>
      </c>
    </row>
    <row r="1258" spans="11:55" x14ac:dyDescent="0.25">
      <c r="K1258" s="147" t="s">
        <v>1367</v>
      </c>
      <c r="L1258" s="148" t="s">
        <v>2955</v>
      </c>
      <c r="M1258" s="148" t="s">
        <v>3340</v>
      </c>
      <c r="R1258" s="258"/>
      <c r="U1258">
        <f>ROUND(IFERROR(SUM(T1258*(VLOOKUP(S1258,API!1:1048576,13,FALSE))),0),2)</f>
        <v>0</v>
      </c>
      <c r="V1258">
        <f>ROUND(SUMIF(Investionen!A4:A5200,S1258,Investionen!G4:G5200),2)</f>
        <v>0</v>
      </c>
      <c r="BA1258" s="53"/>
      <c r="BB1258" s="53">
        <f>ROUND(SUMIF(Transaktionen!A4:A5200,BA1258,Transaktionen!B4:B5200),8)</f>
        <v>0</v>
      </c>
      <c r="BC1258" s="53">
        <f>ROUND(IFERROR(SUM(BB1258*(VLOOKUP(BA1258,API!1:1048576,13,FALSE))),0),2)</f>
        <v>0</v>
      </c>
    </row>
    <row r="1259" spans="11:55" x14ac:dyDescent="0.25">
      <c r="K1259" s="145" t="s">
        <v>1606</v>
      </c>
      <c r="L1259" s="146" t="s">
        <v>2955</v>
      </c>
      <c r="M1259" s="146" t="s">
        <v>3537</v>
      </c>
      <c r="R1259" s="258"/>
      <c r="U1259">
        <f>ROUND(IFERROR(SUM(T1259*(VLOOKUP(S1259,API!1:1048576,13,FALSE))),0),2)</f>
        <v>0</v>
      </c>
      <c r="V1259">
        <f>ROUND(SUMIF(Investionen!A4:A5200,S1259,Investionen!G4:G5200),2)</f>
        <v>0</v>
      </c>
      <c r="BA1259" s="53"/>
      <c r="BB1259" s="53">
        <f>ROUND(SUMIF(Transaktionen!A4:A5200,BA1259,Transaktionen!B4:B5200),8)</f>
        <v>0</v>
      </c>
      <c r="BC1259" s="53">
        <f>ROUND(IFERROR(SUM(BB1259*(VLOOKUP(BA1259,API!1:1048576,13,FALSE))),0),2)</f>
        <v>0</v>
      </c>
    </row>
    <row r="1260" spans="11:55" x14ac:dyDescent="0.25">
      <c r="K1260" s="145" t="s">
        <v>1839</v>
      </c>
      <c r="L1260" s="146" t="s">
        <v>2770</v>
      </c>
      <c r="M1260" s="146" t="s">
        <v>3845</v>
      </c>
      <c r="R1260" s="258"/>
      <c r="U1260">
        <f>ROUND(IFERROR(SUM(T1260*(VLOOKUP(S1260,API!1:1048576,13,FALSE))),0),2)</f>
        <v>0</v>
      </c>
      <c r="V1260">
        <f>ROUND(SUMIF(Investionen!A4:A5200,S1260,Investionen!G4:G5200),2)</f>
        <v>0</v>
      </c>
      <c r="BA1260" s="53"/>
      <c r="BB1260" s="53">
        <f>ROUND(SUMIF(Transaktionen!A4:A5200,BA1260,Transaktionen!B4:B5200),8)</f>
        <v>0</v>
      </c>
      <c r="BC1260" s="53">
        <f>ROUND(IFERROR(SUM(BB1260*(VLOOKUP(BA1260,API!1:1048576,13,FALSE))),0),2)</f>
        <v>0</v>
      </c>
    </row>
    <row r="1261" spans="11:55" x14ac:dyDescent="0.25">
      <c r="K1261" s="147" t="s">
        <v>1718</v>
      </c>
      <c r="L1261" s="148" t="s">
        <v>2807</v>
      </c>
      <c r="M1261" s="148" t="s">
        <v>3728</v>
      </c>
      <c r="R1261" s="258"/>
      <c r="U1261">
        <f>ROUND(IFERROR(SUM(T1261*(VLOOKUP(S1261,API!1:1048576,13,FALSE))),0),2)</f>
        <v>0</v>
      </c>
      <c r="V1261">
        <f>ROUND(SUMIF(Investionen!A4:A5200,S1261,Investionen!G4:G5200),2)</f>
        <v>0</v>
      </c>
      <c r="BA1261" s="53"/>
      <c r="BB1261" s="53">
        <f>ROUND(SUMIF(Transaktionen!A4:A5200,BA1261,Transaktionen!B4:B5200),8)</f>
        <v>0</v>
      </c>
      <c r="BC1261" s="53">
        <f>ROUND(IFERROR(SUM(BB1261*(VLOOKUP(BA1261,API!1:1048576,13,FALSE))),0),2)</f>
        <v>0</v>
      </c>
    </row>
    <row r="1262" spans="11:55" x14ac:dyDescent="0.25">
      <c r="K1262" s="147" t="s">
        <v>2630</v>
      </c>
      <c r="L1262" s="148" t="s">
        <v>2521</v>
      </c>
      <c r="M1262" s="148" t="s">
        <v>4097</v>
      </c>
      <c r="R1262" s="258"/>
      <c r="U1262">
        <f>ROUND(IFERROR(SUM(T1262*(VLOOKUP(S1262,API!1:1048576,13,FALSE))),0),2)</f>
        <v>0</v>
      </c>
      <c r="V1262">
        <f>ROUND(SUMIF(Investionen!A4:A5200,S1262,Investionen!G4:G5200),2)</f>
        <v>0</v>
      </c>
      <c r="BA1262" s="53"/>
      <c r="BB1262" s="53">
        <f>ROUND(SUMIF(Transaktionen!A4:A5200,BA1262,Transaktionen!B4:B5200),8)</f>
        <v>0</v>
      </c>
      <c r="BC1262" s="53">
        <f>ROUND(IFERROR(SUM(BB1262*(VLOOKUP(BA1262,API!1:1048576,13,FALSE))),0),2)</f>
        <v>0</v>
      </c>
    </row>
    <row r="1263" spans="11:55" x14ac:dyDescent="0.25">
      <c r="K1263" s="145" t="s">
        <v>1854</v>
      </c>
      <c r="L1263" s="146" t="s">
        <v>2600</v>
      </c>
      <c r="M1263" s="146" t="s">
        <v>4093</v>
      </c>
      <c r="R1263" s="258"/>
      <c r="U1263">
        <f>ROUND(IFERROR(SUM(T1263*(VLOOKUP(S1263,API!1:1048576,13,FALSE))),0),2)</f>
        <v>0</v>
      </c>
      <c r="V1263">
        <f>ROUND(SUMIF(Investionen!A4:A5200,S1263,Investionen!G4:G5200),2)</f>
        <v>0</v>
      </c>
      <c r="BA1263" s="53"/>
      <c r="BB1263" s="53">
        <f>ROUND(SUMIF(Transaktionen!A4:A5200,BA1263,Transaktionen!B4:B5200),8)</f>
        <v>0</v>
      </c>
      <c r="BC1263" s="53">
        <f>ROUND(IFERROR(SUM(BB1263*(VLOOKUP(BA1263,API!1:1048576,13,FALSE))),0),2)</f>
        <v>0</v>
      </c>
    </row>
    <row r="1264" spans="11:55" x14ac:dyDescent="0.25">
      <c r="K1264" s="147" t="s">
        <v>1426</v>
      </c>
      <c r="L1264" s="148" t="s">
        <v>2935</v>
      </c>
      <c r="M1264" s="148" t="s">
        <v>3362</v>
      </c>
      <c r="R1264" s="258"/>
      <c r="U1264">
        <f>ROUND(IFERROR(SUM(T1264*(VLOOKUP(S1264,API!1:1048576,13,FALSE))),0),2)</f>
        <v>0</v>
      </c>
      <c r="V1264">
        <f>ROUND(SUMIF(Investionen!A4:A5200,S1264,Investionen!G4:G5200),2)</f>
        <v>0</v>
      </c>
      <c r="BA1264" s="53"/>
      <c r="BB1264" s="53">
        <f>ROUND(SUMIF(Transaktionen!A4:A5200,BA1264,Transaktionen!B4:B5200),8)</f>
        <v>0</v>
      </c>
      <c r="BC1264" s="53">
        <f>ROUND(IFERROR(SUM(BB1264*(VLOOKUP(BA1264,API!1:1048576,13,FALSE))),0),2)</f>
        <v>0</v>
      </c>
    </row>
    <row r="1265" spans="11:55" x14ac:dyDescent="0.25">
      <c r="K1265" s="145" t="s">
        <v>1350</v>
      </c>
      <c r="L1265" s="146" t="s">
        <v>2935</v>
      </c>
      <c r="M1265" s="146" t="s">
        <v>3370</v>
      </c>
      <c r="R1265" s="258"/>
      <c r="U1265">
        <f>ROUND(IFERROR(SUM(T1265*(VLOOKUP(S1265,API!1:1048576,13,FALSE))),0),2)</f>
        <v>0</v>
      </c>
      <c r="V1265">
        <f>ROUND(SUMIF(Investionen!A4:A5200,S1265,Investionen!G4:G5200),2)</f>
        <v>0</v>
      </c>
      <c r="BA1265" s="53"/>
      <c r="BB1265" s="53">
        <f>ROUND(SUMIF(Transaktionen!A4:A5200,BA1265,Transaktionen!B4:B5200),8)</f>
        <v>0</v>
      </c>
      <c r="BC1265" s="53">
        <f>ROUND(IFERROR(SUM(BB1265*(VLOOKUP(BA1265,API!1:1048576,13,FALSE))),0),2)</f>
        <v>0</v>
      </c>
    </row>
    <row r="1266" spans="11:55" x14ac:dyDescent="0.25">
      <c r="K1266" s="145" t="s">
        <v>2254</v>
      </c>
      <c r="L1266" s="146" t="s">
        <v>2779</v>
      </c>
      <c r="M1266" s="146" t="s">
        <v>3644</v>
      </c>
      <c r="R1266" s="258"/>
      <c r="U1266">
        <f>ROUND(IFERROR(SUM(T1266*(VLOOKUP(S1266,API!1:1048576,13,FALSE))),0),2)</f>
        <v>0</v>
      </c>
      <c r="V1266">
        <f>ROUND(SUMIF(Investionen!A4:A5200,S1266,Investionen!G4:G5200),2)</f>
        <v>0</v>
      </c>
      <c r="BA1266" s="53"/>
      <c r="BB1266" s="53">
        <f>ROUND(SUMIF(Transaktionen!A4:A5200,BA1266,Transaktionen!B4:B5200),8)</f>
        <v>0</v>
      </c>
      <c r="BC1266" s="53">
        <f>ROUND(IFERROR(SUM(BB1266*(VLOOKUP(BA1266,API!1:1048576,13,FALSE))),0),2)</f>
        <v>0</v>
      </c>
    </row>
    <row r="1267" spans="11:55" x14ac:dyDescent="0.25">
      <c r="K1267" s="145" t="s">
        <v>1430</v>
      </c>
      <c r="L1267" s="146" t="s">
        <v>2717</v>
      </c>
      <c r="M1267" s="146" t="s">
        <v>3514</v>
      </c>
      <c r="R1267" s="258"/>
      <c r="U1267">
        <f>ROUND(IFERROR(SUM(T1267*(VLOOKUP(S1267,API!1:1048576,13,FALSE))),0),2)</f>
        <v>0</v>
      </c>
      <c r="V1267">
        <f>ROUND(SUMIF(Investionen!A4:A5200,S1267,Investionen!G4:G5200),2)</f>
        <v>0</v>
      </c>
      <c r="BA1267" s="53"/>
      <c r="BB1267" s="53">
        <f>ROUND(SUMIF(Transaktionen!A4:A5200,BA1267,Transaktionen!B4:B5200),8)</f>
        <v>0</v>
      </c>
      <c r="BC1267" s="53">
        <f>ROUND(IFERROR(SUM(BB1267*(VLOOKUP(BA1267,API!1:1048576,13,FALSE))),0),2)</f>
        <v>0</v>
      </c>
    </row>
    <row r="1268" spans="11:55" x14ac:dyDescent="0.25">
      <c r="K1268" s="147" t="s">
        <v>68</v>
      </c>
      <c r="L1268" s="148" t="s">
        <v>2504</v>
      </c>
      <c r="M1268" s="148" t="s">
        <v>3087</v>
      </c>
      <c r="R1268" s="258"/>
      <c r="U1268">
        <f>ROUND(IFERROR(SUM(T1268*(VLOOKUP(S1268,API!1:1048576,13,FALSE))),0),2)</f>
        <v>0</v>
      </c>
      <c r="V1268">
        <f>ROUND(SUMIF(Investionen!A4:A5200,S1268,Investionen!G4:G5200),2)</f>
        <v>0</v>
      </c>
      <c r="BA1268" s="53"/>
      <c r="BB1268" s="53">
        <f>ROUND(SUMIF(Transaktionen!A4:A5200,BA1268,Transaktionen!B4:B5200),8)</f>
        <v>0</v>
      </c>
      <c r="BC1268" s="53">
        <f>ROUND(IFERROR(SUM(BB1268*(VLOOKUP(BA1268,API!1:1048576,13,FALSE))),0),2)</f>
        <v>0</v>
      </c>
    </row>
    <row r="1269" spans="11:55" x14ac:dyDescent="0.25">
      <c r="K1269" s="147" t="s">
        <v>1760</v>
      </c>
      <c r="L1269" s="148" t="s">
        <v>2504</v>
      </c>
      <c r="M1269" s="148" t="s">
        <v>3732</v>
      </c>
      <c r="R1269" s="258"/>
      <c r="U1269">
        <f>ROUND(IFERROR(SUM(T1269*(VLOOKUP(S1269,API!1:1048576,13,FALSE))),0),2)</f>
        <v>0</v>
      </c>
      <c r="V1269">
        <f>ROUND(SUMIF(Investionen!A4:A5200,S1269,Investionen!G4:G5200),2)</f>
        <v>0</v>
      </c>
      <c r="BA1269" s="53"/>
      <c r="BB1269" s="53">
        <f>ROUND(SUMIF(Transaktionen!A4:A5200,BA1269,Transaktionen!B4:B5200),8)</f>
        <v>0</v>
      </c>
      <c r="BC1269" s="53">
        <f>ROUND(IFERROR(SUM(BB1269*(VLOOKUP(BA1269,API!1:1048576,13,FALSE))),0),2)</f>
        <v>0</v>
      </c>
    </row>
    <row r="1270" spans="11:55" x14ac:dyDescent="0.25">
      <c r="K1270" s="145" t="s">
        <v>2070</v>
      </c>
      <c r="L1270" s="146" t="s">
        <v>2504</v>
      </c>
      <c r="M1270" s="146" t="s">
        <v>3921</v>
      </c>
      <c r="R1270" s="258"/>
      <c r="U1270">
        <f>ROUND(IFERROR(SUM(T1270*(VLOOKUP(S1270,API!1:1048576,13,FALSE))),0),2)</f>
        <v>0</v>
      </c>
      <c r="V1270">
        <f>ROUND(SUMIF(Investionen!A4:A5200,S1270,Investionen!G4:G5200),2)</f>
        <v>0</v>
      </c>
      <c r="BA1270" s="53"/>
      <c r="BB1270" s="53">
        <f>ROUND(SUMIF(Transaktionen!A4:A5200,BA1270,Transaktionen!B4:B5200),8)</f>
        <v>0</v>
      </c>
      <c r="BC1270" s="53">
        <f>ROUND(IFERROR(SUM(BB1270*(VLOOKUP(BA1270,API!1:1048576,13,FALSE))),0),2)</f>
        <v>0</v>
      </c>
    </row>
    <row r="1271" spans="11:55" x14ac:dyDescent="0.25">
      <c r="K1271" s="145" t="s">
        <v>2226</v>
      </c>
      <c r="L1271" s="146" t="s">
        <v>2504</v>
      </c>
      <c r="M1271" s="146" t="s">
        <v>4216</v>
      </c>
      <c r="R1271" s="258"/>
      <c r="U1271">
        <f>ROUND(IFERROR(SUM(T1271*(VLOOKUP(S1271,API!1:1048576,13,FALSE))),0),2)</f>
        <v>0</v>
      </c>
      <c r="V1271">
        <f>ROUND(SUMIF(Investionen!A4:A5200,S1271,Investionen!G4:G5200),2)</f>
        <v>0</v>
      </c>
      <c r="BA1271" s="53"/>
      <c r="BB1271" s="53">
        <f>ROUND(SUMIF(Transaktionen!A4:A5200,BA1271,Transaktionen!B4:B5200),8)</f>
        <v>0</v>
      </c>
      <c r="BC1271" s="53">
        <f>ROUND(IFERROR(SUM(BB1271*(VLOOKUP(BA1271,API!1:1048576,13,FALSE))),0),2)</f>
        <v>0</v>
      </c>
    </row>
    <row r="1272" spans="11:55" x14ac:dyDescent="0.25">
      <c r="K1272" s="145" t="s">
        <v>46</v>
      </c>
      <c r="L1272" s="146" t="s">
        <v>2813</v>
      </c>
      <c r="M1272" s="146" t="s">
        <v>3033</v>
      </c>
      <c r="R1272" s="258"/>
      <c r="U1272">
        <f>ROUND(IFERROR(SUM(T1272*(VLOOKUP(S1272,API!1:1048576,13,FALSE))),0),2)</f>
        <v>0</v>
      </c>
      <c r="V1272">
        <f>ROUND(SUMIF(Investionen!A4:A5200,S1272,Investionen!G4:G5200),2)</f>
        <v>0</v>
      </c>
      <c r="BA1272" s="53"/>
      <c r="BB1272" s="53">
        <f>ROUND(SUMIF(Transaktionen!A4:A5200,BA1272,Transaktionen!B4:B5200),8)</f>
        <v>0</v>
      </c>
      <c r="BC1272" s="53">
        <f>ROUND(IFERROR(SUM(BB1272*(VLOOKUP(BA1272,API!1:1048576,13,FALSE))),0),2)</f>
        <v>0</v>
      </c>
    </row>
    <row r="1273" spans="11:55" x14ac:dyDescent="0.25">
      <c r="K1273" s="145" t="s">
        <v>1861</v>
      </c>
      <c r="L1273" s="146" t="s">
        <v>2813</v>
      </c>
      <c r="M1273" s="146" t="s">
        <v>3994</v>
      </c>
      <c r="R1273" s="258"/>
      <c r="U1273">
        <f>ROUND(IFERROR(SUM(T1273*(VLOOKUP(S1273,API!1:1048576,13,FALSE))),0),2)</f>
        <v>0</v>
      </c>
      <c r="V1273">
        <f>ROUND(SUMIF(Investionen!A4:A5200,S1273,Investionen!G4:G5200),2)</f>
        <v>0</v>
      </c>
      <c r="BA1273" s="53"/>
      <c r="BB1273" s="53">
        <f>ROUND(SUMIF(Transaktionen!A4:A5200,BA1273,Transaktionen!B4:B5200),8)</f>
        <v>0</v>
      </c>
      <c r="BC1273" s="53">
        <f>ROUND(IFERROR(SUM(BB1273*(VLOOKUP(BA1273,API!1:1048576,13,FALSE))),0),2)</f>
        <v>0</v>
      </c>
    </row>
    <row r="1274" spans="11:55" x14ac:dyDescent="0.25">
      <c r="K1274" s="145" t="s">
        <v>1190</v>
      </c>
      <c r="L1274" s="146" t="s">
        <v>2744</v>
      </c>
      <c r="M1274" s="146" t="s">
        <v>3194</v>
      </c>
      <c r="R1274" s="258"/>
      <c r="U1274">
        <f>ROUND(IFERROR(SUM(T1274*(VLOOKUP(S1274,API!1:1048576,13,FALSE))),0),2)</f>
        <v>0</v>
      </c>
      <c r="V1274">
        <f>ROUND(SUMIF(Investionen!A4:A5200,S1274,Investionen!G4:G5200),2)</f>
        <v>0</v>
      </c>
      <c r="BA1274" s="53"/>
      <c r="BB1274" s="53">
        <f>ROUND(SUMIF(Transaktionen!A4:A5200,BA1274,Transaktionen!B4:B5200),8)</f>
        <v>0</v>
      </c>
      <c r="BC1274" s="53">
        <f>ROUND(IFERROR(SUM(BB1274*(VLOOKUP(BA1274,API!1:1048576,13,FALSE))),0),2)</f>
        <v>0</v>
      </c>
    </row>
    <row r="1275" spans="11:55" x14ac:dyDescent="0.25">
      <c r="K1275" s="147" t="s">
        <v>1700</v>
      </c>
      <c r="L1275" s="148" t="s">
        <v>2470</v>
      </c>
      <c r="M1275" s="148" t="s">
        <v>3685</v>
      </c>
      <c r="R1275" s="258"/>
      <c r="U1275">
        <f>ROUND(IFERROR(SUM(T1275*(VLOOKUP(S1275,API!1:1048576,13,FALSE))),0),2)</f>
        <v>0</v>
      </c>
      <c r="V1275">
        <f>ROUND(SUMIF(Investionen!A4:A5200,S1275,Investionen!G4:G5200),2)</f>
        <v>0</v>
      </c>
      <c r="BA1275" s="53"/>
      <c r="BB1275" s="53">
        <f>ROUND(SUMIF(Transaktionen!A4:A5200,BA1275,Transaktionen!B4:B5200),8)</f>
        <v>0</v>
      </c>
      <c r="BC1275" s="53">
        <f>ROUND(IFERROR(SUM(BB1275*(VLOOKUP(BA1275,API!1:1048576,13,FALSE))),0),2)</f>
        <v>0</v>
      </c>
    </row>
    <row r="1276" spans="11:55" x14ac:dyDescent="0.25">
      <c r="K1276" s="147" t="s">
        <v>2143</v>
      </c>
      <c r="L1276" s="148" t="s">
        <v>2470</v>
      </c>
      <c r="M1276" s="148" t="s">
        <v>4112</v>
      </c>
      <c r="R1276" s="258"/>
      <c r="U1276">
        <f>ROUND(IFERROR(SUM(T1276*(VLOOKUP(S1276,API!1:1048576,13,FALSE))),0),2)</f>
        <v>0</v>
      </c>
      <c r="V1276">
        <f>ROUND(SUMIF(Investionen!A4:A5200,S1276,Investionen!G4:G5200),2)</f>
        <v>0</v>
      </c>
      <c r="BA1276" s="53"/>
      <c r="BB1276" s="53">
        <f>ROUND(SUMIF(Transaktionen!A4:A5200,BA1276,Transaktionen!B4:B5200),8)</f>
        <v>0</v>
      </c>
      <c r="BC1276" s="53">
        <f>ROUND(IFERROR(SUM(BB1276*(VLOOKUP(BA1276,API!1:1048576,13,FALSE))),0),2)</f>
        <v>0</v>
      </c>
    </row>
    <row r="1277" spans="11:55" x14ac:dyDescent="0.25">
      <c r="K1277" s="147" t="s">
        <v>2275</v>
      </c>
      <c r="L1277" s="148" t="s">
        <v>2754</v>
      </c>
      <c r="M1277" s="148" t="s">
        <v>4247</v>
      </c>
      <c r="R1277" s="258"/>
      <c r="U1277">
        <f>ROUND(IFERROR(SUM(T1277*(VLOOKUP(S1277,API!1:1048576,13,FALSE))),0),2)</f>
        <v>0</v>
      </c>
      <c r="V1277">
        <f>ROUND(SUMIF(Investionen!A4:A5200,S1277,Investionen!G4:G5200),2)</f>
        <v>0</v>
      </c>
      <c r="BA1277" s="53"/>
      <c r="BB1277" s="53">
        <f>ROUND(SUMIF(Transaktionen!A4:A5200,BA1277,Transaktionen!B4:B5200),8)</f>
        <v>0</v>
      </c>
      <c r="BC1277" s="53">
        <f>ROUND(IFERROR(SUM(BB1277*(VLOOKUP(BA1277,API!1:1048576,13,FALSE))),0),2)</f>
        <v>0</v>
      </c>
    </row>
    <row r="1278" spans="11:55" x14ac:dyDescent="0.25">
      <c r="K1278" s="147" t="s">
        <v>1212</v>
      </c>
      <c r="L1278" s="148" t="s">
        <v>2806</v>
      </c>
      <c r="M1278" s="148" t="s">
        <v>3230</v>
      </c>
      <c r="R1278" s="258"/>
      <c r="U1278">
        <f>ROUND(IFERROR(SUM(T1278*(VLOOKUP(S1278,API!1:1048576,13,FALSE))),0),2)</f>
        <v>0</v>
      </c>
      <c r="V1278">
        <f>ROUND(SUMIF(Investionen!A4:A5200,S1278,Investionen!G4:G5200),2)</f>
        <v>0</v>
      </c>
      <c r="BA1278" s="53"/>
      <c r="BB1278" s="53">
        <f>ROUND(SUMIF(Transaktionen!A4:A5200,BA1278,Transaktionen!B4:B5200),8)</f>
        <v>0</v>
      </c>
      <c r="BC1278" s="53">
        <f>ROUND(IFERROR(SUM(BB1278*(VLOOKUP(BA1278,API!1:1048576,13,FALSE))),0),2)</f>
        <v>0</v>
      </c>
    </row>
    <row r="1279" spans="11:55" x14ac:dyDescent="0.25">
      <c r="K1279" s="147" t="s">
        <v>1291</v>
      </c>
      <c r="L1279" s="148" t="s">
        <v>2932</v>
      </c>
      <c r="M1279" s="148" t="s">
        <v>3250</v>
      </c>
      <c r="R1279" s="258"/>
      <c r="U1279">
        <f>ROUND(IFERROR(SUM(T1279*(VLOOKUP(S1279,API!1:1048576,13,FALSE))),0),2)</f>
        <v>0</v>
      </c>
      <c r="V1279">
        <f>ROUND(SUMIF(Investionen!A4:A5200,S1279,Investionen!G4:G5200),2)</f>
        <v>0</v>
      </c>
      <c r="BA1279" s="53"/>
      <c r="BB1279" s="53">
        <f>ROUND(SUMIF(Transaktionen!A4:A5200,BA1279,Transaktionen!B4:B5200),8)</f>
        <v>0</v>
      </c>
      <c r="BC1279" s="53">
        <f>ROUND(IFERROR(SUM(BB1279*(VLOOKUP(BA1279,API!1:1048576,13,FALSE))),0),2)</f>
        <v>0</v>
      </c>
    </row>
    <row r="1280" spans="11:55" x14ac:dyDescent="0.25">
      <c r="K1280" s="147" t="s">
        <v>1685</v>
      </c>
      <c r="L1280" s="148" t="s">
        <v>2768</v>
      </c>
      <c r="M1280" s="148" t="s">
        <v>3700</v>
      </c>
      <c r="R1280" s="258"/>
      <c r="U1280">
        <f>ROUND(IFERROR(SUM(T1280*(VLOOKUP(S1280,API!1:1048576,13,FALSE))),0),2)</f>
        <v>0</v>
      </c>
      <c r="V1280">
        <f>ROUND(SUMIF(Investionen!A4:A5200,S1280,Investionen!G4:G5200),2)</f>
        <v>0</v>
      </c>
      <c r="BA1280" s="53"/>
      <c r="BB1280" s="53">
        <f>ROUND(SUMIF(Transaktionen!A4:A5200,BA1280,Transaktionen!B4:B5200),8)</f>
        <v>0</v>
      </c>
      <c r="BC1280" s="53">
        <f>ROUND(IFERROR(SUM(BB1280*(VLOOKUP(BA1280,API!1:1048576,13,FALSE))),0),2)</f>
        <v>0</v>
      </c>
    </row>
    <row r="1281" spans="11:55" x14ac:dyDescent="0.25">
      <c r="K1281" s="145" t="s">
        <v>2034</v>
      </c>
      <c r="L1281" s="146" t="s">
        <v>3003</v>
      </c>
      <c r="M1281" s="146" t="s">
        <v>4020</v>
      </c>
      <c r="R1281" s="258"/>
      <c r="U1281">
        <f>ROUND(IFERROR(SUM(T1281*(VLOOKUP(S1281,API!1:1048576,13,FALSE))),0),2)</f>
        <v>0</v>
      </c>
      <c r="V1281">
        <f>ROUND(SUMIF(Investionen!A4:A5200,S1281,Investionen!G4:G5200),2)</f>
        <v>0</v>
      </c>
      <c r="BA1281" s="53"/>
      <c r="BB1281" s="53">
        <f>ROUND(SUMIF(Transaktionen!A4:A5200,BA1281,Transaktionen!B4:B5200),8)</f>
        <v>0</v>
      </c>
      <c r="BC1281" s="53">
        <f>ROUND(IFERROR(SUM(BB1281*(VLOOKUP(BA1281,API!1:1048576,13,FALSE))),0),2)</f>
        <v>0</v>
      </c>
    </row>
    <row r="1282" spans="11:55" x14ac:dyDescent="0.25">
      <c r="K1282" s="147" t="s">
        <v>2224</v>
      </c>
      <c r="L1282" s="148" t="s">
        <v>3003</v>
      </c>
      <c r="M1282" s="148" t="s">
        <v>4206</v>
      </c>
      <c r="R1282" s="258"/>
      <c r="U1282">
        <f>ROUND(IFERROR(SUM(T1282*(VLOOKUP(S1282,API!1:1048576,13,FALSE))),0),2)</f>
        <v>0</v>
      </c>
      <c r="V1282">
        <f>ROUND(SUMIF(Investionen!A4:A5200,S1282,Investionen!G4:G5200),2)</f>
        <v>0</v>
      </c>
      <c r="BA1282" s="53"/>
      <c r="BB1282" s="53">
        <f>ROUND(SUMIF(Transaktionen!A4:A5200,BA1282,Transaktionen!B4:B5200),8)</f>
        <v>0</v>
      </c>
      <c r="BC1282" s="53">
        <f>ROUND(IFERROR(SUM(BB1282*(VLOOKUP(BA1282,API!1:1048576,13,FALSE))),0),2)</f>
        <v>0</v>
      </c>
    </row>
    <row r="1283" spans="11:55" x14ac:dyDescent="0.25">
      <c r="K1283" s="145" t="s">
        <v>1920</v>
      </c>
      <c r="L1283" s="146" t="s">
        <v>2656</v>
      </c>
      <c r="M1283" s="146" t="s">
        <v>3899</v>
      </c>
      <c r="R1283" s="258"/>
      <c r="U1283">
        <f>ROUND(IFERROR(SUM(T1283*(VLOOKUP(S1283,API!1:1048576,13,FALSE))),0),2)</f>
        <v>0</v>
      </c>
      <c r="V1283">
        <f>ROUND(SUMIF(Investionen!A4:A5200,S1283,Investionen!G4:G5200),2)</f>
        <v>0</v>
      </c>
      <c r="BA1283" s="53"/>
      <c r="BB1283" s="53">
        <f>ROUND(SUMIF(Transaktionen!A4:A5200,BA1283,Transaktionen!B4:B5200),8)</f>
        <v>0</v>
      </c>
      <c r="BC1283" s="53">
        <f>ROUND(IFERROR(SUM(BB1283*(VLOOKUP(BA1283,API!1:1048576,13,FALSE))),0),2)</f>
        <v>0</v>
      </c>
    </row>
    <row r="1284" spans="11:55" x14ac:dyDescent="0.25">
      <c r="K1284" s="145" t="s">
        <v>1232</v>
      </c>
      <c r="L1284" s="146" t="s">
        <v>2517</v>
      </c>
      <c r="M1284" s="146" t="s">
        <v>3261</v>
      </c>
      <c r="R1284" s="258"/>
      <c r="U1284">
        <f>ROUND(IFERROR(SUM(T1284*(VLOOKUP(S1284,API!1:1048576,13,FALSE))),0),2)</f>
        <v>0</v>
      </c>
      <c r="V1284">
        <f>ROUND(SUMIF(Investionen!A4:A5200,S1284,Investionen!G4:G5200),2)</f>
        <v>0</v>
      </c>
      <c r="BA1284" s="53"/>
      <c r="BB1284" s="53">
        <f>ROUND(SUMIF(Transaktionen!A4:A5200,BA1284,Transaktionen!B4:B5200),8)</f>
        <v>0</v>
      </c>
      <c r="BC1284" s="53">
        <f>ROUND(IFERROR(SUM(BB1284*(VLOOKUP(BA1284,API!1:1048576,13,FALSE))),0),2)</f>
        <v>0</v>
      </c>
    </row>
    <row r="1285" spans="11:55" x14ac:dyDescent="0.25">
      <c r="K1285" s="147" t="s">
        <v>1166</v>
      </c>
      <c r="L1285" s="148" t="s">
        <v>2491</v>
      </c>
      <c r="M1285" s="148" t="s">
        <v>3152</v>
      </c>
      <c r="R1285" s="258"/>
      <c r="U1285">
        <f>ROUND(IFERROR(SUM(T1285*(VLOOKUP(S1285,API!1:1048576,13,FALSE))),0),2)</f>
        <v>0</v>
      </c>
      <c r="V1285">
        <f>ROUND(SUMIF(Investionen!A4:A5200,S1285,Investionen!G4:G5200),2)</f>
        <v>0</v>
      </c>
      <c r="BA1285" s="53"/>
      <c r="BB1285" s="53">
        <f>ROUND(SUMIF(Transaktionen!A4:A5200,BA1285,Transaktionen!B4:B5200),8)</f>
        <v>0</v>
      </c>
      <c r="BC1285" s="53">
        <f>ROUND(IFERROR(SUM(BB1285*(VLOOKUP(BA1285,API!1:1048576,13,FALSE))),0),2)</f>
        <v>0</v>
      </c>
    </row>
    <row r="1286" spans="11:55" x14ac:dyDescent="0.25">
      <c r="K1286" s="145" t="s">
        <v>1199</v>
      </c>
      <c r="L1286" s="146" t="s">
        <v>2767</v>
      </c>
      <c r="M1286" s="146" t="s">
        <v>3163</v>
      </c>
      <c r="R1286" s="258"/>
      <c r="U1286">
        <f>ROUND(IFERROR(SUM(T1286*(VLOOKUP(S1286,API!1:1048576,13,FALSE))),0),2)</f>
        <v>0</v>
      </c>
      <c r="V1286">
        <f>ROUND(SUMIF(Investionen!A4:A5200,S1286,Investionen!G4:G5200),2)</f>
        <v>0</v>
      </c>
      <c r="BA1286" s="53"/>
      <c r="BB1286" s="53">
        <f>ROUND(SUMIF(Transaktionen!A4:A5200,BA1286,Transaktionen!B4:B5200),8)</f>
        <v>0</v>
      </c>
      <c r="BC1286" s="53">
        <f>ROUND(IFERROR(SUM(BB1286*(VLOOKUP(BA1286,API!1:1048576,13,FALSE))),0),2)</f>
        <v>0</v>
      </c>
    </row>
    <row r="1287" spans="11:55" x14ac:dyDescent="0.25">
      <c r="K1287" s="147" t="s">
        <v>1486</v>
      </c>
      <c r="L1287" s="148" t="s">
        <v>2767</v>
      </c>
      <c r="M1287" s="148" t="s">
        <v>3649</v>
      </c>
      <c r="R1287" s="258"/>
      <c r="U1287">
        <f>ROUND(IFERROR(SUM(T1287*(VLOOKUP(S1287,API!1:1048576,13,FALSE))),0),2)</f>
        <v>0</v>
      </c>
      <c r="V1287">
        <f>ROUND(SUMIF(Investionen!A4:A5200,S1287,Investionen!G4:G5200),2)</f>
        <v>0</v>
      </c>
      <c r="BA1287" s="53"/>
      <c r="BB1287" s="53">
        <f>ROUND(SUMIF(Transaktionen!A4:A5200,BA1287,Transaktionen!B4:B5200),8)</f>
        <v>0</v>
      </c>
      <c r="BC1287" s="53">
        <f>ROUND(IFERROR(SUM(BB1287*(VLOOKUP(BA1287,API!1:1048576,13,FALSE))),0),2)</f>
        <v>0</v>
      </c>
    </row>
    <row r="1288" spans="11:55" x14ac:dyDescent="0.25">
      <c r="K1288" s="147" t="s">
        <v>2169</v>
      </c>
      <c r="L1288" s="148" t="s">
        <v>2506</v>
      </c>
      <c r="M1288" s="148" t="s">
        <v>4160</v>
      </c>
      <c r="R1288" s="258"/>
      <c r="U1288">
        <f>ROUND(IFERROR(SUM(T1288*(VLOOKUP(S1288,API!1:1048576,13,FALSE))),0),2)</f>
        <v>0</v>
      </c>
      <c r="V1288">
        <f>ROUND(SUMIF(Investionen!A4:A5200,S1288,Investionen!G4:G5200),2)</f>
        <v>0</v>
      </c>
      <c r="BA1288" s="53"/>
      <c r="BB1288" s="53">
        <f>ROUND(SUMIF(Transaktionen!A4:A5200,BA1288,Transaktionen!B4:B5200),8)</f>
        <v>0</v>
      </c>
      <c r="BC1288" s="53">
        <f>ROUND(IFERROR(SUM(BB1288*(VLOOKUP(BA1288,API!1:1048576,13,FALSE))),0),2)</f>
        <v>0</v>
      </c>
    </row>
    <row r="1289" spans="11:55" x14ac:dyDescent="0.25">
      <c r="K1289" s="147" t="s">
        <v>2262</v>
      </c>
      <c r="L1289" s="148" t="s">
        <v>3980</v>
      </c>
      <c r="M1289" s="148" t="s">
        <v>3936</v>
      </c>
      <c r="R1289" s="258"/>
      <c r="U1289">
        <f>ROUND(IFERROR(SUM(T1289*(VLOOKUP(S1289,API!1:1048576,13,FALSE))),0),2)</f>
        <v>0</v>
      </c>
      <c r="V1289">
        <f>ROUND(SUMIF(Investionen!A4:A5200,S1289,Investionen!G4:G5200),2)</f>
        <v>0</v>
      </c>
      <c r="BA1289" s="53"/>
      <c r="BB1289" s="53">
        <f>ROUND(SUMIF(Transaktionen!A4:A5200,BA1289,Transaktionen!B4:B5200),8)</f>
        <v>0</v>
      </c>
      <c r="BC1289" s="53">
        <f>ROUND(IFERROR(SUM(BB1289*(VLOOKUP(BA1289,API!1:1048576,13,FALSE))),0),2)</f>
        <v>0</v>
      </c>
    </row>
    <row r="1290" spans="11:55" x14ac:dyDescent="0.25">
      <c r="K1290" s="145" t="s">
        <v>1373</v>
      </c>
      <c r="L1290" s="146" t="s">
        <v>2991</v>
      </c>
      <c r="M1290" s="146" t="s">
        <v>3365</v>
      </c>
      <c r="R1290" s="258"/>
      <c r="U1290">
        <f>ROUND(IFERROR(SUM(T1290*(VLOOKUP(S1290,API!1:1048576,13,FALSE))),0),2)</f>
        <v>0</v>
      </c>
      <c r="V1290">
        <f>ROUND(SUMIF(Investionen!A4:A5200,S1290,Investionen!G4:G5200),2)</f>
        <v>0</v>
      </c>
      <c r="BA1290" s="53"/>
      <c r="BB1290" s="53">
        <f>ROUND(SUMIF(Transaktionen!A4:A5200,BA1290,Transaktionen!B4:B5200),8)</f>
        <v>0</v>
      </c>
      <c r="BC1290" s="53">
        <f>ROUND(IFERROR(SUM(BB1290*(VLOOKUP(BA1290,API!1:1048576,13,FALSE))),0),2)</f>
        <v>0</v>
      </c>
    </row>
    <row r="1291" spans="11:55" x14ac:dyDescent="0.25">
      <c r="K1291" s="145" t="s">
        <v>1776</v>
      </c>
      <c r="L1291" s="146" t="s">
        <v>2750</v>
      </c>
      <c r="M1291" s="146" t="s">
        <v>3731</v>
      </c>
      <c r="R1291" s="258"/>
      <c r="U1291">
        <f>ROUND(IFERROR(SUM(T1291*(VLOOKUP(S1291,API!1:1048576,13,FALSE))),0),2)</f>
        <v>0</v>
      </c>
      <c r="V1291">
        <f>ROUND(SUMIF(Investionen!A4:A5200,S1291,Investionen!G4:G5200),2)</f>
        <v>0</v>
      </c>
      <c r="BA1291" s="53"/>
      <c r="BB1291" s="53">
        <f>ROUND(SUMIF(Transaktionen!A4:A5200,BA1291,Transaktionen!B4:B5200),8)</f>
        <v>0</v>
      </c>
      <c r="BC1291" s="53">
        <f>ROUND(IFERROR(SUM(BB1291*(VLOOKUP(BA1291,API!1:1048576,13,FALSE))),0),2)</f>
        <v>0</v>
      </c>
    </row>
    <row r="1292" spans="11:55" x14ac:dyDescent="0.25">
      <c r="K1292" s="147" t="s">
        <v>2178</v>
      </c>
      <c r="L1292" s="148" t="s">
        <v>2794</v>
      </c>
      <c r="M1292" s="148" t="s">
        <v>4129</v>
      </c>
      <c r="R1292" s="258"/>
      <c r="U1292">
        <f>ROUND(IFERROR(SUM(T1292*(VLOOKUP(S1292,API!1:1048576,13,FALSE))),0),2)</f>
        <v>0</v>
      </c>
      <c r="V1292">
        <f>ROUND(SUMIF(Investionen!A4:A5200,S1292,Investionen!G4:G5200),2)</f>
        <v>0</v>
      </c>
      <c r="BA1292" s="53"/>
      <c r="BB1292" s="53">
        <f>ROUND(SUMIF(Transaktionen!A4:A5200,BA1292,Transaktionen!B4:B5200),8)</f>
        <v>0</v>
      </c>
      <c r="BC1292" s="53">
        <f>ROUND(IFERROR(SUM(BB1292*(VLOOKUP(BA1292,API!1:1048576,13,FALSE))),0),2)</f>
        <v>0</v>
      </c>
    </row>
    <row r="1293" spans="11:55" x14ac:dyDescent="0.25">
      <c r="K1293" s="147" t="s">
        <v>1525</v>
      </c>
      <c r="L1293" s="148" t="s">
        <v>2487</v>
      </c>
      <c r="M1293" s="148" t="s">
        <v>3529</v>
      </c>
      <c r="R1293" s="258"/>
      <c r="U1293">
        <f>ROUND(IFERROR(SUM(T1293*(VLOOKUP(S1293,API!1:1048576,13,FALSE))),0),2)</f>
        <v>0</v>
      </c>
      <c r="V1293">
        <f>ROUND(SUMIF(Investionen!A4:A5200,S1293,Investionen!G4:G5200),2)</f>
        <v>0</v>
      </c>
      <c r="BA1293" s="53"/>
      <c r="BB1293" s="53">
        <f>ROUND(SUMIF(Transaktionen!A4:A5200,BA1293,Transaktionen!B4:B5200),8)</f>
        <v>0</v>
      </c>
      <c r="BC1293" s="53">
        <f>ROUND(IFERROR(SUM(BB1293*(VLOOKUP(BA1293,API!1:1048576,13,FALSE))),0),2)</f>
        <v>0</v>
      </c>
    </row>
    <row r="1294" spans="11:55" x14ac:dyDescent="0.25">
      <c r="K1294" s="147" t="s">
        <v>1590</v>
      </c>
      <c r="L1294" s="148" t="s">
        <v>2487</v>
      </c>
      <c r="M1294" s="148" t="s">
        <v>3574</v>
      </c>
      <c r="R1294" s="258"/>
      <c r="U1294">
        <f>ROUND(IFERROR(SUM(T1294*(VLOOKUP(S1294,API!1:1048576,13,FALSE))),0),2)</f>
        <v>0</v>
      </c>
      <c r="V1294">
        <f>ROUND(SUMIF(Investionen!A4:A5200,S1294,Investionen!G4:G5200),2)</f>
        <v>0</v>
      </c>
      <c r="BA1294" s="53"/>
      <c r="BB1294" s="53">
        <f>ROUND(SUMIF(Transaktionen!A4:A5200,BA1294,Transaktionen!B4:B5200),8)</f>
        <v>0</v>
      </c>
      <c r="BC1294" s="53">
        <f>ROUND(IFERROR(SUM(BB1294*(VLOOKUP(BA1294,API!1:1048576,13,FALSE))),0),2)</f>
        <v>0</v>
      </c>
    </row>
    <row r="1295" spans="11:55" x14ac:dyDescent="0.25">
      <c r="K1295" s="147" t="s">
        <v>1691</v>
      </c>
      <c r="L1295" s="148" t="s">
        <v>2487</v>
      </c>
      <c r="M1295" s="148" t="s">
        <v>3765</v>
      </c>
      <c r="R1295" s="258"/>
      <c r="U1295">
        <f>ROUND(IFERROR(SUM(T1295*(VLOOKUP(S1295,API!1:1048576,13,FALSE))),0),2)</f>
        <v>0</v>
      </c>
      <c r="V1295">
        <f>ROUND(SUMIF(Investionen!A4:A5200,S1295,Investionen!G4:G5200),2)</f>
        <v>0</v>
      </c>
      <c r="BA1295" s="53"/>
      <c r="BB1295" s="53">
        <f>ROUND(SUMIF(Transaktionen!A4:A5200,BA1295,Transaktionen!B4:B5200),8)</f>
        <v>0</v>
      </c>
      <c r="BC1295" s="53">
        <f>ROUND(IFERROR(SUM(BB1295*(VLOOKUP(BA1295,API!1:1048576,13,FALSE))),0),2)</f>
        <v>0</v>
      </c>
    </row>
    <row r="1296" spans="11:55" x14ac:dyDescent="0.25">
      <c r="K1296" s="147" t="s">
        <v>1417</v>
      </c>
      <c r="L1296" s="148" t="s">
        <v>2465</v>
      </c>
      <c r="M1296" s="148" t="s">
        <v>3457</v>
      </c>
      <c r="R1296" s="258"/>
      <c r="U1296">
        <f>ROUND(IFERROR(SUM(T1296*(VLOOKUP(S1296,API!1:1048576,13,FALSE))),0),2)</f>
        <v>0</v>
      </c>
      <c r="V1296">
        <f>ROUND(SUMIF(Investionen!A4:A5200,S1296,Investionen!G4:G5200),2)</f>
        <v>0</v>
      </c>
      <c r="BA1296" s="53"/>
      <c r="BB1296" s="53">
        <f>ROUND(SUMIF(Transaktionen!A4:A5200,BA1296,Transaktionen!B4:B5200),8)</f>
        <v>0</v>
      </c>
      <c r="BC1296" s="53">
        <f>ROUND(IFERROR(SUM(BB1296*(VLOOKUP(BA1296,API!1:1048576,13,FALSE))),0),2)</f>
        <v>0</v>
      </c>
    </row>
    <row r="1297" spans="11:55" x14ac:dyDescent="0.25">
      <c r="K1297" s="147" t="s">
        <v>1205</v>
      </c>
      <c r="L1297" s="148" t="s">
        <v>2499</v>
      </c>
      <c r="M1297" s="148" t="s">
        <v>3187</v>
      </c>
      <c r="R1297" s="258"/>
      <c r="U1297">
        <f>ROUND(IFERROR(SUM(T1297*(VLOOKUP(S1297,API!1:1048576,13,FALSE))),0),2)</f>
        <v>0</v>
      </c>
      <c r="V1297">
        <f>ROUND(SUMIF(Investionen!A4:A5200,S1297,Investionen!G4:G5200),2)</f>
        <v>0</v>
      </c>
      <c r="BA1297" s="53"/>
      <c r="BB1297" s="53">
        <f>ROUND(SUMIF(Transaktionen!A4:A5200,BA1297,Transaktionen!B4:B5200),8)</f>
        <v>0</v>
      </c>
      <c r="BC1297" s="53">
        <f>ROUND(IFERROR(SUM(BB1297*(VLOOKUP(BA1297,API!1:1048576,13,FALSE))),0),2)</f>
        <v>0</v>
      </c>
    </row>
    <row r="1298" spans="11:55" x14ac:dyDescent="0.25">
      <c r="K1298" s="145" t="s">
        <v>1325</v>
      </c>
      <c r="L1298" s="146" t="s">
        <v>2499</v>
      </c>
      <c r="M1298" s="146" t="s">
        <v>3312</v>
      </c>
      <c r="R1298" s="258"/>
      <c r="U1298">
        <f>ROUND(IFERROR(SUM(T1298*(VLOOKUP(S1298,API!1:1048576,13,FALSE))),0),2)</f>
        <v>0</v>
      </c>
      <c r="V1298">
        <f>ROUND(SUMIF(Investionen!A4:A5200,S1298,Investionen!G4:G5200),2)</f>
        <v>0</v>
      </c>
      <c r="BA1298" s="53"/>
      <c r="BB1298" s="53">
        <f>ROUND(SUMIF(Transaktionen!A4:A5200,BA1298,Transaktionen!B4:B5200),8)</f>
        <v>0</v>
      </c>
      <c r="BC1298" s="53">
        <f>ROUND(IFERROR(SUM(BB1298*(VLOOKUP(BA1298,API!1:1048576,13,FALSE))),0),2)</f>
        <v>0</v>
      </c>
    </row>
    <row r="1299" spans="11:55" x14ac:dyDescent="0.25">
      <c r="K1299" s="145" t="s">
        <v>1848</v>
      </c>
      <c r="L1299" s="146" t="s">
        <v>2581</v>
      </c>
      <c r="M1299" s="146" t="s">
        <v>3822</v>
      </c>
      <c r="R1299" s="258"/>
      <c r="U1299">
        <f>ROUND(IFERROR(SUM(T1299*(VLOOKUP(S1299,API!1:1048576,13,FALSE))),0),2)</f>
        <v>0</v>
      </c>
      <c r="V1299">
        <f>ROUND(SUMIF(Investionen!A4:A5200,S1299,Investionen!G4:G5200),2)</f>
        <v>0</v>
      </c>
      <c r="BA1299" s="53"/>
      <c r="BB1299" s="53">
        <f>ROUND(SUMIF(Transaktionen!A4:A5200,BA1299,Transaktionen!B4:B5200),8)</f>
        <v>0</v>
      </c>
      <c r="BC1299" s="53">
        <f>ROUND(IFERROR(SUM(BB1299*(VLOOKUP(BA1299,API!1:1048576,13,FALSE))),0),2)</f>
        <v>0</v>
      </c>
    </row>
    <row r="1300" spans="11:55" x14ac:dyDescent="0.25">
      <c r="K1300" s="145" t="s">
        <v>2228</v>
      </c>
      <c r="L1300" s="146" t="s">
        <v>2953</v>
      </c>
      <c r="M1300" s="146" t="s">
        <v>4202</v>
      </c>
      <c r="R1300" s="258"/>
      <c r="U1300">
        <f>ROUND(IFERROR(SUM(T1300*(VLOOKUP(S1300,API!1:1048576,13,FALSE))),0),2)</f>
        <v>0</v>
      </c>
      <c r="V1300">
        <f>ROUND(SUMIF(Investionen!A4:A5200,S1300,Investionen!G4:G5200),2)</f>
        <v>0</v>
      </c>
      <c r="BA1300" s="53"/>
      <c r="BB1300" s="53">
        <f>ROUND(SUMIF(Transaktionen!A4:A5200,BA1300,Transaktionen!B4:B5200),8)</f>
        <v>0</v>
      </c>
      <c r="BC1300" s="53">
        <f>ROUND(IFERROR(SUM(BB1300*(VLOOKUP(BA1300,API!1:1048576,13,FALSE))),0),2)</f>
        <v>0</v>
      </c>
    </row>
    <row r="1301" spans="11:55" x14ac:dyDescent="0.25">
      <c r="K1301" s="145" t="s">
        <v>1564</v>
      </c>
      <c r="L1301" s="146" t="s">
        <v>2937</v>
      </c>
      <c r="M1301" s="146" t="s">
        <v>3502</v>
      </c>
      <c r="R1301" s="258"/>
      <c r="U1301">
        <f>ROUND(IFERROR(SUM(T1301*(VLOOKUP(S1301,API!1:1048576,13,FALSE))),0),2)</f>
        <v>0</v>
      </c>
      <c r="V1301">
        <f>ROUND(SUMIF(Investionen!A4:A5200,S1301,Investionen!G4:G5200),2)</f>
        <v>0</v>
      </c>
      <c r="BA1301" s="53"/>
      <c r="BB1301" s="53">
        <f>ROUND(SUMIF(Transaktionen!A4:A5200,BA1301,Transaktionen!B4:B5200),8)</f>
        <v>0</v>
      </c>
      <c r="BC1301" s="53">
        <f>ROUND(IFERROR(SUM(BB1301*(VLOOKUP(BA1301,API!1:1048576,13,FALSE))),0),2)</f>
        <v>0</v>
      </c>
    </row>
    <row r="1302" spans="11:55" x14ac:dyDescent="0.25">
      <c r="K1302" s="145" t="s">
        <v>1653</v>
      </c>
      <c r="L1302" s="146" t="s">
        <v>2937</v>
      </c>
      <c r="M1302" s="146" t="s">
        <v>3719</v>
      </c>
      <c r="R1302" s="258"/>
      <c r="U1302">
        <f>ROUND(IFERROR(SUM(T1302*(VLOOKUP(S1302,API!1:1048576,13,FALSE))),0),2)</f>
        <v>0</v>
      </c>
      <c r="V1302">
        <f>ROUND(SUMIF(Investionen!A4:A5200,S1302,Investionen!G4:G5200),2)</f>
        <v>0</v>
      </c>
      <c r="BA1302" s="53"/>
      <c r="BB1302" s="53">
        <f>ROUND(SUMIF(Transaktionen!A4:A5200,BA1302,Transaktionen!B4:B5200),8)</f>
        <v>0</v>
      </c>
      <c r="BC1302" s="53">
        <f>ROUND(IFERROR(SUM(BB1302*(VLOOKUP(BA1302,API!1:1048576,13,FALSE))),0),2)</f>
        <v>0</v>
      </c>
    </row>
    <row r="1303" spans="11:55" x14ac:dyDescent="0.25">
      <c r="K1303" s="147" t="s">
        <v>1737</v>
      </c>
      <c r="L1303" s="148" t="s">
        <v>2937</v>
      </c>
      <c r="M1303" s="148" t="s">
        <v>3738</v>
      </c>
      <c r="R1303" s="258"/>
      <c r="U1303">
        <f>ROUND(IFERROR(SUM(T1303*(VLOOKUP(S1303,API!1:1048576,13,FALSE))),0),2)</f>
        <v>0</v>
      </c>
      <c r="V1303">
        <f>ROUND(SUMIF(Investionen!A4:A5200,S1303,Investionen!G4:G5200),2)</f>
        <v>0</v>
      </c>
      <c r="BA1303" s="53"/>
      <c r="BB1303" s="53">
        <f>ROUND(SUMIF(Transaktionen!A4:A5200,BA1303,Transaktionen!B4:B5200),8)</f>
        <v>0</v>
      </c>
      <c r="BC1303" s="53">
        <f>ROUND(IFERROR(SUM(BB1303*(VLOOKUP(BA1303,API!1:1048576,13,FALSE))),0),2)</f>
        <v>0</v>
      </c>
    </row>
    <row r="1304" spans="11:55" x14ac:dyDescent="0.25">
      <c r="K1304" s="147" t="s">
        <v>1823</v>
      </c>
      <c r="L1304" s="148" t="s">
        <v>2804</v>
      </c>
      <c r="M1304" s="148" t="s">
        <v>3807</v>
      </c>
      <c r="R1304" s="258"/>
      <c r="U1304">
        <f>ROUND(IFERROR(SUM(T1304*(VLOOKUP(S1304,API!1:1048576,13,FALSE))),0),2)</f>
        <v>0</v>
      </c>
      <c r="V1304">
        <f>ROUND(SUMIF(Investionen!A4:A5200,S1304,Investionen!G4:G5200),2)</f>
        <v>0</v>
      </c>
      <c r="BA1304" s="53"/>
      <c r="BB1304" s="53">
        <f>ROUND(SUMIF(Transaktionen!A4:A5200,BA1304,Transaktionen!B4:B5200),8)</f>
        <v>0</v>
      </c>
      <c r="BC1304" s="53">
        <f>ROUND(IFERROR(SUM(BB1304*(VLOOKUP(BA1304,API!1:1048576,13,FALSE))),0),2)</f>
        <v>0</v>
      </c>
    </row>
    <row r="1305" spans="11:55" x14ac:dyDescent="0.25">
      <c r="K1305" s="145" t="s">
        <v>1170</v>
      </c>
      <c r="L1305" s="146" t="s">
        <v>3158</v>
      </c>
      <c r="M1305" s="146" t="s">
        <v>3159</v>
      </c>
      <c r="R1305" s="258"/>
      <c r="U1305">
        <f>ROUND(IFERROR(SUM(T1305*(VLOOKUP(S1305,API!1:1048576,13,FALSE))),0),2)</f>
        <v>0</v>
      </c>
      <c r="V1305">
        <f>ROUND(SUMIF(Investionen!A4:A5200,S1305,Investionen!G4:G5200),2)</f>
        <v>0</v>
      </c>
      <c r="BA1305" s="53"/>
      <c r="BB1305" s="53">
        <f>ROUND(SUMIF(Transaktionen!A4:A5200,BA1305,Transaktionen!B4:B5200),8)</f>
        <v>0</v>
      </c>
      <c r="BC1305" s="53">
        <f>ROUND(IFERROR(SUM(BB1305*(VLOOKUP(BA1305,API!1:1048576,13,FALSE))),0),2)</f>
        <v>0</v>
      </c>
    </row>
    <row r="1306" spans="11:55" x14ac:dyDescent="0.25">
      <c r="K1306" s="147" t="s">
        <v>1719</v>
      </c>
      <c r="L1306" s="148" t="s">
        <v>3158</v>
      </c>
      <c r="M1306" s="148" t="s">
        <v>3681</v>
      </c>
      <c r="R1306" s="258"/>
      <c r="U1306">
        <f>ROUND(IFERROR(SUM(T1306*(VLOOKUP(S1306,API!1:1048576,13,FALSE))),0),2)</f>
        <v>0</v>
      </c>
      <c r="V1306">
        <f>ROUND(SUMIF(Investionen!A4:A5200,S1306,Investionen!G4:G5200),2)</f>
        <v>0</v>
      </c>
      <c r="BA1306" s="53"/>
      <c r="BB1306" s="53">
        <f>ROUND(SUMIF(Transaktionen!A4:A5200,BA1306,Transaktionen!B4:B5200),8)</f>
        <v>0</v>
      </c>
      <c r="BC1306" s="53">
        <f>ROUND(IFERROR(SUM(BB1306*(VLOOKUP(BA1306,API!1:1048576,13,FALSE))),0),2)</f>
        <v>0</v>
      </c>
    </row>
    <row r="1307" spans="11:55" x14ac:dyDescent="0.25">
      <c r="K1307" s="145" t="s">
        <v>1470</v>
      </c>
      <c r="L1307" s="146" t="s">
        <v>2958</v>
      </c>
      <c r="M1307" s="146" t="s">
        <v>3438</v>
      </c>
      <c r="R1307" s="258"/>
      <c r="U1307">
        <f>ROUND(IFERROR(SUM(T1307*(VLOOKUP(S1307,API!1:1048576,13,FALSE))),0),2)</f>
        <v>0</v>
      </c>
      <c r="V1307">
        <f>ROUND(SUMIF(Investionen!A4:A5200,S1307,Investionen!G4:G5200),2)</f>
        <v>0</v>
      </c>
      <c r="BA1307" s="53"/>
      <c r="BB1307" s="53">
        <f>ROUND(SUMIF(Transaktionen!A4:A5200,BA1307,Transaktionen!B4:B5200),8)</f>
        <v>0</v>
      </c>
      <c r="BC1307" s="53">
        <f>ROUND(IFERROR(SUM(BB1307*(VLOOKUP(BA1307,API!1:1048576,13,FALSE))),0),2)</f>
        <v>0</v>
      </c>
    </row>
    <row r="1308" spans="11:55" x14ac:dyDescent="0.25">
      <c r="K1308" s="147" t="s">
        <v>1194</v>
      </c>
      <c r="L1308" s="148" t="s">
        <v>2759</v>
      </c>
      <c r="M1308" s="148" t="s">
        <v>3183</v>
      </c>
      <c r="R1308" s="258"/>
      <c r="U1308">
        <f>ROUND(IFERROR(SUM(T1308*(VLOOKUP(S1308,API!1:1048576,13,FALSE))),0),2)</f>
        <v>0</v>
      </c>
      <c r="V1308">
        <f>ROUND(SUMIF(Investionen!A4:A5200,S1308,Investionen!G4:G5200),2)</f>
        <v>0</v>
      </c>
      <c r="BA1308" s="53"/>
      <c r="BB1308" s="53">
        <f>ROUND(SUMIF(Transaktionen!A4:A5200,BA1308,Transaktionen!B4:B5200),8)</f>
        <v>0</v>
      </c>
      <c r="BC1308" s="53">
        <f>ROUND(IFERROR(SUM(BB1308*(VLOOKUP(BA1308,API!1:1048576,13,FALSE))),0),2)</f>
        <v>0</v>
      </c>
    </row>
    <row r="1309" spans="11:55" x14ac:dyDescent="0.25">
      <c r="K1309" s="145" t="s">
        <v>1211</v>
      </c>
      <c r="L1309" s="146" t="s">
        <v>2760</v>
      </c>
      <c r="M1309" s="146" t="s">
        <v>3221</v>
      </c>
      <c r="R1309" s="258"/>
      <c r="U1309">
        <f>ROUND(IFERROR(SUM(T1309*(VLOOKUP(S1309,API!1:1048576,13,FALSE))),0),2)</f>
        <v>0</v>
      </c>
      <c r="V1309">
        <f>ROUND(SUMIF(Investionen!A4:A5200,S1309,Investionen!G4:G5200),2)</f>
        <v>0</v>
      </c>
      <c r="BA1309" s="53"/>
      <c r="BB1309" s="53">
        <f>ROUND(SUMIF(Transaktionen!A4:A5200,BA1309,Transaktionen!B4:B5200),8)</f>
        <v>0</v>
      </c>
      <c r="BC1309" s="53">
        <f>ROUND(IFERROR(SUM(BB1309*(VLOOKUP(BA1309,API!1:1048576,13,FALSE))),0),2)</f>
        <v>0</v>
      </c>
    </row>
    <row r="1310" spans="11:55" x14ac:dyDescent="0.25">
      <c r="K1310" s="145" t="s">
        <v>1197</v>
      </c>
      <c r="L1310" s="146" t="s">
        <v>3013</v>
      </c>
      <c r="M1310" s="146" t="s">
        <v>3180</v>
      </c>
      <c r="R1310" s="258"/>
      <c r="U1310">
        <f>ROUND(IFERROR(SUM(T1310*(VLOOKUP(S1310,API!1:1048576,13,FALSE))),0),2)</f>
        <v>0</v>
      </c>
      <c r="V1310">
        <f>ROUND(SUMIF(Investionen!A4:A5200,S1310,Investionen!G4:G5200),2)</f>
        <v>0</v>
      </c>
      <c r="BA1310" s="53"/>
      <c r="BB1310" s="53">
        <f>ROUND(SUMIF(Transaktionen!A4:A5200,BA1310,Transaktionen!B4:B5200),8)</f>
        <v>0</v>
      </c>
      <c r="BC1310" s="53">
        <f>ROUND(IFERROR(SUM(BB1310*(VLOOKUP(BA1310,API!1:1048576,13,FALSE))),0),2)</f>
        <v>0</v>
      </c>
    </row>
    <row r="1311" spans="11:55" x14ac:dyDescent="0.25">
      <c r="K1311" s="145" t="s">
        <v>1386</v>
      </c>
      <c r="L1311" s="146" t="s">
        <v>3005</v>
      </c>
      <c r="M1311" s="146" t="s">
        <v>3358</v>
      </c>
      <c r="R1311" s="258"/>
      <c r="U1311">
        <f>ROUND(IFERROR(SUM(T1311*(VLOOKUP(S1311,API!1:1048576,13,FALSE))),0),2)</f>
        <v>0</v>
      </c>
      <c r="V1311">
        <f>ROUND(SUMIF(Investionen!A4:A5200,S1311,Investionen!G4:G5200),2)</f>
        <v>0</v>
      </c>
      <c r="BA1311" s="53"/>
      <c r="BB1311" s="53">
        <f>ROUND(SUMIF(Transaktionen!A4:A5200,BA1311,Transaktionen!B4:B5200),8)</f>
        <v>0</v>
      </c>
      <c r="BC1311" s="53">
        <f>ROUND(IFERROR(SUM(BB1311*(VLOOKUP(BA1311,API!1:1048576,13,FALSE))),0),2)</f>
        <v>0</v>
      </c>
    </row>
    <row r="1312" spans="11:55" x14ac:dyDescent="0.25">
      <c r="K1312" s="147" t="s">
        <v>1671</v>
      </c>
      <c r="L1312" s="148" t="s">
        <v>2756</v>
      </c>
      <c r="M1312" s="148" t="s">
        <v>3919</v>
      </c>
      <c r="R1312" s="258"/>
      <c r="U1312">
        <f>ROUND(IFERROR(SUM(T1312*(VLOOKUP(S1312,API!1:1048576,13,FALSE))),0),2)</f>
        <v>0</v>
      </c>
      <c r="V1312">
        <f>ROUND(SUMIF(Investionen!A4:A5200,S1312,Investionen!G4:G5200),2)</f>
        <v>0</v>
      </c>
      <c r="BA1312" s="53"/>
      <c r="BB1312" s="53">
        <f>ROUND(SUMIF(Transaktionen!A4:A5200,BA1312,Transaktionen!B4:B5200),8)</f>
        <v>0</v>
      </c>
      <c r="BC1312" s="53">
        <f>ROUND(IFERROR(SUM(BB1312*(VLOOKUP(BA1312,API!1:1048576,13,FALSE))),0),2)</f>
        <v>0</v>
      </c>
    </row>
    <row r="1313" spans="11:55" x14ac:dyDescent="0.25">
      <c r="K1313" s="147" t="s">
        <v>1227</v>
      </c>
      <c r="L1313" s="148" t="s">
        <v>2774</v>
      </c>
      <c r="M1313" s="148" t="s">
        <v>3195</v>
      </c>
      <c r="R1313" s="258"/>
      <c r="U1313">
        <f>ROUND(IFERROR(SUM(T1313*(VLOOKUP(S1313,API!1:1048576,13,FALSE))),0),2)</f>
        <v>0</v>
      </c>
      <c r="V1313">
        <f>ROUND(SUMIF(Investionen!A4:A5200,S1313,Investionen!G4:G5200),2)</f>
        <v>0</v>
      </c>
      <c r="BA1313" s="53"/>
      <c r="BB1313" s="53">
        <f>ROUND(SUMIF(Transaktionen!A4:A5200,BA1313,Transaktionen!B4:B5200),8)</f>
        <v>0</v>
      </c>
      <c r="BC1313" s="53">
        <f>ROUND(IFERROR(SUM(BB1313*(VLOOKUP(BA1313,API!1:1048576,13,FALSE))),0),2)</f>
        <v>0</v>
      </c>
    </row>
    <row r="1314" spans="11:55" x14ac:dyDescent="0.25">
      <c r="K1314" s="145" t="s">
        <v>1393</v>
      </c>
      <c r="L1314" s="146" t="s">
        <v>2774</v>
      </c>
      <c r="M1314" s="146" t="s">
        <v>3335</v>
      </c>
      <c r="R1314" s="258"/>
      <c r="U1314">
        <f>ROUND(IFERROR(SUM(T1314*(VLOOKUP(S1314,API!1:1048576,13,FALSE))),0),2)</f>
        <v>0</v>
      </c>
      <c r="V1314">
        <f>ROUND(SUMIF(Investionen!A4:A5200,S1314,Investionen!G4:G5200),2)</f>
        <v>0</v>
      </c>
      <c r="BA1314" s="53"/>
      <c r="BB1314" s="53">
        <f>ROUND(SUMIF(Transaktionen!A4:A5200,BA1314,Transaktionen!B4:B5200),8)</f>
        <v>0</v>
      </c>
      <c r="BC1314" s="53">
        <f>ROUND(IFERROR(SUM(BB1314*(VLOOKUP(BA1314,API!1:1048576,13,FALSE))),0),2)</f>
        <v>0</v>
      </c>
    </row>
    <row r="1315" spans="11:55" x14ac:dyDescent="0.25">
      <c r="K1315" s="147" t="s">
        <v>1289</v>
      </c>
      <c r="L1315" s="148" t="s">
        <v>2951</v>
      </c>
      <c r="M1315" s="148" t="s">
        <v>3248</v>
      </c>
      <c r="R1315" s="258"/>
      <c r="U1315">
        <f>ROUND(IFERROR(SUM(T1315*(VLOOKUP(S1315,API!1:1048576,13,FALSE))),0),2)</f>
        <v>0</v>
      </c>
      <c r="V1315">
        <f>ROUND(SUMIF(Investionen!A4:A5200,S1315,Investionen!G4:G5200),2)</f>
        <v>0</v>
      </c>
      <c r="BA1315" s="53"/>
      <c r="BB1315" s="53">
        <f>ROUND(SUMIF(Transaktionen!A4:A5200,BA1315,Transaktionen!B4:B5200),8)</f>
        <v>0</v>
      </c>
      <c r="BC1315" s="53">
        <f>ROUND(IFERROR(SUM(BB1315*(VLOOKUP(BA1315,API!1:1048576,13,FALSE))),0),2)</f>
        <v>0</v>
      </c>
    </row>
    <row r="1316" spans="11:55" x14ac:dyDescent="0.25">
      <c r="K1316" s="147" t="s">
        <v>1796</v>
      </c>
      <c r="L1316" s="148" t="s">
        <v>2477</v>
      </c>
      <c r="M1316" s="148" t="s">
        <v>3712</v>
      </c>
      <c r="R1316" s="258"/>
      <c r="U1316">
        <f>ROUND(IFERROR(SUM(T1316*(VLOOKUP(S1316,API!1:1048576,13,FALSE))),0),2)</f>
        <v>0</v>
      </c>
      <c r="V1316">
        <f>ROUND(SUMIF(Investionen!A4:A5200,S1316,Investionen!G4:G5200),2)</f>
        <v>0</v>
      </c>
      <c r="BA1316" s="53"/>
      <c r="BB1316" s="53">
        <f>ROUND(SUMIF(Transaktionen!A4:A5200,BA1316,Transaktionen!B4:B5200),8)</f>
        <v>0</v>
      </c>
      <c r="BC1316" s="53">
        <f>ROUND(IFERROR(SUM(BB1316*(VLOOKUP(BA1316,API!1:1048576,13,FALSE))),0),2)</f>
        <v>0</v>
      </c>
    </row>
    <row r="1317" spans="11:55" x14ac:dyDescent="0.25">
      <c r="K1317" s="145" t="s">
        <v>1262</v>
      </c>
      <c r="L1317" s="146" t="s">
        <v>2743</v>
      </c>
      <c r="M1317" s="146" t="s">
        <v>3215</v>
      </c>
      <c r="R1317" s="258"/>
      <c r="U1317">
        <f>ROUND(IFERROR(SUM(T1317*(VLOOKUP(S1317,API!1:1048576,13,FALSE))),0),2)</f>
        <v>0</v>
      </c>
      <c r="V1317">
        <f>ROUND(SUMIF(Investionen!A4:A5200,S1317,Investionen!G4:G5200),2)</f>
        <v>0</v>
      </c>
      <c r="BA1317" s="53"/>
      <c r="BB1317" s="53">
        <f>ROUND(SUMIF(Transaktionen!A4:A5200,BA1317,Transaktionen!B4:B5200),8)</f>
        <v>0</v>
      </c>
      <c r="BC1317" s="53">
        <f>ROUND(IFERROR(SUM(BB1317*(VLOOKUP(BA1317,API!1:1048576,13,FALSE))),0),2)</f>
        <v>0</v>
      </c>
    </row>
    <row r="1318" spans="11:55" x14ac:dyDescent="0.25">
      <c r="K1318" s="147" t="s">
        <v>1412</v>
      </c>
      <c r="L1318" s="148" t="s">
        <v>2743</v>
      </c>
      <c r="M1318" s="148" t="s">
        <v>3406</v>
      </c>
      <c r="R1318" s="258"/>
      <c r="U1318">
        <f>ROUND(IFERROR(SUM(T1318*(VLOOKUP(S1318,API!1:1048576,13,FALSE))),0),2)</f>
        <v>0</v>
      </c>
      <c r="V1318">
        <f>ROUND(SUMIF(Investionen!A4:A5200,S1318,Investionen!G4:G5200),2)</f>
        <v>0</v>
      </c>
      <c r="BA1318" s="53"/>
      <c r="BB1318" s="53">
        <f>ROUND(SUMIF(Transaktionen!A4:A5200,BA1318,Transaktionen!B4:B5200),8)</f>
        <v>0</v>
      </c>
      <c r="BC1318" s="53">
        <f>ROUND(IFERROR(SUM(BB1318*(VLOOKUP(BA1318,API!1:1048576,13,FALSE))),0),2)</f>
        <v>0</v>
      </c>
    </row>
    <row r="1319" spans="11:55" x14ac:dyDescent="0.25">
      <c r="K1319" s="147" t="s">
        <v>1427</v>
      </c>
      <c r="L1319" s="148" t="s">
        <v>2500</v>
      </c>
      <c r="M1319" s="148" t="s">
        <v>3348</v>
      </c>
      <c r="R1319" s="258"/>
      <c r="U1319">
        <f>ROUND(IFERROR(SUM(T1319*(VLOOKUP(S1319,API!1:1048576,13,FALSE))),0),2)</f>
        <v>0</v>
      </c>
      <c r="V1319">
        <f>ROUND(SUMIF(Investionen!A4:A5200,S1319,Investionen!G4:G5200),2)</f>
        <v>0</v>
      </c>
      <c r="BA1319" s="53"/>
      <c r="BB1319" s="53">
        <f>ROUND(SUMIF(Transaktionen!A4:A5200,BA1319,Transaktionen!B4:B5200),8)</f>
        <v>0</v>
      </c>
      <c r="BC1319" s="53">
        <f>ROUND(IFERROR(SUM(BB1319*(VLOOKUP(BA1319,API!1:1048576,13,FALSE))),0),2)</f>
        <v>0</v>
      </c>
    </row>
    <row r="1320" spans="11:55" x14ac:dyDescent="0.25">
      <c r="K1320" s="147" t="s">
        <v>2645</v>
      </c>
      <c r="L1320" s="148" t="s">
        <v>2681</v>
      </c>
      <c r="M1320" s="148" t="s">
        <v>3020</v>
      </c>
      <c r="R1320" s="258"/>
      <c r="U1320">
        <f>ROUND(IFERROR(SUM(T1320*(VLOOKUP(S1320,API!1:1048576,13,FALSE))),0),2)</f>
        <v>0</v>
      </c>
      <c r="V1320">
        <f>ROUND(SUMIF(Investionen!A4:A5200,S1320,Investionen!G4:G5200),2)</f>
        <v>0</v>
      </c>
      <c r="BA1320" s="53"/>
      <c r="BB1320" s="53">
        <f>ROUND(SUMIF(Transaktionen!A4:A5200,BA1320,Transaktionen!B4:B5200),8)</f>
        <v>0</v>
      </c>
      <c r="BC1320" s="53">
        <f>ROUND(IFERROR(SUM(BB1320*(VLOOKUP(BA1320,API!1:1048576,13,FALSE))),0),2)</f>
        <v>0</v>
      </c>
    </row>
    <row r="1321" spans="11:55" x14ac:dyDescent="0.25">
      <c r="K1321" s="145" t="s">
        <v>2263</v>
      </c>
      <c r="L1321" s="146" t="s">
        <v>2986</v>
      </c>
      <c r="M1321" s="146" t="s">
        <v>4278</v>
      </c>
      <c r="R1321" s="258"/>
      <c r="U1321">
        <f>ROUND(IFERROR(SUM(T1321*(VLOOKUP(S1321,API!1:1048576,13,FALSE))),0),2)</f>
        <v>0</v>
      </c>
      <c r="V1321">
        <f>ROUND(SUMIF(Investionen!A4:A5200,S1321,Investionen!G4:G5200),2)</f>
        <v>0</v>
      </c>
      <c r="BA1321" s="53"/>
      <c r="BB1321" s="53">
        <f>ROUND(SUMIF(Transaktionen!A4:A5200,BA1321,Transaktionen!B4:B5200),8)</f>
        <v>0</v>
      </c>
      <c r="BC1321" s="53">
        <f>ROUND(IFERROR(SUM(BB1321*(VLOOKUP(BA1321,API!1:1048576,13,FALSE))),0),2)</f>
        <v>0</v>
      </c>
    </row>
    <row r="1322" spans="11:55" x14ac:dyDescent="0.25">
      <c r="K1322" s="145" t="s">
        <v>986</v>
      </c>
      <c r="L1322" s="146" t="s">
        <v>2977</v>
      </c>
      <c r="M1322" s="146" t="s">
        <v>3143</v>
      </c>
      <c r="R1322" s="258"/>
      <c r="U1322">
        <f>ROUND(IFERROR(SUM(T1322*(VLOOKUP(S1322,API!1:1048576,13,FALSE))),0),2)</f>
        <v>0</v>
      </c>
      <c r="V1322">
        <f>ROUND(SUMIF(Investionen!A4:A5200,S1322,Investionen!G4:G5200),2)</f>
        <v>0</v>
      </c>
      <c r="BA1322" s="53"/>
      <c r="BB1322" s="53">
        <f>ROUND(SUMIF(Transaktionen!A4:A5200,BA1322,Transaktionen!B4:B5200),8)</f>
        <v>0</v>
      </c>
      <c r="BC1322" s="53">
        <f>ROUND(IFERROR(SUM(BB1322*(VLOOKUP(BA1322,API!1:1048576,13,FALSE))),0),2)</f>
        <v>0</v>
      </c>
    </row>
    <row r="1323" spans="11:55" x14ac:dyDescent="0.25">
      <c r="K1323" s="145" t="s">
        <v>2439</v>
      </c>
      <c r="L1323" s="146" t="s">
        <v>2746</v>
      </c>
      <c r="M1323" s="146" t="s">
        <v>4136</v>
      </c>
      <c r="R1323" s="258"/>
      <c r="U1323">
        <f>ROUND(IFERROR(SUM(T1323*(VLOOKUP(S1323,API!1:1048576,13,FALSE))),0),2)</f>
        <v>0</v>
      </c>
      <c r="V1323">
        <f>ROUND(SUMIF(Investionen!A4:A5200,S1323,Investionen!G4:G5200),2)</f>
        <v>0</v>
      </c>
      <c r="BA1323" s="53"/>
      <c r="BB1323" s="53">
        <f>ROUND(SUMIF(Transaktionen!A4:A5200,BA1323,Transaktionen!B4:B5200),8)</f>
        <v>0</v>
      </c>
      <c r="BC1323" s="53">
        <f>ROUND(IFERROR(SUM(BB1323*(VLOOKUP(BA1323,API!1:1048576,13,FALSE))),0),2)</f>
        <v>0</v>
      </c>
    </row>
    <row r="1324" spans="11:55" x14ac:dyDescent="0.25">
      <c r="K1324" s="145" t="s">
        <v>2157</v>
      </c>
      <c r="L1324" s="146" t="s">
        <v>2749</v>
      </c>
      <c r="M1324" s="146" t="s">
        <v>4113</v>
      </c>
      <c r="R1324" s="258"/>
      <c r="U1324">
        <f>ROUND(IFERROR(SUM(T1324*(VLOOKUP(S1324,API!1:1048576,13,FALSE))),0),2)</f>
        <v>0</v>
      </c>
      <c r="V1324">
        <f>ROUND(SUMIF(Investionen!A4:A5200,S1324,Investionen!G4:G5200),2)</f>
        <v>0</v>
      </c>
      <c r="BA1324" s="53"/>
      <c r="BB1324" s="53">
        <f>ROUND(SUMIF(Transaktionen!A4:A5200,BA1324,Transaktionen!B4:B5200),8)</f>
        <v>0</v>
      </c>
      <c r="BC1324" s="53">
        <f>ROUND(IFERROR(SUM(BB1324*(VLOOKUP(BA1324,API!1:1048576,13,FALSE))),0),2)</f>
        <v>0</v>
      </c>
    </row>
    <row r="1325" spans="11:55" x14ac:dyDescent="0.25">
      <c r="K1325" s="145" t="s">
        <v>1451</v>
      </c>
      <c r="L1325" s="146" t="s">
        <v>2545</v>
      </c>
      <c r="M1325" s="146" t="s">
        <v>3445</v>
      </c>
      <c r="R1325" s="258"/>
      <c r="U1325">
        <f>ROUND(IFERROR(SUM(T1325*(VLOOKUP(S1325,API!1:1048576,13,FALSE))),0),2)</f>
        <v>0</v>
      </c>
      <c r="V1325">
        <f>ROUND(SUMIF(Investionen!A4:A5200,S1325,Investionen!G4:G5200),2)</f>
        <v>0</v>
      </c>
      <c r="BA1325" s="53"/>
      <c r="BB1325" s="53">
        <f>ROUND(SUMIF(Transaktionen!A4:A5200,BA1325,Transaktionen!B4:B5200),8)</f>
        <v>0</v>
      </c>
      <c r="BC1325" s="53">
        <f>ROUND(IFERROR(SUM(BB1325*(VLOOKUP(BA1325,API!1:1048576,13,FALSE))),0),2)</f>
        <v>0</v>
      </c>
    </row>
    <row r="1326" spans="11:55" x14ac:dyDescent="0.25">
      <c r="K1326" s="147" t="s">
        <v>1349</v>
      </c>
      <c r="L1326" s="148" t="s">
        <v>2693</v>
      </c>
      <c r="M1326" s="148" t="s">
        <v>3325</v>
      </c>
      <c r="R1326" s="258"/>
      <c r="U1326">
        <f>ROUND(IFERROR(SUM(T1326*(VLOOKUP(S1326,API!1:1048576,13,FALSE))),0),2)</f>
        <v>0</v>
      </c>
      <c r="V1326">
        <f>ROUND(SUMIF(Investionen!A4:A5200,S1326,Investionen!G4:G5200),2)</f>
        <v>0</v>
      </c>
      <c r="BA1326" s="53"/>
      <c r="BB1326" s="53">
        <f>ROUND(SUMIF(Transaktionen!A4:A5200,BA1326,Transaktionen!B4:B5200),8)</f>
        <v>0</v>
      </c>
      <c r="BC1326" s="53">
        <f>ROUND(IFERROR(SUM(BB1326*(VLOOKUP(BA1326,API!1:1048576,13,FALSE))),0),2)</f>
        <v>0</v>
      </c>
    </row>
    <row r="1327" spans="11:55" x14ac:dyDescent="0.25">
      <c r="K1327" s="147" t="s">
        <v>1695</v>
      </c>
      <c r="L1327" s="148" t="s">
        <v>2479</v>
      </c>
      <c r="M1327" s="148" t="s">
        <v>3691</v>
      </c>
      <c r="R1327" s="258"/>
      <c r="U1327">
        <f>ROUND(IFERROR(SUM(T1327*(VLOOKUP(S1327,API!1:1048576,13,FALSE))),0),2)</f>
        <v>0</v>
      </c>
      <c r="V1327">
        <f>ROUND(SUMIF(Investionen!A4:A5200,S1327,Investionen!G4:G5200),2)</f>
        <v>0</v>
      </c>
      <c r="BA1327" s="53"/>
      <c r="BB1327" s="53">
        <f>ROUND(SUMIF(Transaktionen!A4:A5200,BA1327,Transaktionen!B4:B5200),8)</f>
        <v>0</v>
      </c>
      <c r="BC1327" s="53">
        <f>ROUND(IFERROR(SUM(BB1327*(VLOOKUP(BA1327,API!1:1048576,13,FALSE))),0),2)</f>
        <v>0</v>
      </c>
    </row>
    <row r="1328" spans="11:55" x14ac:dyDescent="0.25">
      <c r="K1328" s="147" t="s">
        <v>1787</v>
      </c>
      <c r="L1328" s="148" t="s">
        <v>2479</v>
      </c>
      <c r="M1328" s="148" t="s">
        <v>2992</v>
      </c>
      <c r="R1328" s="258"/>
      <c r="U1328">
        <f>ROUND(IFERROR(SUM(T1328*(VLOOKUP(S1328,API!1:1048576,13,FALSE))),0),2)</f>
        <v>0</v>
      </c>
      <c r="V1328">
        <f>ROUND(SUMIF(Investionen!A4:A5200,S1328,Investionen!G4:G5200),2)</f>
        <v>0</v>
      </c>
      <c r="BA1328" s="53"/>
      <c r="BB1328" s="53">
        <f>ROUND(SUMIF(Transaktionen!A4:A5200,BA1328,Transaktionen!B4:B5200),8)</f>
        <v>0</v>
      </c>
      <c r="BC1328" s="53">
        <f>ROUND(IFERROR(SUM(BB1328*(VLOOKUP(BA1328,API!1:1048576,13,FALSE))),0),2)</f>
        <v>0</v>
      </c>
    </row>
    <row r="1329" spans="11:55" x14ac:dyDescent="0.25">
      <c r="K1329" s="147" t="s">
        <v>2138</v>
      </c>
      <c r="L1329" s="148" t="s">
        <v>3019</v>
      </c>
      <c r="M1329" s="148" t="s">
        <v>4078</v>
      </c>
      <c r="R1329" s="258"/>
      <c r="U1329">
        <f>ROUND(IFERROR(SUM(T1329*(VLOOKUP(S1329,API!1:1048576,13,FALSE))),0),2)</f>
        <v>0</v>
      </c>
      <c r="V1329">
        <f>ROUND(SUMIF(Investionen!A4:A5200,S1329,Investionen!G4:G5200),2)</f>
        <v>0</v>
      </c>
      <c r="BA1329" s="53"/>
      <c r="BB1329" s="53">
        <f>ROUND(SUMIF(Transaktionen!A4:A5200,BA1329,Transaktionen!B4:B5200),8)</f>
        <v>0</v>
      </c>
      <c r="BC1329" s="53">
        <f>ROUND(IFERROR(SUM(BB1329*(VLOOKUP(BA1329,API!1:1048576,13,FALSE))),0),2)</f>
        <v>0</v>
      </c>
    </row>
    <row r="1330" spans="11:55" x14ac:dyDescent="0.25">
      <c r="K1330" s="145" t="s">
        <v>1250</v>
      </c>
      <c r="L1330" s="146" t="s">
        <v>2771</v>
      </c>
      <c r="M1330" s="146" t="s">
        <v>3235</v>
      </c>
      <c r="R1330" s="258"/>
      <c r="U1330">
        <f>ROUND(IFERROR(SUM(T1330*(VLOOKUP(S1330,API!1:1048576,13,FALSE))),0),2)</f>
        <v>0</v>
      </c>
      <c r="V1330">
        <f>ROUND(SUMIF(Investionen!A4:A5200,S1330,Investionen!G4:G5200),2)</f>
        <v>0</v>
      </c>
      <c r="BA1330" s="53"/>
      <c r="BB1330" s="53">
        <f>ROUND(SUMIF(Transaktionen!A4:A5200,BA1330,Transaktionen!B4:B5200),8)</f>
        <v>0</v>
      </c>
      <c r="BC1330" s="53">
        <f>ROUND(IFERROR(SUM(BB1330*(VLOOKUP(BA1330,API!1:1048576,13,FALSE))),0),2)</f>
        <v>0</v>
      </c>
    </row>
    <row r="1331" spans="11:55" x14ac:dyDescent="0.25">
      <c r="K1331" s="145" t="s">
        <v>2126</v>
      </c>
      <c r="L1331" s="146" t="s">
        <v>2939</v>
      </c>
      <c r="M1331" s="146" t="s">
        <v>3239</v>
      </c>
      <c r="R1331" s="258"/>
      <c r="U1331">
        <f>ROUND(IFERROR(SUM(T1331*(VLOOKUP(S1331,API!1:1048576,13,FALSE))),0),2)</f>
        <v>0</v>
      </c>
      <c r="V1331">
        <f>ROUND(SUMIF(Investionen!A4:A5200,S1331,Investionen!G4:G5200),2)</f>
        <v>0</v>
      </c>
      <c r="BA1331" s="53"/>
      <c r="BB1331" s="53">
        <f>ROUND(SUMIF(Transaktionen!A4:A5200,BA1331,Transaktionen!B4:B5200),8)</f>
        <v>0</v>
      </c>
      <c r="BC1331" s="53">
        <f>ROUND(IFERROR(SUM(BB1331*(VLOOKUP(BA1331,API!1:1048576,13,FALSE))),0),2)</f>
        <v>0</v>
      </c>
    </row>
    <row r="1332" spans="11:55" x14ac:dyDescent="0.25">
      <c r="K1332" s="145" t="s">
        <v>2191</v>
      </c>
      <c r="L1332" s="146" t="s">
        <v>2939</v>
      </c>
      <c r="M1332" s="146" t="s">
        <v>4212</v>
      </c>
      <c r="R1332" s="258"/>
      <c r="U1332">
        <f>ROUND(IFERROR(SUM(T1332*(VLOOKUP(S1332,API!1:1048576,13,FALSE))),0),2)</f>
        <v>0</v>
      </c>
      <c r="V1332">
        <f>ROUND(SUMIF(Investionen!A4:A5200,S1332,Investionen!G4:G5200),2)</f>
        <v>0</v>
      </c>
      <c r="BA1332" s="53"/>
      <c r="BB1332" s="53">
        <f>ROUND(SUMIF(Transaktionen!A4:A5200,BA1332,Transaktionen!B4:B5200),8)</f>
        <v>0</v>
      </c>
      <c r="BC1332" s="53">
        <f>ROUND(IFERROR(SUM(BB1332*(VLOOKUP(BA1332,API!1:1048576,13,FALSE))),0),2)</f>
        <v>0</v>
      </c>
    </row>
    <row r="1333" spans="11:55" x14ac:dyDescent="0.25">
      <c r="K1333" s="147" t="s">
        <v>2211</v>
      </c>
      <c r="L1333" s="148" t="s">
        <v>2777</v>
      </c>
      <c r="M1333" s="148" t="s">
        <v>4200</v>
      </c>
      <c r="R1333" s="258"/>
      <c r="U1333">
        <f>ROUND(IFERROR(SUM(T1333*(VLOOKUP(S1333,API!1:1048576,13,FALSE))),0),2)</f>
        <v>0</v>
      </c>
      <c r="V1333">
        <f>ROUND(SUMIF(Investionen!A4:A5200,S1333,Investionen!G4:G5200),2)</f>
        <v>0</v>
      </c>
      <c r="BA1333" s="53"/>
      <c r="BB1333" s="53">
        <f>ROUND(SUMIF(Transaktionen!A4:A5200,BA1333,Transaktionen!B4:B5200),8)</f>
        <v>0</v>
      </c>
      <c r="BC1333" s="53">
        <f>ROUND(IFERROR(SUM(BB1333*(VLOOKUP(BA1333,API!1:1048576,13,FALSE))),0),2)</f>
        <v>0</v>
      </c>
    </row>
    <row r="1334" spans="11:55" x14ac:dyDescent="0.25">
      <c r="K1334" s="145" t="s">
        <v>1610</v>
      </c>
      <c r="L1334" s="146" t="s">
        <v>2732</v>
      </c>
      <c r="M1334" s="146" t="s">
        <v>3590</v>
      </c>
      <c r="R1334" s="258"/>
      <c r="U1334">
        <f>ROUND(IFERROR(SUM(T1334*(VLOOKUP(S1334,API!1:1048576,13,FALSE))),0),2)</f>
        <v>0</v>
      </c>
      <c r="V1334">
        <f>ROUND(SUMIF(Investionen!A4:A5200,S1334,Investionen!G4:G5200),2)</f>
        <v>0</v>
      </c>
      <c r="BA1334" s="53"/>
      <c r="BB1334" s="53">
        <f>ROUND(SUMIF(Transaktionen!A4:A5200,BA1334,Transaktionen!B4:B5200),8)</f>
        <v>0</v>
      </c>
      <c r="BC1334" s="53">
        <f>ROUND(IFERROR(SUM(BB1334*(VLOOKUP(BA1334,API!1:1048576,13,FALSE))),0),2)</f>
        <v>0</v>
      </c>
    </row>
    <row r="1335" spans="11:55" x14ac:dyDescent="0.25">
      <c r="K1335" s="147" t="s">
        <v>1221</v>
      </c>
      <c r="L1335" s="148" t="s">
        <v>2971</v>
      </c>
      <c r="M1335" s="148" t="s">
        <v>3246</v>
      </c>
      <c r="R1335" s="258"/>
      <c r="U1335">
        <f>ROUND(IFERROR(SUM(T1335*(VLOOKUP(S1335,API!1:1048576,13,FALSE))),0),2)</f>
        <v>0</v>
      </c>
      <c r="V1335">
        <f>ROUND(SUMIF(Investionen!A4:A5200,S1335,Investionen!G4:G5200),2)</f>
        <v>0</v>
      </c>
      <c r="BA1335" s="53"/>
      <c r="BB1335" s="53">
        <f>ROUND(SUMIF(Transaktionen!A4:A5200,BA1335,Transaktionen!B4:B5200),8)</f>
        <v>0</v>
      </c>
      <c r="BC1335" s="53">
        <f>ROUND(IFERROR(SUM(BB1335*(VLOOKUP(BA1335,API!1:1048576,13,FALSE))),0),2)</f>
        <v>0</v>
      </c>
    </row>
    <row r="1336" spans="11:55" x14ac:dyDescent="0.25">
      <c r="K1336" s="147" t="s">
        <v>1431</v>
      </c>
      <c r="L1336" s="148" t="s">
        <v>2945</v>
      </c>
      <c r="M1336" s="148" t="s">
        <v>3459</v>
      </c>
      <c r="R1336" s="258"/>
      <c r="U1336">
        <f>ROUND(IFERROR(SUM(T1336*(VLOOKUP(S1336,API!1:1048576,13,FALSE))),0),2)</f>
        <v>0</v>
      </c>
      <c r="V1336">
        <f>ROUND(SUMIF(Investionen!A4:A5200,S1336,Investionen!G4:G5200),2)</f>
        <v>0</v>
      </c>
      <c r="BA1336" s="53"/>
      <c r="BB1336" s="53">
        <f>ROUND(SUMIF(Transaktionen!A4:A5200,BA1336,Transaktionen!B4:B5200),8)</f>
        <v>0</v>
      </c>
      <c r="BC1336" s="53">
        <f>ROUND(IFERROR(SUM(BB1336*(VLOOKUP(BA1336,API!1:1048576,13,FALSE))),0),2)</f>
        <v>0</v>
      </c>
    </row>
    <row r="1337" spans="11:55" x14ac:dyDescent="0.25">
      <c r="K1337" s="145" t="s">
        <v>1123</v>
      </c>
      <c r="L1337" s="146" t="s">
        <v>2938</v>
      </c>
      <c r="M1337" s="146" t="s">
        <v>3098</v>
      </c>
      <c r="R1337" s="258"/>
      <c r="U1337">
        <f>ROUND(IFERROR(SUM(T1337*(VLOOKUP(S1337,API!1:1048576,13,FALSE))),0),2)</f>
        <v>0</v>
      </c>
      <c r="V1337">
        <f>ROUND(SUMIF(Investionen!A4:A5200,S1337,Investionen!G4:G5200),2)</f>
        <v>0</v>
      </c>
      <c r="BA1337" s="53"/>
      <c r="BB1337" s="53">
        <f>ROUND(SUMIF(Transaktionen!A4:A5200,BA1337,Transaktionen!B4:B5200),8)</f>
        <v>0</v>
      </c>
      <c r="BC1337" s="53">
        <f>ROUND(IFERROR(SUM(BB1337*(VLOOKUP(BA1337,API!1:1048576,13,FALSE))),0),2)</f>
        <v>0</v>
      </c>
    </row>
    <row r="1338" spans="11:55" x14ac:dyDescent="0.25">
      <c r="K1338" s="147" t="s">
        <v>2123</v>
      </c>
      <c r="L1338" s="148" t="s">
        <v>2938</v>
      </c>
      <c r="M1338" s="148" t="s">
        <v>4141</v>
      </c>
      <c r="R1338" s="258"/>
      <c r="U1338">
        <f>ROUND(IFERROR(SUM(T1338*(VLOOKUP(S1338,API!1:1048576,13,FALSE))),0),2)</f>
        <v>0</v>
      </c>
      <c r="V1338">
        <f>ROUND(SUMIF(Investionen!A4:A5200,S1338,Investionen!G4:G5200),2)</f>
        <v>0</v>
      </c>
      <c r="BA1338" s="53"/>
      <c r="BB1338" s="53">
        <f>ROUND(SUMIF(Transaktionen!A4:A5200,BA1338,Transaktionen!B4:B5200),8)</f>
        <v>0</v>
      </c>
      <c r="BC1338" s="53">
        <f>ROUND(IFERROR(SUM(BB1338*(VLOOKUP(BA1338,API!1:1048576,13,FALSE))),0),2)</f>
        <v>0</v>
      </c>
    </row>
    <row r="1339" spans="11:55" x14ac:dyDescent="0.25">
      <c r="K1339" s="145" t="s">
        <v>2165</v>
      </c>
      <c r="L1339" s="146" t="s">
        <v>2691</v>
      </c>
      <c r="M1339" s="146" t="s">
        <v>4130</v>
      </c>
      <c r="R1339" s="258"/>
      <c r="U1339">
        <f>ROUND(IFERROR(SUM(T1339*(VLOOKUP(S1339,API!1:1048576,13,FALSE))),0),2)</f>
        <v>0</v>
      </c>
      <c r="V1339">
        <f>ROUND(SUMIF(Investionen!A4:A5200,S1339,Investionen!G4:G5200),2)</f>
        <v>0</v>
      </c>
      <c r="BA1339" s="53"/>
      <c r="BB1339" s="53">
        <f>ROUND(SUMIF(Transaktionen!A4:A5200,BA1339,Transaktionen!B4:B5200),8)</f>
        <v>0</v>
      </c>
      <c r="BC1339" s="53">
        <f>ROUND(IFERROR(SUM(BB1339*(VLOOKUP(BA1339,API!1:1048576,13,FALSE))),0),2)</f>
        <v>0</v>
      </c>
    </row>
    <row r="1340" spans="11:55" x14ac:dyDescent="0.25">
      <c r="K1340" s="147" t="s">
        <v>1142</v>
      </c>
      <c r="L1340" s="148" t="s">
        <v>2834</v>
      </c>
      <c r="M1340" s="148" t="s">
        <v>3148</v>
      </c>
      <c r="R1340" s="258"/>
      <c r="U1340">
        <f>ROUND(IFERROR(SUM(T1340*(VLOOKUP(S1340,API!1:1048576,13,FALSE))),0),2)</f>
        <v>0</v>
      </c>
      <c r="V1340">
        <f>ROUND(SUMIF(Investionen!A4:A5200,S1340,Investionen!G4:G5200),2)</f>
        <v>0</v>
      </c>
      <c r="BA1340" s="53"/>
      <c r="BB1340" s="53">
        <f>ROUND(SUMIF(Transaktionen!A4:A5200,BA1340,Transaktionen!B4:B5200),8)</f>
        <v>0</v>
      </c>
      <c r="BC1340" s="53">
        <f>ROUND(IFERROR(SUM(BB1340*(VLOOKUP(BA1340,API!1:1048576,13,FALSE))),0),2)</f>
        <v>0</v>
      </c>
    </row>
    <row r="1341" spans="11:55" x14ac:dyDescent="0.25">
      <c r="K1341" s="145" t="s">
        <v>1495</v>
      </c>
      <c r="L1341" s="146" t="s">
        <v>2834</v>
      </c>
      <c r="M1341" s="146" t="s">
        <v>3477</v>
      </c>
      <c r="R1341" s="258"/>
      <c r="U1341">
        <f>ROUND(IFERROR(SUM(T1341*(VLOOKUP(S1341,API!1:1048576,13,FALSE))),0),2)</f>
        <v>0</v>
      </c>
      <c r="V1341">
        <f>ROUND(SUMIF(Investionen!A4:A5200,S1341,Investionen!G4:G5200),2)</f>
        <v>0</v>
      </c>
      <c r="BA1341" s="53"/>
      <c r="BB1341" s="53">
        <f>ROUND(SUMIF(Transaktionen!A4:A5200,BA1341,Transaktionen!B4:B5200),8)</f>
        <v>0</v>
      </c>
      <c r="BC1341" s="53">
        <f>ROUND(IFERROR(SUM(BB1341*(VLOOKUP(BA1341,API!1:1048576,13,FALSE))),0),2)</f>
        <v>0</v>
      </c>
    </row>
    <row r="1342" spans="11:55" x14ac:dyDescent="0.25">
      <c r="K1342" s="145" t="s">
        <v>1230</v>
      </c>
      <c r="L1342" s="146" t="s">
        <v>2799</v>
      </c>
      <c r="M1342" s="146" t="s">
        <v>3912</v>
      </c>
      <c r="R1342" s="258"/>
      <c r="U1342">
        <f>ROUND(IFERROR(SUM(T1342*(VLOOKUP(S1342,API!1:1048576,13,FALSE))),0),2)</f>
        <v>0</v>
      </c>
      <c r="V1342">
        <f>ROUND(SUMIF(Investionen!A4:A5200,S1342,Investionen!G4:G5200),2)</f>
        <v>0</v>
      </c>
      <c r="BA1342" s="53"/>
      <c r="BB1342" s="53">
        <f>ROUND(SUMIF(Transaktionen!A4:A5200,BA1342,Transaktionen!B4:B5200),8)</f>
        <v>0</v>
      </c>
      <c r="BC1342" s="53">
        <f>ROUND(IFERROR(SUM(BB1342*(VLOOKUP(BA1342,API!1:1048576,13,FALSE))),0),2)</f>
        <v>0</v>
      </c>
    </row>
    <row r="1343" spans="11:55" x14ac:dyDescent="0.25">
      <c r="K1343" s="147" t="s">
        <v>1707</v>
      </c>
      <c r="L1343" s="148" t="s">
        <v>2825</v>
      </c>
      <c r="M1343" s="148" t="s">
        <v>3672</v>
      </c>
      <c r="R1343" s="258"/>
      <c r="U1343">
        <f>ROUND(IFERROR(SUM(T1343*(VLOOKUP(S1343,API!1:1048576,13,FALSE))),0),2)</f>
        <v>0</v>
      </c>
      <c r="V1343">
        <f>ROUND(SUMIF(Investionen!A4:A5200,S1343,Investionen!G4:G5200),2)</f>
        <v>0</v>
      </c>
      <c r="BA1343" s="53"/>
      <c r="BB1343" s="53">
        <f>ROUND(SUMIF(Transaktionen!A4:A5200,BA1343,Transaktionen!B4:B5200),8)</f>
        <v>0</v>
      </c>
      <c r="BC1343" s="53">
        <f>ROUND(IFERROR(SUM(BB1343*(VLOOKUP(BA1343,API!1:1048576,13,FALSE))),0),2)</f>
        <v>0</v>
      </c>
    </row>
    <row r="1344" spans="11:55" x14ac:dyDescent="0.25">
      <c r="K1344" s="147" t="s">
        <v>2177</v>
      </c>
      <c r="L1344" s="148" t="s">
        <v>4198</v>
      </c>
      <c r="M1344" s="148" t="s">
        <v>4199</v>
      </c>
      <c r="R1344" s="258"/>
      <c r="U1344">
        <f>ROUND(IFERROR(SUM(T1344*(VLOOKUP(S1344,API!1:1048576,13,FALSE))),0),2)</f>
        <v>0</v>
      </c>
      <c r="V1344">
        <f>ROUND(SUMIF(Investionen!A4:A5200,S1344,Investionen!G4:G5200),2)</f>
        <v>0</v>
      </c>
      <c r="BA1344" s="53"/>
      <c r="BB1344" s="53">
        <f>ROUND(SUMIF(Transaktionen!A4:A5200,BA1344,Transaktionen!B4:B5200),8)</f>
        <v>0</v>
      </c>
      <c r="BC1344" s="53">
        <f>ROUND(IFERROR(SUM(BB1344*(VLOOKUP(BA1344,API!1:1048576,13,FALSE))),0),2)</f>
        <v>0</v>
      </c>
    </row>
    <row r="1345" spans="11:55" x14ac:dyDescent="0.25">
      <c r="K1345" s="147" t="s">
        <v>1586</v>
      </c>
      <c r="L1345" s="148" t="s">
        <v>2984</v>
      </c>
      <c r="M1345" s="148" t="s">
        <v>3591</v>
      </c>
      <c r="R1345" s="258"/>
      <c r="U1345">
        <f>ROUND(IFERROR(SUM(T1345*(VLOOKUP(S1345,API!1:1048576,13,FALSE))),0),2)</f>
        <v>0</v>
      </c>
      <c r="V1345">
        <f>ROUND(SUMIF(Investionen!A4:A5200,S1345,Investionen!G4:G5200),2)</f>
        <v>0</v>
      </c>
      <c r="BA1345" s="53"/>
      <c r="BB1345" s="53">
        <f>ROUND(SUMIF(Transaktionen!A4:A5200,BA1345,Transaktionen!B4:B5200),8)</f>
        <v>0</v>
      </c>
      <c r="BC1345" s="53">
        <f>ROUND(IFERROR(SUM(BB1345*(VLOOKUP(BA1345,API!1:1048576,13,FALSE))),0),2)</f>
        <v>0</v>
      </c>
    </row>
    <row r="1346" spans="11:55" x14ac:dyDescent="0.25">
      <c r="K1346" s="147" t="s">
        <v>1638</v>
      </c>
      <c r="L1346" s="148" t="s">
        <v>2699</v>
      </c>
      <c r="M1346" s="148" t="s">
        <v>3580</v>
      </c>
      <c r="R1346" s="258"/>
      <c r="U1346">
        <f>ROUND(IFERROR(SUM(T1346*(VLOOKUP(S1346,API!1:1048576,13,FALSE))),0),2)</f>
        <v>0</v>
      </c>
      <c r="V1346">
        <f>ROUND(SUMIF(Investionen!A4:A5200,S1346,Investionen!G4:G5200),2)</f>
        <v>0</v>
      </c>
      <c r="BA1346" s="53"/>
      <c r="BB1346" s="53">
        <f>ROUND(SUMIF(Transaktionen!A4:A5200,BA1346,Transaktionen!B4:B5200),8)</f>
        <v>0</v>
      </c>
      <c r="BC1346" s="53">
        <f>ROUND(IFERROR(SUM(BB1346*(VLOOKUP(BA1346,API!1:1048576,13,FALSE))),0),2)</f>
        <v>0</v>
      </c>
    </row>
    <row r="1347" spans="11:55" x14ac:dyDescent="0.25">
      <c r="K1347" s="147" t="s">
        <v>1225</v>
      </c>
      <c r="L1347" s="148" t="s">
        <v>2803</v>
      </c>
      <c r="M1347" s="148" t="s">
        <v>3240</v>
      </c>
      <c r="R1347" s="258"/>
      <c r="U1347">
        <f>ROUND(IFERROR(SUM(T1347*(VLOOKUP(S1347,API!1:1048576,13,FALSE))),0),2)</f>
        <v>0</v>
      </c>
      <c r="V1347">
        <f>ROUND(SUMIF(Investionen!A4:A5200,S1347,Investionen!G4:G5200),2)</f>
        <v>0</v>
      </c>
      <c r="BA1347" s="53"/>
      <c r="BB1347" s="53">
        <f>ROUND(SUMIF(Transaktionen!A4:A5200,BA1347,Transaktionen!B4:B5200),8)</f>
        <v>0</v>
      </c>
      <c r="BC1347" s="53">
        <f>ROUND(IFERROR(SUM(BB1347*(VLOOKUP(BA1347,API!1:1048576,13,FALSE))),0),2)</f>
        <v>0</v>
      </c>
    </row>
    <row r="1348" spans="11:55" x14ac:dyDescent="0.25">
      <c r="K1348" s="145" t="s">
        <v>1681</v>
      </c>
      <c r="L1348" s="146" t="s">
        <v>2803</v>
      </c>
      <c r="M1348" s="146" t="s">
        <v>3655</v>
      </c>
      <c r="R1348" s="258"/>
      <c r="U1348">
        <f>ROUND(IFERROR(SUM(T1348*(VLOOKUP(S1348,API!1:1048576,13,FALSE))),0),2)</f>
        <v>0</v>
      </c>
      <c r="V1348">
        <f>ROUND(SUMIF(Investionen!A4:A5200,S1348,Investionen!G4:G5200),2)</f>
        <v>0</v>
      </c>
      <c r="BA1348" s="53"/>
      <c r="BB1348" s="53">
        <f>ROUND(SUMIF(Transaktionen!A4:A5200,BA1348,Transaktionen!B4:B5200),8)</f>
        <v>0</v>
      </c>
      <c r="BC1348" s="53">
        <f>ROUND(IFERROR(SUM(BB1348*(VLOOKUP(BA1348,API!1:1048576,13,FALSE))),0),2)</f>
        <v>0</v>
      </c>
    </row>
    <row r="1349" spans="11:55" x14ac:dyDescent="0.25">
      <c r="K1349" s="147" t="s">
        <v>2116</v>
      </c>
      <c r="L1349" s="148" t="s">
        <v>2998</v>
      </c>
      <c r="M1349" s="148" t="s">
        <v>4230</v>
      </c>
      <c r="R1349" s="258"/>
      <c r="U1349">
        <f>ROUND(IFERROR(SUM(T1349*(VLOOKUP(S1349,API!1:1048576,13,FALSE))),0),2)</f>
        <v>0</v>
      </c>
      <c r="V1349">
        <f>ROUND(SUMIF(Investionen!A4:A5200,S1349,Investionen!G4:G5200),2)</f>
        <v>0</v>
      </c>
      <c r="BA1349" s="53"/>
      <c r="BB1349" s="53">
        <f>ROUND(SUMIF(Transaktionen!A4:A5200,BA1349,Transaktionen!B4:B5200),8)</f>
        <v>0</v>
      </c>
      <c r="BC1349" s="53">
        <f>ROUND(IFERROR(SUM(BB1349*(VLOOKUP(BA1349,API!1:1048576,13,FALSE))),0),2)</f>
        <v>0</v>
      </c>
    </row>
    <row r="1350" spans="11:55" x14ac:dyDescent="0.25">
      <c r="K1350" s="147" t="s">
        <v>1684</v>
      </c>
      <c r="L1350" s="148" t="s">
        <v>3522</v>
      </c>
      <c r="M1350" s="148" t="s">
        <v>3663</v>
      </c>
      <c r="R1350" s="258"/>
      <c r="U1350">
        <f>ROUND(IFERROR(SUM(T1350*(VLOOKUP(S1350,API!1:1048576,13,FALSE))),0),2)</f>
        <v>0</v>
      </c>
      <c r="V1350">
        <f>ROUND(SUMIF(Investionen!A4:A5200,S1350,Investionen!G4:G5200),2)</f>
        <v>0</v>
      </c>
      <c r="BA1350" s="53"/>
      <c r="BB1350" s="53">
        <f>ROUND(SUMIF(Transaktionen!A4:A5200,BA1350,Transaktionen!B4:B5200),8)</f>
        <v>0</v>
      </c>
      <c r="BC1350" s="53">
        <f>ROUND(IFERROR(SUM(BB1350*(VLOOKUP(BA1350,API!1:1048576,13,FALSE))),0),2)</f>
        <v>0</v>
      </c>
    </row>
    <row r="1351" spans="11:55" x14ac:dyDescent="0.25">
      <c r="K1351" s="145" t="s">
        <v>1342</v>
      </c>
      <c r="L1351" s="146" t="s">
        <v>3349</v>
      </c>
      <c r="M1351" s="146" t="s">
        <v>3350</v>
      </c>
      <c r="R1351" s="258"/>
      <c r="U1351">
        <f>ROUND(IFERROR(SUM(T1351*(VLOOKUP(S1351,API!1:1048576,13,FALSE))),0),2)</f>
        <v>0</v>
      </c>
      <c r="V1351">
        <f>ROUND(SUMIF(Investionen!A4:A5200,S1351,Investionen!G4:G5200),2)</f>
        <v>0</v>
      </c>
      <c r="BA1351" s="53"/>
      <c r="BB1351" s="53">
        <f>ROUND(SUMIF(Transaktionen!A4:A5200,BA1351,Transaktionen!B4:B5200),8)</f>
        <v>0</v>
      </c>
      <c r="BC1351" s="53">
        <f>ROUND(IFERROR(SUM(BB1351*(VLOOKUP(BA1351,API!1:1048576,13,FALSE))),0),2)</f>
        <v>0</v>
      </c>
    </row>
    <row r="1352" spans="11:55" x14ac:dyDescent="0.25">
      <c r="K1352" s="145" t="s">
        <v>1436</v>
      </c>
      <c r="L1352" s="146" t="s">
        <v>2968</v>
      </c>
      <c r="M1352" s="146" t="s">
        <v>3423</v>
      </c>
      <c r="R1352" s="258"/>
      <c r="U1352">
        <f>ROUND(IFERROR(SUM(T1352*(VLOOKUP(S1352,API!1:1048576,13,FALSE))),0),2)</f>
        <v>0</v>
      </c>
      <c r="V1352">
        <f>ROUND(SUMIF(Investionen!A4:A5200,S1352,Investionen!G4:G5200),2)</f>
        <v>0</v>
      </c>
      <c r="BA1352" s="53"/>
      <c r="BB1352" s="53">
        <f>ROUND(SUMIF(Transaktionen!A4:A5200,BA1352,Transaktionen!B4:B5200),8)</f>
        <v>0</v>
      </c>
      <c r="BC1352" s="53">
        <f>ROUND(IFERROR(SUM(BB1352*(VLOOKUP(BA1352,API!1:1048576,13,FALSE))),0),2)</f>
        <v>0</v>
      </c>
    </row>
    <row r="1353" spans="11:55" x14ac:dyDescent="0.25">
      <c r="K1353" s="145" t="s">
        <v>2166</v>
      </c>
      <c r="L1353" s="146" t="s">
        <v>2968</v>
      </c>
      <c r="M1353" s="146" t="s">
        <v>4146</v>
      </c>
      <c r="R1353" s="258"/>
      <c r="U1353">
        <f>ROUND(IFERROR(SUM(T1353*(VLOOKUP(S1353,API!1:1048576,13,FALSE))),0),2)</f>
        <v>0</v>
      </c>
      <c r="V1353">
        <f>ROUND(SUMIF(Investionen!A4:A5200,S1353,Investionen!G4:G5200),2)</f>
        <v>0</v>
      </c>
      <c r="BA1353" s="53"/>
      <c r="BB1353" s="53">
        <f>ROUND(SUMIF(Transaktionen!A4:A5200,BA1353,Transaktionen!B4:B5200),8)</f>
        <v>0</v>
      </c>
      <c r="BC1353" s="53">
        <f>ROUND(IFERROR(SUM(BB1353*(VLOOKUP(BA1353,API!1:1048576,13,FALSE))),0),2)</f>
        <v>0</v>
      </c>
    </row>
    <row r="1354" spans="11:55" x14ac:dyDescent="0.25">
      <c r="K1354" s="147" t="s">
        <v>1480</v>
      </c>
      <c r="L1354" s="148" t="s">
        <v>2802</v>
      </c>
      <c r="M1354" s="148" t="s">
        <v>3507</v>
      </c>
      <c r="R1354" s="258"/>
      <c r="U1354">
        <f>ROUND(IFERROR(SUM(T1354*(VLOOKUP(S1354,API!1:1048576,13,FALSE))),0),2)</f>
        <v>0</v>
      </c>
      <c r="V1354">
        <f>ROUND(SUMIF(Investionen!A4:A5200,S1354,Investionen!G4:G5200),2)</f>
        <v>0</v>
      </c>
      <c r="BA1354" s="53"/>
      <c r="BB1354" s="53">
        <f>ROUND(SUMIF(Transaktionen!A4:A5200,BA1354,Transaktionen!B4:B5200),8)</f>
        <v>0</v>
      </c>
      <c r="BC1354" s="53">
        <f>ROUND(IFERROR(SUM(BB1354*(VLOOKUP(BA1354,API!1:1048576,13,FALSE))),0),2)</f>
        <v>0</v>
      </c>
    </row>
    <row r="1355" spans="11:55" x14ac:dyDescent="0.25">
      <c r="K1355" s="145" t="s">
        <v>1529</v>
      </c>
      <c r="L1355" s="146" t="s">
        <v>2802</v>
      </c>
      <c r="M1355" s="146" t="s">
        <v>3539</v>
      </c>
      <c r="R1355" s="258"/>
      <c r="U1355">
        <f>ROUND(IFERROR(SUM(T1355*(VLOOKUP(S1355,API!1:1048576,13,FALSE))),0),2)</f>
        <v>0</v>
      </c>
      <c r="V1355">
        <f>ROUND(SUMIF(Investionen!A4:A5200,S1355,Investionen!G4:G5200),2)</f>
        <v>0</v>
      </c>
      <c r="BA1355" s="53"/>
      <c r="BB1355" s="53">
        <f>ROUND(SUMIF(Transaktionen!A4:A5200,BA1355,Transaktionen!B4:B5200),8)</f>
        <v>0</v>
      </c>
      <c r="BC1355" s="53">
        <f>ROUND(IFERROR(SUM(BB1355*(VLOOKUP(BA1355,API!1:1048576,13,FALSE))),0),2)</f>
        <v>0</v>
      </c>
    </row>
    <row r="1356" spans="11:55" x14ac:dyDescent="0.25">
      <c r="K1356" s="147" t="s">
        <v>2309</v>
      </c>
      <c r="L1356" s="148" t="s">
        <v>2833</v>
      </c>
      <c r="M1356" s="148" t="s">
        <v>4234</v>
      </c>
      <c r="R1356" s="258"/>
      <c r="U1356">
        <f>ROUND(IFERROR(SUM(T1356*(VLOOKUP(S1356,API!1:1048576,13,FALSE))),0),2)</f>
        <v>0</v>
      </c>
      <c r="V1356">
        <f>ROUND(SUMIF(Investionen!A4:A5200,S1356,Investionen!G4:G5200),2)</f>
        <v>0</v>
      </c>
      <c r="BA1356" s="53"/>
      <c r="BB1356" s="53">
        <f>ROUND(SUMIF(Transaktionen!A4:A5200,BA1356,Transaktionen!B4:B5200),8)</f>
        <v>0</v>
      </c>
      <c r="BC1356" s="53">
        <f>ROUND(IFERROR(SUM(BB1356*(VLOOKUP(BA1356,API!1:1048576,13,FALSE))),0),2)</f>
        <v>0</v>
      </c>
    </row>
    <row r="1357" spans="11:55" x14ac:dyDescent="0.25">
      <c r="K1357" s="145" t="s">
        <v>1836</v>
      </c>
      <c r="L1357" s="146" t="s">
        <v>2772</v>
      </c>
      <c r="M1357" s="146" t="s">
        <v>3860</v>
      </c>
      <c r="R1357" s="258"/>
      <c r="U1357">
        <f>ROUND(IFERROR(SUM(T1357*(VLOOKUP(S1357,API!1:1048576,13,FALSE))),0),2)</f>
        <v>0</v>
      </c>
      <c r="V1357">
        <f>ROUND(SUMIF(Investionen!A4:A5200,S1357,Investionen!G4:G5200),2)</f>
        <v>0</v>
      </c>
      <c r="BA1357" s="53"/>
      <c r="BB1357" s="53">
        <f>ROUND(SUMIF(Transaktionen!A4:A5200,BA1357,Transaktionen!B4:B5200),8)</f>
        <v>0</v>
      </c>
      <c r="BC1357" s="53">
        <f>ROUND(IFERROR(SUM(BB1357*(VLOOKUP(BA1357,API!1:1048576,13,FALSE))),0),2)</f>
        <v>0</v>
      </c>
    </row>
    <row r="1358" spans="11:55" x14ac:dyDescent="0.25">
      <c r="K1358" s="147" t="s">
        <v>1408</v>
      </c>
      <c r="L1358" s="148" t="s">
        <v>2950</v>
      </c>
      <c r="M1358" s="148" t="s">
        <v>3400</v>
      </c>
      <c r="R1358" s="258"/>
      <c r="U1358">
        <f>ROUND(IFERROR(SUM(T1358*(VLOOKUP(S1358,API!1:1048576,13,FALSE))),0),2)</f>
        <v>0</v>
      </c>
      <c r="V1358">
        <f>ROUND(SUMIF(Investionen!A4:A5200,S1358,Investionen!G4:G5200),2)</f>
        <v>0</v>
      </c>
      <c r="BA1358" s="53"/>
      <c r="BB1358" s="53">
        <f>ROUND(SUMIF(Transaktionen!A4:A5200,BA1358,Transaktionen!B4:B5200),8)</f>
        <v>0</v>
      </c>
      <c r="BC1358" s="53">
        <f>ROUND(IFERROR(SUM(BB1358*(VLOOKUP(BA1358,API!1:1048576,13,FALSE))),0),2)</f>
        <v>0</v>
      </c>
    </row>
    <row r="1359" spans="11:55" x14ac:dyDescent="0.25">
      <c r="K1359" s="147" t="s">
        <v>1762</v>
      </c>
      <c r="L1359" s="148" t="s">
        <v>2950</v>
      </c>
      <c r="M1359" s="148" t="s">
        <v>3752</v>
      </c>
      <c r="R1359" s="258"/>
      <c r="U1359">
        <f>ROUND(IFERROR(SUM(T1359*(VLOOKUP(S1359,API!1:1048576,13,FALSE))),0),2)</f>
        <v>0</v>
      </c>
      <c r="V1359">
        <f>ROUND(SUMIF(Investionen!A4:A5200,S1359,Investionen!G4:G5200),2)</f>
        <v>0</v>
      </c>
      <c r="BA1359" s="53"/>
      <c r="BB1359" s="53">
        <f>ROUND(SUMIF(Transaktionen!A4:A5200,BA1359,Transaktionen!B4:B5200),8)</f>
        <v>0</v>
      </c>
      <c r="BC1359" s="53">
        <f>ROUND(IFERROR(SUM(BB1359*(VLOOKUP(BA1359,API!1:1048576,13,FALSE))),0),2)</f>
        <v>0</v>
      </c>
    </row>
    <row r="1360" spans="11:55" x14ac:dyDescent="0.25">
      <c r="K1360" s="145" t="s">
        <v>1410</v>
      </c>
      <c r="L1360" s="146" t="s">
        <v>2824</v>
      </c>
      <c r="M1360" s="146" t="s">
        <v>3431</v>
      </c>
      <c r="R1360" s="258"/>
      <c r="U1360">
        <f>ROUND(IFERROR(SUM(T1360*(VLOOKUP(S1360,API!1:1048576,13,FALSE))),0),2)</f>
        <v>0</v>
      </c>
      <c r="V1360">
        <f>ROUND(SUMIF(Investionen!A4:A5200,S1360,Investionen!G4:G5200),2)</f>
        <v>0</v>
      </c>
      <c r="BA1360" s="53"/>
      <c r="BB1360" s="53">
        <f>ROUND(SUMIF(Transaktionen!A4:A5200,BA1360,Transaktionen!B4:B5200),8)</f>
        <v>0</v>
      </c>
      <c r="BC1360" s="53">
        <f>ROUND(IFERROR(SUM(BB1360*(VLOOKUP(BA1360,API!1:1048576,13,FALSE))),0),2)</f>
        <v>0</v>
      </c>
    </row>
    <row r="1361" spans="11:55" x14ac:dyDescent="0.25">
      <c r="K1361" s="147" t="s">
        <v>1543</v>
      </c>
      <c r="L1361" s="148" t="s">
        <v>2769</v>
      </c>
      <c r="M1361" s="148" t="s">
        <v>3505</v>
      </c>
      <c r="R1361" s="258"/>
      <c r="U1361">
        <f>ROUND(IFERROR(SUM(T1361*(VLOOKUP(S1361,API!1:1048576,13,FALSE))),0),2)</f>
        <v>0</v>
      </c>
      <c r="V1361">
        <f>ROUND(SUMIF(Investionen!A4:A5200,S1361,Investionen!G4:G5200),2)</f>
        <v>0</v>
      </c>
      <c r="BA1361" s="53"/>
      <c r="BB1361" s="53">
        <f>ROUND(SUMIF(Transaktionen!A4:A5200,BA1361,Transaktionen!B4:B5200),8)</f>
        <v>0</v>
      </c>
      <c r="BC1361" s="53">
        <f>ROUND(IFERROR(SUM(BB1361*(VLOOKUP(BA1361,API!1:1048576,13,FALSE))),0),2)</f>
        <v>0</v>
      </c>
    </row>
    <row r="1362" spans="11:55" x14ac:dyDescent="0.25">
      <c r="K1362" s="147" t="s">
        <v>1465</v>
      </c>
      <c r="L1362" s="148" t="s">
        <v>2458</v>
      </c>
      <c r="M1362" s="148" t="s">
        <v>3449</v>
      </c>
      <c r="R1362" s="258"/>
      <c r="U1362">
        <f>ROUND(IFERROR(SUM(T1362*(VLOOKUP(S1362,API!1:1048576,13,FALSE))),0),2)</f>
        <v>0</v>
      </c>
      <c r="V1362">
        <f>ROUND(SUMIF(Investionen!A4:A5200,S1362,Investionen!G4:G5200),2)</f>
        <v>0</v>
      </c>
      <c r="BA1362" s="53"/>
      <c r="BB1362" s="53">
        <f>ROUND(SUMIF(Transaktionen!A4:A5200,BA1362,Transaktionen!B4:B5200),8)</f>
        <v>0</v>
      </c>
      <c r="BC1362" s="53">
        <f>ROUND(IFERROR(SUM(BB1362*(VLOOKUP(BA1362,API!1:1048576,13,FALSE))),0),2)</f>
        <v>0</v>
      </c>
    </row>
    <row r="1363" spans="11:55" x14ac:dyDescent="0.25">
      <c r="K1363" s="147" t="s">
        <v>2140</v>
      </c>
      <c r="L1363" s="148" t="s">
        <v>2836</v>
      </c>
      <c r="M1363" s="148" t="s">
        <v>4108</v>
      </c>
      <c r="R1363" s="258"/>
      <c r="U1363">
        <f>ROUND(IFERROR(SUM(T1363*(VLOOKUP(S1363,API!1:1048576,13,FALSE))),0),2)</f>
        <v>0</v>
      </c>
      <c r="V1363">
        <f>ROUND(SUMIF(Investionen!A4:A5200,S1363,Investionen!G4:G5200),2)</f>
        <v>0</v>
      </c>
      <c r="BA1363" s="53"/>
      <c r="BB1363" s="53">
        <f>ROUND(SUMIF(Transaktionen!A4:A5200,BA1363,Transaktionen!B4:B5200),8)</f>
        <v>0</v>
      </c>
      <c r="BC1363" s="53">
        <f>ROUND(IFERROR(SUM(BB1363*(VLOOKUP(BA1363,API!1:1048576,13,FALSE))),0),2)</f>
        <v>0</v>
      </c>
    </row>
    <row r="1364" spans="11:55" x14ac:dyDescent="0.25">
      <c r="K1364" s="145" t="s">
        <v>1528</v>
      </c>
      <c r="L1364" s="146" t="s">
        <v>2941</v>
      </c>
      <c r="M1364" s="146" t="s">
        <v>3504</v>
      </c>
      <c r="R1364" s="258"/>
      <c r="U1364">
        <f>ROUND(IFERROR(SUM(T1364*(VLOOKUP(S1364,API!1:1048576,13,FALSE))),0),2)</f>
        <v>0</v>
      </c>
      <c r="V1364">
        <f>ROUND(SUMIF(Investionen!A4:A5200,S1364,Investionen!G4:G5200),2)</f>
        <v>0</v>
      </c>
      <c r="BA1364" s="53"/>
      <c r="BB1364" s="53">
        <f>ROUND(SUMIF(Transaktionen!A4:A5200,BA1364,Transaktionen!B4:B5200),8)</f>
        <v>0</v>
      </c>
      <c r="BC1364" s="53">
        <f>ROUND(IFERROR(SUM(BB1364*(VLOOKUP(BA1364,API!1:1048576,13,FALSE))),0),2)</f>
        <v>0</v>
      </c>
    </row>
    <row r="1365" spans="11:55" x14ac:dyDescent="0.25">
      <c r="K1365" s="145" t="s">
        <v>1761</v>
      </c>
      <c r="L1365" s="146" t="s">
        <v>2941</v>
      </c>
      <c r="M1365" s="146" t="s">
        <v>3936</v>
      </c>
      <c r="R1365" s="258"/>
      <c r="U1365">
        <f>ROUND(IFERROR(SUM(T1365*(VLOOKUP(S1365,API!1:1048576,13,FALSE))),0),2)</f>
        <v>0</v>
      </c>
      <c r="V1365">
        <f>ROUND(SUMIF(Investionen!A4:A5200,S1365,Investionen!G4:G5200),2)</f>
        <v>0</v>
      </c>
      <c r="BA1365" s="53"/>
      <c r="BB1365" s="53">
        <f>ROUND(SUMIF(Transaktionen!A4:A5200,BA1365,Transaktionen!B4:B5200),8)</f>
        <v>0</v>
      </c>
      <c r="BC1365" s="53">
        <f>ROUND(IFERROR(SUM(BB1365*(VLOOKUP(BA1365,API!1:1048576,13,FALSE))),0),2)</f>
        <v>0</v>
      </c>
    </row>
    <row r="1366" spans="11:55" x14ac:dyDescent="0.25">
      <c r="K1366" s="147" t="s">
        <v>1954</v>
      </c>
      <c r="L1366" s="148" t="s">
        <v>2957</v>
      </c>
      <c r="M1366" s="148" t="s">
        <v>3914</v>
      </c>
      <c r="R1366" s="258"/>
      <c r="U1366">
        <f>ROUND(IFERROR(SUM(T1366*(VLOOKUP(S1366,API!1:1048576,13,FALSE))),0),2)</f>
        <v>0</v>
      </c>
      <c r="V1366">
        <f>ROUND(SUMIF(Investionen!A4:A5200,S1366,Investionen!G4:G5200),2)</f>
        <v>0</v>
      </c>
      <c r="BA1366" s="53"/>
      <c r="BB1366" s="53">
        <f>ROUND(SUMIF(Transaktionen!A4:A5200,BA1366,Transaktionen!B4:B5200),8)</f>
        <v>0</v>
      </c>
      <c r="BC1366" s="53">
        <f>ROUND(IFERROR(SUM(BB1366*(VLOOKUP(BA1366,API!1:1048576,13,FALSE))),0),2)</f>
        <v>0</v>
      </c>
    </row>
    <row r="1367" spans="11:55" x14ac:dyDescent="0.25">
      <c r="K1367" s="145" t="s">
        <v>1376</v>
      </c>
      <c r="L1367" s="146" t="s">
        <v>3014</v>
      </c>
      <c r="M1367" s="146" t="s">
        <v>3429</v>
      </c>
      <c r="R1367" s="258"/>
      <c r="U1367">
        <f>ROUND(IFERROR(SUM(T1367*(VLOOKUP(S1367,API!1:1048576,13,FALSE))),0),2)</f>
        <v>0</v>
      </c>
      <c r="V1367">
        <f>ROUND(SUMIF(Investionen!A4:A5200,S1367,Investionen!G4:G5200),2)</f>
        <v>0</v>
      </c>
      <c r="BA1367" s="53"/>
      <c r="BB1367" s="53">
        <f>ROUND(SUMIF(Transaktionen!A4:A5200,BA1367,Transaktionen!B4:B5200),8)</f>
        <v>0</v>
      </c>
      <c r="BC1367" s="53">
        <f>ROUND(IFERROR(SUM(BB1367*(VLOOKUP(BA1367,API!1:1048576,13,FALSE))),0),2)</f>
        <v>0</v>
      </c>
    </row>
    <row r="1368" spans="11:55" x14ac:dyDescent="0.25">
      <c r="K1368" s="147" t="s">
        <v>1587</v>
      </c>
      <c r="L1368" s="148" t="s">
        <v>3014</v>
      </c>
      <c r="M1368" s="148" t="s">
        <v>3602</v>
      </c>
      <c r="R1368" s="258"/>
      <c r="U1368">
        <f>ROUND(IFERROR(SUM(T1368*(VLOOKUP(S1368,API!1:1048576,13,FALSE))),0),2)</f>
        <v>0</v>
      </c>
      <c r="V1368">
        <f>ROUND(SUMIF(Investionen!A4:A5200,S1368,Investionen!G4:G5200),2)</f>
        <v>0</v>
      </c>
      <c r="BA1368" s="53"/>
      <c r="BB1368" s="53">
        <f>ROUND(SUMIF(Transaktionen!A4:A5200,BA1368,Transaktionen!B4:B5200),8)</f>
        <v>0</v>
      </c>
      <c r="BC1368" s="53">
        <f>ROUND(IFERROR(SUM(BB1368*(VLOOKUP(BA1368,API!1:1048576,13,FALSE))),0),2)</f>
        <v>0</v>
      </c>
    </row>
    <row r="1369" spans="11:55" x14ac:dyDescent="0.25">
      <c r="K1369" s="145" t="s">
        <v>1478</v>
      </c>
      <c r="L1369" s="146" t="s">
        <v>2723</v>
      </c>
      <c r="M1369" s="146" t="s">
        <v>3458</v>
      </c>
      <c r="R1369" s="258"/>
      <c r="U1369">
        <f>ROUND(IFERROR(SUM(T1369*(VLOOKUP(S1369,API!1:1048576,13,FALSE))),0),2)</f>
        <v>0</v>
      </c>
      <c r="V1369">
        <f>ROUND(SUMIF(Investionen!A4:A5200,S1369,Investionen!G4:G5200),2)</f>
        <v>0</v>
      </c>
      <c r="BA1369" s="53"/>
      <c r="BB1369" s="53">
        <f>ROUND(SUMIF(Transaktionen!A4:A5200,BA1369,Transaktionen!B4:B5200),8)</f>
        <v>0</v>
      </c>
      <c r="BC1369" s="53">
        <f>ROUND(IFERROR(SUM(BB1369*(VLOOKUP(BA1369,API!1:1048576,13,FALSE))),0),2)</f>
        <v>0</v>
      </c>
    </row>
    <row r="1370" spans="11:55" x14ac:dyDescent="0.25">
      <c r="K1370" s="145" t="s">
        <v>1577</v>
      </c>
      <c r="L1370" s="146" t="s">
        <v>2970</v>
      </c>
      <c r="M1370" s="146" t="s">
        <v>3569</v>
      </c>
      <c r="R1370" s="258"/>
      <c r="U1370">
        <f>ROUND(IFERROR(SUM(T1370*(VLOOKUP(S1370,API!1:1048576,13,FALSE))),0),2)</f>
        <v>0</v>
      </c>
      <c r="V1370">
        <f>ROUND(SUMIF(Investionen!A4:A5200,S1370,Investionen!G4:G5200),2)</f>
        <v>0</v>
      </c>
      <c r="BA1370" s="53"/>
      <c r="BB1370" s="53">
        <f>ROUND(SUMIF(Transaktionen!A4:A5200,BA1370,Transaktionen!B4:B5200),8)</f>
        <v>0</v>
      </c>
      <c r="BC1370" s="53">
        <f>ROUND(IFERROR(SUM(BB1370*(VLOOKUP(BA1370,API!1:1048576,13,FALSE))),0),2)</f>
        <v>0</v>
      </c>
    </row>
    <row r="1371" spans="11:55" x14ac:dyDescent="0.25">
      <c r="K1371" s="145" t="s">
        <v>1316</v>
      </c>
      <c r="L1371" s="146" t="s">
        <v>2808</v>
      </c>
      <c r="M1371" s="146" t="s">
        <v>3316</v>
      </c>
      <c r="R1371" s="258"/>
      <c r="U1371">
        <f>ROUND(IFERROR(SUM(T1371*(VLOOKUP(S1371,API!1:1048576,13,FALSE))),0),2)</f>
        <v>0</v>
      </c>
      <c r="V1371">
        <f>ROUND(SUMIF(Investionen!A4:A5200,S1371,Investionen!G4:G5200),2)</f>
        <v>0</v>
      </c>
      <c r="BA1371" s="53"/>
      <c r="BB1371" s="53">
        <f>ROUND(SUMIF(Transaktionen!A4:A5200,BA1371,Transaktionen!B4:B5200),8)</f>
        <v>0</v>
      </c>
      <c r="BC1371" s="53">
        <f>ROUND(IFERROR(SUM(BB1371*(VLOOKUP(BA1371,API!1:1048576,13,FALSE))),0),2)</f>
        <v>0</v>
      </c>
    </row>
    <row r="1372" spans="11:55" x14ac:dyDescent="0.25">
      <c r="K1372" s="147" t="s">
        <v>1584</v>
      </c>
      <c r="L1372" s="148" t="s">
        <v>2828</v>
      </c>
      <c r="M1372" s="148" t="s">
        <v>3570</v>
      </c>
      <c r="R1372" s="258"/>
      <c r="U1372">
        <f>ROUND(IFERROR(SUM(T1372*(VLOOKUP(S1372,API!1:1048576,13,FALSE))),0),2)</f>
        <v>0</v>
      </c>
      <c r="V1372">
        <f>ROUND(SUMIF(Investionen!A4:A5200,S1372,Investionen!G4:G5200),2)</f>
        <v>0</v>
      </c>
      <c r="BA1372" s="53"/>
      <c r="BB1372" s="53">
        <f>ROUND(SUMIF(Transaktionen!A4:A5200,BA1372,Transaktionen!B4:B5200),8)</f>
        <v>0</v>
      </c>
      <c r="BC1372" s="53">
        <f>ROUND(IFERROR(SUM(BB1372*(VLOOKUP(BA1372,API!1:1048576,13,FALSE))),0),2)</f>
        <v>0</v>
      </c>
    </row>
    <row r="1373" spans="11:55" x14ac:dyDescent="0.25">
      <c r="K1373" s="147" t="s">
        <v>1728</v>
      </c>
      <c r="L1373" s="148" t="s">
        <v>2999</v>
      </c>
      <c r="M1373" s="148" t="s">
        <v>3711</v>
      </c>
      <c r="R1373" s="258"/>
      <c r="U1373">
        <f>ROUND(IFERROR(SUM(T1373*(VLOOKUP(S1373,API!1:1048576,13,FALSE))),0),2)</f>
        <v>0</v>
      </c>
      <c r="V1373">
        <f>ROUND(SUMIF(Investionen!A4:A5200,S1373,Investionen!G4:G5200),2)</f>
        <v>0</v>
      </c>
      <c r="BA1373" s="53"/>
      <c r="BB1373" s="53">
        <f>ROUND(SUMIF(Transaktionen!A4:A5200,BA1373,Transaktionen!B4:B5200),8)</f>
        <v>0</v>
      </c>
      <c r="BC1373" s="53">
        <f>ROUND(IFERROR(SUM(BB1373*(VLOOKUP(BA1373,API!1:1048576,13,FALSE))),0),2)</f>
        <v>0</v>
      </c>
    </row>
    <row r="1374" spans="11:55" x14ac:dyDescent="0.25">
      <c r="K1374" s="147" t="s">
        <v>1492</v>
      </c>
      <c r="L1374" s="148" t="s">
        <v>2682</v>
      </c>
      <c r="M1374" s="148" t="s">
        <v>3480</v>
      </c>
      <c r="R1374" s="258"/>
      <c r="U1374">
        <f>ROUND(IFERROR(SUM(T1374*(VLOOKUP(S1374,API!1:1048576,13,FALSE))),0),2)</f>
        <v>0</v>
      </c>
      <c r="V1374">
        <f>ROUND(SUMIF(Investionen!A4:A5200,S1374,Investionen!G4:G5200),2)</f>
        <v>0</v>
      </c>
      <c r="BA1374" s="53"/>
      <c r="BB1374" s="53">
        <f>ROUND(SUMIF(Transaktionen!A4:A5200,BA1374,Transaktionen!B4:B5200),8)</f>
        <v>0</v>
      </c>
      <c r="BC1374" s="53">
        <f>ROUND(IFERROR(SUM(BB1374*(VLOOKUP(BA1374,API!1:1048576,13,FALSE))),0),2)</f>
        <v>0</v>
      </c>
    </row>
    <row r="1375" spans="11:55" x14ac:dyDescent="0.25">
      <c r="K1375" s="145" t="s">
        <v>2252</v>
      </c>
      <c r="L1375" s="146" t="s">
        <v>2997</v>
      </c>
      <c r="M1375" s="146" t="s">
        <v>4168</v>
      </c>
      <c r="R1375" s="258"/>
      <c r="U1375">
        <f>ROUND(IFERROR(SUM(T1375*(VLOOKUP(S1375,API!1:1048576,13,FALSE))),0),2)</f>
        <v>0</v>
      </c>
      <c r="V1375">
        <f>ROUND(SUMIF(Investionen!A4:A5200,S1375,Investionen!G4:G5200),2)</f>
        <v>0</v>
      </c>
      <c r="BA1375" s="53"/>
      <c r="BB1375" s="53">
        <f>ROUND(SUMIF(Transaktionen!A4:A5200,BA1375,Transaktionen!B4:B5200),8)</f>
        <v>0</v>
      </c>
      <c r="BC1375" s="53">
        <f>ROUND(IFERROR(SUM(BB1375*(VLOOKUP(BA1375,API!1:1048576,13,FALSE))),0),2)</f>
        <v>0</v>
      </c>
    </row>
    <row r="1376" spans="11:55" x14ac:dyDescent="0.25">
      <c r="K1376" s="145" t="s">
        <v>1925</v>
      </c>
      <c r="L1376" s="146" t="s">
        <v>3846</v>
      </c>
      <c r="M1376" s="146" t="s">
        <v>3847</v>
      </c>
      <c r="R1376" s="258"/>
      <c r="U1376">
        <f>ROUND(IFERROR(SUM(T1376*(VLOOKUP(S1376,API!1:1048576,13,FALSE))),0),2)</f>
        <v>0</v>
      </c>
      <c r="V1376">
        <f>ROUND(SUMIF(Investionen!A4:A5200,S1376,Investionen!G4:G5200),2)</f>
        <v>0</v>
      </c>
      <c r="BA1376" s="53"/>
      <c r="BB1376" s="53">
        <f>ROUND(SUMIF(Transaktionen!A4:A5200,BA1376,Transaktionen!B4:B5200),8)</f>
        <v>0</v>
      </c>
      <c r="BC1376" s="53">
        <f>ROUND(IFERROR(SUM(BB1376*(VLOOKUP(BA1376,API!1:1048576,13,FALSE))),0),2)</f>
        <v>0</v>
      </c>
    </row>
    <row r="1377" spans="11:55" x14ac:dyDescent="0.25">
      <c r="K1377" s="145" t="s">
        <v>2532</v>
      </c>
      <c r="L1377" s="146" t="s">
        <v>2942</v>
      </c>
      <c r="M1377" s="146" t="s">
        <v>3696</v>
      </c>
      <c r="R1377" s="258"/>
      <c r="U1377">
        <f>ROUND(IFERROR(SUM(T1377*(VLOOKUP(S1377,API!1:1048576,13,FALSE))),0),2)</f>
        <v>0</v>
      </c>
      <c r="V1377">
        <f>ROUND(SUMIF(Investionen!A4:A5200,S1377,Investionen!G4:G5200),2)</f>
        <v>0</v>
      </c>
      <c r="BA1377" s="53"/>
      <c r="BB1377" s="53">
        <f>ROUND(SUMIF(Transaktionen!A4:A5200,BA1377,Transaktionen!B4:B5200),8)</f>
        <v>0</v>
      </c>
      <c r="BC1377" s="53">
        <f>ROUND(IFERROR(SUM(BB1377*(VLOOKUP(BA1377,API!1:1048576,13,FALSE))),0),2)</f>
        <v>0</v>
      </c>
    </row>
    <row r="1378" spans="11:55" x14ac:dyDescent="0.25">
      <c r="K1378" s="145" t="s">
        <v>1852</v>
      </c>
      <c r="L1378" s="146" t="s">
        <v>2942</v>
      </c>
      <c r="M1378" s="146" t="s">
        <v>3843</v>
      </c>
      <c r="R1378" s="258"/>
      <c r="U1378">
        <f>ROUND(IFERROR(SUM(T1378*(VLOOKUP(S1378,API!1:1048576,13,FALSE))),0),2)</f>
        <v>0</v>
      </c>
      <c r="V1378">
        <f>ROUND(SUMIF(Investionen!A4:A5200,S1378,Investionen!G4:G5200),2)</f>
        <v>0</v>
      </c>
      <c r="BA1378" s="53"/>
      <c r="BB1378" s="53">
        <f>ROUND(SUMIF(Transaktionen!A4:A5200,BA1378,Transaktionen!B4:B5200),8)</f>
        <v>0</v>
      </c>
      <c r="BC1378" s="53">
        <f>ROUND(IFERROR(SUM(BB1378*(VLOOKUP(BA1378,API!1:1048576,13,FALSE))),0),2)</f>
        <v>0</v>
      </c>
    </row>
    <row r="1379" spans="11:55" x14ac:dyDescent="0.25">
      <c r="K1379" s="145" t="s">
        <v>1526</v>
      </c>
      <c r="L1379" s="146" t="s">
        <v>2686</v>
      </c>
      <c r="M1379" s="146" t="s">
        <v>3510</v>
      </c>
      <c r="R1379" s="258"/>
      <c r="U1379">
        <f>ROUND(IFERROR(SUM(T1379*(VLOOKUP(S1379,API!1:1048576,13,FALSE))),0),2)</f>
        <v>0</v>
      </c>
      <c r="V1379">
        <f>ROUND(SUMIF(Investionen!A4:A5200,S1379,Investionen!G4:G5200),2)</f>
        <v>0</v>
      </c>
      <c r="BA1379" s="53"/>
      <c r="BB1379" s="53">
        <f>ROUND(SUMIF(Transaktionen!A4:A5200,BA1379,Transaktionen!B4:B5200),8)</f>
        <v>0</v>
      </c>
      <c r="BC1379" s="53">
        <f>ROUND(IFERROR(SUM(BB1379*(VLOOKUP(BA1379,API!1:1048576,13,FALSE))),0),2)</f>
        <v>0</v>
      </c>
    </row>
    <row r="1380" spans="11:55" x14ac:dyDescent="0.25">
      <c r="K1380" s="147" t="s">
        <v>2615</v>
      </c>
      <c r="L1380" s="148" t="s">
        <v>2761</v>
      </c>
      <c r="M1380" s="148" t="s">
        <v>3836</v>
      </c>
      <c r="R1380" s="258"/>
      <c r="U1380">
        <f>ROUND(IFERROR(SUM(T1380*(VLOOKUP(S1380,API!1:1048576,13,FALSE))),0),2)</f>
        <v>0</v>
      </c>
      <c r="V1380">
        <f>ROUND(SUMIF(Investionen!A4:A5200,S1380,Investionen!G4:G5200),2)</f>
        <v>0</v>
      </c>
      <c r="BA1380" s="53"/>
      <c r="BB1380" s="53">
        <f>ROUND(SUMIF(Transaktionen!A4:A5200,BA1380,Transaktionen!B4:B5200),8)</f>
        <v>0</v>
      </c>
      <c r="BC1380" s="53">
        <f>ROUND(IFERROR(SUM(BB1380*(VLOOKUP(BA1380,API!1:1048576,13,FALSE))),0),2)</f>
        <v>0</v>
      </c>
    </row>
    <row r="1381" spans="11:55" x14ac:dyDescent="0.25">
      <c r="K1381" s="145" t="s">
        <v>1809</v>
      </c>
      <c r="L1381" s="146" t="s">
        <v>2946</v>
      </c>
      <c r="M1381" s="146" t="s">
        <v>3806</v>
      </c>
      <c r="R1381" s="258"/>
      <c r="U1381">
        <f>ROUND(IFERROR(SUM(T1381*(VLOOKUP(S1381,API!1:1048576,13,FALSE))),0),2)</f>
        <v>0</v>
      </c>
      <c r="V1381">
        <f>ROUND(SUMIF(Investionen!A4:A5200,S1381,Investionen!G4:G5200),2)</f>
        <v>0</v>
      </c>
      <c r="BA1381" s="53"/>
      <c r="BB1381" s="53">
        <f>ROUND(SUMIF(Transaktionen!A4:A5200,BA1381,Transaktionen!B4:B5200),8)</f>
        <v>0</v>
      </c>
      <c r="BC1381" s="53">
        <f>ROUND(IFERROR(SUM(BB1381*(VLOOKUP(BA1381,API!1:1048576,13,FALSE))),0),2)</f>
        <v>0</v>
      </c>
    </row>
    <row r="1382" spans="11:55" x14ac:dyDescent="0.25">
      <c r="K1382" s="145" t="s">
        <v>2441</v>
      </c>
      <c r="L1382" s="146" t="s">
        <v>2946</v>
      </c>
      <c r="M1382" s="146" t="s">
        <v>4050</v>
      </c>
      <c r="R1382" s="258"/>
      <c r="U1382">
        <f>ROUND(IFERROR(SUM(T1382*(VLOOKUP(S1382,API!1:1048576,13,FALSE))),0),2)</f>
        <v>0</v>
      </c>
      <c r="V1382">
        <f>ROUND(SUMIF(Investionen!A4:A5200,S1382,Investionen!G4:G5200),2)</f>
        <v>0</v>
      </c>
      <c r="BA1382" s="53"/>
      <c r="BB1382" s="53">
        <f>ROUND(SUMIF(Transaktionen!A4:A5200,BA1382,Transaktionen!B4:B5200),8)</f>
        <v>0</v>
      </c>
      <c r="BC1382" s="53">
        <f>ROUND(IFERROR(SUM(BB1382*(VLOOKUP(BA1382,API!1:1048576,13,FALSE))),0),2)</f>
        <v>0</v>
      </c>
    </row>
    <row r="1383" spans="11:55" x14ac:dyDescent="0.25">
      <c r="K1383" s="147" t="s">
        <v>1432</v>
      </c>
      <c r="L1383" s="148" t="s">
        <v>2936</v>
      </c>
      <c r="M1383" s="148" t="s">
        <v>3470</v>
      </c>
      <c r="R1383" s="258"/>
      <c r="U1383">
        <f>ROUND(IFERROR(SUM(T1383*(VLOOKUP(S1383,API!1:1048576,13,FALSE))),0),2)</f>
        <v>0</v>
      </c>
      <c r="V1383">
        <f>ROUND(SUMIF(Investionen!A4:A5200,S1383,Investionen!G4:G5200),2)</f>
        <v>0</v>
      </c>
      <c r="BA1383" s="53"/>
      <c r="BB1383" s="53">
        <f>ROUND(SUMIF(Transaktionen!A4:A5200,BA1383,Transaktionen!B4:B5200),8)</f>
        <v>0</v>
      </c>
      <c r="BC1383" s="53">
        <f>ROUND(IFERROR(SUM(BB1383*(VLOOKUP(BA1383,API!1:1048576,13,FALSE))),0),2)</f>
        <v>0</v>
      </c>
    </row>
    <row r="1384" spans="11:55" x14ac:dyDescent="0.25">
      <c r="K1384" s="147" t="s">
        <v>1985</v>
      </c>
      <c r="L1384" s="148" t="s">
        <v>2714</v>
      </c>
      <c r="M1384" s="148" t="s">
        <v>3795</v>
      </c>
      <c r="R1384" s="258"/>
      <c r="U1384">
        <f>ROUND(IFERROR(SUM(T1384*(VLOOKUP(S1384,API!1:1048576,13,FALSE))),0),2)</f>
        <v>0</v>
      </c>
      <c r="V1384">
        <f>ROUND(SUMIF(Investionen!A4:A5200,S1384,Investionen!G4:G5200),2)</f>
        <v>0</v>
      </c>
      <c r="BA1384" s="53"/>
      <c r="BB1384" s="53">
        <f>ROUND(SUMIF(Transaktionen!A4:A5200,BA1384,Transaktionen!B4:B5200),8)</f>
        <v>0</v>
      </c>
      <c r="BC1384" s="53">
        <f>ROUND(IFERROR(SUM(BB1384*(VLOOKUP(BA1384,API!1:1048576,13,FALSE))),0),2)</f>
        <v>0</v>
      </c>
    </row>
    <row r="1385" spans="11:55" x14ac:dyDescent="0.25">
      <c r="K1385" s="145" t="s">
        <v>1814</v>
      </c>
      <c r="L1385" s="146" t="s">
        <v>2782</v>
      </c>
      <c r="M1385" s="146" t="s">
        <v>3775</v>
      </c>
      <c r="R1385" s="258"/>
      <c r="U1385">
        <f>ROUND(IFERROR(SUM(T1385*(VLOOKUP(S1385,API!1:1048576,13,FALSE))),0),2)</f>
        <v>0</v>
      </c>
      <c r="V1385">
        <f>ROUND(SUMIF(Investionen!A4:A5200,S1385,Investionen!G4:G5200),2)</f>
        <v>0</v>
      </c>
      <c r="BA1385" s="53"/>
      <c r="BB1385" s="53">
        <f>ROUND(SUMIF(Transaktionen!A4:A5200,BA1385,Transaktionen!B4:B5200),8)</f>
        <v>0</v>
      </c>
      <c r="BC1385" s="53">
        <f>ROUND(IFERROR(SUM(BB1385*(VLOOKUP(BA1385,API!1:1048576,13,FALSE))),0),2)</f>
        <v>0</v>
      </c>
    </row>
    <row r="1386" spans="11:55" x14ac:dyDescent="0.25">
      <c r="K1386" s="147" t="s">
        <v>1834</v>
      </c>
      <c r="L1386" s="148" t="s">
        <v>2815</v>
      </c>
      <c r="M1386" s="148" t="s">
        <v>3748</v>
      </c>
      <c r="R1386" s="258"/>
      <c r="U1386">
        <f>ROUND(IFERROR(SUM(T1386*(VLOOKUP(S1386,API!1:1048576,13,FALSE))),0),2)</f>
        <v>0</v>
      </c>
      <c r="V1386">
        <f>ROUND(SUMIF(Investionen!A4:A5200,S1386,Investionen!G4:G5200),2)</f>
        <v>0</v>
      </c>
      <c r="BA1386" s="53"/>
      <c r="BB1386" s="53">
        <f>ROUND(SUMIF(Transaktionen!A4:A5200,BA1386,Transaktionen!B4:B5200),8)</f>
        <v>0</v>
      </c>
      <c r="BC1386" s="53">
        <f>ROUND(IFERROR(SUM(BB1386*(VLOOKUP(BA1386,API!1:1048576,13,FALSE))),0),2)</f>
        <v>0</v>
      </c>
    </row>
    <row r="1387" spans="11:55" x14ac:dyDescent="0.25">
      <c r="K1387" s="147" t="s">
        <v>1507</v>
      </c>
      <c r="L1387" s="148" t="s">
        <v>2944</v>
      </c>
      <c r="M1387" s="148" t="s">
        <v>3587</v>
      </c>
      <c r="R1387" s="258"/>
      <c r="U1387">
        <f>ROUND(IFERROR(SUM(T1387*(VLOOKUP(S1387,API!1:1048576,13,FALSE))),0),2)</f>
        <v>0</v>
      </c>
      <c r="V1387">
        <f>ROUND(SUMIF(Investionen!A4:A5200,S1387,Investionen!G4:G5200),2)</f>
        <v>0</v>
      </c>
      <c r="BA1387" s="53"/>
      <c r="BB1387" s="53">
        <f>ROUND(SUMIF(Transaktionen!A4:A5200,BA1387,Transaktionen!B4:B5200),8)</f>
        <v>0</v>
      </c>
      <c r="BC1387" s="53">
        <f>ROUND(IFERROR(SUM(BB1387*(VLOOKUP(BA1387,API!1:1048576,13,FALSE))),0),2)</f>
        <v>0</v>
      </c>
    </row>
    <row r="1388" spans="11:55" x14ac:dyDescent="0.25">
      <c r="K1388" s="147" t="s">
        <v>1534</v>
      </c>
      <c r="L1388" s="148" t="s">
        <v>2973</v>
      </c>
      <c r="M1388" s="148" t="s">
        <v>3562</v>
      </c>
      <c r="R1388" s="258"/>
      <c r="U1388">
        <f>ROUND(IFERROR(SUM(T1388*(VLOOKUP(S1388,API!1:1048576,13,FALSE))),0),2)</f>
        <v>0</v>
      </c>
      <c r="V1388">
        <f>ROUND(SUMIF(Investionen!A4:A5200,S1388,Investionen!G4:G5200),2)</f>
        <v>0</v>
      </c>
      <c r="BA1388" s="53"/>
      <c r="BB1388" s="53">
        <f>ROUND(SUMIF(Transaktionen!A4:A5200,BA1388,Transaktionen!B4:B5200),8)</f>
        <v>0</v>
      </c>
      <c r="BC1388" s="53">
        <f>ROUND(IFERROR(SUM(BB1388*(VLOOKUP(BA1388,API!1:1048576,13,FALSE))),0),2)</f>
        <v>0</v>
      </c>
    </row>
    <row r="1389" spans="11:55" x14ac:dyDescent="0.25">
      <c r="K1389" s="147" t="s">
        <v>1086</v>
      </c>
      <c r="L1389" s="148" t="s">
        <v>3025</v>
      </c>
      <c r="M1389" s="148" t="s">
        <v>3134</v>
      </c>
      <c r="R1389" s="258"/>
      <c r="U1389">
        <f>ROUND(IFERROR(SUM(T1389*(VLOOKUP(S1389,API!1:1048576,13,FALSE))),0),2)</f>
        <v>0</v>
      </c>
      <c r="V1389">
        <f>ROUND(SUMIF(Investionen!A4:A5200,S1389,Investionen!G4:G5200),2)</f>
        <v>0</v>
      </c>
      <c r="BA1389" s="53"/>
      <c r="BB1389" s="53">
        <f>ROUND(SUMIF(Transaktionen!A4:A5200,BA1389,Transaktionen!B4:B5200),8)</f>
        <v>0</v>
      </c>
      <c r="BC1389" s="53">
        <f>ROUND(IFERROR(SUM(BB1389*(VLOOKUP(BA1389,API!1:1048576,13,FALSE))),0),2)</f>
        <v>0</v>
      </c>
    </row>
    <row r="1390" spans="11:55" x14ac:dyDescent="0.25">
      <c r="K1390" s="145" t="s">
        <v>1710</v>
      </c>
      <c r="L1390" s="146" t="s">
        <v>2733</v>
      </c>
      <c r="M1390" s="146" t="s">
        <v>3721</v>
      </c>
      <c r="R1390" s="258"/>
      <c r="U1390">
        <f>ROUND(IFERROR(SUM(T1390*(VLOOKUP(S1390,API!1:1048576,13,FALSE))),0),2)</f>
        <v>0</v>
      </c>
      <c r="V1390">
        <f>ROUND(SUMIF(Investionen!A4:A5200,S1390,Investionen!G4:G5200),2)</f>
        <v>0</v>
      </c>
      <c r="BA1390" s="53"/>
      <c r="BB1390" s="53">
        <f>ROUND(SUMIF(Transaktionen!A4:A5200,BA1390,Transaktionen!B4:B5200),8)</f>
        <v>0</v>
      </c>
      <c r="BC1390" s="53">
        <f>ROUND(IFERROR(SUM(BB1390*(VLOOKUP(BA1390,API!1:1048576,13,FALSE))),0),2)</f>
        <v>0</v>
      </c>
    </row>
    <row r="1391" spans="11:55" x14ac:dyDescent="0.25">
      <c r="K1391" s="147" t="s">
        <v>2005</v>
      </c>
      <c r="L1391" s="148" t="s">
        <v>3861</v>
      </c>
      <c r="M1391" s="148" t="s">
        <v>3862</v>
      </c>
      <c r="R1391" s="258"/>
      <c r="U1391">
        <f>ROUND(IFERROR(SUM(T1391*(VLOOKUP(S1391,API!1:1048576,13,FALSE))),0),2)</f>
        <v>0</v>
      </c>
      <c r="V1391">
        <f>ROUND(SUMIF(Investionen!A4:A5200,S1391,Investionen!G4:G5200),2)</f>
        <v>0</v>
      </c>
      <c r="BA1391" s="53"/>
      <c r="BB1391" s="53">
        <f>ROUND(SUMIF(Transaktionen!A4:A5200,BA1391,Transaktionen!B4:B5200),8)</f>
        <v>0</v>
      </c>
      <c r="BC1391" s="53">
        <f>ROUND(IFERROR(SUM(BB1391*(VLOOKUP(BA1391,API!1:1048576,13,FALSE))),0),2)</f>
        <v>0</v>
      </c>
    </row>
    <row r="1392" spans="11:55" x14ac:dyDescent="0.25">
      <c r="K1392" s="147" t="s">
        <v>2214</v>
      </c>
      <c r="L1392" s="148" t="s">
        <v>2752</v>
      </c>
      <c r="M1392" s="148" t="s">
        <v>4219</v>
      </c>
      <c r="R1392" s="258"/>
      <c r="U1392">
        <f>ROUND(IFERROR(SUM(T1392*(VLOOKUP(S1392,API!1:1048576,13,FALSE))),0),2)</f>
        <v>0</v>
      </c>
      <c r="V1392">
        <f>ROUND(SUMIF(Investionen!A4:A5200,S1392,Investionen!G4:G5200),2)</f>
        <v>0</v>
      </c>
      <c r="BA1392" s="53"/>
      <c r="BB1392" s="53">
        <f>ROUND(SUMIF(Transaktionen!A4:A5200,BA1392,Transaktionen!B4:B5200),8)</f>
        <v>0</v>
      </c>
      <c r="BC1392" s="53">
        <f>ROUND(IFERROR(SUM(BB1392*(VLOOKUP(BA1392,API!1:1048576,13,FALSE))),0),2)</f>
        <v>0</v>
      </c>
    </row>
    <row r="1393" spans="11:55" x14ac:dyDescent="0.25">
      <c r="K1393" s="147" t="s">
        <v>1855</v>
      </c>
      <c r="L1393" s="148" t="s">
        <v>3001</v>
      </c>
      <c r="M1393" s="148" t="s">
        <v>3839</v>
      </c>
      <c r="R1393" s="258"/>
      <c r="U1393">
        <f>ROUND(IFERROR(SUM(T1393*(VLOOKUP(S1393,API!1:1048576,13,FALSE))),0),2)</f>
        <v>0</v>
      </c>
      <c r="V1393">
        <f>ROUND(SUMIF(Investionen!A4:A5200,S1393,Investionen!G4:G5200),2)</f>
        <v>0</v>
      </c>
      <c r="BA1393" s="53"/>
      <c r="BB1393" s="53">
        <f>ROUND(SUMIF(Transaktionen!A4:A5200,BA1393,Transaktionen!B4:B5200),8)</f>
        <v>0</v>
      </c>
      <c r="BC1393" s="53">
        <f>ROUND(IFERROR(SUM(BB1393*(VLOOKUP(BA1393,API!1:1048576,13,FALSE))),0),2)</f>
        <v>0</v>
      </c>
    </row>
    <row r="1394" spans="11:55" x14ac:dyDescent="0.25">
      <c r="K1394" s="147" t="s">
        <v>1493</v>
      </c>
      <c r="L1394" s="148" t="s">
        <v>2963</v>
      </c>
      <c r="M1394" s="148" t="s">
        <v>3511</v>
      </c>
      <c r="R1394" s="258"/>
      <c r="U1394">
        <f>ROUND(IFERROR(SUM(T1394*(VLOOKUP(S1394,API!1:1048576,13,FALSE))),0),2)</f>
        <v>0</v>
      </c>
      <c r="V1394">
        <f>ROUND(SUMIF(Investionen!A4:A5200,S1394,Investionen!G4:G5200),2)</f>
        <v>0</v>
      </c>
      <c r="BA1394" s="53"/>
      <c r="BB1394" s="53">
        <f>ROUND(SUMIF(Transaktionen!A4:A5200,BA1394,Transaktionen!B4:B5200),8)</f>
        <v>0</v>
      </c>
      <c r="BC1394" s="53">
        <f>ROUND(IFERROR(SUM(BB1394*(VLOOKUP(BA1394,API!1:1048576,13,FALSE))),0),2)</f>
        <v>0</v>
      </c>
    </row>
    <row r="1395" spans="11:55" x14ac:dyDescent="0.25">
      <c r="K1395" s="147" t="s">
        <v>1579</v>
      </c>
      <c r="L1395" s="148" t="s">
        <v>2793</v>
      </c>
      <c r="M1395" s="148" t="s">
        <v>3944</v>
      </c>
      <c r="R1395" s="258"/>
      <c r="U1395">
        <f>ROUND(IFERROR(SUM(T1395*(VLOOKUP(S1395,API!1:1048576,13,FALSE))),0),2)</f>
        <v>0</v>
      </c>
      <c r="V1395">
        <f>ROUND(SUMIF(Investionen!A4:A5200,S1395,Investionen!G4:G5200),2)</f>
        <v>0</v>
      </c>
      <c r="BA1395" s="53"/>
      <c r="BB1395" s="53">
        <f>ROUND(SUMIF(Transaktionen!A4:A5200,BA1395,Transaktionen!B4:B5200),8)</f>
        <v>0</v>
      </c>
      <c r="BC1395" s="53">
        <f>ROUND(IFERROR(SUM(BB1395*(VLOOKUP(BA1395,API!1:1048576,13,FALSE))),0),2)</f>
        <v>0</v>
      </c>
    </row>
    <row r="1396" spans="11:55" x14ac:dyDescent="0.25">
      <c r="K1396" s="145" t="s">
        <v>1948</v>
      </c>
      <c r="L1396" s="146" t="s">
        <v>2763</v>
      </c>
      <c r="M1396" s="146" t="s">
        <v>3919</v>
      </c>
      <c r="R1396" s="258"/>
      <c r="U1396">
        <f>ROUND(IFERROR(SUM(T1396*(VLOOKUP(S1396,API!1:1048576,13,FALSE))),0),2)</f>
        <v>0</v>
      </c>
      <c r="V1396">
        <f>ROUND(SUMIF(Investionen!A4:A5200,S1396,Investionen!G4:G5200),2)</f>
        <v>0</v>
      </c>
      <c r="BA1396" s="53"/>
      <c r="BB1396" s="53">
        <f>ROUND(SUMIF(Transaktionen!A4:A5200,BA1396,Transaktionen!B4:B5200),8)</f>
        <v>0</v>
      </c>
      <c r="BC1396" s="53">
        <f>ROUND(IFERROR(SUM(BB1396*(VLOOKUP(BA1396,API!1:1048576,13,FALSE))),0),2)</f>
        <v>0</v>
      </c>
    </row>
    <row r="1397" spans="11:55" x14ac:dyDescent="0.25">
      <c r="K1397" s="147" t="s">
        <v>1859</v>
      </c>
      <c r="L1397" s="148" t="s">
        <v>2827</v>
      </c>
      <c r="M1397" s="148" t="s">
        <v>3850</v>
      </c>
      <c r="R1397" s="258"/>
      <c r="U1397">
        <f>ROUND(IFERROR(SUM(T1397*(VLOOKUP(S1397,API!1:1048576,13,FALSE))),0),2)</f>
        <v>0</v>
      </c>
      <c r="V1397">
        <f>ROUND(SUMIF(Investionen!A4:A5200,S1397,Investionen!G4:G5200),2)</f>
        <v>0</v>
      </c>
      <c r="BA1397" s="53"/>
      <c r="BB1397" s="53">
        <f>ROUND(SUMIF(Transaktionen!A4:A5200,BA1397,Transaktionen!B4:B5200),8)</f>
        <v>0</v>
      </c>
      <c r="BC1397" s="53">
        <f>ROUND(IFERROR(SUM(BB1397*(VLOOKUP(BA1397,API!1:1048576,13,FALSE))),0),2)</f>
        <v>0</v>
      </c>
    </row>
    <row r="1398" spans="11:55" x14ac:dyDescent="0.25">
      <c r="K1398" s="145" t="s">
        <v>2181</v>
      </c>
      <c r="L1398" s="146" t="s">
        <v>3573</v>
      </c>
      <c r="M1398" s="146" t="s">
        <v>3592</v>
      </c>
      <c r="R1398" s="258"/>
      <c r="U1398">
        <f>ROUND(IFERROR(SUM(T1398*(VLOOKUP(S1398,API!1:1048576,13,FALSE))),0),2)</f>
        <v>0</v>
      </c>
      <c r="V1398">
        <f>ROUND(SUMIF(Investionen!A4:A5200,S1398,Investionen!G4:G5200),2)</f>
        <v>0</v>
      </c>
      <c r="BA1398" s="53"/>
      <c r="BB1398" s="53">
        <f>ROUND(SUMIF(Transaktionen!A4:A5200,BA1398,Transaktionen!B4:B5200),8)</f>
        <v>0</v>
      </c>
      <c r="BC1398" s="53">
        <f>ROUND(IFERROR(SUM(BB1398*(VLOOKUP(BA1398,API!1:1048576,13,FALSE))),0),2)</f>
        <v>0</v>
      </c>
    </row>
    <row r="1399" spans="11:55" x14ac:dyDescent="0.25">
      <c r="K1399" s="145" t="s">
        <v>1292</v>
      </c>
      <c r="L1399" s="146" t="s">
        <v>2993</v>
      </c>
      <c r="M1399" s="146" t="s">
        <v>3300</v>
      </c>
      <c r="R1399" s="258"/>
      <c r="U1399">
        <f>ROUND(IFERROR(SUM(T1399*(VLOOKUP(S1399,API!1:1048576,13,FALSE))),0),2)</f>
        <v>0</v>
      </c>
      <c r="V1399">
        <f>ROUND(SUMIF(Investionen!A4:A5200,S1399,Investionen!G4:G5200),2)</f>
        <v>0</v>
      </c>
      <c r="BA1399" s="53"/>
      <c r="BB1399" s="53">
        <f>ROUND(SUMIF(Transaktionen!A4:A5200,BA1399,Transaktionen!B4:B5200),8)</f>
        <v>0</v>
      </c>
      <c r="BC1399" s="53">
        <f>ROUND(IFERROR(SUM(BB1399*(VLOOKUP(BA1399,API!1:1048576,13,FALSE))),0),2)</f>
        <v>0</v>
      </c>
    </row>
    <row r="1400" spans="11:55" x14ac:dyDescent="0.25">
      <c r="K1400" s="145" t="s">
        <v>1712</v>
      </c>
      <c r="L1400" s="146" t="s">
        <v>2993</v>
      </c>
      <c r="M1400" s="146" t="s">
        <v>3581</v>
      </c>
      <c r="R1400" s="258"/>
      <c r="U1400">
        <f>ROUND(IFERROR(SUM(T1400*(VLOOKUP(S1400,API!1:1048576,13,FALSE))),0),2)</f>
        <v>0</v>
      </c>
      <c r="V1400">
        <f>ROUND(SUMIF(Investionen!A4:A5200,S1400,Investionen!G4:G5200),2)</f>
        <v>0</v>
      </c>
      <c r="BA1400" s="53"/>
      <c r="BB1400" s="53">
        <f>ROUND(SUMIF(Transaktionen!A4:A5200,BA1400,Transaktionen!B4:B5200),8)</f>
        <v>0</v>
      </c>
      <c r="BC1400" s="53">
        <f>ROUND(IFERROR(SUM(BB1400*(VLOOKUP(BA1400,API!1:1048576,13,FALSE))),0),2)</f>
        <v>0</v>
      </c>
    </row>
    <row r="1401" spans="11:55" x14ac:dyDescent="0.25">
      <c r="K1401" s="145" t="s">
        <v>2652</v>
      </c>
      <c r="L1401" s="146" t="s">
        <v>2837</v>
      </c>
      <c r="M1401" s="146" t="s">
        <v>3397</v>
      </c>
      <c r="R1401" s="258"/>
      <c r="U1401">
        <f>ROUND(IFERROR(SUM(T1401*(VLOOKUP(S1401,API!1:1048576,13,FALSE))),0),2)</f>
        <v>0</v>
      </c>
      <c r="V1401">
        <f>ROUND(SUMIF(Investionen!A4:A5200,S1401,Investionen!G4:G5200),2)</f>
        <v>0</v>
      </c>
      <c r="BA1401" s="53"/>
      <c r="BB1401" s="53">
        <f>ROUND(SUMIF(Transaktionen!A4:A5200,BA1401,Transaktionen!B4:B5200),8)</f>
        <v>0</v>
      </c>
      <c r="BC1401" s="53">
        <f>ROUND(IFERROR(SUM(BB1401*(VLOOKUP(BA1401,API!1:1048576,13,FALSE))),0),2)</f>
        <v>0</v>
      </c>
    </row>
    <row r="1402" spans="11:55" x14ac:dyDescent="0.25">
      <c r="K1402" s="147" t="s">
        <v>1903</v>
      </c>
      <c r="L1402" s="148" t="s">
        <v>3021</v>
      </c>
      <c r="M1402" s="148" t="s">
        <v>3674</v>
      </c>
      <c r="R1402" s="258"/>
      <c r="U1402">
        <f>ROUND(IFERROR(SUM(T1402*(VLOOKUP(S1402,API!1:1048576,13,FALSE))),0),2)</f>
        <v>0</v>
      </c>
      <c r="V1402">
        <f>ROUND(SUMIF(Investionen!A4:A5200,S1402,Investionen!G4:G5200),2)</f>
        <v>0</v>
      </c>
      <c r="BA1402" s="53"/>
      <c r="BB1402" s="53">
        <f>ROUND(SUMIF(Transaktionen!A4:A5200,BA1402,Transaktionen!B4:B5200),8)</f>
        <v>0</v>
      </c>
      <c r="BC1402" s="53">
        <f>ROUND(IFERROR(SUM(BB1402*(VLOOKUP(BA1402,API!1:1048576,13,FALSE))),0),2)</f>
        <v>0</v>
      </c>
    </row>
    <row r="1403" spans="11:55" x14ac:dyDescent="0.25">
      <c r="K1403" s="147" t="s">
        <v>2306</v>
      </c>
      <c r="L1403" s="148" t="s">
        <v>3007</v>
      </c>
      <c r="M1403" s="148" t="s">
        <v>4252</v>
      </c>
      <c r="R1403" s="258"/>
      <c r="U1403">
        <f>ROUND(IFERROR(SUM(T1403*(VLOOKUP(S1403,API!1:1048576,13,FALSE))),0),2)</f>
        <v>0</v>
      </c>
      <c r="V1403">
        <f>ROUND(SUMIF(Investionen!A4:A5200,S1403,Investionen!G4:G5200),2)</f>
        <v>0</v>
      </c>
      <c r="BA1403" s="53"/>
      <c r="BB1403" s="53">
        <f>ROUND(SUMIF(Transaktionen!A4:A5200,BA1403,Transaktionen!B4:B5200),8)</f>
        <v>0</v>
      </c>
      <c r="BC1403" s="53">
        <f>ROUND(IFERROR(SUM(BB1403*(VLOOKUP(BA1403,API!1:1048576,13,FALSE))),0),2)</f>
        <v>0</v>
      </c>
    </row>
    <row r="1404" spans="11:55" x14ac:dyDescent="0.25">
      <c r="K1404" s="147" t="s">
        <v>1508</v>
      </c>
      <c r="L1404" s="148" t="s">
        <v>3000</v>
      </c>
      <c r="M1404" s="148" t="s">
        <v>3546</v>
      </c>
      <c r="R1404" s="258"/>
      <c r="U1404">
        <f>ROUND(IFERROR(SUM(T1404*(VLOOKUP(S1404,API!1:1048576,13,FALSE))),0),2)</f>
        <v>0</v>
      </c>
      <c r="V1404">
        <f>ROUND(SUMIF(Investionen!A4:A5200,S1404,Investionen!G4:G5200),2)</f>
        <v>0</v>
      </c>
      <c r="BA1404" s="53"/>
      <c r="BB1404" s="53">
        <f>ROUND(SUMIF(Transaktionen!A4:A5200,BA1404,Transaktionen!B4:B5200),8)</f>
        <v>0</v>
      </c>
      <c r="BC1404" s="53">
        <f>ROUND(IFERROR(SUM(BB1404*(VLOOKUP(BA1404,API!1:1048576,13,FALSE))),0),2)</f>
        <v>0</v>
      </c>
    </row>
    <row r="1405" spans="11:55" x14ac:dyDescent="0.25">
      <c r="K1405" s="145" t="s">
        <v>2341</v>
      </c>
      <c r="L1405" s="146" t="s">
        <v>3000</v>
      </c>
      <c r="M1405" s="146" t="s">
        <v>4285</v>
      </c>
      <c r="R1405" s="258"/>
      <c r="U1405">
        <f>ROUND(IFERROR(SUM(T1405*(VLOOKUP(S1405,API!1:1048576,13,FALSE))),0),2)</f>
        <v>0</v>
      </c>
      <c r="V1405">
        <f>ROUND(SUMIF(Investionen!A4:A5200,S1405,Investionen!G4:G5200),2)</f>
        <v>0</v>
      </c>
      <c r="BA1405" s="53"/>
      <c r="BB1405" s="53">
        <f>ROUND(SUMIF(Transaktionen!A4:A5200,BA1405,Transaktionen!B4:B5200),8)</f>
        <v>0</v>
      </c>
      <c r="BC1405" s="53">
        <f>ROUND(IFERROR(SUM(BB1405*(VLOOKUP(BA1405,API!1:1048576,13,FALSE))),0),2)</f>
        <v>0</v>
      </c>
    </row>
    <row r="1406" spans="11:55" x14ac:dyDescent="0.25">
      <c r="K1406" s="147" t="s">
        <v>1822</v>
      </c>
      <c r="L1406" s="148" t="s">
        <v>2775</v>
      </c>
      <c r="M1406" s="148" t="s">
        <v>3827</v>
      </c>
      <c r="R1406" s="258"/>
      <c r="U1406">
        <f>ROUND(IFERROR(SUM(T1406*(VLOOKUP(S1406,API!1:1048576,13,FALSE))),0),2)</f>
        <v>0</v>
      </c>
      <c r="V1406">
        <f>ROUND(SUMIF(Investionen!A4:A5200,S1406,Investionen!G4:G5200),2)</f>
        <v>0</v>
      </c>
      <c r="BA1406" s="53"/>
      <c r="BB1406" s="53">
        <f>ROUND(SUMIF(Transaktionen!A4:A5200,BA1406,Transaktionen!B4:B5200),8)</f>
        <v>0</v>
      </c>
      <c r="BC1406" s="53">
        <f>ROUND(IFERROR(SUM(BB1406*(VLOOKUP(BA1406,API!1:1048576,13,FALSE))),0),2)</f>
        <v>0</v>
      </c>
    </row>
    <row r="1407" spans="11:55" x14ac:dyDescent="0.25">
      <c r="K1407" s="145" t="s">
        <v>1637</v>
      </c>
      <c r="L1407" s="146" t="s">
        <v>2967</v>
      </c>
      <c r="M1407" s="146" t="s">
        <v>3648</v>
      </c>
      <c r="R1407" s="258"/>
      <c r="U1407">
        <f>ROUND(IFERROR(SUM(T1407*(VLOOKUP(S1407,API!1:1048576,13,FALSE))),0),2)</f>
        <v>0</v>
      </c>
      <c r="V1407">
        <f>ROUND(SUMIF(Investionen!A4:A5200,S1407,Investionen!G4:G5200),2)</f>
        <v>0</v>
      </c>
      <c r="BA1407" s="53"/>
      <c r="BB1407" s="53">
        <f>ROUND(SUMIF(Transaktionen!A4:A5200,BA1407,Transaktionen!B4:B5200),8)</f>
        <v>0</v>
      </c>
      <c r="BC1407" s="53">
        <f>ROUND(IFERROR(SUM(BB1407*(VLOOKUP(BA1407,API!1:1048576,13,FALSE))),0),2)</f>
        <v>0</v>
      </c>
    </row>
    <row r="1408" spans="11:55" x14ac:dyDescent="0.25">
      <c r="K1408" s="147" t="s">
        <v>1573</v>
      </c>
      <c r="L1408" s="148" t="s">
        <v>3606</v>
      </c>
      <c r="M1408" s="148" t="s">
        <v>3607</v>
      </c>
      <c r="R1408" s="258"/>
      <c r="U1408">
        <f>ROUND(IFERROR(SUM(T1408*(VLOOKUP(S1408,API!1:1048576,13,FALSE))),0),2)</f>
        <v>0</v>
      </c>
      <c r="V1408">
        <f>ROUND(SUMIF(Investionen!A4:A5200,S1408,Investionen!G4:G5200),2)</f>
        <v>0</v>
      </c>
      <c r="BA1408" s="53"/>
      <c r="BB1408" s="53">
        <f>ROUND(SUMIF(Transaktionen!A4:A5200,BA1408,Transaktionen!B4:B5200),8)</f>
        <v>0</v>
      </c>
      <c r="BC1408" s="53">
        <f>ROUND(IFERROR(SUM(BB1408*(VLOOKUP(BA1408,API!1:1048576,13,FALSE))),0),2)</f>
        <v>0</v>
      </c>
    </row>
    <row r="1409" spans="11:55" x14ac:dyDescent="0.25">
      <c r="K1409" s="147" t="s">
        <v>1664</v>
      </c>
      <c r="L1409" s="148" t="s">
        <v>3606</v>
      </c>
      <c r="M1409" s="148" t="s">
        <v>3638</v>
      </c>
      <c r="R1409" s="258"/>
      <c r="U1409">
        <f>ROUND(IFERROR(SUM(T1409*(VLOOKUP(S1409,API!1:1048576,13,FALSE))),0),2)</f>
        <v>0</v>
      </c>
      <c r="V1409">
        <f>ROUND(SUMIF(Investionen!A4:A5200,S1409,Investionen!G4:G5200),2)</f>
        <v>0</v>
      </c>
      <c r="BA1409" s="53"/>
      <c r="BB1409" s="53">
        <f>ROUND(SUMIF(Transaktionen!A4:A5200,BA1409,Transaktionen!B4:B5200),8)</f>
        <v>0</v>
      </c>
      <c r="BC1409" s="53">
        <f>ROUND(IFERROR(SUM(BB1409*(VLOOKUP(BA1409,API!1:1048576,13,FALSE))),0),2)</f>
        <v>0</v>
      </c>
    </row>
    <row r="1410" spans="11:55" x14ac:dyDescent="0.25">
      <c r="K1410" s="147" t="s">
        <v>2215</v>
      </c>
      <c r="L1410" s="148" t="s">
        <v>3606</v>
      </c>
      <c r="M1410" s="148" t="s">
        <v>4188</v>
      </c>
      <c r="R1410" s="258"/>
      <c r="U1410">
        <f>ROUND(IFERROR(SUM(T1410*(VLOOKUP(S1410,API!1:1048576,13,FALSE))),0),2)</f>
        <v>0</v>
      </c>
      <c r="V1410">
        <f>ROUND(SUMIF(Investionen!A4:A5200,S1410,Investionen!G4:G5200),2)</f>
        <v>0</v>
      </c>
      <c r="BA1410" s="53"/>
      <c r="BB1410" s="53">
        <f>ROUND(SUMIF(Transaktionen!A4:A5200,BA1410,Transaktionen!B4:B5200),8)</f>
        <v>0</v>
      </c>
      <c r="BC1410" s="53">
        <f>ROUND(IFERROR(SUM(BB1410*(VLOOKUP(BA1410,API!1:1048576,13,FALSE))),0),2)</f>
        <v>0</v>
      </c>
    </row>
    <row r="1411" spans="11:55" x14ac:dyDescent="0.25">
      <c r="K1411" s="147" t="s">
        <v>1873</v>
      </c>
      <c r="L1411" s="148" t="s">
        <v>2921</v>
      </c>
      <c r="M1411" s="148" t="s">
        <v>3804</v>
      </c>
      <c r="R1411" s="258"/>
      <c r="U1411">
        <f>ROUND(IFERROR(SUM(T1411*(VLOOKUP(S1411,API!1:1048576,13,FALSE))),0),2)</f>
        <v>0</v>
      </c>
      <c r="V1411">
        <f>ROUND(SUMIF(Investionen!A4:A5200,S1411,Investionen!G4:G5200),2)</f>
        <v>0</v>
      </c>
      <c r="BA1411" s="53"/>
      <c r="BB1411" s="53">
        <f>ROUND(SUMIF(Transaktionen!A4:A5200,BA1411,Transaktionen!B4:B5200),8)</f>
        <v>0</v>
      </c>
      <c r="BC1411" s="53">
        <f>ROUND(IFERROR(SUM(BB1411*(VLOOKUP(BA1411,API!1:1048576,13,FALSE))),0),2)</f>
        <v>0</v>
      </c>
    </row>
    <row r="1412" spans="11:55" x14ac:dyDescent="0.25">
      <c r="K1412" s="145" t="s">
        <v>1739</v>
      </c>
      <c r="L1412" s="146" t="s">
        <v>3746</v>
      </c>
      <c r="M1412" s="146" t="s">
        <v>3747</v>
      </c>
      <c r="R1412" s="258"/>
      <c r="U1412">
        <f>ROUND(IFERROR(SUM(T1412*(VLOOKUP(S1412,API!1:1048576,13,FALSE))),0),2)</f>
        <v>0</v>
      </c>
      <c r="V1412">
        <f>ROUND(SUMIF(Investionen!A4:A5200,S1412,Investionen!G4:G5200),2)</f>
        <v>0</v>
      </c>
      <c r="BA1412" s="53"/>
      <c r="BB1412" s="53">
        <f>ROUND(SUMIF(Transaktionen!A4:A5200,BA1412,Transaktionen!B4:B5200),8)</f>
        <v>0</v>
      </c>
      <c r="BC1412" s="53">
        <f>ROUND(IFERROR(SUM(BB1412*(VLOOKUP(BA1412,API!1:1048576,13,FALSE))),0),2)</f>
        <v>0</v>
      </c>
    </row>
    <row r="1413" spans="11:55" x14ac:dyDescent="0.25">
      <c r="K1413" s="145" t="s">
        <v>1889</v>
      </c>
      <c r="L1413" s="146" t="s">
        <v>3889</v>
      </c>
      <c r="M1413" s="146" t="s">
        <v>3890</v>
      </c>
      <c r="R1413" s="258"/>
      <c r="U1413">
        <f>ROUND(IFERROR(SUM(T1413*(VLOOKUP(S1413,API!1:1048576,13,FALSE))),0),2)</f>
        <v>0</v>
      </c>
      <c r="V1413">
        <f>ROUND(SUMIF(Investionen!A4:A5200,S1413,Investionen!G4:G5200),2)</f>
        <v>0</v>
      </c>
      <c r="BA1413" s="53"/>
      <c r="BB1413" s="53">
        <f>ROUND(SUMIF(Transaktionen!A4:A5200,BA1413,Transaktionen!B4:B5200),8)</f>
        <v>0</v>
      </c>
      <c r="BC1413" s="53">
        <f>ROUND(IFERROR(SUM(BB1413*(VLOOKUP(BA1413,API!1:1048576,13,FALSE))),0),2)</f>
        <v>0</v>
      </c>
    </row>
    <row r="1414" spans="11:55" x14ac:dyDescent="0.25">
      <c r="K1414" s="145" t="s">
        <v>1900</v>
      </c>
      <c r="L1414" s="146" t="s">
        <v>4009</v>
      </c>
      <c r="M1414" s="146" t="s">
        <v>4010</v>
      </c>
      <c r="R1414" s="258"/>
      <c r="U1414">
        <f>ROUND(IFERROR(SUM(T1414*(VLOOKUP(S1414,API!1:1048576,13,FALSE))),0),2)</f>
        <v>0</v>
      </c>
      <c r="V1414">
        <f>ROUND(SUMIF(Investionen!A4:A5200,S1414,Investionen!G4:G5200),2)</f>
        <v>0</v>
      </c>
      <c r="BA1414" s="53"/>
      <c r="BB1414" s="53">
        <f>ROUND(SUMIF(Transaktionen!A4:A5200,BA1414,Transaktionen!B4:B5200),8)</f>
        <v>0</v>
      </c>
      <c r="BC1414" s="53">
        <f>ROUND(IFERROR(SUM(BB1414*(VLOOKUP(BA1414,API!1:1048576,13,FALSE))),0),2)</f>
        <v>0</v>
      </c>
    </row>
    <row r="1415" spans="11:55" x14ac:dyDescent="0.25">
      <c r="K1415" s="145" t="s">
        <v>2436</v>
      </c>
      <c r="L1415" s="146" t="s">
        <v>4095</v>
      </c>
      <c r="M1415" s="146" t="s">
        <v>4096</v>
      </c>
      <c r="R1415" s="258"/>
      <c r="U1415">
        <f>ROUND(IFERROR(SUM(T1415*(VLOOKUP(S1415,API!1:1048576,13,FALSE))),0),2)</f>
        <v>0</v>
      </c>
      <c r="V1415">
        <f>ROUND(SUMIF(Investionen!A4:A5200,S1415,Investionen!G4:G5200),2)</f>
        <v>0</v>
      </c>
      <c r="BA1415" s="53"/>
      <c r="BB1415" s="53">
        <f>ROUND(SUMIF(Transaktionen!A4:A5200,BA1415,Transaktionen!B4:B5200),8)</f>
        <v>0</v>
      </c>
      <c r="BC1415" s="53">
        <f>ROUND(IFERROR(SUM(BB1415*(VLOOKUP(BA1415,API!1:1048576,13,FALSE))),0),2)</f>
        <v>0</v>
      </c>
    </row>
    <row r="1416" spans="11:55" x14ac:dyDescent="0.25">
      <c r="K1416" s="147" t="s">
        <v>1433</v>
      </c>
      <c r="L1416" s="148" t="s">
        <v>3391</v>
      </c>
      <c r="M1416" s="148" t="s">
        <v>3392</v>
      </c>
      <c r="R1416" s="258"/>
      <c r="U1416">
        <f>ROUND(IFERROR(SUM(T1416*(VLOOKUP(S1416,API!1:1048576,13,FALSE))),0),2)</f>
        <v>0</v>
      </c>
      <c r="V1416">
        <f>ROUND(SUMIF(Investionen!A4:A5200,S1416,Investionen!G4:G5200),2)</f>
        <v>0</v>
      </c>
      <c r="BA1416" s="53"/>
      <c r="BB1416" s="53">
        <f>ROUND(SUMIF(Transaktionen!A4:A5200,BA1416,Transaktionen!B4:B5200),8)</f>
        <v>0</v>
      </c>
      <c r="BC1416" s="53">
        <f>ROUND(IFERROR(SUM(BB1416*(VLOOKUP(BA1416,API!1:1048576,13,FALSE))),0),2)</f>
        <v>0</v>
      </c>
    </row>
    <row r="1417" spans="11:55" x14ac:dyDescent="0.25">
      <c r="K1417" s="147" t="s">
        <v>1532</v>
      </c>
      <c r="L1417" s="148" t="s">
        <v>2748</v>
      </c>
      <c r="M1417" s="148" t="s">
        <v>3576</v>
      </c>
      <c r="R1417" s="258"/>
      <c r="U1417">
        <f>ROUND(IFERROR(SUM(T1417*(VLOOKUP(S1417,API!1:1048576,13,FALSE))),0),2)</f>
        <v>0</v>
      </c>
      <c r="V1417">
        <f>ROUND(SUMIF(Investionen!A4:A5200,S1417,Investionen!G4:G5200),2)</f>
        <v>0</v>
      </c>
      <c r="BA1417" s="53"/>
      <c r="BB1417" s="53">
        <f>ROUND(SUMIF(Transaktionen!A4:A5200,BA1417,Transaktionen!B4:B5200),8)</f>
        <v>0</v>
      </c>
      <c r="BC1417" s="53">
        <f>ROUND(IFERROR(SUM(BB1417*(VLOOKUP(BA1417,API!1:1048576,13,FALSE))),0),2)</f>
        <v>0</v>
      </c>
    </row>
    <row r="1418" spans="11:55" x14ac:dyDescent="0.25">
      <c r="K1418" s="147" t="s">
        <v>1815</v>
      </c>
      <c r="L1418" s="148" t="s">
        <v>2927</v>
      </c>
      <c r="M1418" s="148" t="s">
        <v>3823</v>
      </c>
      <c r="R1418" s="258"/>
      <c r="U1418">
        <f>ROUND(IFERROR(SUM(T1418*(VLOOKUP(S1418,API!1:1048576,13,FALSE))),0),2)</f>
        <v>0</v>
      </c>
      <c r="V1418">
        <f>ROUND(SUMIF(Investionen!A4:A5200,S1418,Investionen!G4:G5200),2)</f>
        <v>0</v>
      </c>
      <c r="BA1418" s="53"/>
      <c r="BB1418" s="53">
        <f>ROUND(SUMIF(Transaktionen!A4:A5200,BA1418,Transaktionen!B4:B5200),8)</f>
        <v>0</v>
      </c>
      <c r="BC1418" s="53">
        <f>ROUND(IFERROR(SUM(BB1418*(VLOOKUP(BA1418,API!1:1048576,13,FALSE))),0),2)</f>
        <v>0</v>
      </c>
    </row>
    <row r="1419" spans="11:55" x14ac:dyDescent="0.25">
      <c r="K1419" s="145" t="s">
        <v>2438</v>
      </c>
      <c r="L1419" s="146" t="s">
        <v>2972</v>
      </c>
      <c r="M1419" s="146" t="s">
        <v>4182</v>
      </c>
      <c r="R1419" s="258"/>
      <c r="U1419">
        <f>ROUND(IFERROR(SUM(T1419*(VLOOKUP(S1419,API!1:1048576,13,FALSE))),0),2)</f>
        <v>0</v>
      </c>
      <c r="V1419">
        <f>ROUND(SUMIF(Investionen!A4:A5200,S1419,Investionen!G4:G5200),2)</f>
        <v>0</v>
      </c>
      <c r="BA1419" s="53"/>
      <c r="BB1419" s="53">
        <f>ROUND(SUMIF(Transaktionen!A4:A5200,BA1419,Transaktionen!B4:B5200),8)</f>
        <v>0</v>
      </c>
      <c r="BC1419" s="53">
        <f>ROUND(IFERROR(SUM(BB1419*(VLOOKUP(BA1419,API!1:1048576,13,FALSE))),0),2)</f>
        <v>0</v>
      </c>
    </row>
    <row r="1420" spans="11:55" x14ac:dyDescent="0.25">
      <c r="K1420" s="145" t="s">
        <v>1832</v>
      </c>
      <c r="L1420" s="146" t="s">
        <v>3837</v>
      </c>
      <c r="M1420" s="146" t="s">
        <v>3838</v>
      </c>
      <c r="R1420" s="258"/>
      <c r="U1420">
        <f>ROUND(IFERROR(SUM(T1420*(VLOOKUP(S1420,API!1:1048576,13,FALSE))),0),2)</f>
        <v>0</v>
      </c>
      <c r="V1420">
        <f>ROUND(SUMIF(Investionen!A4:A5200,S1420,Investionen!G4:G5200),2)</f>
        <v>0</v>
      </c>
      <c r="BA1420" s="53"/>
      <c r="BB1420" s="53">
        <f>ROUND(SUMIF(Transaktionen!A4:A5200,BA1420,Transaktionen!B4:B5200),8)</f>
        <v>0</v>
      </c>
      <c r="BC1420" s="53">
        <f>ROUND(IFERROR(SUM(BB1420*(VLOOKUP(BA1420,API!1:1048576,13,FALSE))),0),2)</f>
        <v>0</v>
      </c>
    </row>
    <row r="1421" spans="11:55" x14ac:dyDescent="0.25">
      <c r="K1421" s="147" t="s">
        <v>2217</v>
      </c>
      <c r="L1421" s="148" t="s">
        <v>2978</v>
      </c>
      <c r="M1421" s="148" t="s">
        <v>4179</v>
      </c>
      <c r="R1421" s="258"/>
      <c r="U1421">
        <f>ROUND(IFERROR(SUM(T1421*(VLOOKUP(S1421,API!1:1048576,13,FALSE))),0),2)</f>
        <v>0</v>
      </c>
      <c r="V1421">
        <f>ROUND(SUMIF(Investionen!A4:A5200,S1421,Investionen!G4:G5200),2)</f>
        <v>0</v>
      </c>
      <c r="BA1421" s="53"/>
      <c r="BB1421" s="53">
        <f>ROUND(SUMIF(Transaktionen!A4:A5200,BA1421,Transaktionen!B4:B5200),8)</f>
        <v>0</v>
      </c>
      <c r="BC1421" s="53">
        <f>ROUND(IFERROR(SUM(BB1421*(VLOOKUP(BA1421,API!1:1048576,13,FALSE))),0),2)</f>
        <v>0</v>
      </c>
    </row>
    <row r="1422" spans="11:55" x14ac:dyDescent="0.25">
      <c r="K1422" s="145" t="s">
        <v>1425</v>
      </c>
      <c r="L1422" s="146" t="s">
        <v>3382</v>
      </c>
      <c r="M1422" s="146" t="s">
        <v>3383</v>
      </c>
      <c r="R1422" s="258"/>
      <c r="U1422">
        <f>ROUND(IFERROR(SUM(T1422*(VLOOKUP(S1422,API!1:1048576,13,FALSE))),0),2)</f>
        <v>0</v>
      </c>
      <c r="V1422">
        <f>ROUND(SUMIF(Investionen!A4:A5200,S1422,Investionen!G4:G5200),2)</f>
        <v>0</v>
      </c>
      <c r="BA1422" s="53"/>
      <c r="BB1422" s="53">
        <f>ROUND(SUMIF(Transaktionen!A4:A5200,BA1422,Transaktionen!B4:B5200),8)</f>
        <v>0</v>
      </c>
      <c r="BC1422" s="53">
        <f>ROUND(IFERROR(SUM(BB1422*(VLOOKUP(BA1422,API!1:1048576,13,FALSE))),0),2)</f>
        <v>0</v>
      </c>
    </row>
    <row r="1423" spans="11:55" x14ac:dyDescent="0.25">
      <c r="K1423" s="147" t="s">
        <v>1658</v>
      </c>
      <c r="L1423" s="148" t="s">
        <v>2952</v>
      </c>
      <c r="M1423" s="148" t="s">
        <v>3689</v>
      </c>
      <c r="R1423" s="258"/>
      <c r="U1423">
        <f>ROUND(IFERROR(SUM(T1423*(VLOOKUP(S1423,API!1:1048576,13,FALSE))),0),2)</f>
        <v>0</v>
      </c>
      <c r="V1423">
        <f>ROUND(SUMIF(Investionen!A4:A5200,S1423,Investionen!G4:G5200),2)</f>
        <v>0</v>
      </c>
      <c r="BA1423" s="53"/>
      <c r="BB1423" s="53">
        <f>ROUND(SUMIF(Transaktionen!A4:A5200,BA1423,Transaktionen!B4:B5200),8)</f>
        <v>0</v>
      </c>
      <c r="BC1423" s="53">
        <f>ROUND(IFERROR(SUM(BB1423*(VLOOKUP(BA1423,API!1:1048576,13,FALSE))),0),2)</f>
        <v>0</v>
      </c>
    </row>
    <row r="1424" spans="11:55" x14ac:dyDescent="0.25">
      <c r="K1424" s="147" t="s">
        <v>1964</v>
      </c>
      <c r="L1424" s="148" t="s">
        <v>3939</v>
      </c>
      <c r="M1424" s="148" t="s">
        <v>3940</v>
      </c>
      <c r="R1424" s="258"/>
      <c r="U1424">
        <f>ROUND(IFERROR(SUM(T1424*(VLOOKUP(S1424,API!1:1048576,13,FALSE))),0),2)</f>
        <v>0</v>
      </c>
      <c r="V1424">
        <f>ROUND(SUMIF(Investionen!A4:A5200,S1424,Investionen!G4:G5200),2)</f>
        <v>0</v>
      </c>
      <c r="BA1424" s="53"/>
      <c r="BB1424" s="53">
        <f>ROUND(SUMIF(Transaktionen!A4:A5200,BA1424,Transaktionen!B4:B5200),8)</f>
        <v>0</v>
      </c>
      <c r="BC1424" s="53">
        <f>ROUND(IFERROR(SUM(BB1424*(VLOOKUP(BA1424,API!1:1048576,13,FALSE))),0),2)</f>
        <v>0</v>
      </c>
    </row>
    <row r="1425" spans="11:55" x14ac:dyDescent="0.25">
      <c r="K1425" s="145" t="s">
        <v>1846</v>
      </c>
      <c r="L1425" s="146" t="s">
        <v>2925</v>
      </c>
      <c r="M1425" s="146" t="s">
        <v>3851</v>
      </c>
      <c r="R1425" s="258"/>
      <c r="U1425">
        <f>ROUND(IFERROR(SUM(T1425*(VLOOKUP(S1425,API!1:1048576,13,FALSE))),0),2)</f>
        <v>0</v>
      </c>
      <c r="V1425">
        <f>ROUND(SUMIF(Investionen!A4:A5200,S1425,Investionen!G4:G5200),2)</f>
        <v>0</v>
      </c>
      <c r="BA1425" s="53"/>
      <c r="BB1425" s="53">
        <f>ROUND(SUMIF(Transaktionen!A4:A5200,BA1425,Transaktionen!B4:B5200),8)</f>
        <v>0</v>
      </c>
      <c r="BC1425" s="53">
        <f>ROUND(IFERROR(SUM(BB1425*(VLOOKUP(BA1425,API!1:1048576,13,FALSE))),0),2)</f>
        <v>0</v>
      </c>
    </row>
    <row r="1426" spans="11:55" x14ac:dyDescent="0.25">
      <c r="K1426" s="147" t="s">
        <v>42</v>
      </c>
      <c r="L1426" s="148" t="s">
        <v>3294</v>
      </c>
      <c r="M1426" s="148" t="s">
        <v>3295</v>
      </c>
      <c r="R1426" s="258"/>
      <c r="U1426">
        <f>ROUND(IFERROR(SUM(T1426*(VLOOKUP(S1426,API!1:1048576,13,FALSE))),0),2)</f>
        <v>0</v>
      </c>
      <c r="V1426">
        <f>ROUND(SUMIF(Investionen!A4:A5200,S1426,Investionen!G4:G5200),2)</f>
        <v>0</v>
      </c>
      <c r="BA1426" s="53"/>
      <c r="BB1426" s="53">
        <f>ROUND(SUMIF(Transaktionen!A4:A5200,BA1426,Transaktionen!B4:B5200),8)</f>
        <v>0</v>
      </c>
      <c r="BC1426" s="53">
        <f>ROUND(IFERROR(SUM(BB1426*(VLOOKUP(BA1426,API!1:1048576,13,FALSE))),0),2)</f>
        <v>0</v>
      </c>
    </row>
    <row r="1427" spans="11:55" x14ac:dyDescent="0.25">
      <c r="K1427" s="147" t="s">
        <v>1631</v>
      </c>
      <c r="L1427" s="148" t="s">
        <v>3667</v>
      </c>
      <c r="M1427" s="148" t="s">
        <v>3346</v>
      </c>
      <c r="R1427" s="258"/>
      <c r="U1427">
        <f>ROUND(IFERROR(SUM(T1427*(VLOOKUP(S1427,API!1:1048576,13,FALSE))),0),2)</f>
        <v>0</v>
      </c>
      <c r="V1427">
        <f>ROUND(SUMIF(Investionen!A4:A5200,S1427,Investionen!G4:G5200),2)</f>
        <v>0</v>
      </c>
      <c r="BA1427" s="53"/>
      <c r="BB1427" s="53">
        <f>ROUND(SUMIF(Transaktionen!A4:A5200,BA1427,Transaktionen!B4:B5200),8)</f>
        <v>0</v>
      </c>
      <c r="BC1427" s="53">
        <f>ROUND(IFERROR(SUM(BB1427*(VLOOKUP(BA1427,API!1:1048576,13,FALSE))),0),2)</f>
        <v>0</v>
      </c>
    </row>
    <row r="1428" spans="11:55" x14ac:dyDescent="0.25">
      <c r="K1428" s="147" t="s">
        <v>2222</v>
      </c>
      <c r="L1428" s="148" t="s">
        <v>3465</v>
      </c>
      <c r="M1428" s="148" t="s">
        <v>3818</v>
      </c>
      <c r="R1428" s="258"/>
      <c r="U1428">
        <f>ROUND(IFERROR(SUM(T1428*(VLOOKUP(S1428,API!1:1048576,13,FALSE))),0),2)</f>
        <v>0</v>
      </c>
      <c r="V1428">
        <f>ROUND(SUMIF(Investionen!A4:A5200,S1428,Investionen!G4:G5200),2)</f>
        <v>0</v>
      </c>
      <c r="BA1428" s="53"/>
      <c r="BB1428" s="53">
        <f>ROUND(SUMIF(Transaktionen!A4:A5200,BA1428,Transaktionen!B4:B5200),8)</f>
        <v>0</v>
      </c>
      <c r="BC1428" s="53">
        <f>ROUND(IFERROR(SUM(BB1428*(VLOOKUP(BA1428,API!1:1048576,13,FALSE))),0),2)</f>
        <v>0</v>
      </c>
    </row>
    <row r="1429" spans="11:55" x14ac:dyDescent="0.25">
      <c r="K1429" s="145" t="s">
        <v>2223</v>
      </c>
      <c r="L1429" s="146" t="s">
        <v>2700</v>
      </c>
      <c r="M1429" s="146" t="s">
        <v>4223</v>
      </c>
      <c r="R1429" s="258"/>
      <c r="U1429">
        <f>ROUND(IFERROR(SUM(T1429*(VLOOKUP(S1429,API!1:1048576,13,FALSE))),0),2)</f>
        <v>0</v>
      </c>
      <c r="V1429">
        <f>ROUND(SUMIF(Investionen!A4:A5200,S1429,Investionen!G4:G5200),2)</f>
        <v>0</v>
      </c>
      <c r="BA1429" s="53"/>
      <c r="BB1429" s="53">
        <f>ROUND(SUMIF(Transaktionen!A4:A5200,BA1429,Transaktionen!B4:B5200),8)</f>
        <v>0</v>
      </c>
      <c r="BC1429" s="53">
        <f>ROUND(IFERROR(SUM(BB1429*(VLOOKUP(BA1429,API!1:1048576,13,FALSE))),0),2)</f>
        <v>0</v>
      </c>
    </row>
    <row r="1430" spans="11:55" x14ac:dyDescent="0.25">
      <c r="K1430" s="145" t="s">
        <v>1558</v>
      </c>
      <c r="L1430" s="146" t="s">
        <v>2943</v>
      </c>
      <c r="M1430" s="146" t="s">
        <v>3545</v>
      </c>
      <c r="R1430" s="258"/>
      <c r="U1430">
        <f>ROUND(IFERROR(SUM(T1430*(VLOOKUP(S1430,API!1:1048576,13,FALSE))),0),2)</f>
        <v>0</v>
      </c>
      <c r="V1430">
        <f>ROUND(SUMIF(Investionen!A4:A5200,S1430,Investionen!G4:G5200),2)</f>
        <v>0</v>
      </c>
      <c r="BA1430" s="53"/>
      <c r="BB1430" s="53">
        <f>ROUND(SUMIF(Transaktionen!A4:A5200,BA1430,Transaktionen!B4:B5200),8)</f>
        <v>0</v>
      </c>
      <c r="BC1430" s="53">
        <f>ROUND(IFERROR(SUM(BB1430*(VLOOKUP(BA1430,API!1:1048576,13,FALSE))),0),2)</f>
        <v>0</v>
      </c>
    </row>
    <row r="1431" spans="11:55" x14ac:dyDescent="0.25">
      <c r="K1431" s="147" t="s">
        <v>1747</v>
      </c>
      <c r="L1431" s="148" t="s">
        <v>3768</v>
      </c>
      <c r="M1431" s="148" t="s">
        <v>3769</v>
      </c>
      <c r="R1431" s="258"/>
      <c r="U1431">
        <f>ROUND(IFERROR(SUM(T1431*(VLOOKUP(S1431,API!1:1048576,13,FALSE))),0),2)</f>
        <v>0</v>
      </c>
      <c r="V1431">
        <f>ROUND(SUMIF(Investionen!A4:A5200,S1431,Investionen!G4:G5200),2)</f>
        <v>0</v>
      </c>
      <c r="BA1431" s="53"/>
      <c r="BB1431" s="53">
        <f>ROUND(SUMIF(Transaktionen!A4:A5200,BA1431,Transaktionen!B4:B5200),8)</f>
        <v>0</v>
      </c>
      <c r="BC1431" s="53">
        <f>ROUND(IFERROR(SUM(BB1431*(VLOOKUP(BA1431,API!1:1048576,13,FALSE))),0),2)</f>
        <v>0</v>
      </c>
    </row>
    <row r="1432" spans="11:55" x14ac:dyDescent="0.25">
      <c r="K1432" s="147" t="s">
        <v>1302</v>
      </c>
      <c r="L1432" s="148" t="s">
        <v>2989</v>
      </c>
      <c r="M1432" s="148" t="s">
        <v>3307</v>
      </c>
      <c r="R1432" s="258"/>
      <c r="U1432">
        <f>ROUND(IFERROR(SUM(T1432*(VLOOKUP(S1432,API!1:1048576,13,FALSE))),0),2)</f>
        <v>0</v>
      </c>
      <c r="V1432">
        <f>ROUND(SUMIF(Investionen!A4:A5200,S1432,Investionen!G4:G5200),2)</f>
        <v>0</v>
      </c>
      <c r="BA1432" s="53"/>
      <c r="BB1432" s="53">
        <f>ROUND(SUMIF(Transaktionen!A4:A5200,BA1432,Transaktionen!B4:B5200),8)</f>
        <v>0</v>
      </c>
      <c r="BC1432" s="53">
        <f>ROUND(IFERROR(SUM(BB1432*(VLOOKUP(BA1432,API!1:1048576,13,FALSE))),0),2)</f>
        <v>0</v>
      </c>
    </row>
    <row r="1433" spans="11:55" x14ac:dyDescent="0.25">
      <c r="K1433" s="147" t="s">
        <v>1875</v>
      </c>
      <c r="L1433" s="148" t="s">
        <v>2787</v>
      </c>
      <c r="M1433" s="148" t="s">
        <v>3859</v>
      </c>
      <c r="R1433" s="258"/>
      <c r="U1433">
        <f>ROUND(IFERROR(SUM(T1433*(VLOOKUP(S1433,API!1:1048576,13,FALSE))),0),2)</f>
        <v>0</v>
      </c>
      <c r="V1433">
        <f>ROUND(SUMIF(Investionen!A4:A5200,S1433,Investionen!G4:G5200),2)</f>
        <v>0</v>
      </c>
      <c r="BA1433" s="53"/>
      <c r="BB1433" s="53">
        <f>ROUND(SUMIF(Transaktionen!A4:A5200,BA1433,Transaktionen!B4:B5200),8)</f>
        <v>0</v>
      </c>
      <c r="BC1433" s="53">
        <f>ROUND(IFERROR(SUM(BB1433*(VLOOKUP(BA1433,API!1:1048576,13,FALSE))),0),2)</f>
        <v>0</v>
      </c>
    </row>
    <row r="1434" spans="11:55" x14ac:dyDescent="0.25">
      <c r="K1434" s="147" t="s">
        <v>2220</v>
      </c>
      <c r="L1434" s="148" t="s">
        <v>3022</v>
      </c>
      <c r="M1434" s="148" t="s">
        <v>4030</v>
      </c>
      <c r="R1434" s="258"/>
      <c r="U1434">
        <f>ROUND(IFERROR(SUM(T1434*(VLOOKUP(S1434,API!1:1048576,13,FALSE))),0),2)</f>
        <v>0</v>
      </c>
      <c r="V1434">
        <f>ROUND(SUMIF(Investionen!A4:A5200,S1434,Investionen!G4:G5200),2)</f>
        <v>0</v>
      </c>
      <c r="BA1434" s="53"/>
      <c r="BB1434" s="53">
        <f>ROUND(SUMIF(Transaktionen!A4:A5200,BA1434,Transaktionen!B4:B5200),8)</f>
        <v>0</v>
      </c>
      <c r="BC1434" s="53">
        <f>ROUND(IFERROR(SUM(BB1434*(VLOOKUP(BA1434,API!1:1048576,13,FALSE))),0),2)</f>
        <v>0</v>
      </c>
    </row>
    <row r="1435" spans="11:55" x14ac:dyDescent="0.25">
      <c r="K1435" s="147" t="s">
        <v>1943</v>
      </c>
      <c r="L1435" s="148" t="s">
        <v>3926</v>
      </c>
      <c r="M1435" s="148" t="s">
        <v>3927</v>
      </c>
      <c r="R1435" s="258"/>
      <c r="U1435">
        <f>ROUND(IFERROR(SUM(T1435*(VLOOKUP(S1435,API!1:1048576,13,FALSE))),0),2)</f>
        <v>0</v>
      </c>
      <c r="V1435">
        <f>ROUND(SUMIF(Investionen!A4:A5200,S1435,Investionen!G4:G5200),2)</f>
        <v>0</v>
      </c>
      <c r="BA1435" s="53"/>
      <c r="BB1435" s="53">
        <f>ROUND(SUMIF(Transaktionen!A4:A5200,BA1435,Transaktionen!B4:B5200),8)</f>
        <v>0</v>
      </c>
      <c r="BC1435" s="53">
        <f>ROUND(IFERROR(SUM(BB1435*(VLOOKUP(BA1435,API!1:1048576,13,FALSE))),0),2)</f>
        <v>0</v>
      </c>
    </row>
    <row r="1436" spans="11:55" x14ac:dyDescent="0.25">
      <c r="K1436" s="145" t="s">
        <v>2312</v>
      </c>
      <c r="L1436" s="146" t="s">
        <v>3926</v>
      </c>
      <c r="M1436" s="146" t="s">
        <v>4180</v>
      </c>
      <c r="R1436" s="258"/>
      <c r="U1436">
        <f>ROUND(IFERROR(SUM(T1436*(VLOOKUP(S1436,API!1:1048576,13,FALSE))),0),2)</f>
        <v>0</v>
      </c>
      <c r="V1436">
        <f>ROUND(SUMIF(Investionen!A4:A5200,S1436,Investionen!G4:G5200),2)</f>
        <v>0</v>
      </c>
      <c r="BA1436" s="53"/>
      <c r="BB1436" s="53">
        <f>ROUND(SUMIF(Transaktionen!A4:A5200,BA1436,Transaktionen!B4:B5200),8)</f>
        <v>0</v>
      </c>
      <c r="BC1436" s="53">
        <f>ROUND(IFERROR(SUM(BB1436*(VLOOKUP(BA1436,API!1:1048576,13,FALSE))),0),2)</f>
        <v>0</v>
      </c>
    </row>
    <row r="1437" spans="11:55" x14ac:dyDescent="0.25">
      <c r="K1437" s="145" t="s">
        <v>1877</v>
      </c>
      <c r="L1437" s="146" t="s">
        <v>3012</v>
      </c>
      <c r="M1437" s="146" t="s">
        <v>3872</v>
      </c>
      <c r="R1437" s="258"/>
      <c r="U1437">
        <f>ROUND(IFERROR(SUM(T1437*(VLOOKUP(S1437,API!1:1048576,13,FALSE))),0),2)</f>
        <v>0</v>
      </c>
      <c r="V1437">
        <f>ROUND(SUMIF(Investionen!A4:A5200,S1437,Investionen!G4:G5200),2)</f>
        <v>0</v>
      </c>
      <c r="BA1437" s="53"/>
      <c r="BB1437" s="53">
        <f>ROUND(SUMIF(Transaktionen!A4:A5200,BA1437,Transaktionen!B4:B5200),8)</f>
        <v>0</v>
      </c>
      <c r="BC1437" s="53">
        <f>ROUND(IFERROR(SUM(BB1437*(VLOOKUP(BA1437,API!1:1048576,13,FALSE))),0),2)</f>
        <v>0</v>
      </c>
    </row>
    <row r="1438" spans="11:55" x14ac:dyDescent="0.25">
      <c r="K1438" s="147" t="s">
        <v>1765</v>
      </c>
      <c r="L1438" s="148" t="s">
        <v>2830</v>
      </c>
      <c r="M1438" s="148" t="s">
        <v>3780</v>
      </c>
      <c r="R1438" s="258"/>
      <c r="U1438">
        <f>ROUND(IFERROR(SUM(T1438*(VLOOKUP(S1438,API!1:1048576,13,FALSE))),0),2)</f>
        <v>0</v>
      </c>
      <c r="V1438">
        <f>ROUND(SUMIF(Investionen!A4:A5200,S1438,Investionen!G4:G5200),2)</f>
        <v>0</v>
      </c>
      <c r="BA1438" s="53"/>
      <c r="BB1438" s="53">
        <f>ROUND(SUMIF(Transaktionen!A4:A5200,BA1438,Transaktionen!B4:B5200),8)</f>
        <v>0</v>
      </c>
      <c r="BC1438" s="53">
        <f>ROUND(IFERROR(SUM(BB1438*(VLOOKUP(BA1438,API!1:1048576,13,FALSE))),0),2)</f>
        <v>0</v>
      </c>
    </row>
    <row r="1439" spans="11:55" x14ac:dyDescent="0.25">
      <c r="K1439" s="147" t="s">
        <v>2068</v>
      </c>
      <c r="L1439" s="148" t="s">
        <v>3917</v>
      </c>
      <c r="M1439" s="148" t="s">
        <v>3918</v>
      </c>
      <c r="R1439" s="258"/>
      <c r="U1439">
        <f>ROUND(IFERROR(SUM(T1439*(VLOOKUP(S1439,API!1:1048576,13,FALSE))),0),2)</f>
        <v>0</v>
      </c>
      <c r="V1439">
        <f>ROUND(SUMIF(Investionen!A4:A5200,S1439,Investionen!G4:G5200),2)</f>
        <v>0</v>
      </c>
      <c r="BA1439" s="53"/>
      <c r="BB1439" s="53">
        <f>ROUND(SUMIF(Transaktionen!A4:A5200,BA1439,Transaktionen!B4:B5200),8)</f>
        <v>0</v>
      </c>
      <c r="BC1439" s="53">
        <f>ROUND(IFERROR(SUM(BB1439*(VLOOKUP(BA1439,API!1:1048576,13,FALSE))),0),2)</f>
        <v>0</v>
      </c>
    </row>
    <row r="1440" spans="11:55" x14ac:dyDescent="0.25">
      <c r="K1440" s="147" t="s">
        <v>1690</v>
      </c>
      <c r="L1440" s="148" t="s">
        <v>2959</v>
      </c>
      <c r="M1440" s="148" t="s">
        <v>3735</v>
      </c>
      <c r="R1440" s="258"/>
      <c r="U1440">
        <f>ROUND(IFERROR(SUM(T1440*(VLOOKUP(S1440,API!1:1048576,13,FALSE))),0),2)</f>
        <v>0</v>
      </c>
      <c r="V1440">
        <f>ROUND(SUMIF(Investionen!A4:A5200,S1440,Investionen!G4:G5200),2)</f>
        <v>0</v>
      </c>
      <c r="BA1440" s="53"/>
      <c r="BB1440" s="53">
        <f>ROUND(SUMIF(Transaktionen!A4:A5200,BA1440,Transaktionen!B4:B5200),8)</f>
        <v>0</v>
      </c>
      <c r="BC1440" s="53">
        <f>ROUND(IFERROR(SUM(BB1440*(VLOOKUP(BA1440,API!1:1048576,13,FALSE))),0),2)</f>
        <v>0</v>
      </c>
    </row>
    <row r="1441" spans="11:55" x14ac:dyDescent="0.25">
      <c r="K1441" s="145" t="s">
        <v>2345</v>
      </c>
      <c r="L1441" s="146" t="s">
        <v>2948</v>
      </c>
      <c r="M1441" s="146" t="s">
        <v>4292</v>
      </c>
      <c r="R1441" s="258"/>
      <c r="U1441">
        <f>ROUND(IFERROR(SUM(T1441*(VLOOKUP(S1441,API!1:1048576,13,FALSE))),0),2)</f>
        <v>0</v>
      </c>
      <c r="V1441">
        <f>ROUND(SUMIF(Investionen!A4:A5200,S1441,Investionen!G4:G5200),2)</f>
        <v>0</v>
      </c>
      <c r="BA1441" s="53"/>
      <c r="BB1441" s="53">
        <f>ROUND(SUMIF(Transaktionen!A4:A5200,BA1441,Transaktionen!B4:B5200),8)</f>
        <v>0</v>
      </c>
      <c r="BC1441" s="53">
        <f>ROUND(IFERROR(SUM(BB1441*(VLOOKUP(BA1441,API!1:1048576,13,FALSE))),0),2)</f>
        <v>0</v>
      </c>
    </row>
    <row r="1442" spans="11:55" x14ac:dyDescent="0.25">
      <c r="K1442" s="145" t="s">
        <v>2186</v>
      </c>
      <c r="L1442" s="146" t="s">
        <v>4170</v>
      </c>
      <c r="M1442" s="146" t="s">
        <v>4171</v>
      </c>
      <c r="R1442" s="258"/>
      <c r="U1442">
        <f>ROUND(IFERROR(SUM(T1442*(VLOOKUP(S1442,API!1:1048576,13,FALSE))),0),2)</f>
        <v>0</v>
      </c>
      <c r="V1442">
        <f>ROUND(SUMIF(Investionen!A4:A5200,S1442,Investionen!G4:G5200),2)</f>
        <v>0</v>
      </c>
      <c r="BA1442" s="53"/>
      <c r="BB1442" s="53">
        <f>ROUND(SUMIF(Transaktionen!A4:A5200,BA1442,Transaktionen!B4:B5200),8)</f>
        <v>0</v>
      </c>
      <c r="BC1442" s="53">
        <f>ROUND(IFERROR(SUM(BB1442*(VLOOKUP(BA1442,API!1:1048576,13,FALSE))),0),2)</f>
        <v>0</v>
      </c>
    </row>
    <row r="1443" spans="11:55" x14ac:dyDescent="0.25">
      <c r="K1443" s="145" t="s">
        <v>2092</v>
      </c>
      <c r="L1443" s="146" t="s">
        <v>4071</v>
      </c>
      <c r="M1443" s="146" t="s">
        <v>4072</v>
      </c>
      <c r="R1443" s="258"/>
      <c r="U1443">
        <f>ROUND(IFERROR(SUM(T1443*(VLOOKUP(S1443,API!1:1048576,13,FALSE))),0),2)</f>
        <v>0</v>
      </c>
      <c r="V1443">
        <f>ROUND(SUMIF(Investionen!A4:A5200,S1443,Investionen!G4:G5200),2)</f>
        <v>0</v>
      </c>
      <c r="BA1443" s="53"/>
      <c r="BB1443" s="53">
        <f>ROUND(SUMIF(Transaktionen!A4:A5200,BA1443,Transaktionen!B4:B5200),8)</f>
        <v>0</v>
      </c>
      <c r="BC1443" s="53">
        <f>ROUND(IFERROR(SUM(BB1443*(VLOOKUP(BA1443,API!1:1048576,13,FALSE))),0),2)</f>
        <v>0</v>
      </c>
    </row>
    <row r="1444" spans="11:55" x14ac:dyDescent="0.25">
      <c r="K1444" s="145" t="s">
        <v>2314</v>
      </c>
      <c r="L1444" s="146" t="s">
        <v>2838</v>
      </c>
      <c r="M1444" s="146" t="s">
        <v>3644</v>
      </c>
      <c r="R1444" s="258"/>
      <c r="U1444">
        <f>ROUND(IFERROR(SUM(T1444*(VLOOKUP(S1444,API!1:1048576,13,FALSE))),0),2)</f>
        <v>0</v>
      </c>
      <c r="V1444">
        <f>ROUND(SUMIF(Investionen!A4:A5200,S1444,Investionen!G4:G5200),2)</f>
        <v>0</v>
      </c>
      <c r="BA1444" s="53"/>
      <c r="BB1444" s="53">
        <f>ROUND(SUMIF(Transaktionen!A4:A5200,BA1444,Transaktionen!B4:B5200),8)</f>
        <v>0</v>
      </c>
      <c r="BC1444" s="53">
        <f>ROUND(IFERROR(SUM(BB1444*(VLOOKUP(BA1444,API!1:1048576,13,FALSE))),0),2)</f>
        <v>0</v>
      </c>
    </row>
    <row r="1445" spans="11:55" x14ac:dyDescent="0.25">
      <c r="K1445" s="147" t="s">
        <v>2294</v>
      </c>
      <c r="L1445" s="148" t="s">
        <v>4268</v>
      </c>
      <c r="M1445" s="148" t="s">
        <v>4269</v>
      </c>
      <c r="R1445" s="258"/>
      <c r="U1445">
        <f>ROUND(IFERROR(SUM(T1445*(VLOOKUP(S1445,API!1:1048576,13,FALSE))),0),2)</f>
        <v>0</v>
      </c>
      <c r="V1445">
        <f>ROUND(SUMIF(Investionen!A4:A5200,S1445,Investionen!G4:G5200),2)</f>
        <v>0</v>
      </c>
      <c r="BA1445" s="53"/>
      <c r="BB1445" s="53">
        <f>ROUND(SUMIF(Transaktionen!A4:A5200,BA1445,Transaktionen!B4:B5200),8)</f>
        <v>0</v>
      </c>
      <c r="BC1445" s="53">
        <f>ROUND(IFERROR(SUM(BB1445*(VLOOKUP(BA1445,API!1:1048576,13,FALSE))),0),2)</f>
        <v>0</v>
      </c>
    </row>
    <row r="1446" spans="11:55" x14ac:dyDescent="0.25">
      <c r="K1446" s="145" t="s">
        <v>1919</v>
      </c>
      <c r="L1446" s="146" t="s">
        <v>3909</v>
      </c>
      <c r="M1446" s="146" t="s">
        <v>3910</v>
      </c>
      <c r="R1446" s="258"/>
      <c r="U1446">
        <f>ROUND(IFERROR(SUM(T1446*(VLOOKUP(S1446,API!1:1048576,13,FALSE))),0),2)</f>
        <v>0</v>
      </c>
      <c r="V1446">
        <f>ROUND(SUMIF(Investionen!A4:A5200,S1446,Investionen!G4:G5200),2)</f>
        <v>0</v>
      </c>
      <c r="BA1446" s="53"/>
      <c r="BB1446" s="53">
        <f>ROUND(SUMIF(Transaktionen!A4:A5200,BA1446,Transaktionen!B4:B5200),8)</f>
        <v>0</v>
      </c>
      <c r="BC1446" s="53">
        <f>ROUND(IFERROR(SUM(BB1446*(VLOOKUP(BA1446,API!1:1048576,13,FALSE))),0),2)</f>
        <v>0</v>
      </c>
    </row>
    <row r="1447" spans="11:55" x14ac:dyDescent="0.25">
      <c r="K1447" s="147" t="s">
        <v>1811</v>
      </c>
      <c r="L1447" s="148" t="s">
        <v>2940</v>
      </c>
      <c r="M1447" s="148" t="s">
        <v>3814</v>
      </c>
      <c r="R1447" s="258"/>
      <c r="U1447">
        <f>ROUND(IFERROR(SUM(T1447*(VLOOKUP(S1447,API!1:1048576,13,FALSE))),0),2)</f>
        <v>0</v>
      </c>
      <c r="V1447">
        <f>ROUND(SUMIF(Investionen!A4:A5200,S1447,Investionen!G4:G5200),2)</f>
        <v>0</v>
      </c>
      <c r="BA1447" s="53"/>
      <c r="BB1447" s="53">
        <f>ROUND(SUMIF(Transaktionen!A4:A5200,BA1447,Transaktionen!B4:B5200),8)</f>
        <v>0</v>
      </c>
      <c r="BC1447" s="53">
        <f>ROUND(IFERROR(SUM(BB1447*(VLOOKUP(BA1447,API!1:1048576,13,FALSE))),0),2)</f>
        <v>0</v>
      </c>
    </row>
    <row r="1448" spans="11:55" x14ac:dyDescent="0.25">
      <c r="K1448" s="147" t="s">
        <v>1883</v>
      </c>
      <c r="L1448" s="148" t="s">
        <v>2764</v>
      </c>
      <c r="M1448" s="148" t="s">
        <v>3880</v>
      </c>
      <c r="R1448" s="258"/>
      <c r="U1448">
        <f>ROUND(IFERROR(SUM(T1448*(VLOOKUP(S1448,API!1:1048576,13,FALSE))),0),2)</f>
        <v>0</v>
      </c>
      <c r="V1448">
        <f>ROUND(SUMIF(Investionen!A4:A5200,S1448,Investionen!G4:G5200),2)</f>
        <v>0</v>
      </c>
      <c r="BA1448" s="53"/>
      <c r="BB1448" s="53">
        <f>ROUND(SUMIF(Transaktionen!A4:A5200,BA1448,Transaktionen!B4:B5200),8)</f>
        <v>0</v>
      </c>
      <c r="BC1448" s="53">
        <f>ROUND(IFERROR(SUM(BB1448*(VLOOKUP(BA1448,API!1:1048576,13,FALSE))),0),2)</f>
        <v>0</v>
      </c>
    </row>
    <row r="1449" spans="11:55" x14ac:dyDescent="0.25">
      <c r="K1449" s="147" t="s">
        <v>1850</v>
      </c>
      <c r="L1449" s="148" t="s">
        <v>3017</v>
      </c>
      <c r="M1449" s="148" t="s">
        <v>3856</v>
      </c>
      <c r="R1449" s="258"/>
      <c r="U1449">
        <f>ROUND(IFERROR(SUM(T1449*(VLOOKUP(S1449,API!1:1048576,13,FALSE))),0),2)</f>
        <v>0</v>
      </c>
      <c r="V1449">
        <f>ROUND(SUMIF(Investionen!A4:A5200,S1449,Investionen!G4:G5200),2)</f>
        <v>0</v>
      </c>
      <c r="BA1449" s="53"/>
      <c r="BB1449" s="53">
        <f>ROUND(SUMIF(Transaktionen!A4:A5200,BA1449,Transaktionen!B4:B5200),8)</f>
        <v>0</v>
      </c>
      <c r="BC1449" s="53">
        <f>ROUND(IFERROR(SUM(BB1449*(VLOOKUP(BA1449,API!1:1048576,13,FALSE))),0),2)</f>
        <v>0</v>
      </c>
    </row>
    <row r="1450" spans="11:55" x14ac:dyDescent="0.25">
      <c r="K1450" s="145" t="s">
        <v>1548</v>
      </c>
      <c r="L1450" s="146" t="s">
        <v>3595</v>
      </c>
      <c r="M1450" s="146" t="s">
        <v>3596</v>
      </c>
      <c r="R1450" s="258"/>
      <c r="U1450">
        <f>ROUND(IFERROR(SUM(T1450*(VLOOKUP(S1450,API!1:1048576,13,FALSE))),0),2)</f>
        <v>0</v>
      </c>
      <c r="V1450">
        <f>ROUND(SUMIF(Investionen!A4:A5200,S1450,Investionen!G4:G5200),2)</f>
        <v>0</v>
      </c>
      <c r="BA1450" s="53"/>
      <c r="BB1450" s="53">
        <f>ROUND(SUMIF(Transaktionen!A4:A5200,BA1450,Transaktionen!B4:B5200),8)</f>
        <v>0</v>
      </c>
      <c r="BC1450" s="53">
        <f>ROUND(IFERROR(SUM(BB1450*(VLOOKUP(BA1450,API!1:1048576,13,FALSE))),0),2)</f>
        <v>0</v>
      </c>
    </row>
    <row r="1451" spans="11:55" x14ac:dyDescent="0.25">
      <c r="K1451" s="147" t="s">
        <v>2229</v>
      </c>
      <c r="L1451" s="148" t="s">
        <v>4261</v>
      </c>
      <c r="M1451" s="148" t="s">
        <v>4262</v>
      </c>
      <c r="R1451" s="258"/>
      <c r="U1451">
        <f>ROUND(IFERROR(SUM(T1451*(VLOOKUP(S1451,API!1:1048576,13,FALSE))),0),2)</f>
        <v>0</v>
      </c>
      <c r="V1451">
        <f>ROUND(SUMIF(Investionen!A4:A5200,S1451,Investionen!G4:G5200),2)</f>
        <v>0</v>
      </c>
      <c r="BA1451" s="53"/>
      <c r="BB1451" s="53">
        <f>ROUND(SUMIF(Transaktionen!A4:A5200,BA1451,Transaktionen!B4:B5200),8)</f>
        <v>0</v>
      </c>
      <c r="BC1451" s="53">
        <f>ROUND(IFERROR(SUM(BB1451*(VLOOKUP(BA1451,API!1:1048576,13,FALSE))),0),2)</f>
        <v>0</v>
      </c>
    </row>
    <row r="1452" spans="11:55" x14ac:dyDescent="0.25">
      <c r="K1452" s="147" t="s">
        <v>1295</v>
      </c>
      <c r="L1452" s="148" t="s">
        <v>2812</v>
      </c>
      <c r="M1452" s="148" t="s">
        <v>3342</v>
      </c>
      <c r="R1452" s="258"/>
      <c r="U1452">
        <f>ROUND(IFERROR(SUM(T1452*(VLOOKUP(S1452,API!1:1048576,13,FALSE))),0),2)</f>
        <v>0</v>
      </c>
      <c r="V1452">
        <f>ROUND(SUMIF(Investionen!A4:A5200,S1452,Investionen!G4:G5200),2)</f>
        <v>0</v>
      </c>
      <c r="BA1452" s="53"/>
      <c r="BB1452" s="53">
        <f>ROUND(SUMIF(Transaktionen!A4:A5200,BA1452,Transaktionen!B4:B5200),8)</f>
        <v>0</v>
      </c>
      <c r="BC1452" s="53">
        <f>ROUND(IFERROR(SUM(BB1452*(VLOOKUP(BA1452,API!1:1048576,13,FALSE))),0),2)</f>
        <v>0</v>
      </c>
    </row>
    <row r="1453" spans="11:55" x14ac:dyDescent="0.25">
      <c r="K1453" s="147" t="s">
        <v>2642</v>
      </c>
      <c r="L1453" s="148" t="s">
        <v>3805</v>
      </c>
      <c r="M1453" s="148" t="s">
        <v>4169</v>
      </c>
      <c r="R1453" s="258"/>
      <c r="U1453">
        <f>ROUND(IFERROR(SUM(T1453*(VLOOKUP(S1453,API!1:1048576,13,FALSE))),0),2)</f>
        <v>0</v>
      </c>
      <c r="V1453">
        <f>ROUND(SUMIF(Investionen!A4:A5200,S1453,Investionen!G4:G5200),2)</f>
        <v>0</v>
      </c>
      <c r="BA1453" s="53"/>
      <c r="BB1453" s="53">
        <f>ROUND(SUMIF(Transaktionen!A4:A5200,BA1453,Transaktionen!B4:B5200),8)</f>
        <v>0</v>
      </c>
      <c r="BC1453" s="53">
        <f>ROUND(IFERROR(SUM(BB1453*(VLOOKUP(BA1453,API!1:1048576,13,FALSE))),0),2)</f>
        <v>0</v>
      </c>
    </row>
    <row r="1454" spans="11:55" x14ac:dyDescent="0.25">
      <c r="K1454" s="147" t="s">
        <v>2054</v>
      </c>
      <c r="L1454" s="148" t="s">
        <v>2969</v>
      </c>
      <c r="M1454" s="148" t="s">
        <v>4050</v>
      </c>
      <c r="R1454" s="258"/>
      <c r="U1454">
        <f>ROUND(IFERROR(SUM(T1454*(VLOOKUP(S1454,API!1:1048576,13,FALSE))),0),2)</f>
        <v>0</v>
      </c>
      <c r="V1454">
        <f>ROUND(SUMIF(Investionen!A4:A5200,S1454,Investionen!G4:G5200),2)</f>
        <v>0</v>
      </c>
      <c r="BA1454" s="53"/>
      <c r="BB1454" s="53">
        <f>ROUND(SUMIF(Transaktionen!A4:A5200,BA1454,Transaktionen!B4:B5200),8)</f>
        <v>0</v>
      </c>
      <c r="BC1454" s="53">
        <f>ROUND(IFERROR(SUM(BB1454*(VLOOKUP(BA1454,API!1:1048576,13,FALSE))),0),2)</f>
        <v>0</v>
      </c>
    </row>
    <row r="1455" spans="11:55" x14ac:dyDescent="0.25">
      <c r="K1455" s="147" t="s">
        <v>1840</v>
      </c>
      <c r="L1455" s="148" t="s">
        <v>3004</v>
      </c>
      <c r="M1455" s="148" t="s">
        <v>3903</v>
      </c>
      <c r="R1455" s="258"/>
      <c r="U1455">
        <f>ROUND(IFERROR(SUM(T1455*(VLOOKUP(S1455,API!1:1048576,13,FALSE))),0),2)</f>
        <v>0</v>
      </c>
      <c r="V1455">
        <f>ROUND(SUMIF(Investionen!A4:A5200,S1455,Investionen!G4:G5200),2)</f>
        <v>0</v>
      </c>
      <c r="BA1455" s="53"/>
      <c r="BB1455" s="53">
        <f>ROUND(SUMIF(Transaktionen!A4:A5200,BA1455,Transaktionen!B4:B5200),8)</f>
        <v>0</v>
      </c>
      <c r="BC1455" s="53">
        <f>ROUND(IFERROR(SUM(BB1455*(VLOOKUP(BA1455,API!1:1048576,13,FALSE))),0),2)</f>
        <v>0</v>
      </c>
    </row>
    <row r="1456" spans="11:55" x14ac:dyDescent="0.25">
      <c r="K1456" s="147" t="s">
        <v>1763</v>
      </c>
      <c r="L1456" s="148" t="s">
        <v>3896</v>
      </c>
      <c r="M1456" s="148" t="s">
        <v>3973</v>
      </c>
      <c r="R1456" s="258"/>
      <c r="U1456">
        <f>ROUND(IFERROR(SUM(T1456*(VLOOKUP(S1456,API!1:1048576,13,FALSE))),0),2)</f>
        <v>0</v>
      </c>
      <c r="V1456">
        <f>ROUND(SUMIF(Investionen!A4:A5200,S1456,Investionen!G4:G5200),2)</f>
        <v>0</v>
      </c>
      <c r="BA1456" s="53"/>
      <c r="BB1456" s="53">
        <f>ROUND(SUMIF(Transaktionen!A4:A5200,BA1456,Transaktionen!B4:B5200),8)</f>
        <v>0</v>
      </c>
      <c r="BC1456" s="53">
        <f>ROUND(IFERROR(SUM(BB1456*(VLOOKUP(BA1456,API!1:1048576,13,FALSE))),0),2)</f>
        <v>0</v>
      </c>
    </row>
    <row r="1457" spans="11:55" x14ac:dyDescent="0.25">
      <c r="K1457" s="145" t="s">
        <v>2669</v>
      </c>
      <c r="L1457" s="146" t="s">
        <v>2987</v>
      </c>
      <c r="M1457" s="146" t="s">
        <v>3877</v>
      </c>
      <c r="R1457" s="258"/>
      <c r="U1457">
        <f>ROUND(IFERROR(SUM(T1457*(VLOOKUP(S1457,API!1:1048576,13,FALSE))),0),2)</f>
        <v>0</v>
      </c>
      <c r="V1457">
        <f>ROUND(SUMIF(Investionen!A4:A5200,S1457,Investionen!G4:G5200),2)</f>
        <v>0</v>
      </c>
      <c r="BA1457" s="53"/>
      <c r="BB1457" s="53">
        <f>ROUND(SUMIF(Transaktionen!A4:A5200,BA1457,Transaktionen!B4:B5200),8)</f>
        <v>0</v>
      </c>
      <c r="BC1457" s="53">
        <f>ROUND(IFERROR(SUM(BB1457*(VLOOKUP(BA1457,API!1:1048576,13,FALSE))),0),2)</f>
        <v>0</v>
      </c>
    </row>
    <row r="1458" spans="11:55" x14ac:dyDescent="0.25">
      <c r="K1458" s="145" t="s">
        <v>1781</v>
      </c>
      <c r="L1458" s="146" t="s">
        <v>2928</v>
      </c>
      <c r="M1458" s="146" t="s">
        <v>3820</v>
      </c>
      <c r="R1458" s="258"/>
      <c r="U1458">
        <f>ROUND(IFERROR(SUM(T1458*(VLOOKUP(S1458,API!1:1048576,13,FALSE))),0),2)</f>
        <v>0</v>
      </c>
      <c r="V1458">
        <f>ROUND(SUMIF(Investionen!A4:A5200,S1458,Investionen!G4:G5200),2)</f>
        <v>0</v>
      </c>
      <c r="BA1458" s="53"/>
      <c r="BB1458" s="53">
        <f>ROUND(SUMIF(Transaktionen!A4:A5200,BA1458,Transaktionen!B4:B5200),8)</f>
        <v>0</v>
      </c>
      <c r="BC1458" s="53">
        <f>ROUND(IFERROR(SUM(BB1458*(VLOOKUP(BA1458,API!1:1048576,13,FALSE))),0),2)</f>
        <v>0</v>
      </c>
    </row>
    <row r="1459" spans="11:55" x14ac:dyDescent="0.25">
      <c r="K1459" s="145" t="s">
        <v>1633</v>
      </c>
      <c r="L1459" s="146" t="s">
        <v>2801</v>
      </c>
      <c r="M1459" s="146" t="s">
        <v>3673</v>
      </c>
      <c r="R1459" s="258"/>
      <c r="U1459">
        <f>ROUND(IFERROR(SUM(T1459*(VLOOKUP(S1459,API!1:1048576,13,FALSE))),0),2)</f>
        <v>0</v>
      </c>
      <c r="V1459">
        <f>ROUND(SUMIF(Investionen!A4:A5200,S1459,Investionen!G4:G5200),2)</f>
        <v>0</v>
      </c>
      <c r="BA1459" s="53"/>
      <c r="BB1459" s="53">
        <f>ROUND(SUMIF(Transaktionen!A4:A5200,BA1459,Transaktionen!B4:B5200),8)</f>
        <v>0</v>
      </c>
      <c r="BC1459" s="53">
        <f>ROUND(IFERROR(SUM(BB1459*(VLOOKUP(BA1459,API!1:1048576,13,FALSE))),0),2)</f>
        <v>0</v>
      </c>
    </row>
    <row r="1460" spans="11:55" x14ac:dyDescent="0.25">
      <c r="K1460" s="147" t="s">
        <v>1447</v>
      </c>
      <c r="L1460" s="148" t="s">
        <v>2786</v>
      </c>
      <c r="M1460" s="148" t="s">
        <v>3472</v>
      </c>
      <c r="R1460" s="258"/>
      <c r="U1460">
        <f>ROUND(IFERROR(SUM(T1460*(VLOOKUP(S1460,API!1:1048576,13,FALSE))),0),2)</f>
        <v>0</v>
      </c>
      <c r="V1460">
        <f>ROUND(SUMIF(Investionen!A4:A5200,S1460,Investionen!G4:G5200),2)</f>
        <v>0</v>
      </c>
      <c r="BA1460" s="53"/>
      <c r="BB1460" s="53">
        <f>ROUND(SUMIF(Transaktionen!A4:A5200,BA1460,Transaktionen!B4:B5200),8)</f>
        <v>0</v>
      </c>
      <c r="BC1460" s="53">
        <f>ROUND(IFERROR(SUM(BB1460*(VLOOKUP(BA1460,API!1:1048576,13,FALSE))),0),2)</f>
        <v>0</v>
      </c>
    </row>
    <row r="1461" spans="11:55" x14ac:dyDescent="0.25">
      <c r="K1461" s="145" t="s">
        <v>1519</v>
      </c>
      <c r="L1461" s="146" t="s">
        <v>3496</v>
      </c>
      <c r="M1461" s="146" t="s">
        <v>3497</v>
      </c>
      <c r="R1461" s="258"/>
      <c r="U1461">
        <f>ROUND(IFERROR(SUM(T1461*(VLOOKUP(S1461,API!1:1048576,13,FALSE))),0),2)</f>
        <v>0</v>
      </c>
      <c r="V1461">
        <f>ROUND(SUMIF(Investionen!A4:A5200,S1461,Investionen!G4:G5200),2)</f>
        <v>0</v>
      </c>
      <c r="BA1461" s="53"/>
      <c r="BB1461" s="53">
        <f>ROUND(SUMIF(Transaktionen!A4:A5200,BA1461,Transaktionen!B4:B5200),8)</f>
        <v>0</v>
      </c>
      <c r="BC1461" s="53">
        <f>ROUND(IFERROR(SUM(BB1461*(VLOOKUP(BA1461,API!1:1048576,13,FALSE))),0),2)</f>
        <v>0</v>
      </c>
    </row>
    <row r="1462" spans="11:55" x14ac:dyDescent="0.25">
      <c r="K1462" s="145" t="s">
        <v>1802</v>
      </c>
      <c r="L1462" s="146" t="s">
        <v>3798</v>
      </c>
      <c r="M1462" s="146" t="s">
        <v>3799</v>
      </c>
      <c r="R1462" s="258"/>
      <c r="U1462">
        <f>ROUND(IFERROR(SUM(T1462*(VLOOKUP(S1462,API!1:1048576,13,FALSE))),0),2)</f>
        <v>0</v>
      </c>
      <c r="V1462">
        <f>ROUND(SUMIF(Investionen!A4:A5200,S1462,Investionen!G4:G5200),2)</f>
        <v>0</v>
      </c>
      <c r="BA1462" s="53"/>
      <c r="BB1462" s="53">
        <f>ROUND(SUMIF(Transaktionen!A4:A5200,BA1462,Transaktionen!B4:B5200),8)</f>
        <v>0</v>
      </c>
      <c r="BC1462" s="53">
        <f>ROUND(IFERROR(SUM(BB1462*(VLOOKUP(BA1462,API!1:1048576,13,FALSE))),0),2)</f>
        <v>0</v>
      </c>
    </row>
    <row r="1463" spans="11:55" x14ac:dyDescent="0.25">
      <c r="K1463" s="147" t="s">
        <v>1364</v>
      </c>
      <c r="L1463" s="148" t="s">
        <v>3384</v>
      </c>
      <c r="M1463" s="148" t="s">
        <v>3385</v>
      </c>
      <c r="R1463" s="258"/>
      <c r="U1463">
        <f>ROUND(IFERROR(SUM(T1463*(VLOOKUP(S1463,API!1:1048576,13,FALSE))),0),2)</f>
        <v>0</v>
      </c>
      <c r="V1463">
        <f>ROUND(SUMIF(Investionen!A4:A5200,S1463,Investionen!G4:G5200),2)</f>
        <v>0</v>
      </c>
      <c r="BA1463" s="53"/>
      <c r="BB1463" s="53">
        <f>ROUND(SUMIF(Transaktionen!A4:A5200,BA1463,Transaktionen!B4:B5200),8)</f>
        <v>0</v>
      </c>
      <c r="BC1463" s="53">
        <f>ROUND(IFERROR(SUM(BB1463*(VLOOKUP(BA1463,API!1:1048576,13,FALSE))),0),2)</f>
        <v>0</v>
      </c>
    </row>
    <row r="1464" spans="11:55" x14ac:dyDescent="0.25">
      <c r="K1464" s="147" t="s">
        <v>2320</v>
      </c>
      <c r="L1464" s="148" t="s">
        <v>3875</v>
      </c>
      <c r="M1464" s="148" t="s">
        <v>3876</v>
      </c>
      <c r="R1464" s="258"/>
      <c r="U1464">
        <f>ROUND(IFERROR(SUM(T1464*(VLOOKUP(S1464,API!1:1048576,13,FALSE))),0),2)</f>
        <v>0</v>
      </c>
      <c r="V1464">
        <f>ROUND(SUMIF(Investionen!A4:A5200,S1464,Investionen!G4:G5200),2)</f>
        <v>0</v>
      </c>
      <c r="BA1464" s="53"/>
      <c r="BB1464" s="53">
        <f>ROUND(SUMIF(Transaktionen!A4:A5200,BA1464,Transaktionen!B4:B5200),8)</f>
        <v>0</v>
      </c>
      <c r="BC1464" s="53">
        <f>ROUND(IFERROR(SUM(BB1464*(VLOOKUP(BA1464,API!1:1048576,13,FALSE))),0),2)</f>
        <v>0</v>
      </c>
    </row>
    <row r="1465" spans="11:55" x14ac:dyDescent="0.25">
      <c r="K1465" s="145" t="s">
        <v>1831</v>
      </c>
      <c r="L1465" s="146" t="s">
        <v>2979</v>
      </c>
      <c r="M1465" s="146" t="s">
        <v>3819</v>
      </c>
      <c r="R1465" s="258"/>
      <c r="U1465">
        <f>ROUND(IFERROR(SUM(T1465*(VLOOKUP(S1465,API!1:1048576,13,FALSE))),0),2)</f>
        <v>0</v>
      </c>
      <c r="V1465">
        <f>ROUND(SUMIF(Investionen!A4:A5200,S1465,Investionen!G4:G5200),2)</f>
        <v>0</v>
      </c>
      <c r="BA1465" s="53"/>
      <c r="BB1465" s="53">
        <f>ROUND(SUMIF(Transaktionen!A4:A5200,BA1465,Transaktionen!B4:B5200),8)</f>
        <v>0</v>
      </c>
      <c r="BC1465" s="53">
        <f>ROUND(IFERROR(SUM(BB1465*(VLOOKUP(BA1465,API!1:1048576,13,FALSE))),0),2)</f>
        <v>0</v>
      </c>
    </row>
    <row r="1466" spans="11:55" x14ac:dyDescent="0.25">
      <c r="K1466" s="145" t="s">
        <v>2640</v>
      </c>
      <c r="L1466" s="146" t="s">
        <v>4104</v>
      </c>
      <c r="M1466" s="146" t="s">
        <v>4105</v>
      </c>
      <c r="R1466" s="258"/>
      <c r="U1466">
        <f>ROUND(IFERROR(SUM(T1466*(VLOOKUP(S1466,API!1:1048576,13,FALSE))),0),2)</f>
        <v>0</v>
      </c>
      <c r="V1466">
        <f>ROUND(SUMIF(Investionen!A4:A5200,S1466,Investionen!G4:G5200),2)</f>
        <v>0</v>
      </c>
      <c r="BA1466" s="53"/>
      <c r="BB1466" s="53">
        <f>ROUND(SUMIF(Transaktionen!A4:A5200,BA1466,Transaktionen!B4:B5200),8)</f>
        <v>0</v>
      </c>
      <c r="BC1466" s="53">
        <f>ROUND(IFERROR(SUM(BB1466*(VLOOKUP(BA1466,API!1:1048576,13,FALSE))),0),2)</f>
        <v>0</v>
      </c>
    </row>
    <row r="1467" spans="11:55" x14ac:dyDescent="0.25">
      <c r="K1467" s="147" t="s">
        <v>1731</v>
      </c>
      <c r="L1467" s="148" t="s">
        <v>3758</v>
      </c>
      <c r="M1467" s="148" t="s">
        <v>3759</v>
      </c>
      <c r="R1467" s="258"/>
      <c r="U1467">
        <f>ROUND(IFERROR(SUM(T1467*(VLOOKUP(S1467,API!1:1048576,13,FALSE))),0),2)</f>
        <v>0</v>
      </c>
      <c r="V1467">
        <f>ROUND(SUMIF(Investionen!A4:A5200,S1467,Investionen!G4:G5200),2)</f>
        <v>0</v>
      </c>
      <c r="BA1467" s="53"/>
      <c r="BB1467" s="53">
        <f>ROUND(SUMIF(Transaktionen!A4:A5200,BA1467,Transaktionen!B4:B5200),8)</f>
        <v>0</v>
      </c>
      <c r="BC1467" s="53">
        <f>ROUND(IFERROR(SUM(BB1467*(VLOOKUP(BA1467,API!1:1048576,13,FALSE))),0),2)</f>
        <v>0</v>
      </c>
    </row>
    <row r="1468" spans="11:55" x14ac:dyDescent="0.25">
      <c r="K1468" s="147" t="s">
        <v>2012</v>
      </c>
      <c r="L1468" s="148" t="s">
        <v>3782</v>
      </c>
      <c r="M1468" s="148" t="s">
        <v>3783</v>
      </c>
      <c r="R1468" s="258"/>
      <c r="U1468">
        <f>ROUND(IFERROR(SUM(T1468*(VLOOKUP(S1468,API!1:1048576,13,FALSE))),0),2)</f>
        <v>0</v>
      </c>
      <c r="V1468">
        <f>ROUND(SUMIF(Investionen!A4:A5200,S1468,Investionen!G4:G5200),2)</f>
        <v>0</v>
      </c>
      <c r="BA1468" s="53"/>
      <c r="BB1468" s="53">
        <f>ROUND(SUMIF(Transaktionen!A4:A5200,BA1468,Transaktionen!B4:B5200),8)</f>
        <v>0</v>
      </c>
      <c r="BC1468" s="53">
        <f>ROUND(IFERROR(SUM(BB1468*(VLOOKUP(BA1468,API!1:1048576,13,FALSE))),0),2)</f>
        <v>0</v>
      </c>
    </row>
    <row r="1469" spans="11:55" x14ac:dyDescent="0.25">
      <c r="K1469" s="145" t="s">
        <v>1884</v>
      </c>
      <c r="L1469" s="146" t="s">
        <v>3008</v>
      </c>
      <c r="M1469" s="146" t="s">
        <v>3879</v>
      </c>
      <c r="R1469" s="258"/>
      <c r="U1469">
        <f>ROUND(IFERROR(SUM(T1469*(VLOOKUP(S1469,API!1:1048576,13,FALSE))),0),2)</f>
        <v>0</v>
      </c>
      <c r="V1469">
        <f>ROUND(SUMIF(Investionen!A4:A5200,S1469,Investionen!G4:G5200),2)</f>
        <v>0</v>
      </c>
      <c r="BA1469" s="53"/>
      <c r="BB1469" s="53">
        <f>ROUND(SUMIF(Transaktionen!A4:A5200,BA1469,Transaktionen!B4:B5200),8)</f>
        <v>0</v>
      </c>
      <c r="BC1469" s="53">
        <f>ROUND(IFERROR(SUM(BB1469*(VLOOKUP(BA1469,API!1:1048576,13,FALSE))),0),2)</f>
        <v>0</v>
      </c>
    </row>
    <row r="1470" spans="11:55" x14ac:dyDescent="0.25">
      <c r="K1470" s="145" t="s">
        <v>1615</v>
      </c>
      <c r="L1470" s="146" t="s">
        <v>3622</v>
      </c>
      <c r="M1470" s="146" t="s">
        <v>3623</v>
      </c>
      <c r="R1470" s="258"/>
      <c r="U1470">
        <f>ROUND(IFERROR(SUM(T1470*(VLOOKUP(S1470,API!1:1048576,13,FALSE))),0),2)</f>
        <v>0</v>
      </c>
      <c r="V1470">
        <f>ROUND(SUMIF(Investionen!A4:A5200,S1470,Investionen!G4:G5200),2)</f>
        <v>0</v>
      </c>
      <c r="BA1470" s="53"/>
      <c r="BB1470" s="53">
        <f>ROUND(SUMIF(Transaktionen!A4:A5200,BA1470,Transaktionen!B4:B5200),8)</f>
        <v>0</v>
      </c>
      <c r="BC1470" s="53">
        <f>ROUND(IFERROR(SUM(BB1470*(VLOOKUP(BA1470,API!1:1048576,13,FALSE))),0),2)</f>
        <v>0</v>
      </c>
    </row>
    <row r="1471" spans="11:55" x14ac:dyDescent="0.25">
      <c r="K1471" s="145" t="s">
        <v>1621</v>
      </c>
      <c r="L1471" s="146" t="s">
        <v>3641</v>
      </c>
      <c r="M1471" s="146" t="s">
        <v>3642</v>
      </c>
      <c r="R1471" s="258"/>
      <c r="U1471">
        <f>ROUND(IFERROR(SUM(T1471*(VLOOKUP(S1471,API!1:1048576,13,FALSE))),0),2)</f>
        <v>0</v>
      </c>
      <c r="V1471">
        <f>ROUND(SUMIF(Investionen!A4:A5200,S1471,Investionen!G4:G5200),2)</f>
        <v>0</v>
      </c>
      <c r="BA1471" s="53"/>
      <c r="BB1471" s="53">
        <f>ROUND(SUMIF(Transaktionen!A4:A5200,BA1471,Transaktionen!B4:B5200),8)</f>
        <v>0</v>
      </c>
      <c r="BC1471" s="53">
        <f>ROUND(IFERROR(SUM(BB1471*(VLOOKUP(BA1471,API!1:1048576,13,FALSE))),0),2)</f>
        <v>0</v>
      </c>
    </row>
    <row r="1472" spans="11:55" x14ac:dyDescent="0.25">
      <c r="K1472" s="147" t="s">
        <v>1986</v>
      </c>
      <c r="L1472" s="148" t="s">
        <v>2996</v>
      </c>
      <c r="M1472" s="148" t="s">
        <v>3966</v>
      </c>
      <c r="R1472" s="258"/>
      <c r="U1472">
        <f>ROUND(IFERROR(SUM(T1472*(VLOOKUP(S1472,API!1:1048576,13,FALSE))),0),2)</f>
        <v>0</v>
      </c>
      <c r="V1472">
        <f>ROUND(SUMIF(Investionen!A4:A5200,S1472,Investionen!G4:G5200),2)</f>
        <v>0</v>
      </c>
      <c r="BA1472" s="53"/>
      <c r="BB1472" s="53">
        <f>ROUND(SUMIF(Transaktionen!A4:A5200,BA1472,Transaktionen!B4:B5200),8)</f>
        <v>0</v>
      </c>
      <c r="BC1472" s="53">
        <f>ROUND(IFERROR(SUM(BB1472*(VLOOKUP(BA1472,API!1:1048576,13,FALSE))),0),2)</f>
        <v>0</v>
      </c>
    </row>
    <row r="1473" spans="11:55" x14ac:dyDescent="0.25">
      <c r="K1473" s="147" t="s">
        <v>1801</v>
      </c>
      <c r="L1473" s="148" t="s">
        <v>3841</v>
      </c>
      <c r="M1473" s="148" t="s">
        <v>3842</v>
      </c>
      <c r="R1473" s="258"/>
      <c r="U1473">
        <f>ROUND(IFERROR(SUM(T1473*(VLOOKUP(S1473,API!1:1048576,13,FALSE))),0),2)</f>
        <v>0</v>
      </c>
      <c r="V1473">
        <f>ROUND(SUMIF(Investionen!A4:A5200,S1473,Investionen!G4:G5200),2)</f>
        <v>0</v>
      </c>
      <c r="BA1473" s="53"/>
      <c r="BB1473" s="53">
        <f>ROUND(SUMIF(Transaktionen!A4:A5200,BA1473,Transaktionen!B4:B5200),8)</f>
        <v>0</v>
      </c>
      <c r="BC1473" s="53">
        <f>ROUND(IFERROR(SUM(BB1473*(VLOOKUP(BA1473,API!1:1048576,13,FALSE))),0),2)</f>
        <v>0</v>
      </c>
    </row>
    <row r="1474" spans="11:55" x14ac:dyDescent="0.25">
      <c r="K1474" s="145" t="s">
        <v>2335</v>
      </c>
      <c r="L1474" s="146" t="s">
        <v>4297</v>
      </c>
      <c r="M1474" s="146" t="s">
        <v>4298</v>
      </c>
      <c r="R1474" s="258"/>
      <c r="U1474">
        <f>ROUND(IFERROR(SUM(T1474*(VLOOKUP(S1474,API!1:1048576,13,FALSE))),0),2)</f>
        <v>0</v>
      </c>
      <c r="V1474">
        <f>ROUND(SUMIF(Investionen!A4:A5200,S1474,Investionen!G4:G5200),2)</f>
        <v>0</v>
      </c>
      <c r="BA1474" s="53"/>
      <c r="BB1474" s="53">
        <f>ROUND(SUMIF(Transaktionen!A4:A5200,BA1474,Transaktionen!B4:B5200),8)</f>
        <v>0</v>
      </c>
      <c r="BC1474" s="53">
        <f>ROUND(IFERROR(SUM(BB1474*(VLOOKUP(BA1474,API!1:1048576,13,FALSE))),0),2)</f>
        <v>0</v>
      </c>
    </row>
    <row r="1475" spans="11:55" x14ac:dyDescent="0.25">
      <c r="K1475" s="145" t="s">
        <v>2089</v>
      </c>
      <c r="L1475" s="146" t="s">
        <v>3024</v>
      </c>
      <c r="M1475" s="146" t="s">
        <v>4070</v>
      </c>
      <c r="R1475" s="258"/>
      <c r="U1475">
        <f>ROUND(IFERROR(SUM(T1475*(VLOOKUP(S1475,API!1:1048576,13,FALSE))),0),2)</f>
        <v>0</v>
      </c>
      <c r="V1475">
        <f>ROUND(SUMIF(Investionen!A4:A5200,S1475,Investionen!G4:G5200),2)</f>
        <v>0</v>
      </c>
      <c r="BA1475" s="53"/>
      <c r="BB1475" s="53">
        <f>ROUND(SUMIF(Transaktionen!A4:A5200,BA1475,Transaktionen!B4:B5200),8)</f>
        <v>0</v>
      </c>
      <c r="BC1475" s="53">
        <f>ROUND(IFERROR(SUM(BB1475*(VLOOKUP(BA1475,API!1:1048576,13,FALSE))),0),2)</f>
        <v>0</v>
      </c>
    </row>
    <row r="1476" spans="11:55" x14ac:dyDescent="0.25">
      <c r="K1476" s="147" t="s">
        <v>1547</v>
      </c>
      <c r="L1476" s="148" t="s">
        <v>3584</v>
      </c>
      <c r="M1476" s="148" t="s">
        <v>3585</v>
      </c>
      <c r="R1476" s="258"/>
      <c r="U1476">
        <f>ROUND(IFERROR(SUM(T1476*(VLOOKUP(S1476,API!1:1048576,13,FALSE))),0),2)</f>
        <v>0</v>
      </c>
      <c r="V1476">
        <f>ROUND(SUMIF(Investionen!A4:A5200,S1476,Investionen!G4:G5200),2)</f>
        <v>0</v>
      </c>
      <c r="BA1476" s="53"/>
      <c r="BB1476" s="53">
        <f>ROUND(SUMIF(Transaktionen!A4:A5200,BA1476,Transaktionen!B4:B5200),8)</f>
        <v>0</v>
      </c>
      <c r="BC1476" s="53">
        <f>ROUND(IFERROR(SUM(BB1476*(VLOOKUP(BA1476,API!1:1048576,13,FALSE))),0),2)</f>
        <v>0</v>
      </c>
    </row>
    <row r="1477" spans="11:55" x14ac:dyDescent="0.25">
      <c r="K1477" s="147" t="s">
        <v>2235</v>
      </c>
      <c r="L1477" s="148" t="s">
        <v>2962</v>
      </c>
      <c r="M1477" s="148" t="s">
        <v>4226</v>
      </c>
      <c r="R1477" s="258"/>
      <c r="U1477">
        <f>ROUND(IFERROR(SUM(T1477*(VLOOKUP(S1477,API!1:1048576,13,FALSE))),0),2)</f>
        <v>0</v>
      </c>
      <c r="V1477">
        <f>ROUND(SUMIF(Investionen!A4:A5200,S1477,Investionen!G4:G5200),2)</f>
        <v>0</v>
      </c>
      <c r="BA1477" s="53"/>
      <c r="BB1477" s="53">
        <f>ROUND(SUMIF(Transaktionen!A4:A5200,BA1477,Transaktionen!B4:B5200),8)</f>
        <v>0</v>
      </c>
      <c r="BC1477" s="53">
        <f>ROUND(IFERROR(SUM(BB1477*(VLOOKUP(BA1477,API!1:1048576,13,FALSE))),0),2)</f>
        <v>0</v>
      </c>
    </row>
    <row r="1478" spans="11:55" x14ac:dyDescent="0.25">
      <c r="K1478" s="147" t="s">
        <v>1663</v>
      </c>
      <c r="L1478" s="148" t="s">
        <v>3646</v>
      </c>
      <c r="M1478" s="148" t="s">
        <v>3647</v>
      </c>
      <c r="R1478" s="258"/>
      <c r="U1478">
        <f>ROUND(IFERROR(SUM(T1478*(VLOOKUP(S1478,API!1:1048576,13,FALSE))),0),2)</f>
        <v>0</v>
      </c>
      <c r="V1478">
        <f>ROUND(SUMIF(Investionen!A4:A5200,S1478,Investionen!G4:G5200),2)</f>
        <v>0</v>
      </c>
      <c r="BA1478" s="53"/>
      <c r="BB1478" s="53">
        <f>ROUND(SUMIF(Transaktionen!A4:A5200,BA1478,Transaktionen!B4:B5200),8)</f>
        <v>0</v>
      </c>
      <c r="BC1478" s="53">
        <f>ROUND(IFERROR(SUM(BB1478*(VLOOKUP(BA1478,API!1:1048576,13,FALSE))),0),2)</f>
        <v>0</v>
      </c>
    </row>
    <row r="1479" spans="11:55" x14ac:dyDescent="0.25">
      <c r="K1479" s="145" t="s">
        <v>2422</v>
      </c>
      <c r="L1479" s="146" t="s">
        <v>2964</v>
      </c>
      <c r="M1479" s="146" t="s">
        <v>3674</v>
      </c>
      <c r="R1479" s="258"/>
      <c r="U1479">
        <f>ROUND(IFERROR(SUM(T1479*(VLOOKUP(S1479,API!1:1048576,13,FALSE))),0),2)</f>
        <v>0</v>
      </c>
      <c r="V1479">
        <f>ROUND(SUMIF(Investionen!A4:A5200,S1479,Investionen!G4:G5200),2)</f>
        <v>0</v>
      </c>
      <c r="BA1479" s="53"/>
      <c r="BB1479" s="53">
        <f>ROUND(SUMIF(Transaktionen!A4:A5200,BA1479,Transaktionen!B4:B5200),8)</f>
        <v>0</v>
      </c>
      <c r="BC1479" s="53">
        <f>ROUND(IFERROR(SUM(BB1479*(VLOOKUP(BA1479,API!1:1048576,13,FALSE))),0),2)</f>
        <v>0</v>
      </c>
    </row>
    <row r="1480" spans="11:55" x14ac:dyDescent="0.25">
      <c r="K1480" s="147" t="s">
        <v>2352</v>
      </c>
      <c r="L1480" s="148" t="s">
        <v>3023</v>
      </c>
      <c r="M1480" s="148" t="s">
        <v>3674</v>
      </c>
      <c r="R1480" s="258"/>
      <c r="U1480">
        <f>ROUND(IFERROR(SUM(T1480*(VLOOKUP(S1480,API!1:1048576,13,FALSE))),0),2)</f>
        <v>0</v>
      </c>
      <c r="V1480">
        <f>ROUND(SUMIF(Investionen!A4:A5200,S1480,Investionen!G4:G5200),2)</f>
        <v>0</v>
      </c>
      <c r="BA1480" s="53"/>
      <c r="BB1480" s="53">
        <f>ROUND(SUMIF(Transaktionen!A4:A5200,BA1480,Transaktionen!B4:B5200),8)</f>
        <v>0</v>
      </c>
      <c r="BC1480" s="53">
        <f>ROUND(IFERROR(SUM(BB1480*(VLOOKUP(BA1480,API!1:1048576,13,FALSE))),0),2)</f>
        <v>0</v>
      </c>
    </row>
    <row r="1481" spans="11:55" x14ac:dyDescent="0.25">
      <c r="K1481" s="145" t="s">
        <v>1535</v>
      </c>
      <c r="L1481" s="146" t="s">
        <v>3598</v>
      </c>
      <c r="M1481" s="146" t="s">
        <v>3599</v>
      </c>
      <c r="R1481" s="258"/>
      <c r="U1481">
        <f>ROUND(IFERROR(SUM(T1481*(VLOOKUP(S1481,API!1:1048576,13,FALSE))),0),2)</f>
        <v>0</v>
      </c>
      <c r="V1481">
        <f>ROUND(SUMIF(Investionen!A4:A5200,S1481,Investionen!G4:G5200),2)</f>
        <v>0</v>
      </c>
      <c r="BA1481" s="53"/>
      <c r="BB1481" s="53">
        <f>ROUND(SUMIF(Transaktionen!A4:A5200,BA1481,Transaktionen!B4:B5200),8)</f>
        <v>0</v>
      </c>
      <c r="BC1481" s="53">
        <f>ROUND(IFERROR(SUM(BB1481*(VLOOKUP(BA1481,API!1:1048576,13,FALSE))),0),2)</f>
        <v>0</v>
      </c>
    </row>
    <row r="1482" spans="11:55" x14ac:dyDescent="0.25">
      <c r="K1482" s="147" t="s">
        <v>2330</v>
      </c>
      <c r="L1482" s="148" t="s">
        <v>4284</v>
      </c>
      <c r="M1482" s="148" t="s">
        <v>3677</v>
      </c>
      <c r="R1482" s="258"/>
      <c r="U1482">
        <f>ROUND(IFERROR(SUM(T1482*(VLOOKUP(S1482,API!1:1048576,13,FALSE))),0),2)</f>
        <v>0</v>
      </c>
      <c r="V1482">
        <f>ROUND(SUMIF(Investionen!A4:A5200,S1482,Investionen!G4:G5200),2)</f>
        <v>0</v>
      </c>
      <c r="BA1482" s="53"/>
      <c r="BB1482" s="53">
        <f>ROUND(SUMIF(Transaktionen!A4:A5200,BA1482,Transaktionen!B4:B5200),8)</f>
        <v>0</v>
      </c>
      <c r="BC1482" s="53">
        <f>ROUND(IFERROR(SUM(BB1482*(VLOOKUP(BA1482,API!1:1048576,13,FALSE))),0),2)</f>
        <v>0</v>
      </c>
    </row>
    <row r="1483" spans="11:55" x14ac:dyDescent="0.25">
      <c r="K1483" s="145" t="s">
        <v>2088</v>
      </c>
      <c r="L1483" s="146" t="s">
        <v>3010</v>
      </c>
      <c r="M1483" s="146" t="s">
        <v>3932</v>
      </c>
      <c r="R1483" s="258"/>
      <c r="U1483">
        <f>ROUND(IFERROR(SUM(T1483*(VLOOKUP(S1483,API!1:1048576,13,FALSE))),0),2)</f>
        <v>0</v>
      </c>
      <c r="V1483">
        <f>ROUND(SUMIF(Investionen!A4:A5200,S1483,Investionen!G4:G5200),2)</f>
        <v>0</v>
      </c>
      <c r="BA1483" s="53"/>
      <c r="BB1483" s="53">
        <f>ROUND(SUMIF(Transaktionen!A4:A5200,BA1483,Transaktionen!B4:B5200),8)</f>
        <v>0</v>
      </c>
      <c r="BC1483" s="53">
        <f>ROUND(IFERROR(SUM(BB1483*(VLOOKUP(BA1483,API!1:1048576,13,FALSE))),0),2)</f>
        <v>0</v>
      </c>
    </row>
    <row r="1484" spans="11:55" x14ac:dyDescent="0.25">
      <c r="K1484" s="147" t="s">
        <v>2297</v>
      </c>
      <c r="L1484" s="148" t="s">
        <v>4264</v>
      </c>
      <c r="M1484" s="148" t="s">
        <v>4265</v>
      </c>
      <c r="R1484" s="258"/>
      <c r="U1484">
        <f>ROUND(IFERROR(SUM(T1484*(VLOOKUP(S1484,API!1:1048576,13,FALSE))),0),2)</f>
        <v>0</v>
      </c>
      <c r="V1484">
        <f>ROUND(SUMIF(Investionen!A4:A5200,S1484,Investionen!G4:G5200),2)</f>
        <v>0</v>
      </c>
      <c r="BA1484" s="53"/>
      <c r="BB1484" s="53">
        <f>ROUND(SUMIF(Transaktionen!A4:A5200,BA1484,Transaktionen!B4:B5200),8)</f>
        <v>0</v>
      </c>
      <c r="BC1484" s="53">
        <f>ROUND(IFERROR(SUM(BB1484*(VLOOKUP(BA1484,API!1:1048576,13,FALSE))),0),2)</f>
        <v>0</v>
      </c>
    </row>
    <row r="1485" spans="11:55" x14ac:dyDescent="0.25">
      <c r="K1485" s="145" t="s">
        <v>1261</v>
      </c>
      <c r="L1485" s="146"/>
      <c r="M1485" s="146" t="s">
        <v>2839</v>
      </c>
      <c r="R1485" s="258"/>
      <c r="U1485">
        <f>ROUND(IFERROR(SUM(T1485*(VLOOKUP(S1485,API!1:1048576,13,FALSE))),0),2)</f>
        <v>0</v>
      </c>
      <c r="V1485">
        <f>ROUND(SUMIF(Investionen!A4:A5200,S1485,Investionen!G4:G5200),2)</f>
        <v>0</v>
      </c>
      <c r="BA1485" s="53"/>
      <c r="BB1485" s="53">
        <f>ROUND(SUMIF(Transaktionen!A4:A5200,BA1485,Transaktionen!B4:B5200),8)</f>
        <v>0</v>
      </c>
      <c r="BC1485" s="53">
        <f>ROUND(IFERROR(SUM(BB1485*(VLOOKUP(BA1485,API!1:1048576,13,FALSE))),0),2)</f>
        <v>0</v>
      </c>
    </row>
    <row r="1486" spans="11:55" x14ac:dyDescent="0.25">
      <c r="K1486" s="147" t="s">
        <v>1285</v>
      </c>
      <c r="L1486" s="148"/>
      <c r="M1486" s="148" t="s">
        <v>2840</v>
      </c>
      <c r="R1486" s="258"/>
      <c r="U1486">
        <f>ROUND(IFERROR(SUM(T1486*(VLOOKUP(S1486,API!1:1048576,13,FALSE))),0),2)</f>
        <v>0</v>
      </c>
      <c r="V1486">
        <f>ROUND(SUMIF(Investionen!A4:A5200,S1486,Investionen!G4:G5200),2)</f>
        <v>0</v>
      </c>
      <c r="BA1486" s="53"/>
      <c r="BB1486" s="53">
        <f>ROUND(SUMIF(Transaktionen!A4:A5200,BA1486,Transaktionen!B4:B5200),8)</f>
        <v>0</v>
      </c>
      <c r="BC1486" s="53">
        <f>ROUND(IFERROR(SUM(BB1486*(VLOOKUP(BA1486,API!1:1048576,13,FALSE))),0),2)</f>
        <v>0</v>
      </c>
    </row>
    <row r="1487" spans="11:55" x14ac:dyDescent="0.25">
      <c r="K1487" s="145" t="s">
        <v>1273</v>
      </c>
      <c r="L1487" s="146"/>
      <c r="M1487" s="146" t="s">
        <v>2841</v>
      </c>
      <c r="R1487" s="258"/>
      <c r="U1487">
        <f>ROUND(IFERROR(SUM(T1487*(VLOOKUP(S1487,API!1:1048576,13,FALSE))),0),2)</f>
        <v>0</v>
      </c>
      <c r="V1487">
        <f>ROUND(SUMIF(Investionen!A4:A5200,S1487,Investionen!G4:G5200),2)</f>
        <v>0</v>
      </c>
      <c r="BA1487" s="53"/>
      <c r="BB1487" s="53">
        <f>ROUND(SUMIF(Transaktionen!A4:A5200,BA1487,Transaktionen!B4:B5200),8)</f>
        <v>0</v>
      </c>
      <c r="BC1487" s="53">
        <f>ROUND(IFERROR(SUM(BB1487*(VLOOKUP(BA1487,API!1:1048576,13,FALSE))),0),2)</f>
        <v>0</v>
      </c>
    </row>
    <row r="1488" spans="11:55" x14ac:dyDescent="0.25">
      <c r="K1488" s="147" t="s">
        <v>1272</v>
      </c>
      <c r="L1488" s="148"/>
      <c r="M1488" s="148" t="s">
        <v>2842</v>
      </c>
      <c r="R1488" s="258"/>
      <c r="U1488">
        <f>ROUND(IFERROR(SUM(T1488*(VLOOKUP(S1488,API!1:1048576,13,FALSE))),0),2)</f>
        <v>0</v>
      </c>
      <c r="V1488">
        <f>ROUND(SUMIF(Investionen!A4:A5200,S1488,Investionen!G4:G5200),2)</f>
        <v>0</v>
      </c>
      <c r="BA1488" s="53"/>
      <c r="BB1488" s="53">
        <f>ROUND(SUMIF(Transaktionen!A4:A5200,BA1488,Transaktionen!B4:B5200),8)</f>
        <v>0</v>
      </c>
      <c r="BC1488" s="53">
        <f>ROUND(IFERROR(SUM(BB1488*(VLOOKUP(BA1488,API!1:1048576,13,FALSE))),0),2)</f>
        <v>0</v>
      </c>
    </row>
    <row r="1489" spans="11:55" x14ac:dyDescent="0.25">
      <c r="K1489" s="145" t="s">
        <v>1353</v>
      </c>
      <c r="L1489" s="146"/>
      <c r="M1489" s="146" t="s">
        <v>2843</v>
      </c>
      <c r="R1489" s="258"/>
      <c r="U1489">
        <f>ROUND(IFERROR(SUM(T1489*(VLOOKUP(S1489,API!1:1048576,13,FALSE))),0),2)</f>
        <v>0</v>
      </c>
      <c r="V1489">
        <f>ROUND(SUMIF(Investionen!A4:A5200,S1489,Investionen!G4:G5200),2)</f>
        <v>0</v>
      </c>
      <c r="BA1489" s="53"/>
      <c r="BB1489" s="53">
        <f>ROUND(SUMIF(Transaktionen!A4:A5200,BA1489,Transaktionen!B4:B5200),8)</f>
        <v>0</v>
      </c>
      <c r="BC1489" s="53">
        <f>ROUND(IFERROR(SUM(BB1489*(VLOOKUP(BA1489,API!1:1048576,13,FALSE))),0),2)</f>
        <v>0</v>
      </c>
    </row>
    <row r="1490" spans="11:55" x14ac:dyDescent="0.25">
      <c r="K1490" s="147" t="s">
        <v>1619</v>
      </c>
      <c r="L1490" s="148"/>
      <c r="M1490" s="148" t="s">
        <v>2844</v>
      </c>
      <c r="R1490" s="258"/>
      <c r="U1490">
        <f>ROUND(IFERROR(SUM(T1490*(VLOOKUP(S1490,API!1:1048576,13,FALSE))),0),2)</f>
        <v>0</v>
      </c>
      <c r="V1490">
        <f>ROUND(SUMIF(Investionen!A4:A5200,S1490,Investionen!G4:G5200),2)</f>
        <v>0</v>
      </c>
      <c r="BA1490" s="53"/>
      <c r="BB1490" s="53">
        <f>ROUND(SUMIF(Transaktionen!A4:A5200,BA1490,Transaktionen!B4:B5200),8)</f>
        <v>0</v>
      </c>
      <c r="BC1490" s="53">
        <f>ROUND(IFERROR(SUM(BB1490*(VLOOKUP(BA1490,API!1:1048576,13,FALSE))),0),2)</f>
        <v>0</v>
      </c>
    </row>
    <row r="1491" spans="11:55" x14ac:dyDescent="0.25">
      <c r="K1491" s="147" t="s">
        <v>2253</v>
      </c>
      <c r="L1491" s="148"/>
      <c r="M1491" s="148" t="s">
        <v>2845</v>
      </c>
      <c r="R1491" s="258"/>
      <c r="U1491">
        <f>ROUND(IFERROR(SUM(T1491*(VLOOKUP(S1491,API!1:1048576,13,FALSE))),0),2)</f>
        <v>0</v>
      </c>
      <c r="V1491">
        <f>ROUND(SUMIF(Investionen!A4:A5200,S1491,Investionen!G4:G5200),2)</f>
        <v>0</v>
      </c>
      <c r="BA1491" s="53"/>
      <c r="BB1491" s="53">
        <f>ROUND(SUMIF(Transaktionen!A4:A5200,BA1491,Transaktionen!B4:B5200),8)</f>
        <v>0</v>
      </c>
      <c r="BC1491" s="53">
        <f>ROUND(IFERROR(SUM(BB1491*(VLOOKUP(BA1491,API!1:1048576,13,FALSE))),0),2)</f>
        <v>0</v>
      </c>
    </row>
    <row r="1492" spans="11:55" x14ac:dyDescent="0.25">
      <c r="K1492" s="145" t="s">
        <v>1358</v>
      </c>
      <c r="L1492" s="146"/>
      <c r="M1492" s="146" t="s">
        <v>2846</v>
      </c>
      <c r="R1492" s="258"/>
      <c r="U1492">
        <f>ROUND(IFERROR(SUM(T1492*(VLOOKUP(S1492,API!1:1048576,13,FALSE))),0),2)</f>
        <v>0</v>
      </c>
      <c r="V1492">
        <f>ROUND(SUMIF(Investionen!A4:A5200,S1492,Investionen!G4:G5200),2)</f>
        <v>0</v>
      </c>
      <c r="BA1492" s="53"/>
      <c r="BB1492" s="53">
        <f>ROUND(SUMIF(Transaktionen!A4:A5200,BA1492,Transaktionen!B4:B5200),8)</f>
        <v>0</v>
      </c>
      <c r="BC1492" s="53">
        <f>ROUND(IFERROR(SUM(BB1492*(VLOOKUP(BA1492,API!1:1048576,13,FALSE))),0),2)</f>
        <v>0</v>
      </c>
    </row>
    <row r="1493" spans="11:55" x14ac:dyDescent="0.25">
      <c r="K1493" s="147" t="s">
        <v>1445</v>
      </c>
      <c r="L1493" s="148"/>
      <c r="M1493" s="148" t="s">
        <v>2847</v>
      </c>
      <c r="R1493" s="258"/>
      <c r="U1493">
        <f>ROUND(IFERROR(SUM(T1493*(VLOOKUP(S1493,API!1:1048576,13,FALSE))),0),2)</f>
        <v>0</v>
      </c>
      <c r="V1493">
        <f>ROUND(SUMIF(Investionen!A4:A5200,S1493,Investionen!G4:G5200),2)</f>
        <v>0</v>
      </c>
      <c r="BA1493" s="53"/>
      <c r="BB1493" s="53">
        <f>ROUND(SUMIF(Transaktionen!A4:A5200,BA1493,Transaktionen!B4:B5200),8)</f>
        <v>0</v>
      </c>
      <c r="BC1493" s="53">
        <f>ROUND(IFERROR(SUM(BB1493*(VLOOKUP(BA1493,API!1:1048576,13,FALSE))),0),2)</f>
        <v>0</v>
      </c>
    </row>
    <row r="1494" spans="11:55" x14ac:dyDescent="0.25">
      <c r="K1494" s="147" t="s">
        <v>1504</v>
      </c>
      <c r="L1494" s="148"/>
      <c r="M1494" s="148" t="s">
        <v>2848</v>
      </c>
      <c r="R1494" s="258"/>
      <c r="U1494">
        <f>ROUND(IFERROR(SUM(T1494*(VLOOKUP(S1494,API!1:1048576,13,FALSE))),0),2)</f>
        <v>0</v>
      </c>
      <c r="V1494">
        <f>ROUND(SUMIF(Investionen!A4:A5200,S1494,Investionen!G4:G5200),2)</f>
        <v>0</v>
      </c>
      <c r="BA1494" s="53"/>
      <c r="BB1494" s="53">
        <f>ROUND(SUMIF(Transaktionen!A4:A5200,BA1494,Transaktionen!B4:B5200),8)</f>
        <v>0</v>
      </c>
      <c r="BC1494" s="53">
        <f>ROUND(IFERROR(SUM(BB1494*(VLOOKUP(BA1494,API!1:1048576,13,FALSE))),0),2)</f>
        <v>0</v>
      </c>
    </row>
    <row r="1495" spans="11:55" x14ac:dyDescent="0.25">
      <c r="K1495" s="147" t="s">
        <v>1463</v>
      </c>
      <c r="L1495" s="148"/>
      <c r="M1495" s="148" t="s">
        <v>2849</v>
      </c>
      <c r="R1495" s="258"/>
      <c r="U1495">
        <f>ROUND(IFERROR(SUM(T1495*(VLOOKUP(S1495,API!1:1048576,13,FALSE))),0),2)</f>
        <v>0</v>
      </c>
      <c r="V1495">
        <f>ROUND(SUMIF(Investionen!A4:A5200,S1495,Investionen!G4:G5200),2)</f>
        <v>0</v>
      </c>
      <c r="BA1495" s="53"/>
      <c r="BB1495" s="53">
        <f>ROUND(SUMIF(Transaktionen!A4:A5200,BA1495,Transaktionen!B4:B5200),8)</f>
        <v>0</v>
      </c>
      <c r="BC1495" s="53">
        <f>ROUND(IFERROR(SUM(BB1495*(VLOOKUP(BA1495,API!1:1048576,13,FALSE))),0),2)</f>
        <v>0</v>
      </c>
    </row>
    <row r="1496" spans="11:55" x14ac:dyDescent="0.25">
      <c r="K1496" s="145" t="s">
        <v>1967</v>
      </c>
      <c r="L1496" s="146"/>
      <c r="M1496" s="146" t="s">
        <v>2850</v>
      </c>
      <c r="R1496" s="258"/>
      <c r="U1496">
        <f>ROUND(IFERROR(SUM(T1496*(VLOOKUP(S1496,API!1:1048576,13,FALSE))),0),2)</f>
        <v>0</v>
      </c>
      <c r="V1496">
        <f>ROUND(SUMIF(Investionen!A4:A5200,S1496,Investionen!G4:G5200),2)</f>
        <v>0</v>
      </c>
      <c r="BA1496" s="53"/>
      <c r="BB1496" s="53">
        <f>ROUND(SUMIF(Transaktionen!A4:A5200,BA1496,Transaktionen!B4:B5200),8)</f>
        <v>0</v>
      </c>
      <c r="BC1496" s="53">
        <f>ROUND(IFERROR(SUM(BB1496*(VLOOKUP(BA1496,API!1:1048576,13,FALSE))),0),2)</f>
        <v>0</v>
      </c>
    </row>
    <row r="1497" spans="11:55" x14ac:dyDescent="0.25">
      <c r="K1497" s="147" t="s">
        <v>1097</v>
      </c>
      <c r="L1497" s="148"/>
      <c r="M1497" s="148" t="s">
        <v>2851</v>
      </c>
      <c r="R1497" s="258"/>
      <c r="U1497">
        <f>ROUND(IFERROR(SUM(T1497*(VLOOKUP(S1497,API!1:1048576,13,FALSE))),0),2)</f>
        <v>0</v>
      </c>
      <c r="V1497">
        <f>ROUND(SUMIF(Investionen!A4:A5200,S1497,Investionen!G4:G5200),2)</f>
        <v>0</v>
      </c>
      <c r="BA1497" s="53"/>
      <c r="BB1497" s="53">
        <f>ROUND(SUMIF(Transaktionen!A4:A5200,BA1497,Transaktionen!B4:B5200),8)</f>
        <v>0</v>
      </c>
      <c r="BC1497" s="53">
        <f>ROUND(IFERROR(SUM(BB1497*(VLOOKUP(BA1497,API!1:1048576,13,FALSE))),0),2)</f>
        <v>0</v>
      </c>
    </row>
    <row r="1498" spans="11:55" x14ac:dyDescent="0.25">
      <c r="K1498" s="145" t="s">
        <v>1980</v>
      </c>
      <c r="L1498" s="146"/>
      <c r="M1498" s="146" t="s">
        <v>2852</v>
      </c>
      <c r="R1498" s="258"/>
      <c r="U1498">
        <f>ROUND(IFERROR(SUM(T1498*(VLOOKUP(S1498,API!1:1048576,13,FALSE))),0),2)</f>
        <v>0</v>
      </c>
      <c r="V1498">
        <f>ROUND(SUMIF(Investionen!A4:A5200,S1498,Investionen!G4:G5200),2)</f>
        <v>0</v>
      </c>
      <c r="BA1498" s="53"/>
      <c r="BB1498" s="53">
        <f>ROUND(SUMIF(Transaktionen!A4:A5200,BA1498,Transaktionen!B4:B5200),8)</f>
        <v>0</v>
      </c>
      <c r="BC1498" s="53">
        <f>ROUND(IFERROR(SUM(BB1498*(VLOOKUP(BA1498,API!1:1048576,13,FALSE))),0),2)</f>
        <v>0</v>
      </c>
    </row>
    <row r="1499" spans="11:55" x14ac:dyDescent="0.25">
      <c r="K1499" s="145" t="s">
        <v>1666</v>
      </c>
      <c r="L1499" s="146"/>
      <c r="M1499" s="146" t="s">
        <v>2853</v>
      </c>
      <c r="R1499" s="258"/>
      <c r="U1499">
        <f>ROUND(IFERROR(SUM(T1499*(VLOOKUP(S1499,API!1:1048576,13,FALSE))),0),2)</f>
        <v>0</v>
      </c>
      <c r="V1499">
        <f>ROUND(SUMIF(Investionen!A4:A5200,S1499,Investionen!G4:G5200),2)</f>
        <v>0</v>
      </c>
      <c r="BA1499" s="53"/>
      <c r="BB1499" s="53">
        <f>ROUND(SUMIF(Transaktionen!A4:A5200,BA1499,Transaktionen!B4:B5200),8)</f>
        <v>0</v>
      </c>
      <c r="BC1499" s="53">
        <f>ROUND(IFERROR(SUM(BB1499*(VLOOKUP(BA1499,API!1:1048576,13,FALSE))),0),2)</f>
        <v>0</v>
      </c>
    </row>
    <row r="1500" spans="11:55" x14ac:dyDescent="0.25">
      <c r="K1500" s="147" t="s">
        <v>1682</v>
      </c>
      <c r="L1500" s="148"/>
      <c r="M1500" s="148" t="s">
        <v>2854</v>
      </c>
      <c r="R1500" s="258"/>
      <c r="U1500">
        <f>ROUND(IFERROR(SUM(T1500*(VLOOKUP(S1500,API!1:1048576,13,FALSE))),0),2)</f>
        <v>0</v>
      </c>
      <c r="V1500">
        <f>ROUND(SUMIF(Investionen!A4:A5200,S1500,Investionen!G4:G5200),2)</f>
        <v>0</v>
      </c>
      <c r="BA1500" s="53"/>
      <c r="BB1500" s="53">
        <f>ROUND(SUMIF(Transaktionen!A4:A5200,BA1500,Transaktionen!B4:B5200),8)</f>
        <v>0</v>
      </c>
      <c r="BC1500" s="53">
        <f>ROUND(IFERROR(SUM(BB1500*(VLOOKUP(BA1500,API!1:1048576,13,FALSE))),0),2)</f>
        <v>0</v>
      </c>
    </row>
    <row r="1501" spans="11:55" x14ac:dyDescent="0.25">
      <c r="K1501" s="147" t="s">
        <v>1970</v>
      </c>
      <c r="L1501" s="148"/>
      <c r="M1501" s="148" t="s">
        <v>2855</v>
      </c>
      <c r="R1501" s="258"/>
      <c r="U1501">
        <f>ROUND(IFERROR(SUM(T1501*(VLOOKUP(S1501,API!1:1048576,13,FALSE))),0),2)</f>
        <v>0</v>
      </c>
      <c r="V1501">
        <f>ROUND(SUMIF(Investionen!A4:A5200,S1501,Investionen!G4:G5200),2)</f>
        <v>0</v>
      </c>
      <c r="BA1501" s="53"/>
      <c r="BB1501" s="53">
        <f>ROUND(SUMIF(Transaktionen!A4:A5200,BA1501,Transaktionen!B4:B5200),8)</f>
        <v>0</v>
      </c>
      <c r="BC1501" s="53">
        <f>ROUND(IFERROR(SUM(BB1501*(VLOOKUP(BA1501,API!1:1048576,13,FALSE))),0),2)</f>
        <v>0</v>
      </c>
    </row>
    <row r="1502" spans="11:55" x14ac:dyDescent="0.25">
      <c r="K1502" s="147" t="s">
        <v>1972</v>
      </c>
      <c r="L1502" s="148"/>
      <c r="M1502" s="148" t="s">
        <v>2856</v>
      </c>
      <c r="R1502" s="258"/>
      <c r="U1502">
        <f>ROUND(IFERROR(SUM(T1502*(VLOOKUP(S1502,API!1:1048576,13,FALSE))),0),2)</f>
        <v>0</v>
      </c>
      <c r="V1502">
        <f>ROUND(SUMIF(Investionen!A4:A5200,S1502,Investionen!G4:G5200),2)</f>
        <v>0</v>
      </c>
      <c r="BA1502" s="53"/>
      <c r="BB1502" s="53">
        <f>ROUND(SUMIF(Transaktionen!A4:A5200,BA1502,Transaktionen!B4:B5200),8)</f>
        <v>0</v>
      </c>
      <c r="BC1502" s="53">
        <f>ROUND(IFERROR(SUM(BB1502*(VLOOKUP(BA1502,API!1:1048576,13,FALSE))),0),2)</f>
        <v>0</v>
      </c>
    </row>
    <row r="1503" spans="11:55" x14ac:dyDescent="0.25">
      <c r="K1503" s="145" t="s">
        <v>1639</v>
      </c>
      <c r="L1503" s="146"/>
      <c r="M1503" s="146" t="s">
        <v>2857</v>
      </c>
      <c r="R1503" s="258"/>
      <c r="U1503">
        <f>ROUND(IFERROR(SUM(T1503*(VLOOKUP(S1503,API!1:1048576,13,FALSE))),0),2)</f>
        <v>0</v>
      </c>
      <c r="V1503">
        <f>ROUND(SUMIF(Investionen!A4:A5200,S1503,Investionen!G4:G5200),2)</f>
        <v>0</v>
      </c>
      <c r="BA1503" s="53"/>
      <c r="BB1503" s="53">
        <f>ROUND(SUMIF(Transaktionen!A4:A5200,BA1503,Transaktionen!B4:B5200),8)</f>
        <v>0</v>
      </c>
      <c r="BC1503" s="53">
        <f>ROUND(IFERROR(SUM(BB1503*(VLOOKUP(BA1503,API!1:1048576,13,FALSE))),0),2)</f>
        <v>0</v>
      </c>
    </row>
    <row r="1504" spans="11:55" x14ac:dyDescent="0.25">
      <c r="K1504" s="145" t="s">
        <v>1767</v>
      </c>
      <c r="L1504" s="146"/>
      <c r="M1504" s="146" t="s">
        <v>2858</v>
      </c>
      <c r="R1504" s="258"/>
      <c r="U1504">
        <f>ROUND(IFERROR(SUM(T1504*(VLOOKUP(S1504,API!1:1048576,13,FALSE))),0),2)</f>
        <v>0</v>
      </c>
      <c r="V1504">
        <f>ROUND(SUMIF(Investionen!A4:A5200,S1504,Investionen!G4:G5200),2)</f>
        <v>0</v>
      </c>
      <c r="BA1504" s="53"/>
      <c r="BB1504" s="53">
        <f>ROUND(SUMIF(Transaktionen!A4:A5200,BA1504,Transaktionen!B4:B5200),8)</f>
        <v>0</v>
      </c>
      <c r="BC1504" s="53">
        <f>ROUND(IFERROR(SUM(BB1504*(VLOOKUP(BA1504,API!1:1048576,13,FALSE))),0),2)</f>
        <v>0</v>
      </c>
    </row>
    <row r="1505" spans="11:55" x14ac:dyDescent="0.25">
      <c r="K1505" s="145" t="s">
        <v>1725</v>
      </c>
      <c r="L1505" s="146"/>
      <c r="M1505" s="146" t="s">
        <v>2859</v>
      </c>
      <c r="R1505" s="258"/>
      <c r="U1505">
        <f>ROUND(IFERROR(SUM(T1505*(VLOOKUP(S1505,API!1:1048576,13,FALSE))),0),2)</f>
        <v>0</v>
      </c>
      <c r="V1505">
        <f>ROUND(SUMIF(Investionen!A4:A5200,S1505,Investionen!G4:G5200),2)</f>
        <v>0</v>
      </c>
      <c r="BA1505" s="53"/>
      <c r="BB1505" s="53">
        <f>ROUND(SUMIF(Transaktionen!A4:A5200,BA1505,Transaktionen!B4:B5200),8)</f>
        <v>0</v>
      </c>
      <c r="BC1505" s="53">
        <f>ROUND(IFERROR(SUM(BB1505*(VLOOKUP(BA1505,API!1:1048576,13,FALSE))),0),2)</f>
        <v>0</v>
      </c>
    </row>
    <row r="1506" spans="11:55" x14ac:dyDescent="0.25">
      <c r="K1506" s="145" t="s">
        <v>1780</v>
      </c>
      <c r="L1506" s="146"/>
      <c r="M1506" s="146" t="s">
        <v>2860</v>
      </c>
      <c r="R1506" s="258"/>
      <c r="U1506">
        <f>ROUND(IFERROR(SUM(T1506*(VLOOKUP(S1506,API!1:1048576,13,FALSE))),0),2)</f>
        <v>0</v>
      </c>
      <c r="V1506">
        <f>ROUND(SUMIF(Investionen!A4:A5200,S1506,Investionen!G4:G5200),2)</f>
        <v>0</v>
      </c>
      <c r="BA1506" s="53"/>
      <c r="BB1506" s="53">
        <f>ROUND(SUMIF(Transaktionen!A4:A5200,BA1506,Transaktionen!B4:B5200),8)</f>
        <v>0</v>
      </c>
      <c r="BC1506" s="53">
        <f>ROUND(IFERROR(SUM(BB1506*(VLOOKUP(BA1506,API!1:1048576,13,FALSE))),0),2)</f>
        <v>0</v>
      </c>
    </row>
    <row r="1507" spans="11:55" x14ac:dyDescent="0.25">
      <c r="K1507" s="145" t="s">
        <v>2002</v>
      </c>
      <c r="L1507" s="146"/>
      <c r="M1507" s="146" t="s">
        <v>2861</v>
      </c>
      <c r="R1507" s="258"/>
      <c r="U1507">
        <f>ROUND(IFERROR(SUM(T1507*(VLOOKUP(S1507,API!1:1048576,13,FALSE))),0),2)</f>
        <v>0</v>
      </c>
      <c r="V1507">
        <f>ROUND(SUMIF(Investionen!A4:A5200,S1507,Investionen!G4:G5200),2)</f>
        <v>0</v>
      </c>
      <c r="BA1507" s="53"/>
      <c r="BB1507" s="53">
        <f>ROUND(SUMIF(Transaktionen!A4:A5200,BA1507,Transaktionen!B4:B5200),8)</f>
        <v>0</v>
      </c>
      <c r="BC1507" s="53">
        <f>ROUND(IFERROR(SUM(BB1507*(VLOOKUP(BA1507,API!1:1048576,13,FALSE))),0),2)</f>
        <v>0</v>
      </c>
    </row>
    <row r="1508" spans="11:55" x14ac:dyDescent="0.25">
      <c r="K1508" s="145" t="s">
        <v>2007</v>
      </c>
      <c r="L1508" s="146"/>
      <c r="M1508" s="146" t="s">
        <v>2862</v>
      </c>
      <c r="R1508" s="258"/>
      <c r="U1508">
        <f>ROUND(IFERROR(SUM(T1508*(VLOOKUP(S1508,API!1:1048576,13,FALSE))),0),2)</f>
        <v>0</v>
      </c>
      <c r="V1508">
        <f>ROUND(SUMIF(Investionen!A4:A5200,S1508,Investionen!G4:G5200),2)</f>
        <v>0</v>
      </c>
      <c r="BA1508" s="53"/>
      <c r="BB1508" s="53">
        <f>ROUND(SUMIF(Transaktionen!A4:A5200,BA1508,Transaktionen!B4:B5200),8)</f>
        <v>0</v>
      </c>
      <c r="BC1508" s="53">
        <f>ROUND(IFERROR(SUM(BB1508*(VLOOKUP(BA1508,API!1:1048576,13,FALSE))),0),2)</f>
        <v>0</v>
      </c>
    </row>
    <row r="1509" spans="11:55" x14ac:dyDescent="0.25">
      <c r="K1509" s="147" t="s">
        <v>2026</v>
      </c>
      <c r="L1509" s="148"/>
      <c r="M1509" s="148" t="s">
        <v>2863</v>
      </c>
      <c r="R1509" s="258"/>
      <c r="U1509">
        <f>ROUND(IFERROR(SUM(T1509*(VLOOKUP(S1509,API!1:1048576,13,FALSE))),0),2)</f>
        <v>0</v>
      </c>
      <c r="V1509">
        <f>ROUND(SUMIF(Investionen!A4:A5200,S1509,Investionen!G4:G5200),2)</f>
        <v>0</v>
      </c>
      <c r="BA1509" s="53"/>
      <c r="BB1509" s="53">
        <f>ROUND(SUMIF(Transaktionen!A4:A5200,BA1509,Transaktionen!B4:B5200),8)</f>
        <v>0</v>
      </c>
      <c r="BC1509" s="53">
        <f>ROUND(IFERROR(SUM(BB1509*(VLOOKUP(BA1509,API!1:1048576,13,FALSE))),0),2)</f>
        <v>0</v>
      </c>
    </row>
    <row r="1510" spans="11:55" x14ac:dyDescent="0.25">
      <c r="K1510" s="147" t="s">
        <v>2025</v>
      </c>
      <c r="L1510" s="148"/>
      <c r="M1510" s="148" t="s">
        <v>2864</v>
      </c>
      <c r="R1510" s="258"/>
      <c r="U1510">
        <f>ROUND(IFERROR(SUM(T1510*(VLOOKUP(S1510,API!1:1048576,13,FALSE))),0),2)</f>
        <v>0</v>
      </c>
      <c r="V1510">
        <f>ROUND(SUMIF(Investionen!A4:A5200,S1510,Investionen!G4:G5200),2)</f>
        <v>0</v>
      </c>
      <c r="BA1510" s="53"/>
      <c r="BB1510" s="53">
        <f>ROUND(SUMIF(Transaktionen!A4:A5200,BA1510,Transaktionen!B4:B5200),8)</f>
        <v>0</v>
      </c>
      <c r="BC1510" s="53">
        <f>ROUND(IFERROR(SUM(BB1510*(VLOOKUP(BA1510,API!1:1048576,13,FALSE))),0),2)</f>
        <v>0</v>
      </c>
    </row>
    <row r="1511" spans="11:55" x14ac:dyDescent="0.25">
      <c r="K1511" s="147" t="s">
        <v>1913</v>
      </c>
      <c r="L1511" s="148"/>
      <c r="M1511" s="148" t="s">
        <v>2865</v>
      </c>
      <c r="R1511" s="258"/>
      <c r="U1511">
        <f>ROUND(IFERROR(SUM(T1511*(VLOOKUP(S1511,API!1:1048576,13,FALSE))),0),2)</f>
        <v>0</v>
      </c>
      <c r="V1511">
        <f>ROUND(SUMIF(Investionen!A4:A5200,S1511,Investionen!G4:G5200),2)</f>
        <v>0</v>
      </c>
      <c r="BA1511" s="53"/>
      <c r="BB1511" s="53">
        <f>ROUND(SUMIF(Transaktionen!A4:A5200,BA1511,Transaktionen!B4:B5200),8)</f>
        <v>0</v>
      </c>
      <c r="BC1511" s="53">
        <f>ROUND(IFERROR(SUM(BB1511*(VLOOKUP(BA1511,API!1:1048576,13,FALSE))),0),2)</f>
        <v>0</v>
      </c>
    </row>
    <row r="1512" spans="11:55" x14ac:dyDescent="0.25">
      <c r="K1512" s="145" t="s">
        <v>1886</v>
      </c>
      <c r="L1512" s="146"/>
      <c r="M1512" s="146" t="s">
        <v>2866</v>
      </c>
      <c r="R1512" s="258"/>
      <c r="U1512">
        <f>ROUND(IFERROR(SUM(T1512*(VLOOKUP(S1512,API!1:1048576,13,FALSE))),0),2)</f>
        <v>0</v>
      </c>
      <c r="V1512">
        <f>ROUND(SUMIF(Investionen!A4:A5200,S1512,Investionen!G4:G5200),2)</f>
        <v>0</v>
      </c>
      <c r="BA1512" s="53"/>
      <c r="BB1512" s="53">
        <f>ROUND(SUMIF(Transaktionen!A4:A5200,BA1512,Transaktionen!B4:B5200),8)</f>
        <v>0</v>
      </c>
      <c r="BC1512" s="53">
        <f>ROUND(IFERROR(SUM(BB1512*(VLOOKUP(BA1512,API!1:1048576,13,FALSE))),0),2)</f>
        <v>0</v>
      </c>
    </row>
    <row r="1513" spans="11:55" x14ac:dyDescent="0.25">
      <c r="K1513" s="147" t="s">
        <v>2024</v>
      </c>
      <c r="L1513" s="148"/>
      <c r="M1513" s="148" t="s">
        <v>2867</v>
      </c>
      <c r="R1513" s="258"/>
      <c r="U1513">
        <f>ROUND(IFERROR(SUM(T1513*(VLOOKUP(S1513,API!1:1048576,13,FALSE))),0),2)</f>
        <v>0</v>
      </c>
      <c r="V1513">
        <f>ROUND(SUMIF(Investionen!A4:A5200,S1513,Investionen!G4:G5200),2)</f>
        <v>0</v>
      </c>
      <c r="BA1513" s="53"/>
      <c r="BB1513" s="53">
        <f>ROUND(SUMIF(Transaktionen!A4:A5200,BA1513,Transaktionen!B4:B5200),8)</f>
        <v>0</v>
      </c>
      <c r="BC1513" s="53">
        <f>ROUND(IFERROR(SUM(BB1513*(VLOOKUP(BA1513,API!1:1048576,13,FALSE))),0),2)</f>
        <v>0</v>
      </c>
    </row>
    <row r="1514" spans="11:55" x14ac:dyDescent="0.25">
      <c r="K1514" s="147" t="s">
        <v>1921</v>
      </c>
      <c r="L1514" s="148"/>
      <c r="M1514" s="148" t="s">
        <v>2868</v>
      </c>
      <c r="R1514" s="258"/>
      <c r="U1514">
        <f>ROUND(IFERROR(SUM(T1514*(VLOOKUP(S1514,API!1:1048576,13,FALSE))),0),2)</f>
        <v>0</v>
      </c>
      <c r="V1514">
        <f>ROUND(SUMIF(Investionen!A4:A5200,S1514,Investionen!G4:G5200),2)</f>
        <v>0</v>
      </c>
      <c r="BA1514" s="53"/>
      <c r="BB1514" s="53">
        <f>ROUND(SUMIF(Transaktionen!A4:A5200,BA1514,Transaktionen!B4:B5200),8)</f>
        <v>0</v>
      </c>
      <c r="BC1514" s="53">
        <f>ROUND(IFERROR(SUM(BB1514*(VLOOKUP(BA1514,API!1:1048576,13,FALSE))),0),2)</f>
        <v>0</v>
      </c>
    </row>
    <row r="1515" spans="11:55" x14ac:dyDescent="0.25">
      <c r="K1515" s="145" t="s">
        <v>2033</v>
      </c>
      <c r="L1515" s="146"/>
      <c r="M1515" s="146" t="s">
        <v>2869</v>
      </c>
      <c r="R1515" s="258"/>
      <c r="U1515">
        <f>ROUND(IFERROR(SUM(T1515*(VLOOKUP(S1515,API!1:1048576,13,FALSE))),0),2)</f>
        <v>0</v>
      </c>
      <c r="V1515">
        <f>ROUND(SUMIF(Investionen!A4:A5200,S1515,Investionen!G4:G5200),2)</f>
        <v>0</v>
      </c>
      <c r="BA1515" s="53"/>
      <c r="BB1515" s="53">
        <f>ROUND(SUMIF(Transaktionen!A4:A5200,BA1515,Transaktionen!B4:B5200),8)</f>
        <v>0</v>
      </c>
      <c r="BC1515" s="53">
        <f>ROUND(IFERROR(SUM(BB1515*(VLOOKUP(BA1515,API!1:1048576,13,FALSE))),0),2)</f>
        <v>0</v>
      </c>
    </row>
    <row r="1516" spans="11:55" x14ac:dyDescent="0.25">
      <c r="K1516" s="145" t="s">
        <v>2044</v>
      </c>
      <c r="L1516" s="146"/>
      <c r="M1516" s="146" t="s">
        <v>2870</v>
      </c>
      <c r="R1516" s="258"/>
      <c r="U1516">
        <f>ROUND(IFERROR(SUM(T1516*(VLOOKUP(S1516,API!1:1048576,13,FALSE))),0),2)</f>
        <v>0</v>
      </c>
      <c r="V1516">
        <f>ROUND(SUMIF(Investionen!A4:A5200,S1516,Investionen!G4:G5200),2)</f>
        <v>0</v>
      </c>
      <c r="BA1516" s="53"/>
      <c r="BB1516" s="53">
        <f>ROUND(SUMIF(Transaktionen!A4:A5200,BA1516,Transaktionen!B4:B5200),8)</f>
        <v>0</v>
      </c>
      <c r="BC1516" s="53">
        <f>ROUND(IFERROR(SUM(BB1516*(VLOOKUP(BA1516,API!1:1048576,13,FALSE))),0),2)</f>
        <v>0</v>
      </c>
    </row>
    <row r="1517" spans="11:55" x14ac:dyDescent="0.25">
      <c r="K1517" s="145" t="s">
        <v>2077</v>
      </c>
      <c r="L1517" s="146"/>
      <c r="M1517" s="146" t="s">
        <v>2871</v>
      </c>
      <c r="R1517" s="258"/>
      <c r="U1517">
        <f>ROUND(IFERROR(SUM(T1517*(VLOOKUP(S1517,API!1:1048576,13,FALSE))),0),2)</f>
        <v>0</v>
      </c>
      <c r="V1517">
        <f>ROUND(SUMIF(Investionen!A4:A5200,S1517,Investionen!G4:G5200),2)</f>
        <v>0</v>
      </c>
      <c r="BA1517" s="53"/>
      <c r="BB1517" s="53">
        <f>ROUND(SUMIF(Transaktionen!A4:A5200,BA1517,Transaktionen!B4:B5200),8)</f>
        <v>0</v>
      </c>
      <c r="BC1517" s="53">
        <f>ROUND(IFERROR(SUM(BB1517*(VLOOKUP(BA1517,API!1:1048576,13,FALSE))),0),2)</f>
        <v>0</v>
      </c>
    </row>
    <row r="1518" spans="11:55" x14ac:dyDescent="0.25">
      <c r="K1518" s="147" t="s">
        <v>2065</v>
      </c>
      <c r="L1518" s="148"/>
      <c r="M1518" s="148" t="s">
        <v>2872</v>
      </c>
      <c r="R1518" s="258"/>
      <c r="U1518">
        <f>ROUND(IFERROR(SUM(T1518*(VLOOKUP(S1518,API!1:1048576,13,FALSE))),0),2)</f>
        <v>0</v>
      </c>
      <c r="V1518">
        <f>ROUND(SUMIF(Investionen!A4:A5200,S1518,Investionen!G4:G5200),2)</f>
        <v>0</v>
      </c>
      <c r="BA1518" s="53"/>
      <c r="BB1518" s="53">
        <f>ROUND(SUMIF(Transaktionen!A4:A5200,BA1518,Transaktionen!B4:B5200),8)</f>
        <v>0</v>
      </c>
      <c r="BC1518" s="53">
        <f>ROUND(IFERROR(SUM(BB1518*(VLOOKUP(BA1518,API!1:1048576,13,FALSE))),0),2)</f>
        <v>0</v>
      </c>
    </row>
    <row r="1519" spans="11:55" x14ac:dyDescent="0.25">
      <c r="K1519" s="145" t="s">
        <v>2063</v>
      </c>
      <c r="L1519" s="146"/>
      <c r="M1519" s="146" t="s">
        <v>2873</v>
      </c>
      <c r="R1519" s="258"/>
      <c r="U1519">
        <f>ROUND(IFERROR(SUM(T1519*(VLOOKUP(S1519,API!1:1048576,13,FALSE))),0),2)</f>
        <v>0</v>
      </c>
      <c r="V1519">
        <f>ROUND(SUMIF(Investionen!A4:A5200,S1519,Investionen!G4:G5200),2)</f>
        <v>0</v>
      </c>
      <c r="BA1519" s="53"/>
      <c r="BB1519" s="53">
        <f>ROUND(SUMIF(Transaktionen!A4:A5200,BA1519,Transaktionen!B4:B5200),8)</f>
        <v>0</v>
      </c>
      <c r="BC1519" s="53">
        <f>ROUND(IFERROR(SUM(BB1519*(VLOOKUP(BA1519,API!1:1048576,13,FALSE))),0),2)</f>
        <v>0</v>
      </c>
    </row>
    <row r="1520" spans="11:55" x14ac:dyDescent="0.25">
      <c r="K1520" s="147" t="s">
        <v>2073</v>
      </c>
      <c r="L1520" s="148"/>
      <c r="M1520" s="148" t="s">
        <v>2874</v>
      </c>
      <c r="R1520" s="258"/>
      <c r="U1520">
        <f>ROUND(IFERROR(SUM(T1520*(VLOOKUP(S1520,API!1:1048576,13,FALSE))),0),2)</f>
        <v>0</v>
      </c>
      <c r="V1520">
        <f>ROUND(SUMIF(Investionen!A4:A5200,S1520,Investionen!G4:G5200),2)</f>
        <v>0</v>
      </c>
      <c r="BA1520" s="53"/>
      <c r="BB1520" s="53">
        <f>ROUND(SUMIF(Transaktionen!A4:A5200,BA1520,Transaktionen!B4:B5200),8)</f>
        <v>0</v>
      </c>
      <c r="BC1520" s="53">
        <f>ROUND(IFERROR(SUM(BB1520*(VLOOKUP(BA1520,API!1:1048576,13,FALSE))),0),2)</f>
        <v>0</v>
      </c>
    </row>
    <row r="1521" spans="11:55" x14ac:dyDescent="0.25">
      <c r="K1521" s="147" t="s">
        <v>1953</v>
      </c>
      <c r="L1521" s="148"/>
      <c r="M1521" s="148" t="s">
        <v>2875</v>
      </c>
      <c r="R1521" s="258"/>
      <c r="U1521">
        <f>ROUND(IFERROR(SUM(T1521*(VLOOKUP(S1521,API!1:1048576,13,FALSE))),0),2)</f>
        <v>0</v>
      </c>
      <c r="V1521">
        <f>ROUND(SUMIF(Investionen!A4:A5200,S1521,Investionen!G4:G5200),2)</f>
        <v>0</v>
      </c>
      <c r="BA1521" s="53"/>
      <c r="BB1521" s="53">
        <f>ROUND(SUMIF(Transaktionen!A4:A5200,BA1521,Transaktionen!B4:B5200),8)</f>
        <v>0</v>
      </c>
      <c r="BC1521" s="53">
        <f>ROUND(IFERROR(SUM(BB1521*(VLOOKUP(BA1521,API!1:1048576,13,FALSE))),0),2)</f>
        <v>0</v>
      </c>
    </row>
    <row r="1522" spans="11:55" x14ac:dyDescent="0.25">
      <c r="K1522" s="147" t="s">
        <v>2083</v>
      </c>
      <c r="L1522" s="148"/>
      <c r="M1522" s="148" t="s">
        <v>2876</v>
      </c>
      <c r="R1522" s="258"/>
      <c r="U1522">
        <f>ROUND(IFERROR(SUM(T1522*(VLOOKUP(S1522,API!1:1048576,13,FALSE))),0),2)</f>
        <v>0</v>
      </c>
      <c r="V1522">
        <f>ROUND(SUMIF(Investionen!A4:A5200,S1522,Investionen!G4:G5200),2)</f>
        <v>0</v>
      </c>
      <c r="BA1522" s="53"/>
      <c r="BB1522" s="53">
        <f>ROUND(SUMIF(Transaktionen!A4:A5200,BA1522,Transaktionen!B4:B5200),8)</f>
        <v>0</v>
      </c>
      <c r="BC1522" s="53">
        <f>ROUND(IFERROR(SUM(BB1522*(VLOOKUP(BA1522,API!1:1048576,13,FALSE))),0),2)</f>
        <v>0</v>
      </c>
    </row>
    <row r="1523" spans="11:55" x14ac:dyDescent="0.25">
      <c r="K1523" s="147" t="s">
        <v>2081</v>
      </c>
      <c r="L1523" s="148"/>
      <c r="M1523" s="148" t="s">
        <v>2877</v>
      </c>
      <c r="R1523" s="258"/>
      <c r="U1523">
        <f>ROUND(IFERROR(SUM(T1523*(VLOOKUP(S1523,API!1:1048576,13,FALSE))),0),2)</f>
        <v>0</v>
      </c>
      <c r="V1523">
        <f>ROUND(SUMIF(Investionen!A4:A5200,S1523,Investionen!G4:G5200),2)</f>
        <v>0</v>
      </c>
      <c r="BA1523" s="53"/>
      <c r="BB1523" s="53">
        <f>ROUND(SUMIF(Transaktionen!A4:A5200,BA1523,Transaktionen!B4:B5200),8)</f>
        <v>0</v>
      </c>
      <c r="BC1523" s="53">
        <f>ROUND(IFERROR(SUM(BB1523*(VLOOKUP(BA1523,API!1:1048576,13,FALSE))),0),2)</f>
        <v>0</v>
      </c>
    </row>
    <row r="1524" spans="11:55" x14ac:dyDescent="0.25">
      <c r="K1524" s="147" t="s">
        <v>1942</v>
      </c>
      <c r="L1524" s="148"/>
      <c r="M1524" s="148" t="s">
        <v>2878</v>
      </c>
      <c r="R1524" s="258"/>
      <c r="U1524">
        <f>ROUND(IFERROR(SUM(T1524*(VLOOKUP(S1524,API!1:1048576,13,FALSE))),0),2)</f>
        <v>0</v>
      </c>
      <c r="V1524">
        <f>ROUND(SUMIF(Investionen!A4:A5200,S1524,Investionen!G4:G5200),2)</f>
        <v>0</v>
      </c>
      <c r="BA1524" s="53"/>
      <c r="BB1524" s="53">
        <f>ROUND(SUMIF(Transaktionen!A4:A5200,BA1524,Transaktionen!B4:B5200),8)</f>
        <v>0</v>
      </c>
      <c r="BC1524" s="53">
        <f>ROUND(IFERROR(SUM(BB1524*(VLOOKUP(BA1524,API!1:1048576,13,FALSE))),0),2)</f>
        <v>0</v>
      </c>
    </row>
    <row r="1525" spans="11:55" x14ac:dyDescent="0.25">
      <c r="K1525" s="147" t="s">
        <v>2087</v>
      </c>
      <c r="L1525" s="148"/>
      <c r="M1525" s="148" t="s">
        <v>2879</v>
      </c>
      <c r="R1525" s="258"/>
      <c r="U1525">
        <f>ROUND(IFERROR(SUM(T1525*(VLOOKUP(S1525,API!1:1048576,13,FALSE))),0),2)</f>
        <v>0</v>
      </c>
      <c r="V1525">
        <f>ROUND(SUMIF(Investionen!A4:A5200,S1525,Investionen!G4:G5200),2)</f>
        <v>0</v>
      </c>
      <c r="BA1525" s="53"/>
      <c r="BB1525" s="53">
        <f>ROUND(SUMIF(Transaktionen!A4:A5200,BA1525,Transaktionen!B4:B5200),8)</f>
        <v>0</v>
      </c>
      <c r="BC1525" s="53">
        <f>ROUND(IFERROR(SUM(BB1525*(VLOOKUP(BA1525,API!1:1048576,13,FALSE))),0),2)</f>
        <v>0</v>
      </c>
    </row>
    <row r="1526" spans="11:55" x14ac:dyDescent="0.25">
      <c r="K1526" s="147" t="s">
        <v>1966</v>
      </c>
      <c r="L1526" s="148"/>
      <c r="M1526" s="148" t="s">
        <v>2880</v>
      </c>
      <c r="R1526" s="258"/>
      <c r="U1526">
        <f>ROUND(IFERROR(SUM(T1526*(VLOOKUP(S1526,API!1:1048576,13,FALSE))),0),2)</f>
        <v>0</v>
      </c>
      <c r="V1526">
        <f>ROUND(SUMIF(Investionen!A4:A5200,S1526,Investionen!G4:G5200),2)</f>
        <v>0</v>
      </c>
      <c r="BA1526" s="53"/>
      <c r="BB1526" s="53">
        <f>ROUND(SUMIF(Transaktionen!A4:A5200,BA1526,Transaktionen!B4:B5200),8)</f>
        <v>0</v>
      </c>
      <c r="BC1526" s="53">
        <f>ROUND(IFERROR(SUM(BB1526*(VLOOKUP(BA1526,API!1:1048576,13,FALSE))),0),2)</f>
        <v>0</v>
      </c>
    </row>
    <row r="1527" spans="11:55" x14ac:dyDescent="0.25">
      <c r="K1527" s="147" t="s">
        <v>2355</v>
      </c>
      <c r="L1527" s="148"/>
      <c r="M1527" s="148" t="s">
        <v>4035</v>
      </c>
      <c r="R1527" s="258"/>
      <c r="U1527">
        <f>ROUND(IFERROR(SUM(T1527*(VLOOKUP(S1527,API!1:1048576,13,FALSE))),0),2)</f>
        <v>0</v>
      </c>
      <c r="V1527">
        <f>ROUND(SUMIF(Investionen!A4:A5200,S1527,Investionen!G4:G5200),2)</f>
        <v>0</v>
      </c>
      <c r="BA1527" s="53"/>
      <c r="BB1527" s="53">
        <f>ROUND(SUMIF(Transaktionen!A4:A5200,BA1527,Transaktionen!B4:B5200),8)</f>
        <v>0</v>
      </c>
      <c r="BC1527" s="53">
        <f>ROUND(IFERROR(SUM(BB1527*(VLOOKUP(BA1527,API!1:1048576,13,FALSE))),0),2)</f>
        <v>0</v>
      </c>
    </row>
    <row r="1528" spans="11:55" x14ac:dyDescent="0.25">
      <c r="K1528" s="145" t="s">
        <v>1515</v>
      </c>
      <c r="L1528" s="146"/>
      <c r="M1528" s="146" t="s">
        <v>2881</v>
      </c>
      <c r="R1528" s="258"/>
      <c r="U1528">
        <f>ROUND(IFERROR(SUM(T1528*(VLOOKUP(S1528,API!1:1048576,13,FALSE))),0),2)</f>
        <v>0</v>
      </c>
      <c r="V1528">
        <f>ROUND(SUMIF(Investionen!A4:A5200,S1528,Investionen!G4:G5200),2)</f>
        <v>0</v>
      </c>
      <c r="BA1528" s="53"/>
      <c r="BB1528" s="53">
        <f>ROUND(SUMIF(Transaktionen!A4:A5200,BA1528,Transaktionen!B4:B5200),8)</f>
        <v>0</v>
      </c>
      <c r="BC1528" s="53">
        <f>ROUND(IFERROR(SUM(BB1528*(VLOOKUP(BA1528,API!1:1048576,13,FALSE))),0),2)</f>
        <v>0</v>
      </c>
    </row>
    <row r="1529" spans="11:55" x14ac:dyDescent="0.25">
      <c r="K1529" s="147" t="s">
        <v>2343</v>
      </c>
      <c r="L1529" s="148"/>
      <c r="M1529" s="148" t="s">
        <v>2882</v>
      </c>
      <c r="R1529" s="258"/>
      <c r="U1529">
        <f>ROUND(IFERROR(SUM(T1529*(VLOOKUP(S1529,API!1:1048576,13,FALSE))),0),2)</f>
        <v>0</v>
      </c>
      <c r="V1529">
        <f>ROUND(SUMIF(Investionen!A4:A5200,S1529,Investionen!G4:G5200),2)</f>
        <v>0</v>
      </c>
      <c r="BA1529" s="53"/>
      <c r="BB1529" s="53">
        <f>ROUND(SUMIF(Transaktionen!A4:A5200,BA1529,Transaktionen!B4:B5200),8)</f>
        <v>0</v>
      </c>
      <c r="BC1529" s="53">
        <f>ROUND(IFERROR(SUM(BB1529*(VLOOKUP(BA1529,API!1:1048576,13,FALSE))),0),2)</f>
        <v>0</v>
      </c>
    </row>
    <row r="1530" spans="11:55" x14ac:dyDescent="0.25">
      <c r="K1530" s="145" t="s">
        <v>2393</v>
      </c>
      <c r="L1530" s="146"/>
      <c r="M1530" s="146" t="s">
        <v>2883</v>
      </c>
      <c r="R1530" s="258"/>
      <c r="U1530">
        <f>ROUND(IFERROR(SUM(T1530*(VLOOKUP(S1530,API!1:1048576,13,FALSE))),0),2)</f>
        <v>0</v>
      </c>
      <c r="V1530">
        <f>ROUND(SUMIF(Investionen!A4:A5200,S1530,Investionen!G4:G5200),2)</f>
        <v>0</v>
      </c>
      <c r="BA1530" s="53"/>
      <c r="BB1530" s="53">
        <f>ROUND(SUMIF(Transaktionen!A4:A5200,BA1530,Transaktionen!B4:B5200),8)</f>
        <v>0</v>
      </c>
      <c r="BC1530" s="53">
        <f>ROUND(IFERROR(SUM(BB1530*(VLOOKUP(BA1530,API!1:1048576,13,FALSE))),0),2)</f>
        <v>0</v>
      </c>
    </row>
    <row r="1531" spans="11:55" x14ac:dyDescent="0.25">
      <c r="K1531" s="147" t="s">
        <v>2367</v>
      </c>
      <c r="L1531" s="148"/>
      <c r="M1531" s="148" t="s">
        <v>2884</v>
      </c>
      <c r="R1531" s="258"/>
      <c r="U1531">
        <f>ROUND(IFERROR(SUM(T1531*(VLOOKUP(S1531,API!1:1048576,13,FALSE))),0),2)</f>
        <v>0</v>
      </c>
      <c r="V1531">
        <f>ROUND(SUMIF(Investionen!A4:A5200,S1531,Investionen!G4:G5200),2)</f>
        <v>0</v>
      </c>
      <c r="BA1531" s="53"/>
      <c r="BB1531" s="53">
        <f>ROUND(SUMIF(Transaktionen!A4:A5200,BA1531,Transaktionen!B4:B5200),8)</f>
        <v>0</v>
      </c>
      <c r="BC1531" s="53">
        <f>ROUND(IFERROR(SUM(BB1531*(VLOOKUP(BA1531,API!1:1048576,13,FALSE))),0),2)</f>
        <v>0</v>
      </c>
    </row>
    <row r="1532" spans="11:55" x14ac:dyDescent="0.25">
      <c r="K1532" s="145" t="s">
        <v>2398</v>
      </c>
      <c r="L1532" s="146"/>
      <c r="M1532" s="146" t="s">
        <v>2885</v>
      </c>
      <c r="R1532" s="258"/>
      <c r="U1532">
        <f>ROUND(IFERROR(SUM(T1532*(VLOOKUP(S1532,API!1:1048576,13,FALSE))),0),2)</f>
        <v>0</v>
      </c>
      <c r="V1532">
        <f>ROUND(SUMIF(Investionen!A4:A5200,S1532,Investionen!G4:G5200),2)</f>
        <v>0</v>
      </c>
      <c r="BA1532" s="53"/>
      <c r="BB1532" s="53">
        <f>ROUND(SUMIF(Transaktionen!A4:A5200,BA1532,Transaktionen!B4:B5200),8)</f>
        <v>0</v>
      </c>
      <c r="BC1532" s="53">
        <f>ROUND(IFERROR(SUM(BB1532*(VLOOKUP(BA1532,API!1:1048576,13,FALSE))),0),2)</f>
        <v>0</v>
      </c>
    </row>
    <row r="1533" spans="11:55" x14ac:dyDescent="0.25">
      <c r="K1533" s="147" t="s">
        <v>2389</v>
      </c>
      <c r="L1533" s="148"/>
      <c r="M1533" s="148" t="s">
        <v>2886</v>
      </c>
      <c r="R1533" s="258"/>
      <c r="U1533">
        <f>ROUND(IFERROR(SUM(T1533*(VLOOKUP(S1533,API!1:1048576,13,FALSE))),0),2)</f>
        <v>0</v>
      </c>
      <c r="V1533">
        <f>ROUND(SUMIF(Investionen!A4:A5200,S1533,Investionen!G4:G5200),2)</f>
        <v>0</v>
      </c>
      <c r="BA1533" s="53"/>
      <c r="BB1533" s="53">
        <f>ROUND(SUMIF(Transaktionen!A4:A5200,BA1533,Transaktionen!B4:B5200),8)</f>
        <v>0</v>
      </c>
      <c r="BC1533" s="53">
        <f>ROUND(IFERROR(SUM(BB1533*(VLOOKUP(BA1533,API!1:1048576,13,FALSE))),0),2)</f>
        <v>0</v>
      </c>
    </row>
    <row r="1534" spans="11:55" x14ac:dyDescent="0.25">
      <c r="K1534" s="145" t="s">
        <v>2401</v>
      </c>
      <c r="L1534" s="146"/>
      <c r="M1534" s="146" t="s">
        <v>2887</v>
      </c>
      <c r="R1534" s="258"/>
      <c r="U1534">
        <f>ROUND(IFERROR(SUM(T1534*(VLOOKUP(S1534,API!1:1048576,13,FALSE))),0),2)</f>
        <v>0</v>
      </c>
      <c r="V1534">
        <f>ROUND(SUMIF(Investionen!A4:A5200,S1534,Investionen!G4:G5200),2)</f>
        <v>0</v>
      </c>
      <c r="BA1534" s="53"/>
      <c r="BB1534" s="53">
        <f>ROUND(SUMIF(Transaktionen!A4:A5200,BA1534,Transaktionen!B4:B5200),8)</f>
        <v>0</v>
      </c>
      <c r="BC1534" s="53">
        <f>ROUND(IFERROR(SUM(BB1534*(VLOOKUP(BA1534,API!1:1048576,13,FALSE))),0),2)</f>
        <v>0</v>
      </c>
    </row>
    <row r="1535" spans="11:55" x14ac:dyDescent="0.25">
      <c r="K1535" s="147" t="s">
        <v>2365</v>
      </c>
      <c r="L1535" s="148"/>
      <c r="M1535" s="148" t="s">
        <v>2888</v>
      </c>
      <c r="R1535" s="258"/>
      <c r="U1535">
        <f>ROUND(IFERROR(SUM(T1535*(VLOOKUP(S1535,API!1:1048576,13,FALSE))),0),2)</f>
        <v>0</v>
      </c>
      <c r="V1535">
        <f>ROUND(SUMIF(Investionen!A4:A5200,S1535,Investionen!G4:G5200),2)</f>
        <v>0</v>
      </c>
      <c r="BA1535" s="53"/>
      <c r="BB1535" s="53">
        <f>ROUND(SUMIF(Transaktionen!A4:A5200,BA1535,Transaktionen!B4:B5200),8)</f>
        <v>0</v>
      </c>
      <c r="BC1535" s="53">
        <f>ROUND(IFERROR(SUM(BB1535*(VLOOKUP(BA1535,API!1:1048576,13,FALSE))),0),2)</f>
        <v>0</v>
      </c>
    </row>
    <row r="1536" spans="11:55" x14ac:dyDescent="0.25">
      <c r="K1536" s="145" t="s">
        <v>2349</v>
      </c>
      <c r="L1536" s="146"/>
      <c r="M1536" s="146" t="s">
        <v>2889</v>
      </c>
      <c r="R1536" s="258"/>
      <c r="U1536">
        <f>ROUND(IFERROR(SUM(T1536*(VLOOKUP(S1536,API!1:1048576,13,FALSE))),0),2)</f>
        <v>0</v>
      </c>
      <c r="V1536">
        <f>ROUND(SUMIF(Investionen!A4:A5200,S1536,Investionen!G4:G5200),2)</f>
        <v>0</v>
      </c>
      <c r="BA1536" s="53"/>
      <c r="BB1536" s="53">
        <f>ROUND(SUMIF(Transaktionen!A4:A5200,BA1536,Transaktionen!B4:B5200),8)</f>
        <v>0</v>
      </c>
      <c r="BC1536" s="53">
        <f>ROUND(IFERROR(SUM(BB1536*(VLOOKUP(BA1536,API!1:1048576,13,FALSE))),0),2)</f>
        <v>0</v>
      </c>
    </row>
    <row r="1537" spans="11:55" x14ac:dyDescent="0.25">
      <c r="K1537" s="147" t="s">
        <v>2396</v>
      </c>
      <c r="L1537" s="148"/>
      <c r="M1537" s="148" t="s">
        <v>2890</v>
      </c>
      <c r="R1537" s="258"/>
      <c r="U1537">
        <f>ROUND(IFERROR(SUM(T1537*(VLOOKUP(S1537,API!1:1048576,13,FALSE))),0),2)</f>
        <v>0</v>
      </c>
      <c r="V1537">
        <f>ROUND(SUMIF(Investionen!A4:A5200,S1537,Investionen!G4:G5200),2)</f>
        <v>0</v>
      </c>
      <c r="BA1537" s="53"/>
      <c r="BB1537" s="53">
        <f>ROUND(SUMIF(Transaktionen!A4:A5200,BA1537,Transaktionen!B4:B5200),8)</f>
        <v>0</v>
      </c>
      <c r="BC1537" s="53">
        <f>ROUND(IFERROR(SUM(BB1537*(VLOOKUP(BA1537,API!1:1048576,13,FALSE))),0),2)</f>
        <v>0</v>
      </c>
    </row>
    <row r="1538" spans="11:55" x14ac:dyDescent="0.25">
      <c r="K1538" s="145" t="s">
        <v>2337</v>
      </c>
      <c r="L1538" s="146"/>
      <c r="M1538" s="146" t="s">
        <v>2891</v>
      </c>
      <c r="R1538" s="258"/>
      <c r="U1538">
        <f>ROUND(IFERROR(SUM(T1538*(VLOOKUP(S1538,API!1:1048576,13,FALSE))),0),2)</f>
        <v>0</v>
      </c>
      <c r="V1538">
        <f>ROUND(SUMIF(Investionen!A4:A5200,S1538,Investionen!G4:G5200),2)</f>
        <v>0</v>
      </c>
      <c r="BA1538" s="53"/>
      <c r="BB1538" s="53">
        <f>ROUND(SUMIF(Transaktionen!A4:A5200,BA1538,Transaktionen!B4:B5200),8)</f>
        <v>0</v>
      </c>
      <c r="BC1538" s="53">
        <f>ROUND(IFERROR(SUM(BB1538*(VLOOKUP(BA1538,API!1:1048576,13,FALSE))),0),2)</f>
        <v>0</v>
      </c>
    </row>
    <row r="1539" spans="11:55" x14ac:dyDescent="0.25">
      <c r="K1539" s="147" t="s">
        <v>2356</v>
      </c>
      <c r="L1539" s="148"/>
      <c r="M1539" s="148" t="s">
        <v>2892</v>
      </c>
      <c r="R1539" s="258"/>
      <c r="U1539">
        <f>ROUND(IFERROR(SUM(T1539*(VLOOKUP(S1539,API!1:1048576,13,FALSE))),0),2)</f>
        <v>0</v>
      </c>
      <c r="V1539">
        <f>ROUND(SUMIF(Investionen!A4:A5200,S1539,Investionen!G4:G5200),2)</f>
        <v>0</v>
      </c>
      <c r="BA1539" s="53"/>
      <c r="BB1539" s="53">
        <f>ROUND(SUMIF(Transaktionen!A4:A5200,BA1539,Transaktionen!B4:B5200),8)</f>
        <v>0</v>
      </c>
      <c r="BC1539" s="53">
        <f>ROUND(IFERROR(SUM(BB1539*(VLOOKUP(BA1539,API!1:1048576,13,FALSE))),0),2)</f>
        <v>0</v>
      </c>
    </row>
    <row r="1540" spans="11:55" x14ac:dyDescent="0.25">
      <c r="K1540" s="145" t="s">
        <v>2406</v>
      </c>
      <c r="L1540" s="146"/>
      <c r="M1540" s="146" t="s">
        <v>2893</v>
      </c>
      <c r="R1540" s="258"/>
      <c r="U1540">
        <f>ROUND(IFERROR(SUM(T1540*(VLOOKUP(S1540,API!1:1048576,13,FALSE))),0),2)</f>
        <v>0</v>
      </c>
      <c r="V1540">
        <f>ROUND(SUMIF(Investionen!A4:A5200,S1540,Investionen!G4:G5200),2)</f>
        <v>0</v>
      </c>
      <c r="BA1540" s="53"/>
      <c r="BB1540" s="53">
        <f>ROUND(SUMIF(Transaktionen!A4:A5200,BA1540,Transaktionen!B4:B5200),8)</f>
        <v>0</v>
      </c>
      <c r="BC1540" s="53">
        <f>ROUND(IFERROR(SUM(BB1540*(VLOOKUP(BA1540,API!1:1048576,13,FALSE))),0),2)</f>
        <v>0</v>
      </c>
    </row>
    <row r="1541" spans="11:55" x14ac:dyDescent="0.25">
      <c r="K1541" s="147" t="s">
        <v>2391</v>
      </c>
      <c r="L1541" s="148"/>
      <c r="M1541" s="148" t="s">
        <v>2894</v>
      </c>
      <c r="R1541" s="258"/>
      <c r="U1541">
        <f>ROUND(IFERROR(SUM(T1541*(VLOOKUP(S1541,API!1:1048576,13,FALSE))),0),2)</f>
        <v>0</v>
      </c>
      <c r="V1541">
        <f>ROUND(SUMIF(Investionen!A4:A5200,S1541,Investionen!G4:G5200),2)</f>
        <v>0</v>
      </c>
      <c r="BA1541" s="53"/>
      <c r="BB1541" s="53">
        <f>ROUND(SUMIF(Transaktionen!A4:A5200,BA1541,Transaktionen!B4:B5200),8)</f>
        <v>0</v>
      </c>
      <c r="BC1541" s="53">
        <f>ROUND(IFERROR(SUM(BB1541*(VLOOKUP(BA1541,API!1:1048576,13,FALSE))),0),2)</f>
        <v>0</v>
      </c>
    </row>
    <row r="1542" spans="11:55" x14ac:dyDescent="0.25">
      <c r="K1542" s="145" t="s">
        <v>2334</v>
      </c>
      <c r="L1542" s="146"/>
      <c r="M1542" s="146" t="s">
        <v>2895</v>
      </c>
      <c r="R1542" s="258"/>
      <c r="U1542">
        <f>ROUND(IFERROR(SUM(T1542*(VLOOKUP(S1542,API!1:1048576,13,FALSE))),0),2)</f>
        <v>0</v>
      </c>
      <c r="V1542">
        <f>ROUND(SUMIF(Investionen!A4:A5200,S1542,Investionen!G4:G5200),2)</f>
        <v>0</v>
      </c>
      <c r="BA1542" s="53"/>
      <c r="BB1542" s="53">
        <f>ROUND(SUMIF(Transaktionen!A4:A5200,BA1542,Transaktionen!B4:B5200),8)</f>
        <v>0</v>
      </c>
      <c r="BC1542" s="53">
        <f>ROUND(IFERROR(SUM(BB1542*(VLOOKUP(BA1542,API!1:1048576,13,FALSE))),0),2)</f>
        <v>0</v>
      </c>
    </row>
    <row r="1543" spans="11:55" x14ac:dyDescent="0.25">
      <c r="K1543" s="147" t="s">
        <v>2387</v>
      </c>
      <c r="L1543" s="148"/>
      <c r="M1543" s="148" t="s">
        <v>2896</v>
      </c>
      <c r="R1543" s="258"/>
      <c r="U1543">
        <f>ROUND(IFERROR(SUM(T1543*(VLOOKUP(S1543,API!1:1048576,13,FALSE))),0),2)</f>
        <v>0</v>
      </c>
      <c r="V1543">
        <f>ROUND(SUMIF(Investionen!A4:A5200,S1543,Investionen!G4:G5200),2)</f>
        <v>0</v>
      </c>
      <c r="BA1543" s="53"/>
      <c r="BB1543" s="53">
        <f>ROUND(SUMIF(Transaktionen!A4:A5200,BA1543,Transaktionen!B4:B5200),8)</f>
        <v>0</v>
      </c>
      <c r="BC1543" s="53">
        <f>ROUND(IFERROR(SUM(BB1543*(VLOOKUP(BA1543,API!1:1048576,13,FALSE))),0),2)</f>
        <v>0</v>
      </c>
    </row>
    <row r="1544" spans="11:55" x14ac:dyDescent="0.25">
      <c r="K1544" s="145" t="s">
        <v>2386</v>
      </c>
      <c r="L1544" s="146"/>
      <c r="M1544" s="146" t="s">
        <v>2897</v>
      </c>
      <c r="R1544" s="258"/>
      <c r="U1544">
        <f>ROUND(IFERROR(SUM(T1544*(VLOOKUP(S1544,API!1:1048576,13,FALSE))),0),2)</f>
        <v>0</v>
      </c>
      <c r="V1544">
        <f>ROUND(SUMIF(Investionen!A4:A5200,S1544,Investionen!G4:G5200),2)</f>
        <v>0</v>
      </c>
      <c r="BA1544" s="53"/>
      <c r="BB1544" s="53">
        <f>ROUND(SUMIF(Transaktionen!A4:A5200,BA1544,Transaktionen!B4:B5200),8)</f>
        <v>0</v>
      </c>
      <c r="BC1544" s="53">
        <f>ROUND(IFERROR(SUM(BB1544*(VLOOKUP(BA1544,API!1:1048576,13,FALSE))),0),2)</f>
        <v>0</v>
      </c>
    </row>
    <row r="1545" spans="11:55" x14ac:dyDescent="0.25">
      <c r="K1545" s="147" t="s">
        <v>2346</v>
      </c>
      <c r="L1545" s="148"/>
      <c r="M1545" s="148" t="s">
        <v>2898</v>
      </c>
      <c r="R1545" s="258"/>
      <c r="U1545">
        <f>ROUND(IFERROR(SUM(T1545*(VLOOKUP(S1545,API!1:1048576,13,FALSE))),0),2)</f>
        <v>0</v>
      </c>
      <c r="V1545">
        <f>ROUND(SUMIF(Investionen!A4:A5200,S1545,Investionen!G4:G5200),2)</f>
        <v>0</v>
      </c>
      <c r="BA1545" s="53"/>
      <c r="BB1545" s="53">
        <f>ROUND(SUMIF(Transaktionen!A4:A5200,BA1545,Transaktionen!B4:B5200),8)</f>
        <v>0</v>
      </c>
      <c r="BC1545" s="53">
        <f>ROUND(IFERROR(SUM(BB1545*(VLOOKUP(BA1545,API!1:1048576,13,FALSE))),0),2)</f>
        <v>0</v>
      </c>
    </row>
    <row r="1546" spans="11:55" x14ac:dyDescent="0.25">
      <c r="K1546" s="145" t="s">
        <v>2407</v>
      </c>
      <c r="L1546" s="146"/>
      <c r="M1546" s="146" t="s">
        <v>2899</v>
      </c>
      <c r="R1546" s="258"/>
      <c r="U1546">
        <f>ROUND(IFERROR(SUM(T1546*(VLOOKUP(S1546,API!1:1048576,13,FALSE))),0),2)</f>
        <v>0</v>
      </c>
      <c r="V1546">
        <f>ROUND(SUMIF(Investionen!A4:A5200,S1546,Investionen!G4:G5200),2)</f>
        <v>0</v>
      </c>
      <c r="BA1546" s="53"/>
      <c r="BB1546" s="53">
        <f>ROUND(SUMIF(Transaktionen!A4:A5200,BA1546,Transaktionen!B4:B5200),8)</f>
        <v>0</v>
      </c>
      <c r="BC1546" s="53">
        <f>ROUND(IFERROR(SUM(BB1546*(VLOOKUP(BA1546,API!1:1048576,13,FALSE))),0),2)</f>
        <v>0</v>
      </c>
    </row>
    <row r="1547" spans="11:55" x14ac:dyDescent="0.25">
      <c r="K1547" s="147" t="s">
        <v>2625</v>
      </c>
      <c r="L1547" s="148"/>
      <c r="M1547" s="148"/>
      <c r="R1547" s="258"/>
      <c r="U1547">
        <f>ROUND(IFERROR(SUM(T1547*(VLOOKUP(S1547,API!1:1048576,13,FALSE))),0),2)</f>
        <v>0</v>
      </c>
      <c r="V1547">
        <f>ROUND(SUMIF(Investionen!A4:A5200,S1547,Investionen!G4:G5200),2)</f>
        <v>0</v>
      </c>
      <c r="BA1547" s="53"/>
      <c r="BB1547" s="53">
        <f>ROUND(SUMIF(Transaktionen!A4:A5200,BA1547,Transaktionen!B4:B5200),8)</f>
        <v>0</v>
      </c>
      <c r="BC1547" s="53">
        <f>ROUND(IFERROR(SUM(BB1547*(VLOOKUP(BA1547,API!1:1048576,13,FALSE))),0),2)</f>
        <v>0</v>
      </c>
    </row>
    <row r="1548" spans="11:55" x14ac:dyDescent="0.25">
      <c r="K1548" s="145" t="s">
        <v>2342</v>
      </c>
      <c r="L1548" s="146"/>
      <c r="M1548" s="146" t="s">
        <v>2900</v>
      </c>
      <c r="R1548" s="258"/>
      <c r="U1548">
        <f>ROUND(IFERROR(SUM(T1548*(VLOOKUP(S1548,API!1:1048576,13,FALSE))),0),2)</f>
        <v>0</v>
      </c>
      <c r="V1548">
        <f>ROUND(SUMIF(Investionen!A4:A5200,S1548,Investionen!G4:G5200),2)</f>
        <v>0</v>
      </c>
      <c r="BA1548" s="53"/>
      <c r="BB1548" s="53">
        <f>ROUND(SUMIF(Transaktionen!A4:A5200,BA1548,Transaktionen!B4:B5200),8)</f>
        <v>0</v>
      </c>
      <c r="BC1548" s="53">
        <f>ROUND(IFERROR(SUM(BB1548*(VLOOKUP(BA1548,API!1:1048576,13,FALSE))),0),2)</f>
        <v>0</v>
      </c>
    </row>
    <row r="1549" spans="11:55" x14ac:dyDescent="0.25">
      <c r="K1549" s="147" t="s">
        <v>2381</v>
      </c>
      <c r="L1549" s="148"/>
      <c r="M1549" s="148" t="s">
        <v>2901</v>
      </c>
      <c r="R1549" s="258"/>
      <c r="U1549">
        <f>ROUND(IFERROR(SUM(T1549*(VLOOKUP(S1549,API!1:1048576,13,FALSE))),0),2)</f>
        <v>0</v>
      </c>
      <c r="V1549">
        <f>ROUND(SUMIF(Investionen!A4:A5200,S1549,Investionen!G4:G5200),2)</f>
        <v>0</v>
      </c>
      <c r="BA1549" s="53"/>
      <c r="BB1549" s="53">
        <f>ROUND(SUMIF(Transaktionen!A4:A5200,BA1549,Transaktionen!B4:B5200),8)</f>
        <v>0</v>
      </c>
      <c r="BC1549" s="53">
        <f>ROUND(IFERROR(SUM(BB1549*(VLOOKUP(BA1549,API!1:1048576,13,FALSE))),0),2)</f>
        <v>0</v>
      </c>
    </row>
    <row r="1550" spans="11:55" x14ac:dyDescent="0.25">
      <c r="K1550" s="145" t="s">
        <v>2392</v>
      </c>
      <c r="L1550" s="146"/>
      <c r="M1550" s="146" t="s">
        <v>2902</v>
      </c>
      <c r="R1550" s="258"/>
      <c r="U1550">
        <f>ROUND(IFERROR(SUM(T1550*(VLOOKUP(S1550,API!1:1048576,13,FALSE))),0),2)</f>
        <v>0</v>
      </c>
      <c r="V1550">
        <f>ROUND(SUMIF(Investionen!A4:A5200,S1550,Investionen!G4:G5200),2)</f>
        <v>0</v>
      </c>
      <c r="BA1550" s="53"/>
      <c r="BB1550" s="53">
        <f>ROUND(SUMIF(Transaktionen!A4:A5200,BA1550,Transaktionen!B4:B5200),8)</f>
        <v>0</v>
      </c>
      <c r="BC1550" s="53">
        <f>ROUND(IFERROR(SUM(BB1550*(VLOOKUP(BA1550,API!1:1048576,13,FALSE))),0),2)</f>
        <v>0</v>
      </c>
    </row>
    <row r="1551" spans="11:55" x14ac:dyDescent="0.25">
      <c r="K1551" s="147" t="s">
        <v>2298</v>
      </c>
      <c r="L1551" s="148"/>
      <c r="M1551" s="148" t="s">
        <v>2903</v>
      </c>
      <c r="R1551" s="258"/>
      <c r="U1551">
        <f>ROUND(IFERROR(SUM(T1551*(VLOOKUP(S1551,API!1:1048576,13,FALSE))),0),2)</f>
        <v>0</v>
      </c>
      <c r="V1551">
        <f>ROUND(SUMIF(Investionen!A4:A5200,S1551,Investionen!G4:G5200),2)</f>
        <v>0</v>
      </c>
      <c r="BA1551" s="53"/>
      <c r="BB1551" s="53">
        <f>ROUND(SUMIF(Transaktionen!A4:A5200,BA1551,Transaktionen!B4:B5200),8)</f>
        <v>0</v>
      </c>
      <c r="BC1551" s="53">
        <f>ROUND(IFERROR(SUM(BB1551*(VLOOKUP(BA1551,API!1:1048576,13,FALSE))),0),2)</f>
        <v>0</v>
      </c>
    </row>
    <row r="1552" spans="11:55" x14ac:dyDescent="0.25">
      <c r="K1552" s="145" t="s">
        <v>2323</v>
      </c>
      <c r="L1552" s="146"/>
      <c r="M1552" s="146" t="s">
        <v>2904</v>
      </c>
      <c r="R1552" s="258"/>
      <c r="U1552">
        <f>ROUND(IFERROR(SUM(T1552*(VLOOKUP(S1552,API!1:1048576,13,FALSE))),0),2)</f>
        <v>0</v>
      </c>
      <c r="V1552">
        <f>ROUND(SUMIF(Investionen!A4:A5200,S1552,Investionen!G4:G5200),2)</f>
        <v>0</v>
      </c>
      <c r="BA1552" s="53"/>
      <c r="BB1552" s="53">
        <f>ROUND(SUMIF(Transaktionen!A4:A5200,BA1552,Transaktionen!B4:B5200),8)</f>
        <v>0</v>
      </c>
      <c r="BC1552" s="53">
        <f>ROUND(IFERROR(SUM(BB1552*(VLOOKUP(BA1552,API!1:1048576,13,FALSE))),0),2)</f>
        <v>0</v>
      </c>
    </row>
    <row r="1553" spans="11:55" x14ac:dyDescent="0.25">
      <c r="K1553" s="147" t="s">
        <v>2360</v>
      </c>
      <c r="L1553" s="148"/>
      <c r="M1553" s="148" t="s">
        <v>2905</v>
      </c>
      <c r="R1553" s="258"/>
      <c r="U1553">
        <f>ROUND(IFERROR(SUM(T1553*(VLOOKUP(S1553,API!1:1048576,13,FALSE))),0),2)</f>
        <v>0</v>
      </c>
      <c r="V1553">
        <f>ROUND(SUMIF(Investionen!A4:A5200,S1553,Investionen!G4:G5200),2)</f>
        <v>0</v>
      </c>
      <c r="BA1553" s="53"/>
      <c r="BB1553" s="53">
        <f>ROUND(SUMIF(Transaktionen!A4:A5200,BA1553,Transaktionen!B4:B5200),8)</f>
        <v>0</v>
      </c>
      <c r="BC1553" s="53">
        <f>ROUND(IFERROR(SUM(BB1553*(VLOOKUP(BA1553,API!1:1048576,13,FALSE))),0),2)</f>
        <v>0</v>
      </c>
    </row>
    <row r="1554" spans="11:55" x14ac:dyDescent="0.25">
      <c r="K1554" s="145" t="s">
        <v>2251</v>
      </c>
      <c r="L1554" s="146"/>
      <c r="M1554" s="146" t="s">
        <v>2906</v>
      </c>
      <c r="R1554" s="258"/>
      <c r="U1554">
        <f>ROUND(IFERROR(SUM(T1554*(VLOOKUP(S1554,API!1:1048576,13,FALSE))),0),2)</f>
        <v>0</v>
      </c>
      <c r="V1554">
        <f>ROUND(SUMIF(Investionen!A4:A5200,S1554,Investionen!G4:G5200),2)</f>
        <v>0</v>
      </c>
      <c r="BA1554" s="53"/>
      <c r="BB1554" s="53">
        <f>ROUND(SUMIF(Transaktionen!A4:A5200,BA1554,Transaktionen!B4:B5200),8)</f>
        <v>0</v>
      </c>
      <c r="BC1554" s="53">
        <f>ROUND(IFERROR(SUM(BB1554*(VLOOKUP(BA1554,API!1:1048576,13,FALSE))),0),2)</f>
        <v>0</v>
      </c>
    </row>
    <row r="1555" spans="11:55" x14ac:dyDescent="0.25">
      <c r="K1555" s="147" t="s">
        <v>1716</v>
      </c>
      <c r="L1555" s="148"/>
      <c r="M1555" s="148" t="s">
        <v>2907</v>
      </c>
      <c r="R1555" s="258"/>
      <c r="U1555">
        <f>ROUND(IFERROR(SUM(T1555*(VLOOKUP(S1555,API!1:1048576,13,FALSE))),0),2)</f>
        <v>0</v>
      </c>
      <c r="V1555">
        <f>ROUND(SUMIF(Investionen!A4:A5200,S1555,Investionen!G4:G5200),2)</f>
        <v>0</v>
      </c>
      <c r="BA1555" s="53"/>
      <c r="BB1555" s="53">
        <f>ROUND(SUMIF(Transaktionen!A4:A5200,BA1555,Transaktionen!B4:B5200),8)</f>
        <v>0</v>
      </c>
      <c r="BC1555" s="53">
        <f>ROUND(IFERROR(SUM(BB1555*(VLOOKUP(BA1555,API!1:1048576,13,FALSE))),0),2)</f>
        <v>0</v>
      </c>
    </row>
    <row r="1556" spans="11:55" x14ac:dyDescent="0.25">
      <c r="K1556" s="145" t="s">
        <v>1828</v>
      </c>
      <c r="L1556" s="146"/>
      <c r="M1556" s="146" t="s">
        <v>2908</v>
      </c>
      <c r="R1556" s="258"/>
      <c r="U1556">
        <f>ROUND(IFERROR(SUM(T1556*(VLOOKUP(S1556,API!1:1048576,13,FALSE))),0),2)</f>
        <v>0</v>
      </c>
      <c r="V1556">
        <f>ROUND(SUMIF(Investionen!A4:A5200,S1556,Investionen!G4:G5200),2)</f>
        <v>0</v>
      </c>
      <c r="BA1556" s="53"/>
      <c r="BB1556" s="53">
        <f>ROUND(SUMIF(Transaktionen!A4:A5200,BA1556,Transaktionen!B4:B5200),8)</f>
        <v>0</v>
      </c>
      <c r="BC1556" s="53">
        <f>ROUND(IFERROR(SUM(BB1556*(VLOOKUP(BA1556,API!1:1048576,13,FALSE))),0),2)</f>
        <v>0</v>
      </c>
    </row>
    <row r="1557" spans="11:55" x14ac:dyDescent="0.25">
      <c r="K1557" s="147" t="s">
        <v>2317</v>
      </c>
      <c r="L1557" s="148"/>
      <c r="M1557" s="148" t="s">
        <v>2909</v>
      </c>
      <c r="R1557" s="258"/>
      <c r="U1557">
        <f>ROUND(IFERROR(SUM(T1557*(VLOOKUP(S1557,API!1:1048576,13,FALSE))),0),2)</f>
        <v>0</v>
      </c>
      <c r="V1557">
        <f>ROUND(SUMIF(Investionen!A4:A5200,S1557,Investionen!G4:G5200),2)</f>
        <v>0</v>
      </c>
      <c r="BA1557" s="53"/>
      <c r="BB1557" s="53">
        <f>ROUND(SUMIF(Transaktionen!A4:A5200,BA1557,Transaktionen!B4:B5200),8)</f>
        <v>0</v>
      </c>
      <c r="BC1557" s="53">
        <f>ROUND(IFERROR(SUM(BB1557*(VLOOKUP(BA1557,API!1:1048576,13,FALSE))),0),2)</f>
        <v>0</v>
      </c>
    </row>
    <row r="1558" spans="11:55" x14ac:dyDescent="0.25">
      <c r="K1558" s="145" t="s">
        <v>2395</v>
      </c>
      <c r="L1558" s="146"/>
      <c r="M1558" s="146" t="s">
        <v>2910</v>
      </c>
      <c r="R1558" s="258"/>
      <c r="U1558">
        <f>ROUND(IFERROR(SUM(T1558*(VLOOKUP(S1558,API!1:1048576,13,FALSE))),0),2)</f>
        <v>0</v>
      </c>
      <c r="V1558">
        <f>ROUND(SUMIF(Investionen!A4:A5200,S1558,Investionen!G4:G5200),2)</f>
        <v>0</v>
      </c>
      <c r="BA1558" s="53"/>
      <c r="BB1558" s="53">
        <f>ROUND(SUMIF(Transaktionen!A4:A5200,BA1558,Transaktionen!B4:B5200),8)</f>
        <v>0</v>
      </c>
      <c r="BC1558" s="53">
        <f>ROUND(IFERROR(SUM(BB1558*(VLOOKUP(BA1558,API!1:1048576,13,FALSE))),0),2)</f>
        <v>0</v>
      </c>
    </row>
    <row r="1559" spans="11:55" x14ac:dyDescent="0.25">
      <c r="K1559" s="147" t="s">
        <v>2390</v>
      </c>
      <c r="L1559" s="148"/>
      <c r="M1559" s="148" t="s">
        <v>2911</v>
      </c>
      <c r="R1559" s="258"/>
      <c r="U1559">
        <f>ROUND(IFERROR(SUM(T1559*(VLOOKUP(S1559,API!1:1048576,13,FALSE))),0),2)</f>
        <v>0</v>
      </c>
      <c r="V1559">
        <f>ROUND(SUMIF(Investionen!A4:A5200,S1559,Investionen!G4:G5200),2)</f>
        <v>0</v>
      </c>
      <c r="BA1559" s="53"/>
      <c r="BB1559" s="53">
        <f>ROUND(SUMIF(Transaktionen!A4:A5200,BA1559,Transaktionen!B4:B5200),8)</f>
        <v>0</v>
      </c>
      <c r="BC1559" s="53">
        <f>ROUND(IFERROR(SUM(BB1559*(VLOOKUP(BA1559,API!1:1048576,13,FALSE))),0),2)</f>
        <v>0</v>
      </c>
    </row>
    <row r="1560" spans="11:55" x14ac:dyDescent="0.25">
      <c r="K1560" s="145" t="s">
        <v>2385</v>
      </c>
      <c r="L1560" s="146"/>
      <c r="M1560" s="146" t="s">
        <v>2912</v>
      </c>
      <c r="R1560" s="258"/>
      <c r="U1560">
        <f>ROUND(IFERROR(SUM(T1560*(VLOOKUP(S1560,API!1:1048576,13,FALSE))),0),2)</f>
        <v>0</v>
      </c>
      <c r="V1560">
        <f>ROUND(SUMIF(Investionen!A4:A5200,S1560,Investionen!G4:G5200),2)</f>
        <v>0</v>
      </c>
      <c r="BA1560" s="53"/>
      <c r="BB1560" s="53">
        <f>ROUND(SUMIF(Transaktionen!A4:A5200,BA1560,Transaktionen!B4:B5200),8)</f>
        <v>0</v>
      </c>
      <c r="BC1560" s="53">
        <f>ROUND(IFERROR(SUM(BB1560*(VLOOKUP(BA1560,API!1:1048576,13,FALSE))),0),2)</f>
        <v>0</v>
      </c>
    </row>
    <row r="1561" spans="11:55" x14ac:dyDescent="0.25">
      <c r="K1561" s="147" t="s">
        <v>2336</v>
      </c>
      <c r="L1561" s="148"/>
      <c r="M1561" s="148" t="s">
        <v>2913</v>
      </c>
      <c r="R1561" s="258"/>
      <c r="U1561">
        <f>ROUND(IFERROR(SUM(T1561*(VLOOKUP(S1561,API!1:1048576,13,FALSE))),0),2)</f>
        <v>0</v>
      </c>
      <c r="V1561">
        <f>ROUND(SUMIF(Investionen!A4:A5200,S1561,Investionen!G4:G5200),2)</f>
        <v>0</v>
      </c>
      <c r="BA1561" s="53"/>
      <c r="BB1561" s="53">
        <f>ROUND(SUMIF(Transaktionen!A4:A5200,BA1561,Transaktionen!B4:B5200),8)</f>
        <v>0</v>
      </c>
      <c r="BC1561" s="53">
        <f>ROUND(IFERROR(SUM(BB1561*(VLOOKUP(BA1561,API!1:1048576,13,FALSE))),0),2)</f>
        <v>0</v>
      </c>
    </row>
    <row r="1562" spans="11:55" x14ac:dyDescent="0.25">
      <c r="K1562" s="145" t="s">
        <v>2289</v>
      </c>
      <c r="L1562" s="146"/>
      <c r="M1562" s="146" t="s">
        <v>2914</v>
      </c>
      <c r="R1562" s="258"/>
      <c r="U1562">
        <f>ROUND(IFERROR(SUM(T1562*(VLOOKUP(S1562,API!1:1048576,13,FALSE))),0),2)</f>
        <v>0</v>
      </c>
      <c r="V1562">
        <f>ROUND(SUMIF(Investionen!A4:A5200,S1562,Investionen!G4:G5200),2)</f>
        <v>0</v>
      </c>
      <c r="BA1562" s="53"/>
      <c r="BB1562" s="53">
        <f>ROUND(SUMIF(Transaktionen!A4:A5200,BA1562,Transaktionen!B4:B5200),8)</f>
        <v>0</v>
      </c>
      <c r="BC1562" s="53">
        <f>ROUND(IFERROR(SUM(BB1562*(VLOOKUP(BA1562,API!1:1048576,13,FALSE))),0),2)</f>
        <v>0</v>
      </c>
    </row>
    <row r="1563" spans="11:55" x14ac:dyDescent="0.25">
      <c r="K1563" s="147" t="s">
        <v>2311</v>
      </c>
      <c r="L1563" s="148"/>
      <c r="M1563" s="148" t="s">
        <v>2915</v>
      </c>
      <c r="R1563" s="258"/>
      <c r="U1563">
        <f>ROUND(IFERROR(SUM(T1563*(VLOOKUP(S1563,API!1:1048576,13,FALSE))),0),2)</f>
        <v>0</v>
      </c>
      <c r="V1563">
        <f>ROUND(SUMIF(Investionen!A4:A5200,S1563,Investionen!G4:G5200),2)</f>
        <v>0</v>
      </c>
      <c r="BA1563" s="53"/>
      <c r="BB1563" s="53">
        <f>ROUND(SUMIF(Transaktionen!A4:A5200,BA1563,Transaktionen!B4:B5200),8)</f>
        <v>0</v>
      </c>
      <c r="BC1563" s="53">
        <f>ROUND(IFERROR(SUM(BB1563*(VLOOKUP(BA1563,API!1:1048576,13,FALSE))),0),2)</f>
        <v>0</v>
      </c>
    </row>
    <row r="1564" spans="11:55" x14ac:dyDescent="0.25">
      <c r="K1564" s="145" t="s">
        <v>2295</v>
      </c>
      <c r="L1564" s="146"/>
      <c r="M1564" s="146" t="s">
        <v>2916</v>
      </c>
      <c r="R1564" s="258"/>
      <c r="U1564">
        <f>ROUND(IFERROR(SUM(T1564*(VLOOKUP(S1564,API!1:1048576,13,FALSE))),0),2)</f>
        <v>0</v>
      </c>
      <c r="V1564">
        <f>ROUND(SUMIF(Investionen!A4:A5200,S1564,Investionen!G4:G5200),2)</f>
        <v>0</v>
      </c>
      <c r="BA1564" s="53"/>
      <c r="BB1564" s="53">
        <f>ROUND(SUMIF(Transaktionen!A4:A5200,BA1564,Transaktionen!B4:B5200),8)</f>
        <v>0</v>
      </c>
      <c r="BC1564" s="53">
        <f>ROUND(IFERROR(SUM(BB1564*(VLOOKUP(BA1564,API!1:1048576,13,FALSE))),0),2)</f>
        <v>0</v>
      </c>
    </row>
    <row r="1565" spans="11:55" x14ac:dyDescent="0.25">
      <c r="K1565" s="147" t="s">
        <v>2408</v>
      </c>
      <c r="L1565" s="148"/>
      <c r="M1565" s="148"/>
      <c r="R1565" s="258"/>
      <c r="U1565">
        <f>ROUND(IFERROR(SUM(T1565*(VLOOKUP(S1565,API!1:1048576,13,FALSE))),0),2)</f>
        <v>0</v>
      </c>
      <c r="V1565">
        <f>ROUND(SUMIF(Investionen!A4:A5200,S1565,Investionen!G4:G5200),2)</f>
        <v>0</v>
      </c>
      <c r="BA1565" s="53"/>
      <c r="BB1565" s="53">
        <f>ROUND(SUMIF(Transaktionen!A4:A5200,BA1565,Transaktionen!B4:B5200),8)</f>
        <v>0</v>
      </c>
      <c r="BC1565" s="53">
        <f>ROUND(IFERROR(SUM(BB1565*(VLOOKUP(BA1565,API!1:1048576,13,FALSE))),0),2)</f>
        <v>0</v>
      </c>
    </row>
    <row r="1566" spans="11:55" x14ac:dyDescent="0.25">
      <c r="K1566" s="145" t="s">
        <v>2201</v>
      </c>
      <c r="L1566" s="146"/>
      <c r="M1566" s="146" t="s">
        <v>2917</v>
      </c>
      <c r="R1566" s="258"/>
      <c r="U1566">
        <f>ROUND(IFERROR(SUM(T1566*(VLOOKUP(S1566,API!1:1048576,13,FALSE))),0),2)</f>
        <v>0</v>
      </c>
      <c r="V1566">
        <f>ROUND(SUMIF(Investionen!A4:A5200,S1566,Investionen!G4:G5200),2)</f>
        <v>0</v>
      </c>
      <c r="BA1566" s="53"/>
      <c r="BB1566" s="53">
        <f>ROUND(SUMIF(Transaktionen!A4:A5200,BA1566,Transaktionen!B4:B5200),8)</f>
        <v>0</v>
      </c>
      <c r="BC1566" s="53">
        <f>ROUND(IFERROR(SUM(BB1566*(VLOOKUP(BA1566,API!1:1048576,13,FALSE))),0),2)</f>
        <v>0</v>
      </c>
    </row>
    <row r="1567" spans="11:55" x14ac:dyDescent="0.25">
      <c r="K1567" s="147" t="s">
        <v>2264</v>
      </c>
      <c r="L1567" s="148"/>
      <c r="M1567" s="148" t="s">
        <v>2918</v>
      </c>
      <c r="R1567" s="258"/>
      <c r="U1567">
        <f>ROUND(IFERROR(SUM(T1567*(VLOOKUP(S1567,API!1:1048576,13,FALSE))),0),2)</f>
        <v>0</v>
      </c>
      <c r="V1567">
        <f>ROUND(SUMIF(Investionen!A4:A5200,S1567,Investionen!G4:G5200),2)</f>
        <v>0</v>
      </c>
      <c r="BA1567" s="53"/>
      <c r="BB1567" s="53">
        <f>ROUND(SUMIF(Transaktionen!A4:A5200,BA1567,Transaktionen!B4:B5200),8)</f>
        <v>0</v>
      </c>
      <c r="BC1567" s="53">
        <f>ROUND(IFERROR(SUM(BB1567*(VLOOKUP(BA1567,API!1:1048576,13,FALSE))),0),2)</f>
        <v>0</v>
      </c>
    </row>
    <row r="1568" spans="11:55" x14ac:dyDescent="0.25">
      <c r="K1568" s="145" t="s">
        <v>2440</v>
      </c>
      <c r="L1568" s="146"/>
      <c r="M1568" s="146" t="s">
        <v>2919</v>
      </c>
      <c r="R1568" s="258"/>
      <c r="U1568">
        <f>ROUND(IFERROR(SUM(T1568*(VLOOKUP(S1568,API!1:1048576,13,FALSE))),0),2)</f>
        <v>0</v>
      </c>
      <c r="V1568">
        <f>ROUND(SUMIF(Investionen!A4:A5200,S1568,Investionen!G4:G5200),2)</f>
        <v>0</v>
      </c>
      <c r="BA1568" s="53"/>
      <c r="BB1568" s="53">
        <f>ROUND(SUMIF(Transaktionen!A4:A5200,BA1568,Transaktionen!B4:B5200),8)</f>
        <v>0</v>
      </c>
      <c r="BC1568" s="53">
        <f>ROUND(IFERROR(SUM(BB1568*(VLOOKUP(BA1568,API!1:1048576,13,FALSE))),0),2)</f>
        <v>0</v>
      </c>
    </row>
    <row r="1569" spans="11:55" x14ac:dyDescent="0.25">
      <c r="K1569" s="147" t="s">
        <v>2299</v>
      </c>
      <c r="L1569" s="148"/>
      <c r="M1569" s="148" t="s">
        <v>2920</v>
      </c>
      <c r="R1569" s="258"/>
      <c r="U1569">
        <f>ROUND(IFERROR(SUM(T1569*(VLOOKUP(S1569,API!1:1048576,13,FALSE))),0),2)</f>
        <v>0</v>
      </c>
      <c r="V1569">
        <f>ROUND(SUMIF(Investionen!A4:A5200,S1569,Investionen!G4:G5200),2)</f>
        <v>0</v>
      </c>
      <c r="BA1569" s="53"/>
      <c r="BB1569" s="53">
        <f>ROUND(SUMIF(Transaktionen!A4:A5200,BA1569,Transaktionen!B4:B5200),8)</f>
        <v>0</v>
      </c>
      <c r="BC1569" s="53">
        <f>ROUND(IFERROR(SUM(BB1569*(VLOOKUP(BA1569,API!1:1048576,13,FALSE))),0),2)</f>
        <v>0</v>
      </c>
    </row>
    <row r="1570" spans="11:55" x14ac:dyDescent="0.25">
      <c r="R1570" s="258"/>
      <c r="U1570">
        <f>ROUND(IFERROR(SUM(T1570*(VLOOKUP(S1570,API!1:1048576,13,FALSE))),0),2)</f>
        <v>0</v>
      </c>
      <c r="V1570">
        <f>ROUND(SUMIF(Investionen!A4:A5200,S1570,Investionen!G4:G5200),2)</f>
        <v>0</v>
      </c>
      <c r="BA1570" s="53"/>
      <c r="BB1570" s="53">
        <f>ROUND(SUMIF(Transaktionen!A4:A5200,BA1570,Transaktionen!B4:B5200),8)</f>
        <v>0</v>
      </c>
      <c r="BC1570" s="53">
        <f>ROUND(IFERROR(SUM(BB1570*(VLOOKUP(BA1570,API!1:1048576,13,FALSE))),0),2)</f>
        <v>0</v>
      </c>
    </row>
    <row r="1571" spans="11:55" x14ac:dyDescent="0.25">
      <c r="R1571" s="258"/>
      <c r="U1571">
        <f>ROUND(IFERROR(SUM(T1571*(VLOOKUP(S1571,API!1:1048576,13,FALSE))),0),2)</f>
        <v>0</v>
      </c>
      <c r="V1571">
        <f>ROUND(SUMIF(Investionen!A4:A5200,S1571,Investionen!G4:G5200),2)</f>
        <v>0</v>
      </c>
      <c r="BA1571" s="53"/>
      <c r="BB1571" s="53">
        <f>ROUND(SUMIF(Transaktionen!A4:A5200,BA1571,Transaktionen!B4:B5200),8)</f>
        <v>0</v>
      </c>
      <c r="BC1571" s="53">
        <f>ROUND(IFERROR(SUM(BB1571*(VLOOKUP(BA1571,API!1:1048576,13,FALSE))),0),2)</f>
        <v>0</v>
      </c>
    </row>
    <row r="1572" spans="11:55" x14ac:dyDescent="0.25">
      <c r="R1572" s="258"/>
      <c r="U1572">
        <f>ROUND(IFERROR(SUM(T1572*(VLOOKUP(S1572,API!1:1048576,13,FALSE))),0),2)</f>
        <v>0</v>
      </c>
      <c r="V1572">
        <f>ROUND(SUMIF(Investionen!A4:A5200,S1572,Investionen!G4:G5200),2)</f>
        <v>0</v>
      </c>
      <c r="BA1572" s="53"/>
      <c r="BB1572" s="53">
        <f>ROUND(SUMIF(Transaktionen!A4:A5200,BA1572,Transaktionen!B4:B5200),8)</f>
        <v>0</v>
      </c>
      <c r="BC1572" s="53">
        <f>ROUND(IFERROR(SUM(BB1572*(VLOOKUP(BA1572,API!1:1048576,13,FALSE))),0),2)</f>
        <v>0</v>
      </c>
    </row>
    <row r="1573" spans="11:55" x14ac:dyDescent="0.25">
      <c r="R1573" s="258"/>
      <c r="U1573">
        <f>ROUND(IFERROR(SUM(T1573*(VLOOKUP(S1573,API!1:1048576,13,FALSE))),0),2)</f>
        <v>0</v>
      </c>
      <c r="V1573">
        <f>ROUND(SUMIF(Investionen!A4:A5200,S1573,Investionen!G4:G5200),2)</f>
        <v>0</v>
      </c>
      <c r="BA1573" s="53"/>
      <c r="BB1573" s="53">
        <f>ROUND(SUMIF(Transaktionen!A4:A5200,BA1573,Transaktionen!B4:B5200),8)</f>
        <v>0</v>
      </c>
      <c r="BC1573" s="53">
        <f>ROUND(IFERROR(SUM(BB1573*(VLOOKUP(BA1573,API!1:1048576,13,FALSE))),0),2)</f>
        <v>0</v>
      </c>
    </row>
    <row r="1574" spans="11:55" x14ac:dyDescent="0.25">
      <c r="R1574" s="258"/>
      <c r="U1574">
        <f>ROUND(IFERROR(SUM(T1574*(VLOOKUP(S1574,API!1:1048576,13,FALSE))),0),2)</f>
        <v>0</v>
      </c>
      <c r="V1574">
        <f>ROUND(SUMIF(Investionen!A4:A5200,S1574,Investionen!G4:G5200),2)</f>
        <v>0</v>
      </c>
      <c r="BA1574" s="53"/>
      <c r="BB1574" s="53">
        <f>ROUND(SUMIF(Transaktionen!A4:A5200,BA1574,Transaktionen!B4:B5200),8)</f>
        <v>0</v>
      </c>
      <c r="BC1574" s="53">
        <f>ROUND(IFERROR(SUM(BB1574*(VLOOKUP(BA1574,API!1:1048576,13,FALSE))),0),2)</f>
        <v>0</v>
      </c>
    </row>
    <row r="1575" spans="11:55" x14ac:dyDescent="0.25">
      <c r="R1575" s="258"/>
      <c r="U1575">
        <f>ROUND(IFERROR(SUM(T1575*(VLOOKUP(S1575,API!1:1048576,13,FALSE))),0),2)</f>
        <v>0</v>
      </c>
      <c r="V1575">
        <f>ROUND(SUMIF(Investionen!A4:A5200,S1575,Investionen!G4:G5200),2)</f>
        <v>0</v>
      </c>
      <c r="BA1575" s="53"/>
      <c r="BB1575" s="53">
        <f>ROUND(SUMIF(Transaktionen!A4:A5200,BA1575,Transaktionen!B4:B5200),8)</f>
        <v>0</v>
      </c>
      <c r="BC1575" s="53">
        <f>ROUND(IFERROR(SUM(BB1575*(VLOOKUP(BA1575,API!1:1048576,13,FALSE))),0),2)</f>
        <v>0</v>
      </c>
    </row>
    <row r="1576" spans="11:55" x14ac:dyDescent="0.25">
      <c r="R1576" s="258"/>
      <c r="U1576">
        <f>ROUND(IFERROR(SUM(T1576*(VLOOKUP(S1576,API!1:1048576,13,FALSE))),0),2)</f>
        <v>0</v>
      </c>
      <c r="V1576">
        <f>ROUND(SUMIF(Investionen!A4:A5200,S1576,Investionen!G4:G5200),2)</f>
        <v>0</v>
      </c>
      <c r="BA1576" s="53"/>
      <c r="BB1576" s="53">
        <f>ROUND(SUMIF(Transaktionen!A4:A5200,BA1576,Transaktionen!B4:B5200),8)</f>
        <v>0</v>
      </c>
      <c r="BC1576" s="53">
        <f>ROUND(IFERROR(SUM(BB1576*(VLOOKUP(BA1576,API!1:1048576,13,FALSE))),0),2)</f>
        <v>0</v>
      </c>
    </row>
    <row r="1577" spans="11:55" x14ac:dyDescent="0.25">
      <c r="R1577" s="258"/>
      <c r="U1577">
        <f>ROUND(IFERROR(SUM(T1577*(VLOOKUP(S1577,API!1:1048576,13,FALSE))),0),2)</f>
        <v>0</v>
      </c>
      <c r="V1577">
        <f>ROUND(SUMIF(Investionen!A4:A5200,S1577,Investionen!G4:G5200),2)</f>
        <v>0</v>
      </c>
      <c r="BA1577" s="53"/>
      <c r="BB1577" s="53">
        <f>ROUND(SUMIF(Transaktionen!A4:A5200,BA1577,Transaktionen!B4:B5200),8)</f>
        <v>0</v>
      </c>
      <c r="BC1577" s="53">
        <f>ROUND(IFERROR(SUM(BB1577*(VLOOKUP(BA1577,API!1:1048576,13,FALSE))),0),2)</f>
        <v>0</v>
      </c>
    </row>
    <row r="1578" spans="11:55" x14ac:dyDescent="0.25">
      <c r="R1578" s="258"/>
      <c r="U1578">
        <f>ROUND(IFERROR(SUM(T1578*(VLOOKUP(S1578,API!1:1048576,13,FALSE))),0),2)</f>
        <v>0</v>
      </c>
      <c r="V1578">
        <f>ROUND(SUMIF(Investionen!A4:A5200,S1578,Investionen!G4:G5200),2)</f>
        <v>0</v>
      </c>
      <c r="BA1578" s="53"/>
      <c r="BB1578" s="53">
        <f>ROUND(SUMIF(Transaktionen!A4:A5200,BA1578,Transaktionen!B4:B5200),8)</f>
        <v>0</v>
      </c>
      <c r="BC1578" s="53">
        <f>ROUND(IFERROR(SUM(BB1578*(VLOOKUP(BA1578,API!1:1048576,13,FALSE))),0),2)</f>
        <v>0</v>
      </c>
    </row>
    <row r="1579" spans="11:55" x14ac:dyDescent="0.25">
      <c r="R1579" s="258"/>
      <c r="U1579">
        <f>ROUND(IFERROR(SUM(T1579*(VLOOKUP(S1579,API!1:1048576,13,FALSE))),0),2)</f>
        <v>0</v>
      </c>
      <c r="V1579">
        <f>ROUND(SUMIF(Investionen!A4:A5200,S1579,Investionen!G4:G5200),2)</f>
        <v>0</v>
      </c>
      <c r="BA1579" s="53"/>
      <c r="BB1579" s="53">
        <f>ROUND(SUMIF(Transaktionen!A4:A5200,BA1579,Transaktionen!B4:B5200),8)</f>
        <v>0</v>
      </c>
      <c r="BC1579" s="53">
        <f>ROUND(IFERROR(SUM(BB1579*(VLOOKUP(BA1579,API!1:1048576,13,FALSE))),0),2)</f>
        <v>0</v>
      </c>
    </row>
    <row r="1580" spans="11:55" x14ac:dyDescent="0.25">
      <c r="R1580" s="258"/>
      <c r="U1580">
        <f>ROUND(IFERROR(SUM(T1580*(VLOOKUP(S1580,API!1:1048576,13,FALSE))),0),2)</f>
        <v>0</v>
      </c>
      <c r="V1580">
        <f>ROUND(SUMIF(Investionen!A4:A5200,S1580,Investionen!G4:G5200),2)</f>
        <v>0</v>
      </c>
      <c r="BA1580" s="53"/>
      <c r="BB1580" s="53">
        <f>ROUND(SUMIF(Transaktionen!A4:A5200,BA1580,Transaktionen!B4:B5200),8)</f>
        <v>0</v>
      </c>
      <c r="BC1580" s="53">
        <f>ROUND(IFERROR(SUM(BB1580*(VLOOKUP(BA1580,API!1:1048576,13,FALSE))),0),2)</f>
        <v>0</v>
      </c>
    </row>
    <row r="1581" spans="11:55" x14ac:dyDescent="0.25">
      <c r="R1581" s="258"/>
      <c r="U1581">
        <f>ROUND(IFERROR(SUM(T1581*(VLOOKUP(S1581,API!1:1048576,13,FALSE))),0),2)</f>
        <v>0</v>
      </c>
      <c r="V1581">
        <f>ROUND(SUMIF(Investionen!A4:A5200,S1581,Investionen!G4:G5200),2)</f>
        <v>0</v>
      </c>
      <c r="BA1581" s="53"/>
      <c r="BB1581" s="53">
        <f>ROUND(SUMIF(Transaktionen!A4:A5200,BA1581,Transaktionen!B4:B5200),8)</f>
        <v>0</v>
      </c>
      <c r="BC1581" s="53">
        <f>ROUND(IFERROR(SUM(BB1581*(VLOOKUP(BA1581,API!1:1048576,13,FALSE))),0),2)</f>
        <v>0</v>
      </c>
    </row>
    <row r="1582" spans="11:55" x14ac:dyDescent="0.25">
      <c r="R1582" s="258"/>
      <c r="U1582">
        <f>ROUND(IFERROR(SUM(T1582*(VLOOKUP(S1582,API!1:1048576,13,FALSE))),0),2)</f>
        <v>0</v>
      </c>
      <c r="V1582">
        <f>ROUND(SUMIF(Investionen!A4:A5200,S1582,Investionen!G4:G5200),2)</f>
        <v>0</v>
      </c>
      <c r="BA1582" s="53"/>
      <c r="BB1582" s="53">
        <f>ROUND(SUMIF(Transaktionen!A4:A5200,BA1582,Transaktionen!B4:B5200),8)</f>
        <v>0</v>
      </c>
      <c r="BC1582" s="53">
        <f>ROUND(IFERROR(SUM(BB1582*(VLOOKUP(BA1582,API!1:1048576,13,FALSE))),0),2)</f>
        <v>0</v>
      </c>
    </row>
    <row r="1583" spans="11:55" x14ac:dyDescent="0.25">
      <c r="R1583" s="258"/>
      <c r="U1583">
        <f>ROUND(IFERROR(SUM(T1583*(VLOOKUP(S1583,API!1:1048576,13,FALSE))),0),2)</f>
        <v>0</v>
      </c>
      <c r="V1583">
        <f>ROUND(SUMIF(Investionen!A4:A5200,S1583,Investionen!G4:G5200),2)</f>
        <v>0</v>
      </c>
      <c r="BA1583" s="53"/>
      <c r="BB1583" s="53">
        <f>ROUND(SUMIF(Transaktionen!A4:A5200,BA1583,Transaktionen!B4:B5200),8)</f>
        <v>0</v>
      </c>
      <c r="BC1583" s="53">
        <f>ROUND(IFERROR(SUM(BB1583*(VLOOKUP(BA1583,API!1:1048576,13,FALSE))),0),2)</f>
        <v>0</v>
      </c>
    </row>
    <row r="1584" spans="11:55" x14ac:dyDescent="0.25">
      <c r="R1584" s="258"/>
      <c r="U1584">
        <f>ROUND(IFERROR(SUM(T1584*(VLOOKUP(S1584,API!1:1048576,13,FALSE))),0),2)</f>
        <v>0</v>
      </c>
      <c r="V1584">
        <f>ROUND(SUMIF(Investionen!A4:A5200,S1584,Investionen!G4:G5200),2)</f>
        <v>0</v>
      </c>
      <c r="BA1584" s="53"/>
      <c r="BB1584" s="53">
        <f>ROUND(SUMIF(Transaktionen!A4:A5200,BA1584,Transaktionen!B4:B5200),8)</f>
        <v>0</v>
      </c>
      <c r="BC1584" s="53">
        <f>ROUND(IFERROR(SUM(BB1584*(VLOOKUP(BA1584,API!1:1048576,13,FALSE))),0),2)</f>
        <v>0</v>
      </c>
    </row>
    <row r="1585" spans="18:55" x14ac:dyDescent="0.25">
      <c r="R1585" s="258"/>
      <c r="U1585">
        <f>ROUND(IFERROR(SUM(T1585*(VLOOKUP(S1585,API!1:1048576,13,FALSE))),0),2)</f>
        <v>0</v>
      </c>
      <c r="V1585">
        <f>ROUND(SUMIF(Investionen!A4:A5200,S1585,Investionen!G4:G5200),2)</f>
        <v>0</v>
      </c>
      <c r="BA1585" s="53"/>
      <c r="BB1585" s="53">
        <f>ROUND(SUMIF(Transaktionen!A4:A5200,BA1585,Transaktionen!B4:B5200),8)</f>
        <v>0</v>
      </c>
      <c r="BC1585" s="53">
        <f>ROUND(IFERROR(SUM(BB1585*(VLOOKUP(BA1585,API!1:1048576,13,FALSE))),0),2)</f>
        <v>0</v>
      </c>
    </row>
    <row r="1586" spans="18:55" x14ac:dyDescent="0.25">
      <c r="R1586" s="258"/>
      <c r="U1586">
        <f>ROUND(IFERROR(SUM(T1586*(VLOOKUP(S1586,API!1:1048576,13,FALSE))),0),2)</f>
        <v>0</v>
      </c>
      <c r="V1586">
        <f>ROUND(SUMIF(Investionen!A4:A5200,S1586,Investionen!G4:G5200),2)</f>
        <v>0</v>
      </c>
      <c r="BA1586" s="53"/>
      <c r="BB1586" s="53">
        <f>ROUND(SUMIF(Transaktionen!A4:A5200,BA1586,Transaktionen!B4:B5200),8)</f>
        <v>0</v>
      </c>
      <c r="BC1586" s="53">
        <f>ROUND(IFERROR(SUM(BB1586*(VLOOKUP(BA1586,API!1:1048576,13,FALSE))),0),2)</f>
        <v>0</v>
      </c>
    </row>
    <row r="1587" spans="18:55" x14ac:dyDescent="0.25">
      <c r="R1587" s="258"/>
      <c r="U1587">
        <f>ROUND(IFERROR(SUM(T1587*(VLOOKUP(S1587,API!1:1048576,13,FALSE))),0),2)</f>
        <v>0</v>
      </c>
      <c r="V1587">
        <f>ROUND(SUMIF(Investionen!A4:A5200,S1587,Investionen!G4:G5200),2)</f>
        <v>0</v>
      </c>
      <c r="BA1587" s="53"/>
      <c r="BB1587" s="53">
        <f>ROUND(SUMIF(Transaktionen!A4:A5200,BA1587,Transaktionen!B4:B5200),8)</f>
        <v>0</v>
      </c>
      <c r="BC1587" s="53">
        <f>ROUND(IFERROR(SUM(BB1587*(VLOOKUP(BA1587,API!1:1048576,13,FALSE))),0),2)</f>
        <v>0</v>
      </c>
    </row>
    <row r="1588" spans="18:55" x14ac:dyDescent="0.25">
      <c r="R1588" s="258"/>
      <c r="U1588">
        <f>ROUND(IFERROR(SUM(T1588*(VLOOKUP(S1588,API!1:1048576,13,FALSE))),0),2)</f>
        <v>0</v>
      </c>
      <c r="V1588">
        <f>ROUND(SUMIF(Investionen!A4:A5200,S1588,Investionen!G4:G5200),2)</f>
        <v>0</v>
      </c>
      <c r="BA1588" s="53"/>
      <c r="BB1588" s="53">
        <f>ROUND(SUMIF(Transaktionen!A4:A5200,BA1588,Transaktionen!B4:B5200),8)</f>
        <v>0</v>
      </c>
      <c r="BC1588" s="53">
        <f>ROUND(IFERROR(SUM(BB1588*(VLOOKUP(BA1588,API!1:1048576,13,FALSE))),0),2)</f>
        <v>0</v>
      </c>
    </row>
    <row r="1589" spans="18:55" x14ac:dyDescent="0.25">
      <c r="R1589" s="258"/>
      <c r="U1589">
        <f>ROUND(IFERROR(SUM(T1589*(VLOOKUP(S1589,API!1:1048576,13,FALSE))),0),2)</f>
        <v>0</v>
      </c>
      <c r="V1589">
        <f>ROUND(SUMIF(Investionen!A4:A5200,S1589,Investionen!G4:G5200),2)</f>
        <v>0</v>
      </c>
      <c r="BA1589" s="53"/>
      <c r="BB1589" s="53">
        <f>ROUND(SUMIF(Transaktionen!A4:A5200,BA1589,Transaktionen!B4:B5200),8)</f>
        <v>0</v>
      </c>
      <c r="BC1589" s="53">
        <f>ROUND(IFERROR(SUM(BB1589*(VLOOKUP(BA1589,API!1:1048576,13,FALSE))),0),2)</f>
        <v>0</v>
      </c>
    </row>
    <row r="1590" spans="18:55" x14ac:dyDescent="0.25">
      <c r="R1590" s="258"/>
      <c r="U1590">
        <f>ROUND(IFERROR(SUM(T1590*(VLOOKUP(S1590,API!1:1048576,13,FALSE))),0),2)</f>
        <v>0</v>
      </c>
      <c r="V1590">
        <f>ROUND(SUMIF(Investionen!A4:A5200,S1590,Investionen!G4:G5200),2)</f>
        <v>0</v>
      </c>
      <c r="BA1590" s="53"/>
      <c r="BB1590" s="53">
        <f>ROUND(SUMIF(Transaktionen!A4:A5200,BA1590,Transaktionen!B4:B5200),8)</f>
        <v>0</v>
      </c>
      <c r="BC1590" s="53">
        <f>ROUND(IFERROR(SUM(BB1590*(VLOOKUP(BA1590,API!1:1048576,13,FALSE))),0),2)</f>
        <v>0</v>
      </c>
    </row>
    <row r="1591" spans="18:55" x14ac:dyDescent="0.25">
      <c r="R1591" s="258"/>
      <c r="U1591">
        <f>ROUND(IFERROR(SUM(T1591*(VLOOKUP(S1591,API!1:1048576,13,FALSE))),0),2)</f>
        <v>0</v>
      </c>
      <c r="V1591">
        <f>ROUND(SUMIF(Investionen!A4:A5200,S1591,Investionen!G4:G5200),2)</f>
        <v>0</v>
      </c>
      <c r="BA1591" s="53"/>
      <c r="BB1591" s="53">
        <f>ROUND(SUMIF(Transaktionen!A4:A5200,BA1591,Transaktionen!B4:B5200),8)</f>
        <v>0</v>
      </c>
      <c r="BC1591" s="53">
        <f>ROUND(IFERROR(SUM(BB1591*(VLOOKUP(BA1591,API!1:1048576,13,FALSE))),0),2)</f>
        <v>0</v>
      </c>
    </row>
    <row r="1592" spans="18:55" x14ac:dyDescent="0.25">
      <c r="R1592" s="258"/>
      <c r="U1592">
        <f>ROUND(IFERROR(SUM(T1592*(VLOOKUP(S1592,API!1:1048576,13,FALSE))),0),2)</f>
        <v>0</v>
      </c>
      <c r="V1592">
        <f>ROUND(SUMIF(Investionen!A4:A5200,S1592,Investionen!G4:G5200),2)</f>
        <v>0</v>
      </c>
      <c r="BA1592" s="53"/>
      <c r="BB1592" s="53">
        <f>ROUND(SUMIF(Transaktionen!A4:A5200,BA1592,Transaktionen!B4:B5200),8)</f>
        <v>0</v>
      </c>
      <c r="BC1592" s="53">
        <f>ROUND(IFERROR(SUM(BB1592*(VLOOKUP(BA1592,API!1:1048576,13,FALSE))),0),2)</f>
        <v>0</v>
      </c>
    </row>
    <row r="1593" spans="18:55" x14ac:dyDescent="0.25">
      <c r="R1593" s="258"/>
      <c r="U1593">
        <f>ROUND(IFERROR(SUM(T1593*(VLOOKUP(S1593,API!1:1048576,13,FALSE))),0),2)</f>
        <v>0</v>
      </c>
      <c r="V1593">
        <f>ROUND(SUMIF(Investionen!A4:A5200,S1593,Investionen!G4:G5200),2)</f>
        <v>0</v>
      </c>
      <c r="BA1593" s="53"/>
      <c r="BB1593" s="53">
        <f>ROUND(SUMIF(Transaktionen!A4:A5200,BA1593,Transaktionen!B4:B5200),8)</f>
        <v>0</v>
      </c>
      <c r="BC1593" s="53">
        <f>ROUND(IFERROR(SUM(BB1593*(VLOOKUP(BA1593,API!1:1048576,13,FALSE))),0),2)</f>
        <v>0</v>
      </c>
    </row>
    <row r="1594" spans="18:55" x14ac:dyDescent="0.25">
      <c r="R1594" s="258"/>
      <c r="U1594">
        <f>ROUND(IFERROR(SUM(T1594*(VLOOKUP(S1594,API!1:1048576,13,FALSE))),0),2)</f>
        <v>0</v>
      </c>
      <c r="V1594">
        <f>ROUND(SUMIF(Investionen!A4:A5200,S1594,Investionen!G4:G5200),2)</f>
        <v>0</v>
      </c>
      <c r="BA1594" s="53"/>
      <c r="BB1594" s="53">
        <f>ROUND(SUMIF(Transaktionen!A4:A5200,BA1594,Transaktionen!B4:B5200),8)</f>
        <v>0</v>
      </c>
      <c r="BC1594" s="53">
        <f>ROUND(IFERROR(SUM(BB1594*(VLOOKUP(BA1594,API!1:1048576,13,FALSE))),0),2)</f>
        <v>0</v>
      </c>
    </row>
    <row r="1595" spans="18:55" x14ac:dyDescent="0.25">
      <c r="R1595" s="258"/>
      <c r="U1595">
        <f>ROUND(IFERROR(SUM(T1595*(VLOOKUP(S1595,API!1:1048576,13,FALSE))),0),2)</f>
        <v>0</v>
      </c>
      <c r="V1595">
        <f>ROUND(SUMIF(Investionen!A4:A5200,S1595,Investionen!G4:G5200),2)</f>
        <v>0</v>
      </c>
      <c r="BA1595" s="53"/>
      <c r="BB1595" s="53">
        <f>ROUND(SUMIF(Transaktionen!A4:A5200,BA1595,Transaktionen!B4:B5200),8)</f>
        <v>0</v>
      </c>
      <c r="BC1595" s="53">
        <f>ROUND(IFERROR(SUM(BB1595*(VLOOKUP(BA1595,API!1:1048576,13,FALSE))),0),2)</f>
        <v>0</v>
      </c>
    </row>
    <row r="1596" spans="18:55" x14ac:dyDescent="0.25">
      <c r="R1596" s="258"/>
      <c r="U1596">
        <f>ROUND(IFERROR(SUM(T1596*(VLOOKUP(S1596,API!1:1048576,13,FALSE))),0),2)</f>
        <v>0</v>
      </c>
      <c r="V1596">
        <f>ROUND(SUMIF(Investionen!A4:A5200,S1596,Investionen!G4:G5200),2)</f>
        <v>0</v>
      </c>
      <c r="BA1596" s="53"/>
      <c r="BB1596" s="53">
        <f>ROUND(SUMIF(Transaktionen!A4:A5200,BA1596,Transaktionen!B4:B5200),8)</f>
        <v>0</v>
      </c>
      <c r="BC1596" s="53">
        <f>ROUND(IFERROR(SUM(BB1596*(VLOOKUP(BA1596,API!1:1048576,13,FALSE))),0),2)</f>
        <v>0</v>
      </c>
    </row>
    <row r="1597" spans="18:55" x14ac:dyDescent="0.25">
      <c r="R1597" s="258"/>
      <c r="U1597">
        <f>ROUND(IFERROR(SUM(T1597*(VLOOKUP(S1597,API!1:1048576,13,FALSE))),0),2)</f>
        <v>0</v>
      </c>
      <c r="V1597">
        <f>ROUND(SUMIF(Investionen!A4:A5200,S1597,Investionen!G4:G5200),2)</f>
        <v>0</v>
      </c>
      <c r="BA1597" s="53"/>
      <c r="BB1597" s="53">
        <f>ROUND(SUMIF(Transaktionen!A4:A5200,BA1597,Transaktionen!B4:B5200),8)</f>
        <v>0</v>
      </c>
      <c r="BC1597" s="53">
        <f>ROUND(IFERROR(SUM(BB1597*(VLOOKUP(BA1597,API!1:1048576,13,FALSE))),0),2)</f>
        <v>0</v>
      </c>
    </row>
    <row r="1598" spans="18:55" x14ac:dyDescent="0.25">
      <c r="R1598" s="258"/>
      <c r="U1598">
        <f>ROUND(IFERROR(SUM(T1598*(VLOOKUP(S1598,API!1:1048576,13,FALSE))),0),2)</f>
        <v>0</v>
      </c>
      <c r="V1598">
        <f>ROUND(SUMIF(Investionen!A4:A5200,S1598,Investionen!G4:G5200),2)</f>
        <v>0</v>
      </c>
      <c r="BA1598" s="53"/>
      <c r="BB1598" s="53">
        <f>ROUND(SUMIF(Transaktionen!A4:A5200,BA1598,Transaktionen!B4:B5200),8)</f>
        <v>0</v>
      </c>
      <c r="BC1598" s="53">
        <f>ROUND(IFERROR(SUM(BB1598*(VLOOKUP(BA1598,API!1:1048576,13,FALSE))),0),2)</f>
        <v>0</v>
      </c>
    </row>
    <row r="1599" spans="18:55" x14ac:dyDescent="0.25">
      <c r="R1599" s="258"/>
      <c r="U1599">
        <f>ROUND(IFERROR(SUM(T1599*(VLOOKUP(S1599,API!1:1048576,13,FALSE))),0),2)</f>
        <v>0</v>
      </c>
      <c r="V1599">
        <f>ROUND(SUMIF(Investionen!A4:A5200,S1599,Investionen!G4:G5200),2)</f>
        <v>0</v>
      </c>
      <c r="BA1599" s="53"/>
      <c r="BB1599" s="53">
        <f>ROUND(SUMIF(Transaktionen!A4:A5200,BA1599,Transaktionen!B4:B5200),8)</f>
        <v>0</v>
      </c>
      <c r="BC1599" s="53">
        <f>ROUND(IFERROR(SUM(BB1599*(VLOOKUP(BA1599,API!1:1048576,13,FALSE))),0),2)</f>
        <v>0</v>
      </c>
    </row>
    <row r="1600" spans="18:55" x14ac:dyDescent="0.25">
      <c r="R1600" s="258"/>
      <c r="U1600">
        <f>ROUND(IFERROR(SUM(T1600*(VLOOKUP(S1600,API!1:1048576,13,FALSE))),0),2)</f>
        <v>0</v>
      </c>
      <c r="V1600">
        <f>ROUND(SUMIF(Investionen!A4:A5200,S1600,Investionen!G4:G5200),2)</f>
        <v>0</v>
      </c>
      <c r="BA1600" s="53"/>
      <c r="BB1600" s="53">
        <f>ROUND(SUMIF(Transaktionen!A4:A5200,BA1600,Transaktionen!B4:B5200),8)</f>
        <v>0</v>
      </c>
      <c r="BC1600" s="53">
        <f>ROUND(IFERROR(SUM(BB1600*(VLOOKUP(BA1600,API!1:1048576,13,FALSE))),0),2)</f>
        <v>0</v>
      </c>
    </row>
    <row r="1601" spans="18:55" x14ac:dyDescent="0.25">
      <c r="R1601" s="258"/>
      <c r="U1601">
        <f>ROUND(IFERROR(SUM(T1601*(VLOOKUP(S1601,API!1:1048576,13,FALSE))),0),2)</f>
        <v>0</v>
      </c>
      <c r="V1601">
        <f>ROUND(SUMIF(Investionen!A4:A5200,S1601,Investionen!G4:G5200),2)</f>
        <v>0</v>
      </c>
      <c r="BA1601" s="53"/>
      <c r="BB1601" s="53">
        <f>ROUND(SUMIF(Transaktionen!A4:A5200,BA1601,Transaktionen!B4:B5200),8)</f>
        <v>0</v>
      </c>
      <c r="BC1601" s="53">
        <f>ROUND(IFERROR(SUM(BB1601*(VLOOKUP(BA1601,API!1:1048576,13,FALSE))),0),2)</f>
        <v>0</v>
      </c>
    </row>
    <row r="1602" spans="18:55" x14ac:dyDescent="0.25">
      <c r="R1602" s="258"/>
      <c r="U1602">
        <f>ROUND(IFERROR(SUM(T1602*(VLOOKUP(S1602,API!1:1048576,13,FALSE))),0),2)</f>
        <v>0</v>
      </c>
      <c r="V1602">
        <f>ROUND(SUMIF(Investionen!A4:A5200,S1602,Investionen!G4:G5200),2)</f>
        <v>0</v>
      </c>
      <c r="BA1602" s="53"/>
      <c r="BB1602" s="53">
        <f>ROUND(SUMIF(Transaktionen!A4:A5200,BA1602,Transaktionen!B4:B5200),8)</f>
        <v>0</v>
      </c>
      <c r="BC1602" s="53">
        <f>ROUND(IFERROR(SUM(BB1602*(VLOOKUP(BA1602,API!1:1048576,13,FALSE))),0),2)</f>
        <v>0</v>
      </c>
    </row>
    <row r="1603" spans="18:55" x14ac:dyDescent="0.25">
      <c r="R1603" s="258"/>
      <c r="U1603">
        <f>ROUND(IFERROR(SUM(T1603*(VLOOKUP(S1603,API!1:1048576,13,FALSE))),0),2)</f>
        <v>0</v>
      </c>
      <c r="V1603">
        <f>ROUND(SUMIF(Investionen!A4:A5200,S1603,Investionen!G4:G5200),2)</f>
        <v>0</v>
      </c>
      <c r="BA1603" s="53"/>
      <c r="BB1603" s="53">
        <f>ROUND(SUMIF(Transaktionen!A4:A5200,BA1603,Transaktionen!B4:B5200),8)</f>
        <v>0</v>
      </c>
      <c r="BC1603" s="53">
        <f>ROUND(IFERROR(SUM(BB1603*(VLOOKUP(BA1603,API!1:1048576,13,FALSE))),0),2)</f>
        <v>0</v>
      </c>
    </row>
    <row r="1604" spans="18:55" x14ac:dyDescent="0.25">
      <c r="R1604" s="258"/>
      <c r="U1604">
        <f>ROUND(IFERROR(SUM(T1604*(VLOOKUP(S1604,API!1:1048576,13,FALSE))),0),2)</f>
        <v>0</v>
      </c>
      <c r="V1604">
        <f>ROUND(SUMIF(Investionen!A4:A5200,S1604,Investionen!G4:G5200),2)</f>
        <v>0</v>
      </c>
      <c r="BA1604" s="53"/>
      <c r="BB1604" s="53">
        <f>ROUND(SUMIF(Transaktionen!A4:A5200,BA1604,Transaktionen!B4:B5200),8)</f>
        <v>0</v>
      </c>
      <c r="BC1604" s="53">
        <f>ROUND(IFERROR(SUM(BB1604*(VLOOKUP(BA1604,API!1:1048576,13,FALSE))),0),2)</f>
        <v>0</v>
      </c>
    </row>
    <row r="1605" spans="18:55" x14ac:dyDescent="0.25">
      <c r="R1605" s="258"/>
      <c r="U1605">
        <f>ROUND(IFERROR(SUM(T1605*(VLOOKUP(S1605,API!1:1048576,13,FALSE))),0),2)</f>
        <v>0</v>
      </c>
      <c r="V1605">
        <f>ROUND(SUMIF(Investionen!A4:A5200,S1605,Investionen!G4:G5200),2)</f>
        <v>0</v>
      </c>
      <c r="BA1605" s="53"/>
      <c r="BB1605" s="53">
        <f>ROUND(SUMIF(Transaktionen!A4:A5200,BA1605,Transaktionen!B4:B5200),8)</f>
        <v>0</v>
      </c>
      <c r="BC1605" s="53">
        <f>ROUND(IFERROR(SUM(BB1605*(VLOOKUP(BA1605,API!1:1048576,13,FALSE))),0),2)</f>
        <v>0</v>
      </c>
    </row>
    <row r="1606" spans="18:55" x14ac:dyDescent="0.25">
      <c r="R1606" s="258"/>
      <c r="U1606">
        <f>ROUND(IFERROR(SUM(T1606*(VLOOKUP(S1606,API!1:1048576,13,FALSE))),0),2)</f>
        <v>0</v>
      </c>
      <c r="V1606">
        <f>ROUND(SUMIF(Investionen!A4:A5200,S1606,Investionen!G4:G5200),2)</f>
        <v>0</v>
      </c>
      <c r="BA1606" s="53"/>
      <c r="BB1606" s="53">
        <f>ROUND(SUMIF(Transaktionen!A4:A5200,BA1606,Transaktionen!B4:B5200),8)</f>
        <v>0</v>
      </c>
      <c r="BC1606" s="53">
        <f>ROUND(IFERROR(SUM(BB1606*(VLOOKUP(BA1606,API!1:1048576,13,FALSE))),0),2)</f>
        <v>0</v>
      </c>
    </row>
    <row r="1607" spans="18:55" x14ac:dyDescent="0.25">
      <c r="R1607" s="258"/>
      <c r="U1607">
        <f>ROUND(IFERROR(SUM(T1607*(VLOOKUP(S1607,API!1:1048576,13,FALSE))),0),2)</f>
        <v>0</v>
      </c>
      <c r="V1607">
        <f>ROUND(SUMIF(Investionen!A4:A5200,S1607,Investionen!G4:G5200),2)</f>
        <v>0</v>
      </c>
      <c r="BA1607" s="53"/>
      <c r="BB1607" s="53">
        <f>ROUND(SUMIF(Transaktionen!A4:A5200,BA1607,Transaktionen!B4:B5200),8)</f>
        <v>0</v>
      </c>
      <c r="BC1607" s="53">
        <f>ROUND(IFERROR(SUM(BB1607*(VLOOKUP(BA1607,API!1:1048576,13,FALSE))),0),2)</f>
        <v>0</v>
      </c>
    </row>
    <row r="1608" spans="18:55" x14ac:dyDescent="0.25">
      <c r="R1608" s="258"/>
      <c r="U1608">
        <f>ROUND(IFERROR(SUM(T1608*(VLOOKUP(S1608,API!1:1048576,13,FALSE))),0),2)</f>
        <v>0</v>
      </c>
      <c r="V1608">
        <f>ROUND(SUMIF(Investionen!A4:A5200,S1608,Investionen!G4:G5200),2)</f>
        <v>0</v>
      </c>
      <c r="BA1608" s="53"/>
      <c r="BB1608" s="53">
        <f>ROUND(SUMIF(Transaktionen!A4:A5200,BA1608,Transaktionen!B4:B5200),8)</f>
        <v>0</v>
      </c>
      <c r="BC1608" s="53">
        <f>ROUND(IFERROR(SUM(BB1608*(VLOOKUP(BA1608,API!1:1048576,13,FALSE))),0),2)</f>
        <v>0</v>
      </c>
    </row>
    <row r="1609" spans="18:55" x14ac:dyDescent="0.25">
      <c r="R1609" s="258"/>
      <c r="U1609">
        <f>ROUND(IFERROR(SUM(T1609*(VLOOKUP(S1609,API!1:1048576,13,FALSE))),0),2)</f>
        <v>0</v>
      </c>
      <c r="V1609">
        <f>ROUND(SUMIF(Investionen!A4:A5200,S1609,Investionen!G4:G5200),2)</f>
        <v>0</v>
      </c>
      <c r="BA1609" s="53"/>
      <c r="BB1609" s="53">
        <f>ROUND(SUMIF(Transaktionen!A4:A5200,BA1609,Transaktionen!B4:B5200),8)</f>
        <v>0</v>
      </c>
      <c r="BC1609" s="53">
        <f>ROUND(IFERROR(SUM(BB1609*(VLOOKUP(BA1609,API!1:1048576,13,FALSE))),0),2)</f>
        <v>0</v>
      </c>
    </row>
    <row r="1610" spans="18:55" x14ac:dyDescent="0.25">
      <c r="R1610" s="258"/>
      <c r="U1610">
        <f>ROUND(IFERROR(SUM(T1610*(VLOOKUP(S1610,API!1:1048576,13,FALSE))),0),2)</f>
        <v>0</v>
      </c>
      <c r="V1610">
        <f>ROUND(SUMIF(Investionen!A4:A5200,S1610,Investionen!G4:G5200),2)</f>
        <v>0</v>
      </c>
      <c r="BA1610" s="53"/>
      <c r="BB1610" s="53">
        <f>ROUND(SUMIF(Transaktionen!A4:A5200,BA1610,Transaktionen!B4:B5200),8)</f>
        <v>0</v>
      </c>
      <c r="BC1610" s="53">
        <f>ROUND(IFERROR(SUM(BB1610*(VLOOKUP(BA1610,API!1:1048576,13,FALSE))),0),2)</f>
        <v>0</v>
      </c>
    </row>
    <row r="1611" spans="18:55" x14ac:dyDescent="0.25">
      <c r="R1611" s="258"/>
      <c r="U1611">
        <f>ROUND(IFERROR(SUM(T1611*(VLOOKUP(S1611,API!1:1048576,13,FALSE))),0),2)</f>
        <v>0</v>
      </c>
      <c r="V1611">
        <f>ROUND(SUMIF(Investionen!A4:A5200,S1611,Investionen!G4:G5200),2)</f>
        <v>0</v>
      </c>
      <c r="BA1611" s="53"/>
      <c r="BB1611" s="53">
        <f>ROUND(SUMIF(Transaktionen!A4:A5200,BA1611,Transaktionen!B4:B5200),8)</f>
        <v>0</v>
      </c>
      <c r="BC1611" s="53">
        <f>ROUND(IFERROR(SUM(BB1611*(VLOOKUP(BA1611,API!1:1048576,13,FALSE))),0),2)</f>
        <v>0</v>
      </c>
    </row>
    <row r="1612" spans="18:55" x14ac:dyDescent="0.25">
      <c r="R1612" s="258"/>
      <c r="U1612">
        <f>ROUND(IFERROR(SUM(T1612*(VLOOKUP(S1612,API!1:1048576,13,FALSE))),0),2)</f>
        <v>0</v>
      </c>
      <c r="V1612">
        <f>ROUND(SUMIF(Investionen!A4:A5200,S1612,Investionen!G4:G5200),2)</f>
        <v>0</v>
      </c>
      <c r="BA1612" s="53"/>
      <c r="BB1612" s="53">
        <f>ROUND(SUMIF(Transaktionen!A4:A5200,BA1612,Transaktionen!B4:B5200),8)</f>
        <v>0</v>
      </c>
      <c r="BC1612" s="53">
        <f>ROUND(IFERROR(SUM(BB1612*(VLOOKUP(BA1612,API!1:1048576,13,FALSE))),0),2)</f>
        <v>0</v>
      </c>
    </row>
    <row r="1613" spans="18:55" x14ac:dyDescent="0.25">
      <c r="R1613" s="258"/>
      <c r="U1613">
        <f>ROUND(IFERROR(SUM(T1613*(VLOOKUP(S1613,API!1:1048576,13,FALSE))),0),2)</f>
        <v>0</v>
      </c>
      <c r="V1613">
        <f>ROUND(SUMIF(Investionen!A4:A5200,S1613,Investionen!G4:G5200),2)</f>
        <v>0</v>
      </c>
      <c r="BA1613" s="53"/>
      <c r="BB1613" s="53">
        <f>ROUND(SUMIF(Transaktionen!A4:A5200,BA1613,Transaktionen!B4:B5200),8)</f>
        <v>0</v>
      </c>
      <c r="BC1613" s="53">
        <f>ROUND(IFERROR(SUM(BB1613*(VLOOKUP(BA1613,API!1:1048576,13,FALSE))),0),2)</f>
        <v>0</v>
      </c>
    </row>
    <row r="1614" spans="18:55" x14ac:dyDescent="0.25">
      <c r="R1614" s="258"/>
      <c r="U1614">
        <f>ROUND(IFERROR(SUM(T1614*(VLOOKUP(S1614,API!1:1048576,13,FALSE))),0),2)</f>
        <v>0</v>
      </c>
      <c r="V1614">
        <f>ROUND(SUMIF(Investionen!A4:A5200,S1614,Investionen!G4:G5200),2)</f>
        <v>0</v>
      </c>
      <c r="BA1614" s="53"/>
      <c r="BB1614" s="53">
        <f>ROUND(SUMIF(Transaktionen!A4:A5200,BA1614,Transaktionen!B4:B5200),8)</f>
        <v>0</v>
      </c>
      <c r="BC1614" s="53">
        <f>ROUND(IFERROR(SUM(BB1614*(VLOOKUP(BA1614,API!1:1048576,13,FALSE))),0),2)</f>
        <v>0</v>
      </c>
    </row>
    <row r="1615" spans="18:55" x14ac:dyDescent="0.25">
      <c r="R1615" s="258"/>
      <c r="U1615">
        <f>ROUND(IFERROR(SUM(T1615*(VLOOKUP(S1615,API!1:1048576,13,FALSE))),0),2)</f>
        <v>0</v>
      </c>
      <c r="V1615">
        <f>ROUND(SUMIF(Investionen!A4:A5200,S1615,Investionen!G4:G5200),2)</f>
        <v>0</v>
      </c>
      <c r="BA1615" s="53"/>
      <c r="BB1615" s="53">
        <f>ROUND(SUMIF(Transaktionen!A4:A5200,BA1615,Transaktionen!B4:B5200),8)</f>
        <v>0</v>
      </c>
      <c r="BC1615" s="53">
        <f>ROUND(IFERROR(SUM(BB1615*(VLOOKUP(BA1615,API!1:1048576,13,FALSE))),0),2)</f>
        <v>0</v>
      </c>
    </row>
    <row r="1616" spans="18:55" x14ac:dyDescent="0.25">
      <c r="R1616" s="258"/>
      <c r="U1616">
        <f>ROUND(IFERROR(SUM(T1616*(VLOOKUP(S1616,API!1:1048576,13,FALSE))),0),2)</f>
        <v>0</v>
      </c>
      <c r="V1616">
        <f>ROUND(SUMIF(Investionen!A4:A5200,S1616,Investionen!G4:G5200),2)</f>
        <v>0</v>
      </c>
      <c r="BA1616" s="53"/>
      <c r="BB1616" s="53">
        <f>ROUND(SUMIF(Transaktionen!A4:A5200,BA1616,Transaktionen!B4:B5200),8)</f>
        <v>0</v>
      </c>
      <c r="BC1616" s="53">
        <f>ROUND(IFERROR(SUM(BB1616*(VLOOKUP(BA1616,API!1:1048576,13,FALSE))),0),2)</f>
        <v>0</v>
      </c>
    </row>
    <row r="1617" spans="18:55" x14ac:dyDescent="0.25">
      <c r="R1617" s="258"/>
      <c r="U1617">
        <f>ROUND(IFERROR(SUM(T1617*(VLOOKUP(S1617,API!1:1048576,13,FALSE))),0),2)</f>
        <v>0</v>
      </c>
      <c r="V1617">
        <f>ROUND(SUMIF(Investionen!A4:A5200,S1617,Investionen!G4:G5200),2)</f>
        <v>0</v>
      </c>
      <c r="BA1617" s="53"/>
      <c r="BB1617" s="53">
        <f>ROUND(SUMIF(Transaktionen!A4:A5200,BA1617,Transaktionen!B4:B5200),8)</f>
        <v>0</v>
      </c>
      <c r="BC1617" s="53">
        <f>ROUND(IFERROR(SUM(BB1617*(VLOOKUP(BA1617,API!1:1048576,13,FALSE))),0),2)</f>
        <v>0</v>
      </c>
    </row>
    <row r="1618" spans="18:55" x14ac:dyDescent="0.25">
      <c r="R1618" s="258"/>
      <c r="U1618">
        <f>ROUND(IFERROR(SUM(T1618*(VLOOKUP(S1618,API!1:1048576,13,FALSE))),0),2)</f>
        <v>0</v>
      </c>
      <c r="V1618">
        <f>ROUND(SUMIF(Investionen!A4:A5200,S1618,Investionen!G4:G5200),2)</f>
        <v>0</v>
      </c>
      <c r="BA1618" s="53"/>
      <c r="BB1618" s="53">
        <f>ROUND(SUMIF(Transaktionen!A4:A5200,BA1618,Transaktionen!B4:B5200),8)</f>
        <v>0</v>
      </c>
      <c r="BC1618" s="53">
        <f>ROUND(IFERROR(SUM(BB1618*(VLOOKUP(BA1618,API!1:1048576,13,FALSE))),0),2)</f>
        <v>0</v>
      </c>
    </row>
    <row r="1619" spans="18:55" x14ac:dyDescent="0.25">
      <c r="R1619" s="258"/>
      <c r="U1619">
        <f>ROUND(IFERROR(SUM(T1619*(VLOOKUP(S1619,API!1:1048576,13,FALSE))),0),2)</f>
        <v>0</v>
      </c>
      <c r="V1619">
        <f>ROUND(SUMIF(Investionen!A4:A5200,S1619,Investionen!G4:G5200),2)</f>
        <v>0</v>
      </c>
      <c r="BA1619" s="53"/>
      <c r="BB1619" s="53">
        <f>ROUND(SUMIF(Transaktionen!A4:A5200,BA1619,Transaktionen!B4:B5200),8)</f>
        <v>0</v>
      </c>
      <c r="BC1619" s="53">
        <f>ROUND(IFERROR(SUM(BB1619*(VLOOKUP(BA1619,API!1:1048576,13,FALSE))),0),2)</f>
        <v>0</v>
      </c>
    </row>
    <row r="1620" spans="18:55" x14ac:dyDescent="0.25">
      <c r="R1620" s="258"/>
      <c r="U1620">
        <f>ROUND(IFERROR(SUM(T1620*(VLOOKUP(S1620,API!1:1048576,13,FALSE))),0),2)</f>
        <v>0</v>
      </c>
      <c r="V1620">
        <f>ROUND(SUMIF(Investionen!A4:A5200,S1620,Investionen!G4:G5200),2)</f>
        <v>0</v>
      </c>
      <c r="BA1620" s="53"/>
      <c r="BB1620" s="53">
        <f>ROUND(SUMIF(Transaktionen!A4:A5200,BA1620,Transaktionen!B4:B5200),8)</f>
        <v>0</v>
      </c>
      <c r="BC1620" s="53">
        <f>ROUND(IFERROR(SUM(BB1620*(VLOOKUP(BA1620,API!1:1048576,13,FALSE))),0),2)</f>
        <v>0</v>
      </c>
    </row>
    <row r="1621" spans="18:55" x14ac:dyDescent="0.25">
      <c r="R1621" s="258"/>
      <c r="U1621">
        <f>ROUND(IFERROR(SUM(T1621*(VLOOKUP(S1621,API!1:1048576,13,FALSE))),0),2)</f>
        <v>0</v>
      </c>
      <c r="V1621">
        <f>ROUND(SUMIF(Investionen!A4:A5200,S1621,Investionen!G4:G5200),2)</f>
        <v>0</v>
      </c>
      <c r="BA1621" s="53"/>
      <c r="BB1621" s="53">
        <f>ROUND(SUMIF(Transaktionen!A4:A5200,BA1621,Transaktionen!B4:B5200),8)</f>
        <v>0</v>
      </c>
      <c r="BC1621" s="53">
        <f>ROUND(IFERROR(SUM(BB1621*(VLOOKUP(BA1621,API!1:1048576,13,FALSE))),0),2)</f>
        <v>0</v>
      </c>
    </row>
    <row r="1622" spans="18:55" x14ac:dyDescent="0.25">
      <c r="R1622" s="258"/>
      <c r="U1622">
        <f>ROUND(IFERROR(SUM(T1622*(VLOOKUP(S1622,API!1:1048576,13,FALSE))),0),2)</f>
        <v>0</v>
      </c>
      <c r="V1622">
        <f>ROUND(SUMIF(Investionen!A4:A5200,S1622,Investionen!G4:G5200),2)</f>
        <v>0</v>
      </c>
      <c r="BA1622" s="53"/>
      <c r="BB1622" s="53">
        <f>ROUND(SUMIF(Transaktionen!A4:A5200,BA1622,Transaktionen!B4:B5200),8)</f>
        <v>0</v>
      </c>
      <c r="BC1622" s="53">
        <f>ROUND(IFERROR(SUM(BB1622*(VLOOKUP(BA1622,API!1:1048576,13,FALSE))),0),2)</f>
        <v>0</v>
      </c>
    </row>
    <row r="1623" spans="18:55" x14ac:dyDescent="0.25">
      <c r="R1623" s="258"/>
      <c r="U1623">
        <f>ROUND(IFERROR(SUM(T1623*(VLOOKUP(S1623,API!1:1048576,13,FALSE))),0),2)</f>
        <v>0</v>
      </c>
      <c r="V1623">
        <f>ROUND(SUMIF(Investionen!A4:A5200,S1623,Investionen!G4:G5200),2)</f>
        <v>0</v>
      </c>
      <c r="BA1623" s="53"/>
      <c r="BB1623" s="53">
        <f>ROUND(SUMIF(Transaktionen!A4:A5200,BA1623,Transaktionen!B4:B5200),8)</f>
        <v>0</v>
      </c>
      <c r="BC1623" s="53">
        <f>ROUND(IFERROR(SUM(BB1623*(VLOOKUP(BA1623,API!1:1048576,13,FALSE))),0),2)</f>
        <v>0</v>
      </c>
    </row>
    <row r="1624" spans="18:55" x14ac:dyDescent="0.25">
      <c r="R1624" s="258"/>
      <c r="U1624">
        <f>ROUND(IFERROR(SUM(T1624*(VLOOKUP(S1624,API!1:1048576,13,FALSE))),0),2)</f>
        <v>0</v>
      </c>
      <c r="V1624">
        <f>ROUND(SUMIF(Investionen!A4:A5200,S1624,Investionen!G4:G5200),2)</f>
        <v>0</v>
      </c>
      <c r="BA1624" s="53"/>
      <c r="BB1624" s="53">
        <f>ROUND(SUMIF(Transaktionen!A4:A5200,BA1624,Transaktionen!B4:B5200),8)</f>
        <v>0</v>
      </c>
      <c r="BC1624" s="53">
        <f>ROUND(IFERROR(SUM(BB1624*(VLOOKUP(BA1624,API!1:1048576,13,FALSE))),0),2)</f>
        <v>0</v>
      </c>
    </row>
    <row r="1625" spans="18:55" x14ac:dyDescent="0.25">
      <c r="R1625" s="258"/>
      <c r="U1625">
        <f>ROUND(IFERROR(SUM(T1625*(VLOOKUP(S1625,API!1:1048576,13,FALSE))),0),2)</f>
        <v>0</v>
      </c>
      <c r="V1625">
        <f>ROUND(SUMIF(Investionen!A4:A5200,S1625,Investionen!G4:G5200),2)</f>
        <v>0</v>
      </c>
      <c r="BA1625" s="53"/>
      <c r="BB1625" s="53">
        <f>ROUND(SUMIF(Transaktionen!A4:A5200,BA1625,Transaktionen!B4:B5200),8)</f>
        <v>0</v>
      </c>
      <c r="BC1625" s="53">
        <f>ROUND(IFERROR(SUM(BB1625*(VLOOKUP(BA1625,API!1:1048576,13,FALSE))),0),2)</f>
        <v>0</v>
      </c>
    </row>
    <row r="1626" spans="18:55" x14ac:dyDescent="0.25">
      <c r="R1626" s="258"/>
      <c r="U1626">
        <f>ROUND(IFERROR(SUM(T1626*(VLOOKUP(S1626,API!1:1048576,13,FALSE))),0),2)</f>
        <v>0</v>
      </c>
      <c r="V1626">
        <f>ROUND(SUMIF(Investionen!A4:A5200,S1626,Investionen!G4:G5200),2)</f>
        <v>0</v>
      </c>
      <c r="BA1626" s="53"/>
      <c r="BB1626" s="53">
        <f>ROUND(SUMIF(Transaktionen!A4:A5200,BA1626,Transaktionen!B4:B5200),8)</f>
        <v>0</v>
      </c>
      <c r="BC1626" s="53">
        <f>ROUND(IFERROR(SUM(BB1626*(VLOOKUP(BA1626,API!1:1048576,13,FALSE))),0),2)</f>
        <v>0</v>
      </c>
    </row>
    <row r="1627" spans="18:55" x14ac:dyDescent="0.25">
      <c r="R1627" s="258"/>
      <c r="U1627">
        <f>ROUND(IFERROR(SUM(T1627*(VLOOKUP(S1627,API!1:1048576,13,FALSE))),0),2)</f>
        <v>0</v>
      </c>
      <c r="V1627">
        <f>ROUND(SUMIF(Investionen!A4:A5200,S1627,Investionen!G4:G5200),2)</f>
        <v>0</v>
      </c>
      <c r="BA1627" s="53"/>
      <c r="BB1627" s="53">
        <f>ROUND(SUMIF(Transaktionen!A4:A5200,BA1627,Transaktionen!B4:B5200),8)</f>
        <v>0</v>
      </c>
      <c r="BC1627" s="53">
        <f>ROUND(IFERROR(SUM(BB1627*(VLOOKUP(BA1627,API!1:1048576,13,FALSE))),0),2)</f>
        <v>0</v>
      </c>
    </row>
    <row r="1628" spans="18:55" x14ac:dyDescent="0.25">
      <c r="R1628" s="258"/>
      <c r="U1628">
        <f>ROUND(IFERROR(SUM(T1628*(VLOOKUP(S1628,API!1:1048576,13,FALSE))),0),2)</f>
        <v>0</v>
      </c>
      <c r="V1628">
        <f>ROUND(SUMIF(Investionen!A4:A5200,S1628,Investionen!G4:G5200),2)</f>
        <v>0</v>
      </c>
      <c r="BA1628" s="53"/>
      <c r="BB1628" s="53">
        <f>ROUND(SUMIF(Transaktionen!A4:A5200,BA1628,Transaktionen!B4:B5200),8)</f>
        <v>0</v>
      </c>
      <c r="BC1628" s="53">
        <f>ROUND(IFERROR(SUM(BB1628*(VLOOKUP(BA1628,API!1:1048576,13,FALSE))),0),2)</f>
        <v>0</v>
      </c>
    </row>
    <row r="1629" spans="18:55" x14ac:dyDescent="0.25">
      <c r="R1629" s="258"/>
      <c r="U1629">
        <f>ROUND(IFERROR(SUM(T1629*(VLOOKUP(S1629,API!1:1048576,13,FALSE))),0),2)</f>
        <v>0</v>
      </c>
      <c r="V1629">
        <f>ROUND(SUMIF(Investionen!A4:A5200,S1629,Investionen!G4:G5200),2)</f>
        <v>0</v>
      </c>
      <c r="BA1629" s="53"/>
      <c r="BB1629" s="53">
        <f>ROUND(SUMIF(Transaktionen!A4:A5200,BA1629,Transaktionen!B4:B5200),8)</f>
        <v>0</v>
      </c>
      <c r="BC1629" s="53">
        <f>ROUND(IFERROR(SUM(BB1629*(VLOOKUP(BA1629,API!1:1048576,13,FALSE))),0),2)</f>
        <v>0</v>
      </c>
    </row>
    <row r="1630" spans="18:55" x14ac:dyDescent="0.25">
      <c r="R1630" s="258"/>
      <c r="U1630">
        <f>ROUND(IFERROR(SUM(T1630*(VLOOKUP(S1630,API!1:1048576,13,FALSE))),0),2)</f>
        <v>0</v>
      </c>
      <c r="V1630">
        <f>ROUND(SUMIF(Investionen!A4:A5200,S1630,Investionen!G4:G5200),2)</f>
        <v>0</v>
      </c>
      <c r="BA1630" s="53"/>
      <c r="BB1630" s="53">
        <f>ROUND(SUMIF(Transaktionen!A4:A5200,BA1630,Transaktionen!B4:B5200),8)</f>
        <v>0</v>
      </c>
      <c r="BC1630" s="53">
        <f>ROUND(IFERROR(SUM(BB1630*(VLOOKUP(BA1630,API!1:1048576,13,FALSE))),0),2)</f>
        <v>0</v>
      </c>
    </row>
    <row r="1631" spans="18:55" x14ac:dyDescent="0.25">
      <c r="R1631" s="258"/>
      <c r="U1631">
        <f>ROUND(IFERROR(SUM(T1631*(VLOOKUP(S1631,API!1:1048576,13,FALSE))),0),2)</f>
        <v>0</v>
      </c>
      <c r="V1631">
        <f>ROUND(SUMIF(Investionen!A4:A5200,S1631,Investionen!G4:G5200),2)</f>
        <v>0</v>
      </c>
      <c r="BA1631" s="53"/>
      <c r="BB1631" s="53">
        <f>ROUND(SUMIF(Transaktionen!A4:A5200,BA1631,Transaktionen!B4:B5200),8)</f>
        <v>0</v>
      </c>
      <c r="BC1631" s="53">
        <f>ROUND(IFERROR(SUM(BB1631*(VLOOKUP(BA1631,API!1:1048576,13,FALSE))),0),2)</f>
        <v>0</v>
      </c>
    </row>
    <row r="1632" spans="18:55" x14ac:dyDescent="0.25">
      <c r="R1632" s="258"/>
      <c r="U1632">
        <f>ROUND(IFERROR(SUM(T1632*(VLOOKUP(S1632,API!1:1048576,13,FALSE))),0),2)</f>
        <v>0</v>
      </c>
      <c r="V1632">
        <f>ROUND(SUMIF(Investionen!A4:A5200,S1632,Investionen!G4:G5200),2)</f>
        <v>0</v>
      </c>
      <c r="BA1632" s="53"/>
      <c r="BB1632" s="53">
        <f>ROUND(SUMIF(Transaktionen!A4:A5200,BA1632,Transaktionen!B4:B5200),8)</f>
        <v>0</v>
      </c>
      <c r="BC1632" s="53">
        <f>ROUND(IFERROR(SUM(BB1632*(VLOOKUP(BA1632,API!1:1048576,13,FALSE))),0),2)</f>
        <v>0</v>
      </c>
    </row>
    <row r="1633" spans="18:55" x14ac:dyDescent="0.25">
      <c r="R1633" s="258"/>
      <c r="U1633">
        <f>ROUND(IFERROR(SUM(T1633*(VLOOKUP(S1633,API!1:1048576,13,FALSE))),0),2)</f>
        <v>0</v>
      </c>
      <c r="V1633">
        <f>ROUND(SUMIF(Investionen!A4:A5200,S1633,Investionen!G4:G5200),2)</f>
        <v>0</v>
      </c>
      <c r="BA1633" s="53"/>
      <c r="BB1633" s="53">
        <f>ROUND(SUMIF(Transaktionen!A4:A5200,BA1633,Transaktionen!B4:B5200),8)</f>
        <v>0</v>
      </c>
      <c r="BC1633" s="53">
        <f>ROUND(IFERROR(SUM(BB1633*(VLOOKUP(BA1633,API!1:1048576,13,FALSE))),0),2)</f>
        <v>0</v>
      </c>
    </row>
    <row r="1634" spans="18:55" x14ac:dyDescent="0.25">
      <c r="R1634" s="258"/>
      <c r="U1634">
        <f>ROUND(IFERROR(SUM(T1634*(VLOOKUP(S1634,API!1:1048576,13,FALSE))),0),2)</f>
        <v>0</v>
      </c>
      <c r="V1634">
        <f>ROUND(SUMIF(Investionen!A4:A5200,S1634,Investionen!G4:G5200),2)</f>
        <v>0</v>
      </c>
      <c r="BA1634" s="53"/>
      <c r="BB1634" s="53">
        <f>ROUND(SUMIF(Transaktionen!A4:A5200,BA1634,Transaktionen!B4:B5200),8)</f>
        <v>0</v>
      </c>
      <c r="BC1634" s="53">
        <f>ROUND(IFERROR(SUM(BB1634*(VLOOKUP(BA1634,API!1:1048576,13,FALSE))),0),2)</f>
        <v>0</v>
      </c>
    </row>
    <row r="1635" spans="18:55" x14ac:dyDescent="0.25">
      <c r="R1635" s="258"/>
      <c r="U1635">
        <f>ROUND(IFERROR(SUM(T1635*(VLOOKUP(S1635,API!1:1048576,13,FALSE))),0),2)</f>
        <v>0</v>
      </c>
      <c r="V1635">
        <f>ROUND(SUMIF(Investionen!A4:A5200,S1635,Investionen!G4:G5200),2)</f>
        <v>0</v>
      </c>
      <c r="BA1635" s="53"/>
      <c r="BB1635" s="53">
        <f>ROUND(SUMIF(Transaktionen!A4:A5200,BA1635,Transaktionen!B4:B5200),8)</f>
        <v>0</v>
      </c>
      <c r="BC1635" s="53">
        <f>ROUND(IFERROR(SUM(BB1635*(VLOOKUP(BA1635,API!1:1048576,13,FALSE))),0),2)</f>
        <v>0</v>
      </c>
    </row>
    <row r="1636" spans="18:55" x14ac:dyDescent="0.25">
      <c r="R1636" s="258"/>
      <c r="U1636">
        <f>ROUND(IFERROR(SUM(T1636*(VLOOKUP(S1636,API!1:1048576,13,FALSE))),0),2)</f>
        <v>0</v>
      </c>
      <c r="V1636">
        <f>ROUND(SUMIF(Investionen!A4:A5200,S1636,Investionen!G4:G5200),2)</f>
        <v>0</v>
      </c>
      <c r="BA1636" s="53"/>
      <c r="BB1636" s="53">
        <f>ROUND(SUMIF(Transaktionen!A4:A5200,BA1636,Transaktionen!B4:B5200),8)</f>
        <v>0</v>
      </c>
      <c r="BC1636" s="53">
        <f>ROUND(IFERROR(SUM(BB1636*(VLOOKUP(BA1636,API!1:1048576,13,FALSE))),0),2)</f>
        <v>0</v>
      </c>
    </row>
    <row r="1637" spans="18:55" x14ac:dyDescent="0.25">
      <c r="R1637" s="258"/>
      <c r="U1637">
        <f>ROUND(IFERROR(SUM(T1637*(VLOOKUP(S1637,API!1:1048576,13,FALSE))),0),2)</f>
        <v>0</v>
      </c>
      <c r="V1637">
        <f>ROUND(SUMIF(Investionen!A4:A5200,S1637,Investionen!G4:G5200),2)</f>
        <v>0</v>
      </c>
      <c r="BA1637" s="53"/>
      <c r="BB1637" s="53">
        <f>ROUND(SUMIF(Transaktionen!A4:A5200,BA1637,Transaktionen!B4:B5200),8)</f>
        <v>0</v>
      </c>
      <c r="BC1637" s="53">
        <f>ROUND(IFERROR(SUM(BB1637*(VLOOKUP(BA1637,API!1:1048576,13,FALSE))),0),2)</f>
        <v>0</v>
      </c>
    </row>
    <row r="1638" spans="18:55" x14ac:dyDescent="0.25">
      <c r="R1638" s="258"/>
      <c r="U1638">
        <f>ROUND(IFERROR(SUM(T1638*(VLOOKUP(S1638,API!1:1048576,13,FALSE))),0),2)</f>
        <v>0</v>
      </c>
      <c r="V1638">
        <f>ROUND(SUMIF(Investionen!A4:A5200,S1638,Investionen!G4:G5200),2)</f>
        <v>0</v>
      </c>
      <c r="BA1638" s="53"/>
      <c r="BB1638" s="53">
        <f>ROUND(SUMIF(Transaktionen!A4:A5200,BA1638,Transaktionen!B4:B5200),8)</f>
        <v>0</v>
      </c>
      <c r="BC1638" s="53">
        <f>ROUND(IFERROR(SUM(BB1638*(VLOOKUP(BA1638,API!1:1048576,13,FALSE))),0),2)</f>
        <v>0</v>
      </c>
    </row>
    <row r="1639" spans="18:55" x14ac:dyDescent="0.25">
      <c r="R1639" s="258"/>
      <c r="U1639">
        <f>ROUND(IFERROR(SUM(T1639*(VLOOKUP(S1639,API!1:1048576,13,FALSE))),0),2)</f>
        <v>0</v>
      </c>
      <c r="V1639">
        <f>ROUND(SUMIF(Investionen!A4:A5200,S1639,Investionen!G4:G5200),2)</f>
        <v>0</v>
      </c>
      <c r="BA1639" s="53"/>
      <c r="BB1639" s="53">
        <f>ROUND(SUMIF(Transaktionen!A4:A5200,BA1639,Transaktionen!B4:B5200),8)</f>
        <v>0</v>
      </c>
      <c r="BC1639" s="53">
        <f>ROUND(IFERROR(SUM(BB1639*(VLOOKUP(BA1639,API!1:1048576,13,FALSE))),0),2)</f>
        <v>0</v>
      </c>
    </row>
    <row r="1640" spans="18:55" x14ac:dyDescent="0.25">
      <c r="R1640" s="258"/>
      <c r="U1640">
        <f>ROUND(IFERROR(SUM(T1640*(VLOOKUP(S1640,API!1:1048576,13,FALSE))),0),2)</f>
        <v>0</v>
      </c>
      <c r="V1640">
        <f>ROUND(SUMIF(Investionen!A4:A5200,S1640,Investionen!G4:G5200),2)</f>
        <v>0</v>
      </c>
      <c r="BA1640" s="53"/>
      <c r="BB1640" s="53">
        <f>ROUND(SUMIF(Transaktionen!A4:A5200,BA1640,Transaktionen!B4:B5200),8)</f>
        <v>0</v>
      </c>
      <c r="BC1640" s="53">
        <f>ROUND(IFERROR(SUM(BB1640*(VLOOKUP(BA1640,API!1:1048576,13,FALSE))),0),2)</f>
        <v>0</v>
      </c>
    </row>
    <row r="1641" spans="18:55" x14ac:dyDescent="0.25">
      <c r="R1641" s="258"/>
      <c r="U1641">
        <f>ROUND(IFERROR(SUM(T1641*(VLOOKUP(S1641,API!1:1048576,13,FALSE))),0),2)</f>
        <v>0</v>
      </c>
      <c r="V1641">
        <f>ROUND(SUMIF(Investionen!A4:A5200,S1641,Investionen!G4:G5200),2)</f>
        <v>0</v>
      </c>
      <c r="BA1641" s="53"/>
      <c r="BB1641" s="53">
        <f>ROUND(SUMIF(Transaktionen!A4:A5200,BA1641,Transaktionen!B4:B5200),8)</f>
        <v>0</v>
      </c>
      <c r="BC1641" s="53">
        <f>ROUND(IFERROR(SUM(BB1641*(VLOOKUP(BA1641,API!1:1048576,13,FALSE))),0),2)</f>
        <v>0</v>
      </c>
    </row>
    <row r="1642" spans="18:55" x14ac:dyDescent="0.25">
      <c r="R1642" s="258"/>
      <c r="U1642">
        <f>ROUND(IFERROR(SUM(T1642*(VLOOKUP(S1642,API!1:1048576,13,FALSE))),0),2)</f>
        <v>0</v>
      </c>
      <c r="V1642">
        <f>ROUND(SUMIF(Investionen!A4:A5200,S1642,Investionen!G4:G5200),2)</f>
        <v>0</v>
      </c>
      <c r="BA1642" s="53"/>
      <c r="BB1642" s="53">
        <f>ROUND(SUMIF(Transaktionen!A4:A5200,BA1642,Transaktionen!B4:B5200),8)</f>
        <v>0</v>
      </c>
      <c r="BC1642" s="53">
        <f>ROUND(IFERROR(SUM(BB1642*(VLOOKUP(BA1642,API!1:1048576,13,FALSE))),0),2)</f>
        <v>0</v>
      </c>
    </row>
    <row r="1643" spans="18:55" x14ac:dyDescent="0.25">
      <c r="R1643" s="258"/>
      <c r="U1643">
        <f>ROUND(IFERROR(SUM(T1643*(VLOOKUP(S1643,API!1:1048576,13,FALSE))),0),2)</f>
        <v>0</v>
      </c>
      <c r="V1643">
        <f>ROUND(SUMIF(Investionen!A4:A5200,S1643,Investionen!G4:G5200),2)</f>
        <v>0</v>
      </c>
      <c r="BA1643" s="53"/>
      <c r="BB1643" s="53">
        <f>ROUND(SUMIF(Transaktionen!A4:A5200,BA1643,Transaktionen!B4:B5200),8)</f>
        <v>0</v>
      </c>
      <c r="BC1643" s="53">
        <f>ROUND(IFERROR(SUM(BB1643*(VLOOKUP(BA1643,API!1:1048576,13,FALSE))),0),2)</f>
        <v>0</v>
      </c>
    </row>
    <row r="1644" spans="18:55" x14ac:dyDescent="0.25">
      <c r="R1644" s="258"/>
      <c r="U1644">
        <f>ROUND(IFERROR(SUM(T1644*(VLOOKUP(S1644,API!1:1048576,13,FALSE))),0),2)</f>
        <v>0</v>
      </c>
      <c r="V1644">
        <f>ROUND(SUMIF(Investionen!A4:A5200,S1644,Investionen!G4:G5200),2)</f>
        <v>0</v>
      </c>
      <c r="BA1644" s="53"/>
      <c r="BB1644" s="53">
        <f>ROUND(SUMIF(Transaktionen!A4:A5200,BA1644,Transaktionen!B4:B5200),8)</f>
        <v>0</v>
      </c>
      <c r="BC1644" s="53">
        <f>ROUND(IFERROR(SUM(BB1644*(VLOOKUP(BA1644,API!1:1048576,13,FALSE))),0),2)</f>
        <v>0</v>
      </c>
    </row>
    <row r="1645" spans="18:55" x14ac:dyDescent="0.25">
      <c r="R1645" s="258"/>
      <c r="U1645">
        <f>ROUND(IFERROR(SUM(T1645*(VLOOKUP(S1645,API!1:1048576,13,FALSE))),0),2)</f>
        <v>0</v>
      </c>
      <c r="V1645">
        <f>ROUND(SUMIF(Investionen!A4:A5200,S1645,Investionen!G4:G5200),2)</f>
        <v>0</v>
      </c>
      <c r="BA1645" s="53"/>
      <c r="BB1645" s="53">
        <f>ROUND(SUMIF(Transaktionen!A4:A5200,BA1645,Transaktionen!B4:B5200),8)</f>
        <v>0</v>
      </c>
      <c r="BC1645" s="53">
        <f>ROUND(IFERROR(SUM(BB1645*(VLOOKUP(BA1645,API!1:1048576,13,FALSE))),0),2)</f>
        <v>0</v>
      </c>
    </row>
    <row r="1646" spans="18:55" x14ac:dyDescent="0.25">
      <c r="R1646" s="258"/>
      <c r="U1646">
        <f>ROUND(IFERROR(SUM(T1646*(VLOOKUP(S1646,API!1:1048576,13,FALSE))),0),2)</f>
        <v>0</v>
      </c>
      <c r="V1646">
        <f>ROUND(SUMIF(Investionen!A4:A5200,S1646,Investionen!G4:G5200),2)</f>
        <v>0</v>
      </c>
      <c r="BA1646" s="53"/>
      <c r="BB1646" s="53">
        <f>ROUND(SUMIF(Transaktionen!A4:A5200,BA1646,Transaktionen!B4:B5200),8)</f>
        <v>0</v>
      </c>
      <c r="BC1646" s="53">
        <f>ROUND(IFERROR(SUM(BB1646*(VLOOKUP(BA1646,API!1:1048576,13,FALSE))),0),2)</f>
        <v>0</v>
      </c>
    </row>
    <row r="1647" spans="18:55" x14ac:dyDescent="0.25">
      <c r="R1647" s="258"/>
      <c r="U1647">
        <f>ROUND(IFERROR(SUM(T1647*(VLOOKUP(S1647,API!1:1048576,13,FALSE))),0),2)</f>
        <v>0</v>
      </c>
      <c r="V1647">
        <f>ROUND(SUMIF(Investionen!A4:A5200,S1647,Investionen!G4:G5200),2)</f>
        <v>0</v>
      </c>
      <c r="BA1647" s="53"/>
      <c r="BB1647" s="53">
        <f>ROUND(SUMIF(Transaktionen!A4:A5200,BA1647,Transaktionen!B4:B5200),8)</f>
        <v>0</v>
      </c>
      <c r="BC1647" s="53">
        <f>ROUND(IFERROR(SUM(BB1647*(VLOOKUP(BA1647,API!1:1048576,13,FALSE))),0),2)</f>
        <v>0</v>
      </c>
    </row>
    <row r="1648" spans="18:55" x14ac:dyDescent="0.25">
      <c r="R1648" s="258"/>
      <c r="U1648">
        <f>ROUND(IFERROR(SUM(T1648*(VLOOKUP(S1648,API!1:1048576,13,FALSE))),0),2)</f>
        <v>0</v>
      </c>
      <c r="V1648">
        <f>ROUND(SUMIF(Investionen!A4:A5200,S1648,Investionen!G4:G5200),2)</f>
        <v>0</v>
      </c>
      <c r="BA1648" s="53"/>
      <c r="BB1648" s="53">
        <f>ROUND(SUMIF(Transaktionen!A4:A5200,BA1648,Transaktionen!B4:B5200),8)</f>
        <v>0</v>
      </c>
      <c r="BC1648" s="53">
        <f>ROUND(IFERROR(SUM(BB1648*(VLOOKUP(BA1648,API!1:1048576,13,FALSE))),0),2)</f>
        <v>0</v>
      </c>
    </row>
    <row r="1649" spans="18:55" x14ac:dyDescent="0.25">
      <c r="R1649" s="258"/>
      <c r="U1649">
        <f>ROUND(IFERROR(SUM(T1649*(VLOOKUP(S1649,API!1:1048576,13,FALSE))),0),2)</f>
        <v>0</v>
      </c>
      <c r="V1649">
        <f>ROUND(SUMIF(Investionen!A4:A5200,S1649,Investionen!G4:G5200),2)</f>
        <v>0</v>
      </c>
      <c r="BA1649" s="53"/>
      <c r="BB1649" s="53">
        <f>ROUND(SUMIF(Transaktionen!A4:A5200,BA1649,Transaktionen!B4:B5200),8)</f>
        <v>0</v>
      </c>
      <c r="BC1649" s="53">
        <f>ROUND(IFERROR(SUM(BB1649*(VLOOKUP(BA1649,API!1:1048576,13,FALSE))),0),2)</f>
        <v>0</v>
      </c>
    </row>
    <row r="1650" spans="18:55" x14ac:dyDescent="0.25">
      <c r="R1650" s="258"/>
      <c r="U1650">
        <f>ROUND(IFERROR(SUM(T1650*(VLOOKUP(S1650,API!1:1048576,13,FALSE))),0),2)</f>
        <v>0</v>
      </c>
      <c r="V1650">
        <f>ROUND(SUMIF(Investionen!A4:A5200,S1650,Investionen!G4:G5200),2)</f>
        <v>0</v>
      </c>
      <c r="BA1650" s="53"/>
      <c r="BB1650" s="53">
        <f>ROUND(SUMIF(Transaktionen!A4:A5200,BA1650,Transaktionen!B4:B5200),8)</f>
        <v>0</v>
      </c>
      <c r="BC1650" s="53">
        <f>ROUND(IFERROR(SUM(BB1650*(VLOOKUP(BA1650,API!1:1048576,13,FALSE))),0),2)</f>
        <v>0</v>
      </c>
    </row>
    <row r="1651" spans="18:55" x14ac:dyDescent="0.25">
      <c r="R1651" s="258"/>
      <c r="U1651">
        <f>ROUND(IFERROR(SUM(T1651*(VLOOKUP(S1651,API!1:1048576,13,FALSE))),0),2)</f>
        <v>0</v>
      </c>
      <c r="V1651">
        <f>ROUND(SUMIF(Investionen!A4:A5200,S1651,Investionen!G4:G5200),2)</f>
        <v>0</v>
      </c>
      <c r="BA1651" s="53"/>
      <c r="BB1651" s="53">
        <f>ROUND(SUMIF(Transaktionen!A4:A5200,BA1651,Transaktionen!B4:B5200),8)</f>
        <v>0</v>
      </c>
      <c r="BC1651" s="53">
        <f>ROUND(IFERROR(SUM(BB1651*(VLOOKUP(BA1651,API!1:1048576,13,FALSE))),0),2)</f>
        <v>0</v>
      </c>
    </row>
    <row r="1652" spans="18:55" x14ac:dyDescent="0.25">
      <c r="R1652" s="258"/>
      <c r="U1652">
        <f>ROUND(IFERROR(SUM(T1652*(VLOOKUP(S1652,API!1:1048576,13,FALSE))),0),2)</f>
        <v>0</v>
      </c>
      <c r="V1652">
        <f>ROUND(SUMIF(Investionen!A4:A5200,S1652,Investionen!G4:G5200),2)</f>
        <v>0</v>
      </c>
      <c r="BA1652" s="53"/>
      <c r="BB1652" s="53">
        <f>ROUND(SUMIF(Transaktionen!A4:A5200,BA1652,Transaktionen!B4:B5200),8)</f>
        <v>0</v>
      </c>
      <c r="BC1652" s="53">
        <f>ROUND(IFERROR(SUM(BB1652*(VLOOKUP(BA1652,API!1:1048576,13,FALSE))),0),2)</f>
        <v>0</v>
      </c>
    </row>
    <row r="1653" spans="18:55" x14ac:dyDescent="0.25">
      <c r="R1653" s="258"/>
      <c r="U1653">
        <f>ROUND(IFERROR(SUM(T1653*(VLOOKUP(S1653,API!1:1048576,13,FALSE))),0),2)</f>
        <v>0</v>
      </c>
      <c r="V1653">
        <f>ROUND(SUMIF(Investionen!A4:A5200,S1653,Investionen!G4:G5200),2)</f>
        <v>0</v>
      </c>
      <c r="BA1653" s="53"/>
      <c r="BB1653" s="53">
        <f>ROUND(SUMIF(Transaktionen!A4:A5200,BA1653,Transaktionen!B4:B5200),8)</f>
        <v>0</v>
      </c>
      <c r="BC1653" s="53">
        <f>ROUND(IFERROR(SUM(BB1653*(VLOOKUP(BA1653,API!1:1048576,13,FALSE))),0),2)</f>
        <v>0</v>
      </c>
    </row>
    <row r="1654" spans="18:55" x14ac:dyDescent="0.25">
      <c r="R1654" s="258"/>
      <c r="U1654">
        <f>ROUND(IFERROR(SUM(T1654*(VLOOKUP(S1654,API!1:1048576,13,FALSE))),0),2)</f>
        <v>0</v>
      </c>
      <c r="V1654">
        <f>ROUND(SUMIF(Investionen!A4:A5200,S1654,Investionen!G4:G5200),2)</f>
        <v>0</v>
      </c>
      <c r="BA1654" s="53"/>
      <c r="BB1654" s="53">
        <f>ROUND(SUMIF(Transaktionen!A4:A5200,BA1654,Transaktionen!B4:B5200),8)</f>
        <v>0</v>
      </c>
      <c r="BC1654" s="53">
        <f>ROUND(IFERROR(SUM(BB1654*(VLOOKUP(BA1654,API!1:1048576,13,FALSE))),0),2)</f>
        <v>0</v>
      </c>
    </row>
    <row r="1655" spans="18:55" x14ac:dyDescent="0.25">
      <c r="R1655" s="258"/>
      <c r="U1655">
        <f>ROUND(IFERROR(SUM(T1655*(VLOOKUP(S1655,API!1:1048576,13,FALSE))),0),2)</f>
        <v>0</v>
      </c>
      <c r="V1655">
        <f>ROUND(SUMIF(Investionen!A4:A5200,S1655,Investionen!G4:G5200),2)</f>
        <v>0</v>
      </c>
      <c r="BA1655" s="53"/>
      <c r="BB1655" s="53">
        <f>ROUND(SUMIF(Transaktionen!A4:A5200,BA1655,Transaktionen!B4:B5200),8)</f>
        <v>0</v>
      </c>
      <c r="BC1655" s="53">
        <f>ROUND(IFERROR(SUM(BB1655*(VLOOKUP(BA1655,API!1:1048576,13,FALSE))),0),2)</f>
        <v>0</v>
      </c>
    </row>
    <row r="1656" spans="18:55" x14ac:dyDescent="0.25">
      <c r="R1656" s="258"/>
      <c r="U1656">
        <f>ROUND(IFERROR(SUM(T1656*(VLOOKUP(S1656,API!1:1048576,13,FALSE))),0),2)</f>
        <v>0</v>
      </c>
      <c r="V1656">
        <f>ROUND(SUMIF(Investionen!A4:A5200,S1656,Investionen!G4:G5200),2)</f>
        <v>0</v>
      </c>
      <c r="BA1656" s="53"/>
      <c r="BB1656" s="53">
        <f>ROUND(SUMIF(Transaktionen!A4:A5200,BA1656,Transaktionen!B4:B5200),8)</f>
        <v>0</v>
      </c>
      <c r="BC1656" s="53">
        <f>ROUND(IFERROR(SUM(BB1656*(VLOOKUP(BA1656,API!1:1048576,13,FALSE))),0),2)</f>
        <v>0</v>
      </c>
    </row>
    <row r="1657" spans="18:55" x14ac:dyDescent="0.25">
      <c r="R1657" s="258"/>
      <c r="U1657">
        <f>ROUND(IFERROR(SUM(T1657*(VLOOKUP(S1657,API!1:1048576,13,FALSE))),0),2)</f>
        <v>0</v>
      </c>
      <c r="V1657">
        <f>ROUND(SUMIF(Investionen!A4:A5200,S1657,Investionen!G4:G5200),2)</f>
        <v>0</v>
      </c>
      <c r="BA1657" s="53"/>
      <c r="BB1657" s="53">
        <f>ROUND(SUMIF(Transaktionen!A4:A5200,BA1657,Transaktionen!B4:B5200),8)</f>
        <v>0</v>
      </c>
      <c r="BC1657" s="53">
        <f>ROUND(IFERROR(SUM(BB1657*(VLOOKUP(BA1657,API!1:1048576,13,FALSE))),0),2)</f>
        <v>0</v>
      </c>
    </row>
    <row r="1658" spans="18:55" x14ac:dyDescent="0.25">
      <c r="R1658" s="258"/>
      <c r="U1658">
        <f>ROUND(IFERROR(SUM(T1658*(VLOOKUP(S1658,API!1:1048576,13,FALSE))),0),2)</f>
        <v>0</v>
      </c>
      <c r="V1658">
        <f>ROUND(SUMIF(Investionen!A4:A5200,S1658,Investionen!G4:G5200),2)</f>
        <v>0</v>
      </c>
      <c r="BA1658" s="53"/>
      <c r="BB1658" s="53">
        <f>ROUND(SUMIF(Transaktionen!A4:A5200,BA1658,Transaktionen!B4:B5200),8)</f>
        <v>0</v>
      </c>
      <c r="BC1658" s="53">
        <f>ROUND(IFERROR(SUM(BB1658*(VLOOKUP(BA1658,API!1:1048576,13,FALSE))),0),2)</f>
        <v>0</v>
      </c>
    </row>
    <row r="1659" spans="18:55" x14ac:dyDescent="0.25">
      <c r="R1659" s="258"/>
      <c r="U1659">
        <f>ROUND(IFERROR(SUM(T1659*(VLOOKUP(S1659,API!1:1048576,13,FALSE))),0),2)</f>
        <v>0</v>
      </c>
      <c r="V1659">
        <f>ROUND(SUMIF(Investionen!A4:A5200,S1659,Investionen!G4:G5200),2)</f>
        <v>0</v>
      </c>
      <c r="BA1659" s="53"/>
      <c r="BB1659" s="53">
        <f>ROUND(SUMIF(Transaktionen!A4:A5200,BA1659,Transaktionen!B4:B5200),8)</f>
        <v>0</v>
      </c>
      <c r="BC1659" s="53">
        <f>ROUND(IFERROR(SUM(BB1659*(VLOOKUP(BA1659,API!1:1048576,13,FALSE))),0),2)</f>
        <v>0</v>
      </c>
    </row>
    <row r="1660" spans="18:55" x14ac:dyDescent="0.25">
      <c r="R1660" s="258"/>
      <c r="U1660">
        <f>ROUND(IFERROR(SUM(T1660*(VLOOKUP(S1660,API!1:1048576,13,FALSE))),0),2)</f>
        <v>0</v>
      </c>
      <c r="V1660">
        <f>ROUND(SUMIF(Investionen!A4:A5200,S1660,Investionen!G4:G5200),2)</f>
        <v>0</v>
      </c>
      <c r="BA1660" s="53"/>
      <c r="BB1660" s="53">
        <f>ROUND(SUMIF(Transaktionen!A4:A5200,BA1660,Transaktionen!B4:B5200),8)</f>
        <v>0</v>
      </c>
      <c r="BC1660" s="53">
        <f>ROUND(IFERROR(SUM(BB1660*(VLOOKUP(BA1660,API!1:1048576,13,FALSE))),0),2)</f>
        <v>0</v>
      </c>
    </row>
    <row r="1661" spans="18:55" x14ac:dyDescent="0.25">
      <c r="R1661" s="258"/>
      <c r="U1661">
        <f>ROUND(IFERROR(SUM(T1661*(VLOOKUP(S1661,API!1:1048576,13,FALSE))),0),2)</f>
        <v>0</v>
      </c>
      <c r="V1661">
        <f>ROUND(SUMIF(Investionen!A4:A5200,S1661,Investionen!G4:G5200),2)</f>
        <v>0</v>
      </c>
      <c r="BA1661" s="53"/>
      <c r="BB1661" s="53">
        <f>ROUND(SUMIF(Transaktionen!A4:A5200,BA1661,Transaktionen!B4:B5200),8)</f>
        <v>0</v>
      </c>
      <c r="BC1661" s="53">
        <f>ROUND(IFERROR(SUM(BB1661*(VLOOKUP(BA1661,API!1:1048576,13,FALSE))),0),2)</f>
        <v>0</v>
      </c>
    </row>
    <row r="1662" spans="18:55" x14ac:dyDescent="0.25">
      <c r="R1662" s="258"/>
      <c r="U1662">
        <f>ROUND(IFERROR(SUM(T1662*(VLOOKUP(S1662,API!1:1048576,13,FALSE))),0),2)</f>
        <v>0</v>
      </c>
      <c r="V1662">
        <f>ROUND(SUMIF(Investionen!A4:A5200,S1662,Investionen!G4:G5200),2)</f>
        <v>0</v>
      </c>
      <c r="BA1662" s="53"/>
      <c r="BB1662" s="53">
        <f>ROUND(SUMIF(Transaktionen!A4:A5200,BA1662,Transaktionen!B4:B5200),8)</f>
        <v>0</v>
      </c>
      <c r="BC1662" s="53">
        <f>ROUND(IFERROR(SUM(BB1662*(VLOOKUP(BA1662,API!1:1048576,13,FALSE))),0),2)</f>
        <v>0</v>
      </c>
    </row>
    <row r="1663" spans="18:55" x14ac:dyDescent="0.25">
      <c r="R1663" s="258"/>
      <c r="U1663">
        <f>ROUND(IFERROR(SUM(T1663*(VLOOKUP(S1663,API!1:1048576,13,FALSE))),0),2)</f>
        <v>0</v>
      </c>
      <c r="V1663">
        <f>ROUND(SUMIF(Investionen!A4:A5200,S1663,Investionen!G4:G5200),2)</f>
        <v>0</v>
      </c>
      <c r="BA1663" s="53"/>
      <c r="BB1663" s="53">
        <f>ROUND(SUMIF(Transaktionen!A4:A5200,BA1663,Transaktionen!B4:B5200),8)</f>
        <v>0</v>
      </c>
      <c r="BC1663" s="53">
        <f>ROUND(IFERROR(SUM(BB1663*(VLOOKUP(BA1663,API!1:1048576,13,FALSE))),0),2)</f>
        <v>0</v>
      </c>
    </row>
    <row r="1664" spans="18:55" x14ac:dyDescent="0.25">
      <c r="R1664" s="258"/>
      <c r="U1664">
        <f>ROUND(IFERROR(SUM(T1664*(VLOOKUP(S1664,API!1:1048576,13,FALSE))),0),2)</f>
        <v>0</v>
      </c>
      <c r="V1664">
        <f>ROUND(SUMIF(Investionen!A4:A5200,S1664,Investionen!G4:G5200),2)</f>
        <v>0</v>
      </c>
      <c r="BA1664" s="53"/>
      <c r="BB1664" s="53">
        <f>ROUND(SUMIF(Transaktionen!A4:A5200,BA1664,Transaktionen!B4:B5200),8)</f>
        <v>0</v>
      </c>
      <c r="BC1664" s="53">
        <f>ROUND(IFERROR(SUM(BB1664*(VLOOKUP(BA1664,API!1:1048576,13,FALSE))),0),2)</f>
        <v>0</v>
      </c>
    </row>
    <row r="1665" spans="18:55" x14ac:dyDescent="0.25">
      <c r="R1665" s="258"/>
      <c r="U1665">
        <f>ROUND(IFERROR(SUM(T1665*(VLOOKUP(S1665,API!1:1048576,13,FALSE))),0),2)</f>
        <v>0</v>
      </c>
      <c r="V1665">
        <f>ROUND(SUMIF(Investionen!A4:A5200,S1665,Investionen!G4:G5200),2)</f>
        <v>0</v>
      </c>
      <c r="BA1665" s="53"/>
      <c r="BB1665" s="53">
        <f>ROUND(SUMIF(Transaktionen!A4:A5200,BA1665,Transaktionen!B4:B5200),8)</f>
        <v>0</v>
      </c>
      <c r="BC1665" s="53">
        <f>ROUND(IFERROR(SUM(BB1665*(VLOOKUP(BA1665,API!1:1048576,13,FALSE))),0),2)</f>
        <v>0</v>
      </c>
    </row>
    <row r="1666" spans="18:55" x14ac:dyDescent="0.25">
      <c r="R1666" s="258"/>
      <c r="U1666">
        <f>ROUND(IFERROR(SUM(T1666*(VLOOKUP(S1666,API!1:1048576,13,FALSE))),0),2)</f>
        <v>0</v>
      </c>
      <c r="V1666">
        <f>ROUND(SUMIF(Investionen!A4:A5200,S1666,Investionen!G4:G5200),2)</f>
        <v>0</v>
      </c>
      <c r="BA1666" s="53"/>
      <c r="BB1666" s="53">
        <f>ROUND(SUMIF(Transaktionen!A4:A5200,BA1666,Transaktionen!B4:B5200),8)</f>
        <v>0</v>
      </c>
      <c r="BC1666" s="53">
        <f>ROUND(IFERROR(SUM(BB1666*(VLOOKUP(BA1666,API!1:1048576,13,FALSE))),0),2)</f>
        <v>0</v>
      </c>
    </row>
    <row r="1667" spans="18:55" x14ac:dyDescent="0.25">
      <c r="R1667" s="258"/>
      <c r="U1667">
        <f>ROUND(IFERROR(SUM(T1667*(VLOOKUP(S1667,API!1:1048576,13,FALSE))),0),2)</f>
        <v>0</v>
      </c>
      <c r="V1667">
        <f>ROUND(SUMIF(Investionen!A4:A5200,S1667,Investionen!G4:G5200),2)</f>
        <v>0</v>
      </c>
      <c r="BA1667" s="53"/>
      <c r="BB1667" s="53">
        <f>ROUND(SUMIF(Transaktionen!A4:A5200,BA1667,Transaktionen!B4:B5200),8)</f>
        <v>0</v>
      </c>
      <c r="BC1667" s="53">
        <f>ROUND(IFERROR(SUM(BB1667*(VLOOKUP(BA1667,API!1:1048576,13,FALSE))),0),2)</f>
        <v>0</v>
      </c>
    </row>
    <row r="1668" spans="18:55" x14ac:dyDescent="0.25">
      <c r="R1668" s="258"/>
      <c r="U1668">
        <f>ROUND(IFERROR(SUM(T1668*(VLOOKUP(S1668,API!1:1048576,13,FALSE))),0),2)</f>
        <v>0</v>
      </c>
      <c r="V1668">
        <f>ROUND(SUMIF(Investionen!A4:A5200,S1668,Investionen!G4:G5200),2)</f>
        <v>0</v>
      </c>
      <c r="BA1668" s="53"/>
      <c r="BB1668" s="53">
        <f>ROUND(SUMIF(Transaktionen!A4:A5200,BA1668,Transaktionen!B4:B5200),8)</f>
        <v>0</v>
      </c>
      <c r="BC1668" s="53">
        <f>ROUND(IFERROR(SUM(BB1668*(VLOOKUP(BA1668,API!1:1048576,13,FALSE))),0),2)</f>
        <v>0</v>
      </c>
    </row>
    <row r="1669" spans="18:55" x14ac:dyDescent="0.25">
      <c r="R1669" s="258"/>
      <c r="U1669">
        <f>ROUND(IFERROR(SUM(T1669*(VLOOKUP(S1669,API!1:1048576,13,FALSE))),0),2)</f>
        <v>0</v>
      </c>
      <c r="V1669">
        <f>ROUND(SUMIF(Investionen!A4:A5200,S1669,Investionen!G4:G5200),2)</f>
        <v>0</v>
      </c>
      <c r="BA1669" s="53"/>
      <c r="BB1669" s="53">
        <f>ROUND(SUMIF(Transaktionen!A4:A5200,BA1669,Transaktionen!B4:B5200),8)</f>
        <v>0</v>
      </c>
      <c r="BC1669" s="53">
        <f>ROUND(IFERROR(SUM(BB1669*(VLOOKUP(BA1669,API!1:1048576,13,FALSE))),0),2)</f>
        <v>0</v>
      </c>
    </row>
    <row r="1670" spans="18:55" x14ac:dyDescent="0.25">
      <c r="R1670" s="258"/>
      <c r="U1670">
        <f>ROUND(IFERROR(SUM(T1670*(VLOOKUP(S1670,API!1:1048576,13,FALSE))),0),2)</f>
        <v>0</v>
      </c>
      <c r="V1670">
        <f>ROUND(SUMIF(Investionen!A4:A5200,S1670,Investionen!G4:G5200),2)</f>
        <v>0</v>
      </c>
      <c r="BA1670" s="53"/>
      <c r="BB1670" s="53">
        <f>ROUND(SUMIF(Transaktionen!A4:A5200,BA1670,Transaktionen!B4:B5200),8)</f>
        <v>0</v>
      </c>
      <c r="BC1670" s="53">
        <f>ROUND(IFERROR(SUM(BB1670*(VLOOKUP(BA1670,API!1:1048576,13,FALSE))),0),2)</f>
        <v>0</v>
      </c>
    </row>
    <row r="1671" spans="18:55" x14ac:dyDescent="0.25">
      <c r="R1671" s="258"/>
      <c r="U1671">
        <f>ROUND(IFERROR(SUM(T1671*(VLOOKUP(S1671,API!1:1048576,13,FALSE))),0),2)</f>
        <v>0</v>
      </c>
      <c r="V1671">
        <f>ROUND(SUMIF(Investionen!A4:A5200,S1671,Investionen!G4:G5200),2)</f>
        <v>0</v>
      </c>
      <c r="BA1671" s="53"/>
      <c r="BB1671" s="53">
        <f>ROUND(SUMIF(Transaktionen!A4:A5200,BA1671,Transaktionen!B4:B5200),8)</f>
        <v>0</v>
      </c>
      <c r="BC1671" s="53">
        <f>ROUND(IFERROR(SUM(BB1671*(VLOOKUP(BA1671,API!1:1048576,13,FALSE))),0),2)</f>
        <v>0</v>
      </c>
    </row>
    <row r="1672" spans="18:55" x14ac:dyDescent="0.25">
      <c r="R1672" s="258"/>
      <c r="U1672">
        <f>ROUND(IFERROR(SUM(T1672*(VLOOKUP(S1672,API!1:1048576,13,FALSE))),0),2)</f>
        <v>0</v>
      </c>
      <c r="V1672">
        <f>ROUND(SUMIF(Investionen!A4:A5200,S1672,Investionen!G4:G5200),2)</f>
        <v>0</v>
      </c>
      <c r="BA1672" s="53"/>
      <c r="BB1672" s="53">
        <f>ROUND(SUMIF(Transaktionen!A4:A5200,BA1672,Transaktionen!B4:B5200),8)</f>
        <v>0</v>
      </c>
      <c r="BC1672" s="53">
        <f>ROUND(IFERROR(SUM(BB1672*(VLOOKUP(BA1672,API!1:1048576,13,FALSE))),0),2)</f>
        <v>0</v>
      </c>
    </row>
    <row r="1673" spans="18:55" x14ac:dyDescent="0.25">
      <c r="R1673" s="258"/>
      <c r="U1673">
        <f>ROUND(IFERROR(SUM(T1673*(VLOOKUP(S1673,API!1:1048576,13,FALSE))),0),2)</f>
        <v>0</v>
      </c>
      <c r="V1673">
        <f>ROUND(SUMIF(Investionen!A4:A5200,S1673,Investionen!G4:G5200),2)</f>
        <v>0</v>
      </c>
      <c r="BA1673" s="53"/>
      <c r="BB1673" s="53">
        <f>ROUND(SUMIF(Transaktionen!A4:A5200,BA1673,Transaktionen!B4:B5200),8)</f>
        <v>0</v>
      </c>
      <c r="BC1673" s="53">
        <f>ROUND(IFERROR(SUM(BB1673*(VLOOKUP(BA1673,API!1:1048576,13,FALSE))),0),2)</f>
        <v>0</v>
      </c>
    </row>
    <row r="1674" spans="18:55" x14ac:dyDescent="0.25">
      <c r="R1674" s="258"/>
      <c r="U1674">
        <f>ROUND(IFERROR(SUM(T1674*(VLOOKUP(S1674,API!1:1048576,13,FALSE))),0),2)</f>
        <v>0</v>
      </c>
      <c r="V1674">
        <f>ROUND(SUMIF(Investionen!A4:A5200,S1674,Investionen!G4:G5200),2)</f>
        <v>0</v>
      </c>
      <c r="BA1674" s="53"/>
      <c r="BB1674" s="53">
        <f>ROUND(SUMIF(Transaktionen!A4:A5200,BA1674,Transaktionen!B4:B5200),8)</f>
        <v>0</v>
      </c>
      <c r="BC1674" s="53">
        <f>ROUND(IFERROR(SUM(BB1674*(VLOOKUP(BA1674,API!1:1048576,13,FALSE))),0),2)</f>
        <v>0</v>
      </c>
    </row>
    <row r="1675" spans="18:55" x14ac:dyDescent="0.25">
      <c r="R1675" s="258"/>
      <c r="U1675">
        <f>ROUND(IFERROR(SUM(T1675*(VLOOKUP(S1675,API!1:1048576,13,FALSE))),0),2)</f>
        <v>0</v>
      </c>
      <c r="V1675">
        <f>ROUND(SUMIF(Investionen!A4:A5200,S1675,Investionen!G4:G5200),2)</f>
        <v>0</v>
      </c>
      <c r="BA1675" s="53"/>
      <c r="BB1675" s="53">
        <f>ROUND(SUMIF(Transaktionen!A4:A5200,BA1675,Transaktionen!B4:B5200),8)</f>
        <v>0</v>
      </c>
      <c r="BC1675" s="53">
        <f>ROUND(IFERROR(SUM(BB1675*(VLOOKUP(BA1675,API!1:1048576,13,FALSE))),0),2)</f>
        <v>0</v>
      </c>
    </row>
    <row r="1676" spans="18:55" x14ac:dyDescent="0.25">
      <c r="R1676" s="258"/>
      <c r="U1676">
        <f>ROUND(IFERROR(SUM(T1676*(VLOOKUP(S1676,API!1:1048576,13,FALSE))),0),2)</f>
        <v>0</v>
      </c>
      <c r="V1676">
        <f>ROUND(SUMIF(Investionen!A4:A5200,S1676,Investionen!G4:G5200),2)</f>
        <v>0</v>
      </c>
      <c r="BA1676" s="53"/>
      <c r="BB1676" s="53">
        <f>ROUND(SUMIF(Transaktionen!A4:A5200,BA1676,Transaktionen!B4:B5200),8)</f>
        <v>0</v>
      </c>
      <c r="BC1676" s="53">
        <f>ROUND(IFERROR(SUM(BB1676*(VLOOKUP(BA1676,API!1:1048576,13,FALSE))),0),2)</f>
        <v>0</v>
      </c>
    </row>
    <row r="1677" spans="18:55" x14ac:dyDescent="0.25">
      <c r="R1677" s="258"/>
      <c r="U1677">
        <f>ROUND(IFERROR(SUM(T1677*(VLOOKUP(S1677,API!1:1048576,13,FALSE))),0),2)</f>
        <v>0</v>
      </c>
      <c r="V1677">
        <f>ROUND(SUMIF(Investionen!A4:A5200,S1677,Investionen!G4:G5200),2)</f>
        <v>0</v>
      </c>
      <c r="BA1677" s="53"/>
      <c r="BB1677" s="53">
        <f>ROUND(SUMIF(Transaktionen!A4:A5200,BA1677,Transaktionen!B4:B5200),8)</f>
        <v>0</v>
      </c>
      <c r="BC1677" s="53">
        <f>ROUND(IFERROR(SUM(BB1677*(VLOOKUP(BA1677,API!1:1048576,13,FALSE))),0),2)</f>
        <v>0</v>
      </c>
    </row>
    <row r="1678" spans="18:55" x14ac:dyDescent="0.25">
      <c r="R1678" s="258"/>
      <c r="U1678">
        <f>ROUND(IFERROR(SUM(T1678*(VLOOKUP(S1678,API!1:1048576,13,FALSE))),0),2)</f>
        <v>0</v>
      </c>
      <c r="V1678">
        <f>ROUND(SUMIF(Investionen!A4:A5200,S1678,Investionen!G4:G5200),2)</f>
        <v>0</v>
      </c>
      <c r="BA1678" s="53"/>
      <c r="BB1678" s="53">
        <f>ROUND(SUMIF(Transaktionen!A4:A5200,BA1678,Transaktionen!B4:B5200),8)</f>
        <v>0</v>
      </c>
      <c r="BC1678" s="53">
        <f>ROUND(IFERROR(SUM(BB1678*(VLOOKUP(BA1678,API!1:1048576,13,FALSE))),0),2)</f>
        <v>0</v>
      </c>
    </row>
    <row r="1679" spans="18:55" x14ac:dyDescent="0.25">
      <c r="R1679" s="258"/>
      <c r="U1679">
        <f>ROUND(IFERROR(SUM(T1679*(VLOOKUP(S1679,API!1:1048576,13,FALSE))),0),2)</f>
        <v>0</v>
      </c>
      <c r="V1679">
        <f>ROUND(SUMIF(Investionen!A4:A5200,S1679,Investionen!G4:G5200),2)</f>
        <v>0</v>
      </c>
      <c r="BA1679" s="53"/>
      <c r="BB1679" s="53">
        <f>ROUND(SUMIF(Transaktionen!A4:A5200,BA1679,Transaktionen!B4:B5200),8)</f>
        <v>0</v>
      </c>
      <c r="BC1679" s="53">
        <f>ROUND(IFERROR(SUM(BB1679*(VLOOKUP(BA1679,API!1:1048576,13,FALSE))),0),2)</f>
        <v>0</v>
      </c>
    </row>
    <row r="1680" spans="18:55" x14ac:dyDescent="0.25">
      <c r="R1680" s="258"/>
      <c r="U1680">
        <f>ROUND(IFERROR(SUM(T1680*(VLOOKUP(S1680,API!1:1048576,13,FALSE))),0),2)</f>
        <v>0</v>
      </c>
      <c r="V1680">
        <f>ROUND(SUMIF(Investionen!A4:A5200,S1680,Investionen!G4:G5200),2)</f>
        <v>0</v>
      </c>
      <c r="BA1680" s="53"/>
      <c r="BB1680" s="53">
        <f>ROUND(SUMIF(Transaktionen!A4:A5200,BA1680,Transaktionen!B4:B5200),8)</f>
        <v>0</v>
      </c>
      <c r="BC1680" s="53">
        <f>ROUND(IFERROR(SUM(BB1680*(VLOOKUP(BA1680,API!1:1048576,13,FALSE))),0),2)</f>
        <v>0</v>
      </c>
    </row>
    <row r="1681" spans="18:55" x14ac:dyDescent="0.25">
      <c r="R1681" s="258"/>
      <c r="U1681">
        <f>ROUND(IFERROR(SUM(T1681*(VLOOKUP(S1681,API!1:1048576,13,FALSE))),0),2)</f>
        <v>0</v>
      </c>
      <c r="V1681">
        <f>ROUND(SUMIF(Investionen!A4:A5200,S1681,Investionen!G4:G5200),2)</f>
        <v>0</v>
      </c>
      <c r="BA1681" s="53"/>
      <c r="BB1681" s="53">
        <f>ROUND(SUMIF(Transaktionen!A4:A5200,BA1681,Transaktionen!B4:B5200),8)</f>
        <v>0</v>
      </c>
      <c r="BC1681" s="53">
        <f>ROUND(IFERROR(SUM(BB1681*(VLOOKUP(BA1681,API!1:1048576,13,FALSE))),0),2)</f>
        <v>0</v>
      </c>
    </row>
    <row r="1682" spans="18:55" x14ac:dyDescent="0.25">
      <c r="R1682" s="258"/>
      <c r="U1682">
        <f>ROUND(IFERROR(SUM(T1682*(VLOOKUP(S1682,API!1:1048576,13,FALSE))),0),2)</f>
        <v>0</v>
      </c>
      <c r="V1682">
        <f>ROUND(SUMIF(Investionen!A4:A5200,S1682,Investionen!G4:G5200),2)</f>
        <v>0</v>
      </c>
      <c r="BA1682" s="53"/>
      <c r="BB1682" s="53">
        <f>ROUND(SUMIF(Transaktionen!A4:A5200,BA1682,Transaktionen!B4:B5200),8)</f>
        <v>0</v>
      </c>
      <c r="BC1682" s="53">
        <f>ROUND(IFERROR(SUM(BB1682*(VLOOKUP(BA1682,API!1:1048576,13,FALSE))),0),2)</f>
        <v>0</v>
      </c>
    </row>
    <row r="1683" spans="18:55" x14ac:dyDescent="0.25">
      <c r="R1683" s="258"/>
      <c r="U1683">
        <f>ROUND(IFERROR(SUM(T1683*(VLOOKUP(S1683,API!1:1048576,13,FALSE))),0),2)</f>
        <v>0</v>
      </c>
      <c r="V1683">
        <f>ROUND(SUMIF(Investionen!A4:A5200,S1683,Investionen!G4:G5200),2)</f>
        <v>0</v>
      </c>
      <c r="BA1683" s="53"/>
      <c r="BB1683" s="53">
        <f>ROUND(SUMIF(Transaktionen!A4:A5200,BA1683,Transaktionen!B4:B5200),8)</f>
        <v>0</v>
      </c>
      <c r="BC1683" s="53">
        <f>ROUND(IFERROR(SUM(BB1683*(VLOOKUP(BA1683,API!1:1048576,13,FALSE))),0),2)</f>
        <v>0</v>
      </c>
    </row>
    <row r="1684" spans="18:55" x14ac:dyDescent="0.25">
      <c r="R1684" s="258"/>
      <c r="U1684">
        <f>ROUND(IFERROR(SUM(T1684*(VLOOKUP(S1684,API!1:1048576,13,FALSE))),0),2)</f>
        <v>0</v>
      </c>
      <c r="V1684">
        <f>ROUND(SUMIF(Investionen!A4:A5200,S1684,Investionen!G4:G5200),2)</f>
        <v>0</v>
      </c>
      <c r="BA1684" s="53"/>
      <c r="BB1684" s="53">
        <f>ROUND(SUMIF(Transaktionen!A4:A5200,BA1684,Transaktionen!B4:B5200),8)</f>
        <v>0</v>
      </c>
      <c r="BC1684" s="53">
        <f>ROUND(IFERROR(SUM(BB1684*(VLOOKUP(BA1684,API!1:1048576,13,FALSE))),0),2)</f>
        <v>0</v>
      </c>
    </row>
    <row r="1685" spans="18:55" x14ac:dyDescent="0.25">
      <c r="R1685" s="258"/>
      <c r="U1685">
        <f>ROUND(IFERROR(SUM(T1685*(VLOOKUP(S1685,API!1:1048576,13,FALSE))),0),2)</f>
        <v>0</v>
      </c>
      <c r="V1685">
        <f>ROUND(SUMIF(Investionen!A4:A5200,S1685,Investionen!G4:G5200),2)</f>
        <v>0</v>
      </c>
      <c r="BA1685" s="53"/>
      <c r="BB1685" s="53">
        <f>ROUND(SUMIF(Transaktionen!A4:A5200,BA1685,Transaktionen!B4:B5200),8)</f>
        <v>0</v>
      </c>
      <c r="BC1685" s="53">
        <f>ROUND(IFERROR(SUM(BB1685*(VLOOKUP(BA1685,API!1:1048576,13,FALSE))),0),2)</f>
        <v>0</v>
      </c>
    </row>
    <row r="1686" spans="18:55" x14ac:dyDescent="0.25">
      <c r="R1686" s="258"/>
      <c r="U1686">
        <f>ROUND(IFERROR(SUM(T1686*(VLOOKUP(S1686,API!1:1048576,13,FALSE))),0),2)</f>
        <v>0</v>
      </c>
      <c r="V1686">
        <f>ROUND(SUMIF(Investionen!A4:A5200,S1686,Investionen!G4:G5200),2)</f>
        <v>0</v>
      </c>
      <c r="BA1686" s="53"/>
      <c r="BB1686" s="53">
        <f>ROUND(SUMIF(Transaktionen!A4:A5200,BA1686,Transaktionen!B4:B5200),8)</f>
        <v>0</v>
      </c>
      <c r="BC1686" s="53">
        <f>ROUND(IFERROR(SUM(BB1686*(VLOOKUP(BA1686,API!1:1048576,13,FALSE))),0),2)</f>
        <v>0</v>
      </c>
    </row>
    <row r="1687" spans="18:55" x14ac:dyDescent="0.25">
      <c r="R1687" s="258"/>
      <c r="U1687">
        <f>ROUND(IFERROR(SUM(T1687*(VLOOKUP(S1687,API!1:1048576,13,FALSE))),0),2)</f>
        <v>0</v>
      </c>
      <c r="V1687">
        <f>ROUND(SUMIF(Investionen!A4:A5200,S1687,Investionen!G4:G5200),2)</f>
        <v>0</v>
      </c>
      <c r="BA1687" s="53"/>
      <c r="BB1687" s="53">
        <f>ROUND(SUMIF(Transaktionen!A4:A5200,BA1687,Transaktionen!B4:B5200),8)</f>
        <v>0</v>
      </c>
      <c r="BC1687" s="53">
        <f>ROUND(IFERROR(SUM(BB1687*(VLOOKUP(BA1687,API!1:1048576,13,FALSE))),0),2)</f>
        <v>0</v>
      </c>
    </row>
    <row r="1688" spans="18:55" x14ac:dyDescent="0.25">
      <c r="R1688" s="258"/>
      <c r="U1688">
        <f>ROUND(IFERROR(SUM(T1688*(VLOOKUP(S1688,API!1:1048576,13,FALSE))),0),2)</f>
        <v>0</v>
      </c>
      <c r="V1688">
        <f>ROUND(SUMIF(Investionen!A4:A5200,S1688,Investionen!G4:G5200),2)</f>
        <v>0</v>
      </c>
      <c r="BA1688" s="53"/>
      <c r="BB1688" s="53">
        <f>ROUND(SUMIF(Transaktionen!A4:A5200,BA1688,Transaktionen!B4:B5200),8)</f>
        <v>0</v>
      </c>
      <c r="BC1688" s="53">
        <f>ROUND(IFERROR(SUM(BB1688*(VLOOKUP(BA1688,API!1:1048576,13,FALSE))),0),2)</f>
        <v>0</v>
      </c>
    </row>
    <row r="1689" spans="18:55" x14ac:dyDescent="0.25">
      <c r="R1689" s="258"/>
      <c r="U1689">
        <f>ROUND(IFERROR(SUM(T1689*(VLOOKUP(S1689,API!1:1048576,13,FALSE))),0),2)</f>
        <v>0</v>
      </c>
      <c r="V1689">
        <f>ROUND(SUMIF(Investionen!A4:A5200,S1689,Investionen!G4:G5200),2)</f>
        <v>0</v>
      </c>
      <c r="BA1689" s="53"/>
      <c r="BB1689" s="53">
        <f>ROUND(SUMIF(Transaktionen!A4:A5200,BA1689,Transaktionen!B4:B5200),8)</f>
        <v>0</v>
      </c>
      <c r="BC1689" s="53">
        <f>ROUND(IFERROR(SUM(BB1689*(VLOOKUP(BA1689,API!1:1048576,13,FALSE))),0),2)</f>
        <v>0</v>
      </c>
    </row>
    <row r="1690" spans="18:55" x14ac:dyDescent="0.25">
      <c r="R1690" s="258"/>
      <c r="U1690">
        <f>ROUND(IFERROR(SUM(T1690*(VLOOKUP(S1690,API!1:1048576,13,FALSE))),0),2)</f>
        <v>0</v>
      </c>
      <c r="V1690">
        <f>ROUND(SUMIF(Investionen!A4:A5200,S1690,Investionen!G4:G5200),2)</f>
        <v>0</v>
      </c>
      <c r="BA1690" s="53"/>
      <c r="BB1690" s="53">
        <f>ROUND(SUMIF(Transaktionen!A4:A5200,BA1690,Transaktionen!B4:B5200),8)</f>
        <v>0</v>
      </c>
      <c r="BC1690" s="53">
        <f>ROUND(IFERROR(SUM(BB1690*(VLOOKUP(BA1690,API!1:1048576,13,FALSE))),0),2)</f>
        <v>0</v>
      </c>
    </row>
    <row r="1691" spans="18:55" x14ac:dyDescent="0.25">
      <c r="R1691" s="258"/>
      <c r="U1691">
        <f>ROUND(IFERROR(SUM(T1691*(VLOOKUP(S1691,API!1:1048576,13,FALSE))),0),2)</f>
        <v>0</v>
      </c>
      <c r="V1691">
        <f>ROUND(SUMIF(Investionen!A4:A5200,S1691,Investionen!G4:G5200),2)</f>
        <v>0</v>
      </c>
      <c r="BA1691" s="53"/>
      <c r="BB1691" s="53">
        <f>ROUND(SUMIF(Transaktionen!A4:A5200,BA1691,Transaktionen!B4:B5200),8)</f>
        <v>0</v>
      </c>
      <c r="BC1691" s="53">
        <f>ROUND(IFERROR(SUM(BB1691*(VLOOKUP(BA1691,API!1:1048576,13,FALSE))),0),2)</f>
        <v>0</v>
      </c>
    </row>
    <row r="1692" spans="18:55" x14ac:dyDescent="0.25">
      <c r="R1692" s="258"/>
      <c r="U1692">
        <f>ROUND(IFERROR(SUM(T1692*(VLOOKUP(S1692,API!1:1048576,13,FALSE))),0),2)</f>
        <v>0</v>
      </c>
      <c r="V1692">
        <f>ROUND(SUMIF(Investionen!A4:A5200,S1692,Investionen!G4:G5200),2)</f>
        <v>0</v>
      </c>
      <c r="BA1692" s="53"/>
      <c r="BB1692" s="53">
        <f>ROUND(SUMIF(Transaktionen!A4:A5200,BA1692,Transaktionen!B4:B5200),8)</f>
        <v>0</v>
      </c>
      <c r="BC1692" s="53">
        <f>ROUND(IFERROR(SUM(BB1692*(VLOOKUP(BA1692,API!1:1048576,13,FALSE))),0),2)</f>
        <v>0</v>
      </c>
    </row>
    <row r="1693" spans="18:55" x14ac:dyDescent="0.25">
      <c r="R1693" s="258"/>
      <c r="U1693">
        <f>ROUND(IFERROR(SUM(T1693*(VLOOKUP(S1693,API!1:1048576,13,FALSE))),0),2)</f>
        <v>0</v>
      </c>
      <c r="V1693">
        <f>ROUND(SUMIF(Investionen!A4:A5200,S1693,Investionen!G4:G5200),2)</f>
        <v>0</v>
      </c>
      <c r="BA1693" s="53"/>
      <c r="BB1693" s="53">
        <f>ROUND(SUMIF(Transaktionen!A4:A5200,BA1693,Transaktionen!B4:B5200),8)</f>
        <v>0</v>
      </c>
      <c r="BC1693" s="53">
        <f>ROUND(IFERROR(SUM(BB1693*(VLOOKUP(BA1693,API!1:1048576,13,FALSE))),0),2)</f>
        <v>0</v>
      </c>
    </row>
    <row r="1694" spans="18:55" x14ac:dyDescent="0.25">
      <c r="R1694" s="258"/>
      <c r="U1694">
        <f>ROUND(IFERROR(SUM(T1694*(VLOOKUP(S1694,API!1:1048576,13,FALSE))),0),2)</f>
        <v>0</v>
      </c>
      <c r="V1694">
        <f>ROUND(SUMIF(Investionen!A4:A5200,S1694,Investionen!G4:G5200),2)</f>
        <v>0</v>
      </c>
      <c r="BA1694" s="53"/>
      <c r="BB1694" s="53">
        <f>ROUND(SUMIF(Transaktionen!A4:A5200,BA1694,Transaktionen!B4:B5200),8)</f>
        <v>0</v>
      </c>
      <c r="BC1694" s="53">
        <f>ROUND(IFERROR(SUM(BB1694*(VLOOKUP(BA1694,API!1:1048576,13,FALSE))),0),2)</f>
        <v>0</v>
      </c>
    </row>
    <row r="1695" spans="18:55" x14ac:dyDescent="0.25">
      <c r="R1695" s="258"/>
      <c r="U1695">
        <f>ROUND(IFERROR(SUM(T1695*(VLOOKUP(S1695,API!1:1048576,13,FALSE))),0),2)</f>
        <v>0</v>
      </c>
      <c r="V1695">
        <f>ROUND(SUMIF(Investionen!A4:A5200,S1695,Investionen!G4:G5200),2)</f>
        <v>0</v>
      </c>
      <c r="BA1695" s="53"/>
      <c r="BB1695" s="53">
        <f>ROUND(SUMIF(Transaktionen!A4:A5200,BA1695,Transaktionen!B4:B5200),8)</f>
        <v>0</v>
      </c>
      <c r="BC1695" s="53">
        <f>ROUND(IFERROR(SUM(BB1695*(VLOOKUP(BA1695,API!1:1048576,13,FALSE))),0),2)</f>
        <v>0</v>
      </c>
    </row>
    <row r="1696" spans="18:55" x14ac:dyDescent="0.25">
      <c r="R1696" s="258"/>
      <c r="U1696">
        <f>ROUND(IFERROR(SUM(T1696*(VLOOKUP(S1696,API!1:1048576,13,FALSE))),0),2)</f>
        <v>0</v>
      </c>
      <c r="V1696">
        <f>ROUND(SUMIF(Investionen!A4:A5200,S1696,Investionen!G4:G5200),2)</f>
        <v>0</v>
      </c>
      <c r="BA1696" s="53"/>
      <c r="BB1696" s="53">
        <f>ROUND(SUMIF(Transaktionen!A4:A5200,BA1696,Transaktionen!B4:B5200),8)</f>
        <v>0</v>
      </c>
      <c r="BC1696" s="53">
        <f>ROUND(IFERROR(SUM(BB1696*(VLOOKUP(BA1696,API!1:1048576,13,FALSE))),0),2)</f>
        <v>0</v>
      </c>
    </row>
    <row r="1697" spans="18:55" x14ac:dyDescent="0.25">
      <c r="R1697" s="258"/>
      <c r="U1697">
        <f>ROUND(IFERROR(SUM(T1697*(VLOOKUP(S1697,API!1:1048576,13,FALSE))),0),2)</f>
        <v>0</v>
      </c>
      <c r="V1697">
        <f>ROUND(SUMIF(Investionen!A4:A5200,S1697,Investionen!G4:G5200),2)</f>
        <v>0</v>
      </c>
      <c r="BA1697" s="53"/>
      <c r="BB1697" s="53">
        <f>ROUND(SUMIF(Transaktionen!A4:A5200,BA1697,Transaktionen!B4:B5200),8)</f>
        <v>0</v>
      </c>
      <c r="BC1697" s="53">
        <f>ROUND(IFERROR(SUM(BB1697*(VLOOKUP(BA1697,API!1:1048576,13,FALSE))),0),2)</f>
        <v>0</v>
      </c>
    </row>
    <row r="1698" spans="18:55" x14ac:dyDescent="0.25">
      <c r="R1698" s="258"/>
      <c r="U1698">
        <f>ROUND(IFERROR(SUM(T1698*(VLOOKUP(S1698,API!1:1048576,13,FALSE))),0),2)</f>
        <v>0</v>
      </c>
      <c r="V1698">
        <f>ROUND(SUMIF(Investionen!A4:A5200,S1698,Investionen!G4:G5200),2)</f>
        <v>0</v>
      </c>
      <c r="BA1698" s="53"/>
      <c r="BB1698" s="53">
        <f>ROUND(SUMIF(Transaktionen!A4:A5200,BA1698,Transaktionen!B4:B5200),8)</f>
        <v>0</v>
      </c>
      <c r="BC1698" s="53">
        <f>ROUND(IFERROR(SUM(BB1698*(VLOOKUP(BA1698,API!1:1048576,13,FALSE))),0),2)</f>
        <v>0</v>
      </c>
    </row>
    <row r="1699" spans="18:55" x14ac:dyDescent="0.25">
      <c r="R1699" s="258"/>
      <c r="U1699">
        <f>ROUND(IFERROR(SUM(T1699*(VLOOKUP(S1699,API!1:1048576,13,FALSE))),0),2)</f>
        <v>0</v>
      </c>
      <c r="V1699">
        <f>ROUND(SUMIF(Investionen!A4:A5200,S1699,Investionen!G4:G5200),2)</f>
        <v>0</v>
      </c>
      <c r="BA1699" s="53"/>
      <c r="BB1699" s="53">
        <f>ROUND(SUMIF(Transaktionen!A4:A5200,BA1699,Transaktionen!B4:B5200),8)</f>
        <v>0</v>
      </c>
      <c r="BC1699" s="53">
        <f>ROUND(IFERROR(SUM(BB1699*(VLOOKUP(BA1699,API!1:1048576,13,FALSE))),0),2)</f>
        <v>0</v>
      </c>
    </row>
    <row r="1700" spans="18:55" x14ac:dyDescent="0.25">
      <c r="R1700" s="258"/>
      <c r="U1700">
        <f>ROUND(IFERROR(SUM(T1700*(VLOOKUP(S1700,API!1:1048576,13,FALSE))),0),2)</f>
        <v>0</v>
      </c>
      <c r="V1700">
        <f>ROUND(SUMIF(Investionen!A4:A5200,S1700,Investionen!G4:G5200),2)</f>
        <v>0</v>
      </c>
      <c r="BA1700" s="53"/>
      <c r="BB1700" s="53">
        <f>ROUND(SUMIF(Transaktionen!A4:A5200,BA1700,Transaktionen!B4:B5200),8)</f>
        <v>0</v>
      </c>
      <c r="BC1700" s="53">
        <f>ROUND(IFERROR(SUM(BB1700*(VLOOKUP(BA1700,API!1:1048576,13,FALSE))),0),2)</f>
        <v>0</v>
      </c>
    </row>
    <row r="1701" spans="18:55" x14ac:dyDescent="0.25">
      <c r="R1701" s="258"/>
      <c r="U1701">
        <f>ROUND(IFERROR(SUM(T1701*(VLOOKUP(S1701,API!1:1048576,13,FALSE))),0),2)</f>
        <v>0</v>
      </c>
      <c r="V1701">
        <f>ROUND(SUMIF(Investionen!A4:A5200,S1701,Investionen!G4:G5200),2)</f>
        <v>0</v>
      </c>
      <c r="BA1701" s="53"/>
      <c r="BB1701" s="53">
        <f>ROUND(SUMIF(Transaktionen!A4:A5200,BA1701,Transaktionen!B4:B5200),8)</f>
        <v>0</v>
      </c>
      <c r="BC1701" s="53">
        <f>ROUND(IFERROR(SUM(BB1701*(VLOOKUP(BA1701,API!1:1048576,13,FALSE))),0),2)</f>
        <v>0</v>
      </c>
    </row>
    <row r="1702" spans="18:55" x14ac:dyDescent="0.25">
      <c r="R1702" s="258"/>
      <c r="U1702">
        <f>ROUND(IFERROR(SUM(T1702*(VLOOKUP(S1702,API!1:1048576,13,FALSE))),0),2)</f>
        <v>0</v>
      </c>
      <c r="V1702">
        <f>ROUND(SUMIF(Investionen!A4:A5200,S1702,Investionen!G4:G5200),2)</f>
        <v>0</v>
      </c>
      <c r="BA1702" s="53"/>
      <c r="BB1702" s="53">
        <f>ROUND(SUMIF(Transaktionen!A4:A5200,BA1702,Transaktionen!B4:B5200),8)</f>
        <v>0</v>
      </c>
      <c r="BC1702" s="53">
        <f>ROUND(IFERROR(SUM(BB1702*(VLOOKUP(BA1702,API!1:1048576,13,FALSE))),0),2)</f>
        <v>0</v>
      </c>
    </row>
    <row r="1703" spans="18:55" x14ac:dyDescent="0.25">
      <c r="R1703" s="258"/>
      <c r="U1703">
        <f>ROUND(IFERROR(SUM(T1703*(VLOOKUP(S1703,API!1:1048576,13,FALSE))),0),2)</f>
        <v>0</v>
      </c>
      <c r="V1703">
        <f>ROUND(SUMIF(Investionen!A4:A5200,S1703,Investionen!G4:G5200),2)</f>
        <v>0</v>
      </c>
      <c r="BA1703" s="53"/>
      <c r="BB1703" s="53">
        <f>ROUND(SUMIF(Transaktionen!A4:A5200,BA1703,Transaktionen!B4:B5200),8)</f>
        <v>0</v>
      </c>
      <c r="BC1703" s="53">
        <f>ROUND(IFERROR(SUM(BB1703*(VLOOKUP(BA1703,API!1:1048576,13,FALSE))),0),2)</f>
        <v>0</v>
      </c>
    </row>
    <row r="1704" spans="18:55" x14ac:dyDescent="0.25">
      <c r="R1704" s="258"/>
      <c r="U1704">
        <f>ROUND(IFERROR(SUM(T1704*(VLOOKUP(S1704,API!1:1048576,13,FALSE))),0),2)</f>
        <v>0</v>
      </c>
      <c r="V1704">
        <f>ROUND(SUMIF(Investionen!A4:A5200,S1704,Investionen!G4:G5200),2)</f>
        <v>0</v>
      </c>
      <c r="BA1704" s="53"/>
      <c r="BB1704" s="53">
        <f>ROUND(SUMIF(Transaktionen!A4:A5200,BA1704,Transaktionen!B4:B5200),8)</f>
        <v>0</v>
      </c>
      <c r="BC1704" s="53">
        <f>ROUND(IFERROR(SUM(BB1704*(VLOOKUP(BA1704,API!1:1048576,13,FALSE))),0),2)</f>
        <v>0</v>
      </c>
    </row>
    <row r="1705" spans="18:55" x14ac:dyDescent="0.25">
      <c r="R1705" s="258"/>
      <c r="U1705">
        <f>ROUND(IFERROR(SUM(T1705*(VLOOKUP(S1705,API!1:1048576,13,FALSE))),0),2)</f>
        <v>0</v>
      </c>
      <c r="V1705">
        <f>ROUND(SUMIF(Investionen!A4:A5200,S1705,Investionen!G4:G5200),2)</f>
        <v>0</v>
      </c>
      <c r="BA1705" s="53"/>
      <c r="BB1705" s="53">
        <f>ROUND(SUMIF(Transaktionen!A4:A5200,BA1705,Transaktionen!B4:B5200),8)</f>
        <v>0</v>
      </c>
      <c r="BC1705" s="53">
        <f>ROUND(IFERROR(SUM(BB1705*(VLOOKUP(BA1705,API!1:1048576,13,FALSE))),0),2)</f>
        <v>0</v>
      </c>
    </row>
    <row r="1706" spans="18:55" x14ac:dyDescent="0.25">
      <c r="R1706" s="258"/>
      <c r="U1706">
        <f>ROUND(IFERROR(SUM(T1706*(VLOOKUP(S1706,API!1:1048576,13,FALSE))),0),2)</f>
        <v>0</v>
      </c>
      <c r="V1706">
        <f>ROUND(SUMIF(Investionen!A4:A5200,S1706,Investionen!G4:G5200),2)</f>
        <v>0</v>
      </c>
      <c r="BA1706" s="53"/>
      <c r="BB1706" s="53">
        <f>ROUND(SUMIF(Transaktionen!A4:A5200,BA1706,Transaktionen!B4:B5200),8)</f>
        <v>0</v>
      </c>
      <c r="BC1706" s="53">
        <f>ROUND(IFERROR(SUM(BB1706*(VLOOKUP(BA1706,API!1:1048576,13,FALSE))),0),2)</f>
        <v>0</v>
      </c>
    </row>
    <row r="1707" spans="18:55" x14ac:dyDescent="0.25">
      <c r="R1707" s="258"/>
      <c r="U1707">
        <f>ROUND(IFERROR(SUM(T1707*(VLOOKUP(S1707,API!1:1048576,13,FALSE))),0),2)</f>
        <v>0</v>
      </c>
      <c r="V1707">
        <f>ROUND(SUMIF(Investionen!A4:A5200,S1707,Investionen!G4:G5200),2)</f>
        <v>0</v>
      </c>
      <c r="BA1707" s="53"/>
      <c r="BB1707" s="53">
        <f>ROUND(SUMIF(Transaktionen!A4:A5200,BA1707,Transaktionen!B4:B5200),8)</f>
        <v>0</v>
      </c>
      <c r="BC1707" s="53">
        <f>ROUND(IFERROR(SUM(BB1707*(VLOOKUP(BA1707,API!1:1048576,13,FALSE))),0),2)</f>
        <v>0</v>
      </c>
    </row>
    <row r="1708" spans="18:55" x14ac:dyDescent="0.25">
      <c r="R1708" s="258"/>
      <c r="U1708">
        <f>ROUND(IFERROR(SUM(T1708*(VLOOKUP(S1708,API!1:1048576,13,FALSE))),0),2)</f>
        <v>0</v>
      </c>
      <c r="V1708">
        <f>ROUND(SUMIF(Investionen!A4:A5200,S1708,Investionen!G4:G5200),2)</f>
        <v>0</v>
      </c>
      <c r="BA1708" s="53"/>
      <c r="BB1708" s="53">
        <f>ROUND(SUMIF(Transaktionen!A4:A5200,BA1708,Transaktionen!B4:B5200),8)</f>
        <v>0</v>
      </c>
      <c r="BC1708" s="53">
        <f>ROUND(IFERROR(SUM(BB1708*(VLOOKUP(BA1708,API!1:1048576,13,FALSE))),0),2)</f>
        <v>0</v>
      </c>
    </row>
    <row r="1709" spans="18:55" x14ac:dyDescent="0.25">
      <c r="R1709" s="258"/>
      <c r="U1709">
        <f>ROUND(IFERROR(SUM(T1709*(VLOOKUP(S1709,API!1:1048576,13,FALSE))),0),2)</f>
        <v>0</v>
      </c>
      <c r="V1709">
        <f>ROUND(SUMIF(Investionen!A4:A5200,S1709,Investionen!G4:G5200),2)</f>
        <v>0</v>
      </c>
      <c r="BA1709" s="53"/>
      <c r="BB1709" s="53">
        <f>ROUND(SUMIF(Transaktionen!A4:A5200,BA1709,Transaktionen!B4:B5200),8)</f>
        <v>0</v>
      </c>
      <c r="BC1709" s="53">
        <f>ROUND(IFERROR(SUM(BB1709*(VLOOKUP(BA1709,API!1:1048576,13,FALSE))),0),2)</f>
        <v>0</v>
      </c>
    </row>
    <row r="1710" spans="18:55" x14ac:dyDescent="0.25">
      <c r="R1710" s="258"/>
      <c r="U1710">
        <f>ROUND(IFERROR(SUM(T1710*(VLOOKUP(S1710,API!1:1048576,13,FALSE))),0),2)</f>
        <v>0</v>
      </c>
      <c r="V1710">
        <f>ROUND(SUMIF(Investionen!A4:A5200,S1710,Investionen!G4:G5200),2)</f>
        <v>0</v>
      </c>
      <c r="BA1710" s="53"/>
      <c r="BB1710" s="53">
        <f>ROUND(SUMIF(Transaktionen!A4:A5200,BA1710,Transaktionen!B4:B5200),8)</f>
        <v>0</v>
      </c>
      <c r="BC1710" s="53">
        <f>ROUND(IFERROR(SUM(BB1710*(VLOOKUP(BA1710,API!1:1048576,13,FALSE))),0),2)</f>
        <v>0</v>
      </c>
    </row>
    <row r="1711" spans="18:55" x14ac:dyDescent="0.25">
      <c r="R1711" s="258"/>
      <c r="U1711">
        <f>ROUND(IFERROR(SUM(T1711*(VLOOKUP(S1711,API!1:1048576,13,FALSE))),0),2)</f>
        <v>0</v>
      </c>
      <c r="V1711">
        <f>ROUND(SUMIF(Investionen!A4:A5200,S1711,Investionen!G4:G5200),2)</f>
        <v>0</v>
      </c>
      <c r="BA1711" s="53"/>
      <c r="BB1711" s="53">
        <f>ROUND(SUMIF(Transaktionen!A4:A5200,BA1711,Transaktionen!B4:B5200),8)</f>
        <v>0</v>
      </c>
      <c r="BC1711" s="53">
        <f>ROUND(IFERROR(SUM(BB1711*(VLOOKUP(BA1711,API!1:1048576,13,FALSE))),0),2)</f>
        <v>0</v>
      </c>
    </row>
    <row r="1712" spans="18:55" x14ac:dyDescent="0.25">
      <c r="R1712" s="258"/>
      <c r="U1712">
        <f>ROUND(IFERROR(SUM(T1712*(VLOOKUP(S1712,API!1:1048576,13,FALSE))),0),2)</f>
        <v>0</v>
      </c>
      <c r="V1712">
        <f>ROUND(SUMIF(Investionen!A4:A5200,S1712,Investionen!G4:G5200),2)</f>
        <v>0</v>
      </c>
      <c r="BA1712" s="53"/>
      <c r="BB1712" s="53">
        <f>ROUND(SUMIF(Transaktionen!A4:A5200,BA1712,Transaktionen!B4:B5200),8)</f>
        <v>0</v>
      </c>
      <c r="BC1712" s="53">
        <f>ROUND(IFERROR(SUM(BB1712*(VLOOKUP(BA1712,API!1:1048576,13,FALSE))),0),2)</f>
        <v>0</v>
      </c>
    </row>
    <row r="1713" spans="18:55" x14ac:dyDescent="0.25">
      <c r="R1713" s="258"/>
      <c r="U1713">
        <f>ROUND(IFERROR(SUM(T1713*(VLOOKUP(S1713,API!1:1048576,13,FALSE))),0),2)</f>
        <v>0</v>
      </c>
      <c r="V1713">
        <f>ROUND(SUMIF(Investionen!A4:A5200,S1713,Investionen!G4:G5200),2)</f>
        <v>0</v>
      </c>
      <c r="BA1713" s="53"/>
      <c r="BB1713" s="53">
        <f>ROUND(SUMIF(Transaktionen!A4:A5200,BA1713,Transaktionen!B4:B5200),8)</f>
        <v>0</v>
      </c>
      <c r="BC1713" s="53">
        <f>ROUND(IFERROR(SUM(BB1713*(VLOOKUP(BA1713,API!1:1048576,13,FALSE))),0),2)</f>
        <v>0</v>
      </c>
    </row>
    <row r="1714" spans="18:55" x14ac:dyDescent="0.25">
      <c r="R1714" s="258"/>
      <c r="U1714">
        <f>ROUND(IFERROR(SUM(T1714*(VLOOKUP(S1714,API!1:1048576,13,FALSE))),0),2)</f>
        <v>0</v>
      </c>
      <c r="V1714">
        <f>ROUND(SUMIF(Investionen!A4:A5200,S1714,Investionen!G4:G5200),2)</f>
        <v>0</v>
      </c>
      <c r="BA1714" s="53"/>
      <c r="BB1714" s="53">
        <f>ROUND(SUMIF(Transaktionen!A4:A5200,BA1714,Transaktionen!B4:B5200),8)</f>
        <v>0</v>
      </c>
      <c r="BC1714" s="53">
        <f>ROUND(IFERROR(SUM(BB1714*(VLOOKUP(BA1714,API!1:1048576,13,FALSE))),0),2)</f>
        <v>0</v>
      </c>
    </row>
    <row r="1715" spans="18:55" x14ac:dyDescent="0.25">
      <c r="R1715" s="258"/>
      <c r="U1715">
        <f>ROUND(IFERROR(SUM(T1715*(VLOOKUP(S1715,API!1:1048576,13,FALSE))),0),2)</f>
        <v>0</v>
      </c>
      <c r="V1715">
        <f>ROUND(SUMIF(Investionen!A4:A5200,S1715,Investionen!G4:G5200),2)</f>
        <v>0</v>
      </c>
      <c r="BA1715" s="53"/>
      <c r="BB1715" s="53">
        <f>ROUND(SUMIF(Transaktionen!A4:A5200,BA1715,Transaktionen!B4:B5200),8)</f>
        <v>0</v>
      </c>
      <c r="BC1715" s="53">
        <f>ROUND(IFERROR(SUM(BB1715*(VLOOKUP(BA1715,API!1:1048576,13,FALSE))),0),2)</f>
        <v>0</v>
      </c>
    </row>
    <row r="1716" spans="18:55" x14ac:dyDescent="0.25">
      <c r="R1716" s="258"/>
      <c r="U1716">
        <f>ROUND(IFERROR(SUM(T1716*(VLOOKUP(S1716,API!1:1048576,13,FALSE))),0),2)</f>
        <v>0</v>
      </c>
      <c r="V1716">
        <f>ROUND(SUMIF(Investionen!A4:A5200,S1716,Investionen!G4:G5200),2)</f>
        <v>0</v>
      </c>
      <c r="BA1716" s="53"/>
      <c r="BB1716" s="53">
        <f>ROUND(SUMIF(Transaktionen!A4:A5200,BA1716,Transaktionen!B4:B5200),8)</f>
        <v>0</v>
      </c>
      <c r="BC1716" s="53">
        <f>ROUND(IFERROR(SUM(BB1716*(VLOOKUP(BA1716,API!1:1048576,13,FALSE))),0),2)</f>
        <v>0</v>
      </c>
    </row>
    <row r="1717" spans="18:55" x14ac:dyDescent="0.25">
      <c r="R1717" s="258"/>
      <c r="U1717">
        <f>ROUND(IFERROR(SUM(T1717*(VLOOKUP(S1717,API!1:1048576,13,FALSE))),0),2)</f>
        <v>0</v>
      </c>
      <c r="V1717">
        <f>ROUND(SUMIF(Investionen!A4:A5200,S1717,Investionen!G4:G5200),2)</f>
        <v>0</v>
      </c>
      <c r="BA1717" s="53"/>
      <c r="BB1717" s="53">
        <f>ROUND(SUMIF(Transaktionen!A4:A5200,BA1717,Transaktionen!B4:B5200),8)</f>
        <v>0</v>
      </c>
      <c r="BC1717" s="53">
        <f>ROUND(IFERROR(SUM(BB1717*(VLOOKUP(BA1717,API!1:1048576,13,FALSE))),0),2)</f>
        <v>0</v>
      </c>
    </row>
    <row r="1718" spans="18:55" x14ac:dyDescent="0.25">
      <c r="R1718" s="258"/>
      <c r="U1718">
        <f>ROUND(IFERROR(SUM(T1718*(VLOOKUP(S1718,API!1:1048576,13,FALSE))),0),2)</f>
        <v>0</v>
      </c>
      <c r="V1718">
        <f>ROUND(SUMIF(Investionen!A4:A5200,S1718,Investionen!G4:G5200),2)</f>
        <v>0</v>
      </c>
      <c r="BA1718" s="53"/>
      <c r="BB1718" s="53">
        <f>ROUND(SUMIF(Transaktionen!A4:A5200,BA1718,Transaktionen!B4:B5200),8)</f>
        <v>0</v>
      </c>
      <c r="BC1718" s="53">
        <f>ROUND(IFERROR(SUM(BB1718*(VLOOKUP(BA1718,API!1:1048576,13,FALSE))),0),2)</f>
        <v>0</v>
      </c>
    </row>
    <row r="1719" spans="18:55" x14ac:dyDescent="0.25">
      <c r="R1719" s="258"/>
      <c r="U1719">
        <f>ROUND(IFERROR(SUM(T1719*(VLOOKUP(S1719,API!1:1048576,13,FALSE))),0),2)</f>
        <v>0</v>
      </c>
      <c r="V1719">
        <f>ROUND(SUMIF(Investionen!A4:A5200,S1719,Investionen!G4:G5200),2)</f>
        <v>0</v>
      </c>
      <c r="BA1719" s="53"/>
      <c r="BB1719" s="53">
        <f>ROUND(SUMIF(Transaktionen!A4:A5200,BA1719,Transaktionen!B4:B5200),8)</f>
        <v>0</v>
      </c>
      <c r="BC1719" s="53">
        <f>ROUND(IFERROR(SUM(BB1719*(VLOOKUP(BA1719,API!1:1048576,13,FALSE))),0),2)</f>
        <v>0</v>
      </c>
    </row>
    <row r="1720" spans="18:55" x14ac:dyDescent="0.25">
      <c r="R1720" s="258"/>
      <c r="U1720">
        <f>ROUND(IFERROR(SUM(T1720*(VLOOKUP(S1720,API!1:1048576,13,FALSE))),0),2)</f>
        <v>0</v>
      </c>
      <c r="V1720">
        <f>ROUND(SUMIF(Investionen!A4:A5200,S1720,Investionen!G4:G5200),2)</f>
        <v>0</v>
      </c>
      <c r="BA1720" s="53"/>
      <c r="BB1720" s="53">
        <f>ROUND(SUMIF(Transaktionen!A4:A5200,BA1720,Transaktionen!B4:B5200),8)</f>
        <v>0</v>
      </c>
      <c r="BC1720" s="53">
        <f>ROUND(IFERROR(SUM(BB1720*(VLOOKUP(BA1720,API!1:1048576,13,FALSE))),0),2)</f>
        <v>0</v>
      </c>
    </row>
    <row r="1721" spans="18:55" x14ac:dyDescent="0.25">
      <c r="R1721" s="258"/>
      <c r="U1721">
        <f>ROUND(IFERROR(SUM(T1721*(VLOOKUP(S1721,API!1:1048576,13,FALSE))),0),2)</f>
        <v>0</v>
      </c>
      <c r="V1721">
        <f>ROUND(SUMIF(Investionen!A4:A5200,S1721,Investionen!G4:G5200),2)</f>
        <v>0</v>
      </c>
      <c r="BA1721" s="53"/>
      <c r="BB1721" s="53">
        <f>ROUND(SUMIF(Transaktionen!A4:A5200,BA1721,Transaktionen!B4:B5200),8)</f>
        <v>0</v>
      </c>
      <c r="BC1721" s="53">
        <f>ROUND(IFERROR(SUM(BB1721*(VLOOKUP(BA1721,API!1:1048576,13,FALSE))),0),2)</f>
        <v>0</v>
      </c>
    </row>
    <row r="1722" spans="18:55" x14ac:dyDescent="0.25">
      <c r="R1722" s="258"/>
      <c r="U1722">
        <f>ROUND(IFERROR(SUM(T1722*(VLOOKUP(S1722,API!1:1048576,13,FALSE))),0),2)</f>
        <v>0</v>
      </c>
      <c r="V1722">
        <f>ROUND(SUMIF(Investionen!A4:A5200,S1722,Investionen!G4:G5200),2)</f>
        <v>0</v>
      </c>
      <c r="BA1722" s="53"/>
      <c r="BB1722" s="53">
        <f>ROUND(SUMIF(Transaktionen!A4:A5200,BA1722,Transaktionen!B4:B5200),8)</f>
        <v>0</v>
      </c>
      <c r="BC1722" s="53">
        <f>ROUND(IFERROR(SUM(BB1722*(VLOOKUP(BA1722,API!1:1048576,13,FALSE))),0),2)</f>
        <v>0</v>
      </c>
    </row>
    <row r="1723" spans="18:55" x14ac:dyDescent="0.25">
      <c r="R1723" s="258"/>
      <c r="U1723">
        <f>ROUND(IFERROR(SUM(T1723*(VLOOKUP(S1723,API!1:1048576,13,FALSE))),0),2)</f>
        <v>0</v>
      </c>
      <c r="V1723">
        <f>ROUND(SUMIF(Investionen!A4:A5200,S1723,Investionen!G4:G5200),2)</f>
        <v>0</v>
      </c>
      <c r="BA1723" s="53"/>
      <c r="BB1723" s="53">
        <f>ROUND(SUMIF(Transaktionen!A4:A5200,BA1723,Transaktionen!B4:B5200),8)</f>
        <v>0</v>
      </c>
      <c r="BC1723" s="53">
        <f>ROUND(IFERROR(SUM(BB1723*(VLOOKUP(BA1723,API!1:1048576,13,FALSE))),0),2)</f>
        <v>0</v>
      </c>
    </row>
    <row r="1724" spans="18:55" x14ac:dyDescent="0.25">
      <c r="R1724" s="258"/>
      <c r="U1724">
        <f>ROUND(IFERROR(SUM(T1724*(VLOOKUP(S1724,API!1:1048576,13,FALSE))),0),2)</f>
        <v>0</v>
      </c>
      <c r="V1724">
        <f>ROUND(SUMIF(Investionen!A4:A5200,S1724,Investionen!G4:G5200),2)</f>
        <v>0</v>
      </c>
      <c r="BA1724" s="53"/>
      <c r="BB1724" s="53">
        <f>ROUND(SUMIF(Transaktionen!A4:A5200,BA1724,Transaktionen!B4:B5200),8)</f>
        <v>0</v>
      </c>
      <c r="BC1724" s="53">
        <f>ROUND(IFERROR(SUM(BB1724*(VLOOKUP(BA1724,API!1:1048576,13,FALSE))),0),2)</f>
        <v>0</v>
      </c>
    </row>
    <row r="1725" spans="18:55" x14ac:dyDescent="0.25">
      <c r="R1725" s="258"/>
      <c r="U1725">
        <f>ROUND(IFERROR(SUM(T1725*(VLOOKUP(S1725,API!1:1048576,13,FALSE))),0),2)</f>
        <v>0</v>
      </c>
      <c r="V1725">
        <f>ROUND(SUMIF(Investionen!A4:A5200,S1725,Investionen!G4:G5200),2)</f>
        <v>0</v>
      </c>
      <c r="BA1725" s="53"/>
      <c r="BB1725" s="53">
        <f>ROUND(SUMIF(Transaktionen!A4:A5200,BA1725,Transaktionen!B4:B5200),8)</f>
        <v>0</v>
      </c>
      <c r="BC1725" s="53">
        <f>ROUND(IFERROR(SUM(BB1725*(VLOOKUP(BA1725,API!1:1048576,13,FALSE))),0),2)</f>
        <v>0</v>
      </c>
    </row>
    <row r="1726" spans="18:55" x14ac:dyDescent="0.25">
      <c r="R1726" s="258"/>
      <c r="U1726">
        <f>ROUND(IFERROR(SUM(T1726*(VLOOKUP(S1726,API!1:1048576,13,FALSE))),0),2)</f>
        <v>0</v>
      </c>
      <c r="V1726">
        <f>ROUND(SUMIF(Investionen!A4:A5200,S1726,Investionen!G4:G5200),2)</f>
        <v>0</v>
      </c>
      <c r="BA1726" s="53"/>
      <c r="BB1726" s="53">
        <f>ROUND(SUMIF(Transaktionen!A4:A5200,BA1726,Transaktionen!B4:B5200),8)</f>
        <v>0</v>
      </c>
      <c r="BC1726" s="53">
        <f>ROUND(IFERROR(SUM(BB1726*(VLOOKUP(BA1726,API!1:1048576,13,FALSE))),0),2)</f>
        <v>0</v>
      </c>
    </row>
    <row r="1727" spans="18:55" x14ac:dyDescent="0.25">
      <c r="R1727" s="258"/>
      <c r="U1727">
        <f>ROUND(IFERROR(SUM(T1727*(VLOOKUP(S1727,API!1:1048576,13,FALSE))),0),2)</f>
        <v>0</v>
      </c>
      <c r="V1727">
        <f>ROUND(SUMIF(Investionen!A4:A5200,S1727,Investionen!G4:G5200),2)</f>
        <v>0</v>
      </c>
      <c r="BA1727" s="53"/>
      <c r="BB1727" s="53">
        <f>ROUND(SUMIF(Transaktionen!A4:A5200,BA1727,Transaktionen!B4:B5200),8)</f>
        <v>0</v>
      </c>
      <c r="BC1727" s="53">
        <f>ROUND(IFERROR(SUM(BB1727*(VLOOKUP(BA1727,API!1:1048576,13,FALSE))),0),2)</f>
        <v>0</v>
      </c>
    </row>
    <row r="1728" spans="18:55" x14ac:dyDescent="0.25">
      <c r="R1728" s="258"/>
      <c r="U1728">
        <f>ROUND(IFERROR(SUM(T1728*(VLOOKUP(S1728,API!1:1048576,13,FALSE))),0),2)</f>
        <v>0</v>
      </c>
      <c r="V1728">
        <f>ROUND(SUMIF(Investionen!A4:A5200,S1728,Investionen!G4:G5200),2)</f>
        <v>0</v>
      </c>
      <c r="BA1728" s="53"/>
      <c r="BB1728" s="53">
        <f>ROUND(SUMIF(Transaktionen!A4:A5200,BA1728,Transaktionen!B4:B5200),8)</f>
        <v>0</v>
      </c>
      <c r="BC1728" s="53">
        <f>ROUND(IFERROR(SUM(BB1728*(VLOOKUP(BA1728,API!1:1048576,13,FALSE))),0),2)</f>
        <v>0</v>
      </c>
    </row>
    <row r="1729" spans="18:55" x14ac:dyDescent="0.25">
      <c r="R1729" s="258"/>
      <c r="U1729">
        <f>ROUND(IFERROR(SUM(T1729*(VLOOKUP(S1729,API!1:1048576,13,FALSE))),0),2)</f>
        <v>0</v>
      </c>
      <c r="V1729">
        <f>ROUND(SUMIF(Investionen!A4:A5200,S1729,Investionen!G4:G5200),2)</f>
        <v>0</v>
      </c>
      <c r="BA1729" s="53"/>
      <c r="BB1729" s="53">
        <f>ROUND(SUMIF(Transaktionen!A4:A5200,BA1729,Transaktionen!B4:B5200),8)</f>
        <v>0</v>
      </c>
      <c r="BC1729" s="53">
        <f>ROUND(IFERROR(SUM(BB1729*(VLOOKUP(BA1729,API!1:1048576,13,FALSE))),0),2)</f>
        <v>0</v>
      </c>
    </row>
    <row r="1730" spans="18:55" x14ac:dyDescent="0.25">
      <c r="R1730" s="258"/>
      <c r="U1730">
        <f>ROUND(IFERROR(SUM(T1730*(VLOOKUP(S1730,API!1:1048576,13,FALSE))),0),2)</f>
        <v>0</v>
      </c>
      <c r="V1730">
        <f>ROUND(SUMIF(Investionen!A4:A5200,S1730,Investionen!G4:G5200),2)</f>
        <v>0</v>
      </c>
      <c r="BA1730" s="53"/>
      <c r="BB1730" s="53">
        <f>ROUND(SUMIF(Transaktionen!A4:A5200,BA1730,Transaktionen!B4:B5200),8)</f>
        <v>0</v>
      </c>
      <c r="BC1730" s="53">
        <f>ROUND(IFERROR(SUM(BB1730*(VLOOKUP(BA1730,API!1:1048576,13,FALSE))),0),2)</f>
        <v>0</v>
      </c>
    </row>
    <row r="1731" spans="18:55" x14ac:dyDescent="0.25">
      <c r="R1731" s="258"/>
      <c r="U1731">
        <f>ROUND(IFERROR(SUM(T1731*(VLOOKUP(S1731,API!1:1048576,13,FALSE))),0),2)</f>
        <v>0</v>
      </c>
      <c r="V1731">
        <f>ROUND(SUMIF(Investionen!A4:A5200,S1731,Investionen!G4:G5200),2)</f>
        <v>0</v>
      </c>
      <c r="BA1731" s="53"/>
      <c r="BB1731" s="53">
        <f>ROUND(SUMIF(Transaktionen!A4:A5200,BA1731,Transaktionen!B4:B5200),8)</f>
        <v>0</v>
      </c>
      <c r="BC1731" s="53">
        <f>ROUND(IFERROR(SUM(BB1731*(VLOOKUP(BA1731,API!1:1048576,13,FALSE))),0),2)</f>
        <v>0</v>
      </c>
    </row>
    <row r="1732" spans="18:55" x14ac:dyDescent="0.25">
      <c r="R1732" s="258"/>
      <c r="U1732">
        <f>ROUND(IFERROR(SUM(T1732*(VLOOKUP(S1732,API!1:1048576,13,FALSE))),0),2)</f>
        <v>0</v>
      </c>
      <c r="V1732">
        <f>ROUND(SUMIF(Investionen!A4:A5200,S1732,Investionen!G4:G5200),2)</f>
        <v>0</v>
      </c>
      <c r="BA1732" s="53"/>
      <c r="BB1732" s="53">
        <f>ROUND(SUMIF(Transaktionen!A4:A5200,BA1732,Transaktionen!B4:B5200),8)</f>
        <v>0</v>
      </c>
      <c r="BC1732" s="53">
        <f>ROUND(IFERROR(SUM(BB1732*(VLOOKUP(BA1732,API!1:1048576,13,FALSE))),0),2)</f>
        <v>0</v>
      </c>
    </row>
    <row r="1733" spans="18:55" x14ac:dyDescent="0.25">
      <c r="R1733" s="258"/>
      <c r="U1733">
        <f>ROUND(IFERROR(SUM(T1733*(VLOOKUP(S1733,API!1:1048576,13,FALSE))),0),2)</f>
        <v>0</v>
      </c>
      <c r="V1733">
        <f>ROUND(SUMIF(Investionen!A4:A5200,S1733,Investionen!G4:G5200),2)</f>
        <v>0</v>
      </c>
      <c r="BA1733" s="53"/>
      <c r="BB1733" s="53">
        <f>ROUND(SUMIF(Transaktionen!A4:A5200,BA1733,Transaktionen!B4:B5200),8)</f>
        <v>0</v>
      </c>
      <c r="BC1733" s="53">
        <f>ROUND(IFERROR(SUM(BB1733*(VLOOKUP(BA1733,API!1:1048576,13,FALSE))),0),2)</f>
        <v>0</v>
      </c>
    </row>
    <row r="1734" spans="18:55" x14ac:dyDescent="0.25">
      <c r="R1734" s="258"/>
      <c r="U1734">
        <f>ROUND(IFERROR(SUM(T1734*(VLOOKUP(S1734,API!1:1048576,13,FALSE))),0),2)</f>
        <v>0</v>
      </c>
      <c r="V1734">
        <f>ROUND(SUMIF(Investionen!A4:A5200,S1734,Investionen!G4:G5200),2)</f>
        <v>0</v>
      </c>
      <c r="BA1734" s="53"/>
      <c r="BB1734" s="53">
        <f>ROUND(SUMIF(Transaktionen!A4:A5200,BA1734,Transaktionen!B4:B5200),8)</f>
        <v>0</v>
      </c>
      <c r="BC1734" s="53">
        <f>ROUND(IFERROR(SUM(BB1734*(VLOOKUP(BA1734,API!1:1048576,13,FALSE))),0),2)</f>
        <v>0</v>
      </c>
    </row>
    <row r="1735" spans="18:55" x14ac:dyDescent="0.25">
      <c r="R1735" s="258"/>
      <c r="U1735">
        <f>ROUND(IFERROR(SUM(T1735*(VLOOKUP(S1735,API!1:1048576,13,FALSE))),0),2)</f>
        <v>0</v>
      </c>
      <c r="V1735">
        <f>ROUND(SUMIF(Investionen!A4:A5200,S1735,Investionen!G4:G5200),2)</f>
        <v>0</v>
      </c>
      <c r="BA1735" s="53"/>
      <c r="BB1735" s="53">
        <f>ROUND(SUMIF(Transaktionen!A4:A5200,BA1735,Transaktionen!B4:B5200),8)</f>
        <v>0</v>
      </c>
      <c r="BC1735" s="53">
        <f>ROUND(IFERROR(SUM(BB1735*(VLOOKUP(BA1735,API!1:1048576,13,FALSE))),0),2)</f>
        <v>0</v>
      </c>
    </row>
    <row r="1736" spans="18:55" x14ac:dyDescent="0.25">
      <c r="R1736" s="258"/>
      <c r="U1736">
        <f>ROUND(IFERROR(SUM(T1736*(VLOOKUP(S1736,API!1:1048576,13,FALSE))),0),2)</f>
        <v>0</v>
      </c>
      <c r="V1736">
        <f>ROUND(SUMIF(Investionen!A4:A5200,S1736,Investionen!G4:G5200),2)</f>
        <v>0</v>
      </c>
      <c r="BA1736" s="53"/>
      <c r="BB1736" s="53">
        <f>ROUND(SUMIF(Transaktionen!A4:A5200,BA1736,Transaktionen!B4:B5200),8)</f>
        <v>0</v>
      </c>
      <c r="BC1736" s="53">
        <f>ROUND(IFERROR(SUM(BB1736*(VLOOKUP(BA1736,API!1:1048576,13,FALSE))),0),2)</f>
        <v>0</v>
      </c>
    </row>
    <row r="1737" spans="18:55" x14ac:dyDescent="0.25">
      <c r="R1737" s="258"/>
      <c r="U1737">
        <f>ROUND(IFERROR(SUM(T1737*(VLOOKUP(S1737,API!1:1048576,13,FALSE))),0),2)</f>
        <v>0</v>
      </c>
      <c r="V1737">
        <f>ROUND(SUMIF(Investionen!A4:A5200,S1737,Investionen!G4:G5200),2)</f>
        <v>0</v>
      </c>
      <c r="BA1737" s="53"/>
      <c r="BB1737" s="53">
        <f>ROUND(SUMIF(Transaktionen!A4:A5200,BA1737,Transaktionen!B4:B5200),8)</f>
        <v>0</v>
      </c>
      <c r="BC1737" s="53">
        <f>ROUND(IFERROR(SUM(BB1737*(VLOOKUP(BA1737,API!1:1048576,13,FALSE))),0),2)</f>
        <v>0</v>
      </c>
    </row>
    <row r="1738" spans="18:55" x14ac:dyDescent="0.25">
      <c r="R1738" s="258"/>
      <c r="U1738">
        <f>ROUND(IFERROR(SUM(T1738*(VLOOKUP(S1738,API!1:1048576,13,FALSE))),0),2)</f>
        <v>0</v>
      </c>
      <c r="V1738">
        <f>ROUND(SUMIF(Investionen!A4:A5200,S1738,Investionen!G4:G5200),2)</f>
        <v>0</v>
      </c>
      <c r="BA1738" s="53"/>
      <c r="BB1738" s="53">
        <f>ROUND(SUMIF(Transaktionen!A4:A5200,BA1738,Transaktionen!B4:B5200),8)</f>
        <v>0</v>
      </c>
      <c r="BC1738" s="53">
        <f>ROUND(IFERROR(SUM(BB1738*(VLOOKUP(BA1738,API!1:1048576,13,FALSE))),0),2)</f>
        <v>0</v>
      </c>
    </row>
    <row r="1739" spans="18:55" x14ac:dyDescent="0.25">
      <c r="R1739" s="258"/>
      <c r="U1739">
        <f>ROUND(IFERROR(SUM(T1739*(VLOOKUP(S1739,API!1:1048576,13,FALSE))),0),2)</f>
        <v>0</v>
      </c>
      <c r="V1739">
        <f>ROUND(SUMIF(Investionen!A4:A5200,S1739,Investionen!G4:G5200),2)</f>
        <v>0</v>
      </c>
      <c r="BA1739" s="53"/>
      <c r="BB1739" s="53">
        <f>ROUND(SUMIF(Transaktionen!A4:A5200,BA1739,Transaktionen!B4:B5200),8)</f>
        <v>0</v>
      </c>
      <c r="BC1739" s="53">
        <f>ROUND(IFERROR(SUM(BB1739*(VLOOKUP(BA1739,API!1:1048576,13,FALSE))),0),2)</f>
        <v>0</v>
      </c>
    </row>
    <row r="1740" spans="18:55" x14ac:dyDescent="0.25">
      <c r="R1740" s="258"/>
      <c r="U1740">
        <f>ROUND(IFERROR(SUM(T1740*(VLOOKUP(S1740,API!1:1048576,13,FALSE))),0),2)</f>
        <v>0</v>
      </c>
      <c r="V1740">
        <f>ROUND(SUMIF(Investionen!A4:A5200,S1740,Investionen!G4:G5200),2)</f>
        <v>0</v>
      </c>
      <c r="BA1740" s="53"/>
      <c r="BB1740" s="53">
        <f>ROUND(SUMIF(Transaktionen!A4:A5200,BA1740,Transaktionen!B4:B5200),8)</f>
        <v>0</v>
      </c>
      <c r="BC1740" s="53">
        <f>ROUND(IFERROR(SUM(BB1740*(VLOOKUP(BA1740,API!1:1048576,13,FALSE))),0),2)</f>
        <v>0</v>
      </c>
    </row>
    <row r="1741" spans="18:55" x14ac:dyDescent="0.25">
      <c r="R1741" s="258"/>
      <c r="U1741">
        <f>ROUND(IFERROR(SUM(T1741*(VLOOKUP(S1741,API!1:1048576,13,FALSE))),0),2)</f>
        <v>0</v>
      </c>
      <c r="V1741">
        <f>ROUND(SUMIF(Investionen!A4:A5200,S1741,Investionen!G4:G5200),2)</f>
        <v>0</v>
      </c>
      <c r="BA1741" s="53"/>
      <c r="BB1741" s="53">
        <f>ROUND(SUMIF(Transaktionen!A4:A5200,BA1741,Transaktionen!B4:B5200),8)</f>
        <v>0</v>
      </c>
      <c r="BC1741" s="53">
        <f>ROUND(IFERROR(SUM(BB1741*(VLOOKUP(BA1741,API!1:1048576,13,FALSE))),0),2)</f>
        <v>0</v>
      </c>
    </row>
    <row r="1742" spans="18:55" x14ac:dyDescent="0.25">
      <c r="R1742" s="258"/>
      <c r="U1742">
        <f>ROUND(IFERROR(SUM(T1742*(VLOOKUP(S1742,API!1:1048576,13,FALSE))),0),2)</f>
        <v>0</v>
      </c>
      <c r="V1742">
        <f>ROUND(SUMIF(Investionen!A4:A5200,S1742,Investionen!G4:G5200),2)</f>
        <v>0</v>
      </c>
      <c r="BA1742" s="53"/>
      <c r="BB1742" s="53">
        <f>ROUND(SUMIF(Transaktionen!A4:A5200,BA1742,Transaktionen!B4:B5200),8)</f>
        <v>0</v>
      </c>
      <c r="BC1742" s="53">
        <f>ROUND(IFERROR(SUM(BB1742*(VLOOKUP(BA1742,API!1:1048576,13,FALSE))),0),2)</f>
        <v>0</v>
      </c>
    </row>
    <row r="1743" spans="18:55" x14ac:dyDescent="0.25">
      <c r="R1743" s="258"/>
      <c r="U1743">
        <f>ROUND(IFERROR(SUM(T1743*(VLOOKUP(S1743,API!1:1048576,13,FALSE))),0),2)</f>
        <v>0</v>
      </c>
      <c r="V1743">
        <f>ROUND(SUMIF(Investionen!A4:A5200,S1743,Investionen!G4:G5200),2)</f>
        <v>0</v>
      </c>
      <c r="BA1743" s="53"/>
      <c r="BB1743" s="53">
        <f>ROUND(SUMIF(Transaktionen!A4:A5200,BA1743,Transaktionen!B4:B5200),8)</f>
        <v>0</v>
      </c>
      <c r="BC1743" s="53">
        <f>ROUND(IFERROR(SUM(BB1743*(VLOOKUP(BA1743,API!1:1048576,13,FALSE))),0),2)</f>
        <v>0</v>
      </c>
    </row>
    <row r="1744" spans="18:55" x14ac:dyDescent="0.25">
      <c r="R1744" s="258"/>
      <c r="U1744">
        <f>ROUND(IFERROR(SUM(T1744*(VLOOKUP(S1744,API!1:1048576,13,FALSE))),0),2)</f>
        <v>0</v>
      </c>
      <c r="V1744">
        <f>ROUND(SUMIF(Investionen!A4:A5200,S1744,Investionen!G4:G5200),2)</f>
        <v>0</v>
      </c>
      <c r="BA1744" s="53"/>
      <c r="BB1744" s="53">
        <f>ROUND(SUMIF(Transaktionen!A4:A5200,BA1744,Transaktionen!B4:B5200),8)</f>
        <v>0</v>
      </c>
      <c r="BC1744" s="53">
        <f>ROUND(IFERROR(SUM(BB1744*(VLOOKUP(BA1744,API!1:1048576,13,FALSE))),0),2)</f>
        <v>0</v>
      </c>
    </row>
    <row r="1745" spans="18:55" x14ac:dyDescent="0.25">
      <c r="R1745" s="258"/>
      <c r="U1745">
        <f>ROUND(IFERROR(SUM(T1745*(VLOOKUP(S1745,API!1:1048576,13,FALSE))),0),2)</f>
        <v>0</v>
      </c>
      <c r="V1745">
        <f>ROUND(SUMIF(Investionen!A4:A5200,S1745,Investionen!G4:G5200),2)</f>
        <v>0</v>
      </c>
      <c r="BA1745" s="53"/>
      <c r="BB1745" s="53">
        <f>ROUND(SUMIF(Transaktionen!A4:A5200,BA1745,Transaktionen!B4:B5200),8)</f>
        <v>0</v>
      </c>
      <c r="BC1745" s="53">
        <f>ROUND(IFERROR(SUM(BB1745*(VLOOKUP(BA1745,API!1:1048576,13,FALSE))),0),2)</f>
        <v>0</v>
      </c>
    </row>
    <row r="1746" spans="18:55" x14ac:dyDescent="0.25">
      <c r="R1746" s="258"/>
      <c r="U1746">
        <f>ROUND(IFERROR(SUM(T1746*(VLOOKUP(S1746,API!1:1048576,13,FALSE))),0),2)</f>
        <v>0</v>
      </c>
      <c r="V1746">
        <f>ROUND(SUMIF(Investionen!A4:A5200,S1746,Investionen!G4:G5200),2)</f>
        <v>0</v>
      </c>
      <c r="BA1746" s="53"/>
      <c r="BB1746" s="53">
        <f>ROUND(SUMIF(Transaktionen!A4:A5200,BA1746,Transaktionen!B4:B5200),8)</f>
        <v>0</v>
      </c>
      <c r="BC1746" s="53">
        <f>ROUND(IFERROR(SUM(BB1746*(VLOOKUP(BA1746,API!1:1048576,13,FALSE))),0),2)</f>
        <v>0</v>
      </c>
    </row>
    <row r="1747" spans="18:55" x14ac:dyDescent="0.25">
      <c r="R1747" s="258"/>
      <c r="U1747">
        <f>ROUND(IFERROR(SUM(T1747*(VLOOKUP(S1747,API!1:1048576,13,FALSE))),0),2)</f>
        <v>0</v>
      </c>
      <c r="V1747">
        <f>ROUND(SUMIF(Investionen!A4:A5200,S1747,Investionen!G4:G5200),2)</f>
        <v>0</v>
      </c>
      <c r="BA1747" s="53"/>
      <c r="BB1747" s="53">
        <f>ROUND(SUMIF(Transaktionen!A4:A5200,BA1747,Transaktionen!B4:B5200),8)</f>
        <v>0</v>
      </c>
      <c r="BC1747" s="53">
        <f>ROUND(IFERROR(SUM(BB1747*(VLOOKUP(BA1747,API!1:1048576,13,FALSE))),0),2)</f>
        <v>0</v>
      </c>
    </row>
    <row r="1748" spans="18:55" x14ac:dyDescent="0.25">
      <c r="R1748" s="258"/>
      <c r="U1748">
        <f>ROUND(IFERROR(SUM(T1748*(VLOOKUP(S1748,API!1:1048576,13,FALSE))),0),2)</f>
        <v>0</v>
      </c>
      <c r="V1748">
        <f>ROUND(SUMIF(Investionen!A4:A5200,S1748,Investionen!G4:G5200),2)</f>
        <v>0</v>
      </c>
      <c r="BA1748" s="53"/>
      <c r="BB1748" s="53">
        <f>ROUND(SUMIF(Transaktionen!A4:A5200,BA1748,Transaktionen!B4:B5200),8)</f>
        <v>0</v>
      </c>
      <c r="BC1748" s="53">
        <f>ROUND(IFERROR(SUM(BB1748*(VLOOKUP(BA1748,API!1:1048576,13,FALSE))),0),2)</f>
        <v>0</v>
      </c>
    </row>
    <row r="1749" spans="18:55" x14ac:dyDescent="0.25">
      <c r="R1749" s="258"/>
      <c r="U1749">
        <f>ROUND(IFERROR(SUM(T1749*(VLOOKUP(S1749,API!1:1048576,13,FALSE))),0),2)</f>
        <v>0</v>
      </c>
      <c r="V1749">
        <f>ROUND(SUMIF(Investionen!A4:A5200,S1749,Investionen!G4:G5200),2)</f>
        <v>0</v>
      </c>
      <c r="BA1749" s="53"/>
      <c r="BB1749" s="53">
        <f>ROUND(SUMIF(Transaktionen!A4:A5200,BA1749,Transaktionen!B4:B5200),8)</f>
        <v>0</v>
      </c>
      <c r="BC1749" s="53">
        <f>ROUND(IFERROR(SUM(BB1749*(VLOOKUP(BA1749,API!1:1048576,13,FALSE))),0),2)</f>
        <v>0</v>
      </c>
    </row>
    <row r="1750" spans="18:55" x14ac:dyDescent="0.25">
      <c r="R1750" s="258"/>
      <c r="U1750">
        <f>ROUND(IFERROR(SUM(T1750*(VLOOKUP(S1750,API!1:1048576,13,FALSE))),0),2)</f>
        <v>0</v>
      </c>
      <c r="V1750">
        <f>ROUND(SUMIF(Investionen!A4:A5200,S1750,Investionen!G4:G5200),2)</f>
        <v>0</v>
      </c>
      <c r="BA1750" s="53"/>
      <c r="BB1750" s="53">
        <f>ROUND(SUMIF(Transaktionen!A4:A5200,BA1750,Transaktionen!B4:B5200),8)</f>
        <v>0</v>
      </c>
      <c r="BC1750" s="53">
        <f>ROUND(IFERROR(SUM(BB1750*(VLOOKUP(BA1750,API!1:1048576,13,FALSE))),0),2)</f>
        <v>0</v>
      </c>
    </row>
    <row r="1751" spans="18:55" x14ac:dyDescent="0.25">
      <c r="R1751" s="258"/>
      <c r="U1751">
        <f>ROUND(IFERROR(SUM(T1751*(VLOOKUP(S1751,API!1:1048576,13,FALSE))),0),2)</f>
        <v>0</v>
      </c>
      <c r="V1751">
        <f>ROUND(SUMIF(Investionen!A4:A5200,S1751,Investionen!G4:G5200),2)</f>
        <v>0</v>
      </c>
      <c r="BA1751" s="53"/>
      <c r="BB1751" s="53">
        <f>ROUND(SUMIF(Transaktionen!A4:A5200,BA1751,Transaktionen!B4:B5200),8)</f>
        <v>0</v>
      </c>
      <c r="BC1751" s="53">
        <f>ROUND(IFERROR(SUM(BB1751*(VLOOKUP(BA1751,API!1:1048576,13,FALSE))),0),2)</f>
        <v>0</v>
      </c>
    </row>
    <row r="1752" spans="18:55" x14ac:dyDescent="0.25">
      <c r="R1752" s="258"/>
      <c r="U1752">
        <f>ROUND(IFERROR(SUM(T1752*(VLOOKUP(S1752,API!1:1048576,13,FALSE))),0),2)</f>
        <v>0</v>
      </c>
      <c r="V1752">
        <f>ROUND(SUMIF(Investionen!A4:A5200,S1752,Investionen!G4:G5200),2)</f>
        <v>0</v>
      </c>
      <c r="BA1752" s="53"/>
      <c r="BB1752" s="53">
        <f>ROUND(SUMIF(Transaktionen!A4:A5200,BA1752,Transaktionen!B4:B5200),8)</f>
        <v>0</v>
      </c>
      <c r="BC1752" s="53">
        <f>ROUND(IFERROR(SUM(BB1752*(VLOOKUP(BA1752,API!1:1048576,13,FALSE))),0),2)</f>
        <v>0</v>
      </c>
    </row>
    <row r="1753" spans="18:55" x14ac:dyDescent="0.25">
      <c r="R1753" s="258"/>
      <c r="U1753">
        <f>ROUND(IFERROR(SUM(T1753*(VLOOKUP(S1753,API!1:1048576,13,FALSE))),0),2)</f>
        <v>0</v>
      </c>
      <c r="V1753">
        <f>ROUND(SUMIF(Investionen!A4:A5200,S1753,Investionen!G4:G5200),2)</f>
        <v>0</v>
      </c>
      <c r="BA1753" s="53"/>
      <c r="BB1753" s="53">
        <f>ROUND(SUMIF(Transaktionen!A4:A5200,BA1753,Transaktionen!B4:B5200),8)</f>
        <v>0</v>
      </c>
      <c r="BC1753" s="53">
        <f>ROUND(IFERROR(SUM(BB1753*(VLOOKUP(BA1753,API!1:1048576,13,FALSE))),0),2)</f>
        <v>0</v>
      </c>
    </row>
    <row r="1754" spans="18:55" x14ac:dyDescent="0.25">
      <c r="R1754" s="258"/>
      <c r="U1754">
        <f>ROUND(IFERROR(SUM(T1754*(VLOOKUP(S1754,API!1:1048576,13,FALSE))),0),2)</f>
        <v>0</v>
      </c>
      <c r="V1754">
        <f>ROUND(SUMIF(Investionen!A4:A5200,S1754,Investionen!G4:G5200),2)</f>
        <v>0</v>
      </c>
      <c r="BA1754" s="53"/>
      <c r="BB1754" s="53">
        <f>ROUND(SUMIF(Transaktionen!A4:A5200,BA1754,Transaktionen!B4:B5200),8)</f>
        <v>0</v>
      </c>
      <c r="BC1754" s="53">
        <f>ROUND(IFERROR(SUM(BB1754*(VLOOKUP(BA1754,API!1:1048576,13,FALSE))),0),2)</f>
        <v>0</v>
      </c>
    </row>
    <row r="1755" spans="18:55" x14ac:dyDescent="0.25">
      <c r="R1755" s="258"/>
      <c r="U1755">
        <f>ROUND(IFERROR(SUM(T1755*(VLOOKUP(S1755,API!1:1048576,13,FALSE))),0),2)</f>
        <v>0</v>
      </c>
      <c r="V1755">
        <f>ROUND(SUMIF(Investionen!A4:A5200,S1755,Investionen!G4:G5200),2)</f>
        <v>0</v>
      </c>
      <c r="BA1755" s="53"/>
      <c r="BB1755" s="53">
        <f>ROUND(SUMIF(Transaktionen!A4:A5200,BA1755,Transaktionen!B4:B5200),8)</f>
        <v>0</v>
      </c>
      <c r="BC1755" s="53">
        <f>ROUND(IFERROR(SUM(BB1755*(VLOOKUP(BA1755,API!1:1048576,13,FALSE))),0),2)</f>
        <v>0</v>
      </c>
    </row>
    <row r="1756" spans="18:55" x14ac:dyDescent="0.25">
      <c r="R1756" s="258"/>
      <c r="U1756">
        <f>ROUND(IFERROR(SUM(T1756*(VLOOKUP(S1756,API!1:1048576,13,FALSE))),0),2)</f>
        <v>0</v>
      </c>
      <c r="V1756">
        <f>ROUND(SUMIF(Investionen!A4:A5200,S1756,Investionen!G4:G5200),2)</f>
        <v>0</v>
      </c>
      <c r="BA1756" s="53"/>
      <c r="BB1756" s="53">
        <f>ROUND(SUMIF(Transaktionen!A4:A5200,BA1756,Transaktionen!B4:B5200),8)</f>
        <v>0</v>
      </c>
      <c r="BC1756" s="53">
        <f>ROUND(IFERROR(SUM(BB1756*(VLOOKUP(BA1756,API!1:1048576,13,FALSE))),0),2)</f>
        <v>0</v>
      </c>
    </row>
    <row r="1757" spans="18:55" x14ac:dyDescent="0.25">
      <c r="R1757" s="258"/>
      <c r="U1757">
        <f>ROUND(IFERROR(SUM(T1757*(VLOOKUP(S1757,API!1:1048576,13,FALSE))),0),2)</f>
        <v>0</v>
      </c>
      <c r="V1757">
        <f>ROUND(SUMIF(Investionen!A4:A5200,S1757,Investionen!G4:G5200),2)</f>
        <v>0</v>
      </c>
      <c r="BA1757" s="53"/>
      <c r="BB1757" s="53">
        <f>ROUND(SUMIF(Transaktionen!A4:A5200,BA1757,Transaktionen!B4:B5200),8)</f>
        <v>0</v>
      </c>
      <c r="BC1757" s="53">
        <f>ROUND(IFERROR(SUM(BB1757*(VLOOKUP(BA1757,API!1:1048576,13,FALSE))),0),2)</f>
        <v>0</v>
      </c>
    </row>
    <row r="1758" spans="18:55" x14ac:dyDescent="0.25">
      <c r="R1758" s="258"/>
      <c r="U1758">
        <f>ROUND(IFERROR(SUM(T1758*(VLOOKUP(S1758,API!1:1048576,13,FALSE))),0),2)</f>
        <v>0</v>
      </c>
      <c r="V1758">
        <f>ROUND(SUMIF(Investionen!A4:A5200,S1758,Investionen!G4:G5200),2)</f>
        <v>0</v>
      </c>
      <c r="BA1758" s="53"/>
      <c r="BB1758" s="53">
        <f>ROUND(SUMIF(Transaktionen!A4:A5200,BA1758,Transaktionen!B4:B5200),8)</f>
        <v>0</v>
      </c>
      <c r="BC1758" s="53">
        <f>ROUND(IFERROR(SUM(BB1758*(VLOOKUP(BA1758,API!1:1048576,13,FALSE))),0),2)</f>
        <v>0</v>
      </c>
    </row>
    <row r="1759" spans="18:55" x14ac:dyDescent="0.25">
      <c r="R1759" s="258"/>
      <c r="U1759">
        <f>ROUND(IFERROR(SUM(T1759*(VLOOKUP(S1759,API!1:1048576,13,FALSE))),0),2)</f>
        <v>0</v>
      </c>
      <c r="V1759">
        <f>ROUND(SUMIF(Investionen!A4:A5200,S1759,Investionen!G4:G5200),2)</f>
        <v>0</v>
      </c>
      <c r="BA1759" s="53"/>
      <c r="BB1759" s="53">
        <f>ROUND(SUMIF(Transaktionen!A4:A5200,BA1759,Transaktionen!B4:B5200),8)</f>
        <v>0</v>
      </c>
      <c r="BC1759" s="53">
        <f>ROUND(IFERROR(SUM(BB1759*(VLOOKUP(BA1759,API!1:1048576,13,FALSE))),0),2)</f>
        <v>0</v>
      </c>
    </row>
    <row r="1760" spans="18:55" x14ac:dyDescent="0.25">
      <c r="R1760" s="258"/>
      <c r="U1760">
        <f>ROUND(IFERROR(SUM(T1760*(VLOOKUP(S1760,API!1:1048576,13,FALSE))),0),2)</f>
        <v>0</v>
      </c>
      <c r="V1760">
        <f>ROUND(SUMIF(Investionen!A4:A5200,S1760,Investionen!G4:G5200),2)</f>
        <v>0</v>
      </c>
      <c r="BA1760" s="53"/>
      <c r="BB1760" s="53">
        <f>ROUND(SUMIF(Transaktionen!A4:A5200,BA1760,Transaktionen!B4:B5200),8)</f>
        <v>0</v>
      </c>
      <c r="BC1760" s="53">
        <f>ROUND(IFERROR(SUM(BB1760*(VLOOKUP(BA1760,API!1:1048576,13,FALSE))),0),2)</f>
        <v>0</v>
      </c>
    </row>
    <row r="1761" spans="18:55" x14ac:dyDescent="0.25">
      <c r="R1761" s="258"/>
      <c r="U1761">
        <f>ROUND(IFERROR(SUM(T1761*(VLOOKUP(S1761,API!1:1048576,13,FALSE))),0),2)</f>
        <v>0</v>
      </c>
      <c r="V1761">
        <f>ROUND(SUMIF(Investionen!A4:A5200,S1761,Investionen!G4:G5200),2)</f>
        <v>0</v>
      </c>
      <c r="BA1761" s="53"/>
      <c r="BB1761" s="53">
        <f>ROUND(SUMIF(Transaktionen!A4:A5200,BA1761,Transaktionen!B4:B5200),8)</f>
        <v>0</v>
      </c>
      <c r="BC1761" s="53">
        <f>ROUND(IFERROR(SUM(BB1761*(VLOOKUP(BA1761,API!1:1048576,13,FALSE))),0),2)</f>
        <v>0</v>
      </c>
    </row>
    <row r="1762" spans="18:55" x14ac:dyDescent="0.25">
      <c r="R1762" s="258"/>
      <c r="U1762">
        <f>ROUND(IFERROR(SUM(T1762*(VLOOKUP(S1762,API!1:1048576,13,FALSE))),0),2)</f>
        <v>0</v>
      </c>
      <c r="V1762">
        <f>ROUND(SUMIF(Investionen!A4:A5200,S1762,Investionen!G4:G5200),2)</f>
        <v>0</v>
      </c>
      <c r="BA1762" s="53"/>
      <c r="BB1762" s="53">
        <f>ROUND(SUMIF(Transaktionen!A4:A5200,BA1762,Transaktionen!B4:B5200),8)</f>
        <v>0</v>
      </c>
      <c r="BC1762" s="53">
        <f>ROUND(IFERROR(SUM(BB1762*(VLOOKUP(BA1762,API!1:1048576,13,FALSE))),0),2)</f>
        <v>0</v>
      </c>
    </row>
    <row r="1763" spans="18:55" x14ac:dyDescent="0.25">
      <c r="R1763" s="258"/>
      <c r="U1763">
        <f>ROUND(IFERROR(SUM(T1763*(VLOOKUP(S1763,API!1:1048576,13,FALSE))),0),2)</f>
        <v>0</v>
      </c>
      <c r="V1763">
        <f>ROUND(SUMIF(Investionen!A4:A5200,S1763,Investionen!G4:G5200),2)</f>
        <v>0</v>
      </c>
      <c r="BA1763" s="53"/>
      <c r="BB1763" s="53">
        <f>ROUND(SUMIF(Transaktionen!A4:A5200,BA1763,Transaktionen!B4:B5200),8)</f>
        <v>0</v>
      </c>
      <c r="BC1763" s="53">
        <f>ROUND(IFERROR(SUM(BB1763*(VLOOKUP(BA1763,API!1:1048576,13,FALSE))),0),2)</f>
        <v>0</v>
      </c>
    </row>
    <row r="1764" spans="18:55" x14ac:dyDescent="0.25">
      <c r="R1764" s="258"/>
      <c r="U1764">
        <f>ROUND(IFERROR(SUM(T1764*(VLOOKUP(S1764,API!1:1048576,13,FALSE))),0),2)</f>
        <v>0</v>
      </c>
      <c r="V1764">
        <f>ROUND(SUMIF(Investionen!A4:A5200,S1764,Investionen!G4:G5200),2)</f>
        <v>0</v>
      </c>
      <c r="BA1764" s="53"/>
      <c r="BB1764" s="53">
        <f>ROUND(SUMIF(Transaktionen!A4:A5200,BA1764,Transaktionen!B4:B5200),8)</f>
        <v>0</v>
      </c>
      <c r="BC1764" s="53">
        <f>ROUND(IFERROR(SUM(BB1764*(VLOOKUP(BA1764,API!1:1048576,13,FALSE))),0),2)</f>
        <v>0</v>
      </c>
    </row>
    <row r="1765" spans="18:55" x14ac:dyDescent="0.25">
      <c r="R1765" s="258"/>
      <c r="U1765">
        <f>ROUND(IFERROR(SUM(T1765*(VLOOKUP(S1765,API!1:1048576,13,FALSE))),0),2)</f>
        <v>0</v>
      </c>
      <c r="V1765">
        <f>ROUND(SUMIF(Investionen!A4:A5200,S1765,Investionen!G4:G5200),2)</f>
        <v>0</v>
      </c>
      <c r="BA1765" s="53"/>
      <c r="BB1765" s="53">
        <f>ROUND(SUMIF(Transaktionen!A4:A5200,BA1765,Transaktionen!B4:B5200),8)</f>
        <v>0</v>
      </c>
      <c r="BC1765" s="53">
        <f>ROUND(IFERROR(SUM(BB1765*(VLOOKUP(BA1765,API!1:1048576,13,FALSE))),0),2)</f>
        <v>0</v>
      </c>
    </row>
    <row r="1766" spans="18:55" x14ac:dyDescent="0.25">
      <c r="R1766" s="258"/>
      <c r="U1766">
        <f>ROUND(IFERROR(SUM(T1766*(VLOOKUP(S1766,API!1:1048576,13,FALSE))),0),2)</f>
        <v>0</v>
      </c>
      <c r="V1766">
        <f>ROUND(SUMIF(Investionen!A4:A5200,S1766,Investionen!G4:G5200),2)</f>
        <v>0</v>
      </c>
      <c r="BA1766" s="53"/>
      <c r="BB1766" s="53">
        <f>ROUND(SUMIF(Transaktionen!A4:A5200,BA1766,Transaktionen!B4:B5200),8)</f>
        <v>0</v>
      </c>
      <c r="BC1766" s="53">
        <f>ROUND(IFERROR(SUM(BB1766*(VLOOKUP(BA1766,API!1:1048576,13,FALSE))),0),2)</f>
        <v>0</v>
      </c>
    </row>
    <row r="1767" spans="18:55" x14ac:dyDescent="0.25">
      <c r="R1767" s="258"/>
      <c r="U1767">
        <f>ROUND(IFERROR(SUM(T1767*(VLOOKUP(S1767,API!1:1048576,13,FALSE))),0),2)</f>
        <v>0</v>
      </c>
      <c r="V1767">
        <f>ROUND(SUMIF(Investionen!A4:A5200,S1767,Investionen!G4:G5200),2)</f>
        <v>0</v>
      </c>
      <c r="BA1767" s="53"/>
      <c r="BB1767" s="53">
        <f>ROUND(SUMIF(Transaktionen!A4:A5200,BA1767,Transaktionen!B4:B5200),8)</f>
        <v>0</v>
      </c>
      <c r="BC1767" s="53">
        <f>ROUND(IFERROR(SUM(BB1767*(VLOOKUP(BA1767,API!1:1048576,13,FALSE))),0),2)</f>
        <v>0</v>
      </c>
    </row>
    <row r="1768" spans="18:55" x14ac:dyDescent="0.25">
      <c r="R1768" s="258"/>
      <c r="U1768">
        <f>ROUND(IFERROR(SUM(T1768*(VLOOKUP(S1768,API!1:1048576,13,FALSE))),0),2)</f>
        <v>0</v>
      </c>
      <c r="V1768">
        <f>ROUND(SUMIF(Investionen!A4:A5200,S1768,Investionen!G4:G5200),2)</f>
        <v>0</v>
      </c>
      <c r="BA1768" s="53"/>
      <c r="BB1768" s="53">
        <f>ROUND(SUMIF(Transaktionen!A4:A5200,BA1768,Transaktionen!B4:B5200),8)</f>
        <v>0</v>
      </c>
      <c r="BC1768" s="53">
        <f>ROUND(IFERROR(SUM(BB1768*(VLOOKUP(BA1768,API!1:1048576,13,FALSE))),0),2)</f>
        <v>0</v>
      </c>
    </row>
    <row r="1769" spans="18:55" x14ac:dyDescent="0.25">
      <c r="R1769" s="258"/>
      <c r="U1769">
        <f>ROUND(IFERROR(SUM(T1769*(VLOOKUP(S1769,API!1:1048576,13,FALSE))),0),2)</f>
        <v>0</v>
      </c>
      <c r="V1769">
        <f>ROUND(SUMIF(Investionen!A4:A5200,S1769,Investionen!G4:G5200),2)</f>
        <v>0</v>
      </c>
      <c r="BA1769" s="53"/>
      <c r="BB1769" s="53">
        <f>ROUND(SUMIF(Transaktionen!A4:A5200,BA1769,Transaktionen!B4:B5200),8)</f>
        <v>0</v>
      </c>
      <c r="BC1769" s="53">
        <f>ROUND(IFERROR(SUM(BB1769*(VLOOKUP(BA1769,API!1:1048576,13,FALSE))),0),2)</f>
        <v>0</v>
      </c>
    </row>
    <row r="1770" spans="18:55" x14ac:dyDescent="0.25">
      <c r="R1770" s="258"/>
      <c r="U1770">
        <f>ROUND(IFERROR(SUM(T1770*(VLOOKUP(S1770,API!1:1048576,13,FALSE))),0),2)</f>
        <v>0</v>
      </c>
      <c r="V1770">
        <f>ROUND(SUMIF(Investionen!A4:A5200,S1770,Investionen!G4:G5200),2)</f>
        <v>0</v>
      </c>
      <c r="BA1770" s="53"/>
      <c r="BB1770" s="53">
        <f>ROUND(SUMIF(Transaktionen!A4:A5200,BA1770,Transaktionen!B4:B5200),8)</f>
        <v>0</v>
      </c>
      <c r="BC1770" s="53">
        <f>ROUND(IFERROR(SUM(BB1770*(VLOOKUP(BA1770,API!1:1048576,13,FALSE))),0),2)</f>
        <v>0</v>
      </c>
    </row>
    <row r="1771" spans="18:55" x14ac:dyDescent="0.25">
      <c r="R1771" s="258"/>
      <c r="U1771">
        <f>ROUND(IFERROR(SUM(T1771*(VLOOKUP(S1771,API!1:1048576,13,FALSE))),0),2)</f>
        <v>0</v>
      </c>
      <c r="V1771">
        <f>ROUND(SUMIF(Investionen!A4:A5200,S1771,Investionen!G4:G5200),2)</f>
        <v>0</v>
      </c>
      <c r="BA1771" s="53"/>
      <c r="BB1771" s="53">
        <f>ROUND(SUMIF(Transaktionen!A4:A5200,BA1771,Transaktionen!B4:B5200),8)</f>
        <v>0</v>
      </c>
      <c r="BC1771" s="53">
        <f>ROUND(IFERROR(SUM(BB1771*(VLOOKUP(BA1771,API!1:1048576,13,FALSE))),0),2)</f>
        <v>0</v>
      </c>
    </row>
    <row r="1772" spans="18:55" x14ac:dyDescent="0.25">
      <c r="R1772" s="258"/>
      <c r="U1772">
        <f>ROUND(IFERROR(SUM(T1772*(VLOOKUP(S1772,API!1:1048576,13,FALSE))),0),2)</f>
        <v>0</v>
      </c>
      <c r="V1772">
        <f>ROUND(SUMIF(Investionen!A4:A5200,S1772,Investionen!G4:G5200),2)</f>
        <v>0</v>
      </c>
      <c r="BA1772" s="53"/>
      <c r="BB1772" s="53">
        <f>ROUND(SUMIF(Transaktionen!A4:A5200,BA1772,Transaktionen!B4:B5200),8)</f>
        <v>0</v>
      </c>
      <c r="BC1772" s="53">
        <f>ROUND(IFERROR(SUM(BB1772*(VLOOKUP(BA1772,API!1:1048576,13,FALSE))),0),2)</f>
        <v>0</v>
      </c>
    </row>
    <row r="1773" spans="18:55" x14ac:dyDescent="0.25">
      <c r="R1773" s="258"/>
      <c r="U1773">
        <f>ROUND(IFERROR(SUM(T1773*(VLOOKUP(S1773,API!1:1048576,13,FALSE))),0),2)</f>
        <v>0</v>
      </c>
      <c r="V1773">
        <f>ROUND(SUMIF(Investionen!A4:A5200,S1773,Investionen!G4:G5200),2)</f>
        <v>0</v>
      </c>
      <c r="BA1773" s="53"/>
      <c r="BB1773" s="53">
        <f>ROUND(SUMIF(Transaktionen!A4:A5200,BA1773,Transaktionen!B4:B5200),8)</f>
        <v>0</v>
      </c>
      <c r="BC1773" s="53">
        <f>ROUND(IFERROR(SUM(BB1773*(VLOOKUP(BA1773,API!1:1048576,13,FALSE))),0),2)</f>
        <v>0</v>
      </c>
    </row>
    <row r="1774" spans="18:55" x14ac:dyDescent="0.25">
      <c r="R1774" s="258"/>
      <c r="U1774">
        <f>ROUND(IFERROR(SUM(T1774*(VLOOKUP(S1774,API!1:1048576,13,FALSE))),0),2)</f>
        <v>0</v>
      </c>
      <c r="V1774">
        <f>ROUND(SUMIF(Investionen!A4:A5200,S1774,Investionen!G4:G5200),2)</f>
        <v>0</v>
      </c>
      <c r="BA1774" s="53"/>
      <c r="BB1774" s="53">
        <f>ROUND(SUMIF(Transaktionen!A4:A5200,BA1774,Transaktionen!B4:B5200),8)</f>
        <v>0</v>
      </c>
      <c r="BC1774" s="53">
        <f>ROUND(IFERROR(SUM(BB1774*(VLOOKUP(BA1774,API!1:1048576,13,FALSE))),0),2)</f>
        <v>0</v>
      </c>
    </row>
    <row r="1775" spans="18:55" x14ac:dyDescent="0.25">
      <c r="R1775" s="258"/>
      <c r="U1775">
        <f>ROUND(IFERROR(SUM(T1775*(VLOOKUP(S1775,API!1:1048576,13,FALSE))),0),2)</f>
        <v>0</v>
      </c>
      <c r="V1775">
        <f>ROUND(SUMIF(Investionen!A4:A5200,S1775,Investionen!G4:G5200),2)</f>
        <v>0</v>
      </c>
      <c r="BA1775" s="53"/>
      <c r="BB1775" s="53">
        <f>ROUND(SUMIF(Transaktionen!A4:A5200,BA1775,Transaktionen!B4:B5200),8)</f>
        <v>0</v>
      </c>
      <c r="BC1775" s="53">
        <f>ROUND(IFERROR(SUM(BB1775*(VLOOKUP(BA1775,API!1:1048576,13,FALSE))),0),2)</f>
        <v>0</v>
      </c>
    </row>
    <row r="1776" spans="18:55" x14ac:dyDescent="0.25">
      <c r="R1776" s="258"/>
      <c r="U1776">
        <f>ROUND(IFERROR(SUM(T1776*(VLOOKUP(S1776,API!1:1048576,13,FALSE))),0),2)</f>
        <v>0</v>
      </c>
      <c r="V1776">
        <f>ROUND(SUMIF(Investionen!A4:A5200,S1776,Investionen!G4:G5200),2)</f>
        <v>0</v>
      </c>
      <c r="BA1776" s="53"/>
      <c r="BB1776" s="53">
        <f>ROUND(SUMIF(Transaktionen!A4:A5200,BA1776,Transaktionen!B4:B5200),8)</f>
        <v>0</v>
      </c>
      <c r="BC1776" s="53">
        <f>ROUND(IFERROR(SUM(BB1776*(VLOOKUP(BA1776,API!1:1048576,13,FALSE))),0),2)</f>
        <v>0</v>
      </c>
    </row>
    <row r="1777" spans="18:55" x14ac:dyDescent="0.25">
      <c r="R1777" s="258"/>
      <c r="U1777">
        <f>ROUND(IFERROR(SUM(T1777*(VLOOKUP(S1777,API!1:1048576,13,FALSE))),0),2)</f>
        <v>0</v>
      </c>
      <c r="V1777">
        <f>ROUND(SUMIF(Investionen!A4:A5200,S1777,Investionen!G4:G5200),2)</f>
        <v>0</v>
      </c>
      <c r="BA1777" s="53"/>
      <c r="BB1777" s="53">
        <f>ROUND(SUMIF(Transaktionen!A4:A5200,BA1777,Transaktionen!B4:B5200),8)</f>
        <v>0</v>
      </c>
      <c r="BC1777" s="53">
        <f>ROUND(IFERROR(SUM(BB1777*(VLOOKUP(BA1777,API!1:1048576,13,FALSE))),0),2)</f>
        <v>0</v>
      </c>
    </row>
    <row r="1778" spans="18:55" x14ac:dyDescent="0.25">
      <c r="R1778" s="258"/>
      <c r="U1778">
        <f>ROUND(IFERROR(SUM(T1778*(VLOOKUP(S1778,API!1:1048576,13,FALSE))),0),2)</f>
        <v>0</v>
      </c>
      <c r="V1778">
        <f>ROUND(SUMIF(Investionen!A4:A5200,S1778,Investionen!G4:G5200),2)</f>
        <v>0</v>
      </c>
      <c r="BA1778" s="53"/>
      <c r="BB1778" s="53">
        <f>ROUND(SUMIF(Transaktionen!A4:A5200,BA1778,Transaktionen!B4:B5200),8)</f>
        <v>0</v>
      </c>
      <c r="BC1778" s="53">
        <f>ROUND(IFERROR(SUM(BB1778*(VLOOKUP(BA1778,API!1:1048576,13,FALSE))),0),2)</f>
        <v>0</v>
      </c>
    </row>
    <row r="1779" spans="18:55" x14ac:dyDescent="0.25">
      <c r="R1779" s="258"/>
      <c r="U1779">
        <f>ROUND(IFERROR(SUM(T1779*(VLOOKUP(S1779,API!1:1048576,13,FALSE))),0),2)</f>
        <v>0</v>
      </c>
      <c r="V1779">
        <f>ROUND(SUMIF(Investionen!A4:A5200,S1779,Investionen!G4:G5200),2)</f>
        <v>0</v>
      </c>
      <c r="BA1779" s="53"/>
      <c r="BB1779" s="53">
        <f>ROUND(SUMIF(Transaktionen!A4:A5200,BA1779,Transaktionen!B4:B5200),8)</f>
        <v>0</v>
      </c>
      <c r="BC1779" s="53">
        <f>ROUND(IFERROR(SUM(BB1779*(VLOOKUP(BA1779,API!1:1048576,13,FALSE))),0),2)</f>
        <v>0</v>
      </c>
    </row>
    <row r="1780" spans="18:55" x14ac:dyDescent="0.25">
      <c r="R1780" s="258"/>
      <c r="U1780">
        <f>ROUND(IFERROR(SUM(T1780*(VLOOKUP(S1780,API!1:1048576,13,FALSE))),0),2)</f>
        <v>0</v>
      </c>
      <c r="V1780">
        <f>ROUND(SUMIF(Investionen!A4:A5200,S1780,Investionen!G4:G5200),2)</f>
        <v>0</v>
      </c>
      <c r="BA1780" s="53"/>
      <c r="BB1780" s="53">
        <f>ROUND(SUMIF(Transaktionen!A4:A5200,BA1780,Transaktionen!B4:B5200),8)</f>
        <v>0</v>
      </c>
      <c r="BC1780" s="53">
        <f>ROUND(IFERROR(SUM(BB1780*(VLOOKUP(BA1780,API!1:1048576,13,FALSE))),0),2)</f>
        <v>0</v>
      </c>
    </row>
    <row r="1781" spans="18:55" x14ac:dyDescent="0.25">
      <c r="R1781" s="258"/>
      <c r="U1781">
        <f>ROUND(IFERROR(SUM(T1781*(VLOOKUP(S1781,API!1:1048576,13,FALSE))),0),2)</f>
        <v>0</v>
      </c>
      <c r="V1781">
        <f>ROUND(SUMIF(Investionen!A4:A5200,S1781,Investionen!G4:G5200),2)</f>
        <v>0</v>
      </c>
      <c r="BA1781" s="53"/>
      <c r="BB1781" s="53">
        <f>ROUND(SUMIF(Transaktionen!A4:A5200,BA1781,Transaktionen!B4:B5200),8)</f>
        <v>0</v>
      </c>
      <c r="BC1781" s="53">
        <f>ROUND(IFERROR(SUM(BB1781*(VLOOKUP(BA1781,API!1:1048576,13,FALSE))),0),2)</f>
        <v>0</v>
      </c>
    </row>
    <row r="1782" spans="18:55" x14ac:dyDescent="0.25">
      <c r="R1782" s="258"/>
      <c r="U1782">
        <f>ROUND(IFERROR(SUM(T1782*(VLOOKUP(S1782,API!1:1048576,13,FALSE))),0),2)</f>
        <v>0</v>
      </c>
      <c r="V1782">
        <f>ROUND(SUMIF(Investionen!A4:A5200,S1782,Investionen!G4:G5200),2)</f>
        <v>0</v>
      </c>
      <c r="BA1782" s="53"/>
      <c r="BB1782" s="53">
        <f>ROUND(SUMIF(Transaktionen!A4:A5200,BA1782,Transaktionen!B4:B5200),8)</f>
        <v>0</v>
      </c>
      <c r="BC1782" s="53">
        <f>ROUND(IFERROR(SUM(BB1782*(VLOOKUP(BA1782,API!1:1048576,13,FALSE))),0),2)</f>
        <v>0</v>
      </c>
    </row>
    <row r="1783" spans="18:55" x14ac:dyDescent="0.25">
      <c r="R1783" s="258"/>
      <c r="U1783">
        <f>ROUND(IFERROR(SUM(T1783*(VLOOKUP(S1783,API!1:1048576,13,FALSE))),0),2)</f>
        <v>0</v>
      </c>
      <c r="V1783">
        <f>ROUND(SUMIF(Investionen!A4:A5200,S1783,Investionen!G4:G5200),2)</f>
        <v>0</v>
      </c>
      <c r="BA1783" s="53"/>
      <c r="BB1783" s="53">
        <f>ROUND(SUMIF(Transaktionen!A4:A5200,BA1783,Transaktionen!B4:B5200),8)</f>
        <v>0</v>
      </c>
      <c r="BC1783" s="53">
        <f>ROUND(IFERROR(SUM(BB1783*(VLOOKUP(BA1783,API!1:1048576,13,FALSE))),0),2)</f>
        <v>0</v>
      </c>
    </row>
    <row r="1784" spans="18:55" x14ac:dyDescent="0.25">
      <c r="R1784" s="258"/>
      <c r="U1784">
        <f>ROUND(IFERROR(SUM(T1784*(VLOOKUP(S1784,API!1:1048576,13,FALSE))),0),2)</f>
        <v>0</v>
      </c>
      <c r="V1784">
        <f>ROUND(SUMIF(Investionen!A4:A5200,S1784,Investionen!G4:G5200),2)</f>
        <v>0</v>
      </c>
      <c r="BA1784" s="53"/>
      <c r="BB1784" s="53">
        <f>ROUND(SUMIF(Transaktionen!A4:A5200,BA1784,Transaktionen!B4:B5200),8)</f>
        <v>0</v>
      </c>
      <c r="BC1784" s="53">
        <f>ROUND(IFERROR(SUM(BB1784*(VLOOKUP(BA1784,API!1:1048576,13,FALSE))),0),2)</f>
        <v>0</v>
      </c>
    </row>
    <row r="1785" spans="18:55" x14ac:dyDescent="0.25">
      <c r="R1785" s="258"/>
      <c r="U1785">
        <f>ROUND(IFERROR(SUM(T1785*(VLOOKUP(S1785,API!1:1048576,13,FALSE))),0),2)</f>
        <v>0</v>
      </c>
      <c r="V1785">
        <f>ROUND(SUMIF(Investionen!A4:A5200,S1785,Investionen!G4:G5200),2)</f>
        <v>0</v>
      </c>
      <c r="BA1785" s="53"/>
      <c r="BB1785" s="53">
        <f>ROUND(SUMIF(Transaktionen!A4:A5200,BA1785,Transaktionen!B4:B5200),8)</f>
        <v>0</v>
      </c>
      <c r="BC1785" s="53">
        <f>ROUND(IFERROR(SUM(BB1785*(VLOOKUP(BA1785,API!1:1048576,13,FALSE))),0),2)</f>
        <v>0</v>
      </c>
    </row>
    <row r="1786" spans="18:55" x14ac:dyDescent="0.25">
      <c r="R1786" s="258"/>
      <c r="U1786">
        <f>ROUND(IFERROR(SUM(T1786*(VLOOKUP(S1786,API!1:1048576,13,FALSE))),0),2)</f>
        <v>0</v>
      </c>
      <c r="V1786">
        <f>ROUND(SUMIF(Investionen!A4:A5200,S1786,Investionen!G4:G5200),2)</f>
        <v>0</v>
      </c>
      <c r="BA1786" s="53"/>
      <c r="BB1786" s="53">
        <f>ROUND(SUMIF(Transaktionen!A4:A5200,BA1786,Transaktionen!B4:B5200),8)</f>
        <v>0</v>
      </c>
      <c r="BC1786" s="53">
        <f>ROUND(IFERROR(SUM(BB1786*(VLOOKUP(BA1786,API!1:1048576,13,FALSE))),0),2)</f>
        <v>0</v>
      </c>
    </row>
    <row r="1787" spans="18:55" x14ac:dyDescent="0.25">
      <c r="R1787" s="258"/>
      <c r="U1787">
        <f>ROUND(IFERROR(SUM(T1787*(VLOOKUP(S1787,API!1:1048576,13,FALSE))),0),2)</f>
        <v>0</v>
      </c>
      <c r="V1787">
        <f>ROUND(SUMIF(Investionen!A4:A5200,S1787,Investionen!G4:G5200),2)</f>
        <v>0</v>
      </c>
      <c r="BA1787" s="53"/>
      <c r="BB1787" s="53">
        <f>ROUND(SUMIF(Transaktionen!A4:A5200,BA1787,Transaktionen!B4:B5200),8)</f>
        <v>0</v>
      </c>
      <c r="BC1787" s="53">
        <f>ROUND(IFERROR(SUM(BB1787*(VLOOKUP(BA1787,API!1:1048576,13,FALSE))),0),2)</f>
        <v>0</v>
      </c>
    </row>
    <row r="1788" spans="18:55" x14ac:dyDescent="0.25">
      <c r="R1788" s="258"/>
      <c r="U1788">
        <f>ROUND(IFERROR(SUM(T1788*(VLOOKUP(S1788,API!1:1048576,13,FALSE))),0),2)</f>
        <v>0</v>
      </c>
      <c r="V1788">
        <f>ROUND(SUMIF(Investionen!A4:A5200,S1788,Investionen!G4:G5200),2)</f>
        <v>0</v>
      </c>
      <c r="BA1788" s="53"/>
      <c r="BB1788" s="53">
        <f>ROUND(SUMIF(Transaktionen!A4:A5200,BA1788,Transaktionen!B4:B5200),8)</f>
        <v>0</v>
      </c>
      <c r="BC1788" s="53">
        <f>ROUND(IFERROR(SUM(BB1788*(VLOOKUP(BA1788,API!1:1048576,13,FALSE))),0),2)</f>
        <v>0</v>
      </c>
    </row>
    <row r="1789" spans="18:55" x14ac:dyDescent="0.25">
      <c r="R1789" s="258"/>
      <c r="U1789">
        <f>ROUND(IFERROR(SUM(T1789*(VLOOKUP(S1789,API!1:1048576,13,FALSE))),0),2)</f>
        <v>0</v>
      </c>
      <c r="V1789">
        <f>ROUND(SUMIF(Investionen!A4:A5200,S1789,Investionen!G4:G5200),2)</f>
        <v>0</v>
      </c>
      <c r="BA1789" s="53"/>
      <c r="BB1789" s="53">
        <f>ROUND(SUMIF(Transaktionen!A4:A5200,BA1789,Transaktionen!B4:B5200),8)</f>
        <v>0</v>
      </c>
      <c r="BC1789" s="53">
        <f>ROUND(IFERROR(SUM(BB1789*(VLOOKUP(BA1789,API!1:1048576,13,FALSE))),0),2)</f>
        <v>0</v>
      </c>
    </row>
    <row r="1790" spans="18:55" x14ac:dyDescent="0.25">
      <c r="R1790" s="258"/>
      <c r="U1790">
        <f>ROUND(IFERROR(SUM(T1790*(VLOOKUP(S1790,API!1:1048576,13,FALSE))),0),2)</f>
        <v>0</v>
      </c>
      <c r="V1790">
        <f>ROUND(SUMIF(Investionen!A4:A5200,S1790,Investionen!G4:G5200),2)</f>
        <v>0</v>
      </c>
      <c r="BA1790" s="53"/>
      <c r="BB1790" s="53">
        <f>ROUND(SUMIF(Transaktionen!A4:A5200,BA1790,Transaktionen!B4:B5200),8)</f>
        <v>0</v>
      </c>
      <c r="BC1790" s="53">
        <f>ROUND(IFERROR(SUM(BB1790*(VLOOKUP(BA1790,API!1:1048576,13,FALSE))),0),2)</f>
        <v>0</v>
      </c>
    </row>
    <row r="1791" spans="18:55" x14ac:dyDescent="0.25">
      <c r="R1791" s="258"/>
      <c r="U1791">
        <f>ROUND(IFERROR(SUM(T1791*(VLOOKUP(S1791,API!1:1048576,13,FALSE))),0),2)</f>
        <v>0</v>
      </c>
      <c r="V1791">
        <f>ROUND(SUMIF(Investionen!A4:A5200,S1791,Investionen!G4:G5200),2)</f>
        <v>0</v>
      </c>
      <c r="BA1791" s="53"/>
      <c r="BB1791" s="53">
        <f>ROUND(SUMIF(Transaktionen!A4:A5200,BA1791,Transaktionen!B4:B5200),8)</f>
        <v>0</v>
      </c>
      <c r="BC1791" s="53">
        <f>ROUND(IFERROR(SUM(BB1791*(VLOOKUP(BA1791,API!1:1048576,13,FALSE))),0),2)</f>
        <v>0</v>
      </c>
    </row>
    <row r="1792" spans="18:55" x14ac:dyDescent="0.25">
      <c r="R1792" s="258"/>
      <c r="U1792">
        <f>ROUND(IFERROR(SUM(T1792*(VLOOKUP(S1792,API!1:1048576,13,FALSE))),0),2)</f>
        <v>0</v>
      </c>
      <c r="V1792">
        <f>ROUND(SUMIF(Investionen!A4:A5200,S1792,Investionen!G4:G5200),2)</f>
        <v>0</v>
      </c>
      <c r="BA1792" s="53"/>
      <c r="BB1792" s="53">
        <f>ROUND(SUMIF(Transaktionen!A4:A5200,BA1792,Transaktionen!B4:B5200),8)</f>
        <v>0</v>
      </c>
      <c r="BC1792" s="53">
        <f>ROUND(IFERROR(SUM(BB1792*(VLOOKUP(BA1792,API!1:1048576,13,FALSE))),0),2)</f>
        <v>0</v>
      </c>
    </row>
    <row r="1793" spans="18:55" x14ac:dyDescent="0.25">
      <c r="R1793" s="258"/>
      <c r="U1793">
        <f>ROUND(IFERROR(SUM(T1793*(VLOOKUP(S1793,API!1:1048576,13,FALSE))),0),2)</f>
        <v>0</v>
      </c>
      <c r="V1793">
        <f>ROUND(SUMIF(Investionen!A4:A5200,S1793,Investionen!G4:G5200),2)</f>
        <v>0</v>
      </c>
      <c r="BA1793" s="53"/>
      <c r="BB1793" s="53">
        <f>ROUND(SUMIF(Transaktionen!A4:A5200,BA1793,Transaktionen!B4:B5200),8)</f>
        <v>0</v>
      </c>
      <c r="BC1793" s="53">
        <f>ROUND(IFERROR(SUM(BB1793*(VLOOKUP(BA1793,API!1:1048576,13,FALSE))),0),2)</f>
        <v>0</v>
      </c>
    </row>
    <row r="1794" spans="18:55" x14ac:dyDescent="0.25">
      <c r="R1794" s="258"/>
      <c r="U1794">
        <f>ROUND(IFERROR(SUM(T1794*(VLOOKUP(S1794,API!1:1048576,13,FALSE))),0),2)</f>
        <v>0</v>
      </c>
      <c r="V1794">
        <f>ROUND(SUMIF(Investionen!A4:A5200,S1794,Investionen!G4:G5200),2)</f>
        <v>0</v>
      </c>
      <c r="BA1794" s="53"/>
      <c r="BB1794" s="53">
        <f>ROUND(SUMIF(Transaktionen!A4:A5200,BA1794,Transaktionen!B4:B5200),8)</f>
        <v>0</v>
      </c>
      <c r="BC1794" s="53">
        <f>ROUND(IFERROR(SUM(BB1794*(VLOOKUP(BA1794,API!1:1048576,13,FALSE))),0),2)</f>
        <v>0</v>
      </c>
    </row>
    <row r="1795" spans="18:55" x14ac:dyDescent="0.25">
      <c r="R1795" s="258"/>
      <c r="U1795">
        <f>ROUND(IFERROR(SUM(T1795*(VLOOKUP(S1795,API!1:1048576,13,FALSE))),0),2)</f>
        <v>0</v>
      </c>
      <c r="V1795">
        <f>ROUND(SUMIF(Investionen!A4:A5200,S1795,Investionen!G4:G5200),2)</f>
        <v>0</v>
      </c>
      <c r="BA1795" s="53"/>
      <c r="BB1795" s="53">
        <f>ROUND(SUMIF(Transaktionen!A4:A5200,BA1795,Transaktionen!B4:B5200),8)</f>
        <v>0</v>
      </c>
      <c r="BC1795" s="53">
        <f>ROUND(IFERROR(SUM(BB1795*(VLOOKUP(BA1795,API!1:1048576,13,FALSE))),0),2)</f>
        <v>0</v>
      </c>
    </row>
    <row r="1796" spans="18:55" x14ac:dyDescent="0.25">
      <c r="R1796" s="258"/>
      <c r="U1796">
        <f>ROUND(IFERROR(SUM(T1796*(VLOOKUP(S1796,API!1:1048576,13,FALSE))),0),2)</f>
        <v>0</v>
      </c>
      <c r="V1796">
        <f>ROUND(SUMIF(Investionen!A4:A5200,S1796,Investionen!G4:G5200),2)</f>
        <v>0</v>
      </c>
      <c r="BA1796" s="53"/>
      <c r="BB1796" s="53">
        <f>ROUND(SUMIF(Transaktionen!A4:A5200,BA1796,Transaktionen!B4:B5200),8)</f>
        <v>0</v>
      </c>
      <c r="BC1796" s="53">
        <f>ROUND(IFERROR(SUM(BB1796*(VLOOKUP(BA1796,API!1:1048576,13,FALSE))),0),2)</f>
        <v>0</v>
      </c>
    </row>
    <row r="1797" spans="18:55" x14ac:dyDescent="0.25">
      <c r="R1797" s="258"/>
      <c r="U1797">
        <f>ROUND(IFERROR(SUM(T1797*(VLOOKUP(S1797,API!1:1048576,13,FALSE))),0),2)</f>
        <v>0</v>
      </c>
      <c r="V1797">
        <f>ROUND(SUMIF(Investionen!A4:A5200,S1797,Investionen!G4:G5200),2)</f>
        <v>0</v>
      </c>
      <c r="BA1797" s="53"/>
      <c r="BB1797" s="53">
        <f>ROUND(SUMIF(Transaktionen!A4:A5200,BA1797,Transaktionen!B4:B5200),8)</f>
        <v>0</v>
      </c>
      <c r="BC1797" s="53">
        <f>ROUND(IFERROR(SUM(BB1797*(VLOOKUP(BA1797,API!1:1048576,13,FALSE))),0),2)</f>
        <v>0</v>
      </c>
    </row>
    <row r="1798" spans="18:55" x14ac:dyDescent="0.25">
      <c r="R1798" s="258"/>
      <c r="U1798">
        <f>ROUND(IFERROR(SUM(T1798*(VLOOKUP(S1798,API!1:1048576,13,FALSE))),0),2)</f>
        <v>0</v>
      </c>
      <c r="V1798">
        <f>ROUND(SUMIF(Investionen!A4:A5200,S1798,Investionen!G4:G5200),2)</f>
        <v>0</v>
      </c>
      <c r="BA1798" s="53"/>
      <c r="BB1798" s="53">
        <f>ROUND(SUMIF(Transaktionen!A4:A5200,BA1798,Transaktionen!B4:B5200),8)</f>
        <v>0</v>
      </c>
      <c r="BC1798" s="53">
        <f>ROUND(IFERROR(SUM(BB1798*(VLOOKUP(BA1798,API!1:1048576,13,FALSE))),0),2)</f>
        <v>0</v>
      </c>
    </row>
    <row r="1799" spans="18:55" x14ac:dyDescent="0.25">
      <c r="R1799" s="258"/>
      <c r="U1799">
        <f>ROUND(IFERROR(SUM(T1799*(VLOOKUP(S1799,API!1:1048576,13,FALSE))),0),2)</f>
        <v>0</v>
      </c>
      <c r="V1799">
        <f>ROUND(SUMIF(Investionen!A4:A5200,S1799,Investionen!G4:G5200),2)</f>
        <v>0</v>
      </c>
      <c r="BA1799" s="53"/>
      <c r="BB1799" s="53">
        <f>ROUND(SUMIF(Transaktionen!A4:A5200,BA1799,Transaktionen!B4:B5200),8)</f>
        <v>0</v>
      </c>
      <c r="BC1799" s="53">
        <f>ROUND(IFERROR(SUM(BB1799*(VLOOKUP(BA1799,API!1:1048576,13,FALSE))),0),2)</f>
        <v>0</v>
      </c>
    </row>
    <row r="1800" spans="18:55" x14ac:dyDescent="0.25">
      <c r="R1800" s="258"/>
      <c r="U1800">
        <f>ROUND(IFERROR(SUM(T1800*(VLOOKUP(S1800,API!1:1048576,13,FALSE))),0),2)</f>
        <v>0</v>
      </c>
      <c r="V1800">
        <f>ROUND(SUMIF(Investionen!A4:A5200,S1800,Investionen!G4:G5200),2)</f>
        <v>0</v>
      </c>
      <c r="BA1800" s="53"/>
      <c r="BB1800" s="53">
        <f>ROUND(SUMIF(Transaktionen!A4:A5200,BA1800,Transaktionen!B4:B5200),8)</f>
        <v>0</v>
      </c>
      <c r="BC1800" s="53">
        <f>ROUND(IFERROR(SUM(BB1800*(VLOOKUP(BA1800,API!1:1048576,13,FALSE))),0),2)</f>
        <v>0</v>
      </c>
    </row>
    <row r="1801" spans="18:55" x14ac:dyDescent="0.25">
      <c r="R1801" s="258"/>
      <c r="U1801">
        <f>ROUND(IFERROR(SUM(T1801*(VLOOKUP(S1801,API!1:1048576,13,FALSE))),0),2)</f>
        <v>0</v>
      </c>
      <c r="V1801">
        <f>ROUND(SUMIF(Investionen!A4:A5200,S1801,Investionen!G4:G5200),2)</f>
        <v>0</v>
      </c>
      <c r="BA1801" s="53"/>
      <c r="BB1801" s="53">
        <f>ROUND(SUMIF(Transaktionen!A4:A5200,BA1801,Transaktionen!B4:B5200),8)</f>
        <v>0</v>
      </c>
      <c r="BC1801" s="53">
        <f>ROUND(IFERROR(SUM(BB1801*(VLOOKUP(BA1801,API!1:1048576,13,FALSE))),0),2)</f>
        <v>0</v>
      </c>
    </row>
    <row r="1802" spans="18:55" x14ac:dyDescent="0.25">
      <c r="R1802" s="258"/>
      <c r="U1802">
        <f>ROUND(IFERROR(SUM(T1802*(VLOOKUP(S1802,API!1:1048576,13,FALSE))),0),2)</f>
        <v>0</v>
      </c>
      <c r="V1802">
        <f>ROUND(SUMIF(Investionen!A4:A5200,S1802,Investionen!G4:G5200),2)</f>
        <v>0</v>
      </c>
      <c r="BA1802" s="53"/>
      <c r="BB1802" s="53">
        <f>ROUND(SUMIF(Transaktionen!A4:A5200,BA1802,Transaktionen!B4:B5200),8)</f>
        <v>0</v>
      </c>
      <c r="BC1802" s="53">
        <f>ROUND(IFERROR(SUM(BB1802*(VLOOKUP(BA1802,API!1:1048576,13,FALSE))),0),2)</f>
        <v>0</v>
      </c>
    </row>
    <row r="1803" spans="18:55" x14ac:dyDescent="0.25">
      <c r="R1803" s="258"/>
      <c r="U1803">
        <f>ROUND(IFERROR(SUM(T1803*(VLOOKUP(S1803,API!1:1048576,13,FALSE))),0),2)</f>
        <v>0</v>
      </c>
      <c r="V1803">
        <f>ROUND(SUMIF(Investionen!A4:A5200,S1803,Investionen!G4:G5200),2)</f>
        <v>0</v>
      </c>
      <c r="BA1803" s="53"/>
      <c r="BB1803" s="53">
        <f>ROUND(SUMIF(Transaktionen!A4:A5200,BA1803,Transaktionen!B4:B5200),8)</f>
        <v>0</v>
      </c>
      <c r="BC1803" s="53">
        <f>ROUND(IFERROR(SUM(BB1803*(VLOOKUP(BA1803,API!1:1048576,13,FALSE))),0),2)</f>
        <v>0</v>
      </c>
    </row>
    <row r="1804" spans="18:55" x14ac:dyDescent="0.25">
      <c r="R1804" s="258"/>
      <c r="U1804">
        <f>ROUND(IFERROR(SUM(T1804*(VLOOKUP(S1804,API!1:1048576,13,FALSE))),0),2)</f>
        <v>0</v>
      </c>
      <c r="V1804">
        <f>ROUND(SUMIF(Investionen!A4:A5200,S1804,Investionen!G4:G5200),2)</f>
        <v>0</v>
      </c>
      <c r="BA1804" s="53"/>
      <c r="BB1804" s="53">
        <f>ROUND(SUMIF(Transaktionen!A4:A5200,BA1804,Transaktionen!B4:B5200),8)</f>
        <v>0</v>
      </c>
      <c r="BC1804" s="53">
        <f>ROUND(IFERROR(SUM(BB1804*(VLOOKUP(BA1804,API!1:1048576,13,FALSE))),0),2)</f>
        <v>0</v>
      </c>
    </row>
    <row r="1805" spans="18:55" x14ac:dyDescent="0.25">
      <c r="R1805" s="258"/>
      <c r="U1805">
        <f>ROUND(IFERROR(SUM(T1805*(VLOOKUP(S1805,API!1:1048576,13,FALSE))),0),2)</f>
        <v>0</v>
      </c>
      <c r="V1805">
        <f>ROUND(SUMIF(Investionen!A4:A5200,S1805,Investionen!G4:G5200),2)</f>
        <v>0</v>
      </c>
      <c r="BA1805" s="53"/>
      <c r="BB1805" s="53">
        <f>ROUND(SUMIF(Transaktionen!A4:A5200,BA1805,Transaktionen!B4:B5200),8)</f>
        <v>0</v>
      </c>
      <c r="BC1805" s="53">
        <f>ROUND(IFERROR(SUM(BB1805*(VLOOKUP(BA1805,API!1:1048576,13,FALSE))),0),2)</f>
        <v>0</v>
      </c>
    </row>
    <row r="1806" spans="18:55" x14ac:dyDescent="0.25">
      <c r="R1806" s="258"/>
      <c r="U1806">
        <f>ROUND(IFERROR(SUM(T1806*(VLOOKUP(S1806,API!1:1048576,13,FALSE))),0),2)</f>
        <v>0</v>
      </c>
      <c r="V1806">
        <f>ROUND(SUMIF(Investionen!A4:A5200,S1806,Investionen!G4:G5200),2)</f>
        <v>0</v>
      </c>
      <c r="BA1806" s="53"/>
      <c r="BB1806" s="53">
        <f>ROUND(SUMIF(Transaktionen!A4:A5200,BA1806,Transaktionen!B4:B5200),8)</f>
        <v>0</v>
      </c>
      <c r="BC1806" s="53">
        <f>ROUND(IFERROR(SUM(BB1806*(VLOOKUP(BA1806,API!1:1048576,13,FALSE))),0),2)</f>
        <v>0</v>
      </c>
    </row>
    <row r="1807" spans="18:55" x14ac:dyDescent="0.25">
      <c r="R1807" s="258"/>
      <c r="U1807">
        <f>ROUND(IFERROR(SUM(T1807*(VLOOKUP(S1807,API!1:1048576,13,FALSE))),0),2)</f>
        <v>0</v>
      </c>
      <c r="V1807">
        <f>ROUND(SUMIF(Investionen!A4:A5200,S1807,Investionen!G4:G5200),2)</f>
        <v>0</v>
      </c>
      <c r="BA1807" s="53"/>
      <c r="BB1807" s="53">
        <f>ROUND(SUMIF(Transaktionen!A4:A5200,BA1807,Transaktionen!B4:B5200),8)</f>
        <v>0</v>
      </c>
      <c r="BC1807" s="53">
        <f>ROUND(IFERROR(SUM(BB1807*(VLOOKUP(BA1807,API!1:1048576,13,FALSE))),0),2)</f>
        <v>0</v>
      </c>
    </row>
    <row r="1808" spans="18:55" x14ac:dyDescent="0.25">
      <c r="R1808" s="258"/>
      <c r="U1808">
        <f>ROUND(IFERROR(SUM(T1808*(VLOOKUP(S1808,API!1:1048576,13,FALSE))),0),2)</f>
        <v>0</v>
      </c>
      <c r="V1808">
        <f>ROUND(SUMIF(Investionen!A4:A5200,S1808,Investionen!G4:G5200),2)</f>
        <v>0</v>
      </c>
      <c r="BA1808" s="53"/>
      <c r="BB1808" s="53">
        <f>ROUND(SUMIF(Transaktionen!A4:A5200,BA1808,Transaktionen!B4:B5200),8)</f>
        <v>0</v>
      </c>
      <c r="BC1808" s="53">
        <f>ROUND(IFERROR(SUM(BB1808*(VLOOKUP(BA1808,API!1:1048576,13,FALSE))),0),2)</f>
        <v>0</v>
      </c>
    </row>
    <row r="1809" spans="18:55" x14ac:dyDescent="0.25">
      <c r="R1809" s="258"/>
      <c r="U1809">
        <f>ROUND(IFERROR(SUM(T1809*(VLOOKUP(S1809,API!1:1048576,13,FALSE))),0),2)</f>
        <v>0</v>
      </c>
      <c r="V1809">
        <f>ROUND(SUMIF(Investionen!A4:A5200,S1809,Investionen!G4:G5200),2)</f>
        <v>0</v>
      </c>
      <c r="BA1809" s="53"/>
      <c r="BB1809" s="53">
        <f>ROUND(SUMIF(Transaktionen!A4:A5200,BA1809,Transaktionen!B4:B5200),8)</f>
        <v>0</v>
      </c>
      <c r="BC1809" s="53">
        <f>ROUND(IFERROR(SUM(BB1809*(VLOOKUP(BA1809,API!1:1048576,13,FALSE))),0),2)</f>
        <v>0</v>
      </c>
    </row>
    <row r="1810" spans="18:55" x14ac:dyDescent="0.25">
      <c r="R1810" s="258"/>
      <c r="U1810">
        <f>ROUND(IFERROR(SUM(T1810*(VLOOKUP(S1810,API!1:1048576,13,FALSE))),0),2)</f>
        <v>0</v>
      </c>
      <c r="V1810">
        <f>ROUND(SUMIF(Investionen!A4:A5200,S1810,Investionen!G4:G5200),2)</f>
        <v>0</v>
      </c>
      <c r="BA1810" s="53"/>
      <c r="BB1810" s="53">
        <f>ROUND(SUMIF(Transaktionen!A4:A5200,BA1810,Transaktionen!B4:B5200),8)</f>
        <v>0</v>
      </c>
      <c r="BC1810" s="53">
        <f>ROUND(IFERROR(SUM(BB1810*(VLOOKUP(BA1810,API!1:1048576,13,FALSE))),0),2)</f>
        <v>0</v>
      </c>
    </row>
    <row r="1811" spans="18:55" x14ac:dyDescent="0.25">
      <c r="R1811" s="258"/>
      <c r="U1811">
        <f>ROUND(IFERROR(SUM(T1811*(VLOOKUP(S1811,API!1:1048576,13,FALSE))),0),2)</f>
        <v>0</v>
      </c>
      <c r="V1811">
        <f>ROUND(SUMIF(Investionen!A4:A5200,S1811,Investionen!G4:G5200),2)</f>
        <v>0</v>
      </c>
      <c r="BA1811" s="53"/>
      <c r="BB1811" s="53">
        <f>ROUND(SUMIF(Transaktionen!A4:A5200,BA1811,Transaktionen!B4:B5200),8)</f>
        <v>0</v>
      </c>
      <c r="BC1811" s="53">
        <f>ROUND(IFERROR(SUM(BB1811*(VLOOKUP(BA1811,API!1:1048576,13,FALSE))),0),2)</f>
        <v>0</v>
      </c>
    </row>
    <row r="1812" spans="18:55" x14ac:dyDescent="0.25">
      <c r="R1812" s="258"/>
      <c r="U1812">
        <f>ROUND(IFERROR(SUM(T1812*(VLOOKUP(S1812,API!1:1048576,13,FALSE))),0),2)</f>
        <v>0</v>
      </c>
      <c r="V1812">
        <f>ROUND(SUMIF(Investionen!A4:A5200,S1812,Investionen!G4:G5200),2)</f>
        <v>0</v>
      </c>
      <c r="BA1812" s="53"/>
      <c r="BB1812" s="53">
        <f>ROUND(SUMIF(Transaktionen!A4:A5200,BA1812,Transaktionen!B4:B5200),8)</f>
        <v>0</v>
      </c>
      <c r="BC1812" s="53">
        <f>ROUND(IFERROR(SUM(BB1812*(VLOOKUP(BA1812,API!1:1048576,13,FALSE))),0),2)</f>
        <v>0</v>
      </c>
    </row>
    <row r="1813" spans="18:55" x14ac:dyDescent="0.25">
      <c r="R1813" s="258"/>
      <c r="U1813">
        <f>ROUND(IFERROR(SUM(T1813*(VLOOKUP(S1813,API!1:1048576,13,FALSE))),0),2)</f>
        <v>0</v>
      </c>
      <c r="V1813">
        <f>ROUND(SUMIF(Investionen!A4:A5200,S1813,Investionen!G4:G5200),2)</f>
        <v>0</v>
      </c>
      <c r="BA1813" s="53"/>
      <c r="BB1813" s="53">
        <f>ROUND(SUMIF(Transaktionen!A4:A5200,BA1813,Transaktionen!B4:B5200),8)</f>
        <v>0</v>
      </c>
      <c r="BC1813" s="53">
        <f>ROUND(IFERROR(SUM(BB1813*(VLOOKUP(BA1813,API!1:1048576,13,FALSE))),0),2)</f>
        <v>0</v>
      </c>
    </row>
    <row r="1814" spans="18:55" x14ac:dyDescent="0.25">
      <c r="R1814" s="258"/>
      <c r="U1814">
        <f>ROUND(IFERROR(SUM(T1814*(VLOOKUP(S1814,API!1:1048576,13,FALSE))),0),2)</f>
        <v>0</v>
      </c>
      <c r="V1814">
        <f>ROUND(SUMIF(Investionen!A4:A5200,S1814,Investionen!G4:G5200),2)</f>
        <v>0</v>
      </c>
      <c r="BA1814" s="53"/>
      <c r="BB1814" s="53">
        <f>ROUND(SUMIF(Transaktionen!A4:A5200,BA1814,Transaktionen!B4:B5200),8)</f>
        <v>0</v>
      </c>
      <c r="BC1814" s="53">
        <f>ROUND(IFERROR(SUM(BB1814*(VLOOKUP(BA1814,API!1:1048576,13,FALSE))),0),2)</f>
        <v>0</v>
      </c>
    </row>
    <row r="1815" spans="18:55" x14ac:dyDescent="0.25">
      <c r="R1815" s="258"/>
      <c r="U1815">
        <f>ROUND(IFERROR(SUM(T1815*(VLOOKUP(S1815,API!1:1048576,13,FALSE))),0),2)</f>
        <v>0</v>
      </c>
      <c r="V1815">
        <f>ROUND(SUMIF(Investionen!A4:A5200,S1815,Investionen!G4:G5200),2)</f>
        <v>0</v>
      </c>
      <c r="BA1815" s="53"/>
      <c r="BB1815" s="53">
        <f>ROUND(SUMIF(Transaktionen!A4:A5200,BA1815,Transaktionen!B4:B5200),8)</f>
        <v>0</v>
      </c>
      <c r="BC1815" s="53">
        <f>ROUND(IFERROR(SUM(BB1815*(VLOOKUP(BA1815,API!1:1048576,13,FALSE))),0),2)</f>
        <v>0</v>
      </c>
    </row>
    <row r="1816" spans="18:55" x14ac:dyDescent="0.25">
      <c r="R1816" s="258"/>
      <c r="U1816">
        <f>ROUND(IFERROR(SUM(T1816*(VLOOKUP(S1816,API!1:1048576,13,FALSE))),0),2)</f>
        <v>0</v>
      </c>
      <c r="V1816">
        <f>ROUND(SUMIF(Investionen!A4:A5200,S1816,Investionen!G4:G5200),2)</f>
        <v>0</v>
      </c>
      <c r="BA1816" s="53"/>
      <c r="BB1816" s="53">
        <f>ROUND(SUMIF(Transaktionen!A4:A5200,BA1816,Transaktionen!B4:B5200),8)</f>
        <v>0</v>
      </c>
      <c r="BC1816" s="53">
        <f>ROUND(IFERROR(SUM(BB1816*(VLOOKUP(BA1816,API!1:1048576,13,FALSE))),0),2)</f>
        <v>0</v>
      </c>
    </row>
    <row r="1817" spans="18:55" x14ac:dyDescent="0.25">
      <c r="R1817" s="258"/>
      <c r="U1817">
        <f>ROUND(IFERROR(SUM(T1817*(VLOOKUP(S1817,API!1:1048576,13,FALSE))),0),2)</f>
        <v>0</v>
      </c>
      <c r="V1817">
        <f>ROUND(SUMIF(Investionen!A4:A5200,S1817,Investionen!G4:G5200),2)</f>
        <v>0</v>
      </c>
      <c r="BA1817" s="53"/>
      <c r="BB1817" s="53">
        <f>ROUND(SUMIF(Transaktionen!A4:A5200,BA1817,Transaktionen!B4:B5200),8)</f>
        <v>0</v>
      </c>
      <c r="BC1817" s="53">
        <f>ROUND(IFERROR(SUM(BB1817*(VLOOKUP(BA1817,API!1:1048576,13,FALSE))),0),2)</f>
        <v>0</v>
      </c>
    </row>
    <row r="1818" spans="18:55" x14ac:dyDescent="0.25">
      <c r="R1818" s="258"/>
      <c r="U1818">
        <f>ROUND(IFERROR(SUM(T1818*(VLOOKUP(S1818,API!1:1048576,13,FALSE))),0),2)</f>
        <v>0</v>
      </c>
      <c r="V1818">
        <f>ROUND(SUMIF(Investionen!A4:A5200,S1818,Investionen!G4:G5200),2)</f>
        <v>0</v>
      </c>
      <c r="BA1818" s="53"/>
      <c r="BB1818" s="53">
        <f>ROUND(SUMIF(Transaktionen!A4:A5200,BA1818,Transaktionen!B4:B5200),8)</f>
        <v>0</v>
      </c>
      <c r="BC1818" s="53">
        <f>ROUND(IFERROR(SUM(BB1818*(VLOOKUP(BA1818,API!1:1048576,13,FALSE))),0),2)</f>
        <v>0</v>
      </c>
    </row>
    <row r="1819" spans="18:55" x14ac:dyDescent="0.25">
      <c r="R1819" s="258"/>
      <c r="U1819">
        <f>ROUND(IFERROR(SUM(T1819*(VLOOKUP(S1819,API!1:1048576,13,FALSE))),0),2)</f>
        <v>0</v>
      </c>
      <c r="V1819">
        <f>ROUND(SUMIF(Investionen!A4:A5200,S1819,Investionen!G4:G5200),2)</f>
        <v>0</v>
      </c>
      <c r="BA1819" s="53"/>
      <c r="BB1819" s="53">
        <f>ROUND(SUMIF(Transaktionen!A4:A5200,BA1819,Transaktionen!B4:B5200),8)</f>
        <v>0</v>
      </c>
      <c r="BC1819" s="53">
        <f>ROUND(IFERROR(SUM(BB1819*(VLOOKUP(BA1819,API!1:1048576,13,FALSE))),0),2)</f>
        <v>0</v>
      </c>
    </row>
    <row r="1820" spans="18:55" x14ac:dyDescent="0.25">
      <c r="R1820" s="258"/>
      <c r="U1820">
        <f>ROUND(IFERROR(SUM(T1820*(VLOOKUP(S1820,API!1:1048576,13,FALSE))),0),2)</f>
        <v>0</v>
      </c>
      <c r="V1820">
        <f>ROUND(SUMIF(Investionen!A4:A5200,S1820,Investionen!G4:G5200),2)</f>
        <v>0</v>
      </c>
      <c r="BA1820" s="53"/>
      <c r="BB1820" s="53">
        <f>ROUND(SUMIF(Transaktionen!A4:A5200,BA1820,Transaktionen!B4:B5200),8)</f>
        <v>0</v>
      </c>
      <c r="BC1820" s="53">
        <f>ROUND(IFERROR(SUM(BB1820*(VLOOKUP(BA1820,API!1:1048576,13,FALSE))),0),2)</f>
        <v>0</v>
      </c>
    </row>
    <row r="1821" spans="18:55" x14ac:dyDescent="0.25">
      <c r="R1821" s="258"/>
      <c r="U1821">
        <f>ROUND(IFERROR(SUM(T1821*(VLOOKUP(S1821,API!1:1048576,13,FALSE))),0),2)</f>
        <v>0</v>
      </c>
      <c r="V1821">
        <f>ROUND(SUMIF(Investionen!A4:A5200,S1821,Investionen!G4:G5200),2)</f>
        <v>0</v>
      </c>
      <c r="BA1821" s="53"/>
      <c r="BB1821" s="53">
        <f>ROUND(SUMIF(Transaktionen!A4:A5200,BA1821,Transaktionen!B4:B5200),8)</f>
        <v>0</v>
      </c>
      <c r="BC1821" s="53">
        <f>ROUND(IFERROR(SUM(BB1821*(VLOOKUP(BA1821,API!1:1048576,13,FALSE))),0),2)</f>
        <v>0</v>
      </c>
    </row>
    <row r="1822" spans="18:55" x14ac:dyDescent="0.25">
      <c r="R1822" s="258"/>
      <c r="U1822">
        <f>ROUND(IFERROR(SUM(T1822*(VLOOKUP(S1822,API!1:1048576,13,FALSE))),0),2)</f>
        <v>0</v>
      </c>
      <c r="V1822">
        <f>ROUND(SUMIF(Investionen!A4:A5200,S1822,Investionen!G4:G5200),2)</f>
        <v>0</v>
      </c>
      <c r="BA1822" s="53"/>
      <c r="BB1822" s="53">
        <f>ROUND(SUMIF(Transaktionen!A4:A5200,BA1822,Transaktionen!B4:B5200),8)</f>
        <v>0</v>
      </c>
      <c r="BC1822" s="53">
        <f>ROUND(IFERROR(SUM(BB1822*(VLOOKUP(BA1822,API!1:1048576,13,FALSE))),0),2)</f>
        <v>0</v>
      </c>
    </row>
    <row r="1823" spans="18:55" x14ac:dyDescent="0.25">
      <c r="R1823" s="258"/>
      <c r="U1823">
        <f>ROUND(IFERROR(SUM(T1823*(VLOOKUP(S1823,API!1:1048576,13,FALSE))),0),2)</f>
        <v>0</v>
      </c>
      <c r="V1823">
        <f>ROUND(SUMIF(Investionen!A4:A5200,S1823,Investionen!G4:G5200),2)</f>
        <v>0</v>
      </c>
      <c r="BA1823" s="53"/>
      <c r="BB1823" s="53">
        <f>ROUND(SUMIF(Transaktionen!A4:A5200,BA1823,Transaktionen!B4:B5200),8)</f>
        <v>0</v>
      </c>
      <c r="BC1823" s="53">
        <f>ROUND(IFERROR(SUM(BB1823*(VLOOKUP(BA1823,API!1:1048576,13,FALSE))),0),2)</f>
        <v>0</v>
      </c>
    </row>
    <row r="1824" spans="18:55" x14ac:dyDescent="0.25">
      <c r="R1824" s="258"/>
      <c r="U1824">
        <f>ROUND(IFERROR(SUM(T1824*(VLOOKUP(S1824,API!1:1048576,13,FALSE))),0),2)</f>
        <v>0</v>
      </c>
      <c r="V1824">
        <f>ROUND(SUMIF(Investionen!A4:A5200,S1824,Investionen!G4:G5200),2)</f>
        <v>0</v>
      </c>
      <c r="BA1824" s="53"/>
      <c r="BB1824" s="53">
        <f>ROUND(SUMIF(Transaktionen!A4:A5200,BA1824,Transaktionen!B4:B5200),8)</f>
        <v>0</v>
      </c>
      <c r="BC1824" s="53">
        <f>ROUND(IFERROR(SUM(BB1824*(VLOOKUP(BA1824,API!1:1048576,13,FALSE))),0),2)</f>
        <v>0</v>
      </c>
    </row>
    <row r="1825" spans="18:55" x14ac:dyDescent="0.25">
      <c r="R1825" s="258"/>
      <c r="U1825">
        <f>ROUND(IFERROR(SUM(T1825*(VLOOKUP(S1825,API!1:1048576,13,FALSE))),0),2)</f>
        <v>0</v>
      </c>
      <c r="V1825">
        <f>ROUND(SUMIF(Investionen!A4:A5200,S1825,Investionen!G4:G5200),2)</f>
        <v>0</v>
      </c>
      <c r="BA1825" s="53"/>
      <c r="BB1825" s="53">
        <f>ROUND(SUMIF(Transaktionen!A4:A5200,BA1825,Transaktionen!B4:B5200),8)</f>
        <v>0</v>
      </c>
      <c r="BC1825" s="53">
        <f>ROUND(IFERROR(SUM(BB1825*(VLOOKUP(BA1825,API!1:1048576,13,FALSE))),0),2)</f>
        <v>0</v>
      </c>
    </row>
    <row r="1826" spans="18:55" x14ac:dyDescent="0.25">
      <c r="R1826" s="258"/>
      <c r="U1826">
        <f>ROUND(IFERROR(SUM(T1826*(VLOOKUP(S1826,API!1:1048576,13,FALSE))),0),2)</f>
        <v>0</v>
      </c>
      <c r="V1826">
        <f>ROUND(SUMIF(Investionen!A4:A5200,S1826,Investionen!G4:G5200),2)</f>
        <v>0</v>
      </c>
      <c r="BA1826" s="53"/>
      <c r="BB1826" s="53">
        <f>ROUND(SUMIF(Transaktionen!A4:A5200,BA1826,Transaktionen!B4:B5200),8)</f>
        <v>0</v>
      </c>
      <c r="BC1826" s="53">
        <f>ROUND(IFERROR(SUM(BB1826*(VLOOKUP(BA1826,API!1:1048576,13,FALSE))),0),2)</f>
        <v>0</v>
      </c>
    </row>
    <row r="1827" spans="18:55" x14ac:dyDescent="0.25">
      <c r="R1827" s="258"/>
      <c r="U1827">
        <f>ROUND(IFERROR(SUM(T1827*(VLOOKUP(S1827,API!1:1048576,13,FALSE))),0),2)</f>
        <v>0</v>
      </c>
      <c r="V1827">
        <f>ROUND(SUMIF(Investionen!A4:A5200,S1827,Investionen!G4:G5200),2)</f>
        <v>0</v>
      </c>
      <c r="BA1827" s="53"/>
      <c r="BB1827" s="53">
        <f>ROUND(SUMIF(Transaktionen!A4:A5200,BA1827,Transaktionen!B4:B5200),8)</f>
        <v>0</v>
      </c>
      <c r="BC1827" s="53">
        <f>ROUND(IFERROR(SUM(BB1827*(VLOOKUP(BA1827,API!1:1048576,13,FALSE))),0),2)</f>
        <v>0</v>
      </c>
    </row>
    <row r="1828" spans="18:55" x14ac:dyDescent="0.25">
      <c r="R1828" s="258"/>
      <c r="U1828">
        <f>ROUND(IFERROR(SUM(T1828*(VLOOKUP(S1828,API!1:1048576,13,FALSE))),0),2)</f>
        <v>0</v>
      </c>
      <c r="V1828">
        <f>ROUND(SUMIF(Investionen!A4:A5200,S1828,Investionen!G4:G5200),2)</f>
        <v>0</v>
      </c>
      <c r="BA1828" s="53"/>
      <c r="BB1828" s="53">
        <f>ROUND(SUMIF(Transaktionen!A4:A5200,BA1828,Transaktionen!B4:B5200),8)</f>
        <v>0</v>
      </c>
      <c r="BC1828" s="53">
        <f>ROUND(IFERROR(SUM(BB1828*(VLOOKUP(BA1828,API!1:1048576,13,FALSE))),0),2)</f>
        <v>0</v>
      </c>
    </row>
    <row r="1829" spans="18:55" x14ac:dyDescent="0.25">
      <c r="R1829" s="258"/>
      <c r="U1829">
        <f>ROUND(IFERROR(SUM(T1829*(VLOOKUP(S1829,API!1:1048576,13,FALSE))),0),2)</f>
        <v>0</v>
      </c>
      <c r="V1829">
        <f>ROUND(SUMIF(Investionen!A4:A5200,S1829,Investionen!G4:G5200),2)</f>
        <v>0</v>
      </c>
      <c r="BA1829" s="53"/>
      <c r="BB1829" s="53">
        <f>ROUND(SUMIF(Transaktionen!A4:A5200,BA1829,Transaktionen!B4:B5200),8)</f>
        <v>0</v>
      </c>
      <c r="BC1829" s="53">
        <f>ROUND(IFERROR(SUM(BB1829*(VLOOKUP(BA1829,API!1:1048576,13,FALSE))),0),2)</f>
        <v>0</v>
      </c>
    </row>
    <row r="1830" spans="18:55" x14ac:dyDescent="0.25">
      <c r="R1830" s="258"/>
      <c r="U1830">
        <f>ROUND(IFERROR(SUM(T1830*(VLOOKUP(S1830,API!1:1048576,13,FALSE))),0),2)</f>
        <v>0</v>
      </c>
      <c r="V1830">
        <f>ROUND(SUMIF(Investionen!A4:A5200,S1830,Investionen!G4:G5200),2)</f>
        <v>0</v>
      </c>
      <c r="BA1830" s="53"/>
      <c r="BB1830" s="53">
        <f>ROUND(SUMIF(Transaktionen!A4:A5200,BA1830,Transaktionen!B4:B5200),8)</f>
        <v>0</v>
      </c>
      <c r="BC1830" s="53">
        <f>ROUND(IFERROR(SUM(BB1830*(VLOOKUP(BA1830,API!1:1048576,13,FALSE))),0),2)</f>
        <v>0</v>
      </c>
    </row>
    <row r="1831" spans="18:55" x14ac:dyDescent="0.25">
      <c r="R1831" s="258"/>
      <c r="U1831">
        <f>ROUND(IFERROR(SUM(T1831*(VLOOKUP(S1831,API!1:1048576,13,FALSE))),0),2)</f>
        <v>0</v>
      </c>
      <c r="V1831">
        <f>ROUND(SUMIF(Investionen!A4:A5200,S1831,Investionen!G4:G5200),2)</f>
        <v>0</v>
      </c>
      <c r="BA1831" s="53"/>
      <c r="BB1831" s="53">
        <f>ROUND(SUMIF(Transaktionen!A4:A5200,BA1831,Transaktionen!B4:B5200),8)</f>
        <v>0</v>
      </c>
      <c r="BC1831" s="53">
        <f>ROUND(IFERROR(SUM(BB1831*(VLOOKUP(BA1831,API!1:1048576,13,FALSE))),0),2)</f>
        <v>0</v>
      </c>
    </row>
    <row r="1832" spans="18:55" x14ac:dyDescent="0.25">
      <c r="R1832" s="258"/>
      <c r="U1832">
        <f>ROUND(IFERROR(SUM(T1832*(VLOOKUP(S1832,API!1:1048576,13,FALSE))),0),2)</f>
        <v>0</v>
      </c>
      <c r="V1832">
        <f>ROUND(SUMIF(Investionen!A4:A5200,S1832,Investionen!G4:G5200),2)</f>
        <v>0</v>
      </c>
      <c r="BA1832" s="53"/>
      <c r="BB1832" s="53">
        <f>ROUND(SUMIF(Transaktionen!A4:A5200,BA1832,Transaktionen!B4:B5200),8)</f>
        <v>0</v>
      </c>
      <c r="BC1832" s="53">
        <f>ROUND(IFERROR(SUM(BB1832*(VLOOKUP(BA1832,API!1:1048576,13,FALSE))),0),2)</f>
        <v>0</v>
      </c>
    </row>
    <row r="1833" spans="18:55" x14ac:dyDescent="0.25">
      <c r="R1833" s="258"/>
      <c r="U1833">
        <f>ROUND(IFERROR(SUM(T1833*(VLOOKUP(S1833,API!1:1048576,13,FALSE))),0),2)</f>
        <v>0</v>
      </c>
      <c r="V1833">
        <f>ROUND(SUMIF(Investionen!A4:A5200,S1833,Investionen!G4:G5200),2)</f>
        <v>0</v>
      </c>
      <c r="BA1833" s="53"/>
      <c r="BB1833" s="53">
        <f>ROUND(SUMIF(Transaktionen!A4:A5200,BA1833,Transaktionen!B4:B5200),8)</f>
        <v>0</v>
      </c>
      <c r="BC1833" s="53">
        <f>ROUND(IFERROR(SUM(BB1833*(VLOOKUP(BA1833,API!1:1048576,13,FALSE))),0),2)</f>
        <v>0</v>
      </c>
    </row>
    <row r="1834" spans="18:55" x14ac:dyDescent="0.25">
      <c r="R1834" s="258"/>
      <c r="U1834">
        <f>ROUND(IFERROR(SUM(T1834*(VLOOKUP(S1834,API!1:1048576,13,FALSE))),0),2)</f>
        <v>0</v>
      </c>
      <c r="V1834">
        <f>ROUND(SUMIF(Investionen!A4:A5200,S1834,Investionen!G4:G5200),2)</f>
        <v>0</v>
      </c>
      <c r="BA1834" s="53"/>
      <c r="BB1834" s="53">
        <f>ROUND(SUMIF(Transaktionen!A4:A5200,BA1834,Transaktionen!B4:B5200),8)</f>
        <v>0</v>
      </c>
      <c r="BC1834" s="53">
        <f>ROUND(IFERROR(SUM(BB1834*(VLOOKUP(BA1834,API!1:1048576,13,FALSE))),0),2)</f>
        <v>0</v>
      </c>
    </row>
    <row r="1835" spans="18:55" x14ac:dyDescent="0.25">
      <c r="R1835" s="258"/>
      <c r="U1835">
        <f>ROUND(IFERROR(SUM(T1835*(VLOOKUP(S1835,API!1:1048576,13,FALSE))),0),2)</f>
        <v>0</v>
      </c>
      <c r="V1835">
        <f>ROUND(SUMIF(Investionen!A4:A5200,S1835,Investionen!G4:G5200),2)</f>
        <v>0</v>
      </c>
      <c r="BA1835" s="53"/>
      <c r="BB1835" s="53">
        <f>ROUND(SUMIF(Transaktionen!A4:A5200,BA1835,Transaktionen!B4:B5200),8)</f>
        <v>0</v>
      </c>
      <c r="BC1835" s="53">
        <f>ROUND(IFERROR(SUM(BB1835*(VLOOKUP(BA1835,API!1:1048576,13,FALSE))),0),2)</f>
        <v>0</v>
      </c>
    </row>
    <row r="1836" spans="18:55" x14ac:dyDescent="0.25">
      <c r="R1836" s="258"/>
      <c r="U1836">
        <f>ROUND(IFERROR(SUM(T1836*(VLOOKUP(S1836,API!1:1048576,13,FALSE))),0),2)</f>
        <v>0</v>
      </c>
      <c r="V1836">
        <f>ROUND(SUMIF(Investionen!A4:A5200,S1836,Investionen!G4:G5200),2)</f>
        <v>0</v>
      </c>
      <c r="BA1836" s="53"/>
      <c r="BB1836" s="53">
        <f>ROUND(SUMIF(Transaktionen!A4:A5200,BA1836,Transaktionen!B4:B5200),8)</f>
        <v>0</v>
      </c>
      <c r="BC1836" s="53">
        <f>ROUND(IFERROR(SUM(BB1836*(VLOOKUP(BA1836,API!1:1048576,13,FALSE))),0),2)</f>
        <v>0</v>
      </c>
    </row>
    <row r="1837" spans="18:55" x14ac:dyDescent="0.25">
      <c r="R1837" s="258"/>
      <c r="U1837">
        <f>ROUND(IFERROR(SUM(T1837*(VLOOKUP(S1837,API!1:1048576,13,FALSE))),0),2)</f>
        <v>0</v>
      </c>
      <c r="V1837">
        <f>ROUND(SUMIF(Investionen!A4:A5200,S1837,Investionen!G4:G5200),2)</f>
        <v>0</v>
      </c>
      <c r="BA1837" s="53"/>
      <c r="BB1837" s="53">
        <f>ROUND(SUMIF(Transaktionen!A4:A5200,BA1837,Transaktionen!B4:B5200),8)</f>
        <v>0</v>
      </c>
      <c r="BC1837" s="53">
        <f>ROUND(IFERROR(SUM(BB1837*(VLOOKUP(BA1837,API!1:1048576,13,FALSE))),0),2)</f>
        <v>0</v>
      </c>
    </row>
    <row r="1838" spans="18:55" x14ac:dyDescent="0.25">
      <c r="R1838" s="258"/>
      <c r="U1838">
        <f>ROUND(IFERROR(SUM(T1838*(VLOOKUP(S1838,API!1:1048576,13,FALSE))),0),2)</f>
        <v>0</v>
      </c>
      <c r="V1838">
        <f>ROUND(SUMIF(Investionen!A4:A5200,S1838,Investionen!G4:G5200),2)</f>
        <v>0</v>
      </c>
      <c r="BA1838" s="53"/>
      <c r="BB1838" s="53">
        <f>ROUND(SUMIF(Transaktionen!A4:A5200,BA1838,Transaktionen!B4:B5200),8)</f>
        <v>0</v>
      </c>
      <c r="BC1838" s="53">
        <f>ROUND(IFERROR(SUM(BB1838*(VLOOKUP(BA1838,API!1:1048576,13,FALSE))),0),2)</f>
        <v>0</v>
      </c>
    </row>
    <row r="1839" spans="18:55" x14ac:dyDescent="0.25">
      <c r="R1839" s="258"/>
      <c r="U1839">
        <f>ROUND(IFERROR(SUM(T1839*(VLOOKUP(S1839,API!1:1048576,13,FALSE))),0),2)</f>
        <v>0</v>
      </c>
      <c r="V1839">
        <f>ROUND(SUMIF(Investionen!A4:A5200,S1839,Investionen!G4:G5200),2)</f>
        <v>0</v>
      </c>
      <c r="BA1839" s="53"/>
      <c r="BB1839" s="53">
        <f>ROUND(SUMIF(Transaktionen!A4:A5200,BA1839,Transaktionen!B4:B5200),8)</f>
        <v>0</v>
      </c>
      <c r="BC1839" s="53">
        <f>ROUND(IFERROR(SUM(BB1839*(VLOOKUP(BA1839,API!1:1048576,13,FALSE))),0),2)</f>
        <v>0</v>
      </c>
    </row>
    <row r="1840" spans="18:55" x14ac:dyDescent="0.25">
      <c r="R1840" s="258"/>
      <c r="U1840">
        <f>ROUND(IFERROR(SUM(T1840*(VLOOKUP(S1840,API!1:1048576,13,FALSE))),0),2)</f>
        <v>0</v>
      </c>
      <c r="V1840">
        <f>ROUND(SUMIF(Investionen!A4:A5200,S1840,Investionen!G4:G5200),2)</f>
        <v>0</v>
      </c>
      <c r="BA1840" s="53"/>
      <c r="BB1840" s="53">
        <f>ROUND(SUMIF(Transaktionen!A4:A5200,BA1840,Transaktionen!B4:B5200),8)</f>
        <v>0</v>
      </c>
      <c r="BC1840" s="53">
        <f>ROUND(IFERROR(SUM(BB1840*(VLOOKUP(BA1840,API!1:1048576,13,FALSE))),0),2)</f>
        <v>0</v>
      </c>
    </row>
    <row r="1841" spans="18:55" x14ac:dyDescent="0.25">
      <c r="R1841" s="258"/>
      <c r="U1841">
        <f>ROUND(IFERROR(SUM(T1841*(VLOOKUP(S1841,API!1:1048576,13,FALSE))),0),2)</f>
        <v>0</v>
      </c>
      <c r="V1841">
        <f>ROUND(SUMIF(Investionen!A4:A5200,S1841,Investionen!G4:G5200),2)</f>
        <v>0</v>
      </c>
      <c r="BA1841" s="53"/>
      <c r="BB1841" s="53">
        <f>ROUND(SUMIF(Transaktionen!A4:A5200,BA1841,Transaktionen!B4:B5200),8)</f>
        <v>0</v>
      </c>
      <c r="BC1841" s="53">
        <f>ROUND(IFERROR(SUM(BB1841*(VLOOKUP(BA1841,API!1:1048576,13,FALSE))),0),2)</f>
        <v>0</v>
      </c>
    </row>
    <row r="1842" spans="18:55" x14ac:dyDescent="0.25">
      <c r="R1842" s="258"/>
      <c r="U1842">
        <f>ROUND(IFERROR(SUM(T1842*(VLOOKUP(S1842,API!1:1048576,13,FALSE))),0),2)</f>
        <v>0</v>
      </c>
      <c r="V1842">
        <f>ROUND(SUMIF(Investionen!A4:A5200,S1842,Investionen!G4:G5200),2)</f>
        <v>0</v>
      </c>
      <c r="BA1842" s="53"/>
      <c r="BB1842" s="53">
        <f>ROUND(SUMIF(Transaktionen!A4:A5200,BA1842,Transaktionen!B4:B5200),8)</f>
        <v>0</v>
      </c>
      <c r="BC1842" s="53">
        <f>ROUND(IFERROR(SUM(BB1842*(VLOOKUP(BA1842,API!1:1048576,13,FALSE))),0),2)</f>
        <v>0</v>
      </c>
    </row>
    <row r="1843" spans="18:55" x14ac:dyDescent="0.25">
      <c r="R1843" s="258"/>
      <c r="U1843">
        <f>ROUND(IFERROR(SUM(T1843*(VLOOKUP(S1843,API!1:1048576,13,FALSE))),0),2)</f>
        <v>0</v>
      </c>
      <c r="V1843">
        <f>ROUND(SUMIF(Investionen!A4:A5200,S1843,Investionen!G4:G5200),2)</f>
        <v>0</v>
      </c>
      <c r="BA1843" s="53"/>
      <c r="BB1843" s="53">
        <f>ROUND(SUMIF(Transaktionen!A4:A5200,BA1843,Transaktionen!B4:B5200),8)</f>
        <v>0</v>
      </c>
      <c r="BC1843" s="53">
        <f>ROUND(IFERROR(SUM(BB1843*(VLOOKUP(BA1843,API!1:1048576,13,FALSE))),0),2)</f>
        <v>0</v>
      </c>
    </row>
    <row r="1844" spans="18:55" x14ac:dyDescent="0.25">
      <c r="R1844" s="258"/>
      <c r="U1844">
        <f>ROUND(IFERROR(SUM(T1844*(VLOOKUP(S1844,API!1:1048576,13,FALSE))),0),2)</f>
        <v>0</v>
      </c>
      <c r="V1844">
        <f>ROUND(SUMIF(Investionen!A4:A5200,S1844,Investionen!G4:G5200),2)</f>
        <v>0</v>
      </c>
      <c r="BA1844" s="53"/>
      <c r="BB1844" s="53">
        <f>ROUND(SUMIF(Transaktionen!A4:A5200,BA1844,Transaktionen!B4:B5200),8)</f>
        <v>0</v>
      </c>
      <c r="BC1844" s="53">
        <f>ROUND(IFERROR(SUM(BB1844*(VLOOKUP(BA1844,API!1:1048576,13,FALSE))),0),2)</f>
        <v>0</v>
      </c>
    </row>
    <row r="1845" spans="18:55" x14ac:dyDescent="0.25">
      <c r="R1845" s="258"/>
      <c r="U1845">
        <f>ROUND(IFERROR(SUM(T1845*(VLOOKUP(S1845,API!1:1048576,13,FALSE))),0),2)</f>
        <v>0</v>
      </c>
      <c r="V1845">
        <f>ROUND(SUMIF(Investionen!A4:A5200,S1845,Investionen!G4:G5200),2)</f>
        <v>0</v>
      </c>
      <c r="BA1845" s="53"/>
      <c r="BB1845" s="53">
        <f>ROUND(SUMIF(Transaktionen!A4:A5200,BA1845,Transaktionen!B4:B5200),8)</f>
        <v>0</v>
      </c>
      <c r="BC1845" s="53">
        <f>ROUND(IFERROR(SUM(BB1845*(VLOOKUP(BA1845,API!1:1048576,13,FALSE))),0),2)</f>
        <v>0</v>
      </c>
    </row>
    <row r="1846" spans="18:55" x14ac:dyDescent="0.25">
      <c r="R1846" s="258"/>
      <c r="U1846">
        <f>ROUND(IFERROR(SUM(T1846*(VLOOKUP(S1846,API!1:1048576,13,FALSE))),0),2)</f>
        <v>0</v>
      </c>
      <c r="V1846">
        <f>ROUND(SUMIF(Investionen!A4:A5200,S1846,Investionen!G4:G5200),2)</f>
        <v>0</v>
      </c>
      <c r="BA1846" s="53"/>
      <c r="BB1846" s="53">
        <f>ROUND(SUMIF(Transaktionen!A4:A5200,BA1846,Transaktionen!B4:B5200),8)</f>
        <v>0</v>
      </c>
      <c r="BC1846" s="53">
        <f>ROUND(IFERROR(SUM(BB1846*(VLOOKUP(BA1846,API!1:1048576,13,FALSE))),0),2)</f>
        <v>0</v>
      </c>
    </row>
    <row r="1847" spans="18:55" x14ac:dyDescent="0.25">
      <c r="R1847" s="258"/>
      <c r="U1847">
        <f>ROUND(IFERROR(SUM(T1847*(VLOOKUP(S1847,API!1:1048576,13,FALSE))),0),2)</f>
        <v>0</v>
      </c>
      <c r="V1847">
        <f>ROUND(SUMIF(Investionen!A4:A5200,S1847,Investionen!G4:G5200),2)</f>
        <v>0</v>
      </c>
      <c r="BA1847" s="53"/>
      <c r="BB1847" s="53">
        <f>ROUND(SUMIF(Transaktionen!A4:A5200,BA1847,Transaktionen!B4:B5200),8)</f>
        <v>0</v>
      </c>
      <c r="BC1847" s="53">
        <f>ROUND(IFERROR(SUM(BB1847*(VLOOKUP(BA1847,API!1:1048576,13,FALSE))),0),2)</f>
        <v>0</v>
      </c>
    </row>
    <row r="1848" spans="18:55" x14ac:dyDescent="0.25">
      <c r="R1848" s="258"/>
      <c r="U1848">
        <f>ROUND(IFERROR(SUM(T1848*(VLOOKUP(S1848,API!1:1048576,13,FALSE))),0),2)</f>
        <v>0</v>
      </c>
      <c r="V1848">
        <f>ROUND(SUMIF(Investionen!A4:A5200,S1848,Investionen!G4:G5200),2)</f>
        <v>0</v>
      </c>
      <c r="BA1848" s="53"/>
      <c r="BB1848" s="53">
        <f>ROUND(SUMIF(Transaktionen!A4:A5200,BA1848,Transaktionen!B4:B5200),8)</f>
        <v>0</v>
      </c>
      <c r="BC1848" s="53">
        <f>ROUND(IFERROR(SUM(BB1848*(VLOOKUP(BA1848,API!1:1048576,13,FALSE))),0),2)</f>
        <v>0</v>
      </c>
    </row>
    <row r="1849" spans="18:55" x14ac:dyDescent="0.25">
      <c r="R1849" s="258"/>
      <c r="U1849">
        <f>ROUND(IFERROR(SUM(T1849*(VLOOKUP(S1849,API!1:1048576,13,FALSE))),0),2)</f>
        <v>0</v>
      </c>
      <c r="V1849">
        <f>ROUND(SUMIF(Investionen!A4:A5200,S1849,Investionen!G4:G5200),2)</f>
        <v>0</v>
      </c>
      <c r="BA1849" s="53"/>
      <c r="BB1849" s="53">
        <f>ROUND(SUMIF(Transaktionen!A4:A5200,BA1849,Transaktionen!B4:B5200),8)</f>
        <v>0</v>
      </c>
      <c r="BC1849" s="53">
        <f>ROUND(IFERROR(SUM(BB1849*(VLOOKUP(BA1849,API!1:1048576,13,FALSE))),0),2)</f>
        <v>0</v>
      </c>
    </row>
    <row r="1850" spans="18:55" x14ac:dyDescent="0.25">
      <c r="R1850" s="258"/>
      <c r="U1850">
        <f>ROUND(IFERROR(SUM(T1850*(VLOOKUP(S1850,API!1:1048576,13,FALSE))),0),2)</f>
        <v>0</v>
      </c>
      <c r="V1850">
        <f>ROUND(SUMIF(Investionen!A4:A5200,S1850,Investionen!G4:G5200),2)</f>
        <v>0</v>
      </c>
      <c r="BA1850" s="53"/>
      <c r="BB1850" s="53">
        <f>ROUND(SUMIF(Transaktionen!A4:A5200,BA1850,Transaktionen!B4:B5200),8)</f>
        <v>0</v>
      </c>
      <c r="BC1850" s="53">
        <f>ROUND(IFERROR(SUM(BB1850*(VLOOKUP(BA1850,API!1:1048576,13,FALSE))),0),2)</f>
        <v>0</v>
      </c>
    </row>
    <row r="1851" spans="18:55" x14ac:dyDescent="0.25">
      <c r="R1851" s="258"/>
      <c r="U1851">
        <f>ROUND(IFERROR(SUM(T1851*(VLOOKUP(S1851,API!1:1048576,13,FALSE))),0),2)</f>
        <v>0</v>
      </c>
      <c r="V1851">
        <f>ROUND(SUMIF(Investionen!A4:A5200,S1851,Investionen!G4:G5200),2)</f>
        <v>0</v>
      </c>
      <c r="BA1851" s="53"/>
      <c r="BB1851" s="53">
        <f>ROUND(SUMIF(Transaktionen!A4:A5200,BA1851,Transaktionen!B4:B5200),8)</f>
        <v>0</v>
      </c>
      <c r="BC1851" s="53">
        <f>ROUND(IFERROR(SUM(BB1851*(VLOOKUP(BA1851,API!1:1048576,13,FALSE))),0),2)</f>
        <v>0</v>
      </c>
    </row>
    <row r="1852" spans="18:55" x14ac:dyDescent="0.25">
      <c r="R1852" s="258"/>
      <c r="U1852">
        <f>ROUND(IFERROR(SUM(T1852*(VLOOKUP(S1852,API!1:1048576,13,FALSE))),0),2)</f>
        <v>0</v>
      </c>
      <c r="V1852">
        <f>ROUND(SUMIF(Investionen!A4:A5200,S1852,Investionen!G4:G5200),2)</f>
        <v>0</v>
      </c>
      <c r="BA1852" s="53"/>
      <c r="BB1852" s="53">
        <f>ROUND(SUMIF(Transaktionen!A4:A5200,BA1852,Transaktionen!B4:B5200),8)</f>
        <v>0</v>
      </c>
      <c r="BC1852" s="53">
        <f>ROUND(IFERROR(SUM(BB1852*(VLOOKUP(BA1852,API!1:1048576,13,FALSE))),0),2)</f>
        <v>0</v>
      </c>
    </row>
    <row r="1853" spans="18:55" x14ac:dyDescent="0.25">
      <c r="R1853" s="258"/>
      <c r="U1853">
        <f>ROUND(IFERROR(SUM(T1853*(VLOOKUP(S1853,API!1:1048576,13,FALSE))),0),2)</f>
        <v>0</v>
      </c>
      <c r="V1853">
        <f>ROUND(SUMIF(Investionen!A4:A5200,S1853,Investionen!G4:G5200),2)</f>
        <v>0</v>
      </c>
      <c r="BA1853" s="53"/>
      <c r="BB1853" s="53">
        <f>ROUND(SUMIF(Transaktionen!A4:A5200,BA1853,Transaktionen!B4:B5200),8)</f>
        <v>0</v>
      </c>
      <c r="BC1853" s="53">
        <f>ROUND(IFERROR(SUM(BB1853*(VLOOKUP(BA1853,API!1:1048576,13,FALSE))),0),2)</f>
        <v>0</v>
      </c>
    </row>
    <row r="1854" spans="18:55" x14ac:dyDescent="0.25">
      <c r="R1854" s="258"/>
      <c r="U1854">
        <f>ROUND(IFERROR(SUM(T1854*(VLOOKUP(S1854,API!1:1048576,13,FALSE))),0),2)</f>
        <v>0</v>
      </c>
      <c r="V1854">
        <f>ROUND(SUMIF(Investionen!A4:A5200,S1854,Investionen!G4:G5200),2)</f>
        <v>0</v>
      </c>
      <c r="BA1854" s="53"/>
      <c r="BB1854" s="53">
        <f>ROUND(SUMIF(Transaktionen!A4:A5200,BA1854,Transaktionen!B4:B5200),8)</f>
        <v>0</v>
      </c>
      <c r="BC1854" s="53">
        <f>ROUND(IFERROR(SUM(BB1854*(VLOOKUP(BA1854,API!1:1048576,13,FALSE))),0),2)</f>
        <v>0</v>
      </c>
    </row>
    <row r="1855" spans="18:55" x14ac:dyDescent="0.25">
      <c r="R1855" s="258"/>
      <c r="U1855">
        <f>ROUND(IFERROR(SUM(T1855*(VLOOKUP(S1855,API!1:1048576,13,FALSE))),0),2)</f>
        <v>0</v>
      </c>
      <c r="V1855">
        <f>ROUND(SUMIF(Investionen!A4:A5200,S1855,Investionen!G4:G5200),2)</f>
        <v>0</v>
      </c>
      <c r="BA1855" s="53"/>
      <c r="BB1855" s="53">
        <f>ROUND(SUMIF(Transaktionen!A4:A5200,BA1855,Transaktionen!B4:B5200),8)</f>
        <v>0</v>
      </c>
      <c r="BC1855" s="53">
        <f>ROUND(IFERROR(SUM(BB1855*(VLOOKUP(BA1855,API!1:1048576,13,FALSE))),0),2)</f>
        <v>0</v>
      </c>
    </row>
    <row r="1856" spans="18:55" x14ac:dyDescent="0.25">
      <c r="R1856" s="258"/>
      <c r="U1856">
        <f>ROUND(IFERROR(SUM(T1856*(VLOOKUP(S1856,API!1:1048576,13,FALSE))),0),2)</f>
        <v>0</v>
      </c>
      <c r="V1856">
        <f>ROUND(SUMIF(Investionen!A4:A5200,S1856,Investionen!G4:G5200),2)</f>
        <v>0</v>
      </c>
      <c r="BA1856" s="53"/>
      <c r="BB1856" s="53">
        <f>ROUND(SUMIF(Transaktionen!A4:A5200,BA1856,Transaktionen!B4:B5200),8)</f>
        <v>0</v>
      </c>
      <c r="BC1856" s="53">
        <f>ROUND(IFERROR(SUM(BB1856*(VLOOKUP(BA1856,API!1:1048576,13,FALSE))),0),2)</f>
        <v>0</v>
      </c>
    </row>
    <row r="1857" spans="18:55" x14ac:dyDescent="0.25">
      <c r="R1857" s="258"/>
      <c r="U1857">
        <f>ROUND(IFERROR(SUM(T1857*(VLOOKUP(S1857,API!1:1048576,13,FALSE))),0),2)</f>
        <v>0</v>
      </c>
      <c r="V1857">
        <f>ROUND(SUMIF(Investionen!A4:A5200,S1857,Investionen!G4:G5200),2)</f>
        <v>0</v>
      </c>
      <c r="BA1857" s="53"/>
      <c r="BB1857" s="53">
        <f>ROUND(SUMIF(Transaktionen!A4:A5200,BA1857,Transaktionen!B4:B5200),8)</f>
        <v>0</v>
      </c>
      <c r="BC1857" s="53">
        <f>ROUND(IFERROR(SUM(BB1857*(VLOOKUP(BA1857,API!1:1048576,13,FALSE))),0),2)</f>
        <v>0</v>
      </c>
    </row>
    <row r="1858" spans="18:55" x14ac:dyDescent="0.25">
      <c r="R1858" s="258"/>
      <c r="U1858">
        <f>ROUND(IFERROR(SUM(T1858*(VLOOKUP(S1858,API!1:1048576,13,FALSE))),0),2)</f>
        <v>0</v>
      </c>
      <c r="V1858">
        <f>ROUND(SUMIF(Investionen!A4:A5200,S1858,Investionen!G4:G5200),2)</f>
        <v>0</v>
      </c>
      <c r="BA1858" s="53"/>
      <c r="BB1858" s="53">
        <f>ROUND(SUMIF(Transaktionen!A4:A5200,BA1858,Transaktionen!B4:B5200),8)</f>
        <v>0</v>
      </c>
      <c r="BC1858" s="53">
        <f>ROUND(IFERROR(SUM(BB1858*(VLOOKUP(BA1858,API!1:1048576,13,FALSE))),0),2)</f>
        <v>0</v>
      </c>
    </row>
    <row r="1859" spans="18:55" x14ac:dyDescent="0.25">
      <c r="R1859" s="258"/>
      <c r="U1859">
        <f>ROUND(IFERROR(SUM(T1859*(VLOOKUP(S1859,API!1:1048576,13,FALSE))),0),2)</f>
        <v>0</v>
      </c>
      <c r="V1859">
        <f>ROUND(SUMIF(Investionen!A4:A5200,S1859,Investionen!G4:G5200),2)</f>
        <v>0</v>
      </c>
      <c r="BA1859" s="53"/>
      <c r="BB1859" s="53">
        <f>ROUND(SUMIF(Transaktionen!A4:A5200,BA1859,Transaktionen!B4:B5200),8)</f>
        <v>0</v>
      </c>
      <c r="BC1859" s="53">
        <f>ROUND(IFERROR(SUM(BB1859*(VLOOKUP(BA1859,API!1:1048576,13,FALSE))),0),2)</f>
        <v>0</v>
      </c>
    </row>
    <row r="1860" spans="18:55" x14ac:dyDescent="0.25">
      <c r="R1860" s="258"/>
      <c r="U1860">
        <f>ROUND(IFERROR(SUM(T1860*(VLOOKUP(S1860,API!1:1048576,13,FALSE))),0),2)</f>
        <v>0</v>
      </c>
      <c r="V1860">
        <f>ROUND(SUMIF(Investionen!A4:A5200,S1860,Investionen!G4:G5200),2)</f>
        <v>0</v>
      </c>
      <c r="BA1860" s="53"/>
      <c r="BB1860" s="53">
        <f>ROUND(SUMIF(Transaktionen!A4:A5200,BA1860,Transaktionen!B4:B5200),8)</f>
        <v>0</v>
      </c>
      <c r="BC1860" s="53">
        <f>ROUND(IFERROR(SUM(BB1860*(VLOOKUP(BA1860,API!1:1048576,13,FALSE))),0),2)</f>
        <v>0</v>
      </c>
    </row>
    <row r="1861" spans="18:55" x14ac:dyDescent="0.25">
      <c r="R1861" s="258"/>
      <c r="U1861">
        <f>ROUND(IFERROR(SUM(T1861*(VLOOKUP(S1861,API!1:1048576,13,FALSE))),0),2)</f>
        <v>0</v>
      </c>
      <c r="V1861">
        <f>ROUND(SUMIF(Investionen!A4:A5200,S1861,Investionen!G4:G5200),2)</f>
        <v>0</v>
      </c>
      <c r="BA1861" s="53"/>
      <c r="BB1861" s="53">
        <f>ROUND(SUMIF(Transaktionen!A4:A5200,BA1861,Transaktionen!B4:B5200),8)</f>
        <v>0</v>
      </c>
      <c r="BC1861" s="53">
        <f>ROUND(IFERROR(SUM(BB1861*(VLOOKUP(BA1861,API!1:1048576,13,FALSE))),0),2)</f>
        <v>0</v>
      </c>
    </row>
    <row r="1862" spans="18:55" x14ac:dyDescent="0.25">
      <c r="R1862" s="258"/>
      <c r="U1862">
        <f>ROUND(IFERROR(SUM(T1862*(VLOOKUP(S1862,API!1:1048576,13,FALSE))),0),2)</f>
        <v>0</v>
      </c>
      <c r="V1862">
        <f>ROUND(SUMIF(Investionen!A4:A5200,S1862,Investionen!G4:G5200),2)</f>
        <v>0</v>
      </c>
      <c r="BA1862" s="53"/>
      <c r="BB1862" s="53">
        <f>ROUND(SUMIF(Transaktionen!A4:A5200,BA1862,Transaktionen!B4:B5200),8)</f>
        <v>0</v>
      </c>
      <c r="BC1862" s="53">
        <f>ROUND(IFERROR(SUM(BB1862*(VLOOKUP(BA1862,API!1:1048576,13,FALSE))),0),2)</f>
        <v>0</v>
      </c>
    </row>
    <row r="1863" spans="18:55" x14ac:dyDescent="0.25">
      <c r="R1863" s="258"/>
      <c r="U1863">
        <f>ROUND(IFERROR(SUM(T1863*(VLOOKUP(S1863,API!1:1048576,13,FALSE))),0),2)</f>
        <v>0</v>
      </c>
      <c r="V1863">
        <f>ROUND(SUMIF(Investionen!A4:A5200,S1863,Investionen!G4:G5200),2)</f>
        <v>0</v>
      </c>
      <c r="BA1863" s="53"/>
      <c r="BB1863" s="53">
        <f>ROUND(SUMIF(Transaktionen!A4:A5200,BA1863,Transaktionen!B4:B5200),8)</f>
        <v>0</v>
      </c>
      <c r="BC1863" s="53">
        <f>ROUND(IFERROR(SUM(BB1863*(VLOOKUP(BA1863,API!1:1048576,13,FALSE))),0),2)</f>
        <v>0</v>
      </c>
    </row>
    <row r="1864" spans="18:55" x14ac:dyDescent="0.25">
      <c r="R1864" s="258"/>
      <c r="U1864">
        <f>ROUND(IFERROR(SUM(T1864*(VLOOKUP(S1864,API!1:1048576,13,FALSE))),0),2)</f>
        <v>0</v>
      </c>
      <c r="V1864">
        <f>ROUND(SUMIF(Investionen!A4:A5200,S1864,Investionen!G4:G5200),2)</f>
        <v>0</v>
      </c>
      <c r="BA1864" s="53"/>
      <c r="BB1864" s="53">
        <f>ROUND(SUMIF(Transaktionen!A4:A5200,BA1864,Transaktionen!B4:B5200),8)</f>
        <v>0</v>
      </c>
      <c r="BC1864" s="53">
        <f>ROUND(IFERROR(SUM(BB1864*(VLOOKUP(BA1864,API!1:1048576,13,FALSE))),0),2)</f>
        <v>0</v>
      </c>
    </row>
    <row r="1865" spans="18:55" x14ac:dyDescent="0.25">
      <c r="R1865" s="258"/>
      <c r="U1865">
        <f>ROUND(IFERROR(SUM(T1865*(VLOOKUP(S1865,API!1:1048576,13,FALSE))),0),2)</f>
        <v>0</v>
      </c>
      <c r="V1865">
        <f>ROUND(SUMIF(Investionen!A4:A5200,S1865,Investionen!G4:G5200),2)</f>
        <v>0</v>
      </c>
      <c r="BA1865" s="53"/>
      <c r="BB1865" s="53">
        <f>ROUND(SUMIF(Transaktionen!A4:A5200,BA1865,Transaktionen!B4:B5200),8)</f>
        <v>0</v>
      </c>
      <c r="BC1865" s="53">
        <f>ROUND(IFERROR(SUM(BB1865*(VLOOKUP(BA1865,API!1:1048576,13,FALSE))),0),2)</f>
        <v>0</v>
      </c>
    </row>
    <row r="1866" spans="18:55" x14ac:dyDescent="0.25">
      <c r="R1866" s="258"/>
      <c r="U1866">
        <f>ROUND(IFERROR(SUM(T1866*(VLOOKUP(S1866,API!1:1048576,13,FALSE))),0),2)</f>
        <v>0</v>
      </c>
      <c r="V1866">
        <f>ROUND(SUMIF(Investionen!A4:A5200,S1866,Investionen!G4:G5200),2)</f>
        <v>0</v>
      </c>
      <c r="BA1866" s="53"/>
      <c r="BB1866" s="53">
        <f>ROUND(SUMIF(Transaktionen!A4:A5200,BA1866,Transaktionen!B4:B5200),8)</f>
        <v>0</v>
      </c>
      <c r="BC1866" s="53">
        <f>ROUND(IFERROR(SUM(BB1866*(VLOOKUP(BA1866,API!1:1048576,13,FALSE))),0),2)</f>
        <v>0</v>
      </c>
    </row>
    <row r="1867" spans="18:55" x14ac:dyDescent="0.25">
      <c r="R1867" s="258"/>
      <c r="U1867">
        <f>ROUND(IFERROR(SUM(T1867*(VLOOKUP(S1867,API!1:1048576,13,FALSE))),0),2)</f>
        <v>0</v>
      </c>
      <c r="V1867">
        <f>ROUND(SUMIF(Investionen!A4:A5200,S1867,Investionen!G4:G5200),2)</f>
        <v>0</v>
      </c>
      <c r="BA1867" s="53"/>
      <c r="BB1867" s="53">
        <f>ROUND(SUMIF(Transaktionen!A4:A5200,BA1867,Transaktionen!B4:B5200),8)</f>
        <v>0</v>
      </c>
      <c r="BC1867" s="53">
        <f>ROUND(IFERROR(SUM(BB1867*(VLOOKUP(BA1867,API!1:1048576,13,FALSE))),0),2)</f>
        <v>0</v>
      </c>
    </row>
    <row r="1868" spans="18:55" x14ac:dyDescent="0.25">
      <c r="R1868" s="258"/>
      <c r="U1868">
        <f>ROUND(IFERROR(SUM(T1868*(VLOOKUP(S1868,API!1:1048576,13,FALSE))),0),2)</f>
        <v>0</v>
      </c>
      <c r="V1868">
        <f>ROUND(SUMIF(Investionen!A4:A5200,S1868,Investionen!G4:G5200),2)</f>
        <v>0</v>
      </c>
      <c r="BA1868" s="53"/>
      <c r="BB1868" s="53">
        <f>ROUND(SUMIF(Transaktionen!A4:A5200,BA1868,Transaktionen!B4:B5200),8)</f>
        <v>0</v>
      </c>
      <c r="BC1868" s="53">
        <f>ROUND(IFERROR(SUM(BB1868*(VLOOKUP(BA1868,API!1:1048576,13,FALSE))),0),2)</f>
        <v>0</v>
      </c>
    </row>
    <row r="1869" spans="18:55" x14ac:dyDescent="0.25">
      <c r="R1869" s="258"/>
      <c r="U1869">
        <f>ROUND(IFERROR(SUM(T1869*(VLOOKUP(S1869,API!1:1048576,13,FALSE))),0),2)</f>
        <v>0</v>
      </c>
      <c r="V1869">
        <f>ROUND(SUMIF(Investionen!A4:A5200,S1869,Investionen!G4:G5200),2)</f>
        <v>0</v>
      </c>
      <c r="BA1869" s="53"/>
      <c r="BB1869" s="53">
        <f>ROUND(SUMIF(Transaktionen!A4:A5200,BA1869,Transaktionen!B4:B5200),8)</f>
        <v>0</v>
      </c>
      <c r="BC1869" s="53">
        <f>ROUND(IFERROR(SUM(BB1869*(VLOOKUP(BA1869,API!1:1048576,13,FALSE))),0),2)</f>
        <v>0</v>
      </c>
    </row>
    <row r="1870" spans="18:55" x14ac:dyDescent="0.25">
      <c r="R1870" s="258"/>
      <c r="U1870">
        <f>ROUND(IFERROR(SUM(T1870*(VLOOKUP(S1870,API!1:1048576,13,FALSE))),0),2)</f>
        <v>0</v>
      </c>
      <c r="V1870">
        <f>ROUND(SUMIF(Investionen!A4:A5200,S1870,Investionen!G4:G5200),2)</f>
        <v>0</v>
      </c>
      <c r="BA1870" s="53"/>
      <c r="BB1870" s="53">
        <f>ROUND(SUMIF(Transaktionen!A4:A5200,BA1870,Transaktionen!B4:B5200),8)</f>
        <v>0</v>
      </c>
      <c r="BC1870" s="53">
        <f>ROUND(IFERROR(SUM(BB1870*(VLOOKUP(BA1870,API!1:1048576,13,FALSE))),0),2)</f>
        <v>0</v>
      </c>
    </row>
    <row r="1871" spans="18:55" x14ac:dyDescent="0.25">
      <c r="R1871" s="258"/>
      <c r="U1871">
        <f>ROUND(IFERROR(SUM(T1871*(VLOOKUP(S1871,API!1:1048576,13,FALSE))),0),2)</f>
        <v>0</v>
      </c>
      <c r="V1871">
        <f>ROUND(SUMIF(Investionen!A4:A5200,S1871,Investionen!G4:G5200),2)</f>
        <v>0</v>
      </c>
      <c r="BA1871" s="53"/>
      <c r="BB1871" s="53">
        <f>ROUND(SUMIF(Transaktionen!A4:A5200,BA1871,Transaktionen!B4:B5200),8)</f>
        <v>0</v>
      </c>
      <c r="BC1871" s="53">
        <f>ROUND(IFERROR(SUM(BB1871*(VLOOKUP(BA1871,API!1:1048576,13,FALSE))),0),2)</f>
        <v>0</v>
      </c>
    </row>
    <row r="1872" spans="18:55" x14ac:dyDescent="0.25">
      <c r="R1872" s="258"/>
      <c r="U1872">
        <f>ROUND(IFERROR(SUM(T1872*(VLOOKUP(S1872,API!1:1048576,13,FALSE))),0),2)</f>
        <v>0</v>
      </c>
      <c r="V1872">
        <f>ROUND(SUMIF(Investionen!A4:A5200,S1872,Investionen!G4:G5200),2)</f>
        <v>0</v>
      </c>
      <c r="BA1872" s="53"/>
      <c r="BB1872" s="53">
        <f>ROUND(SUMIF(Transaktionen!A4:A5200,BA1872,Transaktionen!B4:B5200),8)</f>
        <v>0</v>
      </c>
      <c r="BC1872" s="53">
        <f>ROUND(IFERROR(SUM(BB1872*(VLOOKUP(BA1872,API!1:1048576,13,FALSE))),0),2)</f>
        <v>0</v>
      </c>
    </row>
    <row r="1873" spans="18:55" x14ac:dyDescent="0.25">
      <c r="R1873" s="258"/>
      <c r="U1873">
        <f>ROUND(IFERROR(SUM(T1873*(VLOOKUP(S1873,API!1:1048576,13,FALSE))),0),2)</f>
        <v>0</v>
      </c>
      <c r="V1873">
        <f>ROUND(SUMIF(Investionen!A4:A5200,S1873,Investionen!G4:G5200),2)</f>
        <v>0</v>
      </c>
      <c r="BA1873" s="53"/>
      <c r="BB1873" s="53">
        <f>ROUND(SUMIF(Transaktionen!A4:A5200,BA1873,Transaktionen!B4:B5200),8)</f>
        <v>0</v>
      </c>
      <c r="BC1873" s="53">
        <f>ROUND(IFERROR(SUM(BB1873*(VLOOKUP(BA1873,API!1:1048576,13,FALSE))),0),2)</f>
        <v>0</v>
      </c>
    </row>
    <row r="1874" spans="18:55" x14ac:dyDescent="0.25">
      <c r="R1874" s="258"/>
      <c r="U1874">
        <f>ROUND(IFERROR(SUM(T1874*(VLOOKUP(S1874,API!1:1048576,13,FALSE))),0),2)</f>
        <v>0</v>
      </c>
      <c r="V1874">
        <f>ROUND(SUMIF(Investionen!A4:A5200,S1874,Investionen!G4:G5200),2)</f>
        <v>0</v>
      </c>
      <c r="BA1874" s="53"/>
      <c r="BB1874" s="53">
        <f>ROUND(SUMIF(Transaktionen!A4:A5200,BA1874,Transaktionen!B4:B5200),8)</f>
        <v>0</v>
      </c>
      <c r="BC1874" s="53">
        <f>ROUND(IFERROR(SUM(BB1874*(VLOOKUP(BA1874,API!1:1048576,13,FALSE))),0),2)</f>
        <v>0</v>
      </c>
    </row>
    <row r="1875" spans="18:55" x14ac:dyDescent="0.25">
      <c r="R1875" s="258"/>
      <c r="U1875">
        <f>ROUND(IFERROR(SUM(T1875*(VLOOKUP(S1875,API!1:1048576,13,FALSE))),0),2)</f>
        <v>0</v>
      </c>
      <c r="V1875">
        <f>ROUND(SUMIF(Investionen!A4:A5200,S1875,Investionen!G4:G5200),2)</f>
        <v>0</v>
      </c>
      <c r="BA1875" s="53"/>
      <c r="BB1875" s="53">
        <f>ROUND(SUMIF(Transaktionen!A4:A5200,BA1875,Transaktionen!B4:B5200),8)</f>
        <v>0</v>
      </c>
      <c r="BC1875" s="53">
        <f>ROUND(IFERROR(SUM(BB1875*(VLOOKUP(BA1875,API!1:1048576,13,FALSE))),0),2)</f>
        <v>0</v>
      </c>
    </row>
    <row r="1876" spans="18:55" x14ac:dyDescent="0.25">
      <c r="R1876" s="258"/>
      <c r="U1876">
        <f>ROUND(IFERROR(SUM(T1876*(VLOOKUP(S1876,API!1:1048576,13,FALSE))),0),2)</f>
        <v>0</v>
      </c>
      <c r="V1876">
        <f>ROUND(SUMIF(Investionen!A4:A5200,S1876,Investionen!G4:G5200),2)</f>
        <v>0</v>
      </c>
      <c r="BA1876" s="53"/>
      <c r="BB1876" s="53">
        <f>ROUND(SUMIF(Transaktionen!A4:A5200,BA1876,Transaktionen!B4:B5200),8)</f>
        <v>0</v>
      </c>
      <c r="BC1876" s="53">
        <f>ROUND(IFERROR(SUM(BB1876*(VLOOKUP(BA1876,API!1:1048576,13,FALSE))),0),2)</f>
        <v>0</v>
      </c>
    </row>
    <row r="1877" spans="18:55" x14ac:dyDescent="0.25">
      <c r="R1877" s="258"/>
      <c r="U1877">
        <f>ROUND(IFERROR(SUM(T1877*(VLOOKUP(S1877,API!1:1048576,13,FALSE))),0),2)</f>
        <v>0</v>
      </c>
      <c r="V1877">
        <f>ROUND(SUMIF(Investionen!A4:A5200,S1877,Investionen!G4:G5200),2)</f>
        <v>0</v>
      </c>
      <c r="BA1877" s="53"/>
      <c r="BB1877" s="53">
        <f>ROUND(SUMIF(Transaktionen!A4:A5200,BA1877,Transaktionen!B4:B5200),8)</f>
        <v>0</v>
      </c>
      <c r="BC1877" s="53">
        <f>ROUND(IFERROR(SUM(BB1877*(VLOOKUP(BA1877,API!1:1048576,13,FALSE))),0),2)</f>
        <v>0</v>
      </c>
    </row>
    <row r="1878" spans="18:55" x14ac:dyDescent="0.25">
      <c r="R1878" s="258"/>
      <c r="U1878">
        <f>ROUND(IFERROR(SUM(T1878*(VLOOKUP(S1878,API!1:1048576,13,FALSE))),0),2)</f>
        <v>0</v>
      </c>
      <c r="V1878">
        <f>ROUND(SUMIF(Investionen!A4:A5200,S1878,Investionen!G4:G5200),2)</f>
        <v>0</v>
      </c>
      <c r="BA1878" s="53"/>
      <c r="BB1878" s="53">
        <f>ROUND(SUMIF(Transaktionen!A4:A5200,BA1878,Transaktionen!B4:B5200),8)</f>
        <v>0</v>
      </c>
      <c r="BC1878" s="53">
        <f>ROUND(IFERROR(SUM(BB1878*(VLOOKUP(BA1878,API!1:1048576,13,FALSE))),0),2)</f>
        <v>0</v>
      </c>
    </row>
    <row r="1879" spans="18:55" x14ac:dyDescent="0.25">
      <c r="R1879" s="258"/>
      <c r="U1879">
        <f>ROUND(IFERROR(SUM(T1879*(VLOOKUP(S1879,API!1:1048576,13,FALSE))),0),2)</f>
        <v>0</v>
      </c>
      <c r="V1879">
        <f>ROUND(SUMIF(Investionen!A4:A5200,S1879,Investionen!G4:G5200),2)</f>
        <v>0</v>
      </c>
      <c r="BA1879" s="53"/>
      <c r="BB1879" s="53">
        <f>ROUND(SUMIF(Transaktionen!A4:A5200,BA1879,Transaktionen!B4:B5200),8)</f>
        <v>0</v>
      </c>
      <c r="BC1879" s="53">
        <f>ROUND(IFERROR(SUM(BB1879*(VLOOKUP(BA1879,API!1:1048576,13,FALSE))),0),2)</f>
        <v>0</v>
      </c>
    </row>
    <row r="1880" spans="18:55" x14ac:dyDescent="0.25">
      <c r="R1880" s="258"/>
      <c r="U1880">
        <f>ROUND(IFERROR(SUM(T1880*(VLOOKUP(S1880,API!1:1048576,13,FALSE))),0),2)</f>
        <v>0</v>
      </c>
      <c r="V1880">
        <f>ROUND(SUMIF(Investionen!A4:A5200,S1880,Investionen!G4:G5200),2)</f>
        <v>0</v>
      </c>
      <c r="BA1880" s="53"/>
      <c r="BB1880" s="53">
        <f>ROUND(SUMIF(Transaktionen!A4:A5200,BA1880,Transaktionen!B4:B5200),8)</f>
        <v>0</v>
      </c>
      <c r="BC1880" s="53">
        <f>ROUND(IFERROR(SUM(BB1880*(VLOOKUP(BA1880,API!1:1048576,13,FALSE))),0),2)</f>
        <v>0</v>
      </c>
    </row>
    <row r="1881" spans="18:55" x14ac:dyDescent="0.25">
      <c r="R1881" s="258"/>
      <c r="U1881">
        <f>ROUND(IFERROR(SUM(T1881*(VLOOKUP(S1881,API!1:1048576,13,FALSE))),0),2)</f>
        <v>0</v>
      </c>
      <c r="V1881">
        <f>ROUND(SUMIF(Investionen!A4:A5200,S1881,Investionen!G4:G5200),2)</f>
        <v>0</v>
      </c>
      <c r="BA1881" s="53"/>
      <c r="BB1881" s="53">
        <f>ROUND(SUMIF(Transaktionen!A4:A5200,BA1881,Transaktionen!B4:B5200),8)</f>
        <v>0</v>
      </c>
      <c r="BC1881" s="53">
        <f>ROUND(IFERROR(SUM(BB1881*(VLOOKUP(BA1881,API!1:1048576,13,FALSE))),0),2)</f>
        <v>0</v>
      </c>
    </row>
    <row r="1882" spans="18:55" x14ac:dyDescent="0.25">
      <c r="R1882" s="258"/>
      <c r="U1882">
        <f>ROUND(IFERROR(SUM(T1882*(VLOOKUP(S1882,API!1:1048576,13,FALSE))),0),2)</f>
        <v>0</v>
      </c>
      <c r="V1882">
        <f>ROUND(SUMIF(Investionen!A4:A5200,S1882,Investionen!G4:G5200),2)</f>
        <v>0</v>
      </c>
      <c r="BA1882" s="53"/>
      <c r="BB1882" s="53">
        <f>ROUND(SUMIF(Transaktionen!A4:A5200,BA1882,Transaktionen!B4:B5200),8)</f>
        <v>0</v>
      </c>
      <c r="BC1882" s="53">
        <f>ROUND(IFERROR(SUM(BB1882*(VLOOKUP(BA1882,API!1:1048576,13,FALSE))),0),2)</f>
        <v>0</v>
      </c>
    </row>
    <row r="1883" spans="18:55" x14ac:dyDescent="0.25">
      <c r="R1883" s="258"/>
      <c r="U1883">
        <f>ROUND(IFERROR(SUM(T1883*(VLOOKUP(S1883,API!1:1048576,13,FALSE))),0),2)</f>
        <v>0</v>
      </c>
      <c r="V1883">
        <f>ROUND(SUMIF(Investionen!A4:A5200,S1883,Investionen!G4:G5200),2)</f>
        <v>0</v>
      </c>
      <c r="BA1883" s="53"/>
      <c r="BB1883" s="53">
        <f>ROUND(SUMIF(Transaktionen!A4:A5200,BA1883,Transaktionen!B4:B5200),8)</f>
        <v>0</v>
      </c>
      <c r="BC1883" s="53">
        <f>ROUND(IFERROR(SUM(BB1883*(VLOOKUP(BA1883,API!1:1048576,13,FALSE))),0),2)</f>
        <v>0</v>
      </c>
    </row>
    <row r="1884" spans="18:55" x14ac:dyDescent="0.25">
      <c r="R1884" s="258"/>
      <c r="U1884">
        <f>ROUND(IFERROR(SUM(T1884*(VLOOKUP(S1884,API!1:1048576,13,FALSE))),0),2)</f>
        <v>0</v>
      </c>
      <c r="V1884">
        <f>ROUND(SUMIF(Investionen!A4:A5200,S1884,Investionen!G4:G5200),2)</f>
        <v>0</v>
      </c>
      <c r="BA1884" s="53"/>
      <c r="BB1884" s="53">
        <f>ROUND(SUMIF(Transaktionen!A4:A5200,BA1884,Transaktionen!B4:B5200),8)</f>
        <v>0</v>
      </c>
      <c r="BC1884" s="53">
        <f>ROUND(IFERROR(SUM(BB1884*(VLOOKUP(BA1884,API!1:1048576,13,FALSE))),0),2)</f>
        <v>0</v>
      </c>
    </row>
    <row r="1885" spans="18:55" x14ac:dyDescent="0.25">
      <c r="R1885" s="258"/>
      <c r="U1885">
        <f>ROUND(IFERROR(SUM(T1885*(VLOOKUP(S1885,API!1:1048576,13,FALSE))),0),2)</f>
        <v>0</v>
      </c>
      <c r="V1885">
        <f>ROUND(SUMIF(Investionen!A4:A5200,S1885,Investionen!G4:G5200),2)</f>
        <v>0</v>
      </c>
      <c r="BA1885" s="53"/>
      <c r="BB1885" s="53">
        <f>ROUND(SUMIF(Transaktionen!A4:A5200,BA1885,Transaktionen!B4:B5200),8)</f>
        <v>0</v>
      </c>
      <c r="BC1885" s="53">
        <f>ROUND(IFERROR(SUM(BB1885*(VLOOKUP(BA1885,API!1:1048576,13,FALSE))),0),2)</f>
        <v>0</v>
      </c>
    </row>
    <row r="1886" spans="18:55" x14ac:dyDescent="0.25">
      <c r="R1886" s="258"/>
      <c r="U1886">
        <f>ROUND(IFERROR(SUM(T1886*(VLOOKUP(S1886,API!1:1048576,13,FALSE))),0),2)</f>
        <v>0</v>
      </c>
      <c r="V1886">
        <f>ROUND(SUMIF(Investionen!A4:A5200,S1886,Investionen!G4:G5200),2)</f>
        <v>0</v>
      </c>
      <c r="BA1886" s="53"/>
      <c r="BB1886" s="53">
        <f>ROUND(SUMIF(Transaktionen!A4:A5200,BA1886,Transaktionen!B4:B5200),8)</f>
        <v>0</v>
      </c>
      <c r="BC1886" s="53">
        <f>ROUND(IFERROR(SUM(BB1886*(VLOOKUP(BA1886,API!1:1048576,13,FALSE))),0),2)</f>
        <v>0</v>
      </c>
    </row>
    <row r="1887" spans="18:55" x14ac:dyDescent="0.25">
      <c r="R1887" s="258"/>
      <c r="U1887">
        <f>ROUND(IFERROR(SUM(T1887*(VLOOKUP(S1887,API!1:1048576,13,FALSE))),0),2)</f>
        <v>0</v>
      </c>
      <c r="V1887">
        <f>ROUND(SUMIF(Investionen!A4:A5200,S1887,Investionen!G4:G5200),2)</f>
        <v>0</v>
      </c>
      <c r="BA1887" s="53"/>
      <c r="BB1887" s="53">
        <f>ROUND(SUMIF(Transaktionen!A4:A5200,BA1887,Transaktionen!B4:B5200),8)</f>
        <v>0</v>
      </c>
      <c r="BC1887" s="53">
        <f>ROUND(IFERROR(SUM(BB1887*(VLOOKUP(BA1887,API!1:1048576,13,FALSE))),0),2)</f>
        <v>0</v>
      </c>
    </row>
    <row r="1888" spans="18:55" x14ac:dyDescent="0.25">
      <c r="R1888" s="258"/>
      <c r="U1888">
        <f>ROUND(IFERROR(SUM(T1888*(VLOOKUP(S1888,API!1:1048576,13,FALSE))),0),2)</f>
        <v>0</v>
      </c>
      <c r="V1888">
        <f>ROUND(SUMIF(Investionen!A4:A5200,S1888,Investionen!G4:G5200),2)</f>
        <v>0</v>
      </c>
      <c r="BA1888" s="53"/>
      <c r="BB1888" s="53">
        <f>ROUND(SUMIF(Transaktionen!A4:A5200,BA1888,Transaktionen!B4:B5200),8)</f>
        <v>0</v>
      </c>
      <c r="BC1888" s="53">
        <f>ROUND(IFERROR(SUM(BB1888*(VLOOKUP(BA1888,API!1:1048576,13,FALSE))),0),2)</f>
        <v>0</v>
      </c>
    </row>
    <row r="1889" spans="18:55" x14ac:dyDescent="0.25">
      <c r="R1889" s="258"/>
      <c r="U1889">
        <f>ROUND(IFERROR(SUM(T1889*(VLOOKUP(S1889,API!1:1048576,13,FALSE))),0),2)</f>
        <v>0</v>
      </c>
      <c r="V1889">
        <f>ROUND(SUMIF(Investionen!A4:A5200,S1889,Investionen!G4:G5200),2)</f>
        <v>0</v>
      </c>
      <c r="BA1889" s="53"/>
      <c r="BB1889" s="53">
        <f>ROUND(SUMIF(Transaktionen!A4:A5200,BA1889,Transaktionen!B4:B5200),8)</f>
        <v>0</v>
      </c>
      <c r="BC1889" s="53">
        <f>ROUND(IFERROR(SUM(BB1889*(VLOOKUP(BA1889,API!1:1048576,13,FALSE))),0),2)</f>
        <v>0</v>
      </c>
    </row>
    <row r="1890" spans="18:55" x14ac:dyDescent="0.25">
      <c r="R1890" s="258"/>
      <c r="U1890">
        <f>ROUND(IFERROR(SUM(T1890*(VLOOKUP(S1890,API!1:1048576,13,FALSE))),0),2)</f>
        <v>0</v>
      </c>
      <c r="V1890">
        <f>ROUND(SUMIF(Investionen!A4:A5200,S1890,Investionen!G4:G5200),2)</f>
        <v>0</v>
      </c>
      <c r="BA1890" s="53"/>
      <c r="BB1890" s="53">
        <f>ROUND(SUMIF(Transaktionen!A4:A5200,BA1890,Transaktionen!B4:B5200),8)</f>
        <v>0</v>
      </c>
      <c r="BC1890" s="53">
        <f>ROUND(IFERROR(SUM(BB1890*(VLOOKUP(BA1890,API!1:1048576,13,FALSE))),0),2)</f>
        <v>0</v>
      </c>
    </row>
    <row r="1891" spans="18:55" x14ac:dyDescent="0.25">
      <c r="R1891" s="258"/>
      <c r="U1891">
        <f>ROUND(IFERROR(SUM(T1891*(VLOOKUP(S1891,API!1:1048576,13,FALSE))),0),2)</f>
        <v>0</v>
      </c>
      <c r="V1891">
        <f>ROUND(SUMIF(Investionen!A4:A5200,S1891,Investionen!G4:G5200),2)</f>
        <v>0</v>
      </c>
      <c r="BA1891" s="53"/>
      <c r="BB1891" s="53">
        <f>ROUND(SUMIF(Transaktionen!A4:A5200,BA1891,Transaktionen!B4:B5200),8)</f>
        <v>0</v>
      </c>
      <c r="BC1891" s="53">
        <f>ROUND(IFERROR(SUM(BB1891*(VLOOKUP(BA1891,API!1:1048576,13,FALSE))),0),2)</f>
        <v>0</v>
      </c>
    </row>
    <row r="1892" spans="18:55" x14ac:dyDescent="0.25">
      <c r="R1892" s="258"/>
      <c r="U1892">
        <f>ROUND(IFERROR(SUM(T1892*(VLOOKUP(S1892,API!1:1048576,13,FALSE))),0),2)</f>
        <v>0</v>
      </c>
      <c r="V1892">
        <f>ROUND(SUMIF(Investionen!A4:A5200,S1892,Investionen!G4:G5200),2)</f>
        <v>0</v>
      </c>
      <c r="BA1892" s="53"/>
      <c r="BB1892" s="53">
        <f>ROUND(SUMIF(Transaktionen!A4:A5200,BA1892,Transaktionen!B4:B5200),8)</f>
        <v>0</v>
      </c>
      <c r="BC1892" s="53">
        <f>ROUND(IFERROR(SUM(BB1892*(VLOOKUP(BA1892,API!1:1048576,13,FALSE))),0),2)</f>
        <v>0</v>
      </c>
    </row>
    <row r="1893" spans="18:55" x14ac:dyDescent="0.25">
      <c r="R1893" s="258"/>
      <c r="U1893">
        <f>ROUND(IFERROR(SUM(T1893*(VLOOKUP(S1893,API!1:1048576,13,FALSE))),0),2)</f>
        <v>0</v>
      </c>
      <c r="V1893">
        <f>ROUND(SUMIF(Investionen!A4:A5200,S1893,Investionen!G4:G5200),2)</f>
        <v>0</v>
      </c>
      <c r="BA1893" s="53"/>
      <c r="BB1893" s="53">
        <f>ROUND(SUMIF(Transaktionen!A4:A5200,BA1893,Transaktionen!B4:B5200),8)</f>
        <v>0</v>
      </c>
      <c r="BC1893" s="53">
        <f>ROUND(IFERROR(SUM(BB1893*(VLOOKUP(BA1893,API!1:1048576,13,FALSE))),0),2)</f>
        <v>0</v>
      </c>
    </row>
    <row r="1894" spans="18:55" x14ac:dyDescent="0.25">
      <c r="R1894" s="258"/>
      <c r="U1894">
        <f>ROUND(IFERROR(SUM(T1894*(VLOOKUP(S1894,API!1:1048576,13,FALSE))),0),2)</f>
        <v>0</v>
      </c>
      <c r="V1894">
        <f>ROUND(SUMIF(Investionen!A4:A5200,S1894,Investionen!G4:G5200),2)</f>
        <v>0</v>
      </c>
      <c r="BA1894" s="53"/>
      <c r="BB1894" s="53">
        <f>ROUND(SUMIF(Transaktionen!A4:A5200,BA1894,Transaktionen!B4:B5200),8)</f>
        <v>0</v>
      </c>
      <c r="BC1894" s="53">
        <f>ROUND(IFERROR(SUM(BB1894*(VLOOKUP(BA1894,API!1:1048576,13,FALSE))),0),2)</f>
        <v>0</v>
      </c>
    </row>
    <row r="1895" spans="18:55" x14ac:dyDescent="0.25">
      <c r="R1895" s="258"/>
      <c r="U1895">
        <f>ROUND(IFERROR(SUM(T1895*(VLOOKUP(S1895,API!1:1048576,13,FALSE))),0),2)</f>
        <v>0</v>
      </c>
      <c r="V1895">
        <f>ROUND(SUMIF(Investionen!A4:A5200,S1895,Investionen!G4:G5200),2)</f>
        <v>0</v>
      </c>
      <c r="BA1895" s="53"/>
      <c r="BB1895" s="53">
        <f>ROUND(SUMIF(Transaktionen!A4:A5200,BA1895,Transaktionen!B4:B5200),8)</f>
        <v>0</v>
      </c>
      <c r="BC1895" s="53">
        <f>ROUND(IFERROR(SUM(BB1895*(VLOOKUP(BA1895,API!1:1048576,13,FALSE))),0),2)</f>
        <v>0</v>
      </c>
    </row>
    <row r="1896" spans="18:55" x14ac:dyDescent="0.25">
      <c r="R1896" s="258"/>
      <c r="U1896">
        <f>ROUND(IFERROR(SUM(T1896*(VLOOKUP(S1896,API!1:1048576,13,FALSE))),0),2)</f>
        <v>0</v>
      </c>
      <c r="V1896">
        <f>ROUND(SUMIF(Investionen!A4:A5200,S1896,Investionen!G4:G5200),2)</f>
        <v>0</v>
      </c>
      <c r="BA1896" s="53"/>
      <c r="BB1896" s="53">
        <f>ROUND(SUMIF(Transaktionen!A4:A5200,BA1896,Transaktionen!B4:B5200),8)</f>
        <v>0</v>
      </c>
      <c r="BC1896" s="53">
        <f>ROUND(IFERROR(SUM(BB1896*(VLOOKUP(BA1896,API!1:1048576,13,FALSE))),0),2)</f>
        <v>0</v>
      </c>
    </row>
    <row r="1897" spans="18:55" x14ac:dyDescent="0.25">
      <c r="R1897" s="258"/>
      <c r="U1897">
        <f>ROUND(IFERROR(SUM(T1897*(VLOOKUP(S1897,API!1:1048576,13,FALSE))),0),2)</f>
        <v>0</v>
      </c>
      <c r="V1897">
        <f>ROUND(SUMIF(Investionen!A4:A5200,S1897,Investionen!G4:G5200),2)</f>
        <v>0</v>
      </c>
      <c r="BA1897" s="53"/>
      <c r="BB1897" s="53">
        <f>ROUND(SUMIF(Transaktionen!A4:A5200,BA1897,Transaktionen!B4:B5200),8)</f>
        <v>0</v>
      </c>
      <c r="BC1897" s="53">
        <f>ROUND(IFERROR(SUM(BB1897*(VLOOKUP(BA1897,API!1:1048576,13,FALSE))),0),2)</f>
        <v>0</v>
      </c>
    </row>
    <row r="1898" spans="18:55" x14ac:dyDescent="0.25">
      <c r="R1898" s="258"/>
      <c r="U1898">
        <f>ROUND(IFERROR(SUM(T1898*(VLOOKUP(S1898,API!1:1048576,13,FALSE))),0),2)</f>
        <v>0</v>
      </c>
      <c r="V1898">
        <f>ROUND(SUMIF(Investionen!A4:A5200,S1898,Investionen!G4:G5200),2)</f>
        <v>0</v>
      </c>
      <c r="BA1898" s="53"/>
      <c r="BB1898" s="53">
        <f>ROUND(SUMIF(Transaktionen!A4:A5200,BA1898,Transaktionen!B4:B5200),8)</f>
        <v>0</v>
      </c>
      <c r="BC1898" s="53">
        <f>ROUND(IFERROR(SUM(BB1898*(VLOOKUP(BA1898,API!1:1048576,13,FALSE))),0),2)</f>
        <v>0</v>
      </c>
    </row>
    <row r="1899" spans="18:55" x14ac:dyDescent="0.25">
      <c r="R1899" s="258"/>
      <c r="U1899">
        <f>ROUND(IFERROR(SUM(T1899*(VLOOKUP(S1899,API!1:1048576,13,FALSE))),0),2)</f>
        <v>0</v>
      </c>
      <c r="V1899">
        <f>ROUND(SUMIF(Investionen!A4:A5200,S1899,Investionen!G4:G5200),2)</f>
        <v>0</v>
      </c>
      <c r="BA1899" s="53"/>
      <c r="BB1899" s="53">
        <f>ROUND(SUMIF(Transaktionen!A4:A5200,BA1899,Transaktionen!B4:B5200),8)</f>
        <v>0</v>
      </c>
      <c r="BC1899" s="53">
        <f>ROUND(IFERROR(SUM(BB1899*(VLOOKUP(BA1899,API!1:1048576,13,FALSE))),0),2)</f>
        <v>0</v>
      </c>
    </row>
    <row r="1900" spans="18:55" x14ac:dyDescent="0.25">
      <c r="R1900" s="258"/>
      <c r="U1900">
        <f>ROUND(IFERROR(SUM(T1900*(VLOOKUP(S1900,API!1:1048576,13,FALSE))),0),2)</f>
        <v>0</v>
      </c>
      <c r="V1900">
        <f>ROUND(SUMIF(Investionen!A4:A5200,S1900,Investionen!G4:G5200),2)</f>
        <v>0</v>
      </c>
      <c r="BA1900" s="53"/>
      <c r="BB1900" s="53">
        <f>ROUND(SUMIF(Transaktionen!A4:A5200,BA1900,Transaktionen!B4:B5200),8)</f>
        <v>0</v>
      </c>
      <c r="BC1900" s="53">
        <f>ROUND(IFERROR(SUM(BB1900*(VLOOKUP(BA1900,API!1:1048576,13,FALSE))),0),2)</f>
        <v>0</v>
      </c>
    </row>
    <row r="1901" spans="18:55" x14ac:dyDescent="0.25">
      <c r="R1901" s="258"/>
      <c r="U1901">
        <f>ROUND(IFERROR(SUM(T1901*(VLOOKUP(S1901,API!1:1048576,13,FALSE))),0),2)</f>
        <v>0</v>
      </c>
      <c r="V1901">
        <f>ROUND(SUMIF(Investionen!A4:A5200,S1901,Investionen!G4:G5200),2)</f>
        <v>0</v>
      </c>
      <c r="BA1901" s="53"/>
      <c r="BB1901" s="53">
        <f>ROUND(SUMIF(Transaktionen!A4:A5200,BA1901,Transaktionen!B4:B5200),8)</f>
        <v>0</v>
      </c>
      <c r="BC1901" s="53">
        <f>ROUND(IFERROR(SUM(BB1901*(VLOOKUP(BA1901,API!1:1048576,13,FALSE))),0),2)</f>
        <v>0</v>
      </c>
    </row>
    <row r="1902" spans="18:55" x14ac:dyDescent="0.25">
      <c r="R1902" s="258"/>
      <c r="U1902">
        <f>ROUND(IFERROR(SUM(T1902*(VLOOKUP(S1902,API!1:1048576,13,FALSE))),0),2)</f>
        <v>0</v>
      </c>
      <c r="V1902">
        <f>ROUND(SUMIF(Investionen!A4:A5200,S1902,Investionen!G4:G5200),2)</f>
        <v>0</v>
      </c>
      <c r="BA1902" s="53"/>
      <c r="BB1902" s="53">
        <f>ROUND(SUMIF(Transaktionen!A4:A5200,BA1902,Transaktionen!B4:B5200),8)</f>
        <v>0</v>
      </c>
      <c r="BC1902" s="53">
        <f>ROUND(IFERROR(SUM(BB1902*(VLOOKUP(BA1902,API!1:1048576,13,FALSE))),0),2)</f>
        <v>0</v>
      </c>
    </row>
    <row r="1903" spans="18:55" x14ac:dyDescent="0.25">
      <c r="R1903" s="258"/>
      <c r="U1903">
        <f>ROUND(IFERROR(SUM(T1903*(VLOOKUP(S1903,API!1:1048576,13,FALSE))),0),2)</f>
        <v>0</v>
      </c>
      <c r="V1903">
        <f>ROUND(SUMIF(Investionen!A4:A5200,S1903,Investionen!G4:G5200),2)</f>
        <v>0</v>
      </c>
      <c r="BA1903" s="53"/>
      <c r="BB1903" s="53">
        <f>ROUND(SUMIF(Transaktionen!A4:A5200,BA1903,Transaktionen!B4:B5200),8)</f>
        <v>0</v>
      </c>
      <c r="BC1903" s="53">
        <f>ROUND(IFERROR(SUM(BB1903*(VLOOKUP(BA1903,API!1:1048576,13,FALSE))),0),2)</f>
        <v>0</v>
      </c>
    </row>
    <row r="1904" spans="18:55" x14ac:dyDescent="0.25">
      <c r="R1904" s="258"/>
      <c r="U1904">
        <f>ROUND(IFERROR(SUM(T1904*(VLOOKUP(S1904,API!1:1048576,13,FALSE))),0),2)</f>
        <v>0</v>
      </c>
      <c r="V1904">
        <f>ROUND(SUMIF(Investionen!A4:A5200,S1904,Investionen!G4:G5200),2)</f>
        <v>0</v>
      </c>
      <c r="BA1904" s="53"/>
      <c r="BB1904" s="53">
        <f>ROUND(SUMIF(Transaktionen!A4:A5200,BA1904,Transaktionen!B4:B5200),8)</f>
        <v>0</v>
      </c>
      <c r="BC1904" s="53">
        <f>ROUND(IFERROR(SUM(BB1904*(VLOOKUP(BA1904,API!1:1048576,13,FALSE))),0),2)</f>
        <v>0</v>
      </c>
    </row>
    <row r="1905" spans="18:55" x14ac:dyDescent="0.25">
      <c r="R1905" s="258"/>
      <c r="U1905">
        <f>ROUND(IFERROR(SUM(T1905*(VLOOKUP(S1905,API!1:1048576,13,FALSE))),0),2)</f>
        <v>0</v>
      </c>
      <c r="V1905">
        <f>ROUND(SUMIF(Investionen!A4:A5200,S1905,Investionen!G4:G5200),2)</f>
        <v>0</v>
      </c>
      <c r="BA1905" s="53"/>
      <c r="BB1905" s="53">
        <f>ROUND(SUMIF(Transaktionen!A4:A5200,BA1905,Transaktionen!B4:B5200),8)</f>
        <v>0</v>
      </c>
      <c r="BC1905" s="53">
        <f>ROUND(IFERROR(SUM(BB1905*(VLOOKUP(BA1905,API!1:1048576,13,FALSE))),0),2)</f>
        <v>0</v>
      </c>
    </row>
    <row r="1906" spans="18:55" x14ac:dyDescent="0.25">
      <c r="R1906" s="258"/>
      <c r="U1906">
        <f>ROUND(IFERROR(SUM(T1906*(VLOOKUP(S1906,API!1:1048576,13,FALSE))),0),2)</f>
        <v>0</v>
      </c>
      <c r="V1906">
        <f>ROUND(SUMIF(Investionen!A4:A5200,S1906,Investionen!G4:G5200),2)</f>
        <v>0</v>
      </c>
      <c r="BA1906" s="53"/>
      <c r="BB1906" s="53">
        <f>ROUND(SUMIF(Transaktionen!A4:A5200,BA1906,Transaktionen!B4:B5200),8)</f>
        <v>0</v>
      </c>
      <c r="BC1906" s="53">
        <f>ROUND(IFERROR(SUM(BB1906*(VLOOKUP(BA1906,API!1:1048576,13,FALSE))),0),2)</f>
        <v>0</v>
      </c>
    </row>
    <row r="1907" spans="18:55" x14ac:dyDescent="0.25">
      <c r="R1907" s="258"/>
      <c r="U1907">
        <f>ROUND(IFERROR(SUM(T1907*(VLOOKUP(S1907,API!1:1048576,13,FALSE))),0),2)</f>
        <v>0</v>
      </c>
      <c r="V1907">
        <f>ROUND(SUMIF(Investionen!A4:A5200,S1907,Investionen!G4:G5200),2)</f>
        <v>0</v>
      </c>
      <c r="BA1907" s="53"/>
      <c r="BB1907" s="53">
        <f>ROUND(SUMIF(Transaktionen!A4:A5200,BA1907,Transaktionen!B4:B5200),8)</f>
        <v>0</v>
      </c>
      <c r="BC1907" s="53">
        <f>ROUND(IFERROR(SUM(BB1907*(VLOOKUP(BA1907,API!1:1048576,13,FALSE))),0),2)</f>
        <v>0</v>
      </c>
    </row>
    <row r="1908" spans="18:55" x14ac:dyDescent="0.25">
      <c r="R1908" s="258"/>
      <c r="U1908">
        <f>ROUND(IFERROR(SUM(T1908*(VLOOKUP(S1908,API!1:1048576,13,FALSE))),0),2)</f>
        <v>0</v>
      </c>
      <c r="V1908">
        <f>ROUND(SUMIF(Investionen!A4:A5200,S1908,Investionen!G4:G5200),2)</f>
        <v>0</v>
      </c>
      <c r="BA1908" s="53"/>
      <c r="BB1908" s="53">
        <f>ROUND(SUMIF(Transaktionen!A4:A5200,BA1908,Transaktionen!B4:B5200),8)</f>
        <v>0</v>
      </c>
      <c r="BC1908" s="53">
        <f>ROUND(IFERROR(SUM(BB1908*(VLOOKUP(BA1908,API!1:1048576,13,FALSE))),0),2)</f>
        <v>0</v>
      </c>
    </row>
    <row r="1909" spans="18:55" x14ac:dyDescent="0.25">
      <c r="R1909" s="258"/>
      <c r="U1909">
        <f>ROUND(IFERROR(SUM(T1909*(VLOOKUP(S1909,API!1:1048576,13,FALSE))),0),2)</f>
        <v>0</v>
      </c>
      <c r="V1909">
        <f>ROUND(SUMIF(Investionen!A4:A5200,S1909,Investionen!G4:G5200),2)</f>
        <v>0</v>
      </c>
      <c r="BA1909" s="53"/>
      <c r="BB1909" s="53">
        <f>ROUND(SUMIF(Transaktionen!A4:A5200,BA1909,Transaktionen!B4:B5200),8)</f>
        <v>0</v>
      </c>
      <c r="BC1909" s="53">
        <f>ROUND(IFERROR(SUM(BB1909*(VLOOKUP(BA1909,API!1:1048576,13,FALSE))),0),2)</f>
        <v>0</v>
      </c>
    </row>
    <row r="1910" spans="18:55" x14ac:dyDescent="0.25">
      <c r="R1910" s="258"/>
      <c r="U1910">
        <f>ROUND(IFERROR(SUM(T1910*(VLOOKUP(S1910,API!1:1048576,13,FALSE))),0),2)</f>
        <v>0</v>
      </c>
      <c r="V1910">
        <f>ROUND(SUMIF(Investionen!A4:A5200,S1910,Investionen!G4:G5200),2)</f>
        <v>0</v>
      </c>
      <c r="BA1910" s="53"/>
      <c r="BB1910" s="53">
        <f>ROUND(SUMIF(Transaktionen!A4:A5200,BA1910,Transaktionen!B4:B5200),8)</f>
        <v>0</v>
      </c>
      <c r="BC1910" s="53">
        <f>ROUND(IFERROR(SUM(BB1910*(VLOOKUP(BA1910,API!1:1048576,13,FALSE))),0),2)</f>
        <v>0</v>
      </c>
    </row>
    <row r="1911" spans="18:55" x14ac:dyDescent="0.25">
      <c r="R1911" s="258"/>
      <c r="U1911">
        <f>ROUND(IFERROR(SUM(T1911*(VLOOKUP(S1911,API!1:1048576,13,FALSE))),0),2)</f>
        <v>0</v>
      </c>
      <c r="V1911">
        <f>ROUND(SUMIF(Investionen!A4:A5200,S1911,Investionen!G4:G5200),2)</f>
        <v>0</v>
      </c>
      <c r="BA1911" s="53"/>
      <c r="BB1911" s="53">
        <f>ROUND(SUMIF(Transaktionen!A4:A5200,BA1911,Transaktionen!B4:B5200),8)</f>
        <v>0</v>
      </c>
      <c r="BC1911" s="53">
        <f>ROUND(IFERROR(SUM(BB1911*(VLOOKUP(BA1911,API!1:1048576,13,FALSE))),0),2)</f>
        <v>0</v>
      </c>
    </row>
    <row r="1912" spans="18:55" x14ac:dyDescent="0.25">
      <c r="R1912" s="258"/>
      <c r="U1912">
        <f>ROUND(IFERROR(SUM(T1912*(VLOOKUP(S1912,API!1:1048576,13,FALSE))),0),2)</f>
        <v>0</v>
      </c>
      <c r="V1912">
        <f>ROUND(SUMIF(Investionen!A4:A5200,S1912,Investionen!G4:G5200),2)</f>
        <v>0</v>
      </c>
      <c r="BA1912" s="53"/>
      <c r="BB1912" s="53">
        <f>ROUND(SUMIF(Transaktionen!A4:A5200,BA1912,Transaktionen!B4:B5200),8)</f>
        <v>0</v>
      </c>
      <c r="BC1912" s="53">
        <f>ROUND(IFERROR(SUM(BB1912*(VLOOKUP(BA1912,API!1:1048576,13,FALSE))),0),2)</f>
        <v>0</v>
      </c>
    </row>
    <row r="1913" spans="18:55" x14ac:dyDescent="0.25">
      <c r="R1913" s="258"/>
      <c r="U1913">
        <f>ROUND(IFERROR(SUM(T1913*(VLOOKUP(S1913,API!1:1048576,13,FALSE))),0),2)</f>
        <v>0</v>
      </c>
      <c r="V1913">
        <f>ROUND(SUMIF(Investionen!A4:A5200,S1913,Investionen!G4:G5200),2)</f>
        <v>0</v>
      </c>
      <c r="BA1913" s="53"/>
      <c r="BB1913" s="53">
        <f>ROUND(SUMIF(Transaktionen!A4:A5200,BA1913,Transaktionen!B4:B5200),8)</f>
        <v>0</v>
      </c>
      <c r="BC1913" s="53">
        <f>ROUND(IFERROR(SUM(BB1913*(VLOOKUP(BA1913,API!1:1048576,13,FALSE))),0),2)</f>
        <v>0</v>
      </c>
    </row>
    <row r="1914" spans="18:55" x14ac:dyDescent="0.25">
      <c r="R1914" s="258"/>
      <c r="U1914">
        <f>ROUND(IFERROR(SUM(T1914*(VLOOKUP(S1914,API!1:1048576,13,FALSE))),0),2)</f>
        <v>0</v>
      </c>
      <c r="V1914">
        <f>ROUND(SUMIF(Investionen!A4:A5200,S1914,Investionen!G4:G5200),2)</f>
        <v>0</v>
      </c>
      <c r="BA1914" s="53"/>
      <c r="BB1914" s="53">
        <f>ROUND(SUMIF(Transaktionen!A4:A5200,BA1914,Transaktionen!B4:B5200),8)</f>
        <v>0</v>
      </c>
      <c r="BC1914" s="53">
        <f>ROUND(IFERROR(SUM(BB1914*(VLOOKUP(BA1914,API!1:1048576,13,FALSE))),0),2)</f>
        <v>0</v>
      </c>
    </row>
    <row r="1915" spans="18:55" x14ac:dyDescent="0.25">
      <c r="R1915" s="258"/>
      <c r="U1915">
        <f>ROUND(IFERROR(SUM(T1915*(VLOOKUP(S1915,API!1:1048576,13,FALSE))),0),2)</f>
        <v>0</v>
      </c>
      <c r="V1915">
        <f>ROUND(SUMIF(Investionen!A4:A5200,S1915,Investionen!G4:G5200),2)</f>
        <v>0</v>
      </c>
      <c r="BA1915" s="53"/>
      <c r="BB1915" s="53">
        <f>ROUND(SUMIF(Transaktionen!A4:A5200,BA1915,Transaktionen!B4:B5200),8)</f>
        <v>0</v>
      </c>
      <c r="BC1915" s="53">
        <f>ROUND(IFERROR(SUM(BB1915*(VLOOKUP(BA1915,API!1:1048576,13,FALSE))),0),2)</f>
        <v>0</v>
      </c>
    </row>
    <row r="1916" spans="18:55" x14ac:dyDescent="0.25">
      <c r="R1916" s="258"/>
      <c r="U1916">
        <f>ROUND(IFERROR(SUM(T1916*(VLOOKUP(S1916,API!1:1048576,13,FALSE))),0),2)</f>
        <v>0</v>
      </c>
      <c r="V1916">
        <f>ROUND(SUMIF(Investionen!A4:A5200,S1916,Investionen!G4:G5200),2)</f>
        <v>0</v>
      </c>
      <c r="BA1916" s="53"/>
      <c r="BB1916" s="53">
        <f>ROUND(SUMIF(Transaktionen!A4:A5200,BA1916,Transaktionen!B4:B5200),8)</f>
        <v>0</v>
      </c>
      <c r="BC1916" s="53">
        <f>ROUND(IFERROR(SUM(BB1916*(VLOOKUP(BA1916,API!1:1048576,13,FALSE))),0),2)</f>
        <v>0</v>
      </c>
    </row>
    <row r="1917" spans="18:55" x14ac:dyDescent="0.25">
      <c r="R1917" s="258"/>
      <c r="U1917">
        <f>ROUND(IFERROR(SUM(T1917*(VLOOKUP(S1917,API!1:1048576,13,FALSE))),0),2)</f>
        <v>0</v>
      </c>
      <c r="V1917">
        <f>ROUND(SUMIF(Investionen!A4:A5200,S1917,Investionen!G4:G5200),2)</f>
        <v>0</v>
      </c>
      <c r="BA1917" s="53"/>
      <c r="BB1917" s="53">
        <f>ROUND(SUMIF(Transaktionen!A4:A5200,BA1917,Transaktionen!B4:B5200),8)</f>
        <v>0</v>
      </c>
      <c r="BC1917" s="53">
        <f>ROUND(IFERROR(SUM(BB1917*(VLOOKUP(BA1917,API!1:1048576,13,FALSE))),0),2)</f>
        <v>0</v>
      </c>
    </row>
    <row r="1918" spans="18:55" x14ac:dyDescent="0.25">
      <c r="R1918" s="258"/>
      <c r="U1918">
        <f>ROUND(IFERROR(SUM(T1918*(VLOOKUP(S1918,API!1:1048576,13,FALSE))),0),2)</f>
        <v>0</v>
      </c>
      <c r="V1918">
        <f>ROUND(SUMIF(Investionen!A4:A5200,S1918,Investionen!G4:G5200),2)</f>
        <v>0</v>
      </c>
      <c r="BA1918" s="53"/>
      <c r="BB1918" s="53">
        <f>ROUND(SUMIF(Transaktionen!A4:A5200,BA1918,Transaktionen!B4:B5200),8)</f>
        <v>0</v>
      </c>
      <c r="BC1918" s="53">
        <f>ROUND(IFERROR(SUM(BB1918*(VLOOKUP(BA1918,API!1:1048576,13,FALSE))),0),2)</f>
        <v>0</v>
      </c>
    </row>
    <row r="1919" spans="18:55" x14ac:dyDescent="0.25">
      <c r="R1919" s="258"/>
      <c r="U1919">
        <f>ROUND(IFERROR(SUM(T1919*(VLOOKUP(S1919,API!1:1048576,13,FALSE))),0),2)</f>
        <v>0</v>
      </c>
      <c r="V1919">
        <f>ROUND(SUMIF(Investionen!A4:A5200,S1919,Investionen!G4:G5200),2)</f>
        <v>0</v>
      </c>
      <c r="BA1919" s="53"/>
      <c r="BB1919" s="53">
        <f>ROUND(SUMIF(Transaktionen!A4:A5200,BA1919,Transaktionen!B4:B5200),8)</f>
        <v>0</v>
      </c>
      <c r="BC1919" s="53">
        <f>ROUND(IFERROR(SUM(BB1919*(VLOOKUP(BA1919,API!1:1048576,13,FALSE))),0),2)</f>
        <v>0</v>
      </c>
    </row>
    <row r="1920" spans="18:55" x14ac:dyDescent="0.25">
      <c r="R1920" s="258"/>
      <c r="U1920">
        <f>ROUND(IFERROR(SUM(T1920*(VLOOKUP(S1920,API!1:1048576,13,FALSE))),0),2)</f>
        <v>0</v>
      </c>
      <c r="V1920">
        <f>ROUND(SUMIF(Investionen!A4:A5200,S1920,Investionen!G4:G5200),2)</f>
        <v>0</v>
      </c>
      <c r="BA1920" s="53"/>
      <c r="BB1920" s="53">
        <f>ROUND(SUMIF(Transaktionen!A4:A5200,BA1920,Transaktionen!B4:B5200),8)</f>
        <v>0</v>
      </c>
      <c r="BC1920" s="53">
        <f>ROUND(IFERROR(SUM(BB1920*(VLOOKUP(BA1920,API!1:1048576,13,FALSE))),0),2)</f>
        <v>0</v>
      </c>
    </row>
    <row r="1921" spans="18:55" x14ac:dyDescent="0.25">
      <c r="R1921" s="258"/>
      <c r="U1921">
        <f>ROUND(IFERROR(SUM(T1921*(VLOOKUP(S1921,API!1:1048576,13,FALSE))),0),2)</f>
        <v>0</v>
      </c>
      <c r="V1921">
        <f>ROUND(SUMIF(Investionen!A4:A5200,S1921,Investionen!G4:G5200),2)</f>
        <v>0</v>
      </c>
      <c r="BA1921" s="53"/>
      <c r="BB1921" s="53">
        <f>ROUND(SUMIF(Transaktionen!A4:A5200,BA1921,Transaktionen!B4:B5200),8)</f>
        <v>0</v>
      </c>
      <c r="BC1921" s="53">
        <f>ROUND(IFERROR(SUM(BB1921*(VLOOKUP(BA1921,API!1:1048576,13,FALSE))),0),2)</f>
        <v>0</v>
      </c>
    </row>
    <row r="1922" spans="18:55" x14ac:dyDescent="0.25">
      <c r="R1922" s="258"/>
      <c r="U1922">
        <f>ROUND(IFERROR(SUM(T1922*(VLOOKUP(S1922,API!1:1048576,13,FALSE))),0),2)</f>
        <v>0</v>
      </c>
      <c r="V1922">
        <f>ROUND(SUMIF(Investionen!A4:A5200,S1922,Investionen!G4:G5200),2)</f>
        <v>0</v>
      </c>
      <c r="BA1922" s="53"/>
      <c r="BB1922" s="53">
        <f>ROUND(SUMIF(Transaktionen!A4:A5200,BA1922,Transaktionen!B4:B5200),8)</f>
        <v>0</v>
      </c>
      <c r="BC1922" s="53">
        <f>ROUND(IFERROR(SUM(BB1922*(VLOOKUP(BA1922,API!1:1048576,13,FALSE))),0),2)</f>
        <v>0</v>
      </c>
    </row>
    <row r="1923" spans="18:55" x14ac:dyDescent="0.25">
      <c r="R1923" s="258"/>
      <c r="U1923">
        <f>ROUND(IFERROR(SUM(T1923*(VLOOKUP(S1923,API!1:1048576,13,FALSE))),0),2)</f>
        <v>0</v>
      </c>
      <c r="V1923">
        <f>ROUND(SUMIF(Investionen!A4:A5200,S1923,Investionen!G4:G5200),2)</f>
        <v>0</v>
      </c>
      <c r="BA1923" s="53"/>
      <c r="BB1923" s="53">
        <f>ROUND(SUMIF(Transaktionen!A4:A5200,BA1923,Transaktionen!B4:B5200),8)</f>
        <v>0</v>
      </c>
      <c r="BC1923" s="53">
        <f>ROUND(IFERROR(SUM(BB1923*(VLOOKUP(BA1923,API!1:1048576,13,FALSE))),0),2)</f>
        <v>0</v>
      </c>
    </row>
    <row r="1924" spans="18:55" x14ac:dyDescent="0.25">
      <c r="R1924" s="258"/>
      <c r="U1924">
        <f>ROUND(IFERROR(SUM(T1924*(VLOOKUP(S1924,API!1:1048576,13,FALSE))),0),2)</f>
        <v>0</v>
      </c>
      <c r="V1924">
        <f>ROUND(SUMIF(Investionen!A4:A5200,S1924,Investionen!G4:G5200),2)</f>
        <v>0</v>
      </c>
      <c r="BA1924" s="53"/>
      <c r="BB1924" s="53">
        <f>ROUND(SUMIF(Transaktionen!A4:A5200,BA1924,Transaktionen!B4:B5200),8)</f>
        <v>0</v>
      </c>
      <c r="BC1924" s="53">
        <f>ROUND(IFERROR(SUM(BB1924*(VLOOKUP(BA1924,API!1:1048576,13,FALSE))),0),2)</f>
        <v>0</v>
      </c>
    </row>
    <row r="1925" spans="18:55" x14ac:dyDescent="0.25">
      <c r="R1925" s="258"/>
      <c r="U1925">
        <f>ROUND(IFERROR(SUM(T1925*(VLOOKUP(S1925,API!1:1048576,13,FALSE))),0),2)</f>
        <v>0</v>
      </c>
      <c r="V1925">
        <f>ROUND(SUMIF(Investionen!A4:A5200,S1925,Investionen!G4:G5200),2)</f>
        <v>0</v>
      </c>
      <c r="BA1925" s="53"/>
      <c r="BB1925" s="53">
        <f>ROUND(SUMIF(Transaktionen!A4:A5200,BA1925,Transaktionen!B4:B5200),8)</f>
        <v>0</v>
      </c>
      <c r="BC1925" s="53">
        <f>ROUND(IFERROR(SUM(BB1925*(VLOOKUP(BA1925,API!1:1048576,13,FALSE))),0),2)</f>
        <v>0</v>
      </c>
    </row>
    <row r="1926" spans="18:55" x14ac:dyDescent="0.25">
      <c r="R1926" s="258"/>
      <c r="U1926">
        <f>ROUND(IFERROR(SUM(T1926*(VLOOKUP(S1926,API!1:1048576,13,FALSE))),0),2)</f>
        <v>0</v>
      </c>
      <c r="V1926">
        <f>ROUND(SUMIF(Investionen!A4:A5200,S1926,Investionen!G4:G5200),2)</f>
        <v>0</v>
      </c>
      <c r="BA1926" s="53"/>
      <c r="BB1926" s="53">
        <f>ROUND(SUMIF(Transaktionen!A4:A5200,BA1926,Transaktionen!B4:B5200),8)</f>
        <v>0</v>
      </c>
      <c r="BC1926" s="53">
        <f>ROUND(IFERROR(SUM(BB1926*(VLOOKUP(BA1926,API!1:1048576,13,FALSE))),0),2)</f>
        <v>0</v>
      </c>
    </row>
    <row r="1927" spans="18:55" x14ac:dyDescent="0.25">
      <c r="R1927" s="258"/>
      <c r="U1927">
        <f>ROUND(IFERROR(SUM(T1927*(VLOOKUP(S1927,API!1:1048576,13,FALSE))),0),2)</f>
        <v>0</v>
      </c>
      <c r="V1927">
        <f>ROUND(SUMIF(Investionen!A4:A5200,S1927,Investionen!G4:G5200),2)</f>
        <v>0</v>
      </c>
      <c r="BA1927" s="53"/>
      <c r="BB1927" s="53">
        <f>ROUND(SUMIF(Transaktionen!A4:A5200,BA1927,Transaktionen!B4:B5200),8)</f>
        <v>0</v>
      </c>
      <c r="BC1927" s="53">
        <f>ROUND(IFERROR(SUM(BB1927*(VLOOKUP(BA1927,API!1:1048576,13,FALSE))),0),2)</f>
        <v>0</v>
      </c>
    </row>
    <row r="1928" spans="18:55" x14ac:dyDescent="0.25">
      <c r="R1928" s="258"/>
      <c r="U1928">
        <f>ROUND(IFERROR(SUM(T1928*(VLOOKUP(S1928,API!1:1048576,13,FALSE))),0),2)</f>
        <v>0</v>
      </c>
      <c r="V1928">
        <f>ROUND(SUMIF(Investionen!A4:A5200,S1928,Investionen!G4:G5200),2)</f>
        <v>0</v>
      </c>
      <c r="BA1928" s="53"/>
      <c r="BB1928" s="53">
        <f>ROUND(SUMIF(Transaktionen!A4:A5200,BA1928,Transaktionen!B4:B5200),8)</f>
        <v>0</v>
      </c>
      <c r="BC1928" s="53">
        <f>ROUND(IFERROR(SUM(BB1928*(VLOOKUP(BA1928,API!1:1048576,13,FALSE))),0),2)</f>
        <v>0</v>
      </c>
    </row>
    <row r="1929" spans="18:55" x14ac:dyDescent="0.25">
      <c r="R1929" s="258"/>
      <c r="U1929">
        <f>ROUND(IFERROR(SUM(T1929*(VLOOKUP(S1929,API!1:1048576,13,FALSE))),0),2)</f>
        <v>0</v>
      </c>
      <c r="V1929">
        <f>ROUND(SUMIF(Investionen!A4:A5200,S1929,Investionen!G4:G5200),2)</f>
        <v>0</v>
      </c>
      <c r="BA1929" s="53"/>
      <c r="BB1929" s="53">
        <f>ROUND(SUMIF(Transaktionen!A4:A5200,BA1929,Transaktionen!B4:B5200),8)</f>
        <v>0</v>
      </c>
      <c r="BC1929" s="53">
        <f>ROUND(IFERROR(SUM(BB1929*(VLOOKUP(BA1929,API!1:1048576,13,FALSE))),0),2)</f>
        <v>0</v>
      </c>
    </row>
    <row r="1930" spans="18:55" x14ac:dyDescent="0.25">
      <c r="R1930" s="258"/>
      <c r="U1930">
        <f>ROUND(IFERROR(SUM(T1930*(VLOOKUP(S1930,API!1:1048576,13,FALSE))),0),2)</f>
        <v>0</v>
      </c>
      <c r="V1930">
        <f>ROUND(SUMIF(Investionen!A4:A5200,S1930,Investionen!G4:G5200),2)</f>
        <v>0</v>
      </c>
      <c r="BA1930" s="53"/>
      <c r="BB1930" s="53">
        <f>ROUND(SUMIF(Transaktionen!A4:A5200,BA1930,Transaktionen!B4:B5200),8)</f>
        <v>0</v>
      </c>
      <c r="BC1930" s="53">
        <f>ROUND(IFERROR(SUM(BB1930*(VLOOKUP(BA1930,API!1:1048576,13,FALSE))),0),2)</f>
        <v>0</v>
      </c>
    </row>
    <row r="1931" spans="18:55" x14ac:dyDescent="0.25">
      <c r="R1931" s="258"/>
      <c r="U1931">
        <f>ROUND(IFERROR(SUM(T1931*(VLOOKUP(S1931,API!1:1048576,13,FALSE))),0),2)</f>
        <v>0</v>
      </c>
      <c r="V1931">
        <f>ROUND(SUMIF(Investionen!A4:A5200,S1931,Investionen!G4:G5200),2)</f>
        <v>0</v>
      </c>
      <c r="BA1931" s="53"/>
      <c r="BB1931" s="53">
        <f>ROUND(SUMIF(Transaktionen!A4:A5200,BA1931,Transaktionen!B4:B5200),8)</f>
        <v>0</v>
      </c>
      <c r="BC1931" s="53">
        <f>ROUND(IFERROR(SUM(BB1931*(VLOOKUP(BA1931,API!1:1048576,13,FALSE))),0),2)</f>
        <v>0</v>
      </c>
    </row>
    <row r="1932" spans="18:55" x14ac:dyDescent="0.25">
      <c r="R1932" s="258"/>
      <c r="U1932">
        <f>ROUND(IFERROR(SUM(T1932*(VLOOKUP(S1932,API!1:1048576,13,FALSE))),0),2)</f>
        <v>0</v>
      </c>
      <c r="V1932">
        <f>ROUND(SUMIF(Investionen!A4:A5200,S1932,Investionen!G4:G5200),2)</f>
        <v>0</v>
      </c>
      <c r="BA1932" s="53"/>
      <c r="BB1932" s="53">
        <f>ROUND(SUMIF(Transaktionen!A4:A5200,BA1932,Transaktionen!B4:B5200),8)</f>
        <v>0</v>
      </c>
      <c r="BC1932" s="53">
        <f>ROUND(IFERROR(SUM(BB1932*(VLOOKUP(BA1932,API!1:1048576,13,FALSE))),0),2)</f>
        <v>0</v>
      </c>
    </row>
    <row r="1933" spans="18:55" x14ac:dyDescent="0.25">
      <c r="R1933" s="258"/>
      <c r="U1933">
        <f>ROUND(IFERROR(SUM(T1933*(VLOOKUP(S1933,API!1:1048576,13,FALSE))),0),2)</f>
        <v>0</v>
      </c>
      <c r="V1933">
        <f>ROUND(SUMIF(Investionen!A4:A5200,S1933,Investionen!G4:G5200),2)</f>
        <v>0</v>
      </c>
      <c r="BA1933" s="53"/>
      <c r="BB1933" s="53">
        <f>ROUND(SUMIF(Transaktionen!A4:A5200,BA1933,Transaktionen!B4:B5200),8)</f>
        <v>0</v>
      </c>
      <c r="BC1933" s="53">
        <f>ROUND(IFERROR(SUM(BB1933*(VLOOKUP(BA1933,API!1:1048576,13,FALSE))),0),2)</f>
        <v>0</v>
      </c>
    </row>
    <row r="1934" spans="18:55" x14ac:dyDescent="0.25">
      <c r="R1934" s="258"/>
      <c r="U1934">
        <f>ROUND(IFERROR(SUM(T1934*(VLOOKUP(S1934,API!1:1048576,13,FALSE))),0),2)</f>
        <v>0</v>
      </c>
      <c r="V1934">
        <f>ROUND(SUMIF(Investionen!A4:A5200,S1934,Investionen!G4:G5200),2)</f>
        <v>0</v>
      </c>
      <c r="BA1934" s="53"/>
      <c r="BB1934" s="53">
        <f>ROUND(SUMIF(Transaktionen!A4:A5200,BA1934,Transaktionen!B4:B5200),8)</f>
        <v>0</v>
      </c>
      <c r="BC1934" s="53">
        <f>ROUND(IFERROR(SUM(BB1934*(VLOOKUP(BA1934,API!1:1048576,13,FALSE))),0),2)</f>
        <v>0</v>
      </c>
    </row>
    <row r="1935" spans="18:55" x14ac:dyDescent="0.25">
      <c r="R1935" s="258"/>
      <c r="U1935">
        <f>ROUND(IFERROR(SUM(T1935*(VLOOKUP(S1935,API!1:1048576,13,FALSE))),0),2)</f>
        <v>0</v>
      </c>
      <c r="V1935">
        <f>ROUND(SUMIF(Investionen!A4:A5200,S1935,Investionen!G4:G5200),2)</f>
        <v>0</v>
      </c>
      <c r="BA1935" s="53"/>
      <c r="BB1935" s="53">
        <f>ROUND(SUMIF(Transaktionen!A4:A5200,BA1935,Transaktionen!B4:B5200),8)</f>
        <v>0</v>
      </c>
      <c r="BC1935" s="53">
        <f>ROUND(IFERROR(SUM(BB1935*(VLOOKUP(BA1935,API!1:1048576,13,FALSE))),0),2)</f>
        <v>0</v>
      </c>
    </row>
    <row r="1936" spans="18:55" x14ac:dyDescent="0.25">
      <c r="R1936" s="258"/>
      <c r="U1936">
        <f>ROUND(IFERROR(SUM(T1936*(VLOOKUP(S1936,API!1:1048576,13,FALSE))),0),2)</f>
        <v>0</v>
      </c>
      <c r="V1936">
        <f>ROUND(SUMIF(Investionen!A4:A5200,S1936,Investionen!G4:G5200),2)</f>
        <v>0</v>
      </c>
      <c r="BA1936" s="53"/>
      <c r="BB1936" s="53">
        <f>ROUND(SUMIF(Transaktionen!A4:A5200,BA1936,Transaktionen!B4:B5200),8)</f>
        <v>0</v>
      </c>
      <c r="BC1936" s="53">
        <f>ROUND(IFERROR(SUM(BB1936*(VLOOKUP(BA1936,API!1:1048576,13,FALSE))),0),2)</f>
        <v>0</v>
      </c>
    </row>
    <row r="1937" spans="18:55" x14ac:dyDescent="0.25">
      <c r="R1937" s="258"/>
      <c r="U1937">
        <f>ROUND(IFERROR(SUM(T1937*(VLOOKUP(S1937,API!1:1048576,13,FALSE))),0),2)</f>
        <v>0</v>
      </c>
      <c r="V1937">
        <f>ROUND(SUMIF(Investionen!A4:A5200,S1937,Investionen!G4:G5200),2)</f>
        <v>0</v>
      </c>
      <c r="BA1937" s="53"/>
      <c r="BB1937" s="53">
        <f>ROUND(SUMIF(Transaktionen!A4:A5200,BA1937,Transaktionen!B4:B5200),8)</f>
        <v>0</v>
      </c>
      <c r="BC1937" s="53">
        <f>ROUND(IFERROR(SUM(BB1937*(VLOOKUP(BA1937,API!1:1048576,13,FALSE))),0),2)</f>
        <v>0</v>
      </c>
    </row>
    <row r="1938" spans="18:55" x14ac:dyDescent="0.25">
      <c r="R1938" s="258"/>
      <c r="U1938">
        <f>ROUND(IFERROR(SUM(T1938*(VLOOKUP(S1938,API!1:1048576,13,FALSE))),0),2)</f>
        <v>0</v>
      </c>
      <c r="V1938">
        <f>ROUND(SUMIF(Investionen!A4:A5200,S1938,Investionen!G4:G5200),2)</f>
        <v>0</v>
      </c>
      <c r="BA1938" s="53"/>
      <c r="BB1938" s="53">
        <f>ROUND(SUMIF(Transaktionen!A4:A5200,BA1938,Transaktionen!B4:B5200),8)</f>
        <v>0</v>
      </c>
      <c r="BC1938" s="53">
        <f>ROUND(IFERROR(SUM(BB1938*(VLOOKUP(BA1938,API!1:1048576,13,FALSE))),0),2)</f>
        <v>0</v>
      </c>
    </row>
    <row r="1939" spans="18:55" x14ac:dyDescent="0.25">
      <c r="R1939" s="258"/>
      <c r="U1939">
        <f>ROUND(IFERROR(SUM(T1939*(VLOOKUP(S1939,API!1:1048576,13,FALSE))),0),2)</f>
        <v>0</v>
      </c>
      <c r="V1939">
        <f>ROUND(SUMIF(Investionen!A4:A5200,S1939,Investionen!G4:G5200),2)</f>
        <v>0</v>
      </c>
      <c r="BA1939" s="53"/>
      <c r="BB1939" s="53">
        <f>ROUND(SUMIF(Transaktionen!A4:A5200,BA1939,Transaktionen!B4:B5200),8)</f>
        <v>0</v>
      </c>
      <c r="BC1939" s="53">
        <f>ROUND(IFERROR(SUM(BB1939*(VLOOKUP(BA1939,API!1:1048576,13,FALSE))),0),2)</f>
        <v>0</v>
      </c>
    </row>
    <row r="1940" spans="18:55" x14ac:dyDescent="0.25">
      <c r="R1940" s="258"/>
      <c r="U1940">
        <f>ROUND(IFERROR(SUM(T1940*(VLOOKUP(S1940,API!1:1048576,13,FALSE))),0),2)</f>
        <v>0</v>
      </c>
      <c r="V1940">
        <f>ROUND(SUMIF(Investionen!A4:A5200,S1940,Investionen!G4:G5200),2)</f>
        <v>0</v>
      </c>
      <c r="BA1940" s="53"/>
      <c r="BB1940" s="53">
        <f>ROUND(SUMIF(Transaktionen!A4:A5200,BA1940,Transaktionen!B4:B5200),8)</f>
        <v>0</v>
      </c>
      <c r="BC1940" s="53">
        <f>ROUND(IFERROR(SUM(BB1940*(VLOOKUP(BA1940,API!1:1048576,13,FALSE))),0),2)</f>
        <v>0</v>
      </c>
    </row>
    <row r="1941" spans="18:55" x14ac:dyDescent="0.25">
      <c r="R1941" s="258"/>
      <c r="U1941">
        <f>ROUND(IFERROR(SUM(T1941*(VLOOKUP(S1941,API!1:1048576,13,FALSE))),0),2)</f>
        <v>0</v>
      </c>
      <c r="V1941">
        <f>ROUND(SUMIF(Investionen!A4:A5200,S1941,Investionen!G4:G5200),2)</f>
        <v>0</v>
      </c>
      <c r="BA1941" s="53"/>
      <c r="BB1941" s="53">
        <f>ROUND(SUMIF(Transaktionen!A4:A5200,BA1941,Transaktionen!B4:B5200),8)</f>
        <v>0</v>
      </c>
      <c r="BC1941" s="53">
        <f>ROUND(IFERROR(SUM(BB1941*(VLOOKUP(BA1941,API!1:1048576,13,FALSE))),0),2)</f>
        <v>0</v>
      </c>
    </row>
    <row r="1942" spans="18:55" x14ac:dyDescent="0.25">
      <c r="R1942" s="258"/>
      <c r="U1942">
        <f>ROUND(IFERROR(SUM(T1942*(VLOOKUP(S1942,API!1:1048576,13,FALSE))),0),2)</f>
        <v>0</v>
      </c>
      <c r="V1942">
        <f>ROUND(SUMIF(Investionen!A4:A5200,S1942,Investionen!G4:G5200),2)</f>
        <v>0</v>
      </c>
      <c r="BA1942" s="53"/>
      <c r="BB1942" s="53">
        <f>ROUND(SUMIF(Transaktionen!A4:A5200,BA1942,Transaktionen!B4:B5200),8)</f>
        <v>0</v>
      </c>
      <c r="BC1942" s="53">
        <f>ROUND(IFERROR(SUM(BB1942*(VLOOKUP(BA1942,API!1:1048576,13,FALSE))),0),2)</f>
        <v>0</v>
      </c>
    </row>
    <row r="1943" spans="18:55" x14ac:dyDescent="0.25">
      <c r="R1943" s="258"/>
      <c r="U1943">
        <f>ROUND(IFERROR(SUM(T1943*(VLOOKUP(S1943,API!1:1048576,13,FALSE))),0),2)</f>
        <v>0</v>
      </c>
      <c r="V1943">
        <f>ROUND(SUMIF(Investionen!A4:A5200,S1943,Investionen!G4:G5200),2)</f>
        <v>0</v>
      </c>
      <c r="BA1943" s="53"/>
      <c r="BB1943" s="53">
        <f>ROUND(SUMIF(Transaktionen!A4:A5200,BA1943,Transaktionen!B4:B5200),8)</f>
        <v>0</v>
      </c>
      <c r="BC1943" s="53">
        <f>ROUND(IFERROR(SUM(BB1943*(VLOOKUP(BA1943,API!1:1048576,13,FALSE))),0),2)</f>
        <v>0</v>
      </c>
    </row>
    <row r="1944" spans="18:55" x14ac:dyDescent="0.25">
      <c r="R1944" s="258"/>
      <c r="U1944">
        <f>ROUND(IFERROR(SUM(T1944*(VLOOKUP(S1944,API!1:1048576,13,FALSE))),0),2)</f>
        <v>0</v>
      </c>
      <c r="V1944">
        <f>ROUND(SUMIF(Investionen!A4:A5200,S1944,Investionen!G4:G5200),2)</f>
        <v>0</v>
      </c>
      <c r="BA1944" s="53"/>
      <c r="BB1944" s="53">
        <f>ROUND(SUMIF(Transaktionen!A4:A5200,BA1944,Transaktionen!B4:B5200),8)</f>
        <v>0</v>
      </c>
      <c r="BC1944" s="53">
        <f>ROUND(IFERROR(SUM(BB1944*(VLOOKUP(BA1944,API!1:1048576,13,FALSE))),0),2)</f>
        <v>0</v>
      </c>
    </row>
    <row r="1945" spans="18:55" x14ac:dyDescent="0.25">
      <c r="R1945" s="258"/>
      <c r="U1945">
        <f>ROUND(IFERROR(SUM(T1945*(VLOOKUP(S1945,API!1:1048576,13,FALSE))),0),2)</f>
        <v>0</v>
      </c>
      <c r="V1945">
        <f>ROUND(SUMIF(Investionen!A4:A5200,S1945,Investionen!G4:G5200),2)</f>
        <v>0</v>
      </c>
      <c r="BA1945" s="53"/>
      <c r="BB1945" s="53">
        <f>ROUND(SUMIF(Transaktionen!A4:A5200,BA1945,Transaktionen!B4:B5200),8)</f>
        <v>0</v>
      </c>
      <c r="BC1945" s="53">
        <f>ROUND(IFERROR(SUM(BB1945*(VLOOKUP(BA1945,API!1:1048576,13,FALSE))),0),2)</f>
        <v>0</v>
      </c>
    </row>
    <row r="1946" spans="18:55" x14ac:dyDescent="0.25">
      <c r="R1946" s="258"/>
      <c r="U1946">
        <f>ROUND(IFERROR(SUM(T1946*(VLOOKUP(S1946,API!1:1048576,13,FALSE))),0),2)</f>
        <v>0</v>
      </c>
      <c r="V1946">
        <f>ROUND(SUMIF(Investionen!A4:A5200,S1946,Investionen!G4:G5200),2)</f>
        <v>0</v>
      </c>
      <c r="BA1946" s="53"/>
      <c r="BB1946" s="53">
        <f>ROUND(SUMIF(Transaktionen!A4:A5200,BA1946,Transaktionen!B4:B5200),8)</f>
        <v>0</v>
      </c>
      <c r="BC1946" s="53">
        <f>ROUND(IFERROR(SUM(BB1946*(VLOOKUP(BA1946,API!1:1048576,13,FALSE))),0),2)</f>
        <v>0</v>
      </c>
    </row>
    <row r="1947" spans="18:55" x14ac:dyDescent="0.25">
      <c r="R1947" s="258"/>
      <c r="U1947">
        <f>ROUND(IFERROR(SUM(T1947*(VLOOKUP(S1947,API!1:1048576,13,FALSE))),0),2)</f>
        <v>0</v>
      </c>
      <c r="V1947">
        <f>ROUND(SUMIF(Investionen!A4:A5200,S1947,Investionen!G4:G5200),2)</f>
        <v>0</v>
      </c>
      <c r="BA1947" s="53"/>
      <c r="BB1947" s="53">
        <f>ROUND(SUMIF(Transaktionen!A4:A5200,BA1947,Transaktionen!B4:B5200),8)</f>
        <v>0</v>
      </c>
      <c r="BC1947" s="53">
        <f>ROUND(IFERROR(SUM(BB1947*(VLOOKUP(BA1947,API!1:1048576,13,FALSE))),0),2)</f>
        <v>0</v>
      </c>
    </row>
    <row r="1948" spans="18:55" x14ac:dyDescent="0.25">
      <c r="R1948" s="258"/>
      <c r="U1948">
        <f>ROUND(IFERROR(SUM(T1948*(VLOOKUP(S1948,API!1:1048576,13,FALSE))),0),2)</f>
        <v>0</v>
      </c>
      <c r="V1948">
        <f>ROUND(SUMIF(Investionen!A4:A5200,S1948,Investionen!G4:G5200),2)</f>
        <v>0</v>
      </c>
      <c r="BA1948" s="53"/>
      <c r="BB1948" s="53">
        <f>ROUND(SUMIF(Transaktionen!A4:A5200,BA1948,Transaktionen!B4:B5200),8)</f>
        <v>0</v>
      </c>
      <c r="BC1948" s="53">
        <f>ROUND(IFERROR(SUM(BB1948*(VLOOKUP(BA1948,API!1:1048576,13,FALSE))),0),2)</f>
        <v>0</v>
      </c>
    </row>
    <row r="1949" spans="18:55" x14ac:dyDescent="0.25">
      <c r="R1949" s="258"/>
      <c r="U1949">
        <f>ROUND(IFERROR(SUM(T1949*(VLOOKUP(S1949,API!1:1048576,13,FALSE))),0),2)</f>
        <v>0</v>
      </c>
      <c r="V1949">
        <f>ROUND(SUMIF(Investionen!A4:A5200,S1949,Investionen!G4:G5200),2)</f>
        <v>0</v>
      </c>
      <c r="BA1949" s="53"/>
      <c r="BB1949" s="53">
        <f>ROUND(SUMIF(Transaktionen!A4:A5200,BA1949,Transaktionen!B4:B5200),8)</f>
        <v>0</v>
      </c>
      <c r="BC1949" s="53">
        <f>ROUND(IFERROR(SUM(BB1949*(VLOOKUP(BA1949,API!1:1048576,13,FALSE))),0),2)</f>
        <v>0</v>
      </c>
    </row>
    <row r="1950" spans="18:55" x14ac:dyDescent="0.25">
      <c r="R1950" s="258"/>
      <c r="U1950">
        <f>ROUND(IFERROR(SUM(T1950*(VLOOKUP(S1950,API!1:1048576,13,FALSE))),0),2)</f>
        <v>0</v>
      </c>
      <c r="V1950">
        <f>ROUND(SUMIF(Investionen!A4:A5200,S1950,Investionen!G4:G5200),2)</f>
        <v>0</v>
      </c>
      <c r="BA1950" s="53"/>
      <c r="BB1950" s="53">
        <f>ROUND(SUMIF(Transaktionen!A4:A5200,BA1950,Transaktionen!B4:B5200),8)</f>
        <v>0</v>
      </c>
      <c r="BC1950" s="53">
        <f>ROUND(IFERROR(SUM(BB1950*(VLOOKUP(BA1950,API!1:1048576,13,FALSE))),0),2)</f>
        <v>0</v>
      </c>
    </row>
    <row r="1951" spans="18:55" x14ac:dyDescent="0.25">
      <c r="R1951" s="258"/>
      <c r="U1951">
        <f>ROUND(IFERROR(SUM(T1951*(VLOOKUP(S1951,API!1:1048576,13,FALSE))),0),2)</f>
        <v>0</v>
      </c>
      <c r="V1951">
        <f>ROUND(SUMIF(Investionen!A4:A5200,S1951,Investionen!G4:G5200),2)</f>
        <v>0</v>
      </c>
      <c r="BA1951" s="53"/>
      <c r="BB1951" s="53">
        <f>ROUND(SUMIF(Transaktionen!A4:A5200,BA1951,Transaktionen!B4:B5200),8)</f>
        <v>0</v>
      </c>
      <c r="BC1951" s="53">
        <f>ROUND(IFERROR(SUM(BB1951*(VLOOKUP(BA1951,API!1:1048576,13,FALSE))),0),2)</f>
        <v>0</v>
      </c>
    </row>
    <row r="1952" spans="18:55" x14ac:dyDescent="0.25">
      <c r="R1952" s="258"/>
      <c r="U1952">
        <f>ROUND(IFERROR(SUM(T1952*(VLOOKUP(S1952,API!1:1048576,13,FALSE))),0),2)</f>
        <v>0</v>
      </c>
      <c r="V1952">
        <f>ROUND(SUMIF(Investionen!A4:A5200,S1952,Investionen!G4:G5200),2)</f>
        <v>0</v>
      </c>
      <c r="BA1952" s="53"/>
      <c r="BB1952" s="53">
        <f>ROUND(SUMIF(Transaktionen!A4:A5200,BA1952,Transaktionen!B4:B5200),8)</f>
        <v>0</v>
      </c>
      <c r="BC1952" s="53">
        <f>ROUND(IFERROR(SUM(BB1952*(VLOOKUP(BA1952,API!1:1048576,13,FALSE))),0),2)</f>
        <v>0</v>
      </c>
    </row>
    <row r="1953" spans="18:55" x14ac:dyDescent="0.25">
      <c r="R1953" s="258"/>
      <c r="U1953">
        <f>ROUND(IFERROR(SUM(T1953*(VLOOKUP(S1953,API!1:1048576,13,FALSE))),0),2)</f>
        <v>0</v>
      </c>
      <c r="V1953">
        <f>ROUND(SUMIF(Investionen!A4:A5200,S1953,Investionen!G4:G5200),2)</f>
        <v>0</v>
      </c>
      <c r="BA1953" s="53"/>
      <c r="BB1953" s="53">
        <f>ROUND(SUMIF(Transaktionen!A4:A5200,BA1953,Transaktionen!B4:B5200),8)</f>
        <v>0</v>
      </c>
      <c r="BC1953" s="53">
        <f>ROUND(IFERROR(SUM(BB1953*(VLOOKUP(BA1953,API!1:1048576,13,FALSE))),0),2)</f>
        <v>0</v>
      </c>
    </row>
    <row r="1954" spans="18:55" x14ac:dyDescent="0.25">
      <c r="R1954" s="258"/>
      <c r="U1954">
        <f>ROUND(IFERROR(SUM(T1954*(VLOOKUP(S1954,API!1:1048576,13,FALSE))),0),2)</f>
        <v>0</v>
      </c>
      <c r="V1954">
        <f>ROUND(SUMIF(Investionen!A4:A5200,S1954,Investionen!G4:G5200),2)</f>
        <v>0</v>
      </c>
      <c r="BA1954" s="53"/>
      <c r="BB1954" s="53">
        <f>ROUND(SUMIF(Transaktionen!A4:A5200,BA1954,Transaktionen!B4:B5200),8)</f>
        <v>0</v>
      </c>
      <c r="BC1954" s="53">
        <f>ROUND(IFERROR(SUM(BB1954*(VLOOKUP(BA1954,API!1:1048576,13,FALSE))),0),2)</f>
        <v>0</v>
      </c>
    </row>
    <row r="1955" spans="18:55" x14ac:dyDescent="0.25">
      <c r="R1955" s="258"/>
      <c r="U1955">
        <f>ROUND(IFERROR(SUM(T1955*(VLOOKUP(S1955,API!1:1048576,13,FALSE))),0),2)</f>
        <v>0</v>
      </c>
      <c r="V1955">
        <f>ROUND(SUMIF(Investionen!A4:A5200,S1955,Investionen!G4:G5200),2)</f>
        <v>0</v>
      </c>
      <c r="BA1955" s="53"/>
      <c r="BB1955" s="53">
        <f>ROUND(SUMIF(Transaktionen!A4:A5200,BA1955,Transaktionen!B4:B5200),8)</f>
        <v>0</v>
      </c>
      <c r="BC1955" s="53">
        <f>ROUND(IFERROR(SUM(BB1955*(VLOOKUP(BA1955,API!1:1048576,13,FALSE))),0),2)</f>
        <v>0</v>
      </c>
    </row>
    <row r="1956" spans="18:55" x14ac:dyDescent="0.25">
      <c r="R1956" s="258"/>
      <c r="U1956">
        <f>ROUND(IFERROR(SUM(T1956*(VLOOKUP(S1956,API!1:1048576,13,FALSE))),0),2)</f>
        <v>0</v>
      </c>
      <c r="V1956">
        <f>ROUND(SUMIF(Investionen!A4:A5200,S1956,Investionen!G4:G5200),2)</f>
        <v>0</v>
      </c>
      <c r="BA1956" s="53"/>
      <c r="BB1956" s="53">
        <f>ROUND(SUMIF(Transaktionen!A4:A5200,BA1956,Transaktionen!B4:B5200),8)</f>
        <v>0</v>
      </c>
      <c r="BC1956" s="53">
        <f>ROUND(IFERROR(SUM(BB1956*(VLOOKUP(BA1956,API!1:1048576,13,FALSE))),0),2)</f>
        <v>0</v>
      </c>
    </row>
    <row r="1957" spans="18:55" x14ac:dyDescent="0.25">
      <c r="R1957" s="258"/>
      <c r="U1957">
        <f>ROUND(IFERROR(SUM(T1957*(VLOOKUP(S1957,API!1:1048576,13,FALSE))),0),2)</f>
        <v>0</v>
      </c>
      <c r="V1957">
        <f>ROUND(SUMIF(Investionen!A4:A5200,S1957,Investionen!G4:G5200),2)</f>
        <v>0</v>
      </c>
      <c r="BA1957" s="53"/>
      <c r="BB1957" s="53">
        <f>ROUND(SUMIF(Transaktionen!A4:A5200,BA1957,Transaktionen!B4:B5200),8)</f>
        <v>0</v>
      </c>
      <c r="BC1957" s="53">
        <f>ROUND(IFERROR(SUM(BB1957*(VLOOKUP(BA1957,API!1:1048576,13,FALSE))),0),2)</f>
        <v>0</v>
      </c>
    </row>
    <row r="1958" spans="18:55" x14ac:dyDescent="0.25">
      <c r="R1958" s="258"/>
      <c r="U1958">
        <f>ROUND(IFERROR(SUM(T1958*(VLOOKUP(S1958,API!1:1048576,13,FALSE))),0),2)</f>
        <v>0</v>
      </c>
      <c r="V1958">
        <f>ROUND(SUMIF(Investionen!A4:A5200,S1958,Investionen!G4:G5200),2)</f>
        <v>0</v>
      </c>
      <c r="BA1958" s="53"/>
      <c r="BB1958" s="53">
        <f>ROUND(SUMIF(Transaktionen!A4:A5200,BA1958,Transaktionen!B4:B5200),8)</f>
        <v>0</v>
      </c>
      <c r="BC1958" s="53">
        <f>ROUND(IFERROR(SUM(BB1958*(VLOOKUP(BA1958,API!1:1048576,13,FALSE))),0),2)</f>
        <v>0</v>
      </c>
    </row>
    <row r="1959" spans="18:55" x14ac:dyDescent="0.25">
      <c r="R1959" s="258"/>
      <c r="U1959">
        <f>ROUND(IFERROR(SUM(T1959*(VLOOKUP(S1959,API!1:1048576,13,FALSE))),0),2)</f>
        <v>0</v>
      </c>
      <c r="V1959">
        <f>ROUND(SUMIF(Investionen!A4:A5200,S1959,Investionen!G4:G5200),2)</f>
        <v>0</v>
      </c>
      <c r="BA1959" s="53"/>
      <c r="BB1959" s="53">
        <f>ROUND(SUMIF(Transaktionen!A4:A5200,BA1959,Transaktionen!B4:B5200),8)</f>
        <v>0</v>
      </c>
      <c r="BC1959" s="53">
        <f>ROUND(IFERROR(SUM(BB1959*(VLOOKUP(BA1959,API!1:1048576,13,FALSE))),0),2)</f>
        <v>0</v>
      </c>
    </row>
    <row r="1960" spans="18:55" x14ac:dyDescent="0.25">
      <c r="R1960" s="258"/>
      <c r="U1960">
        <f>ROUND(IFERROR(SUM(T1960*(VLOOKUP(S1960,API!1:1048576,13,FALSE))),0),2)</f>
        <v>0</v>
      </c>
      <c r="V1960">
        <f>ROUND(SUMIF(Investionen!A4:A5200,S1960,Investionen!G4:G5200),2)</f>
        <v>0</v>
      </c>
      <c r="BA1960" s="53"/>
      <c r="BB1960" s="53">
        <f>ROUND(SUMIF(Transaktionen!A4:A5200,BA1960,Transaktionen!B4:B5200),8)</f>
        <v>0</v>
      </c>
      <c r="BC1960" s="53">
        <f>ROUND(IFERROR(SUM(BB1960*(VLOOKUP(BA1960,API!1:1048576,13,FALSE))),0),2)</f>
        <v>0</v>
      </c>
    </row>
    <row r="1961" spans="18:55" x14ac:dyDescent="0.25">
      <c r="R1961" s="258"/>
      <c r="U1961">
        <f>ROUND(IFERROR(SUM(T1961*(VLOOKUP(S1961,API!1:1048576,13,FALSE))),0),2)</f>
        <v>0</v>
      </c>
      <c r="V1961">
        <f>ROUND(SUMIF(Investionen!A4:A5200,S1961,Investionen!G4:G5200),2)</f>
        <v>0</v>
      </c>
      <c r="BA1961" s="53"/>
      <c r="BB1961" s="53">
        <f>ROUND(SUMIF(Transaktionen!A4:A5200,BA1961,Transaktionen!B4:B5200),8)</f>
        <v>0</v>
      </c>
      <c r="BC1961" s="53">
        <f>ROUND(IFERROR(SUM(BB1961*(VLOOKUP(BA1961,API!1:1048576,13,FALSE))),0),2)</f>
        <v>0</v>
      </c>
    </row>
    <row r="1962" spans="18:55" x14ac:dyDescent="0.25">
      <c r="R1962" s="258"/>
      <c r="U1962">
        <f>ROUND(IFERROR(SUM(T1962*(VLOOKUP(S1962,API!1:1048576,13,FALSE))),0),2)</f>
        <v>0</v>
      </c>
      <c r="V1962">
        <f>ROUND(SUMIF(Investionen!A4:A5200,S1962,Investionen!G4:G5200),2)</f>
        <v>0</v>
      </c>
      <c r="BA1962" s="53"/>
      <c r="BB1962" s="53">
        <f>ROUND(SUMIF(Transaktionen!A4:A5200,BA1962,Transaktionen!B4:B5200),8)</f>
        <v>0</v>
      </c>
      <c r="BC1962" s="53">
        <f>ROUND(IFERROR(SUM(BB1962*(VLOOKUP(BA1962,API!1:1048576,13,FALSE))),0),2)</f>
        <v>0</v>
      </c>
    </row>
    <row r="1963" spans="18:55" x14ac:dyDescent="0.25">
      <c r="R1963" s="258"/>
      <c r="U1963">
        <f>ROUND(IFERROR(SUM(T1963*(VLOOKUP(S1963,API!1:1048576,13,FALSE))),0),2)</f>
        <v>0</v>
      </c>
      <c r="V1963">
        <f>ROUND(SUMIF(Investionen!A4:A5200,S1963,Investionen!G4:G5200),2)</f>
        <v>0</v>
      </c>
      <c r="BA1963" s="53"/>
      <c r="BB1963" s="53">
        <f>ROUND(SUMIF(Transaktionen!A4:A5200,BA1963,Transaktionen!B4:B5200),8)</f>
        <v>0</v>
      </c>
      <c r="BC1963" s="53">
        <f>ROUND(IFERROR(SUM(BB1963*(VLOOKUP(BA1963,API!1:1048576,13,FALSE))),0),2)</f>
        <v>0</v>
      </c>
    </row>
    <row r="1964" spans="18:55" x14ac:dyDescent="0.25">
      <c r="R1964" s="258"/>
      <c r="U1964">
        <f>ROUND(IFERROR(SUM(T1964*(VLOOKUP(S1964,API!1:1048576,13,FALSE))),0),2)</f>
        <v>0</v>
      </c>
      <c r="V1964">
        <f>ROUND(SUMIF(Investionen!A4:A5200,S1964,Investionen!G4:G5200),2)</f>
        <v>0</v>
      </c>
      <c r="BA1964" s="53"/>
      <c r="BB1964" s="53">
        <f>ROUND(SUMIF(Transaktionen!A4:A5200,BA1964,Transaktionen!B4:B5200),8)</f>
        <v>0</v>
      </c>
      <c r="BC1964" s="53">
        <f>ROUND(IFERROR(SUM(BB1964*(VLOOKUP(BA1964,API!1:1048576,13,FALSE))),0),2)</f>
        <v>0</v>
      </c>
    </row>
    <row r="1965" spans="18:55" x14ac:dyDescent="0.25">
      <c r="R1965" s="258"/>
      <c r="U1965">
        <f>ROUND(IFERROR(SUM(T1965*(VLOOKUP(S1965,API!1:1048576,13,FALSE))),0),2)</f>
        <v>0</v>
      </c>
      <c r="V1965">
        <f>ROUND(SUMIF(Investionen!A4:A5200,S1965,Investionen!G4:G5200),2)</f>
        <v>0</v>
      </c>
      <c r="BA1965" s="53"/>
      <c r="BB1965" s="53">
        <f>ROUND(SUMIF(Transaktionen!A4:A5200,BA1965,Transaktionen!B4:B5200),8)</f>
        <v>0</v>
      </c>
      <c r="BC1965" s="53">
        <f>ROUND(IFERROR(SUM(BB1965*(VLOOKUP(BA1965,API!1:1048576,13,FALSE))),0),2)</f>
        <v>0</v>
      </c>
    </row>
    <row r="1966" spans="18:55" x14ac:dyDescent="0.25">
      <c r="R1966" s="258"/>
      <c r="U1966">
        <f>ROUND(IFERROR(SUM(T1966*(VLOOKUP(S1966,API!1:1048576,13,FALSE))),0),2)</f>
        <v>0</v>
      </c>
      <c r="V1966">
        <f>ROUND(SUMIF(Investionen!A4:A5200,S1966,Investionen!G4:G5200),2)</f>
        <v>0</v>
      </c>
      <c r="BA1966" s="53"/>
      <c r="BB1966" s="53">
        <f>ROUND(SUMIF(Transaktionen!A4:A5200,BA1966,Transaktionen!B4:B5200),8)</f>
        <v>0</v>
      </c>
      <c r="BC1966" s="53">
        <f>ROUND(IFERROR(SUM(BB1966*(VLOOKUP(BA1966,API!1:1048576,13,FALSE))),0),2)</f>
        <v>0</v>
      </c>
    </row>
    <row r="1967" spans="18:55" x14ac:dyDescent="0.25">
      <c r="R1967" s="258"/>
      <c r="U1967">
        <f>ROUND(IFERROR(SUM(T1967*(VLOOKUP(S1967,API!1:1048576,13,FALSE))),0),2)</f>
        <v>0</v>
      </c>
      <c r="V1967">
        <f>ROUND(SUMIF(Investionen!A4:A5200,S1967,Investionen!G4:G5200),2)</f>
        <v>0</v>
      </c>
      <c r="BA1967" s="53"/>
      <c r="BB1967" s="53">
        <f>ROUND(SUMIF(Transaktionen!A4:A5200,BA1967,Transaktionen!B4:B5200),8)</f>
        <v>0</v>
      </c>
      <c r="BC1967" s="53">
        <f>ROUND(IFERROR(SUM(BB1967*(VLOOKUP(BA1967,API!1:1048576,13,FALSE))),0),2)</f>
        <v>0</v>
      </c>
    </row>
    <row r="1968" spans="18:55" x14ac:dyDescent="0.25">
      <c r="R1968" s="258"/>
      <c r="U1968">
        <f>ROUND(IFERROR(SUM(T1968*(VLOOKUP(S1968,API!1:1048576,13,FALSE))),0),2)</f>
        <v>0</v>
      </c>
      <c r="V1968">
        <f>ROUND(SUMIF(Investionen!A4:A5200,S1968,Investionen!G4:G5200),2)</f>
        <v>0</v>
      </c>
      <c r="BA1968" s="53"/>
      <c r="BB1968" s="53">
        <f>ROUND(SUMIF(Transaktionen!A4:A5200,BA1968,Transaktionen!B4:B5200),8)</f>
        <v>0</v>
      </c>
      <c r="BC1968" s="53">
        <f>ROUND(IFERROR(SUM(BB1968*(VLOOKUP(BA1968,API!1:1048576,13,FALSE))),0),2)</f>
        <v>0</v>
      </c>
    </row>
    <row r="1969" spans="18:55" x14ac:dyDescent="0.25">
      <c r="R1969" s="258"/>
      <c r="U1969">
        <f>ROUND(IFERROR(SUM(T1969*(VLOOKUP(S1969,API!1:1048576,13,FALSE))),0),2)</f>
        <v>0</v>
      </c>
      <c r="V1969">
        <f>ROUND(SUMIF(Investionen!A4:A5200,S1969,Investionen!G4:G5200),2)</f>
        <v>0</v>
      </c>
      <c r="BA1969" s="53"/>
      <c r="BB1969" s="53">
        <f>ROUND(SUMIF(Transaktionen!A4:A5200,BA1969,Transaktionen!B4:B5200),8)</f>
        <v>0</v>
      </c>
      <c r="BC1969" s="53">
        <f>ROUND(IFERROR(SUM(BB1969*(VLOOKUP(BA1969,API!1:1048576,13,FALSE))),0),2)</f>
        <v>0</v>
      </c>
    </row>
    <row r="1970" spans="18:55" x14ac:dyDescent="0.25">
      <c r="R1970" s="258"/>
      <c r="U1970">
        <f>ROUND(IFERROR(SUM(T1970*(VLOOKUP(S1970,API!1:1048576,13,FALSE))),0),2)</f>
        <v>0</v>
      </c>
      <c r="V1970">
        <f>ROUND(SUMIF(Investionen!A4:A5200,S1970,Investionen!G4:G5200),2)</f>
        <v>0</v>
      </c>
      <c r="BA1970" s="53"/>
      <c r="BB1970" s="53">
        <f>ROUND(SUMIF(Transaktionen!A4:A5200,BA1970,Transaktionen!B4:B5200),8)</f>
        <v>0</v>
      </c>
      <c r="BC1970" s="53">
        <f>ROUND(IFERROR(SUM(BB1970*(VLOOKUP(BA1970,API!1:1048576,13,FALSE))),0),2)</f>
        <v>0</v>
      </c>
    </row>
    <row r="1971" spans="18:55" x14ac:dyDescent="0.25">
      <c r="R1971" s="258"/>
      <c r="U1971">
        <f>ROUND(IFERROR(SUM(T1971*(VLOOKUP(S1971,API!1:1048576,13,FALSE))),0),2)</f>
        <v>0</v>
      </c>
      <c r="V1971">
        <f>ROUND(SUMIF(Investionen!A4:A5200,S1971,Investionen!G4:G5200),2)</f>
        <v>0</v>
      </c>
      <c r="BA1971" s="53"/>
      <c r="BB1971" s="53">
        <f>ROUND(SUMIF(Transaktionen!A4:A5200,BA1971,Transaktionen!B4:B5200),8)</f>
        <v>0</v>
      </c>
      <c r="BC1971" s="53">
        <f>ROUND(IFERROR(SUM(BB1971*(VLOOKUP(BA1971,API!1:1048576,13,FALSE))),0),2)</f>
        <v>0</v>
      </c>
    </row>
    <row r="1972" spans="18:55" x14ac:dyDescent="0.25">
      <c r="R1972" s="258"/>
      <c r="U1972">
        <f>ROUND(IFERROR(SUM(T1972*(VLOOKUP(S1972,API!1:1048576,13,FALSE))),0),2)</f>
        <v>0</v>
      </c>
      <c r="V1972">
        <f>ROUND(SUMIF(Investionen!A4:A5200,S1972,Investionen!G4:G5200),2)</f>
        <v>0</v>
      </c>
      <c r="BA1972" s="53"/>
      <c r="BB1972" s="53">
        <f>ROUND(SUMIF(Transaktionen!A4:A5200,BA1972,Transaktionen!B4:B5200),8)</f>
        <v>0</v>
      </c>
      <c r="BC1972" s="53">
        <f>ROUND(IFERROR(SUM(BB1972*(VLOOKUP(BA1972,API!1:1048576,13,FALSE))),0),2)</f>
        <v>0</v>
      </c>
    </row>
    <row r="1973" spans="18:55" x14ac:dyDescent="0.25">
      <c r="R1973" s="258"/>
      <c r="U1973">
        <f>ROUND(IFERROR(SUM(T1973*(VLOOKUP(S1973,API!1:1048576,13,FALSE))),0),2)</f>
        <v>0</v>
      </c>
      <c r="V1973">
        <f>ROUND(SUMIF(Investionen!A4:A5200,S1973,Investionen!G4:G5200),2)</f>
        <v>0</v>
      </c>
      <c r="BA1973" s="53"/>
      <c r="BB1973" s="53">
        <f>ROUND(SUMIF(Transaktionen!A4:A5200,BA1973,Transaktionen!B4:B5200),8)</f>
        <v>0</v>
      </c>
      <c r="BC1973" s="53">
        <f>ROUND(IFERROR(SUM(BB1973*(VLOOKUP(BA1973,API!1:1048576,13,FALSE))),0),2)</f>
        <v>0</v>
      </c>
    </row>
    <row r="1974" spans="18:55" x14ac:dyDescent="0.25">
      <c r="R1974" s="258"/>
      <c r="U1974">
        <f>ROUND(IFERROR(SUM(T1974*(VLOOKUP(S1974,API!1:1048576,13,FALSE))),0),2)</f>
        <v>0</v>
      </c>
      <c r="V1974">
        <f>ROUND(SUMIF(Investionen!A4:A5200,S1974,Investionen!G4:G5200),2)</f>
        <v>0</v>
      </c>
      <c r="BA1974" s="53"/>
      <c r="BB1974" s="53">
        <f>ROUND(SUMIF(Transaktionen!A4:A5200,BA1974,Transaktionen!B4:B5200),8)</f>
        <v>0</v>
      </c>
      <c r="BC1974" s="53">
        <f>ROUND(IFERROR(SUM(BB1974*(VLOOKUP(BA1974,API!1:1048576,13,FALSE))),0),2)</f>
        <v>0</v>
      </c>
    </row>
    <row r="1975" spans="18:55" x14ac:dyDescent="0.25">
      <c r="R1975" s="258"/>
      <c r="U1975">
        <f>ROUND(IFERROR(SUM(T1975*(VLOOKUP(S1975,API!1:1048576,13,FALSE))),0),2)</f>
        <v>0</v>
      </c>
      <c r="V1975">
        <f>ROUND(SUMIF(Investionen!A4:A5200,S1975,Investionen!G4:G5200),2)</f>
        <v>0</v>
      </c>
      <c r="BA1975" s="53"/>
      <c r="BB1975" s="53">
        <f>ROUND(SUMIF(Transaktionen!A4:A5200,BA1975,Transaktionen!B4:B5200),8)</f>
        <v>0</v>
      </c>
      <c r="BC1975" s="53">
        <f>ROUND(IFERROR(SUM(BB1975*(VLOOKUP(BA1975,API!1:1048576,13,FALSE))),0),2)</f>
        <v>0</v>
      </c>
    </row>
    <row r="1976" spans="18:55" x14ac:dyDescent="0.25">
      <c r="R1976" s="258"/>
      <c r="U1976">
        <f>ROUND(IFERROR(SUM(T1976*(VLOOKUP(S1976,API!1:1048576,13,FALSE))),0),2)</f>
        <v>0</v>
      </c>
      <c r="V1976">
        <f>ROUND(SUMIF(Investionen!A4:A5200,S1976,Investionen!G4:G5200),2)</f>
        <v>0</v>
      </c>
      <c r="BA1976" s="53"/>
      <c r="BB1976" s="53">
        <f>ROUND(SUMIF(Transaktionen!A4:A5200,BA1976,Transaktionen!B4:B5200),8)</f>
        <v>0</v>
      </c>
      <c r="BC1976" s="53">
        <f>ROUND(IFERROR(SUM(BB1976*(VLOOKUP(BA1976,API!1:1048576,13,FALSE))),0),2)</f>
        <v>0</v>
      </c>
    </row>
    <row r="1977" spans="18:55" x14ac:dyDescent="0.25">
      <c r="R1977" s="258"/>
      <c r="U1977">
        <f>ROUND(IFERROR(SUM(T1977*(VLOOKUP(S1977,API!1:1048576,13,FALSE))),0),2)</f>
        <v>0</v>
      </c>
      <c r="V1977">
        <f>ROUND(SUMIF(Investionen!A4:A5200,S1977,Investionen!G4:G5200),2)</f>
        <v>0</v>
      </c>
      <c r="BA1977" s="53"/>
      <c r="BB1977" s="53">
        <f>ROUND(SUMIF(Transaktionen!A4:A5200,BA1977,Transaktionen!B4:B5200),8)</f>
        <v>0</v>
      </c>
      <c r="BC1977" s="53">
        <f>ROUND(IFERROR(SUM(BB1977*(VLOOKUP(BA1977,API!1:1048576,13,FALSE))),0),2)</f>
        <v>0</v>
      </c>
    </row>
    <row r="1978" spans="18:55" x14ac:dyDescent="0.25">
      <c r="R1978" s="258"/>
      <c r="U1978">
        <f>ROUND(IFERROR(SUM(T1978*(VLOOKUP(S1978,API!1:1048576,13,FALSE))),0),2)</f>
        <v>0</v>
      </c>
      <c r="V1978">
        <f>ROUND(SUMIF(Investionen!A4:A5200,S1978,Investionen!G4:G5200),2)</f>
        <v>0</v>
      </c>
      <c r="BA1978" s="53"/>
      <c r="BB1978" s="53">
        <f>ROUND(SUMIF(Transaktionen!A4:A5200,BA1978,Transaktionen!B4:B5200),8)</f>
        <v>0</v>
      </c>
      <c r="BC1978" s="53">
        <f>ROUND(IFERROR(SUM(BB1978*(VLOOKUP(BA1978,API!1:1048576,13,FALSE))),0),2)</f>
        <v>0</v>
      </c>
    </row>
    <row r="1979" spans="18:55" x14ac:dyDescent="0.25">
      <c r="R1979" s="258"/>
      <c r="U1979">
        <f>ROUND(IFERROR(SUM(T1979*(VLOOKUP(S1979,API!1:1048576,13,FALSE))),0),2)</f>
        <v>0</v>
      </c>
      <c r="V1979">
        <f>ROUND(SUMIF(Investionen!A4:A5200,S1979,Investionen!G4:G5200),2)</f>
        <v>0</v>
      </c>
      <c r="BA1979" s="53"/>
      <c r="BB1979" s="53">
        <f>ROUND(SUMIF(Transaktionen!A4:A5200,BA1979,Transaktionen!B4:B5200),8)</f>
        <v>0</v>
      </c>
      <c r="BC1979" s="53">
        <f>ROUND(IFERROR(SUM(BB1979*(VLOOKUP(BA1979,API!1:1048576,13,FALSE))),0),2)</f>
        <v>0</v>
      </c>
    </row>
    <row r="1980" spans="18:55" x14ac:dyDescent="0.25">
      <c r="R1980" s="258"/>
      <c r="U1980">
        <f>ROUND(IFERROR(SUM(T1980*(VLOOKUP(S1980,API!1:1048576,13,FALSE))),0),2)</f>
        <v>0</v>
      </c>
      <c r="V1980">
        <f>ROUND(SUMIF(Investionen!A4:A5200,S1980,Investionen!G4:G5200),2)</f>
        <v>0</v>
      </c>
      <c r="BA1980" s="53"/>
      <c r="BB1980" s="53">
        <f>ROUND(SUMIF(Transaktionen!A4:A5200,BA1980,Transaktionen!B4:B5200),8)</f>
        <v>0</v>
      </c>
      <c r="BC1980" s="53">
        <f>ROUND(IFERROR(SUM(BB1980*(VLOOKUP(BA1980,API!1:1048576,13,FALSE))),0),2)</f>
        <v>0</v>
      </c>
    </row>
    <row r="1981" spans="18:55" x14ac:dyDescent="0.25">
      <c r="R1981" s="258"/>
      <c r="U1981">
        <f>ROUND(IFERROR(SUM(T1981*(VLOOKUP(S1981,API!1:1048576,13,FALSE))),0),2)</f>
        <v>0</v>
      </c>
      <c r="V1981">
        <f>ROUND(SUMIF(Investionen!A4:A5200,S1981,Investionen!G4:G5200),2)</f>
        <v>0</v>
      </c>
      <c r="BA1981" s="53"/>
      <c r="BB1981" s="53">
        <f>ROUND(SUMIF(Transaktionen!A4:A5200,BA1981,Transaktionen!B4:B5200),8)</f>
        <v>0</v>
      </c>
      <c r="BC1981" s="53">
        <f>ROUND(IFERROR(SUM(BB1981*(VLOOKUP(BA1981,API!1:1048576,13,FALSE))),0),2)</f>
        <v>0</v>
      </c>
    </row>
    <row r="1982" spans="18:55" x14ac:dyDescent="0.25">
      <c r="R1982" s="258"/>
      <c r="U1982">
        <f>ROUND(IFERROR(SUM(T1982*(VLOOKUP(S1982,API!1:1048576,13,FALSE))),0),2)</f>
        <v>0</v>
      </c>
      <c r="V1982">
        <f>ROUND(SUMIF(Investionen!A4:A5200,S1982,Investionen!G4:G5200),2)</f>
        <v>0</v>
      </c>
      <c r="BA1982" s="53"/>
      <c r="BB1982" s="53">
        <f>ROUND(SUMIF(Transaktionen!A4:A5200,BA1982,Transaktionen!B4:B5200),8)</f>
        <v>0</v>
      </c>
      <c r="BC1982" s="53">
        <f>ROUND(IFERROR(SUM(BB1982*(VLOOKUP(BA1982,API!1:1048576,13,FALSE))),0),2)</f>
        <v>0</v>
      </c>
    </row>
    <row r="1983" spans="18:55" x14ac:dyDescent="0.25">
      <c r="R1983" s="258"/>
      <c r="U1983">
        <f>ROUND(IFERROR(SUM(T1983*(VLOOKUP(S1983,API!1:1048576,13,FALSE))),0),2)</f>
        <v>0</v>
      </c>
      <c r="V1983">
        <f>ROUND(SUMIF(Investionen!A4:A5200,S1983,Investionen!G4:G5200),2)</f>
        <v>0</v>
      </c>
      <c r="BA1983" s="53"/>
      <c r="BB1983" s="53">
        <f>ROUND(SUMIF(Transaktionen!A4:A5200,BA1983,Transaktionen!B4:B5200),8)</f>
        <v>0</v>
      </c>
      <c r="BC1983" s="53">
        <f>ROUND(IFERROR(SUM(BB1983*(VLOOKUP(BA1983,API!1:1048576,13,FALSE))),0),2)</f>
        <v>0</v>
      </c>
    </row>
    <row r="1984" spans="18:55" x14ac:dyDescent="0.25">
      <c r="R1984" s="258"/>
      <c r="U1984">
        <f>ROUND(IFERROR(SUM(T1984*(VLOOKUP(S1984,API!1:1048576,13,FALSE))),0),2)</f>
        <v>0</v>
      </c>
      <c r="V1984">
        <f>ROUND(SUMIF(Investionen!A4:A5200,S1984,Investionen!G4:G5200),2)</f>
        <v>0</v>
      </c>
      <c r="BA1984" s="53"/>
      <c r="BB1984" s="53">
        <f>ROUND(SUMIF(Transaktionen!A4:A5200,BA1984,Transaktionen!B4:B5200),8)</f>
        <v>0</v>
      </c>
      <c r="BC1984" s="53">
        <f>ROUND(IFERROR(SUM(BB1984*(VLOOKUP(BA1984,API!1:1048576,13,FALSE))),0),2)</f>
        <v>0</v>
      </c>
    </row>
    <row r="1985" spans="18:55" x14ac:dyDescent="0.25">
      <c r="R1985" s="258"/>
      <c r="U1985">
        <f>ROUND(IFERROR(SUM(T1985*(VLOOKUP(S1985,API!1:1048576,13,FALSE))),0),2)</f>
        <v>0</v>
      </c>
      <c r="V1985">
        <f>ROUND(SUMIF(Investionen!A4:A5200,S1985,Investionen!G4:G5200),2)</f>
        <v>0</v>
      </c>
      <c r="BA1985" s="53"/>
      <c r="BB1985" s="53">
        <f>ROUND(SUMIF(Transaktionen!A4:A5200,BA1985,Transaktionen!B4:B5200),8)</f>
        <v>0</v>
      </c>
      <c r="BC1985" s="53">
        <f>ROUND(IFERROR(SUM(BB1985*(VLOOKUP(BA1985,API!1:1048576,13,FALSE))),0),2)</f>
        <v>0</v>
      </c>
    </row>
    <row r="1986" spans="18:55" x14ac:dyDescent="0.25">
      <c r="R1986" s="258"/>
      <c r="U1986">
        <f>ROUND(IFERROR(SUM(T1986*(VLOOKUP(S1986,API!1:1048576,13,FALSE))),0),2)</f>
        <v>0</v>
      </c>
      <c r="V1986">
        <f>ROUND(SUMIF(Investionen!A4:A5200,S1986,Investionen!G4:G5200),2)</f>
        <v>0</v>
      </c>
      <c r="BA1986" s="53"/>
      <c r="BB1986" s="53">
        <f>ROUND(SUMIF(Transaktionen!A4:A5200,BA1986,Transaktionen!B4:B5200),8)</f>
        <v>0</v>
      </c>
      <c r="BC1986" s="53">
        <f>ROUND(IFERROR(SUM(BB1986*(VLOOKUP(BA1986,API!1:1048576,13,FALSE))),0),2)</f>
        <v>0</v>
      </c>
    </row>
    <row r="1987" spans="18:55" x14ac:dyDescent="0.25">
      <c r="R1987" s="258"/>
      <c r="U1987">
        <f>ROUND(IFERROR(SUM(T1987*(VLOOKUP(S1987,API!1:1048576,13,FALSE))),0),2)</f>
        <v>0</v>
      </c>
      <c r="V1987">
        <f>ROUND(SUMIF(Investionen!A4:A5200,S1987,Investionen!G4:G5200),2)</f>
        <v>0</v>
      </c>
      <c r="BA1987" s="53"/>
      <c r="BB1987" s="53">
        <f>ROUND(SUMIF(Transaktionen!A4:A5200,BA1987,Transaktionen!B4:B5200),8)</f>
        <v>0</v>
      </c>
      <c r="BC1987" s="53">
        <f>ROUND(IFERROR(SUM(BB1987*(VLOOKUP(BA1987,API!1:1048576,13,FALSE))),0),2)</f>
        <v>0</v>
      </c>
    </row>
    <row r="1988" spans="18:55" x14ac:dyDescent="0.25">
      <c r="R1988" s="258"/>
      <c r="U1988">
        <f>ROUND(IFERROR(SUM(T1988*(VLOOKUP(S1988,API!1:1048576,13,FALSE))),0),2)</f>
        <v>0</v>
      </c>
      <c r="V1988">
        <f>ROUND(SUMIF(Investionen!A4:A5200,S1988,Investionen!G4:G5200),2)</f>
        <v>0</v>
      </c>
      <c r="BA1988" s="53"/>
      <c r="BB1988" s="53">
        <f>ROUND(SUMIF(Transaktionen!A4:A5200,BA1988,Transaktionen!B4:B5200),8)</f>
        <v>0</v>
      </c>
      <c r="BC1988" s="53">
        <f>ROUND(IFERROR(SUM(BB1988*(VLOOKUP(BA1988,API!1:1048576,13,FALSE))),0),2)</f>
        <v>0</v>
      </c>
    </row>
    <row r="1989" spans="18:55" x14ac:dyDescent="0.25">
      <c r="R1989" s="258"/>
      <c r="U1989">
        <f>ROUND(IFERROR(SUM(T1989*(VLOOKUP(S1989,API!1:1048576,13,FALSE))),0),2)</f>
        <v>0</v>
      </c>
      <c r="V1989">
        <f>ROUND(SUMIF(Investionen!A4:A5200,S1989,Investionen!G4:G5200),2)</f>
        <v>0</v>
      </c>
      <c r="BA1989" s="53"/>
      <c r="BB1989" s="53">
        <f>ROUND(SUMIF(Transaktionen!A4:A5200,BA1989,Transaktionen!B4:B5200),8)</f>
        <v>0</v>
      </c>
      <c r="BC1989" s="53">
        <f>ROUND(IFERROR(SUM(BB1989*(VLOOKUP(BA1989,API!1:1048576,13,FALSE))),0),2)</f>
        <v>0</v>
      </c>
    </row>
    <row r="1990" spans="18:55" x14ac:dyDescent="0.25">
      <c r="R1990" s="258"/>
      <c r="U1990">
        <f>ROUND(IFERROR(SUM(T1990*(VLOOKUP(S1990,API!1:1048576,13,FALSE))),0),2)</f>
        <v>0</v>
      </c>
      <c r="V1990">
        <f>ROUND(SUMIF(Investionen!A4:A5200,S1990,Investionen!G4:G5200),2)</f>
        <v>0</v>
      </c>
      <c r="BA1990" s="53"/>
      <c r="BB1990" s="53">
        <f>ROUND(SUMIF(Transaktionen!A4:A5200,BA1990,Transaktionen!B4:B5200),8)</f>
        <v>0</v>
      </c>
      <c r="BC1990" s="53">
        <f>ROUND(IFERROR(SUM(BB1990*(VLOOKUP(BA1990,API!1:1048576,13,FALSE))),0),2)</f>
        <v>0</v>
      </c>
    </row>
    <row r="1991" spans="18:55" x14ac:dyDescent="0.25">
      <c r="R1991" s="258"/>
      <c r="U1991">
        <f>ROUND(IFERROR(SUM(T1991*(VLOOKUP(S1991,API!1:1048576,13,FALSE))),0),2)</f>
        <v>0</v>
      </c>
      <c r="V1991">
        <f>ROUND(SUMIF(Investionen!A4:A5200,S1991,Investionen!G4:G5200),2)</f>
        <v>0</v>
      </c>
      <c r="BA1991" s="53"/>
      <c r="BB1991" s="53">
        <f>ROUND(SUMIF(Transaktionen!A4:A5200,BA1991,Transaktionen!B4:B5200),8)</f>
        <v>0</v>
      </c>
      <c r="BC1991" s="53">
        <f>ROUND(IFERROR(SUM(BB1991*(VLOOKUP(BA1991,API!1:1048576,13,FALSE))),0),2)</f>
        <v>0</v>
      </c>
    </row>
    <row r="1992" spans="18:55" x14ac:dyDescent="0.25">
      <c r="R1992" s="258"/>
      <c r="U1992">
        <f>ROUND(IFERROR(SUM(T1992*(VLOOKUP(S1992,API!1:1048576,13,FALSE))),0),2)</f>
        <v>0</v>
      </c>
      <c r="V1992">
        <f>ROUND(SUMIF(Investionen!A4:A5200,S1992,Investionen!G4:G5200),2)</f>
        <v>0</v>
      </c>
      <c r="BA1992" s="53"/>
      <c r="BB1992" s="53">
        <f>ROUND(SUMIF(Transaktionen!A4:A5200,BA1992,Transaktionen!B4:B5200),8)</f>
        <v>0</v>
      </c>
      <c r="BC1992" s="53">
        <f>ROUND(IFERROR(SUM(BB1992*(VLOOKUP(BA1992,API!1:1048576,13,FALSE))),0),2)</f>
        <v>0</v>
      </c>
    </row>
    <row r="1993" spans="18:55" x14ac:dyDescent="0.25">
      <c r="R1993" s="258"/>
      <c r="U1993">
        <f>ROUND(IFERROR(SUM(T1993*(VLOOKUP(S1993,API!1:1048576,13,FALSE))),0),2)</f>
        <v>0</v>
      </c>
      <c r="V1993">
        <f>ROUND(SUMIF(Investionen!A4:A5200,S1993,Investionen!G4:G5200),2)</f>
        <v>0</v>
      </c>
      <c r="BA1993" s="53"/>
      <c r="BB1993" s="53">
        <f>ROUND(SUMIF(Transaktionen!A4:A5200,BA1993,Transaktionen!B4:B5200),8)</f>
        <v>0</v>
      </c>
      <c r="BC1993" s="53">
        <f>ROUND(IFERROR(SUM(BB1993*(VLOOKUP(BA1993,API!1:1048576,13,FALSE))),0),2)</f>
        <v>0</v>
      </c>
    </row>
    <row r="1994" spans="18:55" x14ac:dyDescent="0.25">
      <c r="R1994" s="258"/>
      <c r="U1994">
        <f>ROUND(IFERROR(SUM(T1994*(VLOOKUP(S1994,API!1:1048576,13,FALSE))),0),2)</f>
        <v>0</v>
      </c>
      <c r="V1994">
        <f>ROUND(SUMIF(Investionen!A4:A5200,S1994,Investionen!G4:G5200),2)</f>
        <v>0</v>
      </c>
      <c r="BA1994" s="53"/>
      <c r="BB1994" s="53">
        <f>ROUND(SUMIF(Transaktionen!A4:A5200,BA1994,Transaktionen!B4:B5200),8)</f>
        <v>0</v>
      </c>
      <c r="BC1994" s="53">
        <f>ROUND(IFERROR(SUM(BB1994*(VLOOKUP(BA1994,API!1:1048576,13,FALSE))),0),2)</f>
        <v>0</v>
      </c>
    </row>
    <row r="1995" spans="18:55" x14ac:dyDescent="0.25">
      <c r="R1995" s="258"/>
      <c r="U1995">
        <f>ROUND(IFERROR(SUM(T1995*(VLOOKUP(S1995,API!1:1048576,13,FALSE))),0),2)</f>
        <v>0</v>
      </c>
      <c r="V1995">
        <f>ROUND(SUMIF(Investionen!A4:A5200,S1995,Investionen!G4:G5200),2)</f>
        <v>0</v>
      </c>
      <c r="BA1995" s="53"/>
      <c r="BB1995" s="53">
        <f>ROUND(SUMIF(Transaktionen!A4:A5200,BA1995,Transaktionen!B4:B5200),8)</f>
        <v>0</v>
      </c>
      <c r="BC1995" s="53">
        <f>ROUND(IFERROR(SUM(BB1995*(VLOOKUP(BA1995,API!1:1048576,13,FALSE))),0),2)</f>
        <v>0</v>
      </c>
    </row>
    <row r="1996" spans="18:55" x14ac:dyDescent="0.25">
      <c r="R1996" s="258"/>
      <c r="U1996">
        <f>ROUND(IFERROR(SUM(T1996*(VLOOKUP(S1996,API!1:1048576,13,FALSE))),0),2)</f>
        <v>0</v>
      </c>
      <c r="V1996">
        <f>ROUND(SUMIF(Investionen!A4:A5200,S1996,Investionen!G4:G5200),2)</f>
        <v>0</v>
      </c>
      <c r="BA1996" s="53"/>
      <c r="BB1996" s="53">
        <f>ROUND(SUMIF(Transaktionen!A4:A5200,BA1996,Transaktionen!B4:B5200),8)</f>
        <v>0</v>
      </c>
      <c r="BC1996" s="53">
        <f>ROUND(IFERROR(SUM(BB1996*(VLOOKUP(BA1996,API!1:1048576,13,FALSE))),0),2)</f>
        <v>0</v>
      </c>
    </row>
    <row r="1997" spans="18:55" x14ac:dyDescent="0.25">
      <c r="R1997" s="258"/>
      <c r="U1997">
        <f>ROUND(IFERROR(SUM(T1997*(VLOOKUP(S1997,API!1:1048576,13,FALSE))),0),2)</f>
        <v>0</v>
      </c>
      <c r="V1997">
        <f>ROUND(SUMIF(Investionen!A4:A5200,S1997,Investionen!G4:G5200),2)</f>
        <v>0</v>
      </c>
      <c r="BA1997" s="53"/>
      <c r="BB1997" s="53">
        <f>ROUND(SUMIF(Transaktionen!A4:A5200,BA1997,Transaktionen!B4:B5200),8)</f>
        <v>0</v>
      </c>
      <c r="BC1997" s="53">
        <f>ROUND(IFERROR(SUM(BB1997*(VLOOKUP(BA1997,API!1:1048576,13,FALSE))),0),2)</f>
        <v>0</v>
      </c>
    </row>
    <row r="1998" spans="18:55" x14ac:dyDescent="0.25">
      <c r="R1998" s="258"/>
      <c r="U1998">
        <f>ROUND(IFERROR(SUM(T1998*(VLOOKUP(S1998,API!1:1048576,13,FALSE))),0),2)</f>
        <v>0</v>
      </c>
      <c r="V1998">
        <f>ROUND(SUMIF(Investionen!A4:A5200,S1998,Investionen!G4:G5200),2)</f>
        <v>0</v>
      </c>
      <c r="BA1998" s="53"/>
      <c r="BB1998" s="53">
        <f>ROUND(SUMIF(Transaktionen!A4:A5200,BA1998,Transaktionen!B4:B5200),8)</f>
        <v>0</v>
      </c>
      <c r="BC1998" s="53">
        <f>ROUND(IFERROR(SUM(BB1998*(VLOOKUP(BA1998,API!1:1048576,13,FALSE))),0),2)</f>
        <v>0</v>
      </c>
    </row>
    <row r="1999" spans="18:55" x14ac:dyDescent="0.25">
      <c r="R1999" s="258"/>
      <c r="U1999">
        <f>ROUND(IFERROR(SUM(T1999*(VLOOKUP(S1999,API!1:1048576,13,FALSE))),0),2)</f>
        <v>0</v>
      </c>
      <c r="V1999">
        <f>ROUND(SUMIF(Investionen!A4:A5200,S1999,Investionen!G4:G5200),2)</f>
        <v>0</v>
      </c>
      <c r="BA1999" s="53"/>
      <c r="BB1999" s="53">
        <f>ROUND(SUMIF(Transaktionen!A4:A5200,BA1999,Transaktionen!B4:B5200),8)</f>
        <v>0</v>
      </c>
      <c r="BC1999" s="53">
        <f>ROUND(IFERROR(SUM(BB1999*(VLOOKUP(BA1999,API!1:1048576,13,FALSE))),0),2)</f>
        <v>0</v>
      </c>
    </row>
    <row r="2000" spans="18:55" x14ac:dyDescent="0.25">
      <c r="R2000" s="258"/>
      <c r="U2000">
        <f>ROUND(IFERROR(SUM(T2000*(VLOOKUP(S2000,API!1:1048576,13,FALSE))),0),2)</f>
        <v>0</v>
      </c>
      <c r="V2000">
        <f>ROUND(SUMIF(Investionen!A4:A5200,S2000,Investionen!G4:G5200),2)</f>
        <v>0</v>
      </c>
      <c r="BA2000" s="53"/>
      <c r="BB2000" s="53">
        <f>ROUND(SUMIF(Transaktionen!A4:A5200,BA2000,Transaktionen!B4:B5200),8)</f>
        <v>0</v>
      </c>
      <c r="BC2000" s="53">
        <f>ROUND(IFERROR(SUM(BB2000*(VLOOKUP(BA2000,API!1:1048576,13,FALSE))),0),2)</f>
        <v>0</v>
      </c>
    </row>
    <row r="2001" spans="18:55" x14ac:dyDescent="0.25">
      <c r="R2001" s="258"/>
      <c r="U2001">
        <f>ROUND(IFERROR(SUM(T2001*(VLOOKUP(S2001,API!1:1048576,13,FALSE))),0),2)</f>
        <v>0</v>
      </c>
      <c r="V2001">
        <f>ROUND(SUMIF(Investionen!A4:A5200,S2001,Investionen!G4:G5200),2)</f>
        <v>0</v>
      </c>
      <c r="BA2001" s="53"/>
      <c r="BB2001" s="53">
        <f>ROUND(SUMIF(Transaktionen!A4:A5200,BA2001,Transaktionen!B4:B5200),8)</f>
        <v>0</v>
      </c>
      <c r="BC2001" s="53">
        <f>ROUND(IFERROR(SUM(BB2001*(VLOOKUP(BA2001,API!1:1048576,13,FALSE))),0),2)</f>
        <v>0</v>
      </c>
    </row>
    <row r="2002" spans="18:55" x14ac:dyDescent="0.25">
      <c r="R2002" s="258"/>
      <c r="U2002">
        <f>ROUND(IFERROR(SUM(T2002*(VLOOKUP(S2002,API!1:1048576,13,FALSE))),0),2)</f>
        <v>0</v>
      </c>
      <c r="V2002">
        <f>ROUND(SUMIF(Investionen!A4:A5200,S2002,Investionen!G4:G5200),2)</f>
        <v>0</v>
      </c>
      <c r="BA2002" s="53"/>
      <c r="BB2002" s="53">
        <f>ROUND(SUMIF(Transaktionen!A4:A5200,BA2002,Transaktionen!B4:B5200),8)</f>
        <v>0</v>
      </c>
      <c r="BC2002" s="53">
        <f>ROUND(IFERROR(SUM(BB2002*(VLOOKUP(BA2002,API!1:1048576,13,FALSE))),0),2)</f>
        <v>0</v>
      </c>
    </row>
    <row r="2003" spans="18:55" x14ac:dyDescent="0.25">
      <c r="R2003" s="258"/>
      <c r="U2003">
        <f>ROUND(IFERROR(SUM(T2003*(VLOOKUP(S2003,API!1:1048576,13,FALSE))),0),2)</f>
        <v>0</v>
      </c>
      <c r="V2003">
        <f>ROUND(SUMIF(Investionen!A4:A5200,S2003,Investionen!G4:G5200),2)</f>
        <v>0</v>
      </c>
      <c r="BA2003" s="53"/>
      <c r="BB2003" s="53">
        <f>ROUND(SUMIF(Transaktionen!A4:A5200,BA2003,Transaktionen!B4:B5200),8)</f>
        <v>0</v>
      </c>
      <c r="BC2003" s="53">
        <f>ROUND(IFERROR(SUM(BB2003*(VLOOKUP(BA2003,API!1:1048576,13,FALSE))),0),2)</f>
        <v>0</v>
      </c>
    </row>
    <row r="2004" spans="18:55" x14ac:dyDescent="0.25">
      <c r="R2004" s="258"/>
      <c r="U2004">
        <f>ROUND(IFERROR(SUM(T2004*(VLOOKUP(S2004,API!1:1048576,13,FALSE))),0),2)</f>
        <v>0</v>
      </c>
      <c r="V2004">
        <f>ROUND(SUMIF(Investionen!A4:A5200,S2004,Investionen!G4:G5200),2)</f>
        <v>0</v>
      </c>
      <c r="BA2004" s="53"/>
      <c r="BB2004" s="53">
        <f>ROUND(SUMIF(Transaktionen!A4:A5200,BA2004,Transaktionen!B4:B5200),8)</f>
        <v>0</v>
      </c>
      <c r="BC2004" s="53">
        <f>ROUND(IFERROR(SUM(BB2004*(VLOOKUP(BA2004,API!1:1048576,13,FALSE))),0),2)</f>
        <v>0</v>
      </c>
    </row>
    <row r="2005" spans="18:55" x14ac:dyDescent="0.25">
      <c r="R2005" s="258"/>
      <c r="U2005">
        <f>ROUND(IFERROR(SUM(T2005*(VLOOKUP(S2005,API!1:1048576,13,FALSE))),0),2)</f>
        <v>0</v>
      </c>
      <c r="V2005">
        <f>ROUND(SUMIF(Investionen!A4:A5200,S2005,Investionen!G4:G5200),2)</f>
        <v>0</v>
      </c>
      <c r="BA2005" s="53"/>
      <c r="BB2005" s="53">
        <f>ROUND(SUMIF(Transaktionen!A4:A5200,BA2005,Transaktionen!B4:B5200),8)</f>
        <v>0</v>
      </c>
      <c r="BC2005" s="53">
        <f>ROUND(IFERROR(SUM(BB2005*(VLOOKUP(BA2005,API!1:1048576,13,FALSE))),0),2)</f>
        <v>0</v>
      </c>
    </row>
    <row r="2006" spans="18:55" x14ac:dyDescent="0.25">
      <c r="R2006" s="258"/>
      <c r="U2006">
        <f>ROUND(IFERROR(SUM(T2006*(VLOOKUP(S2006,API!1:1048576,13,FALSE))),0),2)</f>
        <v>0</v>
      </c>
      <c r="V2006">
        <f>ROUND(SUMIF(Investionen!A4:A5200,S2006,Investionen!G4:G5200),2)</f>
        <v>0</v>
      </c>
      <c r="BA2006" s="53"/>
      <c r="BB2006" s="53">
        <f>ROUND(SUMIF(Transaktionen!A4:A5200,BA2006,Transaktionen!B4:B5200),8)</f>
        <v>0</v>
      </c>
      <c r="BC2006" s="53">
        <f>ROUND(IFERROR(SUM(BB2006*(VLOOKUP(BA2006,API!1:1048576,13,FALSE))),0),2)</f>
        <v>0</v>
      </c>
    </row>
    <row r="2007" spans="18:55" x14ac:dyDescent="0.25">
      <c r="R2007" s="258"/>
      <c r="U2007">
        <f>ROUND(IFERROR(SUM(T2007*(VLOOKUP(S2007,API!1:1048576,13,FALSE))),0),2)</f>
        <v>0</v>
      </c>
      <c r="V2007">
        <f>ROUND(SUMIF(Investionen!A4:A5200,S2007,Investionen!G4:G5200),2)</f>
        <v>0</v>
      </c>
      <c r="BA2007" s="53"/>
      <c r="BB2007" s="53">
        <f>ROUND(SUMIF(Transaktionen!A4:A5200,BA2007,Transaktionen!B4:B5200),8)</f>
        <v>0</v>
      </c>
      <c r="BC2007" s="53">
        <f>ROUND(IFERROR(SUM(BB2007*(VLOOKUP(BA2007,API!1:1048576,13,FALSE))),0),2)</f>
        <v>0</v>
      </c>
    </row>
    <row r="2008" spans="18:55" x14ac:dyDescent="0.25">
      <c r="R2008" s="258"/>
      <c r="U2008">
        <f>ROUND(IFERROR(SUM(T2008*(VLOOKUP(S2008,API!1:1048576,13,FALSE))),0),2)</f>
        <v>0</v>
      </c>
      <c r="V2008">
        <f>ROUND(SUMIF(Investionen!A4:A5200,S2008,Investionen!G4:G5200),2)</f>
        <v>0</v>
      </c>
      <c r="BA2008" s="53"/>
      <c r="BB2008" s="53">
        <f>ROUND(SUMIF(Transaktionen!A4:A5200,BA2008,Transaktionen!B4:B5200),8)</f>
        <v>0</v>
      </c>
      <c r="BC2008" s="53">
        <f>ROUND(IFERROR(SUM(BB2008*(VLOOKUP(BA2008,API!1:1048576,13,FALSE))),0),2)</f>
        <v>0</v>
      </c>
    </row>
    <row r="2009" spans="18:55" x14ac:dyDescent="0.25">
      <c r="R2009" s="258"/>
      <c r="U2009">
        <f>ROUND(IFERROR(SUM(T2009*(VLOOKUP(S2009,API!1:1048576,13,FALSE))),0),2)</f>
        <v>0</v>
      </c>
      <c r="V2009">
        <f>ROUND(SUMIF(Investionen!A4:A5200,S2009,Investionen!G4:G5200),2)</f>
        <v>0</v>
      </c>
      <c r="BA2009" s="53"/>
      <c r="BB2009" s="53">
        <f>ROUND(SUMIF(Transaktionen!A4:A5200,BA2009,Transaktionen!B4:B5200),8)</f>
        <v>0</v>
      </c>
      <c r="BC2009" s="53">
        <f>ROUND(IFERROR(SUM(BB2009*(VLOOKUP(BA2009,API!1:1048576,13,FALSE))),0),2)</f>
        <v>0</v>
      </c>
    </row>
    <row r="2010" spans="18:55" x14ac:dyDescent="0.25">
      <c r="R2010" s="258"/>
      <c r="U2010">
        <f>ROUND(IFERROR(SUM(T2010*(VLOOKUP(S2010,API!1:1048576,13,FALSE))),0),2)</f>
        <v>0</v>
      </c>
      <c r="V2010">
        <f>ROUND(SUMIF(Investionen!A4:A5200,S2010,Investionen!G4:G5200),2)</f>
        <v>0</v>
      </c>
      <c r="BA2010" s="53"/>
      <c r="BB2010" s="53">
        <f>ROUND(SUMIF(Transaktionen!A4:A5200,BA2010,Transaktionen!B4:B5200),8)</f>
        <v>0</v>
      </c>
      <c r="BC2010" s="53">
        <f>ROUND(IFERROR(SUM(BB2010*(VLOOKUP(BA2010,API!1:1048576,13,FALSE))),0),2)</f>
        <v>0</v>
      </c>
    </row>
    <row r="2011" spans="18:55" x14ac:dyDescent="0.25">
      <c r="R2011" s="258"/>
      <c r="U2011">
        <f>ROUND(IFERROR(SUM(T2011*(VLOOKUP(S2011,API!1:1048576,13,FALSE))),0),2)</f>
        <v>0</v>
      </c>
      <c r="V2011">
        <f>ROUND(SUMIF(Investionen!A4:A5200,S2011,Investionen!G4:G5200),2)</f>
        <v>0</v>
      </c>
      <c r="BA2011" s="53"/>
      <c r="BB2011" s="53">
        <f>ROUND(SUMIF(Transaktionen!A4:A5200,BA2011,Transaktionen!B4:B5200),8)</f>
        <v>0</v>
      </c>
      <c r="BC2011" s="53">
        <f>ROUND(IFERROR(SUM(BB2011*(VLOOKUP(BA2011,API!1:1048576,13,FALSE))),0),2)</f>
        <v>0</v>
      </c>
    </row>
    <row r="2012" spans="18:55" x14ac:dyDescent="0.25">
      <c r="R2012" s="258"/>
      <c r="U2012">
        <f>ROUND(IFERROR(SUM(T2012*(VLOOKUP(S2012,API!1:1048576,13,FALSE))),0),2)</f>
        <v>0</v>
      </c>
      <c r="V2012">
        <f>ROUND(SUMIF(Investionen!A4:A5200,S2012,Investionen!G4:G5200),2)</f>
        <v>0</v>
      </c>
      <c r="BA2012" s="53"/>
      <c r="BB2012" s="53">
        <f>ROUND(SUMIF(Transaktionen!A4:A5200,BA2012,Transaktionen!B4:B5200),8)</f>
        <v>0</v>
      </c>
      <c r="BC2012" s="53">
        <f>ROUND(IFERROR(SUM(BB2012*(VLOOKUP(BA2012,API!1:1048576,13,FALSE))),0),2)</f>
        <v>0</v>
      </c>
    </row>
    <row r="2013" spans="18:55" x14ac:dyDescent="0.25">
      <c r="R2013" s="258"/>
      <c r="U2013">
        <f>ROUND(IFERROR(SUM(T2013*(VLOOKUP(S2013,API!1:1048576,13,FALSE))),0),2)</f>
        <v>0</v>
      </c>
      <c r="V2013">
        <f>ROUND(SUMIF(Investionen!A4:A5200,S2013,Investionen!G4:G5200),2)</f>
        <v>0</v>
      </c>
      <c r="BA2013" s="53"/>
      <c r="BB2013" s="53">
        <f>ROUND(SUMIF(Transaktionen!A4:A5200,BA2013,Transaktionen!B4:B5200),8)</f>
        <v>0</v>
      </c>
      <c r="BC2013" s="53">
        <f>ROUND(IFERROR(SUM(BB2013*(VLOOKUP(BA2013,API!1:1048576,13,FALSE))),0),2)</f>
        <v>0</v>
      </c>
    </row>
    <row r="2014" spans="18:55" x14ac:dyDescent="0.25">
      <c r="R2014" s="258"/>
      <c r="U2014">
        <f>ROUND(IFERROR(SUM(T2014*(VLOOKUP(S2014,API!1:1048576,13,FALSE))),0),2)</f>
        <v>0</v>
      </c>
      <c r="V2014">
        <f>ROUND(SUMIF(Investionen!A4:A5200,S2014,Investionen!G4:G5200),2)</f>
        <v>0</v>
      </c>
      <c r="BA2014" s="53"/>
      <c r="BB2014" s="53">
        <f>ROUND(SUMIF(Transaktionen!A4:A5200,BA2014,Transaktionen!B4:B5200),8)</f>
        <v>0</v>
      </c>
      <c r="BC2014" s="53">
        <f>ROUND(IFERROR(SUM(BB2014*(VLOOKUP(BA2014,API!1:1048576,13,FALSE))),0),2)</f>
        <v>0</v>
      </c>
    </row>
    <row r="2015" spans="18:55" x14ac:dyDescent="0.25">
      <c r="R2015" s="258"/>
      <c r="U2015">
        <f>ROUND(IFERROR(SUM(T2015*(VLOOKUP(S2015,API!1:1048576,13,FALSE))),0),2)</f>
        <v>0</v>
      </c>
      <c r="V2015">
        <f>ROUND(SUMIF(Investionen!A4:A5200,S2015,Investionen!G4:G5200),2)</f>
        <v>0</v>
      </c>
      <c r="BA2015" s="53"/>
      <c r="BB2015" s="53">
        <f>ROUND(SUMIF(Transaktionen!A4:A5200,BA2015,Transaktionen!B4:B5200),8)</f>
        <v>0</v>
      </c>
      <c r="BC2015" s="53">
        <f>ROUND(IFERROR(SUM(BB2015*(VLOOKUP(BA2015,API!1:1048576,13,FALSE))),0),2)</f>
        <v>0</v>
      </c>
    </row>
    <row r="2016" spans="18:55" x14ac:dyDescent="0.25">
      <c r="R2016" s="258"/>
      <c r="U2016">
        <f>ROUND(IFERROR(SUM(T2016*(VLOOKUP(S2016,API!1:1048576,13,FALSE))),0),2)</f>
        <v>0</v>
      </c>
      <c r="V2016">
        <f>ROUND(SUMIF(Investionen!A4:A5200,S2016,Investionen!G4:G5200),2)</f>
        <v>0</v>
      </c>
      <c r="BA2016" s="53"/>
      <c r="BB2016" s="53">
        <f>ROUND(SUMIF(Transaktionen!A4:A5200,BA2016,Transaktionen!B4:B5200),8)</f>
        <v>0</v>
      </c>
      <c r="BC2016" s="53">
        <f>ROUND(IFERROR(SUM(BB2016*(VLOOKUP(BA2016,API!1:1048576,13,FALSE))),0),2)</f>
        <v>0</v>
      </c>
    </row>
    <row r="2017" spans="18:55" x14ac:dyDescent="0.25">
      <c r="R2017" s="258"/>
      <c r="U2017">
        <f>ROUND(IFERROR(SUM(T2017*(VLOOKUP(S2017,API!1:1048576,13,FALSE))),0),2)</f>
        <v>0</v>
      </c>
      <c r="V2017">
        <f>ROUND(SUMIF(Investionen!A4:A5200,S2017,Investionen!G4:G5200),2)</f>
        <v>0</v>
      </c>
      <c r="BA2017" s="53"/>
      <c r="BB2017" s="53">
        <f>ROUND(SUMIF(Transaktionen!A4:A5200,BA2017,Transaktionen!B4:B5200),8)</f>
        <v>0</v>
      </c>
      <c r="BC2017" s="53">
        <f>ROUND(IFERROR(SUM(BB2017*(VLOOKUP(BA2017,API!1:1048576,13,FALSE))),0),2)</f>
        <v>0</v>
      </c>
    </row>
    <row r="2018" spans="18:55" x14ac:dyDescent="0.25">
      <c r="R2018" s="258"/>
      <c r="U2018">
        <f>ROUND(IFERROR(SUM(T2018*(VLOOKUP(S2018,API!1:1048576,13,FALSE))),0),2)</f>
        <v>0</v>
      </c>
      <c r="V2018">
        <f>ROUND(SUMIF(Investionen!A4:A5200,S2018,Investionen!G4:G5200),2)</f>
        <v>0</v>
      </c>
      <c r="BA2018" s="53"/>
      <c r="BB2018" s="53">
        <f>ROUND(SUMIF(Transaktionen!A4:A5200,BA2018,Transaktionen!B4:B5200),8)</f>
        <v>0</v>
      </c>
      <c r="BC2018" s="53">
        <f>ROUND(IFERROR(SUM(BB2018*(VLOOKUP(BA2018,API!1:1048576,13,FALSE))),0),2)</f>
        <v>0</v>
      </c>
    </row>
    <row r="2019" spans="18:55" x14ac:dyDescent="0.25">
      <c r="R2019" s="258"/>
      <c r="U2019">
        <f>ROUND(IFERROR(SUM(T2019*(VLOOKUP(S2019,API!1:1048576,13,FALSE))),0),2)</f>
        <v>0</v>
      </c>
      <c r="V2019">
        <f>ROUND(SUMIF(Investionen!A4:A5200,S2019,Investionen!G4:G5200),2)</f>
        <v>0</v>
      </c>
      <c r="BA2019" s="53"/>
      <c r="BB2019" s="53">
        <f>ROUND(SUMIF(Transaktionen!A4:A5200,BA2019,Transaktionen!B4:B5200),8)</f>
        <v>0</v>
      </c>
      <c r="BC2019" s="53">
        <f>ROUND(IFERROR(SUM(BB2019*(VLOOKUP(BA2019,API!1:1048576,13,FALSE))),0),2)</f>
        <v>0</v>
      </c>
    </row>
    <row r="2020" spans="18:55" x14ac:dyDescent="0.25">
      <c r="R2020" s="258"/>
      <c r="U2020">
        <f>ROUND(IFERROR(SUM(T2020*(VLOOKUP(S2020,API!1:1048576,13,FALSE))),0),2)</f>
        <v>0</v>
      </c>
      <c r="V2020">
        <f>ROUND(SUMIF(Investionen!A4:A5200,S2020,Investionen!G4:G5200),2)</f>
        <v>0</v>
      </c>
      <c r="BA2020" s="53"/>
      <c r="BB2020" s="53">
        <f>ROUND(SUMIF(Transaktionen!A4:A5200,BA2020,Transaktionen!B4:B5200),8)</f>
        <v>0</v>
      </c>
      <c r="BC2020" s="53">
        <f>ROUND(IFERROR(SUM(BB2020*(VLOOKUP(BA2020,API!1:1048576,13,FALSE))),0),2)</f>
        <v>0</v>
      </c>
    </row>
    <row r="2021" spans="18:55" x14ac:dyDescent="0.25">
      <c r="R2021" s="258"/>
      <c r="U2021">
        <f>ROUND(IFERROR(SUM(T2021*(VLOOKUP(S2021,API!1:1048576,13,FALSE))),0),2)</f>
        <v>0</v>
      </c>
      <c r="V2021">
        <f>ROUND(SUMIF(Investionen!A4:A5200,S2021,Investionen!G4:G5200),2)</f>
        <v>0</v>
      </c>
      <c r="BA2021" s="53"/>
      <c r="BB2021" s="53">
        <f>ROUND(SUMIF(Transaktionen!A4:A5200,BA2021,Transaktionen!B4:B5200),8)</f>
        <v>0</v>
      </c>
      <c r="BC2021" s="53">
        <f>ROUND(IFERROR(SUM(BB2021*(VLOOKUP(BA2021,API!1:1048576,13,FALSE))),0),2)</f>
        <v>0</v>
      </c>
    </row>
    <row r="2022" spans="18:55" x14ac:dyDescent="0.25">
      <c r="R2022" s="258"/>
      <c r="U2022">
        <f>ROUND(IFERROR(SUM(T2022*(VLOOKUP(S2022,API!1:1048576,13,FALSE))),0),2)</f>
        <v>0</v>
      </c>
      <c r="V2022">
        <f>ROUND(SUMIF(Investionen!A4:A5200,S2022,Investionen!G4:G5200),2)</f>
        <v>0</v>
      </c>
      <c r="BA2022" s="53"/>
      <c r="BB2022" s="53">
        <f>ROUND(SUMIF(Transaktionen!A4:A5200,BA2022,Transaktionen!B4:B5200),8)</f>
        <v>0</v>
      </c>
      <c r="BC2022" s="53">
        <f>ROUND(IFERROR(SUM(BB2022*(VLOOKUP(BA2022,API!1:1048576,13,FALSE))),0),2)</f>
        <v>0</v>
      </c>
    </row>
    <row r="2023" spans="18:55" x14ac:dyDescent="0.25">
      <c r="R2023" s="258"/>
      <c r="U2023">
        <f>ROUND(IFERROR(SUM(T2023*(VLOOKUP(S2023,API!1:1048576,13,FALSE))),0),2)</f>
        <v>0</v>
      </c>
      <c r="V2023">
        <f>ROUND(SUMIF(Investionen!A4:A5200,S2023,Investionen!G4:G5200),2)</f>
        <v>0</v>
      </c>
      <c r="BA2023" s="53"/>
      <c r="BB2023" s="53">
        <f>ROUND(SUMIF(Transaktionen!A4:A5200,BA2023,Transaktionen!B4:B5200),8)</f>
        <v>0</v>
      </c>
      <c r="BC2023" s="53">
        <f>ROUND(IFERROR(SUM(BB2023*(VLOOKUP(BA2023,API!1:1048576,13,FALSE))),0),2)</f>
        <v>0</v>
      </c>
    </row>
    <row r="2024" spans="18:55" x14ac:dyDescent="0.25">
      <c r="R2024" s="258"/>
      <c r="U2024">
        <f>ROUND(IFERROR(SUM(T2024*(VLOOKUP(S2024,API!1:1048576,13,FALSE))),0),2)</f>
        <v>0</v>
      </c>
      <c r="V2024">
        <f>ROUND(SUMIF(Investionen!A4:A5200,S2024,Investionen!G4:G5200),2)</f>
        <v>0</v>
      </c>
      <c r="BA2024" s="53"/>
      <c r="BB2024" s="53">
        <f>ROUND(SUMIF(Transaktionen!A4:A5200,BA2024,Transaktionen!B4:B5200),8)</f>
        <v>0</v>
      </c>
      <c r="BC2024" s="53">
        <f>ROUND(IFERROR(SUM(BB2024*(VLOOKUP(BA2024,API!1:1048576,13,FALSE))),0),2)</f>
        <v>0</v>
      </c>
    </row>
    <row r="2025" spans="18:55" x14ac:dyDescent="0.25">
      <c r="R2025" s="258"/>
      <c r="U2025">
        <f>ROUND(IFERROR(SUM(T2025*(VLOOKUP(S2025,API!1:1048576,13,FALSE))),0),2)</f>
        <v>0</v>
      </c>
      <c r="V2025">
        <f>ROUND(SUMIF(Investionen!A4:A5200,S2025,Investionen!G4:G5200),2)</f>
        <v>0</v>
      </c>
      <c r="BA2025" s="53"/>
      <c r="BB2025" s="53">
        <f>ROUND(SUMIF(Transaktionen!A4:A5200,BA2025,Transaktionen!B4:B5200),8)</f>
        <v>0</v>
      </c>
      <c r="BC2025" s="53">
        <f>ROUND(IFERROR(SUM(BB2025*(VLOOKUP(BA2025,API!1:1048576,13,FALSE))),0),2)</f>
        <v>0</v>
      </c>
    </row>
    <row r="2026" spans="18:55" x14ac:dyDescent="0.25">
      <c r="R2026" s="258"/>
      <c r="U2026">
        <f>ROUND(IFERROR(SUM(T2026*(VLOOKUP(S2026,API!1:1048576,13,FALSE))),0),2)</f>
        <v>0</v>
      </c>
      <c r="V2026">
        <f>ROUND(SUMIF(Investionen!A4:A5200,S2026,Investionen!G4:G5200),2)</f>
        <v>0</v>
      </c>
      <c r="BA2026" s="53"/>
      <c r="BB2026" s="53">
        <f>ROUND(SUMIF(Transaktionen!A4:A5200,BA2026,Transaktionen!B4:B5200),8)</f>
        <v>0</v>
      </c>
      <c r="BC2026" s="53">
        <f>ROUND(IFERROR(SUM(BB2026*(VLOOKUP(BA2026,API!1:1048576,13,FALSE))),0),2)</f>
        <v>0</v>
      </c>
    </row>
    <row r="2027" spans="18:55" x14ac:dyDescent="0.25">
      <c r="R2027" s="258"/>
      <c r="U2027">
        <f>ROUND(IFERROR(SUM(T2027*(VLOOKUP(S2027,API!1:1048576,13,FALSE))),0),2)</f>
        <v>0</v>
      </c>
      <c r="V2027">
        <f>ROUND(SUMIF(Investionen!A4:A5200,S2027,Investionen!G4:G5200),2)</f>
        <v>0</v>
      </c>
      <c r="BA2027" s="53"/>
      <c r="BB2027" s="53">
        <f>ROUND(SUMIF(Transaktionen!A4:A5200,BA2027,Transaktionen!B4:B5200),8)</f>
        <v>0</v>
      </c>
      <c r="BC2027" s="53">
        <f>ROUND(IFERROR(SUM(BB2027*(VLOOKUP(BA2027,API!1:1048576,13,FALSE))),0),2)</f>
        <v>0</v>
      </c>
    </row>
    <row r="2028" spans="18:55" x14ac:dyDescent="0.25">
      <c r="R2028" s="258"/>
      <c r="U2028">
        <f>ROUND(IFERROR(SUM(T2028*(VLOOKUP(S2028,API!1:1048576,13,FALSE))),0),2)</f>
        <v>0</v>
      </c>
      <c r="V2028">
        <f>ROUND(SUMIF(Investionen!A4:A5200,S2028,Investionen!G4:G5200),2)</f>
        <v>0</v>
      </c>
      <c r="BA2028" s="53"/>
      <c r="BB2028" s="53">
        <f>ROUND(SUMIF(Transaktionen!A4:A5200,BA2028,Transaktionen!B4:B5200),8)</f>
        <v>0</v>
      </c>
      <c r="BC2028" s="53">
        <f>ROUND(IFERROR(SUM(BB2028*(VLOOKUP(BA2028,API!1:1048576,13,FALSE))),0),2)</f>
        <v>0</v>
      </c>
    </row>
    <row r="2029" spans="18:55" x14ac:dyDescent="0.25">
      <c r="R2029" s="258"/>
      <c r="U2029">
        <f>ROUND(IFERROR(SUM(T2029*(VLOOKUP(S2029,API!1:1048576,13,FALSE))),0),2)</f>
        <v>0</v>
      </c>
      <c r="V2029">
        <f>ROUND(SUMIF(Investionen!A4:A5200,S2029,Investionen!G4:G5200),2)</f>
        <v>0</v>
      </c>
      <c r="BA2029" s="53"/>
      <c r="BB2029" s="53">
        <f>ROUND(SUMIF(Transaktionen!A4:A5200,BA2029,Transaktionen!B4:B5200),8)</f>
        <v>0</v>
      </c>
      <c r="BC2029" s="53">
        <f>ROUND(IFERROR(SUM(BB2029*(VLOOKUP(BA2029,API!1:1048576,13,FALSE))),0),2)</f>
        <v>0</v>
      </c>
    </row>
    <row r="2030" spans="18:55" x14ac:dyDescent="0.25">
      <c r="R2030" s="258"/>
      <c r="U2030">
        <f>ROUND(IFERROR(SUM(T2030*(VLOOKUP(S2030,API!1:1048576,13,FALSE))),0),2)</f>
        <v>0</v>
      </c>
      <c r="V2030">
        <f>ROUND(SUMIF(Investionen!A4:A5200,S2030,Investionen!G4:G5200),2)</f>
        <v>0</v>
      </c>
      <c r="BA2030" s="53"/>
      <c r="BB2030" s="53">
        <f>ROUND(SUMIF(Transaktionen!A4:A5200,BA2030,Transaktionen!B4:B5200),8)</f>
        <v>0</v>
      </c>
      <c r="BC2030" s="53">
        <f>ROUND(IFERROR(SUM(BB2030*(VLOOKUP(BA2030,API!1:1048576,13,FALSE))),0),2)</f>
        <v>0</v>
      </c>
    </row>
    <row r="2031" spans="18:55" x14ac:dyDescent="0.25">
      <c r="R2031" s="258"/>
      <c r="U2031">
        <f>ROUND(IFERROR(SUM(T2031*(VLOOKUP(S2031,API!1:1048576,13,FALSE))),0),2)</f>
        <v>0</v>
      </c>
      <c r="V2031">
        <f>ROUND(SUMIF(Investionen!A4:A5200,S2031,Investionen!G4:G5200),2)</f>
        <v>0</v>
      </c>
      <c r="BA2031" s="53"/>
      <c r="BB2031" s="53">
        <f>ROUND(SUMIF(Transaktionen!A4:A5200,BA2031,Transaktionen!B4:B5200),8)</f>
        <v>0</v>
      </c>
      <c r="BC2031" s="53">
        <f>ROUND(IFERROR(SUM(BB2031*(VLOOKUP(BA2031,API!1:1048576,13,FALSE))),0),2)</f>
        <v>0</v>
      </c>
    </row>
    <row r="2032" spans="18:55" x14ac:dyDescent="0.25">
      <c r="R2032" s="258"/>
      <c r="U2032">
        <f>ROUND(IFERROR(SUM(T2032*(VLOOKUP(S2032,API!1:1048576,13,FALSE))),0),2)</f>
        <v>0</v>
      </c>
      <c r="V2032">
        <f>ROUND(SUMIF(Investionen!A4:A5200,S2032,Investionen!G4:G5200),2)</f>
        <v>0</v>
      </c>
      <c r="BA2032" s="53"/>
      <c r="BB2032" s="53">
        <f>ROUND(SUMIF(Transaktionen!A4:A5200,BA2032,Transaktionen!B4:B5200),8)</f>
        <v>0</v>
      </c>
      <c r="BC2032" s="53">
        <f>ROUND(IFERROR(SUM(BB2032*(VLOOKUP(BA2032,API!1:1048576,13,FALSE))),0),2)</f>
        <v>0</v>
      </c>
    </row>
    <row r="2033" spans="18:55" x14ac:dyDescent="0.25">
      <c r="R2033" s="258"/>
      <c r="U2033">
        <f>ROUND(IFERROR(SUM(T2033*(VLOOKUP(S2033,API!1:1048576,13,FALSE))),0),2)</f>
        <v>0</v>
      </c>
      <c r="V2033">
        <f>ROUND(SUMIF(Investionen!A4:A5200,S2033,Investionen!G4:G5200),2)</f>
        <v>0</v>
      </c>
      <c r="BA2033" s="53"/>
      <c r="BB2033" s="53">
        <f>ROUND(SUMIF(Transaktionen!A4:A5200,BA2033,Transaktionen!B4:B5200),8)</f>
        <v>0</v>
      </c>
      <c r="BC2033" s="53">
        <f>ROUND(IFERROR(SUM(BB2033*(VLOOKUP(BA2033,API!1:1048576,13,FALSE))),0),2)</f>
        <v>0</v>
      </c>
    </row>
    <row r="2034" spans="18:55" x14ac:dyDescent="0.25">
      <c r="R2034" s="258"/>
      <c r="U2034">
        <f>ROUND(IFERROR(SUM(T2034*(VLOOKUP(S2034,API!1:1048576,13,FALSE))),0),2)</f>
        <v>0</v>
      </c>
      <c r="V2034">
        <f>ROUND(SUMIF(Investionen!A4:A5200,S2034,Investionen!G4:G5200),2)</f>
        <v>0</v>
      </c>
      <c r="BA2034" s="53"/>
      <c r="BB2034" s="53">
        <f>ROUND(SUMIF(Transaktionen!A4:A5200,BA2034,Transaktionen!B4:B5200),8)</f>
        <v>0</v>
      </c>
      <c r="BC2034" s="53">
        <f>ROUND(IFERROR(SUM(BB2034*(VLOOKUP(BA2034,API!1:1048576,13,FALSE))),0),2)</f>
        <v>0</v>
      </c>
    </row>
    <row r="2035" spans="18:55" x14ac:dyDescent="0.25">
      <c r="R2035" s="258"/>
      <c r="U2035">
        <f>ROUND(IFERROR(SUM(T2035*(VLOOKUP(S2035,API!1:1048576,13,FALSE))),0),2)</f>
        <v>0</v>
      </c>
      <c r="V2035">
        <f>ROUND(SUMIF(Investionen!A4:A5200,S2035,Investionen!G4:G5200),2)</f>
        <v>0</v>
      </c>
      <c r="BA2035" s="53"/>
      <c r="BB2035" s="53">
        <f>ROUND(SUMIF(Transaktionen!A4:A5200,BA2035,Transaktionen!B4:B5200),8)</f>
        <v>0</v>
      </c>
      <c r="BC2035" s="53">
        <f>ROUND(IFERROR(SUM(BB2035*(VLOOKUP(BA2035,API!1:1048576,13,FALSE))),0),2)</f>
        <v>0</v>
      </c>
    </row>
    <row r="2036" spans="18:55" x14ac:dyDescent="0.25">
      <c r="R2036" s="258"/>
      <c r="U2036">
        <f>ROUND(IFERROR(SUM(T2036*(VLOOKUP(S2036,API!1:1048576,13,FALSE))),0),2)</f>
        <v>0</v>
      </c>
      <c r="V2036">
        <f>ROUND(SUMIF(Investionen!A4:A5200,S2036,Investionen!G4:G5200),2)</f>
        <v>0</v>
      </c>
      <c r="BA2036" s="53"/>
      <c r="BB2036" s="53">
        <f>ROUND(SUMIF(Transaktionen!A4:A5200,BA2036,Transaktionen!B4:B5200),8)</f>
        <v>0</v>
      </c>
      <c r="BC2036" s="53">
        <f>ROUND(IFERROR(SUM(BB2036*(VLOOKUP(BA2036,API!1:1048576,13,FALSE))),0),2)</f>
        <v>0</v>
      </c>
    </row>
    <row r="2037" spans="18:55" x14ac:dyDescent="0.25">
      <c r="R2037" s="258"/>
      <c r="U2037">
        <f>ROUND(IFERROR(SUM(T2037*(VLOOKUP(S2037,API!1:1048576,13,FALSE))),0),2)</f>
        <v>0</v>
      </c>
      <c r="V2037">
        <f>ROUND(SUMIF(Investionen!A4:A5200,S2037,Investionen!G4:G5200),2)</f>
        <v>0</v>
      </c>
      <c r="BA2037" s="53"/>
      <c r="BB2037" s="53">
        <f>ROUND(SUMIF(Transaktionen!A4:A5200,BA2037,Transaktionen!B4:B5200),8)</f>
        <v>0</v>
      </c>
      <c r="BC2037" s="53">
        <f>ROUND(IFERROR(SUM(BB2037*(VLOOKUP(BA2037,API!1:1048576,13,FALSE))),0),2)</f>
        <v>0</v>
      </c>
    </row>
    <row r="2038" spans="18:55" x14ac:dyDescent="0.25">
      <c r="R2038" s="258"/>
      <c r="U2038">
        <f>ROUND(IFERROR(SUM(T2038*(VLOOKUP(S2038,API!1:1048576,13,FALSE))),0),2)</f>
        <v>0</v>
      </c>
      <c r="V2038">
        <f>ROUND(SUMIF(Investionen!A4:A5200,S2038,Investionen!G4:G5200),2)</f>
        <v>0</v>
      </c>
      <c r="BA2038" s="53"/>
      <c r="BB2038" s="53">
        <f>ROUND(SUMIF(Transaktionen!A4:A5200,BA2038,Transaktionen!B4:B5200),8)</f>
        <v>0</v>
      </c>
      <c r="BC2038" s="53">
        <f>ROUND(IFERROR(SUM(BB2038*(VLOOKUP(BA2038,API!1:1048576,13,FALSE))),0),2)</f>
        <v>0</v>
      </c>
    </row>
    <row r="2039" spans="18:55" x14ac:dyDescent="0.25">
      <c r="R2039" s="258"/>
      <c r="U2039">
        <f>ROUND(IFERROR(SUM(T2039*(VLOOKUP(S2039,API!1:1048576,13,FALSE))),0),2)</f>
        <v>0</v>
      </c>
      <c r="V2039">
        <f>ROUND(SUMIF(Investionen!A4:A5200,S2039,Investionen!G4:G5200),2)</f>
        <v>0</v>
      </c>
      <c r="BA2039" s="53"/>
      <c r="BB2039" s="53">
        <f>ROUND(SUMIF(Transaktionen!A4:A5200,BA2039,Transaktionen!B4:B5200),8)</f>
        <v>0</v>
      </c>
      <c r="BC2039" s="53">
        <f>ROUND(IFERROR(SUM(BB2039*(VLOOKUP(BA2039,API!1:1048576,13,FALSE))),0),2)</f>
        <v>0</v>
      </c>
    </row>
    <row r="2040" spans="18:55" x14ac:dyDescent="0.25">
      <c r="R2040" s="258"/>
      <c r="U2040">
        <f>ROUND(IFERROR(SUM(T2040*(VLOOKUP(S2040,API!1:1048576,13,FALSE))),0),2)</f>
        <v>0</v>
      </c>
      <c r="V2040">
        <f>ROUND(SUMIF(Investionen!A4:A5200,S2040,Investionen!G4:G5200),2)</f>
        <v>0</v>
      </c>
      <c r="BA2040" s="53"/>
      <c r="BB2040" s="53">
        <f>ROUND(SUMIF(Transaktionen!A4:A5200,BA2040,Transaktionen!B4:B5200),8)</f>
        <v>0</v>
      </c>
      <c r="BC2040" s="53">
        <f>ROUND(IFERROR(SUM(BB2040*(VLOOKUP(BA2040,API!1:1048576,13,FALSE))),0),2)</f>
        <v>0</v>
      </c>
    </row>
    <row r="2041" spans="18:55" x14ac:dyDescent="0.25">
      <c r="R2041" s="258"/>
      <c r="U2041">
        <f>ROUND(IFERROR(SUM(T2041*(VLOOKUP(S2041,API!1:1048576,13,FALSE))),0),2)</f>
        <v>0</v>
      </c>
      <c r="V2041">
        <f>ROUND(SUMIF(Investionen!A4:A5200,S2041,Investionen!G4:G5200),2)</f>
        <v>0</v>
      </c>
      <c r="BA2041" s="53"/>
      <c r="BB2041" s="53">
        <f>ROUND(SUMIF(Transaktionen!A4:A5200,BA2041,Transaktionen!B4:B5200),8)</f>
        <v>0</v>
      </c>
      <c r="BC2041" s="53">
        <f>ROUND(IFERROR(SUM(BB2041*(VLOOKUP(BA2041,API!1:1048576,13,FALSE))),0),2)</f>
        <v>0</v>
      </c>
    </row>
    <row r="2042" spans="18:55" x14ac:dyDescent="0.25">
      <c r="R2042" s="258"/>
      <c r="U2042">
        <f>ROUND(IFERROR(SUM(T2042*(VLOOKUP(S2042,API!1:1048576,13,FALSE))),0),2)</f>
        <v>0</v>
      </c>
      <c r="V2042">
        <f>ROUND(SUMIF(Investionen!A4:A5200,S2042,Investionen!G4:G5200),2)</f>
        <v>0</v>
      </c>
      <c r="BA2042" s="53"/>
      <c r="BB2042" s="53">
        <f>ROUND(SUMIF(Transaktionen!A4:A5200,BA2042,Transaktionen!B4:B5200),8)</f>
        <v>0</v>
      </c>
      <c r="BC2042" s="53">
        <f>ROUND(IFERROR(SUM(BB2042*(VLOOKUP(BA2042,API!1:1048576,13,FALSE))),0),2)</f>
        <v>0</v>
      </c>
    </row>
    <row r="2043" spans="18:55" x14ac:dyDescent="0.25">
      <c r="R2043" s="258"/>
      <c r="U2043">
        <f>ROUND(IFERROR(SUM(T2043*(VLOOKUP(S2043,API!1:1048576,13,FALSE))),0),2)</f>
        <v>0</v>
      </c>
      <c r="V2043">
        <f>ROUND(SUMIF(Investionen!A4:A5200,S2043,Investionen!G4:G5200),2)</f>
        <v>0</v>
      </c>
      <c r="BA2043" s="53"/>
      <c r="BB2043" s="53">
        <f>ROUND(SUMIF(Transaktionen!A4:A5200,BA2043,Transaktionen!B4:B5200),8)</f>
        <v>0</v>
      </c>
      <c r="BC2043" s="53">
        <f>ROUND(IFERROR(SUM(BB2043*(VLOOKUP(BA2043,API!1:1048576,13,FALSE))),0),2)</f>
        <v>0</v>
      </c>
    </row>
    <row r="2044" spans="18:55" x14ac:dyDescent="0.25">
      <c r="R2044" s="258"/>
      <c r="U2044">
        <f>ROUND(IFERROR(SUM(T2044*(VLOOKUP(S2044,API!1:1048576,13,FALSE))),0),2)</f>
        <v>0</v>
      </c>
      <c r="V2044">
        <f>ROUND(SUMIF(Investionen!A4:A5200,S2044,Investionen!G4:G5200),2)</f>
        <v>0</v>
      </c>
      <c r="BA2044" s="53"/>
      <c r="BB2044" s="53">
        <f>ROUND(SUMIF(Transaktionen!A4:A5200,BA2044,Transaktionen!B4:B5200),8)</f>
        <v>0</v>
      </c>
      <c r="BC2044" s="53">
        <f>ROUND(IFERROR(SUM(BB2044*(VLOOKUP(BA2044,API!1:1048576,13,FALSE))),0),2)</f>
        <v>0</v>
      </c>
    </row>
    <row r="2045" spans="18:55" x14ac:dyDescent="0.25">
      <c r="R2045" s="258"/>
      <c r="U2045">
        <f>ROUND(IFERROR(SUM(T2045*(VLOOKUP(S2045,API!1:1048576,13,FALSE))),0),2)</f>
        <v>0</v>
      </c>
      <c r="V2045">
        <f>ROUND(SUMIF(Investionen!A4:A5200,S2045,Investionen!G4:G5200),2)</f>
        <v>0</v>
      </c>
      <c r="BA2045" s="53"/>
      <c r="BB2045" s="53">
        <f>ROUND(SUMIF(Transaktionen!A4:A5200,BA2045,Transaktionen!B4:B5200),8)</f>
        <v>0</v>
      </c>
      <c r="BC2045" s="53">
        <f>ROUND(IFERROR(SUM(BB2045*(VLOOKUP(BA2045,API!1:1048576,13,FALSE))),0),2)</f>
        <v>0</v>
      </c>
    </row>
    <row r="2046" spans="18:55" x14ac:dyDescent="0.25">
      <c r="R2046" s="258"/>
      <c r="U2046">
        <f>ROUND(IFERROR(SUM(T2046*(VLOOKUP(S2046,API!1:1048576,13,FALSE))),0),2)</f>
        <v>0</v>
      </c>
      <c r="V2046">
        <f>ROUND(SUMIF(Investionen!A4:A5200,S2046,Investionen!G4:G5200),2)</f>
        <v>0</v>
      </c>
      <c r="BA2046" s="53"/>
      <c r="BB2046" s="53">
        <f>ROUND(SUMIF(Transaktionen!A4:A5200,BA2046,Transaktionen!B4:B5200),8)</f>
        <v>0</v>
      </c>
      <c r="BC2046" s="53">
        <f>ROUND(IFERROR(SUM(BB2046*(VLOOKUP(BA2046,API!1:1048576,13,FALSE))),0),2)</f>
        <v>0</v>
      </c>
    </row>
    <row r="2047" spans="18:55" x14ac:dyDescent="0.25">
      <c r="R2047" s="258"/>
      <c r="U2047">
        <f>ROUND(IFERROR(SUM(T2047*(VLOOKUP(S2047,API!1:1048576,13,FALSE))),0),2)</f>
        <v>0</v>
      </c>
      <c r="V2047">
        <f>ROUND(SUMIF(Investionen!A4:A5200,S2047,Investionen!G4:G5200),2)</f>
        <v>0</v>
      </c>
      <c r="BA2047" s="53"/>
      <c r="BB2047" s="53">
        <f>ROUND(SUMIF(Transaktionen!A4:A5200,BA2047,Transaktionen!B4:B5200),8)</f>
        <v>0</v>
      </c>
      <c r="BC2047" s="53">
        <f>ROUND(IFERROR(SUM(BB2047*(VLOOKUP(BA2047,API!1:1048576,13,FALSE))),0),2)</f>
        <v>0</v>
      </c>
    </row>
    <row r="2048" spans="18:55" x14ac:dyDescent="0.25">
      <c r="R2048" s="258"/>
      <c r="U2048">
        <f>ROUND(IFERROR(SUM(T2048*(VLOOKUP(S2048,API!1:1048576,13,FALSE))),0),2)</f>
        <v>0</v>
      </c>
      <c r="V2048">
        <f>ROUND(SUMIF(Investionen!A4:A5200,S2048,Investionen!G4:G5200),2)</f>
        <v>0</v>
      </c>
      <c r="BA2048" s="53"/>
      <c r="BB2048" s="53">
        <f>ROUND(SUMIF(Transaktionen!A4:A5200,BA2048,Transaktionen!B4:B5200),8)</f>
        <v>0</v>
      </c>
      <c r="BC2048" s="53">
        <f>ROUND(IFERROR(SUM(BB2048*(VLOOKUP(BA2048,API!1:1048576,13,FALSE))),0),2)</f>
        <v>0</v>
      </c>
    </row>
    <row r="2049" spans="18:55" x14ac:dyDescent="0.25">
      <c r="R2049" s="258"/>
      <c r="U2049">
        <f>ROUND(IFERROR(SUM(T2049*(VLOOKUP(S2049,API!1:1048576,13,FALSE))),0),2)</f>
        <v>0</v>
      </c>
      <c r="V2049">
        <f>ROUND(SUMIF(Investionen!A4:A5200,S2049,Investionen!G4:G5200),2)</f>
        <v>0</v>
      </c>
      <c r="BA2049" s="53"/>
      <c r="BB2049" s="53">
        <f>ROUND(SUMIF(Transaktionen!A4:A5200,BA2049,Transaktionen!B4:B5200),8)</f>
        <v>0</v>
      </c>
      <c r="BC2049" s="53">
        <f>ROUND(IFERROR(SUM(BB2049*(VLOOKUP(BA2049,API!1:1048576,13,FALSE))),0),2)</f>
        <v>0</v>
      </c>
    </row>
    <row r="2050" spans="18:55" x14ac:dyDescent="0.25">
      <c r="R2050" s="258"/>
      <c r="U2050">
        <f>ROUND(IFERROR(SUM(T2050*(VLOOKUP(S2050,API!1:1048576,13,FALSE))),0),2)</f>
        <v>0</v>
      </c>
      <c r="V2050">
        <f>ROUND(SUMIF(Investionen!A4:A5200,S2050,Investionen!G4:G5200),2)</f>
        <v>0</v>
      </c>
      <c r="BA2050" s="53"/>
      <c r="BB2050" s="53">
        <f>ROUND(SUMIF(Transaktionen!A4:A5200,BA2050,Transaktionen!B4:B5200),8)</f>
        <v>0</v>
      </c>
      <c r="BC2050" s="53">
        <f>ROUND(IFERROR(SUM(BB2050*(VLOOKUP(BA2050,API!1:1048576,13,FALSE))),0),2)</f>
        <v>0</v>
      </c>
    </row>
    <row r="2051" spans="18:55" x14ac:dyDescent="0.25">
      <c r="R2051" s="258"/>
      <c r="U2051">
        <f>ROUND(IFERROR(SUM(T2051*(VLOOKUP(S2051,API!1:1048576,13,FALSE))),0),2)</f>
        <v>0</v>
      </c>
      <c r="V2051">
        <f>ROUND(SUMIF(Investionen!A4:A5200,S2051,Investionen!G4:G5200),2)</f>
        <v>0</v>
      </c>
      <c r="BA2051" s="53"/>
      <c r="BB2051" s="53">
        <f>ROUND(SUMIF(Transaktionen!A4:A5200,BA2051,Transaktionen!B4:B5200),8)</f>
        <v>0</v>
      </c>
      <c r="BC2051" s="53">
        <f>ROUND(IFERROR(SUM(BB2051*(VLOOKUP(BA2051,API!1:1048576,13,FALSE))),0),2)</f>
        <v>0</v>
      </c>
    </row>
    <row r="2052" spans="18:55" x14ac:dyDescent="0.25">
      <c r="R2052" s="258"/>
      <c r="U2052">
        <f>ROUND(IFERROR(SUM(T2052*(VLOOKUP(S2052,API!1:1048576,13,FALSE))),0),2)</f>
        <v>0</v>
      </c>
      <c r="V2052">
        <f>ROUND(SUMIF(Investionen!A4:A5200,S2052,Investionen!G4:G5200),2)</f>
        <v>0</v>
      </c>
      <c r="BA2052" s="53"/>
      <c r="BB2052" s="53">
        <f>ROUND(SUMIF(Transaktionen!A4:A5200,BA2052,Transaktionen!B4:B5200),8)</f>
        <v>0</v>
      </c>
      <c r="BC2052" s="53">
        <f>ROUND(IFERROR(SUM(BB2052*(VLOOKUP(BA2052,API!1:1048576,13,FALSE))),0),2)</f>
        <v>0</v>
      </c>
    </row>
    <row r="2053" spans="18:55" x14ac:dyDescent="0.25">
      <c r="R2053" s="258"/>
      <c r="U2053">
        <f>ROUND(IFERROR(SUM(T2053*(VLOOKUP(S2053,API!1:1048576,13,FALSE))),0),2)</f>
        <v>0</v>
      </c>
      <c r="V2053">
        <f>ROUND(SUMIF(Investionen!A4:A5200,S2053,Investionen!G4:G5200),2)</f>
        <v>0</v>
      </c>
      <c r="BA2053" s="53"/>
      <c r="BB2053" s="53">
        <f>ROUND(SUMIF(Transaktionen!A4:A5200,BA2053,Transaktionen!B4:B5200),8)</f>
        <v>0</v>
      </c>
      <c r="BC2053" s="53">
        <f>ROUND(IFERROR(SUM(BB2053*(VLOOKUP(BA2053,API!1:1048576,13,FALSE))),0),2)</f>
        <v>0</v>
      </c>
    </row>
    <row r="2054" spans="18:55" x14ac:dyDescent="0.25">
      <c r="R2054" s="258"/>
      <c r="U2054">
        <f>ROUND(IFERROR(SUM(T2054*(VLOOKUP(S2054,API!1:1048576,13,FALSE))),0),2)</f>
        <v>0</v>
      </c>
      <c r="V2054">
        <f>ROUND(SUMIF(Investionen!A4:A5200,S2054,Investionen!G4:G5200),2)</f>
        <v>0</v>
      </c>
      <c r="BA2054" s="53"/>
      <c r="BB2054" s="53">
        <f>ROUND(SUMIF(Transaktionen!A4:A5200,BA2054,Transaktionen!B4:B5200),8)</f>
        <v>0</v>
      </c>
      <c r="BC2054" s="53">
        <f>ROUND(IFERROR(SUM(BB2054*(VLOOKUP(BA2054,API!1:1048576,13,FALSE))),0),2)</f>
        <v>0</v>
      </c>
    </row>
    <row r="2055" spans="18:55" x14ac:dyDescent="0.25">
      <c r="R2055" s="258"/>
      <c r="U2055">
        <f>ROUND(IFERROR(SUM(T2055*(VLOOKUP(S2055,API!1:1048576,13,FALSE))),0),2)</f>
        <v>0</v>
      </c>
      <c r="V2055">
        <f>ROUND(SUMIF(Investionen!A4:A5200,S2055,Investionen!G4:G5200),2)</f>
        <v>0</v>
      </c>
      <c r="BA2055" s="53"/>
      <c r="BB2055" s="53">
        <f>ROUND(SUMIF(Transaktionen!A4:A5200,BA2055,Transaktionen!B4:B5200),8)</f>
        <v>0</v>
      </c>
      <c r="BC2055" s="53">
        <f>ROUND(IFERROR(SUM(BB2055*(VLOOKUP(BA2055,API!1:1048576,13,FALSE))),0),2)</f>
        <v>0</v>
      </c>
    </row>
    <row r="2056" spans="18:55" x14ac:dyDescent="0.25">
      <c r="R2056" s="258"/>
      <c r="U2056">
        <f>ROUND(IFERROR(SUM(T2056*(VLOOKUP(S2056,API!1:1048576,13,FALSE))),0),2)</f>
        <v>0</v>
      </c>
      <c r="V2056">
        <f>ROUND(SUMIF(Investionen!A4:A5200,S2056,Investionen!G4:G5200),2)</f>
        <v>0</v>
      </c>
      <c r="BA2056" s="53"/>
      <c r="BB2056" s="53">
        <f>ROUND(SUMIF(Transaktionen!A4:A5200,BA2056,Transaktionen!B4:B5200),8)</f>
        <v>0</v>
      </c>
      <c r="BC2056" s="53">
        <f>ROUND(IFERROR(SUM(BB2056*(VLOOKUP(BA2056,API!1:1048576,13,FALSE))),0),2)</f>
        <v>0</v>
      </c>
    </row>
    <row r="2057" spans="18:55" x14ac:dyDescent="0.25">
      <c r="R2057" s="258"/>
      <c r="U2057">
        <f>ROUND(IFERROR(SUM(T2057*(VLOOKUP(S2057,API!1:1048576,13,FALSE))),0),2)</f>
        <v>0</v>
      </c>
      <c r="V2057">
        <f>ROUND(SUMIF(Investionen!A4:A5200,S2057,Investionen!G4:G5200),2)</f>
        <v>0</v>
      </c>
      <c r="BA2057" s="53"/>
      <c r="BB2057" s="53">
        <f>ROUND(SUMIF(Transaktionen!A4:A5200,BA2057,Transaktionen!B4:B5200),8)</f>
        <v>0</v>
      </c>
      <c r="BC2057" s="53">
        <f>ROUND(IFERROR(SUM(BB2057*(VLOOKUP(BA2057,API!1:1048576,13,FALSE))),0),2)</f>
        <v>0</v>
      </c>
    </row>
    <row r="2058" spans="18:55" x14ac:dyDescent="0.25">
      <c r="R2058" s="258"/>
      <c r="U2058">
        <f>ROUND(IFERROR(SUM(T2058*(VLOOKUP(S2058,API!1:1048576,13,FALSE))),0),2)</f>
        <v>0</v>
      </c>
      <c r="V2058">
        <f>ROUND(SUMIF(Investionen!A4:A5200,S2058,Investionen!G4:G5200),2)</f>
        <v>0</v>
      </c>
      <c r="BA2058" s="53"/>
      <c r="BB2058" s="53">
        <f>ROUND(SUMIF(Transaktionen!A4:A5200,BA2058,Transaktionen!B4:B5200),8)</f>
        <v>0</v>
      </c>
      <c r="BC2058" s="53">
        <f>ROUND(IFERROR(SUM(BB2058*(VLOOKUP(BA2058,API!1:1048576,13,FALSE))),0),2)</f>
        <v>0</v>
      </c>
    </row>
    <row r="2059" spans="18:55" x14ac:dyDescent="0.25">
      <c r="R2059" s="258"/>
      <c r="U2059">
        <f>ROUND(IFERROR(SUM(T2059*(VLOOKUP(S2059,API!1:1048576,13,FALSE))),0),2)</f>
        <v>0</v>
      </c>
      <c r="V2059">
        <f>ROUND(SUMIF(Investionen!A4:A5200,S2059,Investionen!G4:G5200),2)</f>
        <v>0</v>
      </c>
      <c r="BA2059" s="53"/>
      <c r="BB2059" s="53">
        <f>ROUND(SUMIF(Transaktionen!A4:A5200,BA2059,Transaktionen!B4:B5200),8)</f>
        <v>0</v>
      </c>
      <c r="BC2059" s="53">
        <f>ROUND(IFERROR(SUM(BB2059*(VLOOKUP(BA2059,API!1:1048576,13,FALSE))),0),2)</f>
        <v>0</v>
      </c>
    </row>
    <row r="2060" spans="18:55" x14ac:dyDescent="0.25">
      <c r="R2060" s="258"/>
      <c r="U2060">
        <f>ROUND(IFERROR(SUM(T2060*(VLOOKUP(S2060,API!1:1048576,13,FALSE))),0),2)</f>
        <v>0</v>
      </c>
      <c r="V2060">
        <f>ROUND(SUMIF(Investionen!A4:A5200,S2060,Investionen!G4:G5200),2)</f>
        <v>0</v>
      </c>
      <c r="BA2060" s="53"/>
      <c r="BB2060" s="53">
        <f>ROUND(SUMIF(Transaktionen!A4:A5200,BA2060,Transaktionen!B4:B5200),8)</f>
        <v>0</v>
      </c>
      <c r="BC2060" s="53">
        <f>ROUND(IFERROR(SUM(BB2060*(VLOOKUP(BA2060,API!1:1048576,13,FALSE))),0),2)</f>
        <v>0</v>
      </c>
    </row>
    <row r="2061" spans="18:55" x14ac:dyDescent="0.25">
      <c r="R2061" s="258"/>
      <c r="U2061">
        <f>ROUND(IFERROR(SUM(T2061*(VLOOKUP(S2061,API!1:1048576,13,FALSE))),0),2)</f>
        <v>0</v>
      </c>
      <c r="V2061">
        <f>ROUND(SUMIF(Investionen!A4:A5200,S2061,Investionen!G4:G5200),2)</f>
        <v>0</v>
      </c>
      <c r="BA2061" s="53"/>
      <c r="BB2061" s="53">
        <f>ROUND(SUMIF(Transaktionen!A4:A5200,BA2061,Transaktionen!B4:B5200),8)</f>
        <v>0</v>
      </c>
      <c r="BC2061" s="53">
        <f>ROUND(IFERROR(SUM(BB2061*(VLOOKUP(BA2061,API!1:1048576,13,FALSE))),0),2)</f>
        <v>0</v>
      </c>
    </row>
    <row r="2062" spans="18:55" x14ac:dyDescent="0.25">
      <c r="R2062" s="258"/>
      <c r="U2062">
        <f>ROUND(IFERROR(SUM(T2062*(VLOOKUP(S2062,API!1:1048576,13,FALSE))),0),2)</f>
        <v>0</v>
      </c>
      <c r="V2062">
        <f>ROUND(SUMIF(Investionen!A4:A5200,S2062,Investionen!G4:G5200),2)</f>
        <v>0</v>
      </c>
      <c r="BA2062" s="53"/>
      <c r="BB2062" s="53">
        <f>ROUND(SUMIF(Transaktionen!A4:A5200,BA2062,Transaktionen!B4:B5200),8)</f>
        <v>0</v>
      </c>
      <c r="BC2062" s="53">
        <f>ROUND(IFERROR(SUM(BB2062*(VLOOKUP(BA2062,API!1:1048576,13,FALSE))),0),2)</f>
        <v>0</v>
      </c>
    </row>
    <row r="2063" spans="18:55" x14ac:dyDescent="0.25">
      <c r="R2063" s="258"/>
      <c r="U2063">
        <f>ROUND(IFERROR(SUM(T2063*(VLOOKUP(S2063,API!1:1048576,13,FALSE))),0),2)</f>
        <v>0</v>
      </c>
      <c r="V2063">
        <f>ROUND(SUMIF(Investionen!A4:A5200,S2063,Investionen!G4:G5200),2)</f>
        <v>0</v>
      </c>
      <c r="BA2063" s="53"/>
      <c r="BB2063" s="53">
        <f>ROUND(SUMIF(Transaktionen!A4:A5200,BA2063,Transaktionen!B4:B5200),8)</f>
        <v>0</v>
      </c>
      <c r="BC2063" s="53">
        <f>ROUND(IFERROR(SUM(BB2063*(VLOOKUP(BA2063,API!1:1048576,13,FALSE))),0),2)</f>
        <v>0</v>
      </c>
    </row>
    <row r="2064" spans="18:55" x14ac:dyDescent="0.25">
      <c r="R2064" s="258"/>
      <c r="U2064">
        <f>ROUND(IFERROR(SUM(T2064*(VLOOKUP(S2064,API!1:1048576,13,FALSE))),0),2)</f>
        <v>0</v>
      </c>
      <c r="V2064">
        <f>ROUND(SUMIF(Investionen!A4:A5200,S2064,Investionen!G4:G5200),2)</f>
        <v>0</v>
      </c>
      <c r="BA2064" s="53"/>
      <c r="BB2064" s="53">
        <f>ROUND(SUMIF(Transaktionen!A4:A5200,BA2064,Transaktionen!B4:B5200),8)</f>
        <v>0</v>
      </c>
      <c r="BC2064" s="53">
        <f>ROUND(IFERROR(SUM(BB2064*(VLOOKUP(BA2064,API!1:1048576,13,FALSE))),0),2)</f>
        <v>0</v>
      </c>
    </row>
    <row r="2065" spans="18:55" x14ac:dyDescent="0.25">
      <c r="R2065" s="258"/>
      <c r="U2065">
        <f>ROUND(IFERROR(SUM(T2065*(VLOOKUP(S2065,API!1:1048576,13,FALSE))),0),2)</f>
        <v>0</v>
      </c>
      <c r="V2065">
        <f>ROUND(SUMIF(Investionen!A4:A5200,S2065,Investionen!G4:G5200),2)</f>
        <v>0</v>
      </c>
      <c r="BA2065" s="53"/>
      <c r="BB2065" s="53">
        <f>ROUND(SUMIF(Transaktionen!A4:A5200,BA2065,Transaktionen!B4:B5200),8)</f>
        <v>0</v>
      </c>
      <c r="BC2065" s="53">
        <f>ROUND(IFERROR(SUM(BB2065*(VLOOKUP(BA2065,API!1:1048576,13,FALSE))),0),2)</f>
        <v>0</v>
      </c>
    </row>
    <row r="2066" spans="18:55" x14ac:dyDescent="0.25">
      <c r="R2066" s="258"/>
      <c r="U2066">
        <f>ROUND(IFERROR(SUM(T2066*(VLOOKUP(S2066,API!1:1048576,13,FALSE))),0),2)</f>
        <v>0</v>
      </c>
      <c r="V2066">
        <f>ROUND(SUMIF(Investionen!A4:A5200,S2066,Investionen!G4:G5200),2)</f>
        <v>0</v>
      </c>
      <c r="BA2066" s="53"/>
      <c r="BB2066" s="53">
        <f>ROUND(SUMIF(Transaktionen!A4:A5200,BA2066,Transaktionen!B4:B5200),8)</f>
        <v>0</v>
      </c>
      <c r="BC2066" s="53">
        <f>ROUND(IFERROR(SUM(BB2066*(VLOOKUP(BA2066,API!1:1048576,13,FALSE))),0),2)</f>
        <v>0</v>
      </c>
    </row>
    <row r="2067" spans="18:55" x14ac:dyDescent="0.25">
      <c r="R2067" s="258"/>
      <c r="U2067">
        <f>ROUND(IFERROR(SUM(T2067*(VLOOKUP(S2067,API!1:1048576,13,FALSE))),0),2)</f>
        <v>0</v>
      </c>
      <c r="V2067">
        <f>ROUND(SUMIF(Investionen!A4:A5200,S2067,Investionen!G4:G5200),2)</f>
        <v>0</v>
      </c>
      <c r="BA2067" s="53"/>
      <c r="BB2067" s="53">
        <f>ROUND(SUMIF(Transaktionen!A4:A5200,BA2067,Transaktionen!B4:B5200),8)</f>
        <v>0</v>
      </c>
      <c r="BC2067" s="53">
        <f>ROUND(IFERROR(SUM(BB2067*(VLOOKUP(BA2067,API!1:1048576,13,FALSE))),0),2)</f>
        <v>0</v>
      </c>
    </row>
    <row r="2068" spans="18:55" x14ac:dyDescent="0.25">
      <c r="R2068" s="258"/>
      <c r="U2068">
        <f>ROUND(IFERROR(SUM(T2068*(VLOOKUP(S2068,API!1:1048576,13,FALSE))),0),2)</f>
        <v>0</v>
      </c>
      <c r="V2068">
        <f>ROUND(SUMIF(Investionen!A4:A5200,S2068,Investionen!G4:G5200),2)</f>
        <v>0</v>
      </c>
      <c r="BA2068" s="53"/>
      <c r="BB2068" s="53">
        <f>ROUND(SUMIF(Transaktionen!A4:A5200,BA2068,Transaktionen!B4:B5200),8)</f>
        <v>0</v>
      </c>
      <c r="BC2068" s="53">
        <f>ROUND(IFERROR(SUM(BB2068*(VLOOKUP(BA2068,API!1:1048576,13,FALSE))),0),2)</f>
        <v>0</v>
      </c>
    </row>
    <row r="2069" spans="18:55" x14ac:dyDescent="0.25">
      <c r="R2069" s="258"/>
      <c r="U2069">
        <f>ROUND(IFERROR(SUM(T2069*(VLOOKUP(S2069,API!1:1048576,13,FALSE))),0),2)</f>
        <v>0</v>
      </c>
      <c r="V2069">
        <f>ROUND(SUMIF(Investionen!A4:A5200,S2069,Investionen!G4:G5200),2)</f>
        <v>0</v>
      </c>
      <c r="BA2069" s="53"/>
      <c r="BB2069" s="53">
        <f>ROUND(SUMIF(Transaktionen!A4:A5200,BA2069,Transaktionen!B4:B5200),8)</f>
        <v>0</v>
      </c>
      <c r="BC2069" s="53">
        <f>ROUND(IFERROR(SUM(BB2069*(VLOOKUP(BA2069,API!1:1048576,13,FALSE))),0),2)</f>
        <v>0</v>
      </c>
    </row>
    <row r="2070" spans="18:55" x14ac:dyDescent="0.25">
      <c r="R2070" s="258"/>
      <c r="U2070">
        <f>ROUND(IFERROR(SUM(T2070*(VLOOKUP(S2070,API!1:1048576,13,FALSE))),0),2)</f>
        <v>0</v>
      </c>
      <c r="V2070">
        <f>ROUND(SUMIF(Investionen!A4:A5200,S2070,Investionen!G4:G5200),2)</f>
        <v>0</v>
      </c>
      <c r="BA2070" s="53"/>
      <c r="BB2070" s="53">
        <f>ROUND(SUMIF(Transaktionen!A4:A5200,BA2070,Transaktionen!B4:B5200),8)</f>
        <v>0</v>
      </c>
      <c r="BC2070" s="53">
        <f>ROUND(IFERROR(SUM(BB2070*(VLOOKUP(BA2070,API!1:1048576,13,FALSE))),0),2)</f>
        <v>0</v>
      </c>
    </row>
    <row r="2071" spans="18:55" x14ac:dyDescent="0.25">
      <c r="R2071" s="258"/>
      <c r="U2071">
        <f>ROUND(IFERROR(SUM(T2071*(VLOOKUP(S2071,API!1:1048576,13,FALSE))),0),2)</f>
        <v>0</v>
      </c>
      <c r="V2071">
        <f>ROUND(SUMIF(Investionen!A4:A5200,S2071,Investionen!G4:G5200),2)</f>
        <v>0</v>
      </c>
      <c r="BA2071" s="53"/>
      <c r="BB2071" s="53">
        <f>ROUND(SUMIF(Transaktionen!A4:A5200,BA2071,Transaktionen!B4:B5200),8)</f>
        <v>0</v>
      </c>
      <c r="BC2071" s="53">
        <f>ROUND(IFERROR(SUM(BB2071*(VLOOKUP(BA2071,API!1:1048576,13,FALSE))),0),2)</f>
        <v>0</v>
      </c>
    </row>
    <row r="2072" spans="18:55" x14ac:dyDescent="0.25">
      <c r="R2072" s="258"/>
      <c r="U2072">
        <f>ROUND(IFERROR(SUM(T2072*(VLOOKUP(S2072,API!1:1048576,13,FALSE))),0),2)</f>
        <v>0</v>
      </c>
      <c r="V2072">
        <f>ROUND(SUMIF(Investionen!A4:A5200,S2072,Investionen!G4:G5200),2)</f>
        <v>0</v>
      </c>
      <c r="BA2072" s="53"/>
      <c r="BB2072" s="53">
        <f>ROUND(SUMIF(Transaktionen!A4:A5200,BA2072,Transaktionen!B4:B5200),8)</f>
        <v>0</v>
      </c>
      <c r="BC2072" s="53">
        <f>ROUND(IFERROR(SUM(BB2072*(VLOOKUP(BA2072,API!1:1048576,13,FALSE))),0),2)</f>
        <v>0</v>
      </c>
    </row>
    <row r="2073" spans="18:55" x14ac:dyDescent="0.25">
      <c r="R2073" s="258"/>
      <c r="U2073">
        <f>ROUND(IFERROR(SUM(T2073*(VLOOKUP(S2073,API!1:1048576,13,FALSE))),0),2)</f>
        <v>0</v>
      </c>
      <c r="V2073">
        <f>ROUND(SUMIF(Investionen!A4:A5200,S2073,Investionen!G4:G5200),2)</f>
        <v>0</v>
      </c>
      <c r="BA2073" s="53"/>
      <c r="BB2073" s="53">
        <f>ROUND(SUMIF(Transaktionen!A4:A5200,BA2073,Transaktionen!B4:B5200),8)</f>
        <v>0</v>
      </c>
      <c r="BC2073" s="53">
        <f>ROUND(IFERROR(SUM(BB2073*(VLOOKUP(BA2073,API!1:1048576,13,FALSE))),0),2)</f>
        <v>0</v>
      </c>
    </row>
    <row r="2074" spans="18:55" x14ac:dyDescent="0.25">
      <c r="R2074" s="258"/>
      <c r="U2074">
        <f>ROUND(IFERROR(SUM(T2074*(VLOOKUP(S2074,API!1:1048576,13,FALSE))),0),2)</f>
        <v>0</v>
      </c>
      <c r="V2074">
        <f>ROUND(SUMIF(Investionen!A4:A5200,S2074,Investionen!G4:G5200),2)</f>
        <v>0</v>
      </c>
      <c r="BA2074" s="53"/>
      <c r="BB2074" s="53">
        <f>ROUND(SUMIF(Transaktionen!A4:A5200,BA2074,Transaktionen!B4:B5200),8)</f>
        <v>0</v>
      </c>
      <c r="BC2074" s="53">
        <f>ROUND(IFERROR(SUM(BB2074*(VLOOKUP(BA2074,API!1:1048576,13,FALSE))),0),2)</f>
        <v>0</v>
      </c>
    </row>
    <row r="2075" spans="18:55" x14ac:dyDescent="0.25">
      <c r="R2075" s="258"/>
      <c r="U2075">
        <f>ROUND(IFERROR(SUM(T2075*(VLOOKUP(S2075,API!1:1048576,13,FALSE))),0),2)</f>
        <v>0</v>
      </c>
      <c r="V2075">
        <f>ROUND(SUMIF(Investionen!A4:A5200,S2075,Investionen!G4:G5200),2)</f>
        <v>0</v>
      </c>
      <c r="BA2075" s="53"/>
      <c r="BB2075" s="53">
        <f>ROUND(SUMIF(Transaktionen!A4:A5200,BA2075,Transaktionen!B4:B5200),8)</f>
        <v>0</v>
      </c>
      <c r="BC2075" s="53">
        <f>ROUND(IFERROR(SUM(BB2075*(VLOOKUP(BA2075,API!1:1048576,13,FALSE))),0),2)</f>
        <v>0</v>
      </c>
    </row>
    <row r="2076" spans="18:55" x14ac:dyDescent="0.25">
      <c r="R2076" s="258"/>
      <c r="U2076">
        <f>ROUND(IFERROR(SUM(T2076*(VLOOKUP(S2076,API!1:1048576,13,FALSE))),0),2)</f>
        <v>0</v>
      </c>
      <c r="V2076">
        <f>ROUND(SUMIF(Investionen!A4:A5200,S2076,Investionen!G4:G5200),2)</f>
        <v>0</v>
      </c>
      <c r="BA2076" s="53"/>
      <c r="BB2076" s="53">
        <f>ROUND(SUMIF(Transaktionen!A4:A5200,BA2076,Transaktionen!B4:B5200),8)</f>
        <v>0</v>
      </c>
      <c r="BC2076" s="53">
        <f>ROUND(IFERROR(SUM(BB2076*(VLOOKUP(BA2076,API!1:1048576,13,FALSE))),0),2)</f>
        <v>0</v>
      </c>
    </row>
    <row r="2077" spans="18:55" x14ac:dyDescent="0.25">
      <c r="R2077" s="258"/>
      <c r="U2077">
        <f>ROUND(IFERROR(SUM(T2077*(VLOOKUP(S2077,API!1:1048576,13,FALSE))),0),2)</f>
        <v>0</v>
      </c>
      <c r="V2077">
        <f>ROUND(SUMIF(Investionen!A4:A5200,S2077,Investionen!G4:G5200),2)</f>
        <v>0</v>
      </c>
      <c r="BA2077" s="53"/>
      <c r="BB2077" s="53">
        <f>ROUND(SUMIF(Transaktionen!A4:A5200,BA2077,Transaktionen!B4:B5200),8)</f>
        <v>0</v>
      </c>
      <c r="BC2077" s="53">
        <f>ROUND(IFERROR(SUM(BB2077*(VLOOKUP(BA2077,API!1:1048576,13,FALSE))),0),2)</f>
        <v>0</v>
      </c>
    </row>
    <row r="2078" spans="18:55" x14ac:dyDescent="0.25">
      <c r="R2078" s="258"/>
      <c r="U2078">
        <f>ROUND(IFERROR(SUM(T2078*(VLOOKUP(S2078,API!1:1048576,13,FALSE))),0),2)</f>
        <v>0</v>
      </c>
      <c r="V2078">
        <f>ROUND(SUMIF(Investionen!A4:A5200,S2078,Investionen!G4:G5200),2)</f>
        <v>0</v>
      </c>
      <c r="BA2078" s="53"/>
      <c r="BB2078" s="53">
        <f>ROUND(SUMIF(Transaktionen!A4:A5200,BA2078,Transaktionen!B4:B5200),8)</f>
        <v>0</v>
      </c>
      <c r="BC2078" s="53">
        <f>ROUND(IFERROR(SUM(BB2078*(VLOOKUP(BA2078,API!1:1048576,13,FALSE))),0),2)</f>
        <v>0</v>
      </c>
    </row>
    <row r="2079" spans="18:55" x14ac:dyDescent="0.25">
      <c r="R2079" s="258"/>
      <c r="U2079">
        <f>ROUND(IFERROR(SUM(T2079*(VLOOKUP(S2079,API!1:1048576,13,FALSE))),0),2)</f>
        <v>0</v>
      </c>
      <c r="V2079">
        <f>ROUND(SUMIF(Investionen!A4:A5200,S2079,Investionen!G4:G5200),2)</f>
        <v>0</v>
      </c>
      <c r="BA2079" s="53"/>
      <c r="BB2079" s="53">
        <f>ROUND(SUMIF(Transaktionen!A4:A5200,BA2079,Transaktionen!B4:B5200),8)</f>
        <v>0</v>
      </c>
      <c r="BC2079" s="53">
        <f>ROUND(IFERROR(SUM(BB2079*(VLOOKUP(BA2079,API!1:1048576,13,FALSE))),0),2)</f>
        <v>0</v>
      </c>
    </row>
    <row r="2080" spans="18:55" x14ac:dyDescent="0.25">
      <c r="R2080" s="258"/>
      <c r="U2080">
        <f>ROUND(IFERROR(SUM(T2080*(VLOOKUP(S2080,API!1:1048576,13,FALSE))),0),2)</f>
        <v>0</v>
      </c>
      <c r="V2080">
        <f>ROUND(SUMIF(Investionen!A4:A5200,S2080,Investionen!G4:G5200),2)</f>
        <v>0</v>
      </c>
      <c r="BA2080" s="53"/>
      <c r="BB2080" s="53">
        <f>ROUND(SUMIF(Transaktionen!A4:A5200,BA2080,Transaktionen!B4:B5200),8)</f>
        <v>0</v>
      </c>
      <c r="BC2080" s="53">
        <f>ROUND(IFERROR(SUM(BB2080*(VLOOKUP(BA2080,API!1:1048576,13,FALSE))),0),2)</f>
        <v>0</v>
      </c>
    </row>
    <row r="2081" spans="18:55" x14ac:dyDescent="0.25">
      <c r="R2081" s="258"/>
      <c r="U2081">
        <f>ROUND(IFERROR(SUM(T2081*(VLOOKUP(S2081,API!1:1048576,13,FALSE))),0),2)</f>
        <v>0</v>
      </c>
      <c r="V2081">
        <f>ROUND(SUMIF(Investionen!A4:A5200,S2081,Investionen!G4:G5200),2)</f>
        <v>0</v>
      </c>
      <c r="BA2081" s="53"/>
      <c r="BB2081" s="53">
        <f>ROUND(SUMIF(Transaktionen!A4:A5200,BA2081,Transaktionen!B4:B5200),8)</f>
        <v>0</v>
      </c>
      <c r="BC2081" s="53">
        <f>ROUND(IFERROR(SUM(BB2081*(VLOOKUP(BA2081,API!1:1048576,13,FALSE))),0),2)</f>
        <v>0</v>
      </c>
    </row>
    <row r="2082" spans="18:55" x14ac:dyDescent="0.25">
      <c r="R2082" s="258"/>
      <c r="U2082">
        <f>ROUND(IFERROR(SUM(T2082*(VLOOKUP(S2082,API!1:1048576,13,FALSE))),0),2)</f>
        <v>0</v>
      </c>
      <c r="V2082">
        <f>ROUND(SUMIF(Investionen!A4:A5200,S2082,Investionen!G4:G5200),2)</f>
        <v>0</v>
      </c>
      <c r="BA2082" s="53"/>
      <c r="BB2082" s="53">
        <f>ROUND(SUMIF(Transaktionen!A4:A5200,BA2082,Transaktionen!B4:B5200),8)</f>
        <v>0</v>
      </c>
      <c r="BC2082" s="53">
        <f>ROUND(IFERROR(SUM(BB2082*(VLOOKUP(BA2082,API!1:1048576,13,FALSE))),0),2)</f>
        <v>0</v>
      </c>
    </row>
    <row r="2083" spans="18:55" x14ac:dyDescent="0.25">
      <c r="R2083" s="258"/>
      <c r="U2083">
        <f>ROUND(IFERROR(SUM(T2083*(VLOOKUP(S2083,API!1:1048576,13,FALSE))),0),2)</f>
        <v>0</v>
      </c>
      <c r="V2083">
        <f>ROUND(SUMIF(Investionen!A4:A5200,S2083,Investionen!G4:G5200),2)</f>
        <v>0</v>
      </c>
      <c r="BA2083" s="53"/>
      <c r="BB2083" s="53">
        <f>ROUND(SUMIF(Transaktionen!A4:A5200,BA2083,Transaktionen!B4:B5200),8)</f>
        <v>0</v>
      </c>
      <c r="BC2083" s="53">
        <f>ROUND(IFERROR(SUM(BB2083*(VLOOKUP(BA2083,API!1:1048576,13,FALSE))),0),2)</f>
        <v>0</v>
      </c>
    </row>
    <row r="2084" spans="18:55" x14ac:dyDescent="0.25">
      <c r="R2084" s="258"/>
      <c r="U2084">
        <f>ROUND(IFERROR(SUM(T2084*(VLOOKUP(S2084,API!1:1048576,13,FALSE))),0),2)</f>
        <v>0</v>
      </c>
      <c r="V2084">
        <f>ROUND(SUMIF(Investionen!A4:A5200,S2084,Investionen!G4:G5200),2)</f>
        <v>0</v>
      </c>
      <c r="BA2084" s="53"/>
      <c r="BB2084" s="53">
        <f>ROUND(SUMIF(Transaktionen!A4:A5200,BA2084,Transaktionen!B4:B5200),8)</f>
        <v>0</v>
      </c>
      <c r="BC2084" s="53">
        <f>ROUND(IFERROR(SUM(BB2084*(VLOOKUP(BA2084,API!1:1048576,13,FALSE))),0),2)</f>
        <v>0</v>
      </c>
    </row>
    <row r="2085" spans="18:55" x14ac:dyDescent="0.25">
      <c r="R2085" s="258"/>
      <c r="U2085">
        <f>ROUND(IFERROR(SUM(T2085*(VLOOKUP(S2085,API!1:1048576,13,FALSE))),0),2)</f>
        <v>0</v>
      </c>
      <c r="V2085">
        <f>ROUND(SUMIF(Investionen!A4:A5200,S2085,Investionen!G4:G5200),2)</f>
        <v>0</v>
      </c>
      <c r="BA2085" s="53"/>
      <c r="BB2085" s="53">
        <f>ROUND(SUMIF(Transaktionen!A4:A5200,BA2085,Transaktionen!B4:B5200),8)</f>
        <v>0</v>
      </c>
      <c r="BC2085" s="53">
        <f>ROUND(IFERROR(SUM(BB2085*(VLOOKUP(BA2085,API!1:1048576,13,FALSE))),0),2)</f>
        <v>0</v>
      </c>
    </row>
    <row r="2086" spans="18:55" x14ac:dyDescent="0.25">
      <c r="R2086" s="258"/>
      <c r="U2086">
        <f>ROUND(IFERROR(SUM(T2086*(VLOOKUP(S2086,API!1:1048576,13,FALSE))),0),2)</f>
        <v>0</v>
      </c>
      <c r="V2086">
        <f>ROUND(SUMIF(Investionen!A4:A5200,S2086,Investionen!G4:G5200),2)</f>
        <v>0</v>
      </c>
      <c r="BA2086" s="53"/>
      <c r="BB2086" s="53">
        <f>ROUND(SUMIF(Transaktionen!A4:A5200,BA2086,Transaktionen!B4:B5200),8)</f>
        <v>0</v>
      </c>
      <c r="BC2086" s="53">
        <f>ROUND(IFERROR(SUM(BB2086*(VLOOKUP(BA2086,API!1:1048576,13,FALSE))),0),2)</f>
        <v>0</v>
      </c>
    </row>
    <row r="2087" spans="18:55" x14ac:dyDescent="0.25">
      <c r="R2087" s="258"/>
      <c r="U2087">
        <f>ROUND(IFERROR(SUM(T2087*(VLOOKUP(S2087,API!1:1048576,13,FALSE))),0),2)</f>
        <v>0</v>
      </c>
      <c r="V2087">
        <f>ROUND(SUMIF(Investionen!A4:A5200,S2087,Investionen!G4:G5200),2)</f>
        <v>0</v>
      </c>
      <c r="BA2087" s="53"/>
      <c r="BB2087" s="53">
        <f>ROUND(SUMIF(Transaktionen!A4:A5200,BA2087,Transaktionen!B4:B5200),8)</f>
        <v>0</v>
      </c>
      <c r="BC2087" s="53">
        <f>ROUND(IFERROR(SUM(BB2087*(VLOOKUP(BA2087,API!1:1048576,13,FALSE))),0),2)</f>
        <v>0</v>
      </c>
    </row>
    <row r="2088" spans="18:55" x14ac:dyDescent="0.25">
      <c r="R2088" s="258"/>
      <c r="U2088">
        <f>ROUND(IFERROR(SUM(T2088*(VLOOKUP(S2088,API!1:1048576,13,FALSE))),0),2)</f>
        <v>0</v>
      </c>
      <c r="V2088">
        <f>ROUND(SUMIF(Investionen!A4:A5200,S2088,Investionen!G4:G5200),2)</f>
        <v>0</v>
      </c>
      <c r="BA2088" s="53"/>
      <c r="BB2088" s="53">
        <f>ROUND(SUMIF(Transaktionen!A4:A5200,BA2088,Transaktionen!B4:B5200),8)</f>
        <v>0</v>
      </c>
      <c r="BC2088" s="53">
        <f>ROUND(IFERROR(SUM(BB2088*(VLOOKUP(BA2088,API!1:1048576,13,FALSE))),0),2)</f>
        <v>0</v>
      </c>
    </row>
    <row r="2089" spans="18:55" x14ac:dyDescent="0.25">
      <c r="R2089" s="258"/>
      <c r="U2089">
        <f>ROUND(IFERROR(SUM(T2089*(VLOOKUP(S2089,API!1:1048576,13,FALSE))),0),2)</f>
        <v>0</v>
      </c>
      <c r="V2089">
        <f>ROUND(SUMIF(Investionen!A4:A5200,S2089,Investionen!G4:G5200),2)</f>
        <v>0</v>
      </c>
      <c r="BA2089" s="53"/>
      <c r="BB2089" s="53">
        <f>ROUND(SUMIF(Transaktionen!A4:A5200,BA2089,Transaktionen!B4:B5200),8)</f>
        <v>0</v>
      </c>
      <c r="BC2089" s="53">
        <f>ROUND(IFERROR(SUM(BB2089*(VLOOKUP(BA2089,API!1:1048576,13,FALSE))),0),2)</f>
        <v>0</v>
      </c>
    </row>
    <row r="2090" spans="18:55" x14ac:dyDescent="0.25">
      <c r="R2090" s="258"/>
      <c r="U2090">
        <f>ROUND(IFERROR(SUM(T2090*(VLOOKUP(S2090,API!1:1048576,13,FALSE))),0),2)</f>
        <v>0</v>
      </c>
      <c r="V2090">
        <f>ROUND(SUMIF(Investionen!A4:A5200,S2090,Investionen!G4:G5200),2)</f>
        <v>0</v>
      </c>
      <c r="BA2090" s="53"/>
      <c r="BB2090" s="53">
        <f>ROUND(SUMIF(Transaktionen!A4:A5200,BA2090,Transaktionen!B4:B5200),8)</f>
        <v>0</v>
      </c>
      <c r="BC2090" s="53">
        <f>ROUND(IFERROR(SUM(BB2090*(VLOOKUP(BA2090,API!1:1048576,13,FALSE))),0),2)</f>
        <v>0</v>
      </c>
    </row>
    <row r="2091" spans="18:55" x14ac:dyDescent="0.25">
      <c r="R2091" s="258"/>
      <c r="U2091">
        <f>ROUND(IFERROR(SUM(T2091*(VLOOKUP(S2091,API!1:1048576,13,FALSE))),0),2)</f>
        <v>0</v>
      </c>
      <c r="V2091">
        <f>ROUND(SUMIF(Investionen!A4:A5200,S2091,Investionen!G4:G5200),2)</f>
        <v>0</v>
      </c>
      <c r="BA2091" s="53"/>
      <c r="BB2091" s="53">
        <f>ROUND(SUMIF(Transaktionen!A4:A5200,BA2091,Transaktionen!B4:B5200),8)</f>
        <v>0</v>
      </c>
      <c r="BC2091" s="53">
        <f>ROUND(IFERROR(SUM(BB2091*(VLOOKUP(BA2091,API!1:1048576,13,FALSE))),0),2)</f>
        <v>0</v>
      </c>
    </row>
    <row r="2092" spans="18:55" x14ac:dyDescent="0.25">
      <c r="R2092" s="258"/>
      <c r="U2092">
        <f>ROUND(IFERROR(SUM(T2092*(VLOOKUP(S2092,API!1:1048576,13,FALSE))),0),2)</f>
        <v>0</v>
      </c>
      <c r="V2092">
        <f>ROUND(SUMIF(Investionen!A4:A5200,S2092,Investionen!G4:G5200),2)</f>
        <v>0</v>
      </c>
      <c r="BA2092" s="53"/>
      <c r="BB2092" s="53">
        <f>ROUND(SUMIF(Transaktionen!A4:A5200,BA2092,Transaktionen!B4:B5200),8)</f>
        <v>0</v>
      </c>
      <c r="BC2092" s="53">
        <f>ROUND(IFERROR(SUM(BB2092*(VLOOKUP(BA2092,API!1:1048576,13,FALSE))),0),2)</f>
        <v>0</v>
      </c>
    </row>
    <row r="2093" spans="18:55" x14ac:dyDescent="0.25">
      <c r="R2093" s="258"/>
      <c r="U2093">
        <f>ROUND(IFERROR(SUM(T2093*(VLOOKUP(S2093,API!1:1048576,13,FALSE))),0),2)</f>
        <v>0</v>
      </c>
      <c r="V2093">
        <f>ROUND(SUMIF(Investionen!A4:A5200,S2093,Investionen!G4:G5200),2)</f>
        <v>0</v>
      </c>
      <c r="BA2093" s="53"/>
      <c r="BB2093" s="53">
        <f>ROUND(SUMIF(Transaktionen!A4:A5200,BA2093,Transaktionen!B4:B5200),8)</f>
        <v>0</v>
      </c>
      <c r="BC2093" s="53">
        <f>ROUND(IFERROR(SUM(BB2093*(VLOOKUP(BA2093,API!1:1048576,13,FALSE))),0),2)</f>
        <v>0</v>
      </c>
    </row>
    <row r="2094" spans="18:55" x14ac:dyDescent="0.25">
      <c r="R2094" s="258"/>
      <c r="U2094">
        <f>ROUND(IFERROR(SUM(T2094*(VLOOKUP(S2094,API!1:1048576,13,FALSE))),0),2)</f>
        <v>0</v>
      </c>
      <c r="V2094">
        <f>ROUND(SUMIF(Investionen!A4:A5200,S2094,Investionen!G4:G5200),2)</f>
        <v>0</v>
      </c>
      <c r="BA2094" s="53"/>
      <c r="BB2094" s="53">
        <f>ROUND(SUMIF(Transaktionen!A4:A5200,BA2094,Transaktionen!B4:B5200),8)</f>
        <v>0</v>
      </c>
      <c r="BC2094" s="53">
        <f>ROUND(IFERROR(SUM(BB2094*(VLOOKUP(BA2094,API!1:1048576,13,FALSE))),0),2)</f>
        <v>0</v>
      </c>
    </row>
    <row r="2095" spans="18:55" x14ac:dyDescent="0.25">
      <c r="R2095" s="258"/>
      <c r="U2095">
        <f>ROUND(IFERROR(SUM(T2095*(VLOOKUP(S2095,API!1:1048576,13,FALSE))),0),2)</f>
        <v>0</v>
      </c>
      <c r="V2095">
        <f>ROUND(SUMIF(Investionen!A4:A5200,S2095,Investionen!G4:G5200),2)</f>
        <v>0</v>
      </c>
      <c r="BA2095" s="53"/>
      <c r="BB2095" s="53">
        <f>ROUND(SUMIF(Transaktionen!A4:A5200,BA2095,Transaktionen!B4:B5200),8)</f>
        <v>0</v>
      </c>
      <c r="BC2095" s="53">
        <f>ROUND(IFERROR(SUM(BB2095*(VLOOKUP(BA2095,API!1:1048576,13,FALSE))),0),2)</f>
        <v>0</v>
      </c>
    </row>
    <row r="2096" spans="18:55" x14ac:dyDescent="0.25">
      <c r="R2096" s="258"/>
      <c r="U2096">
        <f>ROUND(IFERROR(SUM(T2096*(VLOOKUP(S2096,API!1:1048576,13,FALSE))),0),2)</f>
        <v>0</v>
      </c>
      <c r="V2096">
        <f>ROUND(SUMIF(Investionen!A4:A5200,S2096,Investionen!G4:G5200),2)</f>
        <v>0</v>
      </c>
      <c r="BA2096" s="53"/>
      <c r="BB2096" s="53">
        <f>ROUND(SUMIF(Transaktionen!A4:A5200,BA2096,Transaktionen!B4:B5200),8)</f>
        <v>0</v>
      </c>
      <c r="BC2096" s="53">
        <f>ROUND(IFERROR(SUM(BB2096*(VLOOKUP(BA2096,API!1:1048576,13,FALSE))),0),2)</f>
        <v>0</v>
      </c>
    </row>
    <row r="2097" spans="18:55" x14ac:dyDescent="0.25">
      <c r="R2097" s="258"/>
      <c r="U2097">
        <f>ROUND(IFERROR(SUM(T2097*(VLOOKUP(S2097,API!1:1048576,13,FALSE))),0),2)</f>
        <v>0</v>
      </c>
      <c r="V2097">
        <f>ROUND(SUMIF(Investionen!A4:A5200,S2097,Investionen!G4:G5200),2)</f>
        <v>0</v>
      </c>
      <c r="BA2097" s="53"/>
      <c r="BB2097" s="53">
        <f>ROUND(SUMIF(Transaktionen!A4:A5200,BA2097,Transaktionen!B4:B5200),8)</f>
        <v>0</v>
      </c>
      <c r="BC2097" s="53">
        <f>ROUND(IFERROR(SUM(BB2097*(VLOOKUP(BA2097,API!1:1048576,13,FALSE))),0),2)</f>
        <v>0</v>
      </c>
    </row>
    <row r="2098" spans="18:55" x14ac:dyDescent="0.25">
      <c r="R2098" s="258"/>
      <c r="U2098">
        <f>ROUND(IFERROR(SUM(T2098*(VLOOKUP(S2098,API!1:1048576,13,FALSE))),0),2)</f>
        <v>0</v>
      </c>
      <c r="V2098">
        <f>ROUND(SUMIF(Investionen!A4:A5200,S2098,Investionen!G4:G5200),2)</f>
        <v>0</v>
      </c>
      <c r="BA2098" s="53"/>
      <c r="BB2098" s="53">
        <f>ROUND(SUMIF(Transaktionen!A4:A5200,BA2098,Transaktionen!B4:B5200),8)</f>
        <v>0</v>
      </c>
      <c r="BC2098" s="53">
        <f>ROUND(IFERROR(SUM(BB2098*(VLOOKUP(BA2098,API!1:1048576,13,FALSE))),0),2)</f>
        <v>0</v>
      </c>
    </row>
    <row r="2099" spans="18:55" x14ac:dyDescent="0.25">
      <c r="R2099" s="258"/>
      <c r="U2099">
        <f>ROUND(IFERROR(SUM(T2099*(VLOOKUP(S2099,API!1:1048576,13,FALSE))),0),2)</f>
        <v>0</v>
      </c>
      <c r="V2099">
        <f>ROUND(SUMIF(Investionen!A4:A5200,S2099,Investionen!G4:G5200),2)</f>
        <v>0</v>
      </c>
      <c r="BA2099" s="53"/>
      <c r="BB2099" s="53">
        <f>ROUND(SUMIF(Transaktionen!A4:A5200,BA2099,Transaktionen!B4:B5200),8)</f>
        <v>0</v>
      </c>
      <c r="BC2099" s="53">
        <f>ROUND(IFERROR(SUM(BB2099*(VLOOKUP(BA2099,API!1:1048576,13,FALSE))),0),2)</f>
        <v>0</v>
      </c>
    </row>
    <row r="2100" spans="18:55" x14ac:dyDescent="0.25">
      <c r="R2100" s="258"/>
      <c r="U2100">
        <f>ROUND(IFERROR(SUM(T2100*(VLOOKUP(S2100,API!1:1048576,13,FALSE))),0),2)</f>
        <v>0</v>
      </c>
      <c r="V2100">
        <f>ROUND(SUMIF(Investionen!A4:A5200,S2100,Investionen!G4:G5200),2)</f>
        <v>0</v>
      </c>
      <c r="BA2100" s="53"/>
      <c r="BB2100" s="53">
        <f>ROUND(SUMIF(Transaktionen!A4:A5200,BA2100,Transaktionen!B4:B5200),8)</f>
        <v>0</v>
      </c>
      <c r="BC2100" s="53">
        <f>ROUND(IFERROR(SUM(BB2100*(VLOOKUP(BA2100,API!1:1048576,13,FALSE))),0),2)</f>
        <v>0</v>
      </c>
    </row>
    <row r="2101" spans="18:55" x14ac:dyDescent="0.25">
      <c r="R2101" s="258"/>
      <c r="U2101">
        <f>ROUND(IFERROR(SUM(T2101*(VLOOKUP(S2101,API!1:1048576,13,FALSE))),0),2)</f>
        <v>0</v>
      </c>
      <c r="V2101">
        <f>ROUND(SUMIF(Investionen!A4:A5200,S2101,Investionen!G4:G5200),2)</f>
        <v>0</v>
      </c>
      <c r="BA2101" s="53"/>
      <c r="BB2101" s="53">
        <f>ROUND(SUMIF(Transaktionen!A4:A5200,BA2101,Transaktionen!B4:B5200),8)</f>
        <v>0</v>
      </c>
      <c r="BC2101" s="53">
        <f>ROUND(IFERROR(SUM(BB2101*(VLOOKUP(BA2101,API!1:1048576,13,FALSE))),0),2)</f>
        <v>0</v>
      </c>
    </row>
    <row r="2102" spans="18:55" x14ac:dyDescent="0.25">
      <c r="R2102" s="258"/>
      <c r="U2102">
        <f>ROUND(IFERROR(SUM(T2102*(VLOOKUP(S2102,API!1:1048576,13,FALSE))),0),2)</f>
        <v>0</v>
      </c>
      <c r="V2102">
        <f>ROUND(SUMIF(Investionen!A4:A5200,S2102,Investionen!G4:G5200),2)</f>
        <v>0</v>
      </c>
      <c r="BA2102" s="53"/>
      <c r="BB2102" s="53">
        <f>ROUND(SUMIF(Transaktionen!A4:A5200,BA2102,Transaktionen!B4:B5200),8)</f>
        <v>0</v>
      </c>
      <c r="BC2102" s="53">
        <f>ROUND(IFERROR(SUM(BB2102*(VLOOKUP(BA2102,API!1:1048576,13,FALSE))),0),2)</f>
        <v>0</v>
      </c>
    </row>
    <row r="2103" spans="18:55" x14ac:dyDescent="0.25">
      <c r="R2103" s="258"/>
      <c r="U2103">
        <f>ROUND(IFERROR(SUM(T2103*(VLOOKUP(S2103,API!1:1048576,13,FALSE))),0),2)</f>
        <v>0</v>
      </c>
      <c r="V2103">
        <f>ROUND(SUMIF(Investionen!A4:A5200,S2103,Investionen!G4:G5200),2)</f>
        <v>0</v>
      </c>
      <c r="BA2103" s="53"/>
      <c r="BB2103" s="53">
        <f>ROUND(SUMIF(Transaktionen!A4:A5200,BA2103,Transaktionen!B4:B5200),8)</f>
        <v>0</v>
      </c>
      <c r="BC2103" s="53">
        <f>ROUND(IFERROR(SUM(BB2103*(VLOOKUP(BA2103,API!1:1048576,13,FALSE))),0),2)</f>
        <v>0</v>
      </c>
    </row>
    <row r="2104" spans="18:55" x14ac:dyDescent="0.25">
      <c r="R2104" s="258"/>
      <c r="U2104">
        <f>ROUND(IFERROR(SUM(T2104*(VLOOKUP(S2104,API!1:1048576,13,FALSE))),0),2)</f>
        <v>0</v>
      </c>
      <c r="V2104">
        <f>ROUND(SUMIF(Investionen!A4:A5200,S2104,Investionen!G4:G5200),2)</f>
        <v>0</v>
      </c>
      <c r="BA2104" s="53"/>
      <c r="BB2104" s="53">
        <f>ROUND(SUMIF(Transaktionen!A4:A5200,BA2104,Transaktionen!B4:B5200),8)</f>
        <v>0</v>
      </c>
      <c r="BC2104" s="53">
        <f>ROUND(IFERROR(SUM(BB2104*(VLOOKUP(BA2104,API!1:1048576,13,FALSE))),0),2)</f>
        <v>0</v>
      </c>
    </row>
    <row r="2105" spans="18:55" x14ac:dyDescent="0.25">
      <c r="R2105" s="258"/>
      <c r="U2105">
        <f>ROUND(IFERROR(SUM(T2105*(VLOOKUP(S2105,API!1:1048576,13,FALSE))),0),2)</f>
        <v>0</v>
      </c>
      <c r="V2105">
        <f>ROUND(SUMIF(Investionen!A4:A5200,S2105,Investionen!G4:G5200),2)</f>
        <v>0</v>
      </c>
      <c r="BA2105" s="53"/>
      <c r="BB2105" s="53">
        <f>ROUND(SUMIF(Transaktionen!A4:A5200,BA2105,Transaktionen!B4:B5200),8)</f>
        <v>0</v>
      </c>
      <c r="BC2105" s="53">
        <f>ROUND(IFERROR(SUM(BB2105*(VLOOKUP(BA2105,API!1:1048576,13,FALSE))),0),2)</f>
        <v>0</v>
      </c>
    </row>
    <row r="2106" spans="18:55" x14ac:dyDescent="0.25">
      <c r="R2106" s="258"/>
      <c r="U2106">
        <f>ROUND(IFERROR(SUM(T2106*(VLOOKUP(S2106,API!1:1048576,13,FALSE))),0),2)</f>
        <v>0</v>
      </c>
      <c r="V2106">
        <f>ROUND(SUMIF(Investionen!A4:A5200,S2106,Investionen!G4:G5200),2)</f>
        <v>0</v>
      </c>
      <c r="BA2106" s="53"/>
      <c r="BB2106" s="53">
        <f>ROUND(SUMIF(Transaktionen!A4:A5200,BA2106,Transaktionen!B4:B5200),8)</f>
        <v>0</v>
      </c>
      <c r="BC2106" s="53">
        <f>ROUND(IFERROR(SUM(BB2106*(VLOOKUP(BA2106,API!1:1048576,13,FALSE))),0),2)</f>
        <v>0</v>
      </c>
    </row>
    <row r="2107" spans="18:55" x14ac:dyDescent="0.25">
      <c r="R2107" s="258"/>
      <c r="U2107">
        <f>ROUND(IFERROR(SUM(T2107*(VLOOKUP(S2107,API!1:1048576,13,FALSE))),0),2)</f>
        <v>0</v>
      </c>
      <c r="V2107">
        <f>ROUND(SUMIF(Investionen!A4:A5200,S2107,Investionen!G4:G5200),2)</f>
        <v>0</v>
      </c>
      <c r="BA2107" s="53"/>
      <c r="BB2107" s="53">
        <f>ROUND(SUMIF(Transaktionen!A4:A5200,BA2107,Transaktionen!B4:B5200),8)</f>
        <v>0</v>
      </c>
      <c r="BC2107" s="53">
        <f>ROUND(IFERROR(SUM(BB2107*(VLOOKUP(BA2107,API!1:1048576,13,FALSE))),0),2)</f>
        <v>0</v>
      </c>
    </row>
    <row r="2108" spans="18:55" x14ac:dyDescent="0.25">
      <c r="R2108" s="258"/>
      <c r="U2108">
        <f>ROUND(IFERROR(SUM(T2108*(VLOOKUP(S2108,API!1:1048576,13,FALSE))),0),2)</f>
        <v>0</v>
      </c>
      <c r="V2108">
        <f>ROUND(SUMIF(Investionen!A4:A5200,S2108,Investionen!G4:G5200),2)</f>
        <v>0</v>
      </c>
      <c r="BA2108" s="53"/>
      <c r="BB2108" s="53">
        <f>ROUND(SUMIF(Transaktionen!A4:A5200,BA2108,Transaktionen!B4:B5200),8)</f>
        <v>0</v>
      </c>
      <c r="BC2108" s="53">
        <f>ROUND(IFERROR(SUM(BB2108*(VLOOKUP(BA2108,API!1:1048576,13,FALSE))),0),2)</f>
        <v>0</v>
      </c>
    </row>
    <row r="2109" spans="18:55" x14ac:dyDescent="0.25">
      <c r="R2109" s="258"/>
      <c r="U2109">
        <f>ROUND(IFERROR(SUM(T2109*(VLOOKUP(S2109,API!1:1048576,13,FALSE))),0),2)</f>
        <v>0</v>
      </c>
      <c r="V2109">
        <f>ROUND(SUMIF(Investionen!A4:A5200,S2109,Investionen!G4:G5200),2)</f>
        <v>0</v>
      </c>
      <c r="BA2109" s="53"/>
      <c r="BB2109" s="53">
        <f>ROUND(SUMIF(Transaktionen!A4:A5200,BA2109,Transaktionen!B4:B5200),8)</f>
        <v>0</v>
      </c>
      <c r="BC2109" s="53">
        <f>ROUND(IFERROR(SUM(BB2109*(VLOOKUP(BA2109,API!1:1048576,13,FALSE))),0),2)</f>
        <v>0</v>
      </c>
    </row>
    <row r="2110" spans="18:55" x14ac:dyDescent="0.25">
      <c r="R2110" s="258"/>
      <c r="U2110">
        <f>ROUND(IFERROR(SUM(T2110*(VLOOKUP(S2110,API!1:1048576,13,FALSE))),0),2)</f>
        <v>0</v>
      </c>
      <c r="V2110">
        <f>ROUND(SUMIF(Investionen!A4:A5200,S2110,Investionen!G4:G5200),2)</f>
        <v>0</v>
      </c>
      <c r="BA2110" s="53"/>
      <c r="BB2110" s="53">
        <f>ROUND(SUMIF(Transaktionen!A4:A5200,BA2110,Transaktionen!B4:B5200),8)</f>
        <v>0</v>
      </c>
      <c r="BC2110" s="53">
        <f>ROUND(IFERROR(SUM(BB2110*(VLOOKUP(BA2110,API!1:1048576,13,FALSE))),0),2)</f>
        <v>0</v>
      </c>
    </row>
    <row r="2111" spans="18:55" x14ac:dyDescent="0.25">
      <c r="R2111" s="258"/>
      <c r="U2111">
        <f>ROUND(IFERROR(SUM(T2111*(VLOOKUP(S2111,API!1:1048576,13,FALSE))),0),2)</f>
        <v>0</v>
      </c>
      <c r="V2111">
        <f>ROUND(SUMIF(Investionen!A4:A5200,S2111,Investionen!G4:G5200),2)</f>
        <v>0</v>
      </c>
      <c r="BA2111" s="53"/>
      <c r="BB2111" s="53">
        <f>ROUND(SUMIF(Transaktionen!A4:A5200,BA2111,Transaktionen!B4:B5200),8)</f>
        <v>0</v>
      </c>
      <c r="BC2111" s="53">
        <f>ROUND(IFERROR(SUM(BB2111*(VLOOKUP(BA2111,API!1:1048576,13,FALSE))),0),2)</f>
        <v>0</v>
      </c>
    </row>
    <row r="2112" spans="18:55" x14ac:dyDescent="0.25">
      <c r="R2112" s="258"/>
      <c r="U2112">
        <f>ROUND(IFERROR(SUM(T2112*(VLOOKUP(S2112,API!1:1048576,13,FALSE))),0),2)</f>
        <v>0</v>
      </c>
      <c r="V2112">
        <f>ROUND(SUMIF(Investionen!A4:A5200,S2112,Investionen!G4:G5200),2)</f>
        <v>0</v>
      </c>
      <c r="BA2112" s="53"/>
      <c r="BB2112" s="53">
        <f>ROUND(SUMIF(Transaktionen!A4:A5200,BA2112,Transaktionen!B4:B5200),8)</f>
        <v>0</v>
      </c>
      <c r="BC2112" s="53">
        <f>ROUND(IFERROR(SUM(BB2112*(VLOOKUP(BA2112,API!1:1048576,13,FALSE))),0),2)</f>
        <v>0</v>
      </c>
    </row>
    <row r="2113" spans="18:55" x14ac:dyDescent="0.25">
      <c r="R2113" s="258"/>
      <c r="U2113">
        <f>ROUND(IFERROR(SUM(T2113*(VLOOKUP(S2113,API!1:1048576,13,FALSE))),0),2)</f>
        <v>0</v>
      </c>
      <c r="V2113">
        <f>ROUND(SUMIF(Investionen!A4:A5200,S2113,Investionen!G4:G5200),2)</f>
        <v>0</v>
      </c>
      <c r="BA2113" s="53"/>
      <c r="BB2113" s="53">
        <f>ROUND(SUMIF(Transaktionen!A4:A5200,BA2113,Transaktionen!B4:B5200),8)</f>
        <v>0</v>
      </c>
      <c r="BC2113" s="53">
        <f>ROUND(IFERROR(SUM(BB2113*(VLOOKUP(BA2113,API!1:1048576,13,FALSE))),0),2)</f>
        <v>0</v>
      </c>
    </row>
    <row r="2114" spans="18:55" x14ac:dyDescent="0.25">
      <c r="R2114" s="258"/>
      <c r="U2114">
        <f>ROUND(IFERROR(SUM(T2114*(VLOOKUP(S2114,API!1:1048576,13,FALSE))),0),2)</f>
        <v>0</v>
      </c>
      <c r="V2114">
        <f>ROUND(SUMIF(Investionen!A4:A5200,S2114,Investionen!G4:G5200),2)</f>
        <v>0</v>
      </c>
      <c r="BA2114" s="53"/>
      <c r="BB2114" s="53">
        <f>ROUND(SUMIF(Transaktionen!A4:A5200,BA2114,Transaktionen!B4:B5200),8)</f>
        <v>0</v>
      </c>
      <c r="BC2114" s="53">
        <f>ROUND(IFERROR(SUM(BB2114*(VLOOKUP(BA2114,API!1:1048576,13,FALSE))),0),2)</f>
        <v>0</v>
      </c>
    </row>
    <row r="2115" spans="18:55" x14ac:dyDescent="0.25">
      <c r="R2115" s="258"/>
      <c r="U2115">
        <f>ROUND(IFERROR(SUM(T2115*(VLOOKUP(S2115,API!1:1048576,13,FALSE))),0),2)</f>
        <v>0</v>
      </c>
      <c r="V2115">
        <f>ROUND(SUMIF(Investionen!A4:A5200,S2115,Investionen!G4:G5200),2)</f>
        <v>0</v>
      </c>
      <c r="BA2115" s="53"/>
      <c r="BB2115" s="53">
        <f>ROUND(SUMIF(Transaktionen!A4:A5200,BA2115,Transaktionen!B4:B5200),8)</f>
        <v>0</v>
      </c>
      <c r="BC2115" s="53">
        <f>ROUND(IFERROR(SUM(BB2115*(VLOOKUP(BA2115,API!1:1048576,13,FALSE))),0),2)</f>
        <v>0</v>
      </c>
    </row>
    <row r="2116" spans="18:55" x14ac:dyDescent="0.25">
      <c r="R2116" s="258"/>
      <c r="U2116">
        <f>ROUND(IFERROR(SUM(T2116*(VLOOKUP(S2116,API!1:1048576,13,FALSE))),0),2)</f>
        <v>0</v>
      </c>
      <c r="V2116">
        <f>ROUND(SUMIF(Investionen!A4:A5200,S2116,Investionen!G4:G5200),2)</f>
        <v>0</v>
      </c>
      <c r="BA2116" s="53"/>
      <c r="BB2116" s="53">
        <f>ROUND(SUMIF(Transaktionen!A4:A5200,BA2116,Transaktionen!B4:B5200),8)</f>
        <v>0</v>
      </c>
      <c r="BC2116" s="53">
        <f>ROUND(IFERROR(SUM(BB2116*(VLOOKUP(BA2116,API!1:1048576,13,FALSE))),0),2)</f>
        <v>0</v>
      </c>
    </row>
    <row r="2117" spans="18:55" x14ac:dyDescent="0.25">
      <c r="R2117" s="258"/>
      <c r="U2117">
        <f>ROUND(IFERROR(SUM(T2117*(VLOOKUP(S2117,API!1:1048576,13,FALSE))),0),2)</f>
        <v>0</v>
      </c>
      <c r="V2117">
        <f>ROUND(SUMIF(Investionen!A4:A5200,S2117,Investionen!G4:G5200),2)</f>
        <v>0</v>
      </c>
      <c r="BA2117" s="53"/>
      <c r="BB2117" s="53">
        <f>ROUND(SUMIF(Transaktionen!A4:A5200,BA2117,Transaktionen!B4:B5200),8)</f>
        <v>0</v>
      </c>
      <c r="BC2117" s="53">
        <f>ROUND(IFERROR(SUM(BB2117*(VLOOKUP(BA2117,API!1:1048576,13,FALSE))),0),2)</f>
        <v>0</v>
      </c>
    </row>
    <row r="2118" spans="18:55" x14ac:dyDescent="0.25">
      <c r="R2118" s="258"/>
      <c r="U2118">
        <f>ROUND(IFERROR(SUM(T2118*(VLOOKUP(S2118,API!1:1048576,13,FALSE))),0),2)</f>
        <v>0</v>
      </c>
      <c r="V2118">
        <f>ROUND(SUMIF(Investionen!A4:A5200,S2118,Investionen!G4:G5200),2)</f>
        <v>0</v>
      </c>
      <c r="BA2118" s="53"/>
      <c r="BB2118" s="53">
        <f>ROUND(SUMIF(Transaktionen!A4:A5200,BA2118,Transaktionen!B4:B5200),8)</f>
        <v>0</v>
      </c>
      <c r="BC2118" s="53">
        <f>ROUND(IFERROR(SUM(BB2118*(VLOOKUP(BA2118,API!1:1048576,13,FALSE))),0),2)</f>
        <v>0</v>
      </c>
    </row>
    <row r="2119" spans="18:55" x14ac:dyDescent="0.25">
      <c r="R2119" s="258"/>
      <c r="U2119">
        <f>ROUND(IFERROR(SUM(T2119*(VLOOKUP(S2119,API!1:1048576,13,FALSE))),0),2)</f>
        <v>0</v>
      </c>
      <c r="V2119">
        <f>ROUND(SUMIF(Investionen!A4:A5200,S2119,Investionen!G4:G5200),2)</f>
        <v>0</v>
      </c>
      <c r="BA2119" s="53"/>
      <c r="BB2119" s="53">
        <f>ROUND(SUMIF(Transaktionen!A4:A5200,BA2119,Transaktionen!B4:B5200),8)</f>
        <v>0</v>
      </c>
      <c r="BC2119" s="53">
        <f>ROUND(IFERROR(SUM(BB2119*(VLOOKUP(BA2119,API!1:1048576,13,FALSE))),0),2)</f>
        <v>0</v>
      </c>
    </row>
    <row r="2120" spans="18:55" x14ac:dyDescent="0.25">
      <c r="R2120" s="258"/>
      <c r="U2120">
        <f>ROUND(IFERROR(SUM(T2120*(VLOOKUP(S2120,API!1:1048576,13,FALSE))),0),2)</f>
        <v>0</v>
      </c>
      <c r="V2120">
        <f>ROUND(SUMIF(Investionen!A4:A5200,S2120,Investionen!G4:G5200),2)</f>
        <v>0</v>
      </c>
      <c r="BA2120" s="53"/>
      <c r="BB2120" s="53">
        <f>ROUND(SUMIF(Transaktionen!A4:A5200,BA2120,Transaktionen!B4:B5200),8)</f>
        <v>0</v>
      </c>
      <c r="BC2120" s="53">
        <f>ROUND(IFERROR(SUM(BB2120*(VLOOKUP(BA2120,API!1:1048576,13,FALSE))),0),2)</f>
        <v>0</v>
      </c>
    </row>
    <row r="2121" spans="18:55" x14ac:dyDescent="0.25">
      <c r="R2121" s="258"/>
      <c r="U2121">
        <f>ROUND(IFERROR(SUM(T2121*(VLOOKUP(S2121,API!1:1048576,13,FALSE))),0),2)</f>
        <v>0</v>
      </c>
      <c r="V2121">
        <f>ROUND(SUMIF(Investionen!A4:A5200,S2121,Investionen!G4:G5200),2)</f>
        <v>0</v>
      </c>
      <c r="BA2121" s="53"/>
      <c r="BB2121" s="53">
        <f>ROUND(SUMIF(Transaktionen!A4:A5200,BA2121,Transaktionen!B4:B5200),8)</f>
        <v>0</v>
      </c>
      <c r="BC2121" s="53">
        <f>ROUND(IFERROR(SUM(BB2121*(VLOOKUP(BA2121,API!1:1048576,13,FALSE))),0),2)</f>
        <v>0</v>
      </c>
    </row>
    <row r="2122" spans="18:55" x14ac:dyDescent="0.25">
      <c r="R2122" s="258"/>
      <c r="U2122">
        <f>ROUND(IFERROR(SUM(T2122*(VLOOKUP(S2122,API!1:1048576,13,FALSE))),0),2)</f>
        <v>0</v>
      </c>
      <c r="V2122">
        <f>ROUND(SUMIF(Investionen!A4:A5200,S2122,Investionen!G4:G5200),2)</f>
        <v>0</v>
      </c>
      <c r="BA2122" s="53"/>
      <c r="BB2122" s="53">
        <f>ROUND(SUMIF(Transaktionen!A4:A5200,BA2122,Transaktionen!B4:B5200),8)</f>
        <v>0</v>
      </c>
      <c r="BC2122" s="53">
        <f>ROUND(IFERROR(SUM(BB2122*(VLOOKUP(BA2122,API!1:1048576,13,FALSE))),0),2)</f>
        <v>0</v>
      </c>
    </row>
    <row r="2123" spans="18:55" x14ac:dyDescent="0.25">
      <c r="R2123" s="258"/>
      <c r="U2123">
        <f>ROUND(IFERROR(SUM(T2123*(VLOOKUP(S2123,API!1:1048576,13,FALSE))),0),2)</f>
        <v>0</v>
      </c>
      <c r="V2123">
        <f>ROUND(SUMIF(Investionen!A4:A5200,S2123,Investionen!G4:G5200),2)</f>
        <v>0</v>
      </c>
      <c r="BA2123" s="53"/>
      <c r="BB2123" s="53">
        <f>ROUND(SUMIF(Transaktionen!A4:A5200,BA2123,Transaktionen!B4:B5200),8)</f>
        <v>0</v>
      </c>
      <c r="BC2123" s="53">
        <f>ROUND(IFERROR(SUM(BB2123*(VLOOKUP(BA2123,API!1:1048576,13,FALSE))),0),2)</f>
        <v>0</v>
      </c>
    </row>
    <row r="2124" spans="18:55" x14ac:dyDescent="0.25">
      <c r="R2124" s="258"/>
      <c r="U2124">
        <f>ROUND(IFERROR(SUM(T2124*(VLOOKUP(S2124,API!1:1048576,13,FALSE))),0),2)</f>
        <v>0</v>
      </c>
      <c r="V2124">
        <f>ROUND(SUMIF(Investionen!A4:A5200,S2124,Investionen!G4:G5200),2)</f>
        <v>0</v>
      </c>
      <c r="BA2124" s="53"/>
      <c r="BB2124" s="53">
        <f>ROUND(SUMIF(Transaktionen!A4:A5200,BA2124,Transaktionen!B4:B5200),8)</f>
        <v>0</v>
      </c>
      <c r="BC2124" s="53">
        <f>ROUND(IFERROR(SUM(BB2124*(VLOOKUP(BA2124,API!1:1048576,13,FALSE))),0),2)</f>
        <v>0</v>
      </c>
    </row>
    <row r="2125" spans="18:55" x14ac:dyDescent="0.25">
      <c r="R2125" s="258"/>
      <c r="U2125">
        <f>ROUND(IFERROR(SUM(T2125*(VLOOKUP(S2125,API!1:1048576,13,FALSE))),0),2)</f>
        <v>0</v>
      </c>
      <c r="V2125">
        <f>ROUND(SUMIF(Investionen!A4:A5200,S2125,Investionen!G4:G5200),2)</f>
        <v>0</v>
      </c>
      <c r="BA2125" s="53"/>
      <c r="BB2125" s="53">
        <f>ROUND(SUMIF(Transaktionen!A4:A5200,BA2125,Transaktionen!B4:B5200),8)</f>
        <v>0</v>
      </c>
      <c r="BC2125" s="53">
        <f>ROUND(IFERROR(SUM(BB2125*(VLOOKUP(BA2125,API!1:1048576,13,FALSE))),0),2)</f>
        <v>0</v>
      </c>
    </row>
    <row r="2126" spans="18:55" x14ac:dyDescent="0.25">
      <c r="R2126" s="258"/>
      <c r="U2126">
        <f>ROUND(IFERROR(SUM(T2126*(VLOOKUP(S2126,API!1:1048576,13,FALSE))),0),2)</f>
        <v>0</v>
      </c>
      <c r="V2126">
        <f>ROUND(SUMIF(Investionen!A4:A5200,S2126,Investionen!G4:G5200),2)</f>
        <v>0</v>
      </c>
      <c r="BA2126" s="53"/>
      <c r="BB2126" s="53">
        <f>ROUND(SUMIF(Transaktionen!A4:A5200,BA2126,Transaktionen!B4:B5200),8)</f>
        <v>0</v>
      </c>
      <c r="BC2126" s="53">
        <f>ROUND(IFERROR(SUM(BB2126*(VLOOKUP(BA2126,API!1:1048576,13,FALSE))),0),2)</f>
        <v>0</v>
      </c>
    </row>
    <row r="2127" spans="18:55" x14ac:dyDescent="0.25">
      <c r="R2127" s="258"/>
      <c r="U2127">
        <f>ROUND(IFERROR(SUM(T2127*(VLOOKUP(S2127,API!1:1048576,13,FALSE))),0),2)</f>
        <v>0</v>
      </c>
      <c r="V2127">
        <f>ROUND(SUMIF(Investionen!A4:A5200,S2127,Investionen!G4:G5200),2)</f>
        <v>0</v>
      </c>
      <c r="BA2127" s="53"/>
      <c r="BB2127" s="53">
        <f>ROUND(SUMIF(Transaktionen!A4:A5200,BA2127,Transaktionen!B4:B5200),8)</f>
        <v>0</v>
      </c>
      <c r="BC2127" s="53">
        <f>ROUND(IFERROR(SUM(BB2127*(VLOOKUP(BA2127,API!1:1048576,13,FALSE))),0),2)</f>
        <v>0</v>
      </c>
    </row>
    <row r="2128" spans="18:55" x14ac:dyDescent="0.25">
      <c r="R2128" s="258"/>
      <c r="U2128">
        <f>ROUND(IFERROR(SUM(T2128*(VLOOKUP(S2128,API!1:1048576,13,FALSE))),0),2)</f>
        <v>0</v>
      </c>
      <c r="V2128">
        <f>ROUND(SUMIF(Investionen!A4:A5200,S2128,Investionen!G4:G5200),2)</f>
        <v>0</v>
      </c>
      <c r="BA2128" s="53"/>
      <c r="BB2128" s="53">
        <f>ROUND(SUMIF(Transaktionen!A4:A5200,BA2128,Transaktionen!B4:B5200),8)</f>
        <v>0</v>
      </c>
      <c r="BC2128" s="53">
        <f>ROUND(IFERROR(SUM(BB2128*(VLOOKUP(BA2128,API!1:1048576,13,FALSE))),0),2)</f>
        <v>0</v>
      </c>
    </row>
    <row r="2129" spans="18:55" x14ac:dyDescent="0.25">
      <c r="R2129" s="258"/>
      <c r="U2129">
        <f>ROUND(IFERROR(SUM(T2129*(VLOOKUP(S2129,API!1:1048576,13,FALSE))),0),2)</f>
        <v>0</v>
      </c>
      <c r="V2129">
        <f>ROUND(SUMIF(Investionen!A4:A5200,S2129,Investionen!G4:G5200),2)</f>
        <v>0</v>
      </c>
      <c r="BA2129" s="53"/>
      <c r="BB2129" s="53">
        <f>ROUND(SUMIF(Transaktionen!A4:A5200,BA2129,Transaktionen!B4:B5200),8)</f>
        <v>0</v>
      </c>
      <c r="BC2129" s="53">
        <f>ROUND(IFERROR(SUM(BB2129*(VLOOKUP(BA2129,API!1:1048576,13,FALSE))),0),2)</f>
        <v>0</v>
      </c>
    </row>
    <row r="2130" spans="18:55" x14ac:dyDescent="0.25">
      <c r="R2130" s="258"/>
      <c r="U2130">
        <f>ROUND(IFERROR(SUM(T2130*(VLOOKUP(S2130,API!1:1048576,13,FALSE))),0),2)</f>
        <v>0</v>
      </c>
      <c r="V2130">
        <f>ROUND(SUMIF(Investionen!A4:A5200,S2130,Investionen!G4:G5200),2)</f>
        <v>0</v>
      </c>
      <c r="BA2130" s="53"/>
      <c r="BB2130" s="53">
        <f>ROUND(SUMIF(Transaktionen!A4:A5200,BA2130,Transaktionen!B4:B5200),8)</f>
        <v>0</v>
      </c>
      <c r="BC2130" s="53">
        <f>ROUND(IFERROR(SUM(BB2130*(VLOOKUP(BA2130,API!1:1048576,13,FALSE))),0),2)</f>
        <v>0</v>
      </c>
    </row>
    <row r="2131" spans="18:55" x14ac:dyDescent="0.25">
      <c r="R2131" s="258"/>
      <c r="U2131">
        <f>ROUND(IFERROR(SUM(T2131*(VLOOKUP(S2131,API!1:1048576,13,FALSE))),0),2)</f>
        <v>0</v>
      </c>
      <c r="V2131">
        <f>ROUND(SUMIF(Investionen!A4:A5200,S2131,Investionen!G4:G5200),2)</f>
        <v>0</v>
      </c>
      <c r="BA2131" s="53"/>
      <c r="BB2131" s="53">
        <f>ROUND(SUMIF(Transaktionen!A4:A5200,BA2131,Transaktionen!B4:B5200),8)</f>
        <v>0</v>
      </c>
      <c r="BC2131" s="53">
        <f>ROUND(IFERROR(SUM(BB2131*(VLOOKUP(BA2131,API!1:1048576,13,FALSE))),0),2)</f>
        <v>0</v>
      </c>
    </row>
    <row r="2132" spans="18:55" x14ac:dyDescent="0.25">
      <c r="R2132" s="258"/>
      <c r="U2132">
        <f>ROUND(IFERROR(SUM(T2132*(VLOOKUP(S2132,API!1:1048576,13,FALSE))),0),2)</f>
        <v>0</v>
      </c>
      <c r="V2132">
        <f>ROUND(SUMIF(Investionen!A4:A5200,S2132,Investionen!G4:G5200),2)</f>
        <v>0</v>
      </c>
      <c r="BA2132" s="53"/>
      <c r="BB2132" s="53">
        <f>ROUND(SUMIF(Transaktionen!A4:A5200,BA2132,Transaktionen!B4:B5200),8)</f>
        <v>0</v>
      </c>
      <c r="BC2132" s="53">
        <f>ROUND(IFERROR(SUM(BB2132*(VLOOKUP(BA2132,API!1:1048576,13,FALSE))),0),2)</f>
        <v>0</v>
      </c>
    </row>
    <row r="2133" spans="18:55" x14ac:dyDescent="0.25">
      <c r="R2133" s="258"/>
      <c r="U2133">
        <f>ROUND(IFERROR(SUM(T2133*(VLOOKUP(S2133,API!1:1048576,13,FALSE))),0),2)</f>
        <v>0</v>
      </c>
      <c r="V2133">
        <f>ROUND(SUMIF(Investionen!A4:A5200,S2133,Investionen!G4:G5200),2)</f>
        <v>0</v>
      </c>
      <c r="BA2133" s="53"/>
      <c r="BB2133" s="53">
        <f>ROUND(SUMIF(Transaktionen!A4:A5200,BA2133,Transaktionen!B4:B5200),8)</f>
        <v>0</v>
      </c>
      <c r="BC2133" s="53">
        <f>ROUND(IFERROR(SUM(BB2133*(VLOOKUP(BA2133,API!1:1048576,13,FALSE))),0),2)</f>
        <v>0</v>
      </c>
    </row>
    <row r="2134" spans="18:55" x14ac:dyDescent="0.25">
      <c r="R2134" s="258"/>
      <c r="U2134">
        <f>ROUND(IFERROR(SUM(T2134*(VLOOKUP(S2134,API!1:1048576,13,FALSE))),0),2)</f>
        <v>0</v>
      </c>
      <c r="V2134">
        <f>ROUND(SUMIF(Investionen!A4:A5200,S2134,Investionen!G4:G5200),2)</f>
        <v>0</v>
      </c>
      <c r="BA2134" s="53"/>
      <c r="BB2134" s="53">
        <f>ROUND(SUMIF(Transaktionen!A4:A5200,BA2134,Transaktionen!B4:B5200),8)</f>
        <v>0</v>
      </c>
      <c r="BC2134" s="53">
        <f>ROUND(IFERROR(SUM(BB2134*(VLOOKUP(BA2134,API!1:1048576,13,FALSE))),0),2)</f>
        <v>0</v>
      </c>
    </row>
    <row r="2135" spans="18:55" x14ac:dyDescent="0.25">
      <c r="R2135" s="258"/>
      <c r="U2135">
        <f>ROUND(IFERROR(SUM(T2135*(VLOOKUP(S2135,API!1:1048576,13,FALSE))),0),2)</f>
        <v>0</v>
      </c>
      <c r="V2135">
        <f>ROUND(SUMIF(Investionen!A4:A5200,S2135,Investionen!G4:G5200),2)</f>
        <v>0</v>
      </c>
      <c r="BA2135" s="53"/>
      <c r="BB2135" s="53">
        <f>ROUND(SUMIF(Transaktionen!A4:A5200,BA2135,Transaktionen!B4:B5200),8)</f>
        <v>0</v>
      </c>
      <c r="BC2135" s="53">
        <f>ROUND(IFERROR(SUM(BB2135*(VLOOKUP(BA2135,API!1:1048576,13,FALSE))),0),2)</f>
        <v>0</v>
      </c>
    </row>
    <row r="2136" spans="18:55" x14ac:dyDescent="0.25">
      <c r="R2136" s="258"/>
      <c r="U2136">
        <f>ROUND(IFERROR(SUM(T2136*(VLOOKUP(S2136,API!1:1048576,13,FALSE))),0),2)</f>
        <v>0</v>
      </c>
      <c r="V2136">
        <f>ROUND(SUMIF(Investionen!A4:A5200,S2136,Investionen!G4:G5200),2)</f>
        <v>0</v>
      </c>
      <c r="BA2136" s="53"/>
      <c r="BB2136" s="53">
        <f>ROUND(SUMIF(Transaktionen!A4:A5200,BA2136,Transaktionen!B4:B5200),8)</f>
        <v>0</v>
      </c>
      <c r="BC2136" s="53">
        <f>ROUND(IFERROR(SUM(BB2136*(VLOOKUP(BA2136,API!1:1048576,13,FALSE))),0),2)</f>
        <v>0</v>
      </c>
    </row>
    <row r="2137" spans="18:55" x14ac:dyDescent="0.25">
      <c r="R2137" s="258"/>
      <c r="U2137">
        <f>ROUND(IFERROR(SUM(T2137*(VLOOKUP(S2137,API!1:1048576,13,FALSE))),0),2)</f>
        <v>0</v>
      </c>
      <c r="V2137">
        <f>ROUND(SUMIF(Investionen!A4:A5200,S2137,Investionen!G4:G5200),2)</f>
        <v>0</v>
      </c>
      <c r="BA2137" s="53"/>
      <c r="BB2137" s="53">
        <f>ROUND(SUMIF(Transaktionen!A4:A5200,BA2137,Transaktionen!B4:B5200),8)</f>
        <v>0</v>
      </c>
      <c r="BC2137" s="53">
        <f>ROUND(IFERROR(SUM(BB2137*(VLOOKUP(BA2137,API!1:1048576,13,FALSE))),0),2)</f>
        <v>0</v>
      </c>
    </row>
    <row r="2138" spans="18:55" x14ac:dyDescent="0.25">
      <c r="R2138" s="258"/>
      <c r="U2138">
        <f>ROUND(IFERROR(SUM(T2138*(VLOOKUP(S2138,API!1:1048576,13,FALSE))),0),2)</f>
        <v>0</v>
      </c>
      <c r="V2138">
        <f>ROUND(SUMIF(Investionen!A4:A5200,S2138,Investionen!G4:G5200),2)</f>
        <v>0</v>
      </c>
      <c r="BA2138" s="53"/>
      <c r="BB2138" s="53">
        <f>ROUND(SUMIF(Transaktionen!A4:A5200,BA2138,Transaktionen!B4:B5200),8)</f>
        <v>0</v>
      </c>
      <c r="BC2138" s="53">
        <f>ROUND(IFERROR(SUM(BB2138*(VLOOKUP(BA2138,API!1:1048576,13,FALSE))),0),2)</f>
        <v>0</v>
      </c>
    </row>
    <row r="2139" spans="18:55" x14ac:dyDescent="0.25">
      <c r="R2139" s="258"/>
      <c r="U2139">
        <f>ROUND(IFERROR(SUM(T2139*(VLOOKUP(S2139,API!1:1048576,13,FALSE))),0),2)</f>
        <v>0</v>
      </c>
      <c r="V2139">
        <f>ROUND(SUMIF(Investionen!A4:A5200,S2139,Investionen!G4:G5200),2)</f>
        <v>0</v>
      </c>
      <c r="BA2139" s="53"/>
      <c r="BB2139" s="53">
        <f>ROUND(SUMIF(Transaktionen!A4:A5200,BA2139,Transaktionen!B4:B5200),8)</f>
        <v>0</v>
      </c>
      <c r="BC2139" s="53">
        <f>ROUND(IFERROR(SUM(BB2139*(VLOOKUP(BA2139,API!1:1048576,13,FALSE))),0),2)</f>
        <v>0</v>
      </c>
    </row>
    <row r="2140" spans="18:55" x14ac:dyDescent="0.25">
      <c r="R2140" s="258"/>
      <c r="U2140">
        <f>ROUND(IFERROR(SUM(T2140*(VLOOKUP(S2140,API!1:1048576,13,FALSE))),0),2)</f>
        <v>0</v>
      </c>
      <c r="V2140">
        <f>ROUND(SUMIF(Investionen!A4:A5200,S2140,Investionen!G4:G5200),2)</f>
        <v>0</v>
      </c>
      <c r="BA2140" s="53"/>
      <c r="BB2140" s="53">
        <f>ROUND(SUMIF(Transaktionen!A4:A5200,BA2140,Transaktionen!B4:B5200),8)</f>
        <v>0</v>
      </c>
      <c r="BC2140" s="53">
        <f>ROUND(IFERROR(SUM(BB2140*(VLOOKUP(BA2140,API!1:1048576,13,FALSE))),0),2)</f>
        <v>0</v>
      </c>
    </row>
    <row r="2141" spans="18:55" x14ac:dyDescent="0.25">
      <c r="R2141" s="258"/>
      <c r="U2141">
        <f>ROUND(IFERROR(SUM(T2141*(VLOOKUP(S2141,API!1:1048576,13,FALSE))),0),2)</f>
        <v>0</v>
      </c>
      <c r="V2141">
        <f>ROUND(SUMIF(Investionen!A4:A5200,S2141,Investionen!G4:G5200),2)</f>
        <v>0</v>
      </c>
      <c r="BA2141" s="53"/>
      <c r="BB2141" s="53">
        <f>ROUND(SUMIF(Transaktionen!A4:A5200,BA2141,Transaktionen!B4:B5200),8)</f>
        <v>0</v>
      </c>
      <c r="BC2141" s="53">
        <f>ROUND(IFERROR(SUM(BB2141*(VLOOKUP(BA2141,API!1:1048576,13,FALSE))),0),2)</f>
        <v>0</v>
      </c>
    </row>
    <row r="2142" spans="18:55" x14ac:dyDescent="0.25">
      <c r="R2142" s="258"/>
      <c r="U2142">
        <f>ROUND(IFERROR(SUM(T2142*(VLOOKUP(S2142,API!1:1048576,13,FALSE))),0),2)</f>
        <v>0</v>
      </c>
      <c r="V2142">
        <f>ROUND(SUMIF(Investionen!A4:A5200,S2142,Investionen!G4:G5200),2)</f>
        <v>0</v>
      </c>
      <c r="BA2142" s="53"/>
      <c r="BB2142" s="53">
        <f>ROUND(SUMIF(Transaktionen!A4:A5200,BA2142,Transaktionen!B4:B5200),8)</f>
        <v>0</v>
      </c>
      <c r="BC2142" s="53">
        <f>ROUND(IFERROR(SUM(BB2142*(VLOOKUP(BA2142,API!1:1048576,13,FALSE))),0),2)</f>
        <v>0</v>
      </c>
    </row>
    <row r="2143" spans="18:55" x14ac:dyDescent="0.25">
      <c r="R2143" s="258"/>
      <c r="U2143">
        <f>ROUND(IFERROR(SUM(T2143*(VLOOKUP(S2143,API!1:1048576,13,FALSE))),0),2)</f>
        <v>0</v>
      </c>
      <c r="V2143">
        <f>ROUND(SUMIF(Investionen!A4:A5200,S2143,Investionen!G4:G5200),2)</f>
        <v>0</v>
      </c>
      <c r="BA2143" s="53"/>
      <c r="BB2143" s="53">
        <f>ROUND(SUMIF(Transaktionen!A4:A5200,BA2143,Transaktionen!B4:B5200),8)</f>
        <v>0</v>
      </c>
      <c r="BC2143" s="53">
        <f>ROUND(IFERROR(SUM(BB2143*(VLOOKUP(BA2143,API!1:1048576,13,FALSE))),0),2)</f>
        <v>0</v>
      </c>
    </row>
    <row r="2144" spans="18:55" x14ac:dyDescent="0.25">
      <c r="R2144" s="258"/>
      <c r="U2144">
        <f>ROUND(IFERROR(SUM(T2144*(VLOOKUP(S2144,API!1:1048576,13,FALSE))),0),2)</f>
        <v>0</v>
      </c>
      <c r="V2144">
        <f>ROUND(SUMIF(Investionen!A4:A5200,S2144,Investionen!G4:G5200),2)</f>
        <v>0</v>
      </c>
      <c r="BA2144" s="53"/>
      <c r="BB2144" s="53">
        <f>ROUND(SUMIF(Transaktionen!A4:A5200,BA2144,Transaktionen!B4:B5200),8)</f>
        <v>0</v>
      </c>
      <c r="BC2144" s="53">
        <f>ROUND(IFERROR(SUM(BB2144*(VLOOKUP(BA2144,API!1:1048576,13,FALSE))),0),2)</f>
        <v>0</v>
      </c>
    </row>
    <row r="2145" spans="18:55" x14ac:dyDescent="0.25">
      <c r="R2145" s="258"/>
      <c r="U2145">
        <f>ROUND(IFERROR(SUM(T2145*(VLOOKUP(S2145,API!1:1048576,13,FALSE))),0),2)</f>
        <v>0</v>
      </c>
      <c r="V2145">
        <f>ROUND(SUMIF(Investionen!A4:A5200,S2145,Investionen!G4:G5200),2)</f>
        <v>0</v>
      </c>
      <c r="BA2145" s="53"/>
      <c r="BB2145" s="53">
        <f>ROUND(SUMIF(Transaktionen!A4:A5200,BA2145,Transaktionen!B4:B5200),8)</f>
        <v>0</v>
      </c>
      <c r="BC2145" s="53">
        <f>ROUND(IFERROR(SUM(BB2145*(VLOOKUP(BA2145,API!1:1048576,13,FALSE))),0),2)</f>
        <v>0</v>
      </c>
    </row>
    <row r="2146" spans="18:55" x14ac:dyDescent="0.25">
      <c r="R2146" s="258"/>
      <c r="U2146">
        <f>ROUND(IFERROR(SUM(T2146*(VLOOKUP(S2146,API!1:1048576,13,FALSE))),0),2)</f>
        <v>0</v>
      </c>
      <c r="V2146">
        <f>ROUND(SUMIF(Investionen!A4:A5200,S2146,Investionen!G4:G5200),2)</f>
        <v>0</v>
      </c>
      <c r="BA2146" s="53"/>
      <c r="BB2146" s="53">
        <f>ROUND(SUMIF(Transaktionen!A4:A5200,BA2146,Transaktionen!B4:B5200),8)</f>
        <v>0</v>
      </c>
      <c r="BC2146" s="53">
        <f>ROUND(IFERROR(SUM(BB2146*(VLOOKUP(BA2146,API!1:1048576,13,FALSE))),0),2)</f>
        <v>0</v>
      </c>
    </row>
    <row r="2147" spans="18:55" x14ac:dyDescent="0.25">
      <c r="R2147" s="258"/>
      <c r="U2147">
        <f>ROUND(IFERROR(SUM(T2147*(VLOOKUP(S2147,API!1:1048576,13,FALSE))),0),2)</f>
        <v>0</v>
      </c>
      <c r="V2147">
        <f>ROUND(SUMIF(Investionen!A4:A5200,S2147,Investionen!G4:G5200),2)</f>
        <v>0</v>
      </c>
      <c r="BA2147" s="53"/>
      <c r="BB2147" s="53">
        <f>ROUND(SUMIF(Transaktionen!A4:A5200,BA2147,Transaktionen!B4:B5200),8)</f>
        <v>0</v>
      </c>
      <c r="BC2147" s="53">
        <f>ROUND(IFERROR(SUM(BB2147*(VLOOKUP(BA2147,API!1:1048576,13,FALSE))),0),2)</f>
        <v>0</v>
      </c>
    </row>
    <row r="2148" spans="18:55" x14ac:dyDescent="0.25">
      <c r="R2148" s="258"/>
      <c r="U2148">
        <f>ROUND(IFERROR(SUM(T2148*(VLOOKUP(S2148,API!1:1048576,13,FALSE))),0),2)</f>
        <v>0</v>
      </c>
      <c r="V2148">
        <f>ROUND(SUMIF(Investionen!A4:A5200,S2148,Investionen!G4:G5200),2)</f>
        <v>0</v>
      </c>
      <c r="BA2148" s="53"/>
      <c r="BB2148" s="53">
        <f>ROUND(SUMIF(Transaktionen!A4:A5200,BA2148,Transaktionen!B4:B5200),8)</f>
        <v>0</v>
      </c>
      <c r="BC2148" s="53">
        <f>ROUND(IFERROR(SUM(BB2148*(VLOOKUP(BA2148,API!1:1048576,13,FALSE))),0),2)</f>
        <v>0</v>
      </c>
    </row>
    <row r="2149" spans="18:55" x14ac:dyDescent="0.25">
      <c r="R2149" s="258"/>
      <c r="U2149">
        <f>ROUND(IFERROR(SUM(T2149*(VLOOKUP(S2149,API!1:1048576,13,FALSE))),0),2)</f>
        <v>0</v>
      </c>
      <c r="V2149">
        <f>ROUND(SUMIF(Investionen!A4:A5200,S2149,Investionen!G4:G5200),2)</f>
        <v>0</v>
      </c>
      <c r="BA2149" s="53"/>
      <c r="BB2149" s="53">
        <f>ROUND(SUMIF(Transaktionen!A4:A5200,BA2149,Transaktionen!B4:B5200),8)</f>
        <v>0</v>
      </c>
      <c r="BC2149" s="53">
        <f>ROUND(IFERROR(SUM(BB2149*(VLOOKUP(BA2149,API!1:1048576,13,FALSE))),0),2)</f>
        <v>0</v>
      </c>
    </row>
    <row r="2150" spans="18:55" x14ac:dyDescent="0.25">
      <c r="R2150" s="258"/>
      <c r="U2150">
        <f>ROUND(IFERROR(SUM(T2150*(VLOOKUP(S2150,API!1:1048576,13,FALSE))),0),2)</f>
        <v>0</v>
      </c>
      <c r="V2150">
        <f>ROUND(SUMIF(Investionen!A4:A5200,S2150,Investionen!G4:G5200),2)</f>
        <v>0</v>
      </c>
      <c r="BA2150" s="53"/>
      <c r="BB2150" s="53">
        <f>ROUND(SUMIF(Transaktionen!A4:A5200,BA2150,Transaktionen!B4:B5200),8)</f>
        <v>0</v>
      </c>
      <c r="BC2150" s="53">
        <f>ROUND(IFERROR(SUM(BB2150*(VLOOKUP(BA2150,API!1:1048576,13,FALSE))),0),2)</f>
        <v>0</v>
      </c>
    </row>
    <row r="2151" spans="18:55" x14ac:dyDescent="0.25">
      <c r="R2151" s="258"/>
      <c r="U2151">
        <f>ROUND(IFERROR(SUM(T2151*(VLOOKUP(S2151,API!1:1048576,13,FALSE))),0),2)</f>
        <v>0</v>
      </c>
      <c r="V2151">
        <f>ROUND(SUMIF(Investionen!A4:A5200,S2151,Investionen!G4:G5200),2)</f>
        <v>0</v>
      </c>
      <c r="BA2151" s="53"/>
      <c r="BB2151" s="53">
        <f>ROUND(SUMIF(Transaktionen!A4:A5200,BA2151,Transaktionen!B4:B5200),8)</f>
        <v>0</v>
      </c>
      <c r="BC2151" s="53">
        <f>ROUND(IFERROR(SUM(BB2151*(VLOOKUP(BA2151,API!1:1048576,13,FALSE))),0),2)</f>
        <v>0</v>
      </c>
    </row>
    <row r="2152" spans="18:55" x14ac:dyDescent="0.25">
      <c r="R2152" s="258"/>
      <c r="U2152">
        <f>ROUND(IFERROR(SUM(T2152*(VLOOKUP(S2152,API!1:1048576,13,FALSE))),0),2)</f>
        <v>0</v>
      </c>
      <c r="V2152">
        <f>ROUND(SUMIF(Investionen!A4:A5200,S2152,Investionen!G4:G5200),2)</f>
        <v>0</v>
      </c>
      <c r="BA2152" s="53"/>
      <c r="BB2152" s="53">
        <f>ROUND(SUMIF(Transaktionen!A4:A5200,BA2152,Transaktionen!B4:B5200),8)</f>
        <v>0</v>
      </c>
      <c r="BC2152" s="53">
        <f>ROUND(IFERROR(SUM(BB2152*(VLOOKUP(BA2152,API!1:1048576,13,FALSE))),0),2)</f>
        <v>0</v>
      </c>
    </row>
    <row r="2153" spans="18:55" x14ac:dyDescent="0.25">
      <c r="R2153" s="258"/>
      <c r="U2153">
        <f>ROUND(IFERROR(SUM(T2153*(VLOOKUP(S2153,API!1:1048576,13,FALSE))),0),2)</f>
        <v>0</v>
      </c>
      <c r="V2153">
        <f>ROUND(SUMIF(Investionen!A4:A5200,S2153,Investionen!G4:G5200),2)</f>
        <v>0</v>
      </c>
      <c r="BA2153" s="53"/>
      <c r="BB2153" s="53">
        <f>ROUND(SUMIF(Transaktionen!A4:A5200,BA2153,Transaktionen!B4:B5200),8)</f>
        <v>0</v>
      </c>
      <c r="BC2153" s="53">
        <f>ROUND(IFERROR(SUM(BB2153*(VLOOKUP(BA2153,API!1:1048576,13,FALSE))),0),2)</f>
        <v>0</v>
      </c>
    </row>
    <row r="2154" spans="18:55" x14ac:dyDescent="0.25">
      <c r="R2154" s="258"/>
      <c r="U2154">
        <f>ROUND(IFERROR(SUM(T2154*(VLOOKUP(S2154,API!1:1048576,13,FALSE))),0),2)</f>
        <v>0</v>
      </c>
      <c r="V2154">
        <f>ROUND(SUMIF(Investionen!A4:A5200,S2154,Investionen!G4:G5200),2)</f>
        <v>0</v>
      </c>
      <c r="BA2154" s="53"/>
      <c r="BB2154" s="53">
        <f>ROUND(SUMIF(Transaktionen!A4:A5200,BA2154,Transaktionen!B4:B5200),8)</f>
        <v>0</v>
      </c>
      <c r="BC2154" s="53">
        <f>ROUND(IFERROR(SUM(BB2154*(VLOOKUP(BA2154,API!1:1048576,13,FALSE))),0),2)</f>
        <v>0</v>
      </c>
    </row>
    <row r="2155" spans="18:55" x14ac:dyDescent="0.25">
      <c r="R2155" s="258"/>
      <c r="U2155">
        <f>ROUND(IFERROR(SUM(T2155*(VLOOKUP(S2155,API!1:1048576,13,FALSE))),0),2)</f>
        <v>0</v>
      </c>
      <c r="V2155">
        <f>ROUND(SUMIF(Investionen!A4:A5200,S2155,Investionen!G4:G5200),2)</f>
        <v>0</v>
      </c>
      <c r="BA2155" s="53"/>
      <c r="BB2155" s="53">
        <f>ROUND(SUMIF(Transaktionen!A4:A5200,BA2155,Transaktionen!B4:B5200),8)</f>
        <v>0</v>
      </c>
      <c r="BC2155" s="53">
        <f>ROUND(IFERROR(SUM(BB2155*(VLOOKUP(BA2155,API!1:1048576,13,FALSE))),0),2)</f>
        <v>0</v>
      </c>
    </row>
    <row r="2156" spans="18:55" x14ac:dyDescent="0.25">
      <c r="R2156" s="258"/>
      <c r="U2156">
        <f>ROUND(IFERROR(SUM(T2156*(VLOOKUP(S2156,API!1:1048576,13,FALSE))),0),2)</f>
        <v>0</v>
      </c>
      <c r="V2156">
        <f>ROUND(SUMIF(Investionen!A4:A5200,S2156,Investionen!G4:G5200),2)</f>
        <v>0</v>
      </c>
      <c r="BA2156" s="53"/>
      <c r="BB2156" s="53">
        <f>ROUND(SUMIF(Transaktionen!A4:A5200,BA2156,Transaktionen!B4:B5200),8)</f>
        <v>0</v>
      </c>
      <c r="BC2156" s="53">
        <f>ROUND(IFERROR(SUM(BB2156*(VLOOKUP(BA2156,API!1:1048576,13,FALSE))),0),2)</f>
        <v>0</v>
      </c>
    </row>
    <row r="2157" spans="18:55" x14ac:dyDescent="0.25">
      <c r="R2157" s="258"/>
      <c r="U2157">
        <f>ROUND(IFERROR(SUM(T2157*(VLOOKUP(S2157,API!1:1048576,13,FALSE))),0),2)</f>
        <v>0</v>
      </c>
      <c r="V2157">
        <f>ROUND(SUMIF(Investionen!A4:A5200,S2157,Investionen!G4:G5200),2)</f>
        <v>0</v>
      </c>
      <c r="BA2157" s="53"/>
      <c r="BB2157" s="53">
        <f>ROUND(SUMIF(Transaktionen!A4:A5200,BA2157,Transaktionen!B4:B5200),8)</f>
        <v>0</v>
      </c>
      <c r="BC2157" s="53">
        <f>ROUND(IFERROR(SUM(BB2157*(VLOOKUP(BA2157,API!1:1048576,13,FALSE))),0),2)</f>
        <v>0</v>
      </c>
    </row>
    <row r="2158" spans="18:55" x14ac:dyDescent="0.25">
      <c r="R2158" s="258"/>
      <c r="U2158">
        <f>ROUND(IFERROR(SUM(T2158*(VLOOKUP(S2158,API!1:1048576,13,FALSE))),0),2)</f>
        <v>0</v>
      </c>
      <c r="V2158">
        <f>ROUND(SUMIF(Investionen!A4:A5200,S2158,Investionen!G4:G5200),2)</f>
        <v>0</v>
      </c>
      <c r="BA2158" s="53"/>
      <c r="BB2158" s="53">
        <f>ROUND(SUMIF(Transaktionen!A4:A5200,BA2158,Transaktionen!B4:B5200),8)</f>
        <v>0</v>
      </c>
      <c r="BC2158" s="53">
        <f>ROUND(IFERROR(SUM(BB2158*(VLOOKUP(BA2158,API!1:1048576,13,FALSE))),0),2)</f>
        <v>0</v>
      </c>
    </row>
    <row r="2159" spans="18:55" x14ac:dyDescent="0.25">
      <c r="R2159" s="258"/>
      <c r="U2159">
        <f>ROUND(IFERROR(SUM(T2159*(VLOOKUP(S2159,API!1:1048576,13,FALSE))),0),2)</f>
        <v>0</v>
      </c>
      <c r="V2159">
        <f>ROUND(SUMIF(Investionen!A4:A5200,S2159,Investionen!G4:G5200),2)</f>
        <v>0</v>
      </c>
      <c r="BA2159" s="53"/>
      <c r="BB2159" s="53">
        <f>ROUND(SUMIF(Transaktionen!A4:A5200,BA2159,Transaktionen!B4:B5200),8)</f>
        <v>0</v>
      </c>
      <c r="BC2159" s="53">
        <f>ROUND(IFERROR(SUM(BB2159*(VLOOKUP(BA2159,API!1:1048576,13,FALSE))),0),2)</f>
        <v>0</v>
      </c>
    </row>
    <row r="2160" spans="18:55" x14ac:dyDescent="0.25">
      <c r="R2160" s="258"/>
      <c r="U2160">
        <f>ROUND(IFERROR(SUM(T2160*(VLOOKUP(S2160,API!1:1048576,13,FALSE))),0),2)</f>
        <v>0</v>
      </c>
      <c r="V2160">
        <f>ROUND(SUMIF(Investionen!A4:A5200,S2160,Investionen!G4:G5200),2)</f>
        <v>0</v>
      </c>
      <c r="BA2160" s="53"/>
      <c r="BB2160" s="53">
        <f>ROUND(SUMIF(Transaktionen!A4:A5200,BA2160,Transaktionen!B4:B5200),8)</f>
        <v>0</v>
      </c>
      <c r="BC2160" s="53">
        <f>ROUND(IFERROR(SUM(BB2160*(VLOOKUP(BA2160,API!1:1048576,13,FALSE))),0),2)</f>
        <v>0</v>
      </c>
    </row>
    <row r="2161" spans="18:55" x14ac:dyDescent="0.25">
      <c r="R2161" s="258"/>
      <c r="U2161">
        <f>ROUND(IFERROR(SUM(T2161*(VLOOKUP(S2161,API!1:1048576,13,FALSE))),0),2)</f>
        <v>0</v>
      </c>
      <c r="V2161">
        <f>ROUND(SUMIF(Investionen!A4:A5200,S2161,Investionen!G4:G5200),2)</f>
        <v>0</v>
      </c>
      <c r="BA2161" s="53"/>
      <c r="BB2161" s="53">
        <f>ROUND(SUMIF(Transaktionen!A4:A5200,BA2161,Transaktionen!B4:B5200),8)</f>
        <v>0</v>
      </c>
      <c r="BC2161" s="53">
        <f>ROUND(IFERROR(SUM(BB2161*(VLOOKUP(BA2161,API!1:1048576,13,FALSE))),0),2)</f>
        <v>0</v>
      </c>
    </row>
    <row r="2162" spans="18:55" x14ac:dyDescent="0.25">
      <c r="R2162" s="258"/>
      <c r="U2162">
        <f>ROUND(IFERROR(SUM(T2162*(VLOOKUP(S2162,API!1:1048576,13,FALSE))),0),2)</f>
        <v>0</v>
      </c>
      <c r="V2162">
        <f>ROUND(SUMIF(Investionen!A4:A5200,S2162,Investionen!G4:G5200),2)</f>
        <v>0</v>
      </c>
      <c r="BA2162" s="53"/>
      <c r="BB2162" s="53">
        <f>ROUND(SUMIF(Transaktionen!A4:A5200,BA2162,Transaktionen!B4:B5200),8)</f>
        <v>0</v>
      </c>
      <c r="BC2162" s="53">
        <f>ROUND(IFERROR(SUM(BB2162*(VLOOKUP(BA2162,API!1:1048576,13,FALSE))),0),2)</f>
        <v>0</v>
      </c>
    </row>
    <row r="2163" spans="18:55" x14ac:dyDescent="0.25">
      <c r="R2163" s="258"/>
      <c r="U2163">
        <f>ROUND(IFERROR(SUM(T2163*(VLOOKUP(S2163,API!1:1048576,13,FALSE))),0),2)</f>
        <v>0</v>
      </c>
      <c r="V2163">
        <f>ROUND(SUMIF(Investionen!A4:A5200,S2163,Investionen!G4:G5200),2)</f>
        <v>0</v>
      </c>
      <c r="BA2163" s="53"/>
      <c r="BB2163" s="53">
        <f>ROUND(SUMIF(Transaktionen!A4:A5200,BA2163,Transaktionen!B4:B5200),8)</f>
        <v>0</v>
      </c>
      <c r="BC2163" s="53">
        <f>ROUND(IFERROR(SUM(BB2163*(VLOOKUP(BA2163,API!1:1048576,13,FALSE))),0),2)</f>
        <v>0</v>
      </c>
    </row>
    <row r="2164" spans="18:55" x14ac:dyDescent="0.25">
      <c r="R2164" s="258"/>
      <c r="U2164">
        <f>ROUND(IFERROR(SUM(T2164*(VLOOKUP(S2164,API!1:1048576,13,FALSE))),0),2)</f>
        <v>0</v>
      </c>
      <c r="V2164">
        <f>ROUND(SUMIF(Investionen!A4:A5200,S2164,Investionen!G4:G5200),2)</f>
        <v>0</v>
      </c>
      <c r="BA2164" s="53"/>
      <c r="BB2164" s="53">
        <f>ROUND(SUMIF(Transaktionen!A4:A5200,BA2164,Transaktionen!B4:B5200),8)</f>
        <v>0</v>
      </c>
      <c r="BC2164" s="53">
        <f>ROUND(IFERROR(SUM(BB2164*(VLOOKUP(BA2164,API!1:1048576,13,FALSE))),0),2)</f>
        <v>0</v>
      </c>
    </row>
    <row r="2165" spans="18:55" x14ac:dyDescent="0.25">
      <c r="R2165" s="258"/>
      <c r="U2165">
        <f>ROUND(IFERROR(SUM(T2165*(VLOOKUP(S2165,API!1:1048576,13,FALSE))),0),2)</f>
        <v>0</v>
      </c>
      <c r="V2165">
        <f>ROUND(SUMIF(Investionen!A4:A5200,S2165,Investionen!G4:G5200),2)</f>
        <v>0</v>
      </c>
      <c r="BA2165" s="53"/>
      <c r="BB2165" s="53">
        <f>ROUND(SUMIF(Transaktionen!A4:A5200,BA2165,Transaktionen!B4:B5200),8)</f>
        <v>0</v>
      </c>
      <c r="BC2165" s="53">
        <f>ROUND(IFERROR(SUM(BB2165*(VLOOKUP(BA2165,API!1:1048576,13,FALSE))),0),2)</f>
        <v>0</v>
      </c>
    </row>
    <row r="2166" spans="18:55" x14ac:dyDescent="0.25">
      <c r="R2166" s="258"/>
      <c r="U2166">
        <f>ROUND(IFERROR(SUM(T2166*(VLOOKUP(S2166,API!1:1048576,13,FALSE))),0),2)</f>
        <v>0</v>
      </c>
      <c r="V2166">
        <f>ROUND(SUMIF(Investionen!A4:A5200,S2166,Investionen!G4:G5200),2)</f>
        <v>0</v>
      </c>
      <c r="BA2166" s="53"/>
      <c r="BB2166" s="53">
        <f>ROUND(SUMIF(Transaktionen!A4:A5200,BA2166,Transaktionen!B4:B5200),8)</f>
        <v>0</v>
      </c>
      <c r="BC2166" s="53">
        <f>ROUND(IFERROR(SUM(BB2166*(VLOOKUP(BA2166,API!1:1048576,13,FALSE))),0),2)</f>
        <v>0</v>
      </c>
    </row>
    <row r="2167" spans="18:55" x14ac:dyDescent="0.25">
      <c r="R2167" s="258"/>
      <c r="U2167">
        <f>ROUND(IFERROR(SUM(T2167*(VLOOKUP(S2167,API!1:1048576,13,FALSE))),0),2)</f>
        <v>0</v>
      </c>
      <c r="V2167">
        <f>ROUND(SUMIF(Investionen!A4:A5200,S2167,Investionen!G4:G5200),2)</f>
        <v>0</v>
      </c>
      <c r="BA2167" s="53"/>
      <c r="BB2167" s="53">
        <f>ROUND(SUMIF(Transaktionen!A4:A5200,BA2167,Transaktionen!B4:B5200),8)</f>
        <v>0</v>
      </c>
      <c r="BC2167" s="53">
        <f>ROUND(IFERROR(SUM(BB2167*(VLOOKUP(BA2167,API!1:1048576,13,FALSE))),0),2)</f>
        <v>0</v>
      </c>
    </row>
    <row r="2168" spans="18:55" x14ac:dyDescent="0.25">
      <c r="R2168" s="258"/>
      <c r="U2168">
        <f>ROUND(IFERROR(SUM(T2168*(VLOOKUP(S2168,API!1:1048576,13,FALSE))),0),2)</f>
        <v>0</v>
      </c>
      <c r="V2168">
        <f>ROUND(SUMIF(Investionen!A4:A5200,S2168,Investionen!G4:G5200),2)</f>
        <v>0</v>
      </c>
      <c r="BA2168" s="53"/>
      <c r="BB2168" s="53">
        <f>ROUND(SUMIF(Transaktionen!A4:A5200,BA2168,Transaktionen!B4:B5200),8)</f>
        <v>0</v>
      </c>
      <c r="BC2168" s="53">
        <f>ROUND(IFERROR(SUM(BB2168*(VLOOKUP(BA2168,API!1:1048576,13,FALSE))),0),2)</f>
        <v>0</v>
      </c>
    </row>
    <row r="2169" spans="18:55" x14ac:dyDescent="0.25">
      <c r="R2169" s="258"/>
      <c r="U2169">
        <f>ROUND(IFERROR(SUM(T2169*(VLOOKUP(S2169,API!1:1048576,13,FALSE))),0),2)</f>
        <v>0</v>
      </c>
      <c r="V2169">
        <f>ROUND(SUMIF(Investionen!A4:A5200,S2169,Investionen!G4:G5200),2)</f>
        <v>0</v>
      </c>
      <c r="BA2169" s="53"/>
      <c r="BB2169" s="53">
        <f>ROUND(SUMIF(Transaktionen!A4:A5200,BA2169,Transaktionen!B4:B5200),8)</f>
        <v>0</v>
      </c>
      <c r="BC2169" s="53">
        <f>ROUND(IFERROR(SUM(BB2169*(VLOOKUP(BA2169,API!1:1048576,13,FALSE))),0),2)</f>
        <v>0</v>
      </c>
    </row>
    <row r="2170" spans="18:55" x14ac:dyDescent="0.25">
      <c r="R2170" s="258"/>
      <c r="U2170">
        <f>ROUND(IFERROR(SUM(T2170*(VLOOKUP(S2170,API!1:1048576,13,FALSE))),0),2)</f>
        <v>0</v>
      </c>
      <c r="V2170">
        <f>ROUND(SUMIF(Investionen!A4:A5200,S2170,Investionen!G4:G5200),2)</f>
        <v>0</v>
      </c>
      <c r="BA2170" s="53"/>
      <c r="BB2170" s="53">
        <f>ROUND(SUMIF(Transaktionen!A4:A5200,BA2170,Transaktionen!B4:B5200),8)</f>
        <v>0</v>
      </c>
      <c r="BC2170" s="53">
        <f>ROUND(IFERROR(SUM(BB2170*(VLOOKUP(BA2170,API!1:1048576,13,FALSE))),0),2)</f>
        <v>0</v>
      </c>
    </row>
    <row r="2171" spans="18:55" x14ac:dyDescent="0.25">
      <c r="R2171" s="258"/>
      <c r="U2171">
        <f>ROUND(IFERROR(SUM(T2171*(VLOOKUP(S2171,API!1:1048576,13,FALSE))),0),2)</f>
        <v>0</v>
      </c>
      <c r="V2171">
        <f>ROUND(SUMIF(Investionen!A4:A5200,S2171,Investionen!G4:G5200),2)</f>
        <v>0</v>
      </c>
      <c r="BA2171" s="53"/>
      <c r="BB2171" s="53">
        <f>ROUND(SUMIF(Transaktionen!A4:A5200,BA2171,Transaktionen!B4:B5200),8)</f>
        <v>0</v>
      </c>
      <c r="BC2171" s="53">
        <f>ROUND(IFERROR(SUM(BB2171*(VLOOKUP(BA2171,API!1:1048576,13,FALSE))),0),2)</f>
        <v>0</v>
      </c>
    </row>
    <row r="2172" spans="18:55" x14ac:dyDescent="0.25">
      <c r="R2172" s="258"/>
      <c r="U2172">
        <f>ROUND(IFERROR(SUM(T2172*(VLOOKUP(S2172,API!1:1048576,13,FALSE))),0),2)</f>
        <v>0</v>
      </c>
      <c r="V2172">
        <f>ROUND(SUMIF(Investionen!A4:A5200,S2172,Investionen!G4:G5200),2)</f>
        <v>0</v>
      </c>
      <c r="BA2172" s="53"/>
      <c r="BB2172" s="53">
        <f>ROUND(SUMIF(Transaktionen!A4:A5200,BA2172,Transaktionen!B4:B5200),8)</f>
        <v>0</v>
      </c>
      <c r="BC2172" s="53">
        <f>ROUND(IFERROR(SUM(BB2172*(VLOOKUP(BA2172,API!1:1048576,13,FALSE))),0),2)</f>
        <v>0</v>
      </c>
    </row>
    <row r="2173" spans="18:55" x14ac:dyDescent="0.25">
      <c r="R2173" s="258"/>
      <c r="U2173">
        <f>ROUND(IFERROR(SUM(T2173*(VLOOKUP(S2173,API!1:1048576,13,FALSE))),0),2)</f>
        <v>0</v>
      </c>
      <c r="V2173">
        <f>ROUND(SUMIF(Investionen!A4:A5200,S2173,Investionen!G4:G5200),2)</f>
        <v>0</v>
      </c>
      <c r="BA2173" s="53"/>
      <c r="BB2173" s="53">
        <f>ROUND(SUMIF(Transaktionen!A4:A5200,BA2173,Transaktionen!B4:B5200),8)</f>
        <v>0</v>
      </c>
      <c r="BC2173" s="53">
        <f>ROUND(IFERROR(SUM(BB2173*(VLOOKUP(BA2173,API!1:1048576,13,FALSE))),0),2)</f>
        <v>0</v>
      </c>
    </row>
    <row r="2174" spans="18:55" x14ac:dyDescent="0.25">
      <c r="R2174" s="258"/>
      <c r="U2174">
        <f>ROUND(IFERROR(SUM(T2174*(VLOOKUP(S2174,API!1:1048576,13,FALSE))),0),2)</f>
        <v>0</v>
      </c>
      <c r="V2174">
        <f>ROUND(SUMIF(Investionen!A4:A5200,S2174,Investionen!G4:G5200),2)</f>
        <v>0</v>
      </c>
      <c r="BA2174" s="53"/>
      <c r="BB2174" s="53">
        <f>ROUND(SUMIF(Transaktionen!A4:A5200,BA2174,Transaktionen!B4:B5200),8)</f>
        <v>0</v>
      </c>
      <c r="BC2174" s="53">
        <f>ROUND(IFERROR(SUM(BB2174*(VLOOKUP(BA2174,API!1:1048576,13,FALSE))),0),2)</f>
        <v>0</v>
      </c>
    </row>
    <row r="2175" spans="18:55" x14ac:dyDescent="0.25">
      <c r="R2175" s="258"/>
      <c r="U2175">
        <f>ROUND(IFERROR(SUM(T2175*(VLOOKUP(S2175,API!1:1048576,13,FALSE))),0),2)</f>
        <v>0</v>
      </c>
      <c r="V2175">
        <f>ROUND(SUMIF(Investionen!A4:A5200,S2175,Investionen!G4:G5200),2)</f>
        <v>0</v>
      </c>
      <c r="BA2175" s="53"/>
      <c r="BB2175" s="53">
        <f>ROUND(SUMIF(Transaktionen!A4:A5200,BA2175,Transaktionen!B4:B5200),8)</f>
        <v>0</v>
      </c>
      <c r="BC2175" s="53">
        <f>ROUND(IFERROR(SUM(BB2175*(VLOOKUP(BA2175,API!1:1048576,13,FALSE))),0),2)</f>
        <v>0</v>
      </c>
    </row>
    <row r="2176" spans="18:55" x14ac:dyDescent="0.25">
      <c r="R2176" s="258"/>
      <c r="U2176">
        <f>ROUND(IFERROR(SUM(T2176*(VLOOKUP(S2176,API!1:1048576,13,FALSE))),0),2)</f>
        <v>0</v>
      </c>
      <c r="V2176">
        <f>ROUND(SUMIF(Investionen!A4:A5200,S2176,Investionen!G4:G5200),2)</f>
        <v>0</v>
      </c>
      <c r="BA2176" s="53"/>
      <c r="BB2176" s="53">
        <f>ROUND(SUMIF(Transaktionen!A4:A5200,BA2176,Transaktionen!B4:B5200),8)</f>
        <v>0</v>
      </c>
      <c r="BC2176" s="53">
        <f>ROUND(IFERROR(SUM(BB2176*(VLOOKUP(BA2176,API!1:1048576,13,FALSE))),0),2)</f>
        <v>0</v>
      </c>
    </row>
    <row r="2177" spans="18:55" x14ac:dyDescent="0.25">
      <c r="R2177" s="258"/>
      <c r="U2177">
        <f>ROUND(IFERROR(SUM(T2177*(VLOOKUP(S2177,API!1:1048576,13,FALSE))),0),2)</f>
        <v>0</v>
      </c>
      <c r="V2177">
        <f>ROUND(SUMIF(Investionen!A4:A5200,S2177,Investionen!G4:G5200),2)</f>
        <v>0</v>
      </c>
      <c r="BA2177" s="53"/>
      <c r="BB2177" s="53">
        <f>ROUND(SUMIF(Transaktionen!A4:A5200,BA2177,Transaktionen!B4:B5200),8)</f>
        <v>0</v>
      </c>
      <c r="BC2177" s="53">
        <f>ROUND(IFERROR(SUM(BB2177*(VLOOKUP(BA2177,API!1:1048576,13,FALSE))),0),2)</f>
        <v>0</v>
      </c>
    </row>
    <row r="2178" spans="18:55" x14ac:dyDescent="0.25">
      <c r="R2178" s="258"/>
      <c r="U2178">
        <f>ROUND(IFERROR(SUM(T2178*(VLOOKUP(S2178,API!1:1048576,13,FALSE))),0),2)</f>
        <v>0</v>
      </c>
      <c r="V2178">
        <f>ROUND(SUMIF(Investionen!A4:A5200,S2178,Investionen!G4:G5200),2)</f>
        <v>0</v>
      </c>
      <c r="BA2178" s="53"/>
      <c r="BB2178" s="53">
        <f>ROUND(SUMIF(Transaktionen!A4:A5200,BA2178,Transaktionen!B4:B5200),8)</f>
        <v>0</v>
      </c>
      <c r="BC2178" s="53">
        <f>ROUND(IFERROR(SUM(BB2178*(VLOOKUP(BA2178,API!1:1048576,13,FALSE))),0),2)</f>
        <v>0</v>
      </c>
    </row>
    <row r="2179" spans="18:55" x14ac:dyDescent="0.25">
      <c r="R2179" s="258"/>
      <c r="U2179">
        <f>ROUND(IFERROR(SUM(T2179*(VLOOKUP(S2179,API!1:1048576,13,FALSE))),0),2)</f>
        <v>0</v>
      </c>
      <c r="V2179">
        <f>ROUND(SUMIF(Investionen!A4:A5200,S2179,Investionen!G4:G5200),2)</f>
        <v>0</v>
      </c>
      <c r="BA2179" s="53"/>
      <c r="BB2179" s="53">
        <f>ROUND(SUMIF(Transaktionen!A4:A5200,BA2179,Transaktionen!B4:B5200),8)</f>
        <v>0</v>
      </c>
      <c r="BC2179" s="53">
        <f>ROUND(IFERROR(SUM(BB2179*(VLOOKUP(BA2179,API!1:1048576,13,FALSE))),0),2)</f>
        <v>0</v>
      </c>
    </row>
    <row r="2180" spans="18:55" x14ac:dyDescent="0.25">
      <c r="R2180" s="258"/>
      <c r="U2180">
        <f>ROUND(IFERROR(SUM(T2180*(VLOOKUP(S2180,API!1:1048576,13,FALSE))),0),2)</f>
        <v>0</v>
      </c>
      <c r="V2180">
        <f>ROUND(SUMIF(Investionen!A4:A5200,S2180,Investionen!G4:G5200),2)</f>
        <v>0</v>
      </c>
      <c r="BA2180" s="53"/>
      <c r="BB2180" s="53">
        <f>ROUND(SUMIF(Transaktionen!A4:A5200,BA2180,Transaktionen!B4:B5200),8)</f>
        <v>0</v>
      </c>
      <c r="BC2180" s="53">
        <f>ROUND(IFERROR(SUM(BB2180*(VLOOKUP(BA2180,API!1:1048576,13,FALSE))),0),2)</f>
        <v>0</v>
      </c>
    </row>
    <row r="2181" spans="18:55" x14ac:dyDescent="0.25">
      <c r="R2181" s="258"/>
      <c r="U2181">
        <f>ROUND(IFERROR(SUM(T2181*(VLOOKUP(S2181,API!1:1048576,13,FALSE))),0),2)</f>
        <v>0</v>
      </c>
      <c r="V2181">
        <f>ROUND(SUMIF(Investionen!A4:A5200,S2181,Investionen!G4:G5200),2)</f>
        <v>0</v>
      </c>
      <c r="BA2181" s="53"/>
      <c r="BB2181" s="53">
        <f>ROUND(SUMIF(Transaktionen!A4:A5200,BA2181,Transaktionen!B4:B5200),8)</f>
        <v>0</v>
      </c>
      <c r="BC2181" s="53">
        <f>ROUND(IFERROR(SUM(BB2181*(VLOOKUP(BA2181,API!1:1048576,13,FALSE))),0),2)</f>
        <v>0</v>
      </c>
    </row>
    <row r="2182" spans="18:55" x14ac:dyDescent="0.25">
      <c r="R2182" s="258"/>
      <c r="U2182">
        <f>ROUND(IFERROR(SUM(T2182*(VLOOKUP(S2182,API!1:1048576,13,FALSE))),0),2)</f>
        <v>0</v>
      </c>
      <c r="V2182">
        <f>ROUND(SUMIF(Investionen!A4:A5200,S2182,Investionen!G4:G5200),2)</f>
        <v>0</v>
      </c>
      <c r="BA2182" s="53"/>
      <c r="BB2182" s="53">
        <f>ROUND(SUMIF(Transaktionen!A4:A5200,BA2182,Transaktionen!B4:B5200),8)</f>
        <v>0</v>
      </c>
      <c r="BC2182" s="53">
        <f>ROUND(IFERROR(SUM(BB2182*(VLOOKUP(BA2182,API!1:1048576,13,FALSE))),0),2)</f>
        <v>0</v>
      </c>
    </row>
    <row r="2183" spans="18:55" x14ac:dyDescent="0.25">
      <c r="R2183" s="258"/>
      <c r="U2183">
        <f>ROUND(IFERROR(SUM(T2183*(VLOOKUP(S2183,API!1:1048576,13,FALSE))),0),2)</f>
        <v>0</v>
      </c>
      <c r="V2183">
        <f>ROUND(SUMIF(Investionen!A4:A5200,S2183,Investionen!G4:G5200),2)</f>
        <v>0</v>
      </c>
      <c r="BA2183" s="53"/>
      <c r="BB2183" s="53">
        <f>ROUND(SUMIF(Transaktionen!A4:A5200,BA2183,Transaktionen!B4:B5200),8)</f>
        <v>0</v>
      </c>
      <c r="BC2183" s="53">
        <f>ROUND(IFERROR(SUM(BB2183*(VLOOKUP(BA2183,API!1:1048576,13,FALSE))),0),2)</f>
        <v>0</v>
      </c>
    </row>
    <row r="2184" spans="18:55" x14ac:dyDescent="0.25">
      <c r="R2184" s="258"/>
      <c r="U2184">
        <f>ROUND(IFERROR(SUM(T2184*(VLOOKUP(S2184,API!1:1048576,13,FALSE))),0),2)</f>
        <v>0</v>
      </c>
      <c r="V2184">
        <f>ROUND(SUMIF(Investionen!A4:A5200,S2184,Investionen!G4:G5200),2)</f>
        <v>0</v>
      </c>
      <c r="BA2184" s="53"/>
      <c r="BB2184" s="53">
        <f>ROUND(SUMIF(Transaktionen!A4:A5200,BA2184,Transaktionen!B4:B5200),8)</f>
        <v>0</v>
      </c>
      <c r="BC2184" s="53">
        <f>ROUND(IFERROR(SUM(BB2184*(VLOOKUP(BA2184,API!1:1048576,13,FALSE))),0),2)</f>
        <v>0</v>
      </c>
    </row>
    <row r="2185" spans="18:55" x14ac:dyDescent="0.25">
      <c r="R2185" s="258"/>
      <c r="U2185">
        <f>ROUND(IFERROR(SUM(T2185*(VLOOKUP(S2185,API!1:1048576,13,FALSE))),0),2)</f>
        <v>0</v>
      </c>
      <c r="V2185">
        <f>ROUND(SUMIF(Investionen!A4:A5200,S2185,Investionen!G4:G5200),2)</f>
        <v>0</v>
      </c>
      <c r="BA2185" s="53"/>
      <c r="BB2185" s="53">
        <f>ROUND(SUMIF(Transaktionen!A4:A5200,BA2185,Transaktionen!B4:B5200),8)</f>
        <v>0</v>
      </c>
      <c r="BC2185" s="53">
        <f>ROUND(IFERROR(SUM(BB2185*(VLOOKUP(BA2185,API!1:1048576,13,FALSE))),0),2)</f>
        <v>0</v>
      </c>
    </row>
    <row r="2186" spans="18:55" x14ac:dyDescent="0.25">
      <c r="R2186" s="258"/>
      <c r="U2186">
        <f>ROUND(IFERROR(SUM(T2186*(VLOOKUP(S2186,API!1:1048576,13,FALSE))),0),2)</f>
        <v>0</v>
      </c>
      <c r="V2186">
        <f>ROUND(SUMIF(Investionen!A4:A5200,S2186,Investionen!G4:G5200),2)</f>
        <v>0</v>
      </c>
      <c r="BA2186" s="53"/>
      <c r="BB2186" s="53">
        <f>ROUND(SUMIF(Transaktionen!A4:A5200,BA2186,Transaktionen!B4:B5200),8)</f>
        <v>0</v>
      </c>
      <c r="BC2186" s="53">
        <f>ROUND(IFERROR(SUM(BB2186*(VLOOKUP(BA2186,API!1:1048576,13,FALSE))),0),2)</f>
        <v>0</v>
      </c>
    </row>
    <row r="2187" spans="18:55" x14ac:dyDescent="0.25">
      <c r="R2187" s="258"/>
      <c r="U2187">
        <f>ROUND(IFERROR(SUM(T2187*(VLOOKUP(S2187,API!1:1048576,13,FALSE))),0),2)</f>
        <v>0</v>
      </c>
      <c r="V2187">
        <f>ROUND(SUMIF(Investionen!A4:A5200,S2187,Investionen!G4:G5200),2)</f>
        <v>0</v>
      </c>
      <c r="BA2187" s="53"/>
      <c r="BB2187" s="53">
        <f>ROUND(SUMIF(Transaktionen!A4:A5200,BA2187,Transaktionen!B4:B5200),8)</f>
        <v>0</v>
      </c>
      <c r="BC2187" s="53">
        <f>ROUND(IFERROR(SUM(BB2187*(VLOOKUP(BA2187,API!1:1048576,13,FALSE))),0),2)</f>
        <v>0</v>
      </c>
    </row>
    <row r="2188" spans="18:55" x14ac:dyDescent="0.25">
      <c r="R2188" s="258"/>
      <c r="U2188">
        <f>ROUND(IFERROR(SUM(T2188*(VLOOKUP(S2188,API!1:1048576,13,FALSE))),0),2)</f>
        <v>0</v>
      </c>
      <c r="V2188">
        <f>ROUND(SUMIF(Investionen!A4:A5200,S2188,Investionen!G4:G5200),2)</f>
        <v>0</v>
      </c>
      <c r="BA2188" s="53"/>
      <c r="BB2188" s="53">
        <f>ROUND(SUMIF(Transaktionen!A4:A5200,BA2188,Transaktionen!B4:B5200),8)</f>
        <v>0</v>
      </c>
      <c r="BC2188" s="53">
        <f>ROUND(IFERROR(SUM(BB2188*(VLOOKUP(BA2188,API!1:1048576,13,FALSE))),0),2)</f>
        <v>0</v>
      </c>
    </row>
    <row r="2189" spans="18:55" x14ac:dyDescent="0.25">
      <c r="R2189" s="258"/>
      <c r="U2189">
        <f>ROUND(IFERROR(SUM(T2189*(VLOOKUP(S2189,API!1:1048576,13,FALSE))),0),2)</f>
        <v>0</v>
      </c>
      <c r="V2189">
        <f>ROUND(SUMIF(Investionen!A4:A5200,S2189,Investionen!G4:G5200),2)</f>
        <v>0</v>
      </c>
      <c r="BA2189" s="53"/>
      <c r="BB2189" s="53">
        <f>ROUND(SUMIF(Transaktionen!A4:A5200,BA2189,Transaktionen!B4:B5200),8)</f>
        <v>0</v>
      </c>
      <c r="BC2189" s="53">
        <f>ROUND(IFERROR(SUM(BB2189*(VLOOKUP(BA2189,API!1:1048576,13,FALSE))),0),2)</f>
        <v>0</v>
      </c>
    </row>
    <row r="2190" spans="18:55" x14ac:dyDescent="0.25">
      <c r="R2190" s="258"/>
      <c r="U2190">
        <f>ROUND(IFERROR(SUM(T2190*(VLOOKUP(S2190,API!1:1048576,13,FALSE))),0),2)</f>
        <v>0</v>
      </c>
      <c r="V2190">
        <f>ROUND(SUMIF(Investionen!A4:A5200,S2190,Investionen!G4:G5200),2)</f>
        <v>0</v>
      </c>
      <c r="BA2190" s="53"/>
      <c r="BB2190" s="53">
        <f>ROUND(SUMIF(Transaktionen!A4:A5200,BA2190,Transaktionen!B4:B5200),8)</f>
        <v>0</v>
      </c>
      <c r="BC2190" s="53">
        <f>ROUND(IFERROR(SUM(BB2190*(VLOOKUP(BA2190,API!1:1048576,13,FALSE))),0),2)</f>
        <v>0</v>
      </c>
    </row>
    <row r="2191" spans="18:55" x14ac:dyDescent="0.25">
      <c r="R2191" s="258"/>
      <c r="U2191">
        <f>ROUND(IFERROR(SUM(T2191*(VLOOKUP(S2191,API!1:1048576,13,FALSE))),0),2)</f>
        <v>0</v>
      </c>
      <c r="V2191">
        <f>ROUND(SUMIF(Investionen!A4:A5200,S2191,Investionen!G4:G5200),2)</f>
        <v>0</v>
      </c>
      <c r="BA2191" s="53"/>
      <c r="BB2191" s="53">
        <f>ROUND(SUMIF(Transaktionen!A4:A5200,BA2191,Transaktionen!B4:B5200),8)</f>
        <v>0</v>
      </c>
      <c r="BC2191" s="53">
        <f>ROUND(IFERROR(SUM(BB2191*(VLOOKUP(BA2191,API!1:1048576,13,FALSE))),0),2)</f>
        <v>0</v>
      </c>
    </row>
    <row r="2192" spans="18:55" x14ac:dyDescent="0.25">
      <c r="R2192" s="258"/>
      <c r="U2192">
        <f>ROUND(IFERROR(SUM(T2192*(VLOOKUP(S2192,API!1:1048576,13,FALSE))),0),2)</f>
        <v>0</v>
      </c>
      <c r="V2192">
        <f>ROUND(SUMIF(Investionen!A4:A5200,S2192,Investionen!G4:G5200),2)</f>
        <v>0</v>
      </c>
      <c r="BA2192" s="53"/>
      <c r="BB2192" s="53">
        <f>ROUND(SUMIF(Transaktionen!A4:A5200,BA2192,Transaktionen!B4:B5200),8)</f>
        <v>0</v>
      </c>
      <c r="BC2192" s="53">
        <f>ROUND(IFERROR(SUM(BB2192*(VLOOKUP(BA2192,API!1:1048576,13,FALSE))),0),2)</f>
        <v>0</v>
      </c>
    </row>
    <row r="2193" spans="18:55" x14ac:dyDescent="0.25">
      <c r="R2193" s="258"/>
      <c r="U2193">
        <f>ROUND(IFERROR(SUM(T2193*(VLOOKUP(S2193,API!1:1048576,13,FALSE))),0),2)</f>
        <v>0</v>
      </c>
      <c r="V2193">
        <f>ROUND(SUMIF(Investionen!A4:A5200,S2193,Investionen!G4:G5200),2)</f>
        <v>0</v>
      </c>
      <c r="BA2193" s="53"/>
      <c r="BB2193" s="53">
        <f>ROUND(SUMIF(Transaktionen!A4:A5200,BA2193,Transaktionen!B4:B5200),8)</f>
        <v>0</v>
      </c>
      <c r="BC2193" s="53">
        <f>ROUND(IFERROR(SUM(BB2193*(VLOOKUP(BA2193,API!1:1048576,13,FALSE))),0),2)</f>
        <v>0</v>
      </c>
    </row>
    <row r="2194" spans="18:55" x14ac:dyDescent="0.25">
      <c r="R2194" s="258"/>
      <c r="U2194">
        <f>ROUND(IFERROR(SUM(T2194*(VLOOKUP(S2194,API!1:1048576,13,FALSE))),0),2)</f>
        <v>0</v>
      </c>
      <c r="V2194">
        <f>ROUND(SUMIF(Investionen!A4:A5200,S2194,Investionen!G4:G5200),2)</f>
        <v>0</v>
      </c>
      <c r="BA2194" s="53"/>
      <c r="BB2194" s="53">
        <f>ROUND(SUMIF(Transaktionen!A4:A5200,BA2194,Transaktionen!B4:B5200),8)</f>
        <v>0</v>
      </c>
      <c r="BC2194" s="53">
        <f>ROUND(IFERROR(SUM(BB2194*(VLOOKUP(BA2194,API!1:1048576,13,FALSE))),0),2)</f>
        <v>0</v>
      </c>
    </row>
    <row r="2195" spans="18:55" x14ac:dyDescent="0.25">
      <c r="R2195" s="258"/>
      <c r="U2195">
        <f>ROUND(IFERROR(SUM(T2195*(VLOOKUP(S2195,API!1:1048576,13,FALSE))),0),2)</f>
        <v>0</v>
      </c>
      <c r="V2195">
        <f>ROUND(SUMIF(Investionen!A4:A5200,S2195,Investionen!G4:G5200),2)</f>
        <v>0</v>
      </c>
      <c r="BA2195" s="53"/>
      <c r="BB2195" s="53">
        <f>ROUND(SUMIF(Transaktionen!A4:A5200,BA2195,Transaktionen!B4:B5200),8)</f>
        <v>0</v>
      </c>
      <c r="BC2195" s="53">
        <f>ROUND(IFERROR(SUM(BB2195*(VLOOKUP(BA2195,API!1:1048576,13,FALSE))),0),2)</f>
        <v>0</v>
      </c>
    </row>
    <row r="2196" spans="18:55" x14ac:dyDescent="0.25">
      <c r="R2196" s="258"/>
      <c r="U2196">
        <f>ROUND(IFERROR(SUM(T2196*(VLOOKUP(S2196,API!1:1048576,13,FALSE))),0),2)</f>
        <v>0</v>
      </c>
      <c r="V2196">
        <f>ROUND(SUMIF(Investionen!A4:A5200,S2196,Investionen!G4:G5200),2)</f>
        <v>0</v>
      </c>
      <c r="BA2196" s="53"/>
      <c r="BB2196" s="53">
        <f>ROUND(SUMIF(Transaktionen!A4:A5200,BA2196,Transaktionen!B4:B5200),8)</f>
        <v>0</v>
      </c>
      <c r="BC2196" s="53">
        <f>ROUND(IFERROR(SUM(BB2196*(VLOOKUP(BA2196,API!1:1048576,13,FALSE))),0),2)</f>
        <v>0</v>
      </c>
    </row>
    <row r="2197" spans="18:55" x14ac:dyDescent="0.25">
      <c r="R2197" s="258"/>
      <c r="U2197">
        <f>ROUND(IFERROR(SUM(T2197*(VLOOKUP(S2197,API!1:1048576,13,FALSE))),0),2)</f>
        <v>0</v>
      </c>
      <c r="V2197">
        <f>ROUND(SUMIF(Investionen!A4:A5200,S2197,Investionen!G4:G5200),2)</f>
        <v>0</v>
      </c>
      <c r="BA2197" s="53"/>
      <c r="BB2197" s="53">
        <f>ROUND(SUMIF(Transaktionen!A4:A5200,BA2197,Transaktionen!B4:B5200),8)</f>
        <v>0</v>
      </c>
      <c r="BC2197" s="53">
        <f>ROUND(IFERROR(SUM(BB2197*(VLOOKUP(BA2197,API!1:1048576,13,FALSE))),0),2)</f>
        <v>0</v>
      </c>
    </row>
    <row r="2198" spans="18:55" x14ac:dyDescent="0.25">
      <c r="R2198" s="258"/>
      <c r="U2198">
        <f>ROUND(IFERROR(SUM(T2198*(VLOOKUP(S2198,API!1:1048576,13,FALSE))),0),2)</f>
        <v>0</v>
      </c>
      <c r="V2198">
        <f>ROUND(SUMIF(Investionen!A4:A5200,S2198,Investionen!G4:G5200),2)</f>
        <v>0</v>
      </c>
      <c r="BA2198" s="53"/>
      <c r="BB2198" s="53">
        <f>ROUND(SUMIF(Transaktionen!A4:A5200,BA2198,Transaktionen!B4:B5200),8)</f>
        <v>0</v>
      </c>
      <c r="BC2198" s="53">
        <f>ROUND(IFERROR(SUM(BB2198*(VLOOKUP(BA2198,API!1:1048576,13,FALSE))),0),2)</f>
        <v>0</v>
      </c>
    </row>
    <row r="2199" spans="18:55" x14ac:dyDescent="0.25">
      <c r="R2199" s="258"/>
      <c r="U2199">
        <f>ROUND(IFERROR(SUM(T2199*(VLOOKUP(S2199,API!1:1048576,13,FALSE))),0),2)</f>
        <v>0</v>
      </c>
      <c r="V2199">
        <f>ROUND(SUMIF(Investionen!A4:A5200,S2199,Investionen!G4:G5200),2)</f>
        <v>0</v>
      </c>
      <c r="BA2199" s="53"/>
      <c r="BB2199" s="53">
        <f>ROUND(SUMIF(Transaktionen!A4:A5200,BA2199,Transaktionen!B4:B5200),8)</f>
        <v>0</v>
      </c>
      <c r="BC2199" s="53">
        <f>ROUND(IFERROR(SUM(BB2199*(VLOOKUP(BA2199,API!1:1048576,13,FALSE))),0),2)</f>
        <v>0</v>
      </c>
    </row>
    <row r="2200" spans="18:55" x14ac:dyDescent="0.25">
      <c r="R2200" s="258"/>
      <c r="U2200">
        <f>ROUND(IFERROR(SUM(T2200*(VLOOKUP(S2200,API!1:1048576,13,FALSE))),0),2)</f>
        <v>0</v>
      </c>
      <c r="V2200">
        <f>ROUND(SUMIF(Investionen!A4:A5200,S2200,Investionen!G4:G5200),2)</f>
        <v>0</v>
      </c>
      <c r="BA2200" s="53"/>
      <c r="BB2200" s="53">
        <f>ROUND(SUMIF(Transaktionen!A4:A5200,BA2200,Transaktionen!B4:B5200),8)</f>
        <v>0</v>
      </c>
      <c r="BC2200" s="53">
        <f>ROUND(IFERROR(SUM(BB2200*(VLOOKUP(BA2200,API!1:1048576,13,FALSE))),0),2)</f>
        <v>0</v>
      </c>
    </row>
    <row r="2201" spans="18:55" x14ac:dyDescent="0.25">
      <c r="R2201" s="258"/>
      <c r="U2201">
        <f>ROUND(IFERROR(SUM(T2201*(VLOOKUP(S2201,API!1:1048576,13,FALSE))),0),2)</f>
        <v>0</v>
      </c>
      <c r="V2201">
        <f>ROUND(SUMIF(Investionen!A4:A5200,S2201,Investionen!G4:G5200),2)</f>
        <v>0</v>
      </c>
      <c r="BA2201" s="53"/>
      <c r="BB2201" s="53">
        <f>ROUND(SUMIF(Transaktionen!A4:A5200,BA2201,Transaktionen!B4:B5200),8)</f>
        <v>0</v>
      </c>
      <c r="BC2201" s="53">
        <f>ROUND(IFERROR(SUM(BB2201*(VLOOKUP(BA2201,API!1:1048576,13,FALSE))),0),2)</f>
        <v>0</v>
      </c>
    </row>
    <row r="2202" spans="18:55" x14ac:dyDescent="0.25">
      <c r="R2202" s="258"/>
      <c r="U2202">
        <f>ROUND(IFERROR(SUM(T2202*(VLOOKUP(S2202,API!1:1048576,13,FALSE))),0),2)</f>
        <v>0</v>
      </c>
      <c r="V2202">
        <f>ROUND(SUMIF(Investionen!A4:A5200,S2202,Investionen!G4:G5200),2)</f>
        <v>0</v>
      </c>
      <c r="BA2202" s="53"/>
      <c r="BB2202" s="53">
        <f>ROUND(SUMIF(Transaktionen!A4:A5200,BA2202,Transaktionen!B4:B5200),8)</f>
        <v>0</v>
      </c>
      <c r="BC2202" s="53">
        <f>ROUND(IFERROR(SUM(BB2202*(VLOOKUP(BA2202,API!1:1048576,13,FALSE))),0),2)</f>
        <v>0</v>
      </c>
    </row>
    <row r="2203" spans="18:55" x14ac:dyDescent="0.25">
      <c r="R2203" s="258"/>
      <c r="U2203">
        <f>ROUND(IFERROR(SUM(T2203*(VLOOKUP(S2203,API!1:1048576,13,FALSE))),0),2)</f>
        <v>0</v>
      </c>
      <c r="V2203">
        <f>ROUND(SUMIF(Investionen!A4:A5200,S2203,Investionen!G4:G5200),2)</f>
        <v>0</v>
      </c>
      <c r="BA2203" s="53"/>
      <c r="BB2203" s="53">
        <f>ROUND(SUMIF(Transaktionen!A4:A5200,BA2203,Transaktionen!B4:B5200),8)</f>
        <v>0</v>
      </c>
      <c r="BC2203" s="53">
        <f>ROUND(IFERROR(SUM(BB2203*(VLOOKUP(BA2203,API!1:1048576,13,FALSE))),0),2)</f>
        <v>0</v>
      </c>
    </row>
    <row r="2204" spans="18:55" x14ac:dyDescent="0.25">
      <c r="R2204" s="258"/>
      <c r="U2204">
        <f>ROUND(IFERROR(SUM(T2204*(VLOOKUP(S2204,API!1:1048576,13,FALSE))),0),2)</f>
        <v>0</v>
      </c>
      <c r="V2204">
        <f>ROUND(SUMIF(Investionen!A4:A5200,S2204,Investionen!G4:G5200),2)</f>
        <v>0</v>
      </c>
      <c r="BA2204" s="53"/>
      <c r="BB2204" s="53">
        <f>ROUND(SUMIF(Transaktionen!A4:A5200,BA2204,Transaktionen!B4:B5200),8)</f>
        <v>0</v>
      </c>
      <c r="BC2204" s="53">
        <f>ROUND(IFERROR(SUM(BB2204*(VLOOKUP(BA2204,API!1:1048576,13,FALSE))),0),2)</f>
        <v>0</v>
      </c>
    </row>
    <row r="2205" spans="18:55" x14ac:dyDescent="0.25">
      <c r="R2205" s="258"/>
      <c r="U2205">
        <f>ROUND(IFERROR(SUM(T2205*(VLOOKUP(S2205,API!1:1048576,13,FALSE))),0),2)</f>
        <v>0</v>
      </c>
      <c r="V2205">
        <f>ROUND(SUMIF(Investionen!A4:A5200,S2205,Investionen!G4:G5200),2)</f>
        <v>0</v>
      </c>
      <c r="BA2205" s="53"/>
      <c r="BB2205" s="53">
        <f>ROUND(SUMIF(Transaktionen!A4:A5200,BA2205,Transaktionen!B4:B5200),8)</f>
        <v>0</v>
      </c>
      <c r="BC2205" s="53">
        <f>ROUND(IFERROR(SUM(BB2205*(VLOOKUP(BA2205,API!1:1048576,13,FALSE))),0),2)</f>
        <v>0</v>
      </c>
    </row>
    <row r="2206" spans="18:55" x14ac:dyDescent="0.25">
      <c r="R2206" s="258"/>
      <c r="U2206">
        <f>ROUND(IFERROR(SUM(T2206*(VLOOKUP(S2206,API!1:1048576,13,FALSE))),0),2)</f>
        <v>0</v>
      </c>
      <c r="V2206">
        <f>ROUND(SUMIF(Investionen!A4:A5200,S2206,Investionen!G4:G5200),2)</f>
        <v>0</v>
      </c>
      <c r="BA2206" s="53"/>
      <c r="BB2206" s="53">
        <f>ROUND(SUMIF(Transaktionen!A4:A5200,BA2206,Transaktionen!B4:B5200),8)</f>
        <v>0</v>
      </c>
      <c r="BC2206" s="53">
        <f>ROUND(IFERROR(SUM(BB2206*(VLOOKUP(BA2206,API!1:1048576,13,FALSE))),0),2)</f>
        <v>0</v>
      </c>
    </row>
    <row r="2207" spans="18:55" x14ac:dyDescent="0.25">
      <c r="R2207" s="258"/>
      <c r="U2207">
        <f>ROUND(IFERROR(SUM(T2207*(VLOOKUP(S2207,API!1:1048576,13,FALSE))),0),2)</f>
        <v>0</v>
      </c>
      <c r="V2207">
        <f>ROUND(SUMIF(Investionen!A4:A5200,S2207,Investionen!G4:G5200),2)</f>
        <v>0</v>
      </c>
      <c r="BA2207" s="53"/>
      <c r="BB2207" s="53">
        <f>ROUND(SUMIF(Transaktionen!A4:A5200,BA2207,Transaktionen!B4:B5200),8)</f>
        <v>0</v>
      </c>
      <c r="BC2207" s="53">
        <f>ROUND(IFERROR(SUM(BB2207*(VLOOKUP(BA2207,API!1:1048576,13,FALSE))),0),2)</f>
        <v>0</v>
      </c>
    </row>
    <row r="2208" spans="18:55" x14ac:dyDescent="0.25">
      <c r="R2208" s="258"/>
      <c r="U2208">
        <f>ROUND(IFERROR(SUM(T2208*(VLOOKUP(S2208,API!1:1048576,13,FALSE))),0),2)</f>
        <v>0</v>
      </c>
      <c r="V2208">
        <f>ROUND(SUMIF(Investionen!A4:A5200,S2208,Investionen!G4:G5200),2)</f>
        <v>0</v>
      </c>
      <c r="BA2208" s="53"/>
      <c r="BB2208" s="53">
        <f>ROUND(SUMIF(Transaktionen!A4:A5200,BA2208,Transaktionen!B4:B5200),8)</f>
        <v>0</v>
      </c>
      <c r="BC2208" s="53">
        <f>ROUND(IFERROR(SUM(BB2208*(VLOOKUP(BA2208,API!1:1048576,13,FALSE))),0),2)</f>
        <v>0</v>
      </c>
    </row>
    <row r="2209" spans="18:55" x14ac:dyDescent="0.25">
      <c r="R2209" s="258"/>
      <c r="U2209">
        <f>ROUND(IFERROR(SUM(T2209*(VLOOKUP(S2209,API!1:1048576,13,FALSE))),0),2)</f>
        <v>0</v>
      </c>
      <c r="V2209">
        <f>ROUND(SUMIF(Investionen!A4:A5200,S2209,Investionen!G4:G5200),2)</f>
        <v>0</v>
      </c>
      <c r="BA2209" s="53"/>
      <c r="BB2209" s="53">
        <f>ROUND(SUMIF(Transaktionen!A4:A5200,BA2209,Transaktionen!B4:B5200),8)</f>
        <v>0</v>
      </c>
      <c r="BC2209" s="53">
        <f>ROUND(IFERROR(SUM(BB2209*(VLOOKUP(BA2209,API!1:1048576,13,FALSE))),0),2)</f>
        <v>0</v>
      </c>
    </row>
    <row r="2210" spans="18:55" x14ac:dyDescent="0.25">
      <c r="R2210" s="258"/>
      <c r="U2210">
        <f>ROUND(IFERROR(SUM(T2210*(VLOOKUP(S2210,API!1:1048576,13,FALSE))),0),2)</f>
        <v>0</v>
      </c>
      <c r="V2210">
        <f>ROUND(SUMIF(Investionen!A4:A5200,S2210,Investionen!G4:G5200),2)</f>
        <v>0</v>
      </c>
      <c r="BA2210" s="53"/>
      <c r="BB2210" s="53">
        <f>ROUND(SUMIF(Transaktionen!A4:A5200,BA2210,Transaktionen!B4:B5200),8)</f>
        <v>0</v>
      </c>
      <c r="BC2210" s="53">
        <f>ROUND(IFERROR(SUM(BB2210*(VLOOKUP(BA2210,API!1:1048576,13,FALSE))),0),2)</f>
        <v>0</v>
      </c>
    </row>
    <row r="2211" spans="18:55" x14ac:dyDescent="0.25">
      <c r="R2211" s="258"/>
      <c r="U2211">
        <f>ROUND(IFERROR(SUM(T2211*(VLOOKUP(S2211,API!1:1048576,13,FALSE))),0),2)</f>
        <v>0</v>
      </c>
      <c r="V2211">
        <f>ROUND(SUMIF(Investionen!A4:A5200,S2211,Investionen!G4:G5200),2)</f>
        <v>0</v>
      </c>
      <c r="BA2211" s="53"/>
      <c r="BB2211" s="53">
        <f>ROUND(SUMIF(Transaktionen!A4:A5200,BA2211,Transaktionen!B4:B5200),8)</f>
        <v>0</v>
      </c>
      <c r="BC2211" s="53">
        <f>ROUND(IFERROR(SUM(BB2211*(VLOOKUP(BA2211,API!1:1048576,13,FALSE))),0),2)</f>
        <v>0</v>
      </c>
    </row>
    <row r="2212" spans="18:55" x14ac:dyDescent="0.25">
      <c r="R2212" s="258"/>
      <c r="U2212">
        <f>ROUND(IFERROR(SUM(T2212*(VLOOKUP(S2212,API!1:1048576,13,FALSE))),0),2)</f>
        <v>0</v>
      </c>
      <c r="V2212">
        <f>ROUND(SUMIF(Investionen!A4:A5200,S2212,Investionen!G4:G5200),2)</f>
        <v>0</v>
      </c>
      <c r="BA2212" s="53"/>
      <c r="BB2212" s="53">
        <f>ROUND(SUMIF(Transaktionen!A4:A5200,BA2212,Transaktionen!B4:B5200),8)</f>
        <v>0</v>
      </c>
      <c r="BC2212" s="53">
        <f>ROUND(IFERROR(SUM(BB2212*(VLOOKUP(BA2212,API!1:1048576,13,FALSE))),0),2)</f>
        <v>0</v>
      </c>
    </row>
    <row r="2213" spans="18:55" x14ac:dyDescent="0.25">
      <c r="R2213" s="258"/>
      <c r="U2213">
        <f>ROUND(IFERROR(SUM(T2213*(VLOOKUP(S2213,API!1:1048576,13,FALSE))),0),2)</f>
        <v>0</v>
      </c>
      <c r="V2213">
        <f>ROUND(SUMIF(Investionen!A4:A5200,S2213,Investionen!G4:G5200),2)</f>
        <v>0</v>
      </c>
      <c r="BA2213" s="53"/>
      <c r="BB2213" s="53">
        <f>ROUND(SUMIF(Transaktionen!A4:A5200,BA2213,Transaktionen!B4:B5200),8)</f>
        <v>0</v>
      </c>
      <c r="BC2213" s="53">
        <f>ROUND(IFERROR(SUM(BB2213*(VLOOKUP(BA2213,API!1:1048576,13,FALSE))),0),2)</f>
        <v>0</v>
      </c>
    </row>
    <row r="2214" spans="18:55" x14ac:dyDescent="0.25">
      <c r="R2214" s="258"/>
      <c r="U2214">
        <f>ROUND(IFERROR(SUM(T2214*(VLOOKUP(S2214,API!1:1048576,13,FALSE))),0),2)</f>
        <v>0</v>
      </c>
      <c r="V2214">
        <f>ROUND(SUMIF(Investionen!A4:A5200,S2214,Investionen!G4:G5200),2)</f>
        <v>0</v>
      </c>
      <c r="BA2214" s="53"/>
      <c r="BB2214" s="53">
        <f>ROUND(SUMIF(Transaktionen!A4:A5200,BA2214,Transaktionen!B4:B5200),8)</f>
        <v>0</v>
      </c>
      <c r="BC2214" s="53">
        <f>ROUND(IFERROR(SUM(BB2214*(VLOOKUP(BA2214,API!1:1048576,13,FALSE))),0),2)</f>
        <v>0</v>
      </c>
    </row>
    <row r="2215" spans="18:55" x14ac:dyDescent="0.25">
      <c r="R2215" s="258"/>
      <c r="U2215">
        <f>ROUND(IFERROR(SUM(T2215*(VLOOKUP(S2215,API!1:1048576,13,FALSE))),0),2)</f>
        <v>0</v>
      </c>
      <c r="V2215">
        <f>ROUND(SUMIF(Investionen!A4:A5200,S2215,Investionen!G4:G5200),2)</f>
        <v>0</v>
      </c>
      <c r="BA2215" s="53"/>
      <c r="BB2215" s="53">
        <f>ROUND(SUMIF(Transaktionen!A4:A5200,BA2215,Transaktionen!B4:B5200),8)</f>
        <v>0</v>
      </c>
      <c r="BC2215" s="53">
        <f>ROUND(IFERROR(SUM(BB2215*(VLOOKUP(BA2215,API!1:1048576,13,FALSE))),0),2)</f>
        <v>0</v>
      </c>
    </row>
    <row r="2216" spans="18:55" x14ac:dyDescent="0.25">
      <c r="R2216" s="258"/>
      <c r="U2216">
        <f>ROUND(IFERROR(SUM(T2216*(VLOOKUP(S2216,API!1:1048576,13,FALSE))),0),2)</f>
        <v>0</v>
      </c>
      <c r="V2216">
        <f>ROUND(SUMIF(Investionen!A4:A5200,S2216,Investionen!G4:G5200),2)</f>
        <v>0</v>
      </c>
      <c r="BA2216" s="53"/>
      <c r="BB2216" s="53">
        <f>ROUND(SUMIF(Transaktionen!A4:A5200,BA2216,Transaktionen!B4:B5200),8)</f>
        <v>0</v>
      </c>
      <c r="BC2216" s="53">
        <f>ROUND(IFERROR(SUM(BB2216*(VLOOKUP(BA2216,API!1:1048576,13,FALSE))),0),2)</f>
        <v>0</v>
      </c>
    </row>
    <row r="2217" spans="18:55" x14ac:dyDescent="0.25">
      <c r="R2217" s="258"/>
      <c r="U2217">
        <f>ROUND(IFERROR(SUM(T2217*(VLOOKUP(S2217,API!1:1048576,13,FALSE))),0),2)</f>
        <v>0</v>
      </c>
      <c r="V2217">
        <f>ROUND(SUMIF(Investionen!A4:A5200,S2217,Investionen!G4:G5200),2)</f>
        <v>0</v>
      </c>
      <c r="BA2217" s="53"/>
      <c r="BB2217" s="53">
        <f>ROUND(SUMIF(Transaktionen!A4:A5200,BA2217,Transaktionen!B4:B5200),8)</f>
        <v>0</v>
      </c>
      <c r="BC2217" s="53">
        <f>ROUND(IFERROR(SUM(BB2217*(VLOOKUP(BA2217,API!1:1048576,13,FALSE))),0),2)</f>
        <v>0</v>
      </c>
    </row>
    <row r="2218" spans="18:55" x14ac:dyDescent="0.25">
      <c r="R2218" s="258"/>
      <c r="U2218">
        <f>ROUND(IFERROR(SUM(T2218*(VLOOKUP(S2218,API!1:1048576,13,FALSE))),0),2)</f>
        <v>0</v>
      </c>
      <c r="V2218">
        <f>ROUND(SUMIF(Investionen!A4:A5200,S2218,Investionen!G4:G5200),2)</f>
        <v>0</v>
      </c>
      <c r="BA2218" s="53"/>
      <c r="BB2218" s="53">
        <f>ROUND(SUMIF(Transaktionen!A4:A5200,BA2218,Transaktionen!B4:B5200),8)</f>
        <v>0</v>
      </c>
      <c r="BC2218" s="53">
        <f>ROUND(IFERROR(SUM(BB2218*(VLOOKUP(BA2218,API!1:1048576,13,FALSE))),0),2)</f>
        <v>0</v>
      </c>
    </row>
    <row r="2219" spans="18:55" x14ac:dyDescent="0.25">
      <c r="R2219" s="258"/>
      <c r="U2219">
        <f>ROUND(IFERROR(SUM(T2219*(VLOOKUP(S2219,API!1:1048576,13,FALSE))),0),2)</f>
        <v>0</v>
      </c>
      <c r="V2219">
        <f>ROUND(SUMIF(Investionen!A4:A5200,S2219,Investionen!G4:G5200),2)</f>
        <v>0</v>
      </c>
      <c r="BA2219" s="53"/>
      <c r="BB2219" s="53">
        <f>ROUND(SUMIF(Transaktionen!A4:A5200,BA2219,Transaktionen!B4:B5200),8)</f>
        <v>0</v>
      </c>
      <c r="BC2219" s="53">
        <f>ROUND(IFERROR(SUM(BB2219*(VLOOKUP(BA2219,API!1:1048576,13,FALSE))),0),2)</f>
        <v>0</v>
      </c>
    </row>
    <row r="2220" spans="18:55" x14ac:dyDescent="0.25">
      <c r="R2220" s="258"/>
      <c r="U2220">
        <f>ROUND(IFERROR(SUM(T2220*(VLOOKUP(S2220,API!1:1048576,13,FALSE))),0),2)</f>
        <v>0</v>
      </c>
      <c r="V2220">
        <f>ROUND(SUMIF(Investionen!A4:A5200,S2220,Investionen!G4:G5200),2)</f>
        <v>0</v>
      </c>
      <c r="BA2220" s="53"/>
      <c r="BB2220" s="53">
        <f>ROUND(SUMIF(Transaktionen!A4:A5200,BA2220,Transaktionen!B4:B5200),8)</f>
        <v>0</v>
      </c>
      <c r="BC2220" s="53">
        <f>ROUND(IFERROR(SUM(BB2220*(VLOOKUP(BA2220,API!1:1048576,13,FALSE))),0),2)</f>
        <v>0</v>
      </c>
    </row>
    <row r="2221" spans="18:55" x14ac:dyDescent="0.25">
      <c r="R2221" s="258"/>
      <c r="U2221">
        <f>ROUND(IFERROR(SUM(T2221*(VLOOKUP(S2221,API!1:1048576,13,FALSE))),0),2)</f>
        <v>0</v>
      </c>
      <c r="V2221">
        <f>ROUND(SUMIF(Investionen!A4:A5200,S2221,Investionen!G4:G5200),2)</f>
        <v>0</v>
      </c>
      <c r="BA2221" s="53"/>
      <c r="BB2221" s="53">
        <f>ROUND(SUMIF(Transaktionen!A4:A5200,BA2221,Transaktionen!B4:B5200),8)</f>
        <v>0</v>
      </c>
      <c r="BC2221" s="53">
        <f>ROUND(IFERROR(SUM(BB2221*(VLOOKUP(BA2221,API!1:1048576,13,FALSE))),0),2)</f>
        <v>0</v>
      </c>
    </row>
    <row r="2222" spans="18:55" x14ac:dyDescent="0.25">
      <c r="R2222" s="258"/>
      <c r="U2222">
        <f>ROUND(IFERROR(SUM(T2222*(VLOOKUP(S2222,API!1:1048576,13,FALSE))),0),2)</f>
        <v>0</v>
      </c>
      <c r="V2222">
        <f>ROUND(SUMIF(Investionen!A4:A5200,S2222,Investionen!G4:G5200),2)</f>
        <v>0</v>
      </c>
      <c r="BA2222" s="53"/>
      <c r="BB2222" s="53">
        <f>ROUND(SUMIF(Transaktionen!A4:A5200,BA2222,Transaktionen!B4:B5200),8)</f>
        <v>0</v>
      </c>
      <c r="BC2222" s="53">
        <f>ROUND(IFERROR(SUM(BB2222*(VLOOKUP(BA2222,API!1:1048576,13,FALSE))),0),2)</f>
        <v>0</v>
      </c>
    </row>
    <row r="2223" spans="18:55" x14ac:dyDescent="0.25">
      <c r="R2223" s="258"/>
      <c r="U2223">
        <f>ROUND(IFERROR(SUM(T2223*(VLOOKUP(S2223,API!1:1048576,13,FALSE))),0),2)</f>
        <v>0</v>
      </c>
      <c r="V2223">
        <f>ROUND(SUMIF(Investionen!A4:A5200,S2223,Investionen!G4:G5200),2)</f>
        <v>0</v>
      </c>
      <c r="BA2223" s="53"/>
      <c r="BB2223" s="53">
        <f>ROUND(SUMIF(Transaktionen!A4:A5200,BA2223,Transaktionen!B4:B5200),8)</f>
        <v>0</v>
      </c>
      <c r="BC2223" s="53">
        <f>ROUND(IFERROR(SUM(BB2223*(VLOOKUP(BA2223,API!1:1048576,13,FALSE))),0),2)</f>
        <v>0</v>
      </c>
    </row>
    <row r="2224" spans="18:55" x14ac:dyDescent="0.25">
      <c r="R2224" s="258"/>
      <c r="U2224">
        <f>ROUND(IFERROR(SUM(T2224*(VLOOKUP(S2224,API!1:1048576,13,FALSE))),0),2)</f>
        <v>0</v>
      </c>
      <c r="V2224">
        <f>ROUND(SUMIF(Investionen!A4:A5200,S2224,Investionen!G4:G5200),2)</f>
        <v>0</v>
      </c>
      <c r="BA2224" s="53"/>
      <c r="BB2224" s="53">
        <f>ROUND(SUMIF(Transaktionen!A4:A5200,BA2224,Transaktionen!B4:B5200),8)</f>
        <v>0</v>
      </c>
      <c r="BC2224" s="53">
        <f>ROUND(IFERROR(SUM(BB2224*(VLOOKUP(BA2224,API!1:1048576,13,FALSE))),0),2)</f>
        <v>0</v>
      </c>
    </row>
    <row r="2225" spans="18:55" x14ac:dyDescent="0.25">
      <c r="R2225" s="258"/>
      <c r="U2225">
        <f>ROUND(IFERROR(SUM(T2225*(VLOOKUP(S2225,API!1:1048576,13,FALSE))),0),2)</f>
        <v>0</v>
      </c>
      <c r="V2225">
        <f>ROUND(SUMIF(Investionen!A4:A5200,S2225,Investionen!G4:G5200),2)</f>
        <v>0</v>
      </c>
      <c r="BA2225" s="53"/>
      <c r="BB2225" s="53">
        <f>ROUND(SUMIF(Transaktionen!A4:A5200,BA2225,Transaktionen!B4:B5200),8)</f>
        <v>0</v>
      </c>
      <c r="BC2225" s="53">
        <f>ROUND(IFERROR(SUM(BB2225*(VLOOKUP(BA2225,API!1:1048576,13,FALSE))),0),2)</f>
        <v>0</v>
      </c>
    </row>
    <row r="2226" spans="18:55" x14ac:dyDescent="0.25">
      <c r="R2226" s="258"/>
      <c r="U2226">
        <f>ROUND(IFERROR(SUM(T2226*(VLOOKUP(S2226,API!1:1048576,13,FALSE))),0),2)</f>
        <v>0</v>
      </c>
      <c r="V2226">
        <f>ROUND(SUMIF(Investionen!A4:A5200,S2226,Investionen!G4:G5200),2)</f>
        <v>0</v>
      </c>
      <c r="BA2226" s="53"/>
      <c r="BB2226" s="53">
        <f>ROUND(SUMIF(Transaktionen!A4:A5200,BA2226,Transaktionen!B4:B5200),8)</f>
        <v>0</v>
      </c>
      <c r="BC2226" s="53">
        <f>ROUND(IFERROR(SUM(BB2226*(VLOOKUP(BA2226,API!1:1048576,13,FALSE))),0),2)</f>
        <v>0</v>
      </c>
    </row>
    <row r="2227" spans="18:55" x14ac:dyDescent="0.25">
      <c r="R2227" s="258"/>
      <c r="U2227">
        <f>ROUND(IFERROR(SUM(T2227*(VLOOKUP(S2227,API!1:1048576,13,FALSE))),0),2)</f>
        <v>0</v>
      </c>
      <c r="V2227">
        <f>ROUND(SUMIF(Investionen!A4:A5200,S2227,Investionen!G4:G5200),2)</f>
        <v>0</v>
      </c>
      <c r="BA2227" s="53"/>
      <c r="BB2227" s="53">
        <f>ROUND(SUMIF(Transaktionen!A4:A5200,BA2227,Transaktionen!B4:B5200),8)</f>
        <v>0</v>
      </c>
      <c r="BC2227" s="53">
        <f>ROUND(IFERROR(SUM(BB2227*(VLOOKUP(BA2227,API!1:1048576,13,FALSE))),0),2)</f>
        <v>0</v>
      </c>
    </row>
    <row r="2228" spans="18:55" x14ac:dyDescent="0.25">
      <c r="R2228" s="258"/>
      <c r="U2228">
        <f>ROUND(IFERROR(SUM(T2228*(VLOOKUP(S2228,API!1:1048576,13,FALSE))),0),2)</f>
        <v>0</v>
      </c>
      <c r="V2228">
        <f>ROUND(SUMIF(Investionen!A4:A5200,S2228,Investionen!G4:G5200),2)</f>
        <v>0</v>
      </c>
      <c r="BA2228" s="53"/>
      <c r="BB2228" s="53">
        <f>ROUND(SUMIF(Transaktionen!A4:A5200,BA2228,Transaktionen!B4:B5200),8)</f>
        <v>0</v>
      </c>
      <c r="BC2228" s="53">
        <f>ROUND(IFERROR(SUM(BB2228*(VLOOKUP(BA2228,API!1:1048576,13,FALSE))),0),2)</f>
        <v>0</v>
      </c>
    </row>
    <row r="2229" spans="18:55" x14ac:dyDescent="0.25">
      <c r="R2229" s="258"/>
      <c r="U2229">
        <f>ROUND(IFERROR(SUM(T2229*(VLOOKUP(S2229,API!1:1048576,13,FALSE))),0),2)</f>
        <v>0</v>
      </c>
      <c r="V2229">
        <f>ROUND(SUMIF(Investionen!A4:A5200,S2229,Investionen!G4:G5200),2)</f>
        <v>0</v>
      </c>
      <c r="BA2229" s="53"/>
      <c r="BB2229" s="53">
        <f>ROUND(SUMIF(Transaktionen!A4:A5200,BA2229,Transaktionen!B4:B5200),8)</f>
        <v>0</v>
      </c>
      <c r="BC2229" s="53">
        <f>ROUND(IFERROR(SUM(BB2229*(VLOOKUP(BA2229,API!1:1048576,13,FALSE))),0),2)</f>
        <v>0</v>
      </c>
    </row>
    <row r="2230" spans="18:55" x14ac:dyDescent="0.25">
      <c r="R2230" s="258"/>
      <c r="U2230">
        <f>ROUND(IFERROR(SUM(T2230*(VLOOKUP(S2230,API!1:1048576,13,FALSE))),0),2)</f>
        <v>0</v>
      </c>
      <c r="V2230">
        <f>ROUND(SUMIF(Investionen!A4:A5200,S2230,Investionen!G4:G5200),2)</f>
        <v>0</v>
      </c>
      <c r="BA2230" s="53"/>
      <c r="BB2230" s="53">
        <f>ROUND(SUMIF(Transaktionen!A4:A5200,BA2230,Transaktionen!B4:B5200),8)</f>
        <v>0</v>
      </c>
      <c r="BC2230" s="53">
        <f>ROUND(IFERROR(SUM(BB2230*(VLOOKUP(BA2230,API!1:1048576,13,FALSE))),0),2)</f>
        <v>0</v>
      </c>
    </row>
    <row r="2231" spans="18:55" x14ac:dyDescent="0.25">
      <c r="R2231" s="258"/>
      <c r="U2231">
        <f>ROUND(IFERROR(SUM(T2231*(VLOOKUP(S2231,API!1:1048576,13,FALSE))),0),2)</f>
        <v>0</v>
      </c>
      <c r="V2231">
        <f>ROUND(SUMIF(Investionen!A4:A5200,S2231,Investionen!G4:G5200),2)</f>
        <v>0</v>
      </c>
      <c r="BA2231" s="53"/>
      <c r="BB2231" s="53">
        <f>ROUND(SUMIF(Transaktionen!A4:A5200,BA2231,Transaktionen!B4:B5200),8)</f>
        <v>0</v>
      </c>
      <c r="BC2231" s="53">
        <f>ROUND(IFERROR(SUM(BB2231*(VLOOKUP(BA2231,API!1:1048576,13,FALSE))),0),2)</f>
        <v>0</v>
      </c>
    </row>
    <row r="2232" spans="18:55" x14ac:dyDescent="0.25">
      <c r="R2232" s="258"/>
      <c r="U2232">
        <f>ROUND(IFERROR(SUM(T2232*(VLOOKUP(S2232,API!1:1048576,13,FALSE))),0),2)</f>
        <v>0</v>
      </c>
      <c r="V2232">
        <f>ROUND(SUMIF(Investionen!A4:A5200,S2232,Investionen!G4:G5200),2)</f>
        <v>0</v>
      </c>
      <c r="BA2232" s="53"/>
      <c r="BB2232" s="53">
        <f>ROUND(SUMIF(Transaktionen!A4:A5200,BA2232,Transaktionen!B4:B5200),8)</f>
        <v>0</v>
      </c>
      <c r="BC2232" s="53">
        <f>ROUND(IFERROR(SUM(BB2232*(VLOOKUP(BA2232,API!1:1048576,13,FALSE))),0),2)</f>
        <v>0</v>
      </c>
    </row>
    <row r="2233" spans="18:55" x14ac:dyDescent="0.25">
      <c r="R2233" s="258"/>
      <c r="U2233">
        <f>ROUND(IFERROR(SUM(T2233*(VLOOKUP(S2233,API!1:1048576,13,FALSE))),0),2)</f>
        <v>0</v>
      </c>
      <c r="V2233">
        <f>ROUND(SUMIF(Investionen!A4:A5200,S2233,Investionen!G4:G5200),2)</f>
        <v>0</v>
      </c>
      <c r="BA2233" s="53"/>
      <c r="BB2233" s="53">
        <f>ROUND(SUMIF(Transaktionen!A4:A5200,BA2233,Transaktionen!B4:B5200),8)</f>
        <v>0</v>
      </c>
      <c r="BC2233" s="53">
        <f>ROUND(IFERROR(SUM(BB2233*(VLOOKUP(BA2233,API!1:1048576,13,FALSE))),0),2)</f>
        <v>0</v>
      </c>
    </row>
    <row r="2234" spans="18:55" x14ac:dyDescent="0.25">
      <c r="R2234" s="258"/>
      <c r="U2234">
        <f>ROUND(IFERROR(SUM(T2234*(VLOOKUP(S2234,API!1:1048576,13,FALSE))),0),2)</f>
        <v>0</v>
      </c>
      <c r="V2234">
        <f>ROUND(SUMIF(Investionen!A4:A5200,S2234,Investionen!G4:G5200),2)</f>
        <v>0</v>
      </c>
      <c r="BA2234" s="53"/>
      <c r="BB2234" s="53">
        <f>ROUND(SUMIF(Transaktionen!A4:A5200,BA2234,Transaktionen!B4:B5200),8)</f>
        <v>0</v>
      </c>
      <c r="BC2234" s="53">
        <f>ROUND(IFERROR(SUM(BB2234*(VLOOKUP(BA2234,API!1:1048576,13,FALSE))),0),2)</f>
        <v>0</v>
      </c>
    </row>
    <row r="2235" spans="18:55" x14ac:dyDescent="0.25">
      <c r="R2235" s="258"/>
      <c r="U2235">
        <f>ROUND(IFERROR(SUM(T2235*(VLOOKUP(S2235,API!1:1048576,13,FALSE))),0),2)</f>
        <v>0</v>
      </c>
      <c r="V2235">
        <f>ROUND(SUMIF(Investionen!A4:A5200,S2235,Investionen!G4:G5200),2)</f>
        <v>0</v>
      </c>
      <c r="BA2235" s="53"/>
      <c r="BB2235" s="53">
        <f>ROUND(SUMIF(Transaktionen!A4:A5200,BA2235,Transaktionen!B4:B5200),8)</f>
        <v>0</v>
      </c>
      <c r="BC2235" s="53">
        <f>ROUND(IFERROR(SUM(BB2235*(VLOOKUP(BA2235,API!1:1048576,13,FALSE))),0),2)</f>
        <v>0</v>
      </c>
    </row>
    <row r="2236" spans="18:55" x14ac:dyDescent="0.25">
      <c r="R2236" s="258"/>
      <c r="U2236">
        <f>ROUND(IFERROR(SUM(T2236*(VLOOKUP(S2236,API!1:1048576,13,FALSE))),0),2)</f>
        <v>0</v>
      </c>
      <c r="V2236">
        <f>ROUND(SUMIF(Investionen!A4:A5200,S2236,Investionen!G4:G5200),2)</f>
        <v>0</v>
      </c>
      <c r="BA2236" s="53"/>
      <c r="BB2236" s="53">
        <f>ROUND(SUMIF(Transaktionen!A4:A5200,BA2236,Transaktionen!B4:B5200),8)</f>
        <v>0</v>
      </c>
      <c r="BC2236" s="53">
        <f>ROUND(IFERROR(SUM(BB2236*(VLOOKUP(BA2236,API!1:1048576,13,FALSE))),0),2)</f>
        <v>0</v>
      </c>
    </row>
    <row r="2237" spans="18:55" x14ac:dyDescent="0.25">
      <c r="R2237" s="258"/>
      <c r="U2237">
        <f>ROUND(IFERROR(SUM(T2237*(VLOOKUP(S2237,API!1:1048576,13,FALSE))),0),2)</f>
        <v>0</v>
      </c>
      <c r="V2237">
        <f>ROUND(SUMIF(Investionen!A4:A5200,S2237,Investionen!G4:G5200),2)</f>
        <v>0</v>
      </c>
      <c r="BA2237" s="53"/>
      <c r="BB2237" s="53">
        <f>ROUND(SUMIF(Transaktionen!A4:A5200,BA2237,Transaktionen!B4:B5200),8)</f>
        <v>0</v>
      </c>
      <c r="BC2237" s="53">
        <f>ROUND(IFERROR(SUM(BB2237*(VLOOKUP(BA2237,API!1:1048576,13,FALSE))),0),2)</f>
        <v>0</v>
      </c>
    </row>
    <row r="2238" spans="18:55" x14ac:dyDescent="0.25">
      <c r="R2238" s="258"/>
      <c r="U2238">
        <f>ROUND(IFERROR(SUM(T2238*(VLOOKUP(S2238,API!1:1048576,13,FALSE))),0),2)</f>
        <v>0</v>
      </c>
      <c r="V2238">
        <f>ROUND(SUMIF(Investionen!A4:A5200,S2238,Investionen!G4:G5200),2)</f>
        <v>0</v>
      </c>
      <c r="BA2238" s="53"/>
      <c r="BB2238" s="53">
        <f>ROUND(SUMIF(Transaktionen!A4:A5200,BA2238,Transaktionen!B4:B5200),8)</f>
        <v>0</v>
      </c>
      <c r="BC2238" s="53">
        <f>ROUND(IFERROR(SUM(BB2238*(VLOOKUP(BA2238,API!1:1048576,13,FALSE))),0),2)</f>
        <v>0</v>
      </c>
    </row>
    <row r="2239" spans="18:55" x14ac:dyDescent="0.25">
      <c r="R2239" s="258"/>
      <c r="U2239">
        <f>ROUND(IFERROR(SUM(T2239*(VLOOKUP(S2239,API!1:1048576,13,FALSE))),0),2)</f>
        <v>0</v>
      </c>
      <c r="V2239">
        <f>ROUND(SUMIF(Investionen!A4:A5200,S2239,Investionen!G4:G5200),2)</f>
        <v>0</v>
      </c>
      <c r="BA2239" s="53"/>
      <c r="BB2239" s="53">
        <f>ROUND(SUMIF(Transaktionen!A4:A5200,BA2239,Transaktionen!B4:B5200),8)</f>
        <v>0</v>
      </c>
      <c r="BC2239" s="53">
        <f>ROUND(IFERROR(SUM(BB2239*(VLOOKUP(BA2239,API!1:1048576,13,FALSE))),0),2)</f>
        <v>0</v>
      </c>
    </row>
    <row r="2240" spans="18:55" x14ac:dyDescent="0.25">
      <c r="R2240" s="258"/>
      <c r="U2240">
        <f>ROUND(IFERROR(SUM(T2240*(VLOOKUP(S2240,API!1:1048576,13,FALSE))),0),2)</f>
        <v>0</v>
      </c>
      <c r="V2240">
        <f>ROUND(SUMIF(Investionen!A4:A5200,S2240,Investionen!G4:G5200),2)</f>
        <v>0</v>
      </c>
      <c r="BA2240" s="53"/>
      <c r="BB2240" s="53">
        <f>ROUND(SUMIF(Transaktionen!A4:A5200,BA2240,Transaktionen!B4:B5200),8)</f>
        <v>0</v>
      </c>
      <c r="BC2240" s="53">
        <f>ROUND(IFERROR(SUM(BB2240*(VLOOKUP(BA2240,API!1:1048576,13,FALSE))),0),2)</f>
        <v>0</v>
      </c>
    </row>
    <row r="2241" spans="18:55" x14ac:dyDescent="0.25">
      <c r="R2241" s="258"/>
      <c r="U2241">
        <f>ROUND(IFERROR(SUM(T2241*(VLOOKUP(S2241,API!1:1048576,13,FALSE))),0),2)</f>
        <v>0</v>
      </c>
      <c r="V2241">
        <f>ROUND(SUMIF(Investionen!A4:A5200,S2241,Investionen!G4:G5200),2)</f>
        <v>0</v>
      </c>
      <c r="BA2241" s="53"/>
      <c r="BB2241" s="53">
        <f>ROUND(SUMIF(Transaktionen!A4:A5200,BA2241,Transaktionen!B4:B5200),8)</f>
        <v>0</v>
      </c>
      <c r="BC2241" s="53">
        <f>ROUND(IFERROR(SUM(BB2241*(VLOOKUP(BA2241,API!1:1048576,13,FALSE))),0),2)</f>
        <v>0</v>
      </c>
    </row>
    <row r="2242" spans="18:55" x14ac:dyDescent="0.25">
      <c r="R2242" s="258"/>
      <c r="U2242">
        <f>ROUND(IFERROR(SUM(T2242*(VLOOKUP(S2242,API!1:1048576,13,FALSE))),0),2)</f>
        <v>0</v>
      </c>
      <c r="V2242">
        <f>ROUND(SUMIF(Investionen!A4:A5200,S2242,Investionen!G4:G5200),2)</f>
        <v>0</v>
      </c>
      <c r="BA2242" s="53"/>
      <c r="BB2242" s="53">
        <f>ROUND(SUMIF(Transaktionen!A4:A5200,BA2242,Transaktionen!B4:B5200),8)</f>
        <v>0</v>
      </c>
      <c r="BC2242" s="53">
        <f>ROUND(IFERROR(SUM(BB2242*(VLOOKUP(BA2242,API!1:1048576,13,FALSE))),0),2)</f>
        <v>0</v>
      </c>
    </row>
    <row r="2243" spans="18:55" x14ac:dyDescent="0.25">
      <c r="R2243" s="258"/>
      <c r="U2243">
        <f>ROUND(IFERROR(SUM(T2243*(VLOOKUP(S2243,API!1:1048576,13,FALSE))),0),2)</f>
        <v>0</v>
      </c>
      <c r="V2243">
        <f>ROUND(SUMIF(Investionen!A4:A5200,S2243,Investionen!G4:G5200),2)</f>
        <v>0</v>
      </c>
      <c r="BA2243" s="53"/>
      <c r="BB2243" s="53">
        <f>ROUND(SUMIF(Transaktionen!A4:A5200,BA2243,Transaktionen!B4:B5200),8)</f>
        <v>0</v>
      </c>
      <c r="BC2243" s="53">
        <f>ROUND(IFERROR(SUM(BB2243*(VLOOKUP(BA2243,API!1:1048576,13,FALSE))),0),2)</f>
        <v>0</v>
      </c>
    </row>
    <row r="2244" spans="18:55" x14ac:dyDescent="0.25">
      <c r="R2244" s="258"/>
      <c r="U2244">
        <f>ROUND(IFERROR(SUM(T2244*(VLOOKUP(S2244,API!1:1048576,13,FALSE))),0),2)</f>
        <v>0</v>
      </c>
      <c r="V2244">
        <f>ROUND(SUMIF(Investionen!A4:A5200,S2244,Investionen!G4:G5200),2)</f>
        <v>0</v>
      </c>
      <c r="BA2244" s="53"/>
      <c r="BB2244" s="53">
        <f>ROUND(SUMIF(Transaktionen!A4:A5200,BA2244,Transaktionen!B4:B5200),8)</f>
        <v>0</v>
      </c>
      <c r="BC2244" s="53">
        <f>ROUND(IFERROR(SUM(BB2244*(VLOOKUP(BA2244,API!1:1048576,13,FALSE))),0),2)</f>
        <v>0</v>
      </c>
    </row>
    <row r="2245" spans="18:55" x14ac:dyDescent="0.25">
      <c r="R2245" s="258"/>
      <c r="U2245">
        <f>ROUND(IFERROR(SUM(T2245*(VLOOKUP(S2245,API!1:1048576,13,FALSE))),0),2)</f>
        <v>0</v>
      </c>
      <c r="V2245">
        <f>ROUND(SUMIF(Investionen!A4:A5200,S2245,Investionen!G4:G5200),2)</f>
        <v>0</v>
      </c>
      <c r="BA2245" s="53"/>
      <c r="BB2245" s="53">
        <f>ROUND(SUMIF(Transaktionen!A4:A5200,BA2245,Transaktionen!B4:B5200),8)</f>
        <v>0</v>
      </c>
      <c r="BC2245" s="53">
        <f>ROUND(IFERROR(SUM(BB2245*(VLOOKUP(BA2245,API!1:1048576,13,FALSE))),0),2)</f>
        <v>0</v>
      </c>
    </row>
    <row r="2246" spans="18:55" x14ac:dyDescent="0.25">
      <c r="R2246" s="258"/>
      <c r="U2246">
        <f>ROUND(IFERROR(SUM(T2246*(VLOOKUP(S2246,API!1:1048576,13,FALSE))),0),2)</f>
        <v>0</v>
      </c>
      <c r="V2246">
        <f>ROUND(SUMIF(Investionen!A4:A5200,S2246,Investionen!G4:G5200),2)</f>
        <v>0</v>
      </c>
      <c r="BA2246" s="53"/>
      <c r="BB2246" s="53">
        <f>ROUND(SUMIF(Transaktionen!A4:A5200,BA2246,Transaktionen!B4:B5200),8)</f>
        <v>0</v>
      </c>
      <c r="BC2246" s="53">
        <f>ROUND(IFERROR(SUM(BB2246*(VLOOKUP(BA2246,API!1:1048576,13,FALSE))),0),2)</f>
        <v>0</v>
      </c>
    </row>
    <row r="2247" spans="18:55" x14ac:dyDescent="0.25">
      <c r="R2247" s="258"/>
      <c r="U2247">
        <f>ROUND(IFERROR(SUM(T2247*(VLOOKUP(S2247,API!1:1048576,13,FALSE))),0),2)</f>
        <v>0</v>
      </c>
      <c r="V2247">
        <f>ROUND(SUMIF(Investionen!A4:A5200,S2247,Investionen!G4:G5200),2)</f>
        <v>0</v>
      </c>
      <c r="BA2247" s="53"/>
      <c r="BB2247" s="53">
        <f>ROUND(SUMIF(Transaktionen!A4:A5200,BA2247,Transaktionen!B4:B5200),8)</f>
        <v>0</v>
      </c>
      <c r="BC2247" s="53">
        <f>ROUND(IFERROR(SUM(BB2247*(VLOOKUP(BA2247,API!1:1048576,13,FALSE))),0),2)</f>
        <v>0</v>
      </c>
    </row>
    <row r="2248" spans="18:55" x14ac:dyDescent="0.25">
      <c r="R2248" s="258"/>
      <c r="U2248">
        <f>ROUND(IFERROR(SUM(T2248*(VLOOKUP(S2248,API!1:1048576,13,FALSE))),0),2)</f>
        <v>0</v>
      </c>
      <c r="V2248">
        <f>ROUND(SUMIF(Investionen!A4:A5200,S2248,Investionen!G4:G5200),2)</f>
        <v>0</v>
      </c>
      <c r="BA2248" s="53"/>
      <c r="BB2248" s="53">
        <f>ROUND(SUMIF(Transaktionen!A4:A5200,BA2248,Transaktionen!B4:B5200),8)</f>
        <v>0</v>
      </c>
      <c r="BC2248" s="53">
        <f>ROUND(IFERROR(SUM(BB2248*(VLOOKUP(BA2248,API!1:1048576,13,FALSE))),0),2)</f>
        <v>0</v>
      </c>
    </row>
    <row r="2249" spans="18:55" x14ac:dyDescent="0.25">
      <c r="R2249" s="258"/>
      <c r="U2249">
        <f>ROUND(IFERROR(SUM(T2249*(VLOOKUP(S2249,API!1:1048576,13,FALSE))),0),2)</f>
        <v>0</v>
      </c>
      <c r="V2249">
        <f>ROUND(SUMIF(Investionen!A4:A5200,S2249,Investionen!G4:G5200),2)</f>
        <v>0</v>
      </c>
      <c r="BA2249" s="53"/>
      <c r="BB2249" s="53">
        <f>ROUND(SUMIF(Transaktionen!A4:A5200,BA2249,Transaktionen!B4:B5200),8)</f>
        <v>0</v>
      </c>
      <c r="BC2249" s="53">
        <f>ROUND(IFERROR(SUM(BB2249*(VLOOKUP(BA2249,API!1:1048576,13,FALSE))),0),2)</f>
        <v>0</v>
      </c>
    </row>
    <row r="2250" spans="18:55" x14ac:dyDescent="0.25">
      <c r="R2250" s="258"/>
      <c r="U2250">
        <f>ROUND(IFERROR(SUM(T2250*(VLOOKUP(S2250,API!1:1048576,13,FALSE))),0),2)</f>
        <v>0</v>
      </c>
      <c r="V2250">
        <f>ROUND(SUMIF(Investionen!A4:A5200,S2250,Investionen!G4:G5200),2)</f>
        <v>0</v>
      </c>
      <c r="BA2250" s="53"/>
      <c r="BB2250" s="53">
        <f>ROUND(SUMIF(Transaktionen!A4:A5200,BA2250,Transaktionen!B4:B5200),8)</f>
        <v>0</v>
      </c>
      <c r="BC2250" s="53">
        <f>ROUND(IFERROR(SUM(BB2250*(VLOOKUP(BA2250,API!1:1048576,13,FALSE))),0),2)</f>
        <v>0</v>
      </c>
    </row>
    <row r="2251" spans="18:55" x14ac:dyDescent="0.25">
      <c r="R2251" s="258"/>
      <c r="U2251">
        <f>ROUND(IFERROR(SUM(T2251*(VLOOKUP(S2251,API!1:1048576,13,FALSE))),0),2)</f>
        <v>0</v>
      </c>
      <c r="V2251">
        <f>ROUND(SUMIF(Investionen!A4:A5200,S2251,Investionen!G4:G5200),2)</f>
        <v>0</v>
      </c>
      <c r="BA2251" s="53"/>
      <c r="BB2251" s="53">
        <f>ROUND(SUMIF(Transaktionen!A4:A5200,BA2251,Transaktionen!B4:B5200),8)</f>
        <v>0</v>
      </c>
      <c r="BC2251" s="53">
        <f>ROUND(IFERROR(SUM(BB2251*(VLOOKUP(BA2251,API!1:1048576,13,FALSE))),0),2)</f>
        <v>0</v>
      </c>
    </row>
    <row r="2252" spans="18:55" x14ac:dyDescent="0.25">
      <c r="R2252" s="258"/>
      <c r="U2252">
        <f>ROUND(IFERROR(SUM(T2252*(VLOOKUP(S2252,API!1:1048576,13,FALSE))),0),2)</f>
        <v>0</v>
      </c>
      <c r="V2252">
        <f>ROUND(SUMIF(Investionen!A4:A5200,S2252,Investionen!G4:G5200),2)</f>
        <v>0</v>
      </c>
      <c r="BA2252" s="53"/>
      <c r="BB2252" s="53">
        <f>ROUND(SUMIF(Transaktionen!A4:A5200,BA2252,Transaktionen!B4:B5200),8)</f>
        <v>0</v>
      </c>
      <c r="BC2252" s="53">
        <f>ROUND(IFERROR(SUM(BB2252*(VLOOKUP(BA2252,API!1:1048576,13,FALSE))),0),2)</f>
        <v>0</v>
      </c>
    </row>
    <row r="2253" spans="18:55" x14ac:dyDescent="0.25">
      <c r="R2253" s="258"/>
      <c r="U2253">
        <f>ROUND(IFERROR(SUM(T2253*(VLOOKUP(S2253,API!1:1048576,13,FALSE))),0),2)</f>
        <v>0</v>
      </c>
      <c r="V2253">
        <f>ROUND(SUMIF(Investionen!A4:A5200,S2253,Investionen!G4:G5200),2)</f>
        <v>0</v>
      </c>
      <c r="BA2253" s="53"/>
      <c r="BB2253" s="53">
        <f>ROUND(SUMIF(Transaktionen!A4:A5200,BA2253,Transaktionen!B4:B5200),8)</f>
        <v>0</v>
      </c>
      <c r="BC2253" s="53">
        <f>ROUND(IFERROR(SUM(BB2253*(VLOOKUP(BA2253,API!1:1048576,13,FALSE))),0),2)</f>
        <v>0</v>
      </c>
    </row>
    <row r="2254" spans="18:55" x14ac:dyDescent="0.25">
      <c r="R2254" s="258"/>
      <c r="U2254">
        <f>ROUND(IFERROR(SUM(T2254*(VLOOKUP(S2254,API!1:1048576,13,FALSE))),0),2)</f>
        <v>0</v>
      </c>
      <c r="V2254">
        <f>ROUND(SUMIF(Investionen!A4:A5200,S2254,Investionen!G4:G5200),2)</f>
        <v>0</v>
      </c>
      <c r="BA2254" s="53"/>
      <c r="BB2254" s="53">
        <f>ROUND(SUMIF(Transaktionen!A4:A5200,BA2254,Transaktionen!B4:B5200),8)</f>
        <v>0</v>
      </c>
      <c r="BC2254" s="53">
        <f>ROUND(IFERROR(SUM(BB2254*(VLOOKUP(BA2254,API!1:1048576,13,FALSE))),0),2)</f>
        <v>0</v>
      </c>
    </row>
    <row r="2255" spans="18:55" x14ac:dyDescent="0.25">
      <c r="R2255" s="258"/>
      <c r="U2255">
        <f>ROUND(IFERROR(SUM(T2255*(VLOOKUP(S2255,API!1:1048576,13,FALSE))),0),2)</f>
        <v>0</v>
      </c>
      <c r="V2255">
        <f>ROUND(SUMIF(Investionen!A4:A5200,S2255,Investionen!G4:G5200),2)</f>
        <v>0</v>
      </c>
      <c r="BA2255" s="53"/>
      <c r="BB2255" s="53">
        <f>ROUND(SUMIF(Transaktionen!A4:A5200,BA2255,Transaktionen!B4:B5200),8)</f>
        <v>0</v>
      </c>
      <c r="BC2255" s="53">
        <f>ROUND(IFERROR(SUM(BB2255*(VLOOKUP(BA2255,API!1:1048576,13,FALSE))),0),2)</f>
        <v>0</v>
      </c>
    </row>
    <row r="2256" spans="18:55" x14ac:dyDescent="0.25">
      <c r="R2256" s="258"/>
      <c r="U2256">
        <f>ROUND(IFERROR(SUM(T2256*(VLOOKUP(S2256,API!1:1048576,13,FALSE))),0),2)</f>
        <v>0</v>
      </c>
      <c r="V2256">
        <f>ROUND(SUMIF(Investionen!A4:A5200,S2256,Investionen!G4:G5200),2)</f>
        <v>0</v>
      </c>
      <c r="BA2256" s="53"/>
      <c r="BB2256" s="53">
        <f>ROUND(SUMIF(Transaktionen!A4:A5200,BA2256,Transaktionen!B4:B5200),8)</f>
        <v>0</v>
      </c>
      <c r="BC2256" s="53">
        <f>ROUND(IFERROR(SUM(BB2256*(VLOOKUP(BA2256,API!1:1048576,13,FALSE))),0),2)</f>
        <v>0</v>
      </c>
    </row>
    <row r="2257" spans="18:55" x14ac:dyDescent="0.25">
      <c r="R2257" s="258"/>
      <c r="U2257">
        <f>ROUND(IFERROR(SUM(T2257*(VLOOKUP(S2257,API!1:1048576,13,FALSE))),0),2)</f>
        <v>0</v>
      </c>
      <c r="V2257">
        <f>ROUND(SUMIF(Investionen!A4:A5200,S2257,Investionen!G4:G5200),2)</f>
        <v>0</v>
      </c>
      <c r="BA2257" s="53"/>
      <c r="BB2257" s="53">
        <f>ROUND(SUMIF(Transaktionen!A4:A5200,BA2257,Transaktionen!B4:B5200),8)</f>
        <v>0</v>
      </c>
      <c r="BC2257" s="53">
        <f>ROUND(IFERROR(SUM(BB2257*(VLOOKUP(BA2257,API!1:1048576,13,FALSE))),0),2)</f>
        <v>0</v>
      </c>
    </row>
    <row r="2258" spans="18:55" x14ac:dyDescent="0.25">
      <c r="R2258" s="258"/>
      <c r="U2258">
        <f>ROUND(IFERROR(SUM(T2258*(VLOOKUP(S2258,API!1:1048576,13,FALSE))),0),2)</f>
        <v>0</v>
      </c>
      <c r="V2258">
        <f>ROUND(SUMIF(Investionen!A4:A5200,S2258,Investionen!G4:G5200),2)</f>
        <v>0</v>
      </c>
      <c r="BA2258" s="53"/>
      <c r="BB2258" s="53">
        <f>ROUND(SUMIF(Transaktionen!A4:A5200,BA2258,Transaktionen!B4:B5200),8)</f>
        <v>0</v>
      </c>
      <c r="BC2258" s="53">
        <f>ROUND(IFERROR(SUM(BB2258*(VLOOKUP(BA2258,API!1:1048576,13,FALSE))),0),2)</f>
        <v>0</v>
      </c>
    </row>
    <row r="2259" spans="18:55" x14ac:dyDescent="0.25">
      <c r="R2259" s="258"/>
      <c r="U2259">
        <f>ROUND(IFERROR(SUM(T2259*(VLOOKUP(S2259,API!1:1048576,13,FALSE))),0),2)</f>
        <v>0</v>
      </c>
      <c r="V2259">
        <f>ROUND(SUMIF(Investionen!A4:A5200,S2259,Investionen!G4:G5200),2)</f>
        <v>0</v>
      </c>
      <c r="BA2259" s="53"/>
      <c r="BB2259" s="53">
        <f>ROUND(SUMIF(Transaktionen!A4:A5200,BA2259,Transaktionen!B4:B5200),8)</f>
        <v>0</v>
      </c>
      <c r="BC2259" s="53">
        <f>ROUND(IFERROR(SUM(BB2259*(VLOOKUP(BA2259,API!1:1048576,13,FALSE))),0),2)</f>
        <v>0</v>
      </c>
    </row>
    <row r="2260" spans="18:55" x14ac:dyDescent="0.25">
      <c r="R2260" s="258"/>
      <c r="U2260">
        <f>ROUND(IFERROR(SUM(T2260*(VLOOKUP(S2260,API!1:1048576,13,FALSE))),0),2)</f>
        <v>0</v>
      </c>
      <c r="V2260">
        <f>ROUND(SUMIF(Investionen!A4:A5200,S2260,Investionen!G4:G5200),2)</f>
        <v>0</v>
      </c>
      <c r="BA2260" s="53"/>
      <c r="BB2260" s="53">
        <f>ROUND(SUMIF(Transaktionen!A4:A5200,BA2260,Transaktionen!B4:B5200),8)</f>
        <v>0</v>
      </c>
      <c r="BC2260" s="53">
        <f>ROUND(IFERROR(SUM(BB2260*(VLOOKUP(BA2260,API!1:1048576,13,FALSE))),0),2)</f>
        <v>0</v>
      </c>
    </row>
    <row r="2261" spans="18:55" x14ac:dyDescent="0.25">
      <c r="R2261" s="258"/>
      <c r="U2261">
        <f>ROUND(IFERROR(SUM(T2261*(VLOOKUP(S2261,API!1:1048576,13,FALSE))),0),2)</f>
        <v>0</v>
      </c>
      <c r="V2261">
        <f>ROUND(SUMIF(Investionen!A4:A5200,S2261,Investionen!G4:G5200),2)</f>
        <v>0</v>
      </c>
      <c r="BA2261" s="53"/>
      <c r="BB2261" s="53">
        <f>ROUND(SUMIF(Transaktionen!A4:A5200,BA2261,Transaktionen!B4:B5200),8)</f>
        <v>0</v>
      </c>
      <c r="BC2261" s="53">
        <f>ROUND(IFERROR(SUM(BB2261*(VLOOKUP(BA2261,API!1:1048576,13,FALSE))),0),2)</f>
        <v>0</v>
      </c>
    </row>
    <row r="2262" spans="18:55" x14ac:dyDescent="0.25">
      <c r="R2262" s="258"/>
      <c r="U2262">
        <f>ROUND(IFERROR(SUM(T2262*(VLOOKUP(S2262,API!1:1048576,13,FALSE))),0),2)</f>
        <v>0</v>
      </c>
      <c r="V2262">
        <f>ROUND(SUMIF(Investionen!A4:A5200,S2262,Investionen!G4:G5200),2)</f>
        <v>0</v>
      </c>
      <c r="BA2262" s="53"/>
      <c r="BB2262" s="53">
        <f>ROUND(SUMIF(Transaktionen!A4:A5200,BA2262,Transaktionen!B4:B5200),8)</f>
        <v>0</v>
      </c>
      <c r="BC2262" s="53">
        <f>ROUND(IFERROR(SUM(BB2262*(VLOOKUP(BA2262,API!1:1048576,13,FALSE))),0),2)</f>
        <v>0</v>
      </c>
    </row>
    <row r="2263" spans="18:55" x14ac:dyDescent="0.25">
      <c r="R2263" s="258"/>
      <c r="U2263">
        <f>ROUND(IFERROR(SUM(T2263*(VLOOKUP(S2263,API!1:1048576,13,FALSE))),0),2)</f>
        <v>0</v>
      </c>
      <c r="V2263">
        <f>ROUND(SUMIF(Investionen!A4:A5200,S2263,Investionen!G4:G5200),2)</f>
        <v>0</v>
      </c>
      <c r="BA2263" s="53"/>
      <c r="BB2263" s="53">
        <f>ROUND(SUMIF(Transaktionen!A4:A5200,BA2263,Transaktionen!B4:B5200),8)</f>
        <v>0</v>
      </c>
      <c r="BC2263" s="53">
        <f>ROUND(IFERROR(SUM(BB2263*(VLOOKUP(BA2263,API!1:1048576,13,FALSE))),0),2)</f>
        <v>0</v>
      </c>
    </row>
    <row r="2264" spans="18:55" x14ac:dyDescent="0.25">
      <c r="R2264" s="258"/>
      <c r="U2264">
        <f>ROUND(IFERROR(SUM(T2264*(VLOOKUP(S2264,API!1:1048576,13,FALSE))),0),2)</f>
        <v>0</v>
      </c>
      <c r="V2264">
        <f>ROUND(SUMIF(Investionen!A4:A5200,S2264,Investionen!G4:G5200),2)</f>
        <v>0</v>
      </c>
      <c r="BA2264" s="53"/>
      <c r="BB2264" s="53">
        <f>ROUND(SUMIF(Transaktionen!A4:A5200,BA2264,Transaktionen!B4:B5200),8)</f>
        <v>0</v>
      </c>
      <c r="BC2264" s="53">
        <f>ROUND(IFERROR(SUM(BB2264*(VLOOKUP(BA2264,API!1:1048576,13,FALSE))),0),2)</f>
        <v>0</v>
      </c>
    </row>
    <row r="2265" spans="18:55" x14ac:dyDescent="0.25">
      <c r="R2265" s="258"/>
      <c r="U2265">
        <f>ROUND(IFERROR(SUM(T2265*(VLOOKUP(S2265,API!1:1048576,13,FALSE))),0),2)</f>
        <v>0</v>
      </c>
      <c r="V2265">
        <f>ROUND(SUMIF(Investionen!A4:A5200,S2265,Investionen!G4:G5200),2)</f>
        <v>0</v>
      </c>
      <c r="BA2265" s="53"/>
      <c r="BB2265" s="53">
        <f>ROUND(SUMIF(Transaktionen!A4:A5200,BA2265,Transaktionen!B4:B5200),8)</f>
        <v>0</v>
      </c>
      <c r="BC2265" s="53">
        <f>ROUND(IFERROR(SUM(BB2265*(VLOOKUP(BA2265,API!1:1048576,13,FALSE))),0),2)</f>
        <v>0</v>
      </c>
    </row>
    <row r="2266" spans="18:55" x14ac:dyDescent="0.25">
      <c r="R2266" s="258"/>
      <c r="U2266">
        <f>ROUND(IFERROR(SUM(T2266*(VLOOKUP(S2266,API!1:1048576,13,FALSE))),0),2)</f>
        <v>0</v>
      </c>
      <c r="V2266">
        <f>ROUND(SUMIF(Investionen!A4:A5200,S2266,Investionen!G4:G5200),2)</f>
        <v>0</v>
      </c>
      <c r="BA2266" s="53"/>
      <c r="BB2266" s="53">
        <f>ROUND(SUMIF(Transaktionen!A4:A5200,BA2266,Transaktionen!B4:B5200),8)</f>
        <v>0</v>
      </c>
      <c r="BC2266" s="53">
        <f>ROUND(IFERROR(SUM(BB2266*(VLOOKUP(BA2266,API!1:1048576,13,FALSE))),0),2)</f>
        <v>0</v>
      </c>
    </row>
    <row r="2267" spans="18:55" x14ac:dyDescent="0.25">
      <c r="R2267" s="258"/>
      <c r="U2267">
        <f>ROUND(IFERROR(SUM(T2267*(VLOOKUP(S2267,API!1:1048576,13,FALSE))),0),2)</f>
        <v>0</v>
      </c>
      <c r="V2267">
        <f>ROUND(SUMIF(Investionen!A4:A5200,S2267,Investionen!G4:G5200),2)</f>
        <v>0</v>
      </c>
      <c r="BA2267" s="53"/>
      <c r="BB2267" s="53">
        <f>ROUND(SUMIF(Transaktionen!A4:A5200,BA2267,Transaktionen!B4:B5200),8)</f>
        <v>0</v>
      </c>
      <c r="BC2267" s="53">
        <f>ROUND(IFERROR(SUM(BB2267*(VLOOKUP(BA2267,API!1:1048576,13,FALSE))),0),2)</f>
        <v>0</v>
      </c>
    </row>
    <row r="2268" spans="18:55" x14ac:dyDescent="0.25">
      <c r="R2268" s="258"/>
      <c r="U2268">
        <f>ROUND(IFERROR(SUM(T2268*(VLOOKUP(S2268,API!1:1048576,13,FALSE))),0),2)</f>
        <v>0</v>
      </c>
      <c r="V2268">
        <f>ROUND(SUMIF(Investionen!A4:A5200,S2268,Investionen!G4:G5200),2)</f>
        <v>0</v>
      </c>
      <c r="BA2268" s="53"/>
      <c r="BB2268" s="53">
        <f>ROUND(SUMIF(Transaktionen!A4:A5200,BA2268,Transaktionen!B4:B5200),8)</f>
        <v>0</v>
      </c>
      <c r="BC2268" s="53">
        <f>ROUND(IFERROR(SUM(BB2268*(VLOOKUP(BA2268,API!1:1048576,13,FALSE))),0),2)</f>
        <v>0</v>
      </c>
    </row>
    <row r="2269" spans="18:55" x14ac:dyDescent="0.25">
      <c r="R2269" s="258"/>
      <c r="U2269">
        <f>ROUND(IFERROR(SUM(T2269*(VLOOKUP(S2269,API!1:1048576,13,FALSE))),0),2)</f>
        <v>0</v>
      </c>
      <c r="V2269">
        <f>ROUND(SUMIF(Investionen!A4:A5200,S2269,Investionen!G4:G5200),2)</f>
        <v>0</v>
      </c>
      <c r="BA2269" s="53"/>
      <c r="BB2269" s="53">
        <f>ROUND(SUMIF(Transaktionen!A4:A5200,BA2269,Transaktionen!B4:B5200),8)</f>
        <v>0</v>
      </c>
      <c r="BC2269" s="53">
        <f>ROUND(IFERROR(SUM(BB2269*(VLOOKUP(BA2269,API!1:1048576,13,FALSE))),0),2)</f>
        <v>0</v>
      </c>
    </row>
    <row r="2270" spans="18:55" x14ac:dyDescent="0.25">
      <c r="R2270" s="258"/>
      <c r="U2270">
        <f>ROUND(IFERROR(SUM(T2270*(VLOOKUP(S2270,API!1:1048576,13,FALSE))),0),2)</f>
        <v>0</v>
      </c>
      <c r="V2270">
        <f>ROUND(SUMIF(Investionen!A4:A5200,S2270,Investionen!G4:G5200),2)</f>
        <v>0</v>
      </c>
      <c r="BA2270" s="53"/>
      <c r="BB2270" s="53">
        <f>ROUND(SUMIF(Transaktionen!A4:A5200,BA2270,Transaktionen!B4:B5200),8)</f>
        <v>0</v>
      </c>
      <c r="BC2270" s="53">
        <f>ROUND(IFERROR(SUM(BB2270*(VLOOKUP(BA2270,API!1:1048576,13,FALSE))),0),2)</f>
        <v>0</v>
      </c>
    </row>
    <row r="2271" spans="18:55" x14ac:dyDescent="0.25">
      <c r="R2271" s="258"/>
      <c r="U2271">
        <f>ROUND(IFERROR(SUM(T2271*(VLOOKUP(S2271,API!1:1048576,13,FALSE))),0),2)</f>
        <v>0</v>
      </c>
      <c r="V2271">
        <f>ROUND(SUMIF(Investionen!A4:A5200,S2271,Investionen!G4:G5200),2)</f>
        <v>0</v>
      </c>
      <c r="BA2271" s="53"/>
      <c r="BB2271" s="53">
        <f>ROUND(SUMIF(Transaktionen!A4:A5200,BA2271,Transaktionen!B4:B5200),8)</f>
        <v>0</v>
      </c>
      <c r="BC2271" s="53">
        <f>ROUND(IFERROR(SUM(BB2271*(VLOOKUP(BA2271,API!1:1048576,13,FALSE))),0),2)</f>
        <v>0</v>
      </c>
    </row>
    <row r="2272" spans="18:55" x14ac:dyDescent="0.25">
      <c r="R2272" s="258"/>
      <c r="U2272">
        <f>ROUND(IFERROR(SUM(T2272*(VLOOKUP(S2272,API!1:1048576,13,FALSE))),0),2)</f>
        <v>0</v>
      </c>
      <c r="V2272">
        <f>ROUND(SUMIF(Investionen!A4:A5200,S2272,Investionen!G4:G5200),2)</f>
        <v>0</v>
      </c>
      <c r="BA2272" s="53"/>
      <c r="BB2272" s="53">
        <f>ROUND(SUMIF(Transaktionen!A4:A5200,BA2272,Transaktionen!B4:B5200),8)</f>
        <v>0</v>
      </c>
      <c r="BC2272" s="53">
        <f>ROUND(IFERROR(SUM(BB2272*(VLOOKUP(BA2272,API!1:1048576,13,FALSE))),0),2)</f>
        <v>0</v>
      </c>
    </row>
    <row r="2273" spans="18:55" x14ac:dyDescent="0.25">
      <c r="R2273" s="258"/>
      <c r="U2273">
        <f>ROUND(IFERROR(SUM(T2273*(VLOOKUP(S2273,API!1:1048576,13,FALSE))),0),2)</f>
        <v>0</v>
      </c>
      <c r="V2273">
        <f>ROUND(SUMIF(Investionen!A4:A5200,S2273,Investionen!G4:G5200),2)</f>
        <v>0</v>
      </c>
      <c r="BA2273" s="53"/>
      <c r="BB2273" s="53">
        <f>ROUND(SUMIF(Transaktionen!A4:A5200,BA2273,Transaktionen!B4:B5200),8)</f>
        <v>0</v>
      </c>
      <c r="BC2273" s="53">
        <f>ROUND(IFERROR(SUM(BB2273*(VLOOKUP(BA2273,API!1:1048576,13,FALSE))),0),2)</f>
        <v>0</v>
      </c>
    </row>
    <row r="2274" spans="18:55" x14ac:dyDescent="0.25">
      <c r="R2274" s="258"/>
      <c r="U2274">
        <f>ROUND(IFERROR(SUM(T2274*(VLOOKUP(S2274,API!1:1048576,13,FALSE))),0),2)</f>
        <v>0</v>
      </c>
      <c r="V2274">
        <f>ROUND(SUMIF(Investionen!A4:A5200,S2274,Investionen!G4:G5200),2)</f>
        <v>0</v>
      </c>
      <c r="BA2274" s="53"/>
      <c r="BB2274" s="53">
        <f>ROUND(SUMIF(Transaktionen!A4:A5200,BA2274,Transaktionen!B4:B5200),8)</f>
        <v>0</v>
      </c>
      <c r="BC2274" s="53">
        <f>ROUND(IFERROR(SUM(BB2274*(VLOOKUP(BA2274,API!1:1048576,13,FALSE))),0),2)</f>
        <v>0</v>
      </c>
    </row>
    <row r="2275" spans="18:55" x14ac:dyDescent="0.25">
      <c r="R2275" s="258"/>
      <c r="U2275">
        <f>ROUND(IFERROR(SUM(T2275*(VLOOKUP(S2275,API!1:1048576,13,FALSE))),0),2)</f>
        <v>0</v>
      </c>
      <c r="V2275">
        <f>ROUND(SUMIF(Investionen!A4:A5200,S2275,Investionen!G4:G5200),2)</f>
        <v>0</v>
      </c>
      <c r="BA2275" s="53"/>
      <c r="BB2275" s="53">
        <f>ROUND(SUMIF(Transaktionen!A4:A5200,BA2275,Transaktionen!B4:B5200),8)</f>
        <v>0</v>
      </c>
      <c r="BC2275" s="53">
        <f>ROUND(IFERROR(SUM(BB2275*(VLOOKUP(BA2275,API!1:1048576,13,FALSE))),0),2)</f>
        <v>0</v>
      </c>
    </row>
    <row r="2276" spans="18:55" x14ac:dyDescent="0.25">
      <c r="R2276" s="258"/>
      <c r="U2276">
        <f>ROUND(IFERROR(SUM(T2276*(VLOOKUP(S2276,API!1:1048576,13,FALSE))),0),2)</f>
        <v>0</v>
      </c>
      <c r="V2276">
        <f>ROUND(SUMIF(Investionen!A4:A5200,S2276,Investionen!G4:G5200),2)</f>
        <v>0</v>
      </c>
      <c r="BA2276" s="53"/>
      <c r="BB2276" s="53">
        <f>ROUND(SUMIF(Transaktionen!A4:A5200,BA2276,Transaktionen!B4:B5200),8)</f>
        <v>0</v>
      </c>
      <c r="BC2276" s="53">
        <f>ROUND(IFERROR(SUM(BB2276*(VLOOKUP(BA2276,API!1:1048576,13,FALSE))),0),2)</f>
        <v>0</v>
      </c>
    </row>
    <row r="2277" spans="18:55" x14ac:dyDescent="0.25">
      <c r="R2277" s="258"/>
      <c r="U2277">
        <f>ROUND(IFERROR(SUM(T2277*(VLOOKUP(S2277,API!1:1048576,13,FALSE))),0),2)</f>
        <v>0</v>
      </c>
      <c r="V2277">
        <f>ROUND(SUMIF(Investionen!A4:A5200,S2277,Investionen!G4:G5200),2)</f>
        <v>0</v>
      </c>
      <c r="BA2277" s="53"/>
      <c r="BB2277" s="53">
        <f>ROUND(SUMIF(Transaktionen!A4:A5200,BA2277,Transaktionen!B4:B5200),8)</f>
        <v>0</v>
      </c>
      <c r="BC2277" s="53">
        <f>ROUND(IFERROR(SUM(BB2277*(VLOOKUP(BA2277,API!1:1048576,13,FALSE))),0),2)</f>
        <v>0</v>
      </c>
    </row>
    <row r="2278" spans="18:55" x14ac:dyDescent="0.25">
      <c r="R2278" s="258"/>
      <c r="U2278">
        <f>ROUND(IFERROR(SUM(T2278*(VLOOKUP(S2278,API!1:1048576,13,FALSE))),0),2)</f>
        <v>0</v>
      </c>
      <c r="V2278">
        <f>ROUND(SUMIF(Investionen!A4:A5200,S2278,Investionen!G4:G5200),2)</f>
        <v>0</v>
      </c>
      <c r="BA2278" s="53"/>
      <c r="BB2278" s="53">
        <f>ROUND(SUMIF(Transaktionen!A4:A5200,BA2278,Transaktionen!B4:B5200),8)</f>
        <v>0</v>
      </c>
      <c r="BC2278" s="53">
        <f>ROUND(IFERROR(SUM(BB2278*(VLOOKUP(BA2278,API!1:1048576,13,FALSE))),0),2)</f>
        <v>0</v>
      </c>
    </row>
    <row r="2279" spans="18:55" x14ac:dyDescent="0.25">
      <c r="R2279" s="258"/>
      <c r="U2279">
        <f>ROUND(IFERROR(SUM(T2279*(VLOOKUP(S2279,API!1:1048576,13,FALSE))),0),2)</f>
        <v>0</v>
      </c>
      <c r="V2279">
        <f>ROUND(SUMIF(Investionen!A4:A5200,S2279,Investionen!G4:G5200),2)</f>
        <v>0</v>
      </c>
      <c r="BA2279" s="53"/>
      <c r="BB2279" s="53">
        <f>ROUND(SUMIF(Transaktionen!A4:A5200,BA2279,Transaktionen!B4:B5200),8)</f>
        <v>0</v>
      </c>
      <c r="BC2279" s="53">
        <f>ROUND(IFERROR(SUM(BB2279*(VLOOKUP(BA2279,API!1:1048576,13,FALSE))),0),2)</f>
        <v>0</v>
      </c>
    </row>
    <row r="2280" spans="18:55" x14ac:dyDescent="0.25">
      <c r="R2280" s="258"/>
      <c r="U2280">
        <f>ROUND(IFERROR(SUM(T2280*(VLOOKUP(S2280,API!1:1048576,13,FALSE))),0),2)</f>
        <v>0</v>
      </c>
      <c r="V2280">
        <f>ROUND(SUMIF(Investionen!A4:A5200,S2280,Investionen!G4:G5200),2)</f>
        <v>0</v>
      </c>
      <c r="BA2280" s="53"/>
      <c r="BB2280" s="53">
        <f>ROUND(SUMIF(Transaktionen!A4:A5200,BA2280,Transaktionen!B4:B5200),8)</f>
        <v>0</v>
      </c>
      <c r="BC2280" s="53">
        <f>ROUND(IFERROR(SUM(BB2280*(VLOOKUP(BA2280,API!1:1048576,13,FALSE))),0),2)</f>
        <v>0</v>
      </c>
    </row>
    <row r="2281" spans="18:55" x14ac:dyDescent="0.25">
      <c r="R2281" s="258"/>
      <c r="U2281">
        <f>ROUND(IFERROR(SUM(T2281*(VLOOKUP(S2281,API!1:1048576,13,FALSE))),0),2)</f>
        <v>0</v>
      </c>
      <c r="V2281">
        <f>ROUND(SUMIF(Investionen!A4:A5200,S2281,Investionen!G4:G5200),2)</f>
        <v>0</v>
      </c>
      <c r="BA2281" s="53"/>
      <c r="BB2281" s="53">
        <f>ROUND(SUMIF(Transaktionen!A4:A5200,BA2281,Transaktionen!B4:B5200),8)</f>
        <v>0</v>
      </c>
      <c r="BC2281" s="53">
        <f>ROUND(IFERROR(SUM(BB2281*(VLOOKUP(BA2281,API!1:1048576,13,FALSE))),0),2)</f>
        <v>0</v>
      </c>
    </row>
    <row r="2282" spans="18:55" x14ac:dyDescent="0.25">
      <c r="R2282" s="258"/>
      <c r="U2282">
        <f>ROUND(IFERROR(SUM(T2282*(VLOOKUP(S2282,API!1:1048576,13,FALSE))),0),2)</f>
        <v>0</v>
      </c>
      <c r="V2282">
        <f>ROUND(SUMIF(Investionen!A4:A5200,S2282,Investionen!G4:G5200),2)</f>
        <v>0</v>
      </c>
      <c r="BA2282" s="53"/>
      <c r="BB2282" s="53">
        <f>ROUND(SUMIF(Transaktionen!A4:A5200,BA2282,Transaktionen!B4:B5200),8)</f>
        <v>0</v>
      </c>
      <c r="BC2282" s="53">
        <f>ROUND(IFERROR(SUM(BB2282*(VLOOKUP(BA2282,API!1:1048576,13,FALSE))),0),2)</f>
        <v>0</v>
      </c>
    </row>
    <row r="2283" spans="18:55" x14ac:dyDescent="0.25">
      <c r="R2283" s="258"/>
      <c r="U2283">
        <f>ROUND(IFERROR(SUM(T2283*(VLOOKUP(S2283,API!1:1048576,13,FALSE))),0),2)</f>
        <v>0</v>
      </c>
      <c r="V2283">
        <f>ROUND(SUMIF(Investionen!A4:A5200,S2283,Investionen!G4:G5200),2)</f>
        <v>0</v>
      </c>
      <c r="BA2283" s="53"/>
      <c r="BB2283" s="53">
        <f>ROUND(SUMIF(Transaktionen!A4:A5200,BA2283,Transaktionen!B4:B5200),8)</f>
        <v>0</v>
      </c>
      <c r="BC2283" s="53">
        <f>ROUND(IFERROR(SUM(BB2283*(VLOOKUP(BA2283,API!1:1048576,13,FALSE))),0),2)</f>
        <v>0</v>
      </c>
    </row>
    <row r="2284" spans="18:55" x14ac:dyDescent="0.25">
      <c r="R2284" s="258"/>
      <c r="U2284">
        <f>ROUND(IFERROR(SUM(T2284*(VLOOKUP(S2284,API!1:1048576,13,FALSE))),0),2)</f>
        <v>0</v>
      </c>
      <c r="V2284">
        <f>ROUND(SUMIF(Investionen!A4:A5200,S2284,Investionen!G4:G5200),2)</f>
        <v>0</v>
      </c>
      <c r="BA2284" s="53"/>
      <c r="BB2284" s="53">
        <f>ROUND(SUMIF(Transaktionen!A4:A5200,BA2284,Transaktionen!B4:B5200),8)</f>
        <v>0</v>
      </c>
      <c r="BC2284" s="53">
        <f>ROUND(IFERROR(SUM(BB2284*(VLOOKUP(BA2284,API!1:1048576,13,FALSE))),0),2)</f>
        <v>0</v>
      </c>
    </row>
    <row r="2285" spans="18:55" x14ac:dyDescent="0.25">
      <c r="R2285" s="258"/>
      <c r="U2285">
        <f>ROUND(IFERROR(SUM(T2285*(VLOOKUP(S2285,API!1:1048576,13,FALSE))),0),2)</f>
        <v>0</v>
      </c>
      <c r="V2285">
        <f>ROUND(SUMIF(Investionen!A4:A5200,S2285,Investionen!G4:G5200),2)</f>
        <v>0</v>
      </c>
      <c r="BA2285" s="53"/>
      <c r="BB2285" s="53">
        <f>ROUND(SUMIF(Transaktionen!A4:A5200,BA2285,Transaktionen!B4:B5200),8)</f>
        <v>0</v>
      </c>
      <c r="BC2285" s="53">
        <f>ROUND(IFERROR(SUM(BB2285*(VLOOKUP(BA2285,API!1:1048576,13,FALSE))),0),2)</f>
        <v>0</v>
      </c>
    </row>
    <row r="2286" spans="18:55" x14ac:dyDescent="0.25">
      <c r="R2286" s="258"/>
      <c r="U2286">
        <f>ROUND(IFERROR(SUM(T2286*(VLOOKUP(S2286,API!1:1048576,13,FALSE))),0),2)</f>
        <v>0</v>
      </c>
      <c r="V2286">
        <f>ROUND(SUMIF(Investionen!A4:A5200,S2286,Investionen!G4:G5200),2)</f>
        <v>0</v>
      </c>
      <c r="BA2286" s="53"/>
      <c r="BB2286" s="53">
        <f>ROUND(SUMIF(Transaktionen!A4:A5200,BA2286,Transaktionen!B4:B5200),8)</f>
        <v>0</v>
      </c>
      <c r="BC2286" s="53">
        <f>ROUND(IFERROR(SUM(BB2286*(VLOOKUP(BA2286,API!1:1048576,13,FALSE))),0),2)</f>
        <v>0</v>
      </c>
    </row>
    <row r="2287" spans="18:55" x14ac:dyDescent="0.25">
      <c r="R2287" s="258"/>
      <c r="U2287">
        <f>ROUND(IFERROR(SUM(T2287*(VLOOKUP(S2287,API!1:1048576,13,FALSE))),0),2)</f>
        <v>0</v>
      </c>
      <c r="V2287">
        <f>ROUND(SUMIF(Investionen!A4:A5200,S2287,Investionen!G4:G5200),2)</f>
        <v>0</v>
      </c>
      <c r="BA2287" s="53"/>
      <c r="BB2287" s="53">
        <f>ROUND(SUMIF(Transaktionen!A4:A5200,BA2287,Transaktionen!B4:B5200),8)</f>
        <v>0</v>
      </c>
      <c r="BC2287" s="53">
        <f>ROUND(IFERROR(SUM(BB2287*(VLOOKUP(BA2287,API!1:1048576,13,FALSE))),0),2)</f>
        <v>0</v>
      </c>
    </row>
    <row r="2288" spans="18:55" x14ac:dyDescent="0.25">
      <c r="R2288" s="258"/>
      <c r="U2288">
        <f>ROUND(IFERROR(SUM(T2288*(VLOOKUP(S2288,API!1:1048576,13,FALSE))),0),2)</f>
        <v>0</v>
      </c>
      <c r="V2288">
        <f>ROUND(SUMIF(Investionen!A4:A5200,S2288,Investionen!G4:G5200),2)</f>
        <v>0</v>
      </c>
      <c r="BA2288" s="53"/>
      <c r="BB2288" s="53">
        <f>ROUND(SUMIF(Transaktionen!A4:A5200,BA2288,Transaktionen!B4:B5200),8)</f>
        <v>0</v>
      </c>
      <c r="BC2288" s="53">
        <f>ROUND(IFERROR(SUM(BB2288*(VLOOKUP(BA2288,API!1:1048576,13,FALSE))),0),2)</f>
        <v>0</v>
      </c>
    </row>
    <row r="2289" spans="18:55" x14ac:dyDescent="0.25">
      <c r="R2289" s="258"/>
      <c r="U2289">
        <f>ROUND(IFERROR(SUM(T2289*(VLOOKUP(S2289,API!1:1048576,13,FALSE))),0),2)</f>
        <v>0</v>
      </c>
      <c r="V2289">
        <f>ROUND(SUMIF(Investionen!A4:A5200,S2289,Investionen!G4:G5200),2)</f>
        <v>0</v>
      </c>
      <c r="BA2289" s="53"/>
      <c r="BB2289" s="53">
        <f>ROUND(SUMIF(Transaktionen!A4:A5200,BA2289,Transaktionen!B4:B5200),8)</f>
        <v>0</v>
      </c>
      <c r="BC2289" s="53">
        <f>ROUND(IFERROR(SUM(BB2289*(VLOOKUP(BA2289,API!1:1048576,13,FALSE))),0),2)</f>
        <v>0</v>
      </c>
    </row>
    <row r="2290" spans="18:55" x14ac:dyDescent="0.25">
      <c r="R2290" s="258"/>
      <c r="U2290">
        <f>ROUND(IFERROR(SUM(T2290*(VLOOKUP(S2290,API!1:1048576,13,FALSE))),0),2)</f>
        <v>0</v>
      </c>
      <c r="V2290">
        <f>ROUND(SUMIF(Investionen!A4:A5200,S2290,Investionen!G4:G5200),2)</f>
        <v>0</v>
      </c>
      <c r="BA2290" s="53"/>
      <c r="BB2290" s="53">
        <f>ROUND(SUMIF(Transaktionen!A4:A5200,BA2290,Transaktionen!B4:B5200),8)</f>
        <v>0</v>
      </c>
      <c r="BC2290" s="53">
        <f>ROUND(IFERROR(SUM(BB2290*(VLOOKUP(BA2290,API!1:1048576,13,FALSE))),0),2)</f>
        <v>0</v>
      </c>
    </row>
    <row r="2291" spans="18:55" x14ac:dyDescent="0.25">
      <c r="R2291" s="258"/>
      <c r="U2291">
        <f>ROUND(IFERROR(SUM(T2291*(VLOOKUP(S2291,API!1:1048576,13,FALSE))),0),2)</f>
        <v>0</v>
      </c>
      <c r="V2291">
        <f>ROUND(SUMIF(Investionen!A4:A5200,S2291,Investionen!G4:G5200),2)</f>
        <v>0</v>
      </c>
      <c r="BA2291" s="53"/>
      <c r="BB2291" s="53">
        <f>ROUND(SUMIF(Transaktionen!A4:A5200,BA2291,Transaktionen!B4:B5200),8)</f>
        <v>0</v>
      </c>
      <c r="BC2291" s="53">
        <f>ROUND(IFERROR(SUM(BB2291*(VLOOKUP(BA2291,API!1:1048576,13,FALSE))),0),2)</f>
        <v>0</v>
      </c>
    </row>
    <row r="2292" spans="18:55" x14ac:dyDescent="0.25">
      <c r="R2292" s="258"/>
      <c r="U2292">
        <f>ROUND(IFERROR(SUM(T2292*(VLOOKUP(S2292,API!1:1048576,13,FALSE))),0),2)</f>
        <v>0</v>
      </c>
      <c r="V2292">
        <f>ROUND(SUMIF(Investionen!A4:A5200,S2292,Investionen!G4:G5200),2)</f>
        <v>0</v>
      </c>
      <c r="BA2292" s="53"/>
      <c r="BB2292" s="53">
        <f>ROUND(SUMIF(Transaktionen!A4:A5200,BA2292,Transaktionen!B4:B5200),8)</f>
        <v>0</v>
      </c>
      <c r="BC2292" s="53">
        <f>ROUND(IFERROR(SUM(BB2292*(VLOOKUP(BA2292,API!1:1048576,13,FALSE))),0),2)</f>
        <v>0</v>
      </c>
    </row>
    <row r="2293" spans="18:55" x14ac:dyDescent="0.25">
      <c r="R2293" s="258"/>
      <c r="U2293">
        <f>ROUND(IFERROR(SUM(T2293*(VLOOKUP(S2293,API!1:1048576,13,FALSE))),0),2)</f>
        <v>0</v>
      </c>
      <c r="V2293">
        <f>ROUND(SUMIF(Investionen!A4:A5200,S2293,Investionen!G4:G5200),2)</f>
        <v>0</v>
      </c>
      <c r="BA2293" s="53"/>
      <c r="BB2293" s="53">
        <f>ROUND(SUMIF(Transaktionen!A4:A5200,BA2293,Transaktionen!B4:B5200),8)</f>
        <v>0</v>
      </c>
      <c r="BC2293" s="53">
        <f>ROUND(IFERROR(SUM(BB2293*(VLOOKUP(BA2293,API!1:1048576,13,FALSE))),0),2)</f>
        <v>0</v>
      </c>
    </row>
    <row r="2294" spans="18:55" x14ac:dyDescent="0.25">
      <c r="R2294" s="258"/>
      <c r="U2294">
        <f>ROUND(IFERROR(SUM(T2294*(VLOOKUP(S2294,API!1:1048576,13,FALSE))),0),2)</f>
        <v>0</v>
      </c>
      <c r="V2294">
        <f>ROUND(SUMIF(Investionen!A4:A5200,S2294,Investionen!G4:G5200),2)</f>
        <v>0</v>
      </c>
      <c r="BA2294" s="53"/>
      <c r="BB2294" s="53">
        <f>ROUND(SUMIF(Transaktionen!A4:A5200,BA2294,Transaktionen!B4:B5200),8)</f>
        <v>0</v>
      </c>
      <c r="BC2294" s="53">
        <f>ROUND(IFERROR(SUM(BB2294*(VLOOKUP(BA2294,API!1:1048576,13,FALSE))),0),2)</f>
        <v>0</v>
      </c>
    </row>
    <row r="2295" spans="18:55" x14ac:dyDescent="0.25">
      <c r="R2295" s="258"/>
      <c r="U2295">
        <f>ROUND(IFERROR(SUM(T2295*(VLOOKUP(S2295,API!1:1048576,13,FALSE))),0),2)</f>
        <v>0</v>
      </c>
      <c r="V2295">
        <f>ROUND(SUMIF(Investionen!A4:A5200,S2295,Investionen!G4:G5200),2)</f>
        <v>0</v>
      </c>
      <c r="BA2295" s="53"/>
      <c r="BB2295" s="53">
        <f>ROUND(SUMIF(Transaktionen!A4:A5200,BA2295,Transaktionen!B4:B5200),8)</f>
        <v>0</v>
      </c>
      <c r="BC2295" s="53">
        <f>ROUND(IFERROR(SUM(BB2295*(VLOOKUP(BA2295,API!1:1048576,13,FALSE))),0),2)</f>
        <v>0</v>
      </c>
    </row>
    <row r="2296" spans="18:55" x14ac:dyDescent="0.25">
      <c r="R2296" s="258"/>
      <c r="U2296">
        <f>ROUND(IFERROR(SUM(T2296*(VLOOKUP(S2296,API!1:1048576,13,FALSE))),0),2)</f>
        <v>0</v>
      </c>
      <c r="V2296">
        <f>ROUND(SUMIF(Investionen!A4:A5200,S2296,Investionen!G4:G5200),2)</f>
        <v>0</v>
      </c>
      <c r="BA2296" s="53"/>
      <c r="BB2296" s="53">
        <f>ROUND(SUMIF(Transaktionen!A4:A5200,BA2296,Transaktionen!B4:B5200),8)</f>
        <v>0</v>
      </c>
      <c r="BC2296" s="53">
        <f>ROUND(IFERROR(SUM(BB2296*(VLOOKUP(BA2296,API!1:1048576,13,FALSE))),0),2)</f>
        <v>0</v>
      </c>
    </row>
    <row r="2297" spans="18:55" x14ac:dyDescent="0.25">
      <c r="R2297" s="258"/>
      <c r="U2297">
        <f>ROUND(IFERROR(SUM(T2297*(VLOOKUP(S2297,API!1:1048576,13,FALSE))),0),2)</f>
        <v>0</v>
      </c>
      <c r="V2297">
        <f>ROUND(SUMIF(Investionen!A4:A5200,S2297,Investionen!G4:G5200),2)</f>
        <v>0</v>
      </c>
      <c r="BA2297" s="53"/>
      <c r="BB2297" s="53">
        <f>ROUND(SUMIF(Transaktionen!A4:A5200,BA2297,Transaktionen!B4:B5200),8)</f>
        <v>0</v>
      </c>
      <c r="BC2297" s="53">
        <f>ROUND(IFERROR(SUM(BB2297*(VLOOKUP(BA2297,API!1:1048576,13,FALSE))),0),2)</f>
        <v>0</v>
      </c>
    </row>
    <row r="2298" spans="18:55" x14ac:dyDescent="0.25">
      <c r="R2298" s="258"/>
      <c r="U2298">
        <f>ROUND(IFERROR(SUM(T2298*(VLOOKUP(S2298,API!1:1048576,13,FALSE))),0),2)</f>
        <v>0</v>
      </c>
      <c r="V2298">
        <f>ROUND(SUMIF(Investionen!A4:A5200,S2298,Investionen!G4:G5200),2)</f>
        <v>0</v>
      </c>
      <c r="BA2298" s="53"/>
      <c r="BB2298" s="53">
        <f>ROUND(SUMIF(Transaktionen!A4:A5200,BA2298,Transaktionen!B4:B5200),8)</f>
        <v>0</v>
      </c>
      <c r="BC2298" s="53">
        <f>ROUND(IFERROR(SUM(BB2298*(VLOOKUP(BA2298,API!1:1048576,13,FALSE))),0),2)</f>
        <v>0</v>
      </c>
    </row>
    <row r="2299" spans="18:55" x14ac:dyDescent="0.25">
      <c r="R2299" s="258"/>
      <c r="U2299">
        <f>ROUND(IFERROR(SUM(T2299*(VLOOKUP(S2299,API!1:1048576,13,FALSE))),0),2)</f>
        <v>0</v>
      </c>
      <c r="V2299">
        <f>ROUND(SUMIF(Investionen!A4:A5200,S2299,Investionen!G4:G5200),2)</f>
        <v>0</v>
      </c>
      <c r="BA2299" s="53"/>
      <c r="BB2299" s="53">
        <f>ROUND(SUMIF(Transaktionen!A4:A5200,BA2299,Transaktionen!B4:B5200),8)</f>
        <v>0</v>
      </c>
      <c r="BC2299" s="53">
        <f>ROUND(IFERROR(SUM(BB2299*(VLOOKUP(BA2299,API!1:1048576,13,FALSE))),0),2)</f>
        <v>0</v>
      </c>
    </row>
    <row r="2300" spans="18:55" x14ac:dyDescent="0.25">
      <c r="R2300" s="258"/>
      <c r="U2300">
        <f>ROUND(IFERROR(SUM(T2300*(VLOOKUP(S2300,API!1:1048576,13,FALSE))),0),2)</f>
        <v>0</v>
      </c>
      <c r="V2300">
        <f>ROUND(SUMIF(Investionen!A4:A5200,S2300,Investionen!G4:G5200),2)</f>
        <v>0</v>
      </c>
      <c r="BA2300" s="53"/>
      <c r="BB2300" s="53">
        <f>ROUND(SUMIF(Transaktionen!A4:A5200,BA2300,Transaktionen!B4:B5200),8)</f>
        <v>0</v>
      </c>
      <c r="BC2300" s="53">
        <f>ROUND(IFERROR(SUM(BB2300*(VLOOKUP(BA2300,API!1:1048576,13,FALSE))),0),2)</f>
        <v>0</v>
      </c>
    </row>
    <row r="2301" spans="18:55" x14ac:dyDescent="0.25">
      <c r="R2301" s="258"/>
      <c r="U2301">
        <f>ROUND(IFERROR(SUM(T2301*(VLOOKUP(S2301,API!1:1048576,13,FALSE))),0),2)</f>
        <v>0</v>
      </c>
      <c r="V2301">
        <f>ROUND(SUMIF(Investionen!A4:A5200,S2301,Investionen!G4:G5200),2)</f>
        <v>0</v>
      </c>
      <c r="BA2301" s="53"/>
      <c r="BB2301" s="53">
        <f>ROUND(SUMIF(Transaktionen!A4:A5200,BA2301,Transaktionen!B4:B5200),8)</f>
        <v>0</v>
      </c>
      <c r="BC2301" s="53">
        <f>ROUND(IFERROR(SUM(BB2301*(VLOOKUP(BA2301,API!1:1048576,13,FALSE))),0),2)</f>
        <v>0</v>
      </c>
    </row>
    <row r="2302" spans="18:55" x14ac:dyDescent="0.25">
      <c r="R2302" s="258"/>
      <c r="U2302">
        <f>ROUND(IFERROR(SUM(T2302*(VLOOKUP(S2302,API!1:1048576,13,FALSE))),0),2)</f>
        <v>0</v>
      </c>
      <c r="V2302">
        <f>ROUND(SUMIF(Investionen!A4:A5200,S2302,Investionen!G4:G5200),2)</f>
        <v>0</v>
      </c>
      <c r="BA2302" s="53"/>
      <c r="BB2302" s="53">
        <f>ROUND(SUMIF(Transaktionen!A4:A5200,BA2302,Transaktionen!B4:B5200),8)</f>
        <v>0</v>
      </c>
      <c r="BC2302" s="53">
        <f>ROUND(IFERROR(SUM(BB2302*(VLOOKUP(BA2302,API!1:1048576,13,FALSE))),0),2)</f>
        <v>0</v>
      </c>
    </row>
    <row r="2303" spans="18:55" x14ac:dyDescent="0.25">
      <c r="R2303" s="258"/>
      <c r="U2303">
        <f>ROUND(IFERROR(SUM(T2303*(VLOOKUP(S2303,API!1:1048576,13,FALSE))),0),2)</f>
        <v>0</v>
      </c>
      <c r="V2303">
        <f>ROUND(SUMIF(Investionen!A4:A5200,S2303,Investionen!G4:G5200),2)</f>
        <v>0</v>
      </c>
      <c r="BA2303" s="53"/>
      <c r="BB2303" s="53">
        <f>ROUND(SUMIF(Transaktionen!A4:A5200,BA2303,Transaktionen!B4:B5200),8)</f>
        <v>0</v>
      </c>
      <c r="BC2303" s="53">
        <f>ROUND(IFERROR(SUM(BB2303*(VLOOKUP(BA2303,API!1:1048576,13,FALSE))),0),2)</f>
        <v>0</v>
      </c>
    </row>
    <row r="2304" spans="18:55" x14ac:dyDescent="0.25">
      <c r="R2304" s="258"/>
      <c r="U2304">
        <f>ROUND(IFERROR(SUM(T2304*(VLOOKUP(S2304,API!1:1048576,13,FALSE))),0),2)</f>
        <v>0</v>
      </c>
      <c r="V2304">
        <f>ROUND(SUMIF(Investionen!A4:A5200,S2304,Investionen!G4:G5200),2)</f>
        <v>0</v>
      </c>
      <c r="BA2304" s="53"/>
      <c r="BB2304" s="53">
        <f>ROUND(SUMIF(Transaktionen!A4:A5200,BA2304,Transaktionen!B4:B5200),8)</f>
        <v>0</v>
      </c>
      <c r="BC2304" s="53">
        <f>ROUND(IFERROR(SUM(BB2304*(VLOOKUP(BA2304,API!1:1048576,13,FALSE))),0),2)</f>
        <v>0</v>
      </c>
    </row>
    <row r="2305" spans="18:55" x14ac:dyDescent="0.25">
      <c r="R2305" s="258"/>
      <c r="U2305">
        <f>ROUND(IFERROR(SUM(T2305*(VLOOKUP(S2305,API!1:1048576,13,FALSE))),0),2)</f>
        <v>0</v>
      </c>
      <c r="V2305">
        <f>ROUND(SUMIF(Investionen!A4:A5200,S2305,Investionen!G4:G5200),2)</f>
        <v>0</v>
      </c>
      <c r="BA2305" s="53"/>
      <c r="BB2305" s="53">
        <f>ROUND(SUMIF(Transaktionen!A4:A5200,BA2305,Transaktionen!B4:B5200),8)</f>
        <v>0</v>
      </c>
      <c r="BC2305" s="53">
        <f>ROUND(IFERROR(SUM(BB2305*(VLOOKUP(BA2305,API!1:1048576,13,FALSE))),0),2)</f>
        <v>0</v>
      </c>
    </row>
    <row r="2306" spans="18:55" x14ac:dyDescent="0.25">
      <c r="R2306" s="258"/>
      <c r="U2306">
        <f>ROUND(IFERROR(SUM(T2306*(VLOOKUP(S2306,API!1:1048576,13,FALSE))),0),2)</f>
        <v>0</v>
      </c>
      <c r="V2306">
        <f>ROUND(SUMIF(Investionen!A4:A5200,S2306,Investionen!G4:G5200),2)</f>
        <v>0</v>
      </c>
      <c r="BA2306" s="53"/>
      <c r="BB2306" s="53">
        <f>ROUND(SUMIF(Transaktionen!A4:A5200,BA2306,Transaktionen!B4:B5200),8)</f>
        <v>0</v>
      </c>
      <c r="BC2306" s="53">
        <f>ROUND(IFERROR(SUM(BB2306*(VLOOKUP(BA2306,API!1:1048576,13,FALSE))),0),2)</f>
        <v>0</v>
      </c>
    </row>
    <row r="2307" spans="18:55" x14ac:dyDescent="0.25">
      <c r="R2307" s="258"/>
      <c r="U2307">
        <f>ROUND(IFERROR(SUM(T2307*(VLOOKUP(S2307,API!1:1048576,13,FALSE))),0),2)</f>
        <v>0</v>
      </c>
      <c r="V2307">
        <f>ROUND(SUMIF(Investionen!A4:A5200,S2307,Investionen!G4:G5200),2)</f>
        <v>0</v>
      </c>
      <c r="BA2307" s="53"/>
      <c r="BB2307" s="53">
        <f>ROUND(SUMIF(Transaktionen!A4:A5200,BA2307,Transaktionen!B4:B5200),8)</f>
        <v>0</v>
      </c>
      <c r="BC2307" s="53">
        <f>ROUND(IFERROR(SUM(BB2307*(VLOOKUP(BA2307,API!1:1048576,13,FALSE))),0),2)</f>
        <v>0</v>
      </c>
    </row>
    <row r="2308" spans="18:55" x14ac:dyDescent="0.25">
      <c r="R2308" s="258"/>
      <c r="U2308">
        <f>ROUND(IFERROR(SUM(T2308*(VLOOKUP(S2308,API!1:1048576,13,FALSE))),0),2)</f>
        <v>0</v>
      </c>
      <c r="V2308">
        <f>ROUND(SUMIF(Investionen!A4:A5200,S2308,Investionen!G4:G5200),2)</f>
        <v>0</v>
      </c>
      <c r="BA2308" s="53"/>
      <c r="BB2308" s="53">
        <f>ROUND(SUMIF(Transaktionen!A4:A5200,BA2308,Transaktionen!B4:B5200),8)</f>
        <v>0</v>
      </c>
      <c r="BC2308" s="53">
        <f>ROUND(IFERROR(SUM(BB2308*(VLOOKUP(BA2308,API!1:1048576,13,FALSE))),0),2)</f>
        <v>0</v>
      </c>
    </row>
    <row r="2309" spans="18:55" x14ac:dyDescent="0.25">
      <c r="R2309" s="258"/>
      <c r="U2309">
        <f>ROUND(IFERROR(SUM(T2309*(VLOOKUP(S2309,API!1:1048576,13,FALSE))),0),2)</f>
        <v>0</v>
      </c>
      <c r="V2309">
        <f>ROUND(SUMIF(Investionen!A4:A5200,S2309,Investionen!G4:G5200),2)</f>
        <v>0</v>
      </c>
      <c r="BA2309" s="53"/>
      <c r="BB2309" s="53">
        <f>ROUND(SUMIF(Transaktionen!A4:A5200,BA2309,Transaktionen!B4:B5200),8)</f>
        <v>0</v>
      </c>
      <c r="BC2309" s="53">
        <f>ROUND(IFERROR(SUM(BB2309*(VLOOKUP(BA2309,API!1:1048576,13,FALSE))),0),2)</f>
        <v>0</v>
      </c>
    </row>
    <row r="2310" spans="18:55" x14ac:dyDescent="0.25">
      <c r="R2310" s="258"/>
      <c r="U2310">
        <f>ROUND(IFERROR(SUM(T2310*(VLOOKUP(S2310,API!1:1048576,13,FALSE))),0),2)</f>
        <v>0</v>
      </c>
      <c r="V2310">
        <f>ROUND(SUMIF(Investionen!A4:A5200,S2310,Investionen!G4:G5200),2)</f>
        <v>0</v>
      </c>
      <c r="BA2310" s="53"/>
      <c r="BB2310" s="53">
        <f>ROUND(SUMIF(Transaktionen!A4:A5200,BA2310,Transaktionen!B4:B5200),8)</f>
        <v>0</v>
      </c>
      <c r="BC2310" s="53">
        <f>ROUND(IFERROR(SUM(BB2310*(VLOOKUP(BA2310,API!1:1048576,13,FALSE))),0),2)</f>
        <v>0</v>
      </c>
    </row>
    <row r="2311" spans="18:55" x14ac:dyDescent="0.25">
      <c r="R2311" s="258"/>
      <c r="U2311">
        <f>ROUND(IFERROR(SUM(T2311*(VLOOKUP(S2311,API!1:1048576,13,FALSE))),0),2)</f>
        <v>0</v>
      </c>
      <c r="V2311">
        <f>ROUND(SUMIF(Investionen!A4:A5200,S2311,Investionen!G4:G5200),2)</f>
        <v>0</v>
      </c>
      <c r="BA2311" s="53"/>
      <c r="BB2311" s="53">
        <f>ROUND(SUMIF(Transaktionen!A4:A5200,BA2311,Transaktionen!B4:B5200),8)</f>
        <v>0</v>
      </c>
      <c r="BC2311" s="53">
        <f>ROUND(IFERROR(SUM(BB2311*(VLOOKUP(BA2311,API!1:1048576,13,FALSE))),0),2)</f>
        <v>0</v>
      </c>
    </row>
    <row r="2312" spans="18:55" x14ac:dyDescent="0.25">
      <c r="R2312" s="258"/>
      <c r="U2312">
        <f>ROUND(IFERROR(SUM(T2312*(VLOOKUP(S2312,API!1:1048576,13,FALSE))),0),2)</f>
        <v>0</v>
      </c>
      <c r="V2312">
        <f>ROUND(SUMIF(Investionen!A4:A5200,S2312,Investionen!G4:G5200),2)</f>
        <v>0</v>
      </c>
      <c r="BA2312" s="53"/>
      <c r="BB2312" s="53">
        <f>ROUND(SUMIF(Transaktionen!A4:A5200,BA2312,Transaktionen!B4:B5200),8)</f>
        <v>0</v>
      </c>
      <c r="BC2312" s="53">
        <f>ROUND(IFERROR(SUM(BB2312*(VLOOKUP(BA2312,API!1:1048576,13,FALSE))),0),2)</f>
        <v>0</v>
      </c>
    </row>
    <row r="2313" spans="18:55" x14ac:dyDescent="0.25">
      <c r="R2313" s="258"/>
      <c r="U2313">
        <f>ROUND(IFERROR(SUM(T2313*(VLOOKUP(S2313,API!1:1048576,13,FALSE))),0),2)</f>
        <v>0</v>
      </c>
      <c r="V2313">
        <f>ROUND(SUMIF(Investionen!A4:A5200,S2313,Investionen!G4:G5200),2)</f>
        <v>0</v>
      </c>
      <c r="BA2313" s="53"/>
      <c r="BB2313" s="53">
        <f>ROUND(SUMIF(Transaktionen!A4:A5200,BA2313,Transaktionen!B4:B5200),8)</f>
        <v>0</v>
      </c>
      <c r="BC2313" s="53">
        <f>ROUND(IFERROR(SUM(BB2313*(VLOOKUP(BA2313,API!1:1048576,13,FALSE))),0),2)</f>
        <v>0</v>
      </c>
    </row>
    <row r="2314" spans="18:55" x14ac:dyDescent="0.25">
      <c r="R2314" s="258"/>
      <c r="U2314">
        <f>ROUND(IFERROR(SUM(T2314*(VLOOKUP(S2314,API!1:1048576,13,FALSE))),0),2)</f>
        <v>0</v>
      </c>
      <c r="V2314">
        <f>ROUND(SUMIF(Investionen!A4:A5200,S2314,Investionen!G4:G5200),2)</f>
        <v>0</v>
      </c>
      <c r="BA2314" s="53"/>
      <c r="BB2314" s="53">
        <f>ROUND(SUMIF(Transaktionen!A4:A5200,BA2314,Transaktionen!B4:B5200),8)</f>
        <v>0</v>
      </c>
      <c r="BC2314" s="53">
        <f>ROUND(IFERROR(SUM(BB2314*(VLOOKUP(BA2314,API!1:1048576,13,FALSE))),0),2)</f>
        <v>0</v>
      </c>
    </row>
    <row r="2315" spans="18:55" x14ac:dyDescent="0.25">
      <c r="R2315" s="258"/>
      <c r="U2315">
        <f>ROUND(IFERROR(SUM(T2315*(VLOOKUP(S2315,API!1:1048576,13,FALSE))),0),2)</f>
        <v>0</v>
      </c>
      <c r="V2315">
        <f>ROUND(SUMIF(Investionen!A4:A5200,S2315,Investionen!G4:G5200),2)</f>
        <v>0</v>
      </c>
      <c r="BA2315" s="53"/>
      <c r="BB2315" s="53">
        <f>ROUND(SUMIF(Transaktionen!A4:A5200,BA2315,Transaktionen!B4:B5200),8)</f>
        <v>0</v>
      </c>
      <c r="BC2315" s="53">
        <f>ROUND(IFERROR(SUM(BB2315*(VLOOKUP(BA2315,API!1:1048576,13,FALSE))),0),2)</f>
        <v>0</v>
      </c>
    </row>
    <row r="2316" spans="18:55" x14ac:dyDescent="0.25">
      <c r="R2316" s="258"/>
      <c r="U2316">
        <f>ROUND(IFERROR(SUM(T2316*(VLOOKUP(S2316,API!1:1048576,13,FALSE))),0),2)</f>
        <v>0</v>
      </c>
      <c r="V2316">
        <f>ROUND(SUMIF(Investionen!A4:A5200,S2316,Investionen!G4:G5200),2)</f>
        <v>0</v>
      </c>
      <c r="BA2316" s="53"/>
      <c r="BB2316" s="53">
        <f>ROUND(SUMIF(Transaktionen!A4:A5200,BA2316,Transaktionen!B4:B5200),8)</f>
        <v>0</v>
      </c>
      <c r="BC2316" s="53">
        <f>ROUND(IFERROR(SUM(BB2316*(VLOOKUP(BA2316,API!1:1048576,13,FALSE))),0),2)</f>
        <v>0</v>
      </c>
    </row>
    <row r="2317" spans="18:55" x14ac:dyDescent="0.25">
      <c r="R2317" s="258"/>
      <c r="U2317">
        <f>ROUND(IFERROR(SUM(T2317*(VLOOKUP(S2317,API!1:1048576,13,FALSE))),0),2)</f>
        <v>0</v>
      </c>
      <c r="V2317">
        <f>ROUND(SUMIF(Investionen!A4:A5200,S2317,Investionen!G4:G5200),2)</f>
        <v>0</v>
      </c>
      <c r="BA2317" s="53"/>
      <c r="BB2317" s="53">
        <f>ROUND(SUMIF(Transaktionen!A4:A5200,BA2317,Transaktionen!B4:B5200),8)</f>
        <v>0</v>
      </c>
      <c r="BC2317" s="53">
        <f>ROUND(IFERROR(SUM(BB2317*(VLOOKUP(BA2317,API!1:1048576,13,FALSE))),0),2)</f>
        <v>0</v>
      </c>
    </row>
    <row r="2318" spans="18:55" x14ac:dyDescent="0.25">
      <c r="R2318" s="258"/>
      <c r="U2318">
        <f>ROUND(IFERROR(SUM(T2318*(VLOOKUP(S2318,API!1:1048576,13,FALSE))),0),2)</f>
        <v>0</v>
      </c>
      <c r="V2318">
        <f>ROUND(SUMIF(Investionen!A4:A5200,S2318,Investionen!G4:G5200),2)</f>
        <v>0</v>
      </c>
      <c r="BA2318" s="53"/>
      <c r="BB2318" s="53">
        <f>ROUND(SUMIF(Transaktionen!A4:A5200,BA2318,Transaktionen!B4:B5200),8)</f>
        <v>0</v>
      </c>
      <c r="BC2318" s="53">
        <f>ROUND(IFERROR(SUM(BB2318*(VLOOKUP(BA2318,API!1:1048576,13,FALSE))),0),2)</f>
        <v>0</v>
      </c>
    </row>
    <row r="2319" spans="18:55" x14ac:dyDescent="0.25">
      <c r="R2319" s="258"/>
      <c r="U2319">
        <f>ROUND(IFERROR(SUM(T2319*(VLOOKUP(S2319,API!1:1048576,13,FALSE))),0),2)</f>
        <v>0</v>
      </c>
      <c r="V2319">
        <f>ROUND(SUMIF(Investionen!A4:A5200,S2319,Investionen!G4:G5200),2)</f>
        <v>0</v>
      </c>
      <c r="BA2319" s="53"/>
      <c r="BB2319" s="53">
        <f>ROUND(SUMIF(Transaktionen!A4:A5200,BA2319,Transaktionen!B4:B5200),8)</f>
        <v>0</v>
      </c>
      <c r="BC2319" s="53">
        <f>ROUND(IFERROR(SUM(BB2319*(VLOOKUP(BA2319,API!1:1048576,13,FALSE))),0),2)</f>
        <v>0</v>
      </c>
    </row>
    <row r="2320" spans="18:55" x14ac:dyDescent="0.25">
      <c r="R2320" s="258"/>
      <c r="U2320">
        <f>ROUND(IFERROR(SUM(T2320*(VLOOKUP(S2320,API!1:1048576,13,FALSE))),0),2)</f>
        <v>0</v>
      </c>
      <c r="V2320">
        <f>ROUND(SUMIF(Investionen!A4:A5200,S2320,Investionen!G4:G5200),2)</f>
        <v>0</v>
      </c>
      <c r="BA2320" s="53"/>
      <c r="BB2320" s="53">
        <f>ROUND(SUMIF(Transaktionen!A4:A5200,BA2320,Transaktionen!B4:B5200),8)</f>
        <v>0</v>
      </c>
      <c r="BC2320" s="53">
        <f>ROUND(IFERROR(SUM(BB2320*(VLOOKUP(BA2320,API!1:1048576,13,FALSE))),0),2)</f>
        <v>0</v>
      </c>
    </row>
    <row r="2321" spans="18:55" x14ac:dyDescent="0.25">
      <c r="R2321" s="258"/>
      <c r="U2321">
        <f>ROUND(IFERROR(SUM(T2321*(VLOOKUP(S2321,API!1:1048576,13,FALSE))),0),2)</f>
        <v>0</v>
      </c>
      <c r="V2321">
        <f>ROUND(SUMIF(Investionen!A4:A5200,S2321,Investionen!G4:G5200),2)</f>
        <v>0</v>
      </c>
      <c r="BA2321" s="53"/>
      <c r="BB2321" s="53">
        <f>ROUND(SUMIF(Transaktionen!A4:A5200,BA2321,Transaktionen!B4:B5200),8)</f>
        <v>0</v>
      </c>
      <c r="BC2321" s="53">
        <f>ROUND(IFERROR(SUM(BB2321*(VLOOKUP(BA2321,API!1:1048576,13,FALSE))),0),2)</f>
        <v>0</v>
      </c>
    </row>
    <row r="2322" spans="18:55" x14ac:dyDescent="0.25">
      <c r="R2322" s="258"/>
      <c r="U2322">
        <f>ROUND(IFERROR(SUM(T2322*(VLOOKUP(S2322,API!1:1048576,13,FALSE))),0),2)</f>
        <v>0</v>
      </c>
      <c r="V2322">
        <f>ROUND(SUMIF(Investionen!A4:A5200,S2322,Investionen!G4:G5200),2)</f>
        <v>0</v>
      </c>
      <c r="BA2322" s="53"/>
      <c r="BB2322" s="53">
        <f>ROUND(SUMIF(Transaktionen!A4:A5200,BA2322,Transaktionen!B4:B5200),8)</f>
        <v>0</v>
      </c>
      <c r="BC2322" s="53">
        <f>ROUND(IFERROR(SUM(BB2322*(VLOOKUP(BA2322,API!1:1048576,13,FALSE))),0),2)</f>
        <v>0</v>
      </c>
    </row>
    <row r="2323" spans="18:55" x14ac:dyDescent="0.25">
      <c r="R2323" s="258"/>
      <c r="U2323">
        <f>ROUND(IFERROR(SUM(T2323*(VLOOKUP(S2323,API!1:1048576,13,FALSE))),0),2)</f>
        <v>0</v>
      </c>
      <c r="V2323">
        <f>ROUND(SUMIF(Investionen!A4:A5200,S2323,Investionen!G4:G5200),2)</f>
        <v>0</v>
      </c>
      <c r="BA2323" s="53"/>
      <c r="BB2323" s="53">
        <f>ROUND(SUMIF(Transaktionen!A4:A5200,BA2323,Transaktionen!B4:B5200),8)</f>
        <v>0</v>
      </c>
      <c r="BC2323" s="53">
        <f>ROUND(IFERROR(SUM(BB2323*(VLOOKUP(BA2323,API!1:1048576,13,FALSE))),0),2)</f>
        <v>0</v>
      </c>
    </row>
    <row r="2324" spans="18:55" x14ac:dyDescent="0.25">
      <c r="R2324" s="258"/>
      <c r="U2324">
        <f>ROUND(IFERROR(SUM(T2324*(VLOOKUP(S2324,API!1:1048576,13,FALSE))),0),2)</f>
        <v>0</v>
      </c>
      <c r="V2324">
        <f>ROUND(SUMIF(Investionen!A4:A5200,S2324,Investionen!G4:G5200),2)</f>
        <v>0</v>
      </c>
      <c r="BA2324" s="53"/>
      <c r="BB2324" s="53">
        <f>ROUND(SUMIF(Transaktionen!A4:A5200,BA2324,Transaktionen!B4:B5200),8)</f>
        <v>0</v>
      </c>
      <c r="BC2324" s="53">
        <f>ROUND(IFERROR(SUM(BB2324*(VLOOKUP(BA2324,API!1:1048576,13,FALSE))),0),2)</f>
        <v>0</v>
      </c>
    </row>
    <row r="2325" spans="18:55" x14ac:dyDescent="0.25">
      <c r="R2325" s="258"/>
      <c r="U2325">
        <f>ROUND(IFERROR(SUM(T2325*(VLOOKUP(S2325,API!1:1048576,13,FALSE))),0),2)</f>
        <v>0</v>
      </c>
      <c r="V2325">
        <f>ROUND(SUMIF(Investionen!A4:A5200,S2325,Investionen!G4:G5200),2)</f>
        <v>0</v>
      </c>
      <c r="BA2325" s="53"/>
      <c r="BB2325" s="53">
        <f>ROUND(SUMIF(Transaktionen!A4:A5200,BA2325,Transaktionen!B4:B5200),8)</f>
        <v>0</v>
      </c>
      <c r="BC2325" s="53">
        <f>ROUND(IFERROR(SUM(BB2325*(VLOOKUP(BA2325,API!1:1048576,13,FALSE))),0),2)</f>
        <v>0</v>
      </c>
    </row>
    <row r="2326" spans="18:55" x14ac:dyDescent="0.25">
      <c r="R2326" s="258"/>
      <c r="U2326">
        <f>ROUND(IFERROR(SUM(T2326*(VLOOKUP(S2326,API!1:1048576,13,FALSE))),0),2)</f>
        <v>0</v>
      </c>
      <c r="V2326">
        <f>ROUND(SUMIF(Investionen!A4:A5200,S2326,Investionen!G4:G5200),2)</f>
        <v>0</v>
      </c>
      <c r="BA2326" s="53"/>
      <c r="BB2326" s="53">
        <f>ROUND(SUMIF(Transaktionen!A4:A5200,BA2326,Transaktionen!B4:B5200),8)</f>
        <v>0</v>
      </c>
      <c r="BC2326" s="53">
        <f>ROUND(IFERROR(SUM(BB2326*(VLOOKUP(BA2326,API!1:1048576,13,FALSE))),0),2)</f>
        <v>0</v>
      </c>
    </row>
    <row r="2327" spans="18:55" x14ac:dyDescent="0.25">
      <c r="R2327" s="258"/>
      <c r="U2327">
        <f>ROUND(IFERROR(SUM(T2327*(VLOOKUP(S2327,API!1:1048576,13,FALSE))),0),2)</f>
        <v>0</v>
      </c>
      <c r="V2327">
        <f>ROUND(SUMIF(Investionen!A4:A5200,S2327,Investionen!G4:G5200),2)</f>
        <v>0</v>
      </c>
      <c r="BA2327" s="53"/>
      <c r="BB2327" s="53">
        <f>ROUND(SUMIF(Transaktionen!A4:A5200,BA2327,Transaktionen!B4:B5200),8)</f>
        <v>0</v>
      </c>
      <c r="BC2327" s="53">
        <f>ROUND(IFERROR(SUM(BB2327*(VLOOKUP(BA2327,API!1:1048576,13,FALSE))),0),2)</f>
        <v>0</v>
      </c>
    </row>
    <row r="2328" spans="18:55" x14ac:dyDescent="0.25">
      <c r="R2328" s="258"/>
      <c r="U2328">
        <f>ROUND(IFERROR(SUM(T2328*(VLOOKUP(S2328,API!1:1048576,13,FALSE))),0),2)</f>
        <v>0</v>
      </c>
      <c r="V2328">
        <f>ROUND(SUMIF(Investionen!A4:A5200,S2328,Investionen!G4:G5200),2)</f>
        <v>0</v>
      </c>
      <c r="BA2328" s="53"/>
      <c r="BB2328" s="53">
        <f>ROUND(SUMIF(Transaktionen!A4:A5200,BA2328,Transaktionen!B4:B5200),8)</f>
        <v>0</v>
      </c>
      <c r="BC2328" s="53">
        <f>ROUND(IFERROR(SUM(BB2328*(VLOOKUP(BA2328,API!1:1048576,13,FALSE))),0),2)</f>
        <v>0</v>
      </c>
    </row>
    <row r="2329" spans="18:55" x14ac:dyDescent="0.25">
      <c r="R2329" s="258"/>
      <c r="U2329">
        <f>ROUND(IFERROR(SUM(T2329*(VLOOKUP(S2329,API!1:1048576,13,FALSE))),0),2)</f>
        <v>0</v>
      </c>
      <c r="V2329">
        <f>ROUND(SUMIF(Investionen!A4:A5200,S2329,Investionen!G4:G5200),2)</f>
        <v>0</v>
      </c>
      <c r="BA2329" s="53"/>
      <c r="BB2329" s="53">
        <f>ROUND(SUMIF(Transaktionen!A4:A5200,BA2329,Transaktionen!B4:B5200),8)</f>
        <v>0</v>
      </c>
      <c r="BC2329" s="53">
        <f>ROUND(IFERROR(SUM(BB2329*(VLOOKUP(BA2329,API!1:1048576,13,FALSE))),0),2)</f>
        <v>0</v>
      </c>
    </row>
    <row r="2330" spans="18:55" x14ac:dyDescent="0.25">
      <c r="R2330" s="258"/>
      <c r="U2330">
        <f>ROUND(IFERROR(SUM(T2330*(VLOOKUP(S2330,API!1:1048576,13,FALSE))),0),2)</f>
        <v>0</v>
      </c>
      <c r="V2330">
        <f>ROUND(SUMIF(Investionen!A4:A5200,S2330,Investionen!G4:G5200),2)</f>
        <v>0</v>
      </c>
      <c r="BA2330" s="53"/>
      <c r="BB2330" s="53">
        <f>ROUND(SUMIF(Transaktionen!A4:A5200,BA2330,Transaktionen!B4:B5200),8)</f>
        <v>0</v>
      </c>
      <c r="BC2330" s="53">
        <f>ROUND(IFERROR(SUM(BB2330*(VLOOKUP(BA2330,API!1:1048576,13,FALSE))),0),2)</f>
        <v>0</v>
      </c>
    </row>
    <row r="2331" spans="18:55" x14ac:dyDescent="0.25">
      <c r="R2331" s="258"/>
      <c r="U2331">
        <f>ROUND(IFERROR(SUM(T2331*(VLOOKUP(S2331,API!1:1048576,13,FALSE))),0),2)</f>
        <v>0</v>
      </c>
      <c r="V2331">
        <f>ROUND(SUMIF(Investionen!A4:A5200,S2331,Investionen!G4:G5200),2)</f>
        <v>0</v>
      </c>
      <c r="BA2331" s="53"/>
      <c r="BB2331" s="53">
        <f>ROUND(SUMIF(Transaktionen!A4:A5200,BA2331,Transaktionen!B4:B5200),8)</f>
        <v>0</v>
      </c>
      <c r="BC2331" s="53">
        <f>ROUND(IFERROR(SUM(BB2331*(VLOOKUP(BA2331,API!1:1048576,13,FALSE))),0),2)</f>
        <v>0</v>
      </c>
    </row>
    <row r="2332" spans="18:55" x14ac:dyDescent="0.25">
      <c r="R2332" s="258"/>
      <c r="U2332">
        <f>ROUND(IFERROR(SUM(T2332*(VLOOKUP(S2332,API!1:1048576,13,FALSE))),0),2)</f>
        <v>0</v>
      </c>
      <c r="V2332">
        <f>ROUND(SUMIF(Investionen!A4:A5200,S2332,Investionen!G4:G5200),2)</f>
        <v>0</v>
      </c>
      <c r="BA2332" s="53"/>
      <c r="BB2332" s="53">
        <f>ROUND(SUMIF(Transaktionen!A4:A5200,BA2332,Transaktionen!B4:B5200),8)</f>
        <v>0</v>
      </c>
      <c r="BC2332" s="53">
        <f>ROUND(IFERROR(SUM(BB2332*(VLOOKUP(BA2332,API!1:1048576,13,FALSE))),0),2)</f>
        <v>0</v>
      </c>
    </row>
    <row r="2333" spans="18:55" x14ac:dyDescent="0.25">
      <c r="R2333" s="258"/>
      <c r="U2333">
        <f>ROUND(IFERROR(SUM(T2333*(VLOOKUP(S2333,API!1:1048576,13,FALSE))),0),2)</f>
        <v>0</v>
      </c>
      <c r="V2333">
        <f>ROUND(SUMIF(Investionen!A4:A5200,S2333,Investionen!G4:G5200),2)</f>
        <v>0</v>
      </c>
      <c r="BA2333" s="53"/>
      <c r="BB2333" s="53">
        <f>ROUND(SUMIF(Transaktionen!A4:A5200,BA2333,Transaktionen!B4:B5200),8)</f>
        <v>0</v>
      </c>
      <c r="BC2333" s="53">
        <f>ROUND(IFERROR(SUM(BB2333*(VLOOKUP(BA2333,API!1:1048576,13,FALSE))),0),2)</f>
        <v>0</v>
      </c>
    </row>
    <row r="2334" spans="18:55" x14ac:dyDescent="0.25">
      <c r="R2334" s="258"/>
      <c r="U2334">
        <f>ROUND(IFERROR(SUM(T2334*(VLOOKUP(S2334,API!1:1048576,13,FALSE))),0),2)</f>
        <v>0</v>
      </c>
      <c r="V2334">
        <f>ROUND(SUMIF(Investionen!A4:A5200,S2334,Investionen!G4:G5200),2)</f>
        <v>0</v>
      </c>
      <c r="BA2334" s="53"/>
      <c r="BB2334" s="53">
        <f>ROUND(SUMIF(Transaktionen!A4:A5200,BA2334,Transaktionen!B4:B5200),8)</f>
        <v>0</v>
      </c>
      <c r="BC2334" s="53">
        <f>ROUND(IFERROR(SUM(BB2334*(VLOOKUP(BA2334,API!1:1048576,13,FALSE))),0),2)</f>
        <v>0</v>
      </c>
    </row>
    <row r="2335" spans="18:55" x14ac:dyDescent="0.25">
      <c r="R2335" s="258"/>
      <c r="U2335">
        <f>ROUND(IFERROR(SUM(T2335*(VLOOKUP(S2335,API!1:1048576,13,FALSE))),0),2)</f>
        <v>0</v>
      </c>
      <c r="V2335">
        <f>ROUND(SUMIF(Investionen!A4:A5200,S2335,Investionen!G4:G5200),2)</f>
        <v>0</v>
      </c>
      <c r="BA2335" s="53"/>
      <c r="BB2335" s="53">
        <f>ROUND(SUMIF(Transaktionen!A4:A5200,BA2335,Transaktionen!B4:B5200),8)</f>
        <v>0</v>
      </c>
      <c r="BC2335" s="53">
        <f>ROUND(IFERROR(SUM(BB2335*(VLOOKUP(BA2335,API!1:1048576,13,FALSE))),0),2)</f>
        <v>0</v>
      </c>
    </row>
    <row r="2336" spans="18:55" x14ac:dyDescent="0.25">
      <c r="R2336" s="258"/>
      <c r="U2336">
        <f>ROUND(IFERROR(SUM(T2336*(VLOOKUP(S2336,API!1:1048576,13,FALSE))),0),2)</f>
        <v>0</v>
      </c>
      <c r="V2336">
        <f>ROUND(SUMIF(Investionen!A4:A5200,S2336,Investionen!G4:G5200),2)</f>
        <v>0</v>
      </c>
      <c r="BA2336" s="53"/>
      <c r="BB2336" s="53">
        <f>ROUND(SUMIF(Transaktionen!A4:A5200,BA2336,Transaktionen!B4:B5200),8)</f>
        <v>0</v>
      </c>
      <c r="BC2336" s="53">
        <f>ROUND(IFERROR(SUM(BB2336*(VLOOKUP(BA2336,API!1:1048576,13,FALSE))),0),2)</f>
        <v>0</v>
      </c>
    </row>
    <row r="2337" spans="18:55" x14ac:dyDescent="0.25">
      <c r="R2337" s="258"/>
      <c r="U2337">
        <f>ROUND(IFERROR(SUM(T2337*(VLOOKUP(S2337,API!1:1048576,13,FALSE))),0),2)</f>
        <v>0</v>
      </c>
      <c r="V2337">
        <f>ROUND(SUMIF(Investionen!A4:A5200,S2337,Investionen!G4:G5200),2)</f>
        <v>0</v>
      </c>
      <c r="BA2337" s="53"/>
      <c r="BB2337" s="53">
        <f>ROUND(SUMIF(Transaktionen!A4:A5200,BA2337,Transaktionen!B4:B5200),8)</f>
        <v>0</v>
      </c>
      <c r="BC2337" s="53">
        <f>ROUND(IFERROR(SUM(BB2337*(VLOOKUP(BA2337,API!1:1048576,13,FALSE))),0),2)</f>
        <v>0</v>
      </c>
    </row>
    <row r="2338" spans="18:55" x14ac:dyDescent="0.25">
      <c r="R2338" s="258"/>
      <c r="U2338">
        <f>ROUND(IFERROR(SUM(T2338*(VLOOKUP(S2338,API!1:1048576,13,FALSE))),0),2)</f>
        <v>0</v>
      </c>
      <c r="V2338">
        <f>ROUND(SUMIF(Investionen!A4:A5200,S2338,Investionen!G4:G5200),2)</f>
        <v>0</v>
      </c>
      <c r="BA2338" s="53"/>
      <c r="BB2338" s="53">
        <f>ROUND(SUMIF(Transaktionen!A4:A5200,BA2338,Transaktionen!B4:B5200),8)</f>
        <v>0</v>
      </c>
      <c r="BC2338" s="53">
        <f>ROUND(IFERROR(SUM(BB2338*(VLOOKUP(BA2338,API!1:1048576,13,FALSE))),0),2)</f>
        <v>0</v>
      </c>
    </row>
    <row r="2339" spans="18:55" x14ac:dyDescent="0.25">
      <c r="R2339" s="258"/>
      <c r="U2339">
        <f>ROUND(IFERROR(SUM(T2339*(VLOOKUP(S2339,API!1:1048576,13,FALSE))),0),2)</f>
        <v>0</v>
      </c>
      <c r="V2339">
        <f>ROUND(SUMIF(Investionen!A4:A5200,S2339,Investionen!G4:G5200),2)</f>
        <v>0</v>
      </c>
      <c r="BA2339" s="53"/>
      <c r="BB2339" s="53">
        <f>ROUND(SUMIF(Transaktionen!A4:A5200,BA2339,Transaktionen!B4:B5200),8)</f>
        <v>0</v>
      </c>
      <c r="BC2339" s="53">
        <f>ROUND(IFERROR(SUM(BB2339*(VLOOKUP(BA2339,API!1:1048576,13,FALSE))),0),2)</f>
        <v>0</v>
      </c>
    </row>
    <row r="2340" spans="18:55" x14ac:dyDescent="0.25">
      <c r="R2340" s="258"/>
      <c r="U2340">
        <f>ROUND(IFERROR(SUM(T2340*(VLOOKUP(S2340,API!1:1048576,13,FALSE))),0),2)</f>
        <v>0</v>
      </c>
      <c r="V2340">
        <f>ROUND(SUMIF(Investionen!A4:A5200,S2340,Investionen!G4:G5200),2)</f>
        <v>0</v>
      </c>
      <c r="BA2340" s="53"/>
      <c r="BB2340" s="53">
        <f>ROUND(SUMIF(Transaktionen!A4:A5200,BA2340,Transaktionen!B4:B5200),8)</f>
        <v>0</v>
      </c>
      <c r="BC2340" s="53">
        <f>ROUND(IFERROR(SUM(BB2340*(VLOOKUP(BA2340,API!1:1048576,13,FALSE))),0),2)</f>
        <v>0</v>
      </c>
    </row>
    <row r="2341" spans="18:55" x14ac:dyDescent="0.25">
      <c r="R2341" s="258"/>
      <c r="U2341">
        <f>ROUND(IFERROR(SUM(T2341*(VLOOKUP(S2341,API!1:1048576,13,FALSE))),0),2)</f>
        <v>0</v>
      </c>
      <c r="V2341">
        <f>ROUND(SUMIF(Investionen!A4:A5200,S2341,Investionen!G4:G5200),2)</f>
        <v>0</v>
      </c>
      <c r="BA2341" s="53"/>
      <c r="BB2341" s="53">
        <f>ROUND(SUMIF(Transaktionen!A4:A5200,BA2341,Transaktionen!B4:B5200),8)</f>
        <v>0</v>
      </c>
      <c r="BC2341" s="53">
        <f>ROUND(IFERROR(SUM(BB2341*(VLOOKUP(BA2341,API!1:1048576,13,FALSE))),0),2)</f>
        <v>0</v>
      </c>
    </row>
    <row r="2342" spans="18:55" x14ac:dyDescent="0.25">
      <c r="R2342" s="258"/>
      <c r="U2342">
        <f>ROUND(IFERROR(SUM(T2342*(VLOOKUP(S2342,API!1:1048576,13,FALSE))),0),2)</f>
        <v>0</v>
      </c>
      <c r="V2342">
        <f>ROUND(SUMIF(Investionen!A4:A5200,S2342,Investionen!G4:G5200),2)</f>
        <v>0</v>
      </c>
      <c r="BA2342" s="53"/>
      <c r="BB2342" s="53">
        <f>ROUND(SUMIF(Transaktionen!A4:A5200,BA2342,Transaktionen!B4:B5200),8)</f>
        <v>0</v>
      </c>
      <c r="BC2342" s="53">
        <f>ROUND(IFERROR(SUM(BB2342*(VLOOKUP(BA2342,API!1:1048576,13,FALSE))),0),2)</f>
        <v>0</v>
      </c>
    </row>
    <row r="2343" spans="18:55" x14ac:dyDescent="0.25">
      <c r="R2343" s="258"/>
      <c r="U2343">
        <f>ROUND(IFERROR(SUM(T2343*(VLOOKUP(S2343,API!1:1048576,13,FALSE))),0),2)</f>
        <v>0</v>
      </c>
      <c r="V2343">
        <f>ROUND(SUMIF(Investionen!A4:A5200,S2343,Investionen!G4:G5200),2)</f>
        <v>0</v>
      </c>
      <c r="BA2343" s="53"/>
      <c r="BB2343" s="53">
        <f>ROUND(SUMIF(Transaktionen!A4:A5200,BA2343,Transaktionen!B4:B5200),8)</f>
        <v>0</v>
      </c>
      <c r="BC2343" s="53">
        <f>ROUND(IFERROR(SUM(BB2343*(VLOOKUP(BA2343,API!1:1048576,13,FALSE))),0),2)</f>
        <v>0</v>
      </c>
    </row>
    <row r="2344" spans="18:55" x14ac:dyDescent="0.25">
      <c r="R2344" s="258"/>
      <c r="U2344">
        <f>ROUND(IFERROR(SUM(T2344*(VLOOKUP(S2344,API!1:1048576,13,FALSE))),0),2)</f>
        <v>0</v>
      </c>
      <c r="V2344">
        <f>ROUND(SUMIF(Investionen!A4:A5200,S2344,Investionen!G4:G5200),2)</f>
        <v>0</v>
      </c>
      <c r="BA2344" s="53"/>
      <c r="BB2344" s="53">
        <f>ROUND(SUMIF(Transaktionen!A4:A5200,BA2344,Transaktionen!B4:B5200),8)</f>
        <v>0</v>
      </c>
      <c r="BC2344" s="53">
        <f>ROUND(IFERROR(SUM(BB2344*(VLOOKUP(BA2344,API!1:1048576,13,FALSE))),0),2)</f>
        <v>0</v>
      </c>
    </row>
    <row r="2345" spans="18:55" x14ac:dyDescent="0.25">
      <c r="R2345" s="258"/>
      <c r="U2345">
        <f>ROUND(IFERROR(SUM(T2345*(VLOOKUP(S2345,API!1:1048576,13,FALSE))),0),2)</f>
        <v>0</v>
      </c>
      <c r="V2345">
        <f>ROUND(SUMIF(Investionen!A4:A5200,S2345,Investionen!G4:G5200),2)</f>
        <v>0</v>
      </c>
      <c r="BA2345" s="53"/>
      <c r="BB2345" s="53">
        <f>ROUND(SUMIF(Transaktionen!A4:A5200,BA2345,Transaktionen!B4:B5200),8)</f>
        <v>0</v>
      </c>
      <c r="BC2345" s="53">
        <f>ROUND(IFERROR(SUM(BB2345*(VLOOKUP(BA2345,API!1:1048576,13,FALSE))),0),2)</f>
        <v>0</v>
      </c>
    </row>
    <row r="2346" spans="18:55" x14ac:dyDescent="0.25">
      <c r="R2346" s="258"/>
      <c r="U2346">
        <f>ROUND(IFERROR(SUM(T2346*(VLOOKUP(S2346,API!1:1048576,13,FALSE))),0),2)</f>
        <v>0</v>
      </c>
      <c r="V2346">
        <f>ROUND(SUMIF(Investionen!A4:A5200,S2346,Investionen!G4:G5200),2)</f>
        <v>0</v>
      </c>
      <c r="BA2346" s="53"/>
      <c r="BB2346" s="53">
        <f>ROUND(SUMIF(Transaktionen!A4:A5200,BA2346,Transaktionen!B4:B5200),8)</f>
        <v>0</v>
      </c>
      <c r="BC2346" s="53">
        <f>ROUND(IFERROR(SUM(BB2346*(VLOOKUP(BA2346,API!1:1048576,13,FALSE))),0),2)</f>
        <v>0</v>
      </c>
    </row>
    <row r="2347" spans="18:55" x14ac:dyDescent="0.25">
      <c r="R2347" s="258"/>
      <c r="U2347">
        <f>ROUND(IFERROR(SUM(T2347*(VLOOKUP(S2347,API!1:1048576,13,FALSE))),0),2)</f>
        <v>0</v>
      </c>
      <c r="V2347">
        <f>ROUND(SUMIF(Investionen!A4:A5200,S2347,Investionen!G4:G5200),2)</f>
        <v>0</v>
      </c>
      <c r="BA2347" s="53"/>
      <c r="BB2347" s="53">
        <f>ROUND(SUMIF(Transaktionen!A4:A5200,BA2347,Transaktionen!B4:B5200),8)</f>
        <v>0</v>
      </c>
      <c r="BC2347" s="53">
        <f>ROUND(IFERROR(SUM(BB2347*(VLOOKUP(BA2347,API!1:1048576,13,FALSE))),0),2)</f>
        <v>0</v>
      </c>
    </row>
    <row r="2348" spans="18:55" x14ac:dyDescent="0.25">
      <c r="R2348" s="258"/>
      <c r="U2348">
        <f>ROUND(IFERROR(SUM(T2348*(VLOOKUP(S2348,API!1:1048576,13,FALSE))),0),2)</f>
        <v>0</v>
      </c>
      <c r="V2348">
        <f>ROUND(SUMIF(Investionen!A4:A5200,S2348,Investionen!G4:G5200),2)</f>
        <v>0</v>
      </c>
      <c r="BA2348" s="53"/>
      <c r="BB2348" s="53">
        <f>ROUND(SUMIF(Transaktionen!A4:A5200,BA2348,Transaktionen!B4:B5200),8)</f>
        <v>0</v>
      </c>
      <c r="BC2348" s="53">
        <f>ROUND(IFERROR(SUM(BB2348*(VLOOKUP(BA2348,API!1:1048576,13,FALSE))),0),2)</f>
        <v>0</v>
      </c>
    </row>
    <row r="2349" spans="18:55" x14ac:dyDescent="0.25">
      <c r="R2349" s="258"/>
      <c r="U2349">
        <f>ROUND(IFERROR(SUM(T2349*(VLOOKUP(S2349,API!1:1048576,13,FALSE))),0),2)</f>
        <v>0</v>
      </c>
      <c r="V2349">
        <f>ROUND(SUMIF(Investionen!A4:A5200,S2349,Investionen!G4:G5200),2)</f>
        <v>0</v>
      </c>
      <c r="BA2349" s="53"/>
      <c r="BB2349" s="53">
        <f>ROUND(SUMIF(Transaktionen!A4:A5200,BA2349,Transaktionen!B4:B5200),8)</f>
        <v>0</v>
      </c>
      <c r="BC2349" s="53">
        <f>ROUND(IFERROR(SUM(BB2349*(VLOOKUP(BA2349,API!1:1048576,13,FALSE))),0),2)</f>
        <v>0</v>
      </c>
    </row>
    <row r="2350" spans="18:55" x14ac:dyDescent="0.25">
      <c r="R2350" s="258"/>
      <c r="U2350">
        <f>ROUND(IFERROR(SUM(T2350*(VLOOKUP(S2350,API!1:1048576,13,FALSE))),0),2)</f>
        <v>0</v>
      </c>
      <c r="V2350">
        <f>ROUND(SUMIF(Investionen!A4:A5200,S2350,Investionen!G4:G5200),2)</f>
        <v>0</v>
      </c>
      <c r="BA2350" s="53"/>
      <c r="BB2350" s="53">
        <f>ROUND(SUMIF(Transaktionen!A4:A5200,BA2350,Transaktionen!B4:B5200),8)</f>
        <v>0</v>
      </c>
      <c r="BC2350" s="53">
        <f>ROUND(IFERROR(SUM(BB2350*(VLOOKUP(BA2350,API!1:1048576,13,FALSE))),0),2)</f>
        <v>0</v>
      </c>
    </row>
    <row r="2351" spans="18:55" x14ac:dyDescent="0.25">
      <c r="R2351" s="258"/>
      <c r="U2351">
        <f>ROUND(IFERROR(SUM(T2351*(VLOOKUP(S2351,API!1:1048576,13,FALSE))),0),2)</f>
        <v>0</v>
      </c>
      <c r="V2351">
        <f>ROUND(SUMIF(Investionen!A4:A5200,S2351,Investionen!G4:G5200),2)</f>
        <v>0</v>
      </c>
      <c r="BA2351" s="53"/>
      <c r="BB2351" s="53">
        <f>ROUND(SUMIF(Transaktionen!A4:A5200,BA2351,Transaktionen!B4:B5200),8)</f>
        <v>0</v>
      </c>
      <c r="BC2351" s="53">
        <f>ROUND(IFERROR(SUM(BB2351*(VLOOKUP(BA2351,API!1:1048576,13,FALSE))),0),2)</f>
        <v>0</v>
      </c>
    </row>
    <row r="2352" spans="18:55" x14ac:dyDescent="0.25">
      <c r="R2352" s="258"/>
      <c r="U2352">
        <f>ROUND(IFERROR(SUM(T2352*(VLOOKUP(S2352,API!1:1048576,13,FALSE))),0),2)</f>
        <v>0</v>
      </c>
      <c r="V2352">
        <f>ROUND(SUMIF(Investionen!A4:A5200,S2352,Investionen!G4:G5200),2)</f>
        <v>0</v>
      </c>
      <c r="BA2352" s="53"/>
      <c r="BB2352" s="53">
        <f>ROUND(SUMIF(Transaktionen!A4:A5200,BA2352,Transaktionen!B4:B5200),8)</f>
        <v>0</v>
      </c>
      <c r="BC2352" s="53">
        <f>ROUND(IFERROR(SUM(BB2352*(VLOOKUP(BA2352,API!1:1048576,13,FALSE))),0),2)</f>
        <v>0</v>
      </c>
    </row>
    <row r="2353" spans="18:55" x14ac:dyDescent="0.25">
      <c r="R2353" s="258"/>
      <c r="U2353">
        <f>ROUND(IFERROR(SUM(T2353*(VLOOKUP(S2353,API!1:1048576,13,FALSE))),0),2)</f>
        <v>0</v>
      </c>
      <c r="V2353">
        <f>ROUND(SUMIF(Investionen!A4:A5200,S2353,Investionen!G4:G5200),2)</f>
        <v>0</v>
      </c>
      <c r="BA2353" s="53"/>
      <c r="BB2353" s="53">
        <f>ROUND(SUMIF(Transaktionen!A4:A5200,BA2353,Transaktionen!B4:B5200),8)</f>
        <v>0</v>
      </c>
      <c r="BC2353" s="53">
        <f>ROUND(IFERROR(SUM(BB2353*(VLOOKUP(BA2353,API!1:1048576,13,FALSE))),0),2)</f>
        <v>0</v>
      </c>
    </row>
    <row r="2354" spans="18:55" x14ac:dyDescent="0.25">
      <c r="R2354" s="258"/>
      <c r="U2354">
        <f>ROUND(IFERROR(SUM(T2354*(VLOOKUP(S2354,API!1:1048576,13,FALSE))),0),2)</f>
        <v>0</v>
      </c>
      <c r="V2354">
        <f>ROUND(SUMIF(Investionen!A4:A5200,S2354,Investionen!G4:G5200),2)</f>
        <v>0</v>
      </c>
      <c r="BA2354" s="53"/>
      <c r="BB2354" s="53">
        <f>ROUND(SUMIF(Transaktionen!A4:A5200,BA2354,Transaktionen!B4:B5200),8)</f>
        <v>0</v>
      </c>
      <c r="BC2354" s="53">
        <f>ROUND(IFERROR(SUM(BB2354*(VLOOKUP(BA2354,API!1:1048576,13,FALSE))),0),2)</f>
        <v>0</v>
      </c>
    </row>
    <row r="2355" spans="18:55" x14ac:dyDescent="0.25">
      <c r="R2355" s="258"/>
      <c r="U2355">
        <f>ROUND(IFERROR(SUM(T2355*(VLOOKUP(S2355,API!1:1048576,13,FALSE))),0),2)</f>
        <v>0</v>
      </c>
      <c r="V2355">
        <f>ROUND(SUMIF(Investionen!A4:A5200,S2355,Investionen!G4:G5200),2)</f>
        <v>0</v>
      </c>
      <c r="BA2355" s="53"/>
      <c r="BB2355" s="53">
        <f>ROUND(SUMIF(Transaktionen!A4:A5200,BA2355,Transaktionen!B4:B5200),8)</f>
        <v>0</v>
      </c>
      <c r="BC2355" s="53">
        <f>ROUND(IFERROR(SUM(BB2355*(VLOOKUP(BA2355,API!1:1048576,13,FALSE))),0),2)</f>
        <v>0</v>
      </c>
    </row>
    <row r="2356" spans="18:55" x14ac:dyDescent="0.25">
      <c r="R2356" s="258"/>
      <c r="U2356">
        <f>ROUND(IFERROR(SUM(T2356*(VLOOKUP(S2356,API!1:1048576,13,FALSE))),0),2)</f>
        <v>0</v>
      </c>
      <c r="V2356">
        <f>ROUND(SUMIF(Investionen!A4:A5200,S2356,Investionen!G4:G5200),2)</f>
        <v>0</v>
      </c>
      <c r="BA2356" s="53"/>
      <c r="BB2356" s="53">
        <f>ROUND(SUMIF(Transaktionen!A4:A5200,BA2356,Transaktionen!B4:B5200),8)</f>
        <v>0</v>
      </c>
      <c r="BC2356" s="53">
        <f>ROUND(IFERROR(SUM(BB2356*(VLOOKUP(BA2356,API!1:1048576,13,FALSE))),0),2)</f>
        <v>0</v>
      </c>
    </row>
    <row r="2357" spans="18:55" x14ac:dyDescent="0.25">
      <c r="R2357" s="258"/>
      <c r="U2357">
        <f>ROUND(IFERROR(SUM(T2357*(VLOOKUP(S2357,API!1:1048576,13,FALSE))),0),2)</f>
        <v>0</v>
      </c>
      <c r="V2357">
        <f>ROUND(SUMIF(Investionen!A4:A5200,S2357,Investionen!G4:G5200),2)</f>
        <v>0</v>
      </c>
      <c r="BA2357" s="53"/>
      <c r="BB2357" s="53">
        <f>ROUND(SUMIF(Transaktionen!A4:A5200,BA2357,Transaktionen!B4:B5200),8)</f>
        <v>0</v>
      </c>
      <c r="BC2357" s="53">
        <f>ROUND(IFERROR(SUM(BB2357*(VLOOKUP(BA2357,API!1:1048576,13,FALSE))),0),2)</f>
        <v>0</v>
      </c>
    </row>
    <row r="2358" spans="18:55" x14ac:dyDescent="0.25">
      <c r="R2358" s="258"/>
      <c r="U2358">
        <f>ROUND(IFERROR(SUM(T2358*(VLOOKUP(S2358,API!1:1048576,13,FALSE))),0),2)</f>
        <v>0</v>
      </c>
      <c r="V2358">
        <f>ROUND(SUMIF(Investionen!A4:A5200,S2358,Investionen!G4:G5200),2)</f>
        <v>0</v>
      </c>
      <c r="BA2358" s="53"/>
      <c r="BB2358" s="53">
        <f>ROUND(SUMIF(Transaktionen!A4:A5200,BA2358,Transaktionen!B4:B5200),8)</f>
        <v>0</v>
      </c>
      <c r="BC2358" s="53">
        <f>ROUND(IFERROR(SUM(BB2358*(VLOOKUP(BA2358,API!1:1048576,13,FALSE))),0),2)</f>
        <v>0</v>
      </c>
    </row>
    <row r="2359" spans="18:55" x14ac:dyDescent="0.25">
      <c r="R2359" s="258"/>
      <c r="U2359">
        <f>ROUND(IFERROR(SUM(T2359*(VLOOKUP(S2359,API!1:1048576,13,FALSE))),0),2)</f>
        <v>0</v>
      </c>
      <c r="V2359">
        <f>ROUND(SUMIF(Investionen!A4:A5200,S2359,Investionen!G4:G5200),2)</f>
        <v>0</v>
      </c>
      <c r="BA2359" s="53"/>
      <c r="BB2359" s="53">
        <f>ROUND(SUMIF(Transaktionen!A4:A5200,BA2359,Transaktionen!B4:B5200),8)</f>
        <v>0</v>
      </c>
      <c r="BC2359" s="53">
        <f>ROUND(IFERROR(SUM(BB2359*(VLOOKUP(BA2359,API!1:1048576,13,FALSE))),0),2)</f>
        <v>0</v>
      </c>
    </row>
    <row r="2360" spans="18:55" x14ac:dyDescent="0.25">
      <c r="R2360" s="258"/>
      <c r="U2360">
        <f>ROUND(IFERROR(SUM(T2360*(VLOOKUP(S2360,API!1:1048576,13,FALSE))),0),2)</f>
        <v>0</v>
      </c>
      <c r="V2360">
        <f>ROUND(SUMIF(Investionen!A4:A5200,S2360,Investionen!G4:G5200),2)</f>
        <v>0</v>
      </c>
      <c r="BA2360" s="53"/>
      <c r="BB2360" s="53">
        <f>ROUND(SUMIF(Transaktionen!A4:A5200,BA2360,Transaktionen!B4:B5200),8)</f>
        <v>0</v>
      </c>
      <c r="BC2360" s="53">
        <f>ROUND(IFERROR(SUM(BB2360*(VLOOKUP(BA2360,API!1:1048576,13,FALSE))),0),2)</f>
        <v>0</v>
      </c>
    </row>
    <row r="2361" spans="18:55" x14ac:dyDescent="0.25">
      <c r="R2361" s="258"/>
      <c r="U2361">
        <f>ROUND(IFERROR(SUM(T2361*(VLOOKUP(S2361,API!1:1048576,13,FALSE))),0),2)</f>
        <v>0</v>
      </c>
      <c r="V2361">
        <f>ROUND(SUMIF(Investionen!A4:A5200,S2361,Investionen!G4:G5200),2)</f>
        <v>0</v>
      </c>
      <c r="BA2361" s="53"/>
      <c r="BB2361" s="53">
        <f>ROUND(SUMIF(Transaktionen!A4:A5200,BA2361,Transaktionen!B4:B5200),8)</f>
        <v>0</v>
      </c>
      <c r="BC2361" s="53">
        <f>ROUND(IFERROR(SUM(BB2361*(VLOOKUP(BA2361,API!1:1048576,13,FALSE))),0),2)</f>
        <v>0</v>
      </c>
    </row>
    <row r="2362" spans="18:55" x14ac:dyDescent="0.25">
      <c r="R2362" s="258"/>
      <c r="U2362">
        <f>ROUND(IFERROR(SUM(T2362*(VLOOKUP(S2362,API!1:1048576,13,FALSE))),0),2)</f>
        <v>0</v>
      </c>
      <c r="V2362">
        <f>ROUND(SUMIF(Investionen!A4:A5200,S2362,Investionen!G4:G5200),2)</f>
        <v>0</v>
      </c>
      <c r="BA2362" s="53"/>
      <c r="BB2362" s="53">
        <f>ROUND(SUMIF(Transaktionen!A4:A5200,BA2362,Transaktionen!B4:B5200),8)</f>
        <v>0</v>
      </c>
      <c r="BC2362" s="53">
        <f>ROUND(IFERROR(SUM(BB2362*(VLOOKUP(BA2362,API!1:1048576,13,FALSE))),0),2)</f>
        <v>0</v>
      </c>
    </row>
    <row r="2363" spans="18:55" x14ac:dyDescent="0.25">
      <c r="R2363" s="258"/>
      <c r="U2363">
        <f>ROUND(IFERROR(SUM(T2363*(VLOOKUP(S2363,API!1:1048576,13,FALSE))),0),2)</f>
        <v>0</v>
      </c>
      <c r="V2363">
        <f>ROUND(SUMIF(Investionen!A4:A5200,S2363,Investionen!G4:G5200),2)</f>
        <v>0</v>
      </c>
      <c r="BA2363" s="53"/>
      <c r="BB2363" s="53">
        <f>ROUND(SUMIF(Transaktionen!A4:A5200,BA2363,Transaktionen!B4:B5200),8)</f>
        <v>0</v>
      </c>
      <c r="BC2363" s="53">
        <f>ROUND(IFERROR(SUM(BB2363*(VLOOKUP(BA2363,API!1:1048576,13,FALSE))),0),2)</f>
        <v>0</v>
      </c>
    </row>
    <row r="2364" spans="18:55" x14ac:dyDescent="0.25">
      <c r="R2364" s="258"/>
      <c r="U2364">
        <f>ROUND(IFERROR(SUM(T2364*(VLOOKUP(S2364,API!1:1048576,13,FALSE))),0),2)</f>
        <v>0</v>
      </c>
      <c r="V2364">
        <f>ROUND(SUMIF(Investionen!A4:A5200,S2364,Investionen!G4:G5200),2)</f>
        <v>0</v>
      </c>
      <c r="BA2364" s="53"/>
      <c r="BB2364" s="53">
        <f>ROUND(SUMIF(Transaktionen!A4:A5200,BA2364,Transaktionen!B4:B5200),8)</f>
        <v>0</v>
      </c>
      <c r="BC2364" s="53">
        <f>ROUND(IFERROR(SUM(BB2364*(VLOOKUP(BA2364,API!1:1048576,13,FALSE))),0),2)</f>
        <v>0</v>
      </c>
    </row>
    <row r="2365" spans="18:55" x14ac:dyDescent="0.25">
      <c r="R2365" s="258"/>
      <c r="U2365">
        <f>ROUND(IFERROR(SUM(T2365*(VLOOKUP(S2365,API!1:1048576,13,FALSE))),0),2)</f>
        <v>0</v>
      </c>
      <c r="V2365">
        <f>ROUND(SUMIF(Investionen!A4:A5200,S2365,Investionen!G4:G5200),2)</f>
        <v>0</v>
      </c>
      <c r="BA2365" s="53"/>
      <c r="BB2365" s="53">
        <f>ROUND(SUMIF(Transaktionen!A4:A5200,BA2365,Transaktionen!B4:B5200),8)</f>
        <v>0</v>
      </c>
      <c r="BC2365" s="53">
        <f>ROUND(IFERROR(SUM(BB2365*(VLOOKUP(BA2365,API!1:1048576,13,FALSE))),0),2)</f>
        <v>0</v>
      </c>
    </row>
    <row r="2366" spans="18:55" x14ac:dyDescent="0.25">
      <c r="R2366" s="258"/>
      <c r="U2366">
        <f>ROUND(IFERROR(SUM(T2366*(VLOOKUP(S2366,API!1:1048576,13,FALSE))),0),2)</f>
        <v>0</v>
      </c>
      <c r="V2366">
        <f>ROUND(SUMIF(Investionen!A4:A5200,S2366,Investionen!G4:G5200),2)</f>
        <v>0</v>
      </c>
      <c r="BA2366" s="53"/>
      <c r="BB2366" s="53">
        <f>ROUND(SUMIF(Transaktionen!A4:A5200,BA2366,Transaktionen!B4:B5200),8)</f>
        <v>0</v>
      </c>
      <c r="BC2366" s="53">
        <f>ROUND(IFERROR(SUM(BB2366*(VLOOKUP(BA2366,API!1:1048576,13,FALSE))),0),2)</f>
        <v>0</v>
      </c>
    </row>
    <row r="2367" spans="18:55" x14ac:dyDescent="0.25">
      <c r="R2367" s="258"/>
      <c r="U2367">
        <f>ROUND(IFERROR(SUM(T2367*(VLOOKUP(S2367,API!1:1048576,13,FALSE))),0),2)</f>
        <v>0</v>
      </c>
      <c r="V2367">
        <f>ROUND(SUMIF(Investionen!A4:A5200,S2367,Investionen!G4:G5200),2)</f>
        <v>0</v>
      </c>
      <c r="BA2367" s="53"/>
      <c r="BB2367" s="53">
        <f>ROUND(SUMIF(Transaktionen!A4:A5200,BA2367,Transaktionen!B4:B5200),8)</f>
        <v>0</v>
      </c>
      <c r="BC2367" s="53">
        <f>ROUND(IFERROR(SUM(BB2367*(VLOOKUP(BA2367,API!1:1048576,13,FALSE))),0),2)</f>
        <v>0</v>
      </c>
    </row>
    <row r="2368" spans="18:55" x14ac:dyDescent="0.25">
      <c r="R2368" s="258"/>
      <c r="U2368">
        <f>ROUND(IFERROR(SUM(T2368*(VLOOKUP(S2368,API!1:1048576,13,FALSE))),0),2)</f>
        <v>0</v>
      </c>
      <c r="V2368">
        <f>ROUND(SUMIF(Investionen!A4:A5200,S2368,Investionen!G4:G5200),2)</f>
        <v>0</v>
      </c>
      <c r="BA2368" s="53"/>
      <c r="BB2368" s="53">
        <f>ROUND(SUMIF(Transaktionen!A4:A5200,BA2368,Transaktionen!B4:B5200),8)</f>
        <v>0</v>
      </c>
      <c r="BC2368" s="53">
        <f>ROUND(IFERROR(SUM(BB2368*(VLOOKUP(BA2368,API!1:1048576,13,FALSE))),0),2)</f>
        <v>0</v>
      </c>
    </row>
    <row r="2369" spans="18:55" x14ac:dyDescent="0.25">
      <c r="R2369" s="258"/>
      <c r="U2369">
        <f>ROUND(IFERROR(SUM(T2369*(VLOOKUP(S2369,API!1:1048576,13,FALSE))),0),2)</f>
        <v>0</v>
      </c>
      <c r="V2369">
        <f>ROUND(SUMIF(Investionen!A4:A5200,S2369,Investionen!G4:G5200),2)</f>
        <v>0</v>
      </c>
      <c r="BA2369" s="53"/>
      <c r="BB2369" s="53">
        <f>ROUND(SUMIF(Transaktionen!A4:A5200,BA2369,Transaktionen!B4:B5200),8)</f>
        <v>0</v>
      </c>
      <c r="BC2369" s="53">
        <f>ROUND(IFERROR(SUM(BB2369*(VLOOKUP(BA2369,API!1:1048576,13,FALSE))),0),2)</f>
        <v>0</v>
      </c>
    </row>
    <row r="2370" spans="18:55" x14ac:dyDescent="0.25">
      <c r="R2370" s="258"/>
      <c r="U2370">
        <f>ROUND(IFERROR(SUM(T2370*(VLOOKUP(S2370,API!1:1048576,13,FALSE))),0),2)</f>
        <v>0</v>
      </c>
      <c r="V2370">
        <f>ROUND(SUMIF(Investionen!A4:A5200,S2370,Investionen!G4:G5200),2)</f>
        <v>0</v>
      </c>
      <c r="BA2370" s="53"/>
      <c r="BB2370" s="53">
        <f>ROUND(SUMIF(Transaktionen!A4:A5200,BA2370,Transaktionen!B4:B5200),8)</f>
        <v>0</v>
      </c>
      <c r="BC2370" s="53">
        <f>ROUND(IFERROR(SUM(BB2370*(VLOOKUP(BA2370,API!1:1048576,13,FALSE))),0),2)</f>
        <v>0</v>
      </c>
    </row>
    <row r="2371" spans="18:55" x14ac:dyDescent="0.25">
      <c r="R2371" s="258"/>
      <c r="U2371">
        <f>ROUND(IFERROR(SUM(T2371*(VLOOKUP(S2371,API!1:1048576,13,FALSE))),0),2)</f>
        <v>0</v>
      </c>
      <c r="V2371">
        <f>ROUND(SUMIF(Investionen!A4:A5200,S2371,Investionen!G4:G5200),2)</f>
        <v>0</v>
      </c>
      <c r="BA2371" s="53"/>
      <c r="BB2371" s="53">
        <f>ROUND(SUMIF(Transaktionen!A4:A5200,BA2371,Transaktionen!B4:B5200),8)</f>
        <v>0</v>
      </c>
      <c r="BC2371" s="53">
        <f>ROUND(IFERROR(SUM(BB2371*(VLOOKUP(BA2371,API!1:1048576,13,FALSE))),0),2)</f>
        <v>0</v>
      </c>
    </row>
    <row r="2372" spans="18:55" x14ac:dyDescent="0.25">
      <c r="R2372" s="258"/>
      <c r="U2372">
        <f>ROUND(IFERROR(SUM(T2372*(VLOOKUP(S2372,API!1:1048576,13,FALSE))),0),2)</f>
        <v>0</v>
      </c>
      <c r="V2372">
        <f>ROUND(SUMIF(Investionen!A4:A5200,S2372,Investionen!G4:G5200),2)</f>
        <v>0</v>
      </c>
      <c r="BA2372" s="53"/>
      <c r="BB2372" s="53">
        <f>ROUND(SUMIF(Transaktionen!A4:A5200,BA2372,Transaktionen!B4:B5200),8)</f>
        <v>0</v>
      </c>
      <c r="BC2372" s="53">
        <f>ROUND(IFERROR(SUM(BB2372*(VLOOKUP(BA2372,API!1:1048576,13,FALSE))),0),2)</f>
        <v>0</v>
      </c>
    </row>
    <row r="2373" spans="18:55" x14ac:dyDescent="0.25">
      <c r="R2373" s="258"/>
      <c r="U2373">
        <f>ROUND(IFERROR(SUM(T2373*(VLOOKUP(S2373,API!1:1048576,13,FALSE))),0),2)</f>
        <v>0</v>
      </c>
      <c r="V2373">
        <f>ROUND(SUMIF(Investionen!A4:A5200,S2373,Investionen!G4:G5200),2)</f>
        <v>0</v>
      </c>
      <c r="BA2373" s="53"/>
      <c r="BB2373" s="53">
        <f>ROUND(SUMIF(Transaktionen!A4:A5200,BA2373,Transaktionen!B4:B5200),8)</f>
        <v>0</v>
      </c>
      <c r="BC2373" s="53">
        <f>ROUND(IFERROR(SUM(BB2373*(VLOOKUP(BA2373,API!1:1048576,13,FALSE))),0),2)</f>
        <v>0</v>
      </c>
    </row>
    <row r="2374" spans="18:55" x14ac:dyDescent="0.25">
      <c r="R2374" s="258"/>
      <c r="U2374">
        <f>ROUND(IFERROR(SUM(T2374*(VLOOKUP(S2374,API!1:1048576,13,FALSE))),0),2)</f>
        <v>0</v>
      </c>
      <c r="V2374">
        <f>ROUND(SUMIF(Investionen!A4:A5200,S2374,Investionen!G4:G5200),2)</f>
        <v>0</v>
      </c>
      <c r="BA2374" s="53"/>
      <c r="BB2374" s="53">
        <f>ROUND(SUMIF(Transaktionen!A4:A5200,BA2374,Transaktionen!B4:B5200),8)</f>
        <v>0</v>
      </c>
      <c r="BC2374" s="53">
        <f>ROUND(IFERROR(SUM(BB2374*(VLOOKUP(BA2374,API!1:1048576,13,FALSE))),0),2)</f>
        <v>0</v>
      </c>
    </row>
    <row r="2375" spans="18:55" x14ac:dyDescent="0.25">
      <c r="R2375" s="258"/>
      <c r="U2375">
        <f>ROUND(IFERROR(SUM(T2375*(VLOOKUP(S2375,API!1:1048576,13,FALSE))),0),2)</f>
        <v>0</v>
      </c>
      <c r="V2375">
        <f>ROUND(SUMIF(Investionen!A4:A5200,S2375,Investionen!G4:G5200),2)</f>
        <v>0</v>
      </c>
      <c r="BA2375" s="53"/>
      <c r="BB2375" s="53">
        <f>ROUND(SUMIF(Transaktionen!A4:A5200,BA2375,Transaktionen!B4:B5200),8)</f>
        <v>0</v>
      </c>
      <c r="BC2375" s="53">
        <f>ROUND(IFERROR(SUM(BB2375*(VLOOKUP(BA2375,API!1:1048576,13,FALSE))),0),2)</f>
        <v>0</v>
      </c>
    </row>
    <row r="2376" spans="18:55" x14ac:dyDescent="0.25">
      <c r="R2376" s="258"/>
      <c r="U2376">
        <f>ROUND(IFERROR(SUM(T2376*(VLOOKUP(S2376,API!1:1048576,13,FALSE))),0),2)</f>
        <v>0</v>
      </c>
      <c r="V2376">
        <f>ROUND(SUMIF(Investionen!A4:A5200,S2376,Investionen!G4:G5200),2)</f>
        <v>0</v>
      </c>
      <c r="BA2376" s="53"/>
      <c r="BB2376" s="53">
        <f>ROUND(SUMIF(Transaktionen!A4:A5200,BA2376,Transaktionen!B4:B5200),8)</f>
        <v>0</v>
      </c>
      <c r="BC2376" s="53">
        <f>ROUND(IFERROR(SUM(BB2376*(VLOOKUP(BA2376,API!1:1048576,13,FALSE))),0),2)</f>
        <v>0</v>
      </c>
    </row>
    <row r="2377" spans="18:55" x14ac:dyDescent="0.25">
      <c r="R2377" s="258"/>
      <c r="U2377">
        <f>ROUND(IFERROR(SUM(T2377*(VLOOKUP(S2377,API!1:1048576,13,FALSE))),0),2)</f>
        <v>0</v>
      </c>
      <c r="V2377">
        <f>ROUND(SUMIF(Investionen!A4:A5200,S2377,Investionen!G4:G5200),2)</f>
        <v>0</v>
      </c>
      <c r="BA2377" s="53"/>
      <c r="BB2377" s="53">
        <f>ROUND(SUMIF(Transaktionen!A4:A5200,BA2377,Transaktionen!B4:B5200),8)</f>
        <v>0</v>
      </c>
      <c r="BC2377" s="53">
        <f>ROUND(IFERROR(SUM(BB2377*(VLOOKUP(BA2377,API!1:1048576,13,FALSE))),0),2)</f>
        <v>0</v>
      </c>
    </row>
    <row r="2378" spans="18:55" x14ac:dyDescent="0.25">
      <c r="R2378" s="258"/>
      <c r="U2378">
        <f>ROUND(IFERROR(SUM(T2378*(VLOOKUP(S2378,API!1:1048576,13,FALSE))),0),2)</f>
        <v>0</v>
      </c>
      <c r="V2378">
        <f>ROUND(SUMIF(Investionen!A4:A5200,S2378,Investionen!G4:G5200),2)</f>
        <v>0</v>
      </c>
      <c r="BA2378" s="53"/>
      <c r="BB2378" s="53">
        <f>ROUND(SUMIF(Transaktionen!A4:A5200,BA2378,Transaktionen!B4:B5200),8)</f>
        <v>0</v>
      </c>
      <c r="BC2378" s="53">
        <f>ROUND(IFERROR(SUM(BB2378*(VLOOKUP(BA2378,API!1:1048576,13,FALSE))),0),2)</f>
        <v>0</v>
      </c>
    </row>
    <row r="2379" spans="18:55" x14ac:dyDescent="0.25">
      <c r="R2379" s="258"/>
      <c r="U2379">
        <f>ROUND(IFERROR(SUM(T2379*(VLOOKUP(S2379,API!1:1048576,13,FALSE))),0),2)</f>
        <v>0</v>
      </c>
      <c r="V2379">
        <f>ROUND(SUMIF(Investionen!A4:A5200,S2379,Investionen!G4:G5200),2)</f>
        <v>0</v>
      </c>
      <c r="BA2379" s="53"/>
      <c r="BB2379" s="53">
        <f>ROUND(SUMIF(Transaktionen!A4:A5200,BA2379,Transaktionen!B4:B5200),8)</f>
        <v>0</v>
      </c>
      <c r="BC2379" s="53">
        <f>ROUND(IFERROR(SUM(BB2379*(VLOOKUP(BA2379,API!1:1048576,13,FALSE))),0),2)</f>
        <v>0</v>
      </c>
    </row>
    <row r="2380" spans="18:55" x14ac:dyDescent="0.25">
      <c r="R2380" s="258"/>
      <c r="U2380">
        <f>ROUND(IFERROR(SUM(T2380*(VLOOKUP(S2380,API!1:1048576,13,FALSE))),0),2)</f>
        <v>0</v>
      </c>
      <c r="V2380">
        <f>ROUND(SUMIF(Investionen!A4:A5200,S2380,Investionen!G4:G5200),2)</f>
        <v>0</v>
      </c>
      <c r="BA2380" s="53"/>
      <c r="BB2380" s="53">
        <f>ROUND(SUMIF(Transaktionen!A4:A5200,BA2380,Transaktionen!B4:B5200),8)</f>
        <v>0</v>
      </c>
      <c r="BC2380" s="53">
        <f>ROUND(IFERROR(SUM(BB2380*(VLOOKUP(BA2380,API!1:1048576,13,FALSE))),0),2)</f>
        <v>0</v>
      </c>
    </row>
    <row r="2381" spans="18:55" x14ac:dyDescent="0.25">
      <c r="R2381" s="258"/>
      <c r="U2381">
        <f>ROUND(IFERROR(SUM(T2381*(VLOOKUP(S2381,API!1:1048576,13,FALSE))),0),2)</f>
        <v>0</v>
      </c>
      <c r="V2381">
        <f>ROUND(SUMIF(Investionen!A4:A5200,S2381,Investionen!G4:G5200),2)</f>
        <v>0</v>
      </c>
      <c r="BA2381" s="53"/>
      <c r="BB2381" s="53">
        <f>ROUND(SUMIF(Transaktionen!A4:A5200,BA2381,Transaktionen!B4:B5200),8)</f>
        <v>0</v>
      </c>
      <c r="BC2381" s="53">
        <f>ROUND(IFERROR(SUM(BB2381*(VLOOKUP(BA2381,API!1:1048576,13,FALSE))),0),2)</f>
        <v>0</v>
      </c>
    </row>
    <row r="2382" spans="18:55" x14ac:dyDescent="0.25">
      <c r="R2382" s="258"/>
      <c r="U2382">
        <f>ROUND(IFERROR(SUM(T2382*(VLOOKUP(S2382,API!1:1048576,13,FALSE))),0),2)</f>
        <v>0</v>
      </c>
      <c r="V2382">
        <f>ROUND(SUMIF(Investionen!A4:A5200,S2382,Investionen!G4:G5200),2)</f>
        <v>0</v>
      </c>
      <c r="BA2382" s="53"/>
      <c r="BB2382" s="53">
        <f>ROUND(SUMIF(Transaktionen!A4:A5200,BA2382,Transaktionen!B4:B5200),8)</f>
        <v>0</v>
      </c>
      <c r="BC2382" s="53">
        <f>ROUND(IFERROR(SUM(BB2382*(VLOOKUP(BA2382,API!1:1048576,13,FALSE))),0),2)</f>
        <v>0</v>
      </c>
    </row>
    <row r="2383" spans="18:55" x14ac:dyDescent="0.25">
      <c r="R2383" s="258"/>
      <c r="U2383">
        <f>ROUND(IFERROR(SUM(T2383*(VLOOKUP(S2383,API!1:1048576,13,FALSE))),0),2)</f>
        <v>0</v>
      </c>
      <c r="V2383">
        <f>ROUND(SUMIF(Investionen!A4:A5200,S2383,Investionen!G4:G5200),2)</f>
        <v>0</v>
      </c>
      <c r="BA2383" s="53"/>
      <c r="BB2383" s="53">
        <f>ROUND(SUMIF(Transaktionen!A4:A5200,BA2383,Transaktionen!B4:B5200),8)</f>
        <v>0</v>
      </c>
      <c r="BC2383" s="53">
        <f>ROUND(IFERROR(SUM(BB2383*(VLOOKUP(BA2383,API!1:1048576,13,FALSE))),0),2)</f>
        <v>0</v>
      </c>
    </row>
    <row r="2384" spans="18:55" x14ac:dyDescent="0.25">
      <c r="R2384" s="258"/>
      <c r="U2384">
        <f>ROUND(IFERROR(SUM(T2384*(VLOOKUP(S2384,API!1:1048576,13,FALSE))),0),2)</f>
        <v>0</v>
      </c>
      <c r="V2384">
        <f>ROUND(SUMIF(Investionen!A4:A5200,S2384,Investionen!G4:G5200),2)</f>
        <v>0</v>
      </c>
      <c r="BA2384" s="53"/>
      <c r="BB2384" s="53">
        <f>ROUND(SUMIF(Transaktionen!A4:A5200,BA2384,Transaktionen!B4:B5200),8)</f>
        <v>0</v>
      </c>
      <c r="BC2384" s="53">
        <f>ROUND(IFERROR(SUM(BB2384*(VLOOKUP(BA2384,API!1:1048576,13,FALSE))),0),2)</f>
        <v>0</v>
      </c>
    </row>
    <row r="2385" spans="18:55" x14ac:dyDescent="0.25">
      <c r="R2385" s="258"/>
      <c r="U2385">
        <f>ROUND(IFERROR(SUM(T2385*(VLOOKUP(S2385,API!1:1048576,13,FALSE))),0),2)</f>
        <v>0</v>
      </c>
      <c r="V2385">
        <f>ROUND(SUMIF(Investionen!A4:A5200,S2385,Investionen!G4:G5200),2)</f>
        <v>0</v>
      </c>
      <c r="BA2385" s="53"/>
      <c r="BB2385" s="53">
        <f>ROUND(SUMIF(Transaktionen!A4:A5200,BA2385,Transaktionen!B4:B5200),8)</f>
        <v>0</v>
      </c>
      <c r="BC2385" s="53">
        <f>ROUND(IFERROR(SUM(BB2385*(VLOOKUP(BA2385,API!1:1048576,13,FALSE))),0),2)</f>
        <v>0</v>
      </c>
    </row>
    <row r="2386" spans="18:55" x14ac:dyDescent="0.25">
      <c r="R2386" s="258"/>
      <c r="U2386">
        <f>ROUND(IFERROR(SUM(T2386*(VLOOKUP(S2386,API!1:1048576,13,FALSE))),0),2)</f>
        <v>0</v>
      </c>
      <c r="V2386">
        <f>ROUND(SUMIF(Investionen!A4:A5200,S2386,Investionen!G4:G5200),2)</f>
        <v>0</v>
      </c>
      <c r="BA2386" s="53"/>
      <c r="BB2386" s="53">
        <f>ROUND(SUMIF(Transaktionen!A4:A5200,BA2386,Transaktionen!B4:B5200),8)</f>
        <v>0</v>
      </c>
      <c r="BC2386" s="53">
        <f>ROUND(IFERROR(SUM(BB2386*(VLOOKUP(BA2386,API!1:1048576,13,FALSE))),0),2)</f>
        <v>0</v>
      </c>
    </row>
    <row r="2387" spans="18:55" x14ac:dyDescent="0.25">
      <c r="R2387" s="258"/>
      <c r="U2387">
        <f>ROUND(IFERROR(SUM(T2387*(VLOOKUP(S2387,API!1:1048576,13,FALSE))),0),2)</f>
        <v>0</v>
      </c>
      <c r="V2387">
        <f>ROUND(SUMIF(Investionen!A4:A5200,S2387,Investionen!G4:G5200),2)</f>
        <v>0</v>
      </c>
      <c r="BA2387" s="53"/>
      <c r="BB2387" s="53">
        <f>ROUND(SUMIF(Transaktionen!A4:A5200,BA2387,Transaktionen!B4:B5200),8)</f>
        <v>0</v>
      </c>
      <c r="BC2387" s="53">
        <f>ROUND(IFERROR(SUM(BB2387*(VLOOKUP(BA2387,API!1:1048576,13,FALSE))),0),2)</f>
        <v>0</v>
      </c>
    </row>
    <row r="2388" spans="18:55" x14ac:dyDescent="0.25">
      <c r="R2388" s="258"/>
      <c r="U2388">
        <f>ROUND(IFERROR(SUM(T2388*(VLOOKUP(S2388,API!1:1048576,13,FALSE))),0),2)</f>
        <v>0</v>
      </c>
      <c r="V2388">
        <f>ROUND(SUMIF(Investionen!A4:A5200,S2388,Investionen!G4:G5200),2)</f>
        <v>0</v>
      </c>
      <c r="BA2388" s="53"/>
      <c r="BB2388" s="53">
        <f>ROUND(SUMIF(Transaktionen!A4:A5200,BA2388,Transaktionen!B4:B5200),8)</f>
        <v>0</v>
      </c>
      <c r="BC2388" s="53">
        <f>ROUND(IFERROR(SUM(BB2388*(VLOOKUP(BA2388,API!1:1048576,13,FALSE))),0),2)</f>
        <v>0</v>
      </c>
    </row>
    <row r="2389" spans="18:55" x14ac:dyDescent="0.25">
      <c r="R2389" s="258"/>
      <c r="U2389">
        <f>ROUND(IFERROR(SUM(T2389*(VLOOKUP(S2389,API!1:1048576,13,FALSE))),0),2)</f>
        <v>0</v>
      </c>
      <c r="V2389">
        <f>ROUND(SUMIF(Investionen!A4:A5200,S2389,Investionen!G4:G5200),2)</f>
        <v>0</v>
      </c>
      <c r="BA2389" s="53"/>
      <c r="BB2389" s="53">
        <f>ROUND(SUMIF(Transaktionen!A4:A5200,BA2389,Transaktionen!B4:B5200),8)</f>
        <v>0</v>
      </c>
      <c r="BC2389" s="53">
        <f>ROUND(IFERROR(SUM(BB2389*(VLOOKUP(BA2389,API!1:1048576,13,FALSE))),0),2)</f>
        <v>0</v>
      </c>
    </row>
    <row r="2390" spans="18:55" x14ac:dyDescent="0.25">
      <c r="R2390" s="258"/>
      <c r="U2390">
        <f>ROUND(IFERROR(SUM(T2390*(VLOOKUP(S2390,API!1:1048576,13,FALSE))),0),2)</f>
        <v>0</v>
      </c>
      <c r="V2390">
        <f>ROUND(SUMIF(Investionen!A4:A5200,S2390,Investionen!G4:G5200),2)</f>
        <v>0</v>
      </c>
      <c r="BA2390" s="53"/>
      <c r="BB2390" s="53">
        <f>ROUND(SUMIF(Transaktionen!A4:A5200,BA2390,Transaktionen!B4:B5200),8)</f>
        <v>0</v>
      </c>
      <c r="BC2390" s="53">
        <f>ROUND(IFERROR(SUM(BB2390*(VLOOKUP(BA2390,API!1:1048576,13,FALSE))),0),2)</f>
        <v>0</v>
      </c>
    </row>
    <row r="2391" spans="18:55" x14ac:dyDescent="0.25">
      <c r="R2391" s="258"/>
      <c r="U2391">
        <f>ROUND(IFERROR(SUM(T2391*(VLOOKUP(S2391,API!1:1048576,13,FALSE))),0),2)</f>
        <v>0</v>
      </c>
      <c r="V2391">
        <f>ROUND(SUMIF(Investionen!A4:A5200,S2391,Investionen!G4:G5200),2)</f>
        <v>0</v>
      </c>
      <c r="BA2391" s="53"/>
      <c r="BB2391" s="53">
        <f>ROUND(SUMIF(Transaktionen!A4:A5200,BA2391,Transaktionen!B4:B5200),8)</f>
        <v>0</v>
      </c>
      <c r="BC2391" s="53">
        <f>ROUND(IFERROR(SUM(BB2391*(VLOOKUP(BA2391,API!1:1048576,13,FALSE))),0),2)</f>
        <v>0</v>
      </c>
    </row>
    <row r="2392" spans="18:55" x14ac:dyDescent="0.25">
      <c r="R2392" s="258"/>
      <c r="U2392">
        <f>ROUND(IFERROR(SUM(T2392*(VLOOKUP(S2392,API!1:1048576,13,FALSE))),0),2)</f>
        <v>0</v>
      </c>
      <c r="V2392">
        <f>ROUND(SUMIF(Investionen!A4:A5200,S2392,Investionen!G4:G5200),2)</f>
        <v>0</v>
      </c>
      <c r="BA2392" s="53"/>
      <c r="BB2392" s="53">
        <f>ROUND(SUMIF(Transaktionen!A4:A5200,BA2392,Transaktionen!B4:B5200),8)</f>
        <v>0</v>
      </c>
      <c r="BC2392" s="53">
        <f>ROUND(IFERROR(SUM(BB2392*(VLOOKUP(BA2392,API!1:1048576,13,FALSE))),0),2)</f>
        <v>0</v>
      </c>
    </row>
    <row r="2393" spans="18:55" x14ac:dyDescent="0.25">
      <c r="R2393" s="258"/>
      <c r="U2393">
        <f>ROUND(IFERROR(SUM(T2393*(VLOOKUP(S2393,API!1:1048576,13,FALSE))),0),2)</f>
        <v>0</v>
      </c>
      <c r="V2393">
        <f>ROUND(SUMIF(Investionen!A4:A5200,S2393,Investionen!G4:G5200),2)</f>
        <v>0</v>
      </c>
      <c r="BA2393" s="53"/>
      <c r="BB2393" s="53">
        <f>ROUND(SUMIF(Transaktionen!A4:A5200,BA2393,Transaktionen!B4:B5200),8)</f>
        <v>0</v>
      </c>
      <c r="BC2393" s="53">
        <f>ROUND(IFERROR(SUM(BB2393*(VLOOKUP(BA2393,API!1:1048576,13,FALSE))),0),2)</f>
        <v>0</v>
      </c>
    </row>
    <row r="2394" spans="18:55" x14ac:dyDescent="0.25">
      <c r="R2394" s="258"/>
      <c r="U2394">
        <f>ROUND(IFERROR(SUM(T2394*(VLOOKUP(S2394,API!1:1048576,13,FALSE))),0),2)</f>
        <v>0</v>
      </c>
      <c r="V2394">
        <f>ROUND(SUMIF(Investionen!A4:A5200,S2394,Investionen!G4:G5200),2)</f>
        <v>0</v>
      </c>
      <c r="BA2394" s="53"/>
      <c r="BB2394" s="53">
        <f>ROUND(SUMIF(Transaktionen!A4:A5200,BA2394,Transaktionen!B4:B5200),8)</f>
        <v>0</v>
      </c>
      <c r="BC2394" s="53">
        <f>ROUND(IFERROR(SUM(BB2394*(VLOOKUP(BA2394,API!1:1048576,13,FALSE))),0),2)</f>
        <v>0</v>
      </c>
    </row>
    <row r="2395" spans="18:55" x14ac:dyDescent="0.25">
      <c r="R2395" s="258"/>
      <c r="U2395">
        <f>ROUND(IFERROR(SUM(T2395*(VLOOKUP(S2395,API!1:1048576,13,FALSE))),0),2)</f>
        <v>0</v>
      </c>
      <c r="V2395">
        <f>ROUND(SUMIF(Investionen!A4:A5200,S2395,Investionen!G4:G5200),2)</f>
        <v>0</v>
      </c>
      <c r="BA2395" s="53"/>
      <c r="BB2395" s="53">
        <f>ROUND(SUMIF(Transaktionen!A4:A5200,BA2395,Transaktionen!B4:B5200),8)</f>
        <v>0</v>
      </c>
      <c r="BC2395" s="53">
        <f>ROUND(IFERROR(SUM(BB2395*(VLOOKUP(BA2395,API!1:1048576,13,FALSE))),0),2)</f>
        <v>0</v>
      </c>
    </row>
    <row r="2396" spans="18:55" x14ac:dyDescent="0.25">
      <c r="R2396" s="258"/>
      <c r="U2396">
        <f>ROUND(IFERROR(SUM(T2396*(VLOOKUP(S2396,API!1:1048576,13,FALSE))),0),2)</f>
        <v>0</v>
      </c>
      <c r="V2396">
        <f>ROUND(SUMIF(Investionen!A4:A5200,S2396,Investionen!G4:G5200),2)</f>
        <v>0</v>
      </c>
      <c r="BA2396" s="53"/>
      <c r="BB2396" s="53">
        <f>ROUND(SUMIF(Transaktionen!A4:A5200,BA2396,Transaktionen!B4:B5200),8)</f>
        <v>0</v>
      </c>
      <c r="BC2396" s="53">
        <f>ROUND(IFERROR(SUM(BB2396*(VLOOKUP(BA2396,API!1:1048576,13,FALSE))),0),2)</f>
        <v>0</v>
      </c>
    </row>
    <row r="2397" spans="18:55" x14ac:dyDescent="0.25">
      <c r="R2397" s="258"/>
      <c r="U2397">
        <f>ROUND(IFERROR(SUM(T2397*(VLOOKUP(S2397,API!1:1048576,13,FALSE))),0),2)</f>
        <v>0</v>
      </c>
      <c r="V2397">
        <f>ROUND(SUMIF(Investionen!A4:A5200,S2397,Investionen!G4:G5200),2)</f>
        <v>0</v>
      </c>
      <c r="BA2397" s="53"/>
      <c r="BB2397" s="53">
        <f>ROUND(SUMIF(Transaktionen!A4:A5200,BA2397,Transaktionen!B4:B5200),8)</f>
        <v>0</v>
      </c>
      <c r="BC2397" s="53">
        <f>ROUND(IFERROR(SUM(BB2397*(VLOOKUP(BA2397,API!1:1048576,13,FALSE))),0),2)</f>
        <v>0</v>
      </c>
    </row>
    <row r="2398" spans="18:55" x14ac:dyDescent="0.25">
      <c r="R2398" s="258"/>
      <c r="U2398">
        <f>ROUND(IFERROR(SUM(T2398*(VLOOKUP(S2398,API!1:1048576,13,FALSE))),0),2)</f>
        <v>0</v>
      </c>
      <c r="V2398">
        <f>ROUND(SUMIF(Investionen!A4:A5200,S2398,Investionen!G4:G5200),2)</f>
        <v>0</v>
      </c>
      <c r="BA2398" s="53"/>
      <c r="BB2398" s="53">
        <f>ROUND(SUMIF(Transaktionen!A4:A5200,BA2398,Transaktionen!B4:B5200),8)</f>
        <v>0</v>
      </c>
      <c r="BC2398" s="53">
        <f>ROUND(IFERROR(SUM(BB2398*(VLOOKUP(BA2398,API!1:1048576,13,FALSE))),0),2)</f>
        <v>0</v>
      </c>
    </row>
    <row r="2399" spans="18:55" x14ac:dyDescent="0.25">
      <c r="R2399" s="258"/>
      <c r="U2399">
        <f>ROUND(IFERROR(SUM(T2399*(VLOOKUP(S2399,API!1:1048576,13,FALSE))),0),2)</f>
        <v>0</v>
      </c>
      <c r="V2399">
        <f>ROUND(SUMIF(Investionen!A4:A5200,S2399,Investionen!G4:G5200),2)</f>
        <v>0</v>
      </c>
      <c r="BA2399" s="53"/>
      <c r="BB2399" s="53">
        <f>ROUND(SUMIF(Transaktionen!A4:A5200,BA2399,Transaktionen!B4:B5200),8)</f>
        <v>0</v>
      </c>
      <c r="BC2399" s="53">
        <f>ROUND(IFERROR(SUM(BB2399*(VLOOKUP(BA2399,API!1:1048576,13,FALSE))),0),2)</f>
        <v>0</v>
      </c>
    </row>
    <row r="2400" spans="18:55" x14ac:dyDescent="0.25">
      <c r="R2400" s="258"/>
      <c r="U2400">
        <f>ROUND(IFERROR(SUM(T2400*(VLOOKUP(S2400,API!1:1048576,13,FALSE))),0),2)</f>
        <v>0</v>
      </c>
      <c r="V2400">
        <f>ROUND(SUMIF(Investionen!A4:A5200,S2400,Investionen!G4:G5200),2)</f>
        <v>0</v>
      </c>
      <c r="BA2400" s="53"/>
      <c r="BB2400" s="53">
        <f>ROUND(SUMIF(Transaktionen!A4:A5200,BA2400,Transaktionen!B4:B5200),8)</f>
        <v>0</v>
      </c>
      <c r="BC2400" s="53">
        <f>ROUND(IFERROR(SUM(BB2400*(VLOOKUP(BA2400,API!1:1048576,13,FALSE))),0),2)</f>
        <v>0</v>
      </c>
    </row>
    <row r="2401" spans="18:55" x14ac:dyDescent="0.25">
      <c r="R2401" s="258"/>
      <c r="U2401">
        <f>ROUND(IFERROR(SUM(T2401*(VLOOKUP(S2401,API!1:1048576,13,FALSE))),0),2)</f>
        <v>0</v>
      </c>
      <c r="V2401">
        <f>ROUND(SUMIF(Investionen!A4:A5200,S2401,Investionen!G4:G5200),2)</f>
        <v>0</v>
      </c>
      <c r="BA2401" s="53"/>
      <c r="BB2401" s="53">
        <f>ROUND(SUMIF(Transaktionen!A4:A5200,BA2401,Transaktionen!B4:B5200),8)</f>
        <v>0</v>
      </c>
      <c r="BC2401" s="53">
        <f>ROUND(IFERROR(SUM(BB2401*(VLOOKUP(BA2401,API!1:1048576,13,FALSE))),0),2)</f>
        <v>0</v>
      </c>
    </row>
    <row r="2402" spans="18:55" x14ac:dyDescent="0.25">
      <c r="R2402" s="258"/>
      <c r="U2402">
        <f>ROUND(IFERROR(SUM(T2402*(VLOOKUP(S2402,API!1:1048576,13,FALSE))),0),2)</f>
        <v>0</v>
      </c>
      <c r="V2402">
        <f>ROUND(SUMIF(Investionen!A4:A5200,S2402,Investionen!G4:G5200),2)</f>
        <v>0</v>
      </c>
      <c r="BA2402" s="53"/>
      <c r="BB2402" s="53">
        <f>ROUND(SUMIF(Transaktionen!A4:A5200,BA2402,Transaktionen!B4:B5200),8)</f>
        <v>0</v>
      </c>
      <c r="BC2402" s="53">
        <f>ROUND(IFERROR(SUM(BB2402*(VLOOKUP(BA2402,API!1:1048576,13,FALSE))),0),2)</f>
        <v>0</v>
      </c>
    </row>
    <row r="2403" spans="18:55" x14ac:dyDescent="0.25">
      <c r="R2403" s="258"/>
      <c r="U2403">
        <f>ROUND(IFERROR(SUM(T2403*(VLOOKUP(S2403,API!1:1048576,13,FALSE))),0),2)</f>
        <v>0</v>
      </c>
      <c r="V2403">
        <f>ROUND(SUMIF(Investionen!A4:A5200,S2403,Investionen!G4:G5200),2)</f>
        <v>0</v>
      </c>
      <c r="BA2403" s="53"/>
      <c r="BB2403" s="53">
        <f>ROUND(SUMIF(Transaktionen!A4:A5200,BA2403,Transaktionen!B4:B5200),8)</f>
        <v>0</v>
      </c>
      <c r="BC2403" s="53">
        <f>ROUND(IFERROR(SUM(BB2403*(VLOOKUP(BA2403,API!1:1048576,13,FALSE))),0),2)</f>
        <v>0</v>
      </c>
    </row>
    <row r="2404" spans="18:55" x14ac:dyDescent="0.25">
      <c r="R2404" s="258"/>
      <c r="U2404">
        <f>ROUND(IFERROR(SUM(T2404*(VLOOKUP(S2404,API!1:1048576,13,FALSE))),0),2)</f>
        <v>0</v>
      </c>
      <c r="V2404">
        <f>ROUND(SUMIF(Investionen!A4:A5200,S2404,Investionen!G4:G5200),2)</f>
        <v>0</v>
      </c>
      <c r="BA2404" s="53"/>
      <c r="BB2404" s="53">
        <f>ROUND(SUMIF(Transaktionen!A4:A5200,BA2404,Transaktionen!B4:B5200),8)</f>
        <v>0</v>
      </c>
      <c r="BC2404" s="53">
        <f>ROUND(IFERROR(SUM(BB2404*(VLOOKUP(BA2404,API!1:1048576,13,FALSE))),0),2)</f>
        <v>0</v>
      </c>
    </row>
    <row r="2405" spans="18:55" x14ac:dyDescent="0.25">
      <c r="R2405" s="258"/>
      <c r="U2405">
        <f>ROUND(IFERROR(SUM(T2405*(VLOOKUP(S2405,API!1:1048576,13,FALSE))),0),2)</f>
        <v>0</v>
      </c>
      <c r="V2405">
        <f>ROUND(SUMIF(Investionen!A4:A5200,S2405,Investionen!G4:G5200),2)</f>
        <v>0</v>
      </c>
      <c r="BA2405" s="53"/>
      <c r="BB2405" s="53">
        <f>ROUND(SUMIF(Transaktionen!A4:A5200,BA2405,Transaktionen!B4:B5200),8)</f>
        <v>0</v>
      </c>
      <c r="BC2405" s="53">
        <f>ROUND(IFERROR(SUM(BB2405*(VLOOKUP(BA2405,API!1:1048576,13,FALSE))),0),2)</f>
        <v>0</v>
      </c>
    </row>
    <row r="2406" spans="18:55" x14ac:dyDescent="0.25">
      <c r="R2406" s="258"/>
      <c r="U2406">
        <f>ROUND(IFERROR(SUM(T2406*(VLOOKUP(S2406,API!1:1048576,13,FALSE))),0),2)</f>
        <v>0</v>
      </c>
      <c r="V2406">
        <f>ROUND(SUMIF(Investionen!A4:A5200,S2406,Investionen!G4:G5200),2)</f>
        <v>0</v>
      </c>
      <c r="BA2406" s="53"/>
      <c r="BB2406" s="53">
        <f>ROUND(SUMIF(Transaktionen!A4:A5200,BA2406,Transaktionen!B4:B5200),8)</f>
        <v>0</v>
      </c>
      <c r="BC2406" s="53">
        <f>ROUND(IFERROR(SUM(BB2406*(VLOOKUP(BA2406,API!1:1048576,13,FALSE))),0),2)</f>
        <v>0</v>
      </c>
    </row>
    <row r="2407" spans="18:55" x14ac:dyDescent="0.25">
      <c r="R2407" s="258"/>
      <c r="U2407">
        <f>ROUND(IFERROR(SUM(T2407*(VLOOKUP(S2407,API!1:1048576,13,FALSE))),0),2)</f>
        <v>0</v>
      </c>
      <c r="V2407">
        <f>ROUND(SUMIF(Investionen!A4:A5200,S2407,Investionen!G4:G5200),2)</f>
        <v>0</v>
      </c>
      <c r="BA2407" s="53"/>
      <c r="BB2407" s="53">
        <f>ROUND(SUMIF(Transaktionen!A4:A5200,BA2407,Transaktionen!B4:B5200),8)</f>
        <v>0</v>
      </c>
      <c r="BC2407" s="53">
        <f>ROUND(IFERROR(SUM(BB2407*(VLOOKUP(BA2407,API!1:1048576,13,FALSE))),0),2)</f>
        <v>0</v>
      </c>
    </row>
    <row r="2408" spans="18:55" x14ac:dyDescent="0.25">
      <c r="R2408" s="258"/>
      <c r="U2408">
        <f>ROUND(IFERROR(SUM(T2408*(VLOOKUP(S2408,API!1:1048576,13,FALSE))),0),2)</f>
        <v>0</v>
      </c>
      <c r="V2408">
        <f>ROUND(SUMIF(Investionen!A4:A5200,S2408,Investionen!G4:G5200),2)</f>
        <v>0</v>
      </c>
      <c r="BA2408" s="53"/>
      <c r="BB2408" s="53">
        <f>ROUND(SUMIF(Transaktionen!A4:A5200,BA2408,Transaktionen!B4:B5200),8)</f>
        <v>0</v>
      </c>
      <c r="BC2408" s="53">
        <f>ROUND(IFERROR(SUM(BB2408*(VLOOKUP(BA2408,API!1:1048576,13,FALSE))),0),2)</f>
        <v>0</v>
      </c>
    </row>
    <row r="2409" spans="18:55" x14ac:dyDescent="0.25">
      <c r="R2409" s="258"/>
      <c r="U2409">
        <f>ROUND(IFERROR(SUM(T2409*(VLOOKUP(S2409,API!1:1048576,13,FALSE))),0),2)</f>
        <v>0</v>
      </c>
      <c r="V2409">
        <f>ROUND(SUMIF(Investionen!A4:A5200,S2409,Investionen!G4:G5200),2)</f>
        <v>0</v>
      </c>
      <c r="BA2409" s="53"/>
      <c r="BB2409" s="53">
        <f>ROUND(SUMIF(Transaktionen!A4:A5200,BA2409,Transaktionen!B4:B5200),8)</f>
        <v>0</v>
      </c>
      <c r="BC2409" s="53">
        <f>ROUND(IFERROR(SUM(BB2409*(VLOOKUP(BA2409,API!1:1048576,13,FALSE))),0),2)</f>
        <v>0</v>
      </c>
    </row>
    <row r="2410" spans="18:55" x14ac:dyDescent="0.25">
      <c r="R2410" s="258"/>
      <c r="U2410">
        <f>ROUND(IFERROR(SUM(T2410*(VLOOKUP(S2410,API!1:1048576,13,FALSE))),0),2)</f>
        <v>0</v>
      </c>
      <c r="V2410">
        <f>ROUND(SUMIF(Investionen!A4:A5200,S2410,Investionen!G4:G5200),2)</f>
        <v>0</v>
      </c>
      <c r="BA2410" s="53"/>
      <c r="BB2410" s="53">
        <f>ROUND(SUMIF(Transaktionen!A4:A5200,BA2410,Transaktionen!B4:B5200),8)</f>
        <v>0</v>
      </c>
      <c r="BC2410" s="53">
        <f>ROUND(IFERROR(SUM(BB2410*(VLOOKUP(BA2410,API!1:1048576,13,FALSE))),0),2)</f>
        <v>0</v>
      </c>
    </row>
    <row r="2411" spans="18:55" x14ac:dyDescent="0.25">
      <c r="R2411" s="258"/>
      <c r="U2411">
        <f>ROUND(IFERROR(SUM(T2411*(VLOOKUP(S2411,API!1:1048576,13,FALSE))),0),2)</f>
        <v>0</v>
      </c>
      <c r="V2411">
        <f>ROUND(SUMIF(Investionen!A4:A5200,S2411,Investionen!G4:G5200),2)</f>
        <v>0</v>
      </c>
      <c r="BA2411" s="53"/>
      <c r="BB2411" s="53">
        <f>ROUND(SUMIF(Transaktionen!A4:A5200,BA2411,Transaktionen!B4:B5200),8)</f>
        <v>0</v>
      </c>
      <c r="BC2411" s="53">
        <f>ROUND(IFERROR(SUM(BB2411*(VLOOKUP(BA2411,API!1:1048576,13,FALSE))),0),2)</f>
        <v>0</v>
      </c>
    </row>
    <row r="2412" spans="18:55" x14ac:dyDescent="0.25">
      <c r="R2412" s="258"/>
      <c r="U2412">
        <f>ROUND(IFERROR(SUM(T2412*(VLOOKUP(S2412,API!1:1048576,13,FALSE))),0),2)</f>
        <v>0</v>
      </c>
      <c r="V2412">
        <f>ROUND(SUMIF(Investionen!A4:A5200,S2412,Investionen!G4:G5200),2)</f>
        <v>0</v>
      </c>
      <c r="BA2412" s="53"/>
      <c r="BB2412" s="53">
        <f>ROUND(SUMIF(Transaktionen!A4:A5200,BA2412,Transaktionen!B4:B5200),8)</f>
        <v>0</v>
      </c>
      <c r="BC2412" s="53">
        <f>ROUND(IFERROR(SUM(BB2412*(VLOOKUP(BA2412,API!1:1048576,13,FALSE))),0),2)</f>
        <v>0</v>
      </c>
    </row>
    <row r="2413" spans="18:55" x14ac:dyDescent="0.25">
      <c r="R2413" s="258"/>
      <c r="U2413">
        <f>ROUND(IFERROR(SUM(T2413*(VLOOKUP(S2413,API!1:1048576,13,FALSE))),0),2)</f>
        <v>0</v>
      </c>
      <c r="V2413">
        <f>ROUND(SUMIF(Investionen!A4:A5200,S2413,Investionen!G4:G5200),2)</f>
        <v>0</v>
      </c>
      <c r="BA2413" s="53"/>
      <c r="BB2413" s="53">
        <f>ROUND(SUMIF(Transaktionen!A4:A5200,BA2413,Transaktionen!B4:B5200),8)</f>
        <v>0</v>
      </c>
      <c r="BC2413" s="53">
        <f>ROUND(IFERROR(SUM(BB2413*(VLOOKUP(BA2413,API!1:1048576,13,FALSE))),0),2)</f>
        <v>0</v>
      </c>
    </row>
    <row r="2414" spans="18:55" x14ac:dyDescent="0.25">
      <c r="R2414" s="258"/>
      <c r="U2414">
        <f>ROUND(IFERROR(SUM(T2414*(VLOOKUP(S2414,API!1:1048576,13,FALSE))),0),2)</f>
        <v>0</v>
      </c>
      <c r="V2414">
        <f>ROUND(SUMIF(Investionen!A4:A5200,S2414,Investionen!G4:G5200),2)</f>
        <v>0</v>
      </c>
      <c r="BA2414" s="53"/>
      <c r="BB2414" s="53">
        <f>ROUND(SUMIF(Transaktionen!A4:A5200,BA2414,Transaktionen!B4:B5200),8)</f>
        <v>0</v>
      </c>
      <c r="BC2414" s="53">
        <f>ROUND(IFERROR(SUM(BB2414*(VLOOKUP(BA2414,API!1:1048576,13,FALSE))),0),2)</f>
        <v>0</v>
      </c>
    </row>
    <row r="2415" spans="18:55" x14ac:dyDescent="0.25">
      <c r="R2415" s="258"/>
      <c r="U2415">
        <f>ROUND(IFERROR(SUM(T2415*(VLOOKUP(S2415,API!1:1048576,13,FALSE))),0),2)</f>
        <v>0</v>
      </c>
      <c r="V2415">
        <f>ROUND(SUMIF(Investionen!A4:A5200,S2415,Investionen!G4:G5200),2)</f>
        <v>0</v>
      </c>
      <c r="BA2415" s="53"/>
      <c r="BB2415" s="53">
        <f>ROUND(SUMIF(Transaktionen!A4:A5200,BA2415,Transaktionen!B4:B5200),8)</f>
        <v>0</v>
      </c>
      <c r="BC2415" s="53">
        <f>ROUND(IFERROR(SUM(BB2415*(VLOOKUP(BA2415,API!1:1048576,13,FALSE))),0),2)</f>
        <v>0</v>
      </c>
    </row>
    <row r="2416" spans="18:55" x14ac:dyDescent="0.25">
      <c r="R2416" s="258"/>
      <c r="U2416">
        <f>ROUND(IFERROR(SUM(T2416*(VLOOKUP(S2416,API!1:1048576,13,FALSE))),0),2)</f>
        <v>0</v>
      </c>
      <c r="V2416">
        <f>ROUND(SUMIF(Investionen!A4:A5200,S2416,Investionen!G4:G5200),2)</f>
        <v>0</v>
      </c>
      <c r="BA2416" s="53"/>
      <c r="BB2416" s="53">
        <f>ROUND(SUMIF(Transaktionen!A4:A5200,BA2416,Transaktionen!B4:B5200),8)</f>
        <v>0</v>
      </c>
      <c r="BC2416" s="53">
        <f>ROUND(IFERROR(SUM(BB2416*(VLOOKUP(BA2416,API!1:1048576,13,FALSE))),0),2)</f>
        <v>0</v>
      </c>
    </row>
    <row r="2417" spans="18:55" x14ac:dyDescent="0.25">
      <c r="R2417" s="258"/>
      <c r="U2417">
        <f>ROUND(IFERROR(SUM(T2417*(VLOOKUP(S2417,API!1:1048576,13,FALSE))),0),2)</f>
        <v>0</v>
      </c>
      <c r="V2417">
        <f>ROUND(SUMIF(Investionen!A4:A5200,S2417,Investionen!G4:G5200),2)</f>
        <v>0</v>
      </c>
      <c r="BA2417" s="53"/>
      <c r="BB2417" s="53">
        <f>ROUND(SUMIF(Transaktionen!A4:A5200,BA2417,Transaktionen!B4:B5200),8)</f>
        <v>0</v>
      </c>
      <c r="BC2417" s="53">
        <f>ROUND(IFERROR(SUM(BB2417*(VLOOKUP(BA2417,API!1:1048576,13,FALSE))),0),2)</f>
        <v>0</v>
      </c>
    </row>
    <row r="2418" spans="18:55" x14ac:dyDescent="0.25">
      <c r="R2418" s="258"/>
      <c r="U2418">
        <f>ROUND(IFERROR(SUM(T2418*(VLOOKUP(S2418,API!1:1048576,13,FALSE))),0),2)</f>
        <v>0</v>
      </c>
      <c r="V2418">
        <f>ROUND(SUMIF(Investionen!A4:A5200,S2418,Investionen!G4:G5200),2)</f>
        <v>0</v>
      </c>
      <c r="BA2418" s="53"/>
      <c r="BB2418" s="53">
        <f>ROUND(SUMIF(Transaktionen!A4:A5200,BA2418,Transaktionen!B4:B5200),8)</f>
        <v>0</v>
      </c>
      <c r="BC2418" s="53">
        <f>ROUND(IFERROR(SUM(BB2418*(VLOOKUP(BA2418,API!1:1048576,13,FALSE))),0),2)</f>
        <v>0</v>
      </c>
    </row>
    <row r="2419" spans="18:55" x14ac:dyDescent="0.25">
      <c r="R2419" s="258"/>
      <c r="U2419">
        <f>ROUND(IFERROR(SUM(T2419*(VLOOKUP(S2419,API!1:1048576,13,FALSE))),0),2)</f>
        <v>0</v>
      </c>
      <c r="V2419">
        <f>ROUND(SUMIF(Investionen!A4:A5200,S2419,Investionen!G4:G5200),2)</f>
        <v>0</v>
      </c>
      <c r="BA2419" s="53"/>
      <c r="BB2419" s="53">
        <f>ROUND(SUMIF(Transaktionen!A4:A5200,BA2419,Transaktionen!B4:B5200),8)</f>
        <v>0</v>
      </c>
      <c r="BC2419" s="53">
        <f>ROUND(IFERROR(SUM(BB2419*(VLOOKUP(BA2419,API!1:1048576,13,FALSE))),0),2)</f>
        <v>0</v>
      </c>
    </row>
    <row r="2420" spans="18:55" x14ac:dyDescent="0.25">
      <c r="R2420" s="258"/>
      <c r="U2420">
        <f>ROUND(IFERROR(SUM(T2420*(VLOOKUP(S2420,API!1:1048576,13,FALSE))),0),2)</f>
        <v>0</v>
      </c>
      <c r="V2420">
        <f>ROUND(SUMIF(Investionen!A4:A5200,S2420,Investionen!G4:G5200),2)</f>
        <v>0</v>
      </c>
      <c r="BA2420" s="53"/>
      <c r="BB2420" s="53">
        <f>ROUND(SUMIF(Transaktionen!A4:A5200,BA2420,Transaktionen!B4:B5200),8)</f>
        <v>0</v>
      </c>
      <c r="BC2420" s="53">
        <f>ROUND(IFERROR(SUM(BB2420*(VLOOKUP(BA2420,API!1:1048576,13,FALSE))),0),2)</f>
        <v>0</v>
      </c>
    </row>
    <row r="2421" spans="18:55" x14ac:dyDescent="0.25">
      <c r="R2421" s="258"/>
      <c r="U2421">
        <f>ROUND(IFERROR(SUM(T2421*(VLOOKUP(S2421,API!1:1048576,13,FALSE))),0),2)</f>
        <v>0</v>
      </c>
      <c r="V2421">
        <f>ROUND(SUMIF(Investionen!A4:A5200,S2421,Investionen!G4:G5200),2)</f>
        <v>0</v>
      </c>
      <c r="BA2421" s="53"/>
      <c r="BB2421" s="53">
        <f>ROUND(SUMIF(Transaktionen!A4:A5200,BA2421,Transaktionen!B4:B5200),8)</f>
        <v>0</v>
      </c>
      <c r="BC2421" s="53">
        <f>ROUND(IFERROR(SUM(BB2421*(VLOOKUP(BA2421,API!1:1048576,13,FALSE))),0),2)</f>
        <v>0</v>
      </c>
    </row>
    <row r="2422" spans="18:55" x14ac:dyDescent="0.25">
      <c r="R2422" s="258"/>
      <c r="U2422">
        <f>ROUND(IFERROR(SUM(T2422*(VLOOKUP(S2422,API!1:1048576,13,FALSE))),0),2)</f>
        <v>0</v>
      </c>
      <c r="V2422">
        <f>ROUND(SUMIF(Investionen!A4:A5200,S2422,Investionen!G4:G5200),2)</f>
        <v>0</v>
      </c>
      <c r="BA2422" s="53"/>
      <c r="BB2422" s="53">
        <f>ROUND(SUMIF(Transaktionen!A4:A5200,BA2422,Transaktionen!B4:B5200),8)</f>
        <v>0</v>
      </c>
      <c r="BC2422" s="53">
        <f>ROUND(IFERROR(SUM(BB2422*(VLOOKUP(BA2422,API!1:1048576,13,FALSE))),0),2)</f>
        <v>0</v>
      </c>
    </row>
    <row r="2423" spans="18:55" x14ac:dyDescent="0.25">
      <c r="R2423" s="258"/>
      <c r="U2423">
        <f>ROUND(IFERROR(SUM(T2423*(VLOOKUP(S2423,API!1:1048576,13,FALSE))),0),2)</f>
        <v>0</v>
      </c>
      <c r="V2423">
        <f>ROUND(SUMIF(Investionen!A4:A5200,S2423,Investionen!G4:G5200),2)</f>
        <v>0</v>
      </c>
      <c r="BA2423" s="53"/>
      <c r="BB2423" s="53">
        <f>ROUND(SUMIF(Transaktionen!A4:A5200,BA2423,Transaktionen!B4:B5200),8)</f>
        <v>0</v>
      </c>
      <c r="BC2423" s="53">
        <f>ROUND(IFERROR(SUM(BB2423*(VLOOKUP(BA2423,API!1:1048576,13,FALSE))),0),2)</f>
        <v>0</v>
      </c>
    </row>
    <row r="2424" spans="18:55" x14ac:dyDescent="0.25">
      <c r="R2424" s="258"/>
      <c r="U2424">
        <f>ROUND(IFERROR(SUM(T2424*(VLOOKUP(S2424,API!1:1048576,13,FALSE))),0),2)</f>
        <v>0</v>
      </c>
      <c r="V2424">
        <f>ROUND(SUMIF(Investionen!A4:A5200,S2424,Investionen!G4:G5200),2)</f>
        <v>0</v>
      </c>
      <c r="BA2424" s="53"/>
      <c r="BB2424" s="53">
        <f>ROUND(SUMIF(Transaktionen!A4:A5200,BA2424,Transaktionen!B4:B5200),8)</f>
        <v>0</v>
      </c>
      <c r="BC2424" s="53">
        <f>ROUND(IFERROR(SUM(BB2424*(VLOOKUP(BA2424,API!1:1048576,13,FALSE))),0),2)</f>
        <v>0</v>
      </c>
    </row>
    <row r="2425" spans="18:55" x14ac:dyDescent="0.25">
      <c r="R2425" s="258"/>
      <c r="U2425">
        <f>ROUND(IFERROR(SUM(T2425*(VLOOKUP(S2425,API!1:1048576,13,FALSE))),0),2)</f>
        <v>0</v>
      </c>
      <c r="V2425">
        <f>ROUND(SUMIF(Investionen!A4:A5200,S2425,Investionen!G4:G5200),2)</f>
        <v>0</v>
      </c>
      <c r="BA2425" s="53"/>
      <c r="BB2425" s="53">
        <f>ROUND(SUMIF(Transaktionen!A4:A5200,BA2425,Transaktionen!B4:B5200),8)</f>
        <v>0</v>
      </c>
      <c r="BC2425" s="53">
        <f>ROUND(IFERROR(SUM(BB2425*(VLOOKUP(BA2425,API!1:1048576,13,FALSE))),0),2)</f>
        <v>0</v>
      </c>
    </row>
    <row r="2426" spans="18:55" x14ac:dyDescent="0.25">
      <c r="R2426" s="258"/>
      <c r="U2426">
        <f>ROUND(IFERROR(SUM(T2426*(VLOOKUP(S2426,API!1:1048576,13,FALSE))),0),2)</f>
        <v>0</v>
      </c>
      <c r="V2426">
        <f>ROUND(SUMIF(Investionen!A4:A5200,S2426,Investionen!G4:G5200),2)</f>
        <v>0</v>
      </c>
      <c r="BA2426" s="53"/>
      <c r="BB2426" s="53">
        <f>ROUND(SUMIF(Transaktionen!A4:A5200,BA2426,Transaktionen!B4:B5200),8)</f>
        <v>0</v>
      </c>
      <c r="BC2426" s="53">
        <f>ROUND(IFERROR(SUM(BB2426*(VLOOKUP(BA2426,API!1:1048576,13,FALSE))),0),2)</f>
        <v>0</v>
      </c>
    </row>
    <row r="2427" spans="18:55" x14ac:dyDescent="0.25">
      <c r="R2427" s="258"/>
      <c r="U2427">
        <f>ROUND(IFERROR(SUM(T2427*(VLOOKUP(S2427,API!1:1048576,13,FALSE))),0),2)</f>
        <v>0</v>
      </c>
      <c r="V2427">
        <f>ROUND(SUMIF(Investionen!A4:A5200,S2427,Investionen!G4:G5200),2)</f>
        <v>0</v>
      </c>
      <c r="BA2427" s="53"/>
      <c r="BB2427" s="53">
        <f>ROUND(SUMIF(Transaktionen!A4:A5200,BA2427,Transaktionen!B4:B5200),8)</f>
        <v>0</v>
      </c>
      <c r="BC2427" s="53">
        <f>ROUND(IFERROR(SUM(BB2427*(VLOOKUP(BA2427,API!1:1048576,13,FALSE))),0),2)</f>
        <v>0</v>
      </c>
    </row>
    <row r="2428" spans="18:55" x14ac:dyDescent="0.25">
      <c r="R2428" s="258"/>
      <c r="U2428">
        <f>ROUND(IFERROR(SUM(T2428*(VLOOKUP(S2428,API!1:1048576,13,FALSE))),0),2)</f>
        <v>0</v>
      </c>
      <c r="V2428">
        <f>ROUND(SUMIF(Investionen!A4:A5200,S2428,Investionen!G4:G5200),2)</f>
        <v>0</v>
      </c>
      <c r="BA2428" s="53"/>
      <c r="BB2428" s="53">
        <f>ROUND(SUMIF(Transaktionen!A4:A5200,BA2428,Transaktionen!B4:B5200),8)</f>
        <v>0</v>
      </c>
      <c r="BC2428" s="53">
        <f>ROUND(IFERROR(SUM(BB2428*(VLOOKUP(BA2428,API!1:1048576,13,FALSE))),0),2)</f>
        <v>0</v>
      </c>
    </row>
    <row r="2429" spans="18:55" x14ac:dyDescent="0.25">
      <c r="R2429" s="258"/>
      <c r="U2429">
        <f>ROUND(IFERROR(SUM(T2429*(VLOOKUP(S2429,API!1:1048576,13,FALSE))),0),2)</f>
        <v>0</v>
      </c>
      <c r="V2429">
        <f>ROUND(SUMIF(Investionen!A4:A5200,S2429,Investionen!G4:G5200),2)</f>
        <v>0</v>
      </c>
      <c r="BA2429" s="53"/>
      <c r="BB2429" s="53">
        <f>ROUND(SUMIF(Transaktionen!A4:A5200,BA2429,Transaktionen!B4:B5200),8)</f>
        <v>0</v>
      </c>
      <c r="BC2429" s="53">
        <f>ROUND(IFERROR(SUM(BB2429*(VLOOKUP(BA2429,API!1:1048576,13,FALSE))),0),2)</f>
        <v>0</v>
      </c>
    </row>
    <row r="2430" spans="18:55" x14ac:dyDescent="0.25">
      <c r="R2430" s="258"/>
      <c r="U2430">
        <f>ROUND(IFERROR(SUM(T2430*(VLOOKUP(S2430,API!1:1048576,13,FALSE))),0),2)</f>
        <v>0</v>
      </c>
      <c r="V2430">
        <f>ROUND(SUMIF(Investionen!A4:A5200,S2430,Investionen!G4:G5200),2)</f>
        <v>0</v>
      </c>
      <c r="BA2430" s="53"/>
      <c r="BB2430" s="53">
        <f>ROUND(SUMIF(Transaktionen!A4:A5200,BA2430,Transaktionen!B4:B5200),8)</f>
        <v>0</v>
      </c>
      <c r="BC2430" s="53">
        <f>ROUND(IFERROR(SUM(BB2430*(VLOOKUP(BA2430,API!1:1048576,13,FALSE))),0),2)</f>
        <v>0</v>
      </c>
    </row>
    <row r="2431" spans="18:55" x14ac:dyDescent="0.25">
      <c r="R2431" s="258"/>
      <c r="U2431">
        <f>ROUND(IFERROR(SUM(T2431*(VLOOKUP(S2431,API!1:1048576,13,FALSE))),0),2)</f>
        <v>0</v>
      </c>
      <c r="V2431">
        <f>ROUND(SUMIF(Investionen!A4:A5200,S2431,Investionen!G4:G5200),2)</f>
        <v>0</v>
      </c>
      <c r="BA2431" s="53"/>
      <c r="BB2431" s="53">
        <f>ROUND(SUMIF(Transaktionen!A4:A5200,BA2431,Transaktionen!B4:B5200),8)</f>
        <v>0</v>
      </c>
      <c r="BC2431" s="53">
        <f>ROUND(IFERROR(SUM(BB2431*(VLOOKUP(BA2431,API!1:1048576,13,FALSE))),0),2)</f>
        <v>0</v>
      </c>
    </row>
    <row r="2432" spans="18:55" x14ac:dyDescent="0.25">
      <c r="R2432" s="258"/>
      <c r="U2432">
        <f>ROUND(IFERROR(SUM(T2432*(VLOOKUP(S2432,API!1:1048576,13,FALSE))),0),2)</f>
        <v>0</v>
      </c>
      <c r="V2432">
        <f>ROUND(SUMIF(Investionen!A4:A5200,S2432,Investionen!G4:G5200),2)</f>
        <v>0</v>
      </c>
      <c r="BA2432" s="53"/>
      <c r="BB2432" s="53">
        <f>ROUND(SUMIF(Transaktionen!A4:A5200,BA2432,Transaktionen!B4:B5200),8)</f>
        <v>0</v>
      </c>
      <c r="BC2432" s="53">
        <f>ROUND(IFERROR(SUM(BB2432*(VLOOKUP(BA2432,API!1:1048576,13,FALSE))),0),2)</f>
        <v>0</v>
      </c>
    </row>
    <row r="2433" spans="18:55" x14ac:dyDescent="0.25">
      <c r="R2433" s="258"/>
      <c r="U2433">
        <f>ROUND(IFERROR(SUM(T2433*(VLOOKUP(S2433,API!1:1048576,13,FALSE))),0),2)</f>
        <v>0</v>
      </c>
      <c r="V2433">
        <f>ROUND(SUMIF(Investionen!A4:A5200,S2433,Investionen!G4:G5200),2)</f>
        <v>0</v>
      </c>
      <c r="BA2433" s="53"/>
      <c r="BB2433" s="53">
        <f>ROUND(SUMIF(Transaktionen!A4:A5200,BA2433,Transaktionen!B4:B5200),8)</f>
        <v>0</v>
      </c>
      <c r="BC2433" s="53">
        <f>ROUND(IFERROR(SUM(BB2433*(VLOOKUP(BA2433,API!1:1048576,13,FALSE))),0),2)</f>
        <v>0</v>
      </c>
    </row>
    <row r="2434" spans="18:55" x14ac:dyDescent="0.25">
      <c r="R2434" s="258"/>
      <c r="U2434">
        <f>ROUND(IFERROR(SUM(T2434*(VLOOKUP(S2434,API!1:1048576,13,FALSE))),0),2)</f>
        <v>0</v>
      </c>
      <c r="V2434">
        <f>ROUND(SUMIF(Investionen!A4:A5200,S2434,Investionen!G4:G5200),2)</f>
        <v>0</v>
      </c>
      <c r="BA2434" s="53"/>
      <c r="BB2434" s="53">
        <f>ROUND(SUMIF(Transaktionen!A4:A5200,BA2434,Transaktionen!B4:B5200),8)</f>
        <v>0</v>
      </c>
      <c r="BC2434" s="53">
        <f>ROUND(IFERROR(SUM(BB2434*(VLOOKUP(BA2434,API!1:1048576,13,FALSE))),0),2)</f>
        <v>0</v>
      </c>
    </row>
    <row r="2435" spans="18:55" x14ac:dyDescent="0.25">
      <c r="R2435" s="258"/>
      <c r="U2435">
        <f>ROUND(IFERROR(SUM(T2435*(VLOOKUP(S2435,API!1:1048576,13,FALSE))),0),2)</f>
        <v>0</v>
      </c>
      <c r="V2435">
        <f>ROUND(SUMIF(Investionen!A4:A5200,S2435,Investionen!G4:G5200),2)</f>
        <v>0</v>
      </c>
      <c r="BA2435" s="53"/>
      <c r="BB2435" s="53">
        <f>ROUND(SUMIF(Transaktionen!A4:A5200,BA2435,Transaktionen!B4:B5200),8)</f>
        <v>0</v>
      </c>
      <c r="BC2435" s="53">
        <f>ROUND(IFERROR(SUM(BB2435*(VLOOKUP(BA2435,API!1:1048576,13,FALSE))),0),2)</f>
        <v>0</v>
      </c>
    </row>
    <row r="2436" spans="18:55" x14ac:dyDescent="0.25">
      <c r="R2436" s="258"/>
      <c r="U2436">
        <f>ROUND(IFERROR(SUM(T2436*(VLOOKUP(S2436,API!1:1048576,13,FALSE))),0),2)</f>
        <v>0</v>
      </c>
      <c r="V2436">
        <f>ROUND(SUMIF(Investionen!A4:A5200,S2436,Investionen!G4:G5200),2)</f>
        <v>0</v>
      </c>
      <c r="BA2436" s="53"/>
      <c r="BB2436" s="53">
        <f>ROUND(SUMIF(Transaktionen!A4:A5200,BA2436,Transaktionen!B4:B5200),8)</f>
        <v>0</v>
      </c>
      <c r="BC2436" s="53">
        <f>ROUND(IFERROR(SUM(BB2436*(VLOOKUP(BA2436,API!1:1048576,13,FALSE))),0),2)</f>
        <v>0</v>
      </c>
    </row>
    <row r="2437" spans="18:55" x14ac:dyDescent="0.25">
      <c r="R2437" s="258"/>
      <c r="U2437">
        <f>ROUND(IFERROR(SUM(T2437*(VLOOKUP(S2437,API!1:1048576,13,FALSE))),0),2)</f>
        <v>0</v>
      </c>
      <c r="V2437">
        <f>ROUND(SUMIF(Investionen!A4:A5200,S2437,Investionen!G4:G5200),2)</f>
        <v>0</v>
      </c>
      <c r="BA2437" s="53"/>
      <c r="BB2437" s="53">
        <f>ROUND(SUMIF(Transaktionen!A4:A5200,BA2437,Transaktionen!B4:B5200),8)</f>
        <v>0</v>
      </c>
      <c r="BC2437" s="53">
        <f>ROUND(IFERROR(SUM(BB2437*(VLOOKUP(BA2437,API!1:1048576,13,FALSE))),0),2)</f>
        <v>0</v>
      </c>
    </row>
    <row r="2438" spans="18:55" x14ac:dyDescent="0.25">
      <c r="R2438" s="258"/>
      <c r="U2438">
        <f>ROUND(IFERROR(SUM(T2438*(VLOOKUP(S2438,API!1:1048576,13,FALSE))),0),2)</f>
        <v>0</v>
      </c>
      <c r="V2438">
        <f>ROUND(SUMIF(Investionen!A4:A5200,S2438,Investionen!G4:G5200),2)</f>
        <v>0</v>
      </c>
      <c r="BA2438" s="53"/>
      <c r="BB2438" s="53">
        <f>ROUND(SUMIF(Transaktionen!A4:A5200,BA2438,Transaktionen!B4:B5200),8)</f>
        <v>0</v>
      </c>
      <c r="BC2438" s="53">
        <f>ROUND(IFERROR(SUM(BB2438*(VLOOKUP(BA2438,API!1:1048576,13,FALSE))),0),2)</f>
        <v>0</v>
      </c>
    </row>
    <row r="2439" spans="18:55" x14ac:dyDescent="0.25">
      <c r="R2439" s="258"/>
      <c r="U2439">
        <f>ROUND(IFERROR(SUM(T2439*(VLOOKUP(S2439,API!1:1048576,13,FALSE))),0),2)</f>
        <v>0</v>
      </c>
      <c r="V2439">
        <f>ROUND(SUMIF(Investionen!A4:A5200,S2439,Investionen!G4:G5200),2)</f>
        <v>0</v>
      </c>
      <c r="BA2439" s="53"/>
      <c r="BB2439" s="53">
        <f>ROUND(SUMIF(Transaktionen!A4:A5200,BA2439,Transaktionen!B4:B5200),8)</f>
        <v>0</v>
      </c>
      <c r="BC2439" s="53">
        <f>ROUND(IFERROR(SUM(BB2439*(VLOOKUP(BA2439,API!1:1048576,13,FALSE))),0),2)</f>
        <v>0</v>
      </c>
    </row>
    <row r="2440" spans="18:55" x14ac:dyDescent="0.25">
      <c r="R2440" s="258"/>
      <c r="U2440">
        <f>ROUND(IFERROR(SUM(T2440*(VLOOKUP(S2440,API!1:1048576,13,FALSE))),0),2)</f>
        <v>0</v>
      </c>
      <c r="V2440">
        <f>ROUND(SUMIF(Investionen!A4:A5200,S2440,Investionen!G4:G5200),2)</f>
        <v>0</v>
      </c>
      <c r="BA2440" s="53"/>
      <c r="BB2440" s="53">
        <f>ROUND(SUMIF(Transaktionen!A4:A5200,BA2440,Transaktionen!B4:B5200),8)</f>
        <v>0</v>
      </c>
      <c r="BC2440" s="53">
        <f>ROUND(IFERROR(SUM(BB2440*(VLOOKUP(BA2440,API!1:1048576,13,FALSE))),0),2)</f>
        <v>0</v>
      </c>
    </row>
    <row r="2441" spans="18:55" x14ac:dyDescent="0.25">
      <c r="R2441" s="258"/>
      <c r="U2441">
        <f>ROUND(IFERROR(SUM(T2441*(VLOOKUP(S2441,API!1:1048576,13,FALSE))),0),2)</f>
        <v>0</v>
      </c>
      <c r="V2441">
        <f>ROUND(SUMIF(Investionen!A4:A5200,S2441,Investionen!G4:G5200),2)</f>
        <v>0</v>
      </c>
      <c r="BA2441" s="53"/>
      <c r="BB2441" s="53">
        <f>ROUND(SUMIF(Transaktionen!A4:A5200,BA2441,Transaktionen!B4:B5200),8)</f>
        <v>0</v>
      </c>
      <c r="BC2441" s="53">
        <f>ROUND(IFERROR(SUM(BB2441*(VLOOKUP(BA2441,API!1:1048576,13,FALSE))),0),2)</f>
        <v>0</v>
      </c>
    </row>
    <row r="2442" spans="18:55" x14ac:dyDescent="0.25">
      <c r="R2442" s="258"/>
      <c r="U2442">
        <f>ROUND(IFERROR(SUM(T2442*(VLOOKUP(S2442,API!1:1048576,13,FALSE))),0),2)</f>
        <v>0</v>
      </c>
      <c r="V2442">
        <f>ROUND(SUMIF(Investionen!A4:A5200,S2442,Investionen!G4:G5200),2)</f>
        <v>0</v>
      </c>
      <c r="BA2442" s="53"/>
      <c r="BB2442" s="53">
        <f>ROUND(SUMIF(Transaktionen!A4:A5200,BA2442,Transaktionen!B4:B5200),8)</f>
        <v>0</v>
      </c>
      <c r="BC2442" s="53">
        <f>ROUND(IFERROR(SUM(BB2442*(VLOOKUP(BA2442,API!1:1048576,13,FALSE))),0),2)</f>
        <v>0</v>
      </c>
    </row>
    <row r="2443" spans="18:55" x14ac:dyDescent="0.25">
      <c r="R2443" s="258"/>
      <c r="U2443">
        <f>ROUND(IFERROR(SUM(T2443*(VLOOKUP(S2443,API!1:1048576,13,FALSE))),0),2)</f>
        <v>0</v>
      </c>
      <c r="V2443">
        <f>ROUND(SUMIF(Investionen!A4:A5200,S2443,Investionen!G4:G5200),2)</f>
        <v>0</v>
      </c>
      <c r="BA2443" s="53"/>
      <c r="BB2443" s="53">
        <f>ROUND(SUMIF(Transaktionen!A4:A5200,BA2443,Transaktionen!B4:B5200),8)</f>
        <v>0</v>
      </c>
      <c r="BC2443" s="53">
        <f>ROUND(IFERROR(SUM(BB2443*(VLOOKUP(BA2443,API!1:1048576,13,FALSE))),0),2)</f>
        <v>0</v>
      </c>
    </row>
    <row r="2444" spans="18:55" x14ac:dyDescent="0.25">
      <c r="R2444" s="258"/>
      <c r="U2444">
        <f>ROUND(IFERROR(SUM(T2444*(VLOOKUP(S2444,API!1:1048576,13,FALSE))),0),2)</f>
        <v>0</v>
      </c>
      <c r="V2444">
        <f>ROUND(SUMIF(Investionen!A4:A5200,S2444,Investionen!G4:G5200),2)</f>
        <v>0</v>
      </c>
      <c r="BA2444" s="53"/>
      <c r="BB2444" s="53">
        <f>ROUND(SUMIF(Transaktionen!A4:A5200,BA2444,Transaktionen!B4:B5200),8)</f>
        <v>0</v>
      </c>
      <c r="BC2444" s="53">
        <f>ROUND(IFERROR(SUM(BB2444*(VLOOKUP(BA2444,API!1:1048576,13,FALSE))),0),2)</f>
        <v>0</v>
      </c>
    </row>
    <row r="2445" spans="18:55" x14ac:dyDescent="0.25">
      <c r="R2445" s="258"/>
      <c r="U2445">
        <f>ROUND(IFERROR(SUM(T2445*(VLOOKUP(S2445,API!1:1048576,13,FALSE))),0),2)</f>
        <v>0</v>
      </c>
      <c r="V2445">
        <f>ROUND(SUMIF(Investionen!A4:A5200,S2445,Investionen!G4:G5200),2)</f>
        <v>0</v>
      </c>
      <c r="BA2445" s="53"/>
      <c r="BB2445" s="53">
        <f>ROUND(SUMIF(Transaktionen!A4:A5200,BA2445,Transaktionen!B4:B5200),8)</f>
        <v>0</v>
      </c>
      <c r="BC2445" s="53">
        <f>ROUND(IFERROR(SUM(BB2445*(VLOOKUP(BA2445,API!1:1048576,13,FALSE))),0),2)</f>
        <v>0</v>
      </c>
    </row>
    <row r="2446" spans="18:55" x14ac:dyDescent="0.25">
      <c r="R2446" s="258"/>
      <c r="U2446">
        <f>ROUND(IFERROR(SUM(T2446*(VLOOKUP(S2446,API!1:1048576,13,FALSE))),0),2)</f>
        <v>0</v>
      </c>
      <c r="V2446">
        <f>ROUND(SUMIF(Investionen!A4:A5200,S2446,Investionen!G4:G5200),2)</f>
        <v>0</v>
      </c>
      <c r="BA2446" s="53"/>
      <c r="BB2446" s="53">
        <f>ROUND(SUMIF(Transaktionen!A4:A5200,BA2446,Transaktionen!B4:B5200),8)</f>
        <v>0</v>
      </c>
      <c r="BC2446" s="53">
        <f>ROUND(IFERROR(SUM(BB2446*(VLOOKUP(BA2446,API!1:1048576,13,FALSE))),0),2)</f>
        <v>0</v>
      </c>
    </row>
    <row r="2447" spans="18:55" x14ac:dyDescent="0.25">
      <c r="R2447" s="258"/>
      <c r="U2447">
        <f>ROUND(IFERROR(SUM(T2447*(VLOOKUP(S2447,API!1:1048576,13,FALSE))),0),2)</f>
        <v>0</v>
      </c>
      <c r="V2447">
        <f>ROUND(SUMIF(Investionen!A4:A5200,S2447,Investionen!G4:G5200),2)</f>
        <v>0</v>
      </c>
      <c r="BA2447" s="53"/>
      <c r="BB2447" s="53">
        <f>ROUND(SUMIF(Transaktionen!A4:A5200,BA2447,Transaktionen!B4:B5200),8)</f>
        <v>0</v>
      </c>
      <c r="BC2447" s="53">
        <f>ROUND(IFERROR(SUM(BB2447*(VLOOKUP(BA2447,API!1:1048576,13,FALSE))),0),2)</f>
        <v>0</v>
      </c>
    </row>
    <row r="2448" spans="18:55" x14ac:dyDescent="0.25">
      <c r="R2448" s="258"/>
      <c r="U2448">
        <f>ROUND(IFERROR(SUM(T2448*(VLOOKUP(S2448,API!1:1048576,13,FALSE))),0),2)</f>
        <v>0</v>
      </c>
      <c r="V2448">
        <f>ROUND(SUMIF(Investionen!A4:A5200,S2448,Investionen!G4:G5200),2)</f>
        <v>0</v>
      </c>
      <c r="BA2448" s="53"/>
      <c r="BB2448" s="53">
        <f>ROUND(SUMIF(Transaktionen!A4:A5200,BA2448,Transaktionen!B4:B5200),8)</f>
        <v>0</v>
      </c>
      <c r="BC2448" s="53">
        <f>ROUND(IFERROR(SUM(BB2448*(VLOOKUP(BA2448,API!1:1048576,13,FALSE))),0),2)</f>
        <v>0</v>
      </c>
    </row>
    <row r="2449" spans="18:55" x14ac:dyDescent="0.25">
      <c r="R2449" s="258"/>
      <c r="U2449">
        <f>ROUND(IFERROR(SUM(T2449*(VLOOKUP(S2449,API!1:1048576,13,FALSE))),0),2)</f>
        <v>0</v>
      </c>
      <c r="V2449">
        <f>ROUND(SUMIF(Investionen!A4:A5200,S2449,Investionen!G4:G5200),2)</f>
        <v>0</v>
      </c>
      <c r="BA2449" s="53"/>
      <c r="BB2449" s="53">
        <f>ROUND(SUMIF(Transaktionen!A4:A5200,BA2449,Transaktionen!B4:B5200),8)</f>
        <v>0</v>
      </c>
      <c r="BC2449" s="53">
        <f>ROUND(IFERROR(SUM(BB2449*(VLOOKUP(BA2449,API!1:1048576,13,FALSE))),0),2)</f>
        <v>0</v>
      </c>
    </row>
    <row r="2450" spans="18:55" x14ac:dyDescent="0.25">
      <c r="R2450" s="258"/>
      <c r="U2450">
        <f>ROUND(IFERROR(SUM(T2450*(VLOOKUP(S2450,API!1:1048576,13,FALSE))),0),2)</f>
        <v>0</v>
      </c>
      <c r="V2450">
        <f>ROUND(SUMIF(Investionen!A4:A5200,S2450,Investionen!G4:G5200),2)</f>
        <v>0</v>
      </c>
      <c r="BA2450" s="53"/>
      <c r="BB2450" s="53">
        <f>ROUND(SUMIF(Transaktionen!A4:A5200,BA2450,Transaktionen!B4:B5200),8)</f>
        <v>0</v>
      </c>
      <c r="BC2450" s="53">
        <f>ROUND(IFERROR(SUM(BB2450*(VLOOKUP(BA2450,API!1:1048576,13,FALSE))),0),2)</f>
        <v>0</v>
      </c>
    </row>
    <row r="2451" spans="18:55" x14ac:dyDescent="0.25">
      <c r="R2451" s="258"/>
      <c r="U2451">
        <f>ROUND(IFERROR(SUM(T2451*(VLOOKUP(S2451,API!1:1048576,13,FALSE))),0),2)</f>
        <v>0</v>
      </c>
      <c r="V2451">
        <f>ROUND(SUMIF(Investionen!A4:A5200,S2451,Investionen!G4:G5200),2)</f>
        <v>0</v>
      </c>
      <c r="BA2451" s="53"/>
      <c r="BB2451" s="53">
        <f>ROUND(SUMIF(Transaktionen!A4:A5200,BA2451,Transaktionen!B4:B5200),8)</f>
        <v>0</v>
      </c>
      <c r="BC2451" s="53">
        <f>ROUND(IFERROR(SUM(BB2451*(VLOOKUP(BA2451,API!1:1048576,13,FALSE))),0),2)</f>
        <v>0</v>
      </c>
    </row>
    <row r="2452" spans="18:55" x14ac:dyDescent="0.25">
      <c r="R2452" s="258"/>
      <c r="U2452">
        <f>ROUND(IFERROR(SUM(T2452*(VLOOKUP(S2452,API!1:1048576,13,FALSE))),0),2)</f>
        <v>0</v>
      </c>
      <c r="V2452">
        <f>ROUND(SUMIF(Investionen!A4:A5200,S2452,Investionen!G4:G5200),2)</f>
        <v>0</v>
      </c>
      <c r="BA2452" s="53"/>
      <c r="BB2452" s="53">
        <f>ROUND(SUMIF(Transaktionen!A4:A5200,BA2452,Transaktionen!B4:B5200),8)</f>
        <v>0</v>
      </c>
      <c r="BC2452" s="53">
        <f>ROUND(IFERROR(SUM(BB2452*(VLOOKUP(BA2452,API!1:1048576,13,FALSE))),0),2)</f>
        <v>0</v>
      </c>
    </row>
    <row r="2453" spans="18:55" x14ac:dyDescent="0.25">
      <c r="R2453" s="258"/>
      <c r="U2453">
        <f>ROUND(IFERROR(SUM(T2453*(VLOOKUP(S2453,API!1:1048576,13,FALSE))),0),2)</f>
        <v>0</v>
      </c>
      <c r="V2453">
        <f>ROUND(SUMIF(Investionen!A4:A5200,S2453,Investionen!G4:G5200),2)</f>
        <v>0</v>
      </c>
      <c r="BA2453" s="53"/>
      <c r="BB2453" s="53">
        <f>ROUND(SUMIF(Transaktionen!A4:A5200,BA2453,Transaktionen!B4:B5200),8)</f>
        <v>0</v>
      </c>
      <c r="BC2453" s="53">
        <f>ROUND(IFERROR(SUM(BB2453*(VLOOKUP(BA2453,API!1:1048576,13,FALSE))),0),2)</f>
        <v>0</v>
      </c>
    </row>
    <row r="2454" spans="18:55" x14ac:dyDescent="0.25">
      <c r="R2454" s="258"/>
      <c r="U2454">
        <f>ROUND(IFERROR(SUM(T2454*(VLOOKUP(S2454,API!1:1048576,13,FALSE))),0),2)</f>
        <v>0</v>
      </c>
      <c r="V2454">
        <f>ROUND(SUMIF(Investionen!A4:A5200,S2454,Investionen!G4:G5200),2)</f>
        <v>0</v>
      </c>
      <c r="BA2454" s="53"/>
      <c r="BB2454" s="53">
        <f>ROUND(SUMIF(Transaktionen!A4:A5200,BA2454,Transaktionen!B4:B5200),8)</f>
        <v>0</v>
      </c>
      <c r="BC2454" s="53">
        <f>ROUND(IFERROR(SUM(BB2454*(VLOOKUP(BA2454,API!1:1048576,13,FALSE))),0),2)</f>
        <v>0</v>
      </c>
    </row>
    <row r="2455" spans="18:55" x14ac:dyDescent="0.25">
      <c r="R2455" s="258"/>
      <c r="U2455">
        <f>ROUND(IFERROR(SUM(T2455*(VLOOKUP(S2455,API!1:1048576,13,FALSE))),0),2)</f>
        <v>0</v>
      </c>
      <c r="V2455">
        <f>ROUND(SUMIF(Investionen!A4:A5200,S2455,Investionen!G4:G5200),2)</f>
        <v>0</v>
      </c>
      <c r="BA2455" s="53"/>
      <c r="BB2455" s="53">
        <f>ROUND(SUMIF(Transaktionen!A4:A5200,BA2455,Transaktionen!B4:B5200),8)</f>
        <v>0</v>
      </c>
      <c r="BC2455" s="53">
        <f>ROUND(IFERROR(SUM(BB2455*(VLOOKUP(BA2455,API!1:1048576,13,FALSE))),0),2)</f>
        <v>0</v>
      </c>
    </row>
    <row r="2456" spans="18:55" x14ac:dyDescent="0.25">
      <c r="R2456" s="258"/>
      <c r="U2456">
        <f>ROUND(IFERROR(SUM(T2456*(VLOOKUP(S2456,API!1:1048576,13,FALSE))),0),2)</f>
        <v>0</v>
      </c>
      <c r="V2456">
        <f>ROUND(SUMIF(Investionen!A4:A5200,S2456,Investionen!G4:G5200),2)</f>
        <v>0</v>
      </c>
      <c r="BA2456" s="53"/>
      <c r="BB2456" s="53">
        <f>ROUND(SUMIF(Transaktionen!A4:A5200,BA2456,Transaktionen!B4:B5200),8)</f>
        <v>0</v>
      </c>
      <c r="BC2456" s="53">
        <f>ROUND(IFERROR(SUM(BB2456*(VLOOKUP(BA2456,API!1:1048576,13,FALSE))),0),2)</f>
        <v>0</v>
      </c>
    </row>
    <row r="2457" spans="18:55" x14ac:dyDescent="0.25">
      <c r="R2457" s="258"/>
      <c r="U2457">
        <f>ROUND(IFERROR(SUM(T2457*(VLOOKUP(S2457,API!1:1048576,13,FALSE))),0),2)</f>
        <v>0</v>
      </c>
      <c r="V2457">
        <f>ROUND(SUMIF(Investionen!A4:A5200,S2457,Investionen!G4:G5200),2)</f>
        <v>0</v>
      </c>
      <c r="BA2457" s="53"/>
      <c r="BB2457" s="53">
        <f>ROUND(SUMIF(Transaktionen!A4:A5200,BA2457,Transaktionen!B4:B5200),8)</f>
        <v>0</v>
      </c>
      <c r="BC2457" s="53">
        <f>ROUND(IFERROR(SUM(BB2457*(VLOOKUP(BA2457,API!1:1048576,13,FALSE))),0),2)</f>
        <v>0</v>
      </c>
    </row>
    <row r="2458" spans="18:55" x14ac:dyDescent="0.25">
      <c r="R2458" s="258"/>
      <c r="U2458">
        <f>ROUND(IFERROR(SUM(T2458*(VLOOKUP(S2458,API!1:1048576,13,FALSE))),0),2)</f>
        <v>0</v>
      </c>
      <c r="V2458">
        <f>ROUND(SUMIF(Investionen!A4:A5200,S2458,Investionen!G4:G5200),2)</f>
        <v>0</v>
      </c>
      <c r="BA2458" s="53"/>
      <c r="BB2458" s="53">
        <f>ROUND(SUMIF(Transaktionen!A4:A5200,BA2458,Transaktionen!B4:B5200),8)</f>
        <v>0</v>
      </c>
      <c r="BC2458" s="53">
        <f>ROUND(IFERROR(SUM(BB2458*(VLOOKUP(BA2458,API!1:1048576,13,FALSE))),0),2)</f>
        <v>0</v>
      </c>
    </row>
    <row r="2459" spans="18:55" x14ac:dyDescent="0.25">
      <c r="R2459" s="258"/>
      <c r="U2459">
        <f>ROUND(IFERROR(SUM(T2459*(VLOOKUP(S2459,API!1:1048576,13,FALSE))),0),2)</f>
        <v>0</v>
      </c>
      <c r="V2459">
        <f>ROUND(SUMIF(Investionen!A4:A5200,S2459,Investionen!G4:G5200),2)</f>
        <v>0</v>
      </c>
      <c r="BA2459" s="53"/>
      <c r="BB2459" s="53">
        <f>ROUND(SUMIF(Transaktionen!A4:A5200,BA2459,Transaktionen!B4:B5200),8)</f>
        <v>0</v>
      </c>
      <c r="BC2459" s="53">
        <f>ROUND(IFERROR(SUM(BB2459*(VLOOKUP(BA2459,API!1:1048576,13,FALSE))),0),2)</f>
        <v>0</v>
      </c>
    </row>
    <row r="2460" spans="18:55" x14ac:dyDescent="0.25">
      <c r="R2460" s="258"/>
      <c r="U2460">
        <f>ROUND(IFERROR(SUM(T2460*(VLOOKUP(S2460,API!1:1048576,13,FALSE))),0),2)</f>
        <v>0</v>
      </c>
      <c r="V2460">
        <f>ROUND(SUMIF(Investionen!A4:A5200,S2460,Investionen!G4:G5200),2)</f>
        <v>0</v>
      </c>
      <c r="BA2460" s="53"/>
      <c r="BB2460" s="53">
        <f>ROUND(SUMIF(Transaktionen!A4:A5200,BA2460,Transaktionen!B4:B5200),8)</f>
        <v>0</v>
      </c>
      <c r="BC2460" s="53">
        <f>ROUND(IFERROR(SUM(BB2460*(VLOOKUP(BA2460,API!1:1048576,13,FALSE))),0),2)</f>
        <v>0</v>
      </c>
    </row>
    <row r="2461" spans="18:55" x14ac:dyDescent="0.25">
      <c r="R2461" s="258"/>
      <c r="U2461">
        <f>ROUND(IFERROR(SUM(T2461*(VLOOKUP(S2461,API!1:1048576,13,FALSE))),0),2)</f>
        <v>0</v>
      </c>
      <c r="V2461">
        <f>ROUND(SUMIF(Investionen!A4:A5200,S2461,Investionen!G4:G5200),2)</f>
        <v>0</v>
      </c>
      <c r="BA2461" s="53"/>
      <c r="BB2461" s="53">
        <f>ROUND(SUMIF(Transaktionen!A4:A5200,BA2461,Transaktionen!B4:B5200),8)</f>
        <v>0</v>
      </c>
      <c r="BC2461" s="53">
        <f>ROUND(IFERROR(SUM(BB2461*(VLOOKUP(BA2461,API!1:1048576,13,FALSE))),0),2)</f>
        <v>0</v>
      </c>
    </row>
    <row r="2462" spans="18:55" x14ac:dyDescent="0.25">
      <c r="R2462" s="258"/>
      <c r="U2462">
        <f>ROUND(IFERROR(SUM(T2462*(VLOOKUP(S2462,API!1:1048576,13,FALSE))),0),2)</f>
        <v>0</v>
      </c>
      <c r="V2462">
        <f>ROUND(SUMIF(Investionen!A4:A5200,S2462,Investionen!G4:G5200),2)</f>
        <v>0</v>
      </c>
      <c r="BA2462" s="53"/>
      <c r="BB2462" s="53">
        <f>ROUND(SUMIF(Transaktionen!A4:A5200,BA2462,Transaktionen!B4:B5200),8)</f>
        <v>0</v>
      </c>
      <c r="BC2462" s="53">
        <f>ROUND(IFERROR(SUM(BB2462*(VLOOKUP(BA2462,API!1:1048576,13,FALSE))),0),2)</f>
        <v>0</v>
      </c>
    </row>
    <row r="2463" spans="18:55" x14ac:dyDescent="0.25">
      <c r="R2463" s="258"/>
      <c r="U2463">
        <f>ROUND(IFERROR(SUM(T2463*(VLOOKUP(S2463,API!1:1048576,13,FALSE))),0),2)</f>
        <v>0</v>
      </c>
      <c r="V2463">
        <f>ROUND(SUMIF(Investionen!A4:A5200,S2463,Investionen!G4:G5200),2)</f>
        <v>0</v>
      </c>
      <c r="BA2463" s="53"/>
      <c r="BB2463" s="53">
        <f>ROUND(SUMIF(Transaktionen!A4:A5200,BA2463,Transaktionen!B4:B5200),8)</f>
        <v>0</v>
      </c>
      <c r="BC2463" s="53">
        <f>ROUND(IFERROR(SUM(BB2463*(VLOOKUP(BA2463,API!1:1048576,13,FALSE))),0),2)</f>
        <v>0</v>
      </c>
    </row>
    <row r="2464" spans="18:55" x14ac:dyDescent="0.25">
      <c r="R2464" s="258"/>
      <c r="U2464">
        <f>ROUND(IFERROR(SUM(T2464*(VLOOKUP(S2464,API!1:1048576,13,FALSE))),0),2)</f>
        <v>0</v>
      </c>
      <c r="V2464">
        <f>ROUND(SUMIF(Investionen!A4:A5200,S2464,Investionen!G4:G5200),2)</f>
        <v>0</v>
      </c>
      <c r="BA2464" s="53"/>
      <c r="BB2464" s="53">
        <f>ROUND(SUMIF(Transaktionen!A4:A5200,BA2464,Transaktionen!B4:B5200),8)</f>
        <v>0</v>
      </c>
      <c r="BC2464" s="53">
        <f>ROUND(IFERROR(SUM(BB2464*(VLOOKUP(BA2464,API!1:1048576,13,FALSE))),0),2)</f>
        <v>0</v>
      </c>
    </row>
    <row r="2465" spans="18:55" x14ac:dyDescent="0.25">
      <c r="R2465" s="258"/>
      <c r="U2465">
        <f>ROUND(IFERROR(SUM(T2465*(VLOOKUP(S2465,API!1:1048576,13,FALSE))),0),2)</f>
        <v>0</v>
      </c>
      <c r="V2465">
        <f>ROUND(SUMIF(Investionen!A4:A5200,S2465,Investionen!G4:G5200),2)</f>
        <v>0</v>
      </c>
      <c r="BA2465" s="53"/>
      <c r="BB2465" s="53">
        <f>ROUND(SUMIF(Transaktionen!A4:A5200,BA2465,Transaktionen!B4:B5200),8)</f>
        <v>0</v>
      </c>
      <c r="BC2465" s="53">
        <f>ROUND(IFERROR(SUM(BB2465*(VLOOKUP(BA2465,API!1:1048576,13,FALSE))),0),2)</f>
        <v>0</v>
      </c>
    </row>
    <row r="2466" spans="18:55" x14ac:dyDescent="0.25">
      <c r="R2466" s="258"/>
      <c r="U2466">
        <f>ROUND(IFERROR(SUM(T2466*(VLOOKUP(S2466,API!1:1048576,13,FALSE))),0),2)</f>
        <v>0</v>
      </c>
      <c r="V2466">
        <f>ROUND(SUMIF(Investionen!A4:A5200,S2466,Investionen!G4:G5200),2)</f>
        <v>0</v>
      </c>
      <c r="BA2466" s="53"/>
      <c r="BB2466" s="53">
        <f>ROUND(SUMIF(Transaktionen!A4:A5200,BA2466,Transaktionen!B4:B5200),8)</f>
        <v>0</v>
      </c>
      <c r="BC2466" s="53">
        <f>ROUND(IFERROR(SUM(BB2466*(VLOOKUP(BA2466,API!1:1048576,13,FALSE))),0),2)</f>
        <v>0</v>
      </c>
    </row>
    <row r="2467" spans="18:55" x14ac:dyDescent="0.25">
      <c r="R2467" s="258"/>
      <c r="U2467">
        <f>ROUND(IFERROR(SUM(T2467*(VLOOKUP(S2467,API!1:1048576,13,FALSE))),0),2)</f>
        <v>0</v>
      </c>
      <c r="V2467">
        <f>ROUND(SUMIF(Investionen!A4:A5200,S2467,Investionen!G4:G5200),2)</f>
        <v>0</v>
      </c>
      <c r="BA2467" s="53"/>
      <c r="BB2467" s="53">
        <f>ROUND(SUMIF(Transaktionen!A4:A5200,BA2467,Transaktionen!B4:B5200),8)</f>
        <v>0</v>
      </c>
      <c r="BC2467" s="53">
        <f>ROUND(IFERROR(SUM(BB2467*(VLOOKUP(BA2467,API!1:1048576,13,FALSE))),0),2)</f>
        <v>0</v>
      </c>
    </row>
    <row r="2468" spans="18:55" x14ac:dyDescent="0.25">
      <c r="R2468" s="258"/>
      <c r="U2468">
        <f>ROUND(IFERROR(SUM(T2468*(VLOOKUP(S2468,API!1:1048576,13,FALSE))),0),2)</f>
        <v>0</v>
      </c>
      <c r="V2468">
        <f>ROUND(SUMIF(Investionen!A4:A5200,S2468,Investionen!G4:G5200),2)</f>
        <v>0</v>
      </c>
      <c r="BA2468" s="53"/>
      <c r="BB2468" s="53">
        <f>ROUND(SUMIF(Transaktionen!A4:A5200,BA2468,Transaktionen!B4:B5200),8)</f>
        <v>0</v>
      </c>
      <c r="BC2468" s="53">
        <f>ROUND(IFERROR(SUM(BB2468*(VLOOKUP(BA2468,API!1:1048576,13,FALSE))),0),2)</f>
        <v>0</v>
      </c>
    </row>
    <row r="2469" spans="18:55" x14ac:dyDescent="0.25">
      <c r="R2469" s="258"/>
      <c r="U2469">
        <f>ROUND(IFERROR(SUM(T2469*(VLOOKUP(S2469,API!1:1048576,13,FALSE))),0),2)</f>
        <v>0</v>
      </c>
      <c r="V2469">
        <f>ROUND(SUMIF(Investionen!A4:A5200,S2469,Investionen!G4:G5200),2)</f>
        <v>0</v>
      </c>
      <c r="BA2469" s="53"/>
      <c r="BB2469" s="53">
        <f>ROUND(SUMIF(Transaktionen!A4:A5200,BA2469,Transaktionen!B4:B5200),8)</f>
        <v>0</v>
      </c>
      <c r="BC2469" s="53">
        <f>ROUND(IFERROR(SUM(BB2469*(VLOOKUP(BA2469,API!1:1048576,13,FALSE))),0),2)</f>
        <v>0</v>
      </c>
    </row>
    <row r="2470" spans="18:55" x14ac:dyDescent="0.25">
      <c r="R2470" s="258"/>
      <c r="U2470">
        <f>ROUND(IFERROR(SUM(T2470*(VLOOKUP(S2470,API!1:1048576,13,FALSE))),0),2)</f>
        <v>0</v>
      </c>
      <c r="V2470">
        <f>ROUND(SUMIF(Investionen!A4:A5200,S2470,Investionen!G4:G5200),2)</f>
        <v>0</v>
      </c>
      <c r="BA2470" s="53"/>
      <c r="BB2470" s="53">
        <f>ROUND(SUMIF(Transaktionen!A4:A5200,BA2470,Transaktionen!B4:B5200),8)</f>
        <v>0</v>
      </c>
      <c r="BC2470" s="53">
        <f>ROUND(IFERROR(SUM(BB2470*(VLOOKUP(BA2470,API!1:1048576,13,FALSE))),0),2)</f>
        <v>0</v>
      </c>
    </row>
    <row r="2471" spans="18:55" x14ac:dyDescent="0.25">
      <c r="R2471" s="258"/>
      <c r="U2471">
        <f>ROUND(IFERROR(SUM(T2471*(VLOOKUP(S2471,API!1:1048576,13,FALSE))),0),2)</f>
        <v>0</v>
      </c>
      <c r="V2471">
        <f>ROUND(SUMIF(Investionen!A4:A5200,S2471,Investionen!G4:G5200),2)</f>
        <v>0</v>
      </c>
      <c r="BA2471" s="53"/>
      <c r="BB2471" s="53">
        <f>ROUND(SUMIF(Transaktionen!A4:A5200,BA2471,Transaktionen!B4:B5200),8)</f>
        <v>0</v>
      </c>
      <c r="BC2471" s="53">
        <f>ROUND(IFERROR(SUM(BB2471*(VLOOKUP(BA2471,API!1:1048576,13,FALSE))),0),2)</f>
        <v>0</v>
      </c>
    </row>
    <row r="2472" spans="18:55" x14ac:dyDescent="0.25">
      <c r="R2472" s="258"/>
      <c r="U2472">
        <f>ROUND(IFERROR(SUM(T2472*(VLOOKUP(S2472,API!1:1048576,13,FALSE))),0),2)</f>
        <v>0</v>
      </c>
      <c r="V2472">
        <f>ROUND(SUMIF(Investionen!A4:A5200,S2472,Investionen!G4:G5200),2)</f>
        <v>0</v>
      </c>
      <c r="BA2472" s="53"/>
      <c r="BB2472" s="53">
        <f>ROUND(SUMIF(Transaktionen!A4:A5200,BA2472,Transaktionen!B4:B5200),8)</f>
        <v>0</v>
      </c>
      <c r="BC2472" s="53">
        <f>ROUND(IFERROR(SUM(BB2472*(VLOOKUP(BA2472,API!1:1048576,13,FALSE))),0),2)</f>
        <v>0</v>
      </c>
    </row>
    <row r="2473" spans="18:55" x14ac:dyDescent="0.25">
      <c r="R2473" s="258"/>
      <c r="U2473">
        <f>ROUND(IFERROR(SUM(T2473*(VLOOKUP(S2473,API!1:1048576,13,FALSE))),0),2)</f>
        <v>0</v>
      </c>
      <c r="V2473">
        <f>ROUND(SUMIF(Investionen!A4:A5200,S2473,Investionen!G4:G5200),2)</f>
        <v>0</v>
      </c>
      <c r="BA2473" s="53"/>
      <c r="BB2473" s="53">
        <f>ROUND(SUMIF(Transaktionen!A4:A5200,BA2473,Transaktionen!B4:B5200),8)</f>
        <v>0</v>
      </c>
      <c r="BC2473" s="53">
        <f>ROUND(IFERROR(SUM(BB2473*(VLOOKUP(BA2473,API!1:1048576,13,FALSE))),0),2)</f>
        <v>0</v>
      </c>
    </row>
    <row r="2474" spans="18:55" x14ac:dyDescent="0.25">
      <c r="R2474" s="258"/>
      <c r="U2474">
        <f>ROUND(IFERROR(SUM(T2474*(VLOOKUP(S2474,API!1:1048576,13,FALSE))),0),2)</f>
        <v>0</v>
      </c>
      <c r="V2474">
        <f>ROUND(SUMIF(Investionen!A4:A5200,S2474,Investionen!G4:G5200),2)</f>
        <v>0</v>
      </c>
      <c r="BA2474" s="53"/>
      <c r="BB2474" s="53">
        <f>ROUND(SUMIF(Transaktionen!A4:A5200,BA2474,Transaktionen!B4:B5200),8)</f>
        <v>0</v>
      </c>
      <c r="BC2474" s="53">
        <f>ROUND(IFERROR(SUM(BB2474*(VLOOKUP(BA2474,API!1:1048576,13,FALSE))),0),2)</f>
        <v>0</v>
      </c>
    </row>
    <row r="2475" spans="18:55" x14ac:dyDescent="0.25">
      <c r="R2475" s="258"/>
      <c r="U2475">
        <f>ROUND(IFERROR(SUM(T2475*(VLOOKUP(S2475,API!1:1048576,13,FALSE))),0),2)</f>
        <v>0</v>
      </c>
      <c r="V2475">
        <f>ROUND(SUMIF(Investionen!A4:A5200,S2475,Investionen!G4:G5200),2)</f>
        <v>0</v>
      </c>
      <c r="BA2475" s="53"/>
      <c r="BB2475" s="53">
        <f>ROUND(SUMIF(Transaktionen!A4:A5200,BA2475,Transaktionen!B4:B5200),8)</f>
        <v>0</v>
      </c>
      <c r="BC2475" s="53">
        <f>ROUND(IFERROR(SUM(BB2475*(VLOOKUP(BA2475,API!1:1048576,13,FALSE))),0),2)</f>
        <v>0</v>
      </c>
    </row>
    <row r="2476" spans="18:55" x14ac:dyDescent="0.25">
      <c r="R2476" s="258"/>
      <c r="U2476">
        <f>ROUND(IFERROR(SUM(T2476*(VLOOKUP(S2476,API!1:1048576,13,FALSE))),0),2)</f>
        <v>0</v>
      </c>
      <c r="V2476">
        <f>ROUND(SUMIF(Investionen!A4:A5200,S2476,Investionen!G4:G5200),2)</f>
        <v>0</v>
      </c>
      <c r="BA2476" s="53"/>
      <c r="BB2476" s="53">
        <f>ROUND(SUMIF(Transaktionen!A4:A5200,BA2476,Transaktionen!B4:B5200),8)</f>
        <v>0</v>
      </c>
      <c r="BC2476" s="53">
        <f>ROUND(IFERROR(SUM(BB2476*(VLOOKUP(BA2476,API!1:1048576,13,FALSE))),0),2)</f>
        <v>0</v>
      </c>
    </row>
    <row r="2477" spans="18:55" x14ac:dyDescent="0.25">
      <c r="R2477" s="258"/>
      <c r="U2477">
        <f>ROUND(IFERROR(SUM(T2477*(VLOOKUP(S2477,API!1:1048576,13,FALSE))),0),2)</f>
        <v>0</v>
      </c>
      <c r="V2477">
        <f>ROUND(SUMIF(Investionen!A4:A5200,S2477,Investionen!G4:G5200),2)</f>
        <v>0</v>
      </c>
      <c r="BA2477" s="53"/>
      <c r="BB2477" s="53">
        <f>ROUND(SUMIF(Transaktionen!A4:A5200,BA2477,Transaktionen!B4:B5200),8)</f>
        <v>0</v>
      </c>
      <c r="BC2477" s="53">
        <f>ROUND(IFERROR(SUM(BB2477*(VLOOKUP(BA2477,API!1:1048576,13,FALSE))),0),2)</f>
        <v>0</v>
      </c>
    </row>
    <row r="2478" spans="18:55" x14ac:dyDescent="0.25">
      <c r="R2478" s="258"/>
      <c r="U2478">
        <f>ROUND(IFERROR(SUM(T2478*(VLOOKUP(S2478,API!1:1048576,13,FALSE))),0),2)</f>
        <v>0</v>
      </c>
      <c r="V2478">
        <f>ROUND(SUMIF(Investionen!A4:A5200,S2478,Investionen!G4:G5200),2)</f>
        <v>0</v>
      </c>
      <c r="BA2478" s="53"/>
      <c r="BB2478" s="53">
        <f>ROUND(SUMIF(Transaktionen!A4:A5200,BA2478,Transaktionen!B4:B5200),8)</f>
        <v>0</v>
      </c>
      <c r="BC2478" s="53">
        <f>ROUND(IFERROR(SUM(BB2478*(VLOOKUP(BA2478,API!1:1048576,13,FALSE))),0),2)</f>
        <v>0</v>
      </c>
    </row>
    <row r="2479" spans="18:55" x14ac:dyDescent="0.25">
      <c r="R2479" s="258"/>
      <c r="U2479">
        <f>ROUND(IFERROR(SUM(T2479*(VLOOKUP(S2479,API!1:1048576,13,FALSE))),0),2)</f>
        <v>0</v>
      </c>
      <c r="V2479">
        <f>ROUND(SUMIF(Investionen!A4:A5200,S2479,Investionen!G4:G5200),2)</f>
        <v>0</v>
      </c>
      <c r="BA2479" s="53"/>
      <c r="BB2479" s="53">
        <f>ROUND(SUMIF(Transaktionen!A4:A5200,BA2479,Transaktionen!B4:B5200),8)</f>
        <v>0</v>
      </c>
      <c r="BC2479" s="53">
        <f>ROUND(IFERROR(SUM(BB2479*(VLOOKUP(BA2479,API!1:1048576,13,FALSE))),0),2)</f>
        <v>0</v>
      </c>
    </row>
    <row r="2480" spans="18:55" x14ac:dyDescent="0.25">
      <c r="R2480" s="258"/>
      <c r="U2480">
        <f>ROUND(IFERROR(SUM(T2480*(VLOOKUP(S2480,API!1:1048576,13,FALSE))),0),2)</f>
        <v>0</v>
      </c>
      <c r="V2480">
        <f>ROUND(SUMIF(Investionen!A4:A5200,S2480,Investionen!G4:G5200),2)</f>
        <v>0</v>
      </c>
      <c r="BA2480" s="53"/>
      <c r="BB2480" s="53">
        <f>ROUND(SUMIF(Transaktionen!A4:A5200,BA2480,Transaktionen!B4:B5200),8)</f>
        <v>0</v>
      </c>
      <c r="BC2480" s="53">
        <f>ROUND(IFERROR(SUM(BB2480*(VLOOKUP(BA2480,API!1:1048576,13,FALSE))),0),2)</f>
        <v>0</v>
      </c>
    </row>
    <row r="2481" spans="18:55" x14ac:dyDescent="0.25">
      <c r="R2481" s="258"/>
      <c r="U2481">
        <f>ROUND(IFERROR(SUM(T2481*(VLOOKUP(S2481,API!1:1048576,13,FALSE))),0),2)</f>
        <v>0</v>
      </c>
      <c r="V2481">
        <f>ROUND(SUMIF(Investionen!A4:A5200,S2481,Investionen!G4:G5200),2)</f>
        <v>0</v>
      </c>
      <c r="BA2481" s="53"/>
      <c r="BB2481" s="53">
        <f>ROUND(SUMIF(Transaktionen!A4:A5200,BA2481,Transaktionen!B4:B5200),8)</f>
        <v>0</v>
      </c>
      <c r="BC2481" s="53">
        <f>ROUND(IFERROR(SUM(BB2481*(VLOOKUP(BA2481,API!1:1048576,13,FALSE))),0),2)</f>
        <v>0</v>
      </c>
    </row>
    <row r="2482" spans="18:55" x14ac:dyDescent="0.25">
      <c r="R2482" s="258"/>
      <c r="U2482">
        <f>ROUND(IFERROR(SUM(T2482*(VLOOKUP(S2482,API!1:1048576,13,FALSE))),0),2)</f>
        <v>0</v>
      </c>
      <c r="V2482">
        <f>ROUND(SUMIF(Investionen!A4:A5200,S2482,Investionen!G4:G5200),2)</f>
        <v>0</v>
      </c>
      <c r="BA2482" s="53"/>
      <c r="BB2482" s="53">
        <f>ROUND(SUMIF(Transaktionen!A4:A5200,BA2482,Transaktionen!B4:B5200),8)</f>
        <v>0</v>
      </c>
      <c r="BC2482" s="53">
        <f>ROUND(IFERROR(SUM(BB2482*(VLOOKUP(BA2482,API!1:1048576,13,FALSE))),0),2)</f>
        <v>0</v>
      </c>
    </row>
    <row r="2483" spans="18:55" x14ac:dyDescent="0.25">
      <c r="R2483" s="258"/>
      <c r="U2483">
        <f>ROUND(IFERROR(SUM(T2483*(VLOOKUP(S2483,API!1:1048576,13,FALSE))),0),2)</f>
        <v>0</v>
      </c>
      <c r="V2483">
        <f>ROUND(SUMIF(Investionen!A4:A5200,S2483,Investionen!G4:G5200),2)</f>
        <v>0</v>
      </c>
      <c r="BA2483" s="53"/>
      <c r="BB2483" s="53">
        <f>ROUND(SUMIF(Transaktionen!A4:A5200,BA2483,Transaktionen!B4:B5200),8)</f>
        <v>0</v>
      </c>
      <c r="BC2483" s="53">
        <f>ROUND(IFERROR(SUM(BB2483*(VLOOKUP(BA2483,API!1:1048576,13,FALSE))),0),2)</f>
        <v>0</v>
      </c>
    </row>
    <row r="2484" spans="18:55" x14ac:dyDescent="0.25">
      <c r="R2484" s="258"/>
      <c r="U2484">
        <f>ROUND(IFERROR(SUM(T2484*(VLOOKUP(S2484,API!1:1048576,13,FALSE))),0),2)</f>
        <v>0</v>
      </c>
      <c r="V2484">
        <f>ROUND(SUMIF(Investionen!A4:A5200,S2484,Investionen!G4:G5200),2)</f>
        <v>0</v>
      </c>
      <c r="BA2484" s="53"/>
      <c r="BB2484" s="53">
        <f>ROUND(SUMIF(Transaktionen!A4:A5200,BA2484,Transaktionen!B4:B5200),8)</f>
        <v>0</v>
      </c>
      <c r="BC2484" s="53">
        <f>ROUND(IFERROR(SUM(BB2484*(VLOOKUP(BA2484,API!1:1048576,13,FALSE))),0),2)</f>
        <v>0</v>
      </c>
    </row>
    <row r="2485" spans="18:55" x14ac:dyDescent="0.25">
      <c r="R2485" s="258"/>
      <c r="U2485">
        <f>ROUND(IFERROR(SUM(T2485*(VLOOKUP(S2485,API!1:1048576,13,FALSE))),0),2)</f>
        <v>0</v>
      </c>
      <c r="V2485">
        <f>ROUND(SUMIF(Investionen!A4:A5200,S2485,Investionen!G4:G5200),2)</f>
        <v>0</v>
      </c>
      <c r="BA2485" s="53"/>
      <c r="BB2485" s="53">
        <f>ROUND(SUMIF(Transaktionen!A4:A5200,BA2485,Transaktionen!B4:B5200),8)</f>
        <v>0</v>
      </c>
      <c r="BC2485" s="53">
        <f>ROUND(IFERROR(SUM(BB2485*(VLOOKUP(BA2485,API!1:1048576,13,FALSE))),0),2)</f>
        <v>0</v>
      </c>
    </row>
    <row r="2486" spans="18:55" x14ac:dyDescent="0.25">
      <c r="R2486" s="258"/>
      <c r="U2486">
        <f>ROUND(IFERROR(SUM(T2486*(VLOOKUP(S2486,API!1:1048576,13,FALSE))),0),2)</f>
        <v>0</v>
      </c>
      <c r="V2486">
        <f>ROUND(SUMIF(Investionen!A4:A5200,S2486,Investionen!G4:G5200),2)</f>
        <v>0</v>
      </c>
      <c r="BA2486" s="53"/>
      <c r="BB2486" s="53">
        <f>ROUND(SUMIF(Transaktionen!A4:A5200,BA2486,Transaktionen!B4:B5200),8)</f>
        <v>0</v>
      </c>
      <c r="BC2486" s="53">
        <f>ROUND(IFERROR(SUM(BB2486*(VLOOKUP(BA2486,API!1:1048576,13,FALSE))),0),2)</f>
        <v>0</v>
      </c>
    </row>
    <row r="2487" spans="18:55" x14ac:dyDescent="0.25">
      <c r="R2487" s="258"/>
      <c r="U2487">
        <f>ROUND(IFERROR(SUM(T2487*(VLOOKUP(S2487,API!1:1048576,13,FALSE))),0),2)</f>
        <v>0</v>
      </c>
      <c r="V2487">
        <f>ROUND(SUMIF(Investionen!A4:A5200,S2487,Investionen!G4:G5200),2)</f>
        <v>0</v>
      </c>
      <c r="BA2487" s="53"/>
      <c r="BB2487" s="53">
        <f>ROUND(SUMIF(Transaktionen!A4:A5200,BA2487,Transaktionen!B4:B5200),8)</f>
        <v>0</v>
      </c>
      <c r="BC2487" s="53">
        <f>ROUND(IFERROR(SUM(BB2487*(VLOOKUP(BA2487,API!1:1048576,13,FALSE))),0),2)</f>
        <v>0</v>
      </c>
    </row>
    <row r="2488" spans="18:55" x14ac:dyDescent="0.25">
      <c r="R2488" s="258"/>
      <c r="U2488">
        <f>ROUND(IFERROR(SUM(T2488*(VLOOKUP(S2488,API!1:1048576,13,FALSE))),0),2)</f>
        <v>0</v>
      </c>
      <c r="V2488">
        <f>ROUND(SUMIF(Investionen!A4:A5200,S2488,Investionen!G4:G5200),2)</f>
        <v>0</v>
      </c>
      <c r="BA2488" s="53"/>
      <c r="BB2488" s="53">
        <f>ROUND(SUMIF(Transaktionen!A4:A5200,BA2488,Transaktionen!B4:B5200),8)</f>
        <v>0</v>
      </c>
      <c r="BC2488" s="53">
        <f>ROUND(IFERROR(SUM(BB2488*(VLOOKUP(BA2488,API!1:1048576,13,FALSE))),0),2)</f>
        <v>0</v>
      </c>
    </row>
    <row r="2489" spans="18:55" x14ac:dyDescent="0.25">
      <c r="R2489" s="258"/>
      <c r="U2489">
        <f>ROUND(IFERROR(SUM(T2489*(VLOOKUP(S2489,API!1:1048576,13,FALSE))),0),2)</f>
        <v>0</v>
      </c>
      <c r="V2489">
        <f>ROUND(SUMIF(Investionen!A4:A5200,S2489,Investionen!G4:G5200),2)</f>
        <v>0</v>
      </c>
      <c r="BA2489" s="53"/>
      <c r="BB2489" s="53">
        <f>ROUND(SUMIF(Transaktionen!A4:A5200,BA2489,Transaktionen!B4:B5200),8)</f>
        <v>0</v>
      </c>
      <c r="BC2489" s="53">
        <f>ROUND(IFERROR(SUM(BB2489*(VLOOKUP(BA2489,API!1:1048576,13,FALSE))),0),2)</f>
        <v>0</v>
      </c>
    </row>
    <row r="2490" spans="18:55" x14ac:dyDescent="0.25">
      <c r="R2490" s="258"/>
      <c r="U2490">
        <f>ROUND(IFERROR(SUM(T2490*(VLOOKUP(S2490,API!1:1048576,13,FALSE))),0),2)</f>
        <v>0</v>
      </c>
      <c r="V2490">
        <f>ROUND(SUMIF(Investionen!A4:A5200,S2490,Investionen!G4:G5200),2)</f>
        <v>0</v>
      </c>
      <c r="BA2490" s="53"/>
      <c r="BB2490" s="53">
        <f>ROUND(SUMIF(Transaktionen!A4:A5200,BA2490,Transaktionen!B4:B5200),8)</f>
        <v>0</v>
      </c>
      <c r="BC2490" s="53">
        <f>ROUND(IFERROR(SUM(BB2490*(VLOOKUP(BA2490,API!1:1048576,13,FALSE))),0),2)</f>
        <v>0</v>
      </c>
    </row>
    <row r="2491" spans="18:55" x14ac:dyDescent="0.25">
      <c r="R2491" s="258"/>
      <c r="U2491">
        <f>ROUND(IFERROR(SUM(T2491*(VLOOKUP(S2491,API!1:1048576,13,FALSE))),0),2)</f>
        <v>0</v>
      </c>
      <c r="V2491">
        <f>ROUND(SUMIF(Investionen!A4:A5200,S2491,Investionen!G4:G5200),2)</f>
        <v>0</v>
      </c>
      <c r="BA2491" s="53"/>
      <c r="BB2491" s="53">
        <f>ROUND(SUMIF(Transaktionen!A4:A5200,BA2491,Transaktionen!B4:B5200),8)</f>
        <v>0</v>
      </c>
      <c r="BC2491" s="53">
        <f>ROUND(IFERROR(SUM(BB2491*(VLOOKUP(BA2491,API!1:1048576,13,FALSE))),0),2)</f>
        <v>0</v>
      </c>
    </row>
    <row r="2492" spans="18:55" x14ac:dyDescent="0.25">
      <c r="R2492" s="258"/>
      <c r="U2492">
        <f>ROUND(IFERROR(SUM(T2492*(VLOOKUP(S2492,API!1:1048576,13,FALSE))),0),2)</f>
        <v>0</v>
      </c>
      <c r="V2492">
        <f>ROUND(SUMIF(Investionen!A4:A5200,S2492,Investionen!G4:G5200),2)</f>
        <v>0</v>
      </c>
      <c r="BA2492" s="53"/>
      <c r="BB2492" s="53">
        <f>ROUND(SUMIF(Transaktionen!A4:A5200,BA2492,Transaktionen!B4:B5200),8)</f>
        <v>0</v>
      </c>
      <c r="BC2492" s="53">
        <f>ROUND(IFERROR(SUM(BB2492*(VLOOKUP(BA2492,API!1:1048576,13,FALSE))),0),2)</f>
        <v>0</v>
      </c>
    </row>
    <row r="2493" spans="18:55" x14ac:dyDescent="0.25">
      <c r="R2493" s="258"/>
      <c r="U2493">
        <f>ROUND(IFERROR(SUM(T2493*(VLOOKUP(S2493,API!1:1048576,13,FALSE))),0),2)</f>
        <v>0</v>
      </c>
      <c r="V2493">
        <f>ROUND(SUMIF(Investionen!A4:A5200,S2493,Investionen!G4:G5200),2)</f>
        <v>0</v>
      </c>
      <c r="BA2493" s="53"/>
      <c r="BB2493" s="53">
        <f>ROUND(SUMIF(Transaktionen!A4:A5200,BA2493,Transaktionen!B4:B5200),8)</f>
        <v>0</v>
      </c>
      <c r="BC2493" s="53">
        <f>ROUND(IFERROR(SUM(BB2493*(VLOOKUP(BA2493,API!1:1048576,13,FALSE))),0),2)</f>
        <v>0</v>
      </c>
    </row>
    <row r="2494" spans="18:55" x14ac:dyDescent="0.25">
      <c r="R2494" s="258"/>
      <c r="U2494">
        <f>ROUND(IFERROR(SUM(T2494*(VLOOKUP(S2494,API!1:1048576,13,FALSE))),0),2)</f>
        <v>0</v>
      </c>
      <c r="V2494">
        <f>ROUND(SUMIF(Investionen!A4:A5200,S2494,Investionen!G4:G5200),2)</f>
        <v>0</v>
      </c>
      <c r="BA2494" s="53"/>
      <c r="BB2494" s="53">
        <f>ROUND(SUMIF(Transaktionen!A4:A5200,BA2494,Transaktionen!B4:B5200),8)</f>
        <v>0</v>
      </c>
      <c r="BC2494" s="53">
        <f>ROUND(IFERROR(SUM(BB2494*(VLOOKUP(BA2494,API!1:1048576,13,FALSE))),0),2)</f>
        <v>0</v>
      </c>
    </row>
    <row r="2495" spans="18:55" x14ac:dyDescent="0.25">
      <c r="R2495" s="258"/>
      <c r="U2495">
        <f>ROUND(IFERROR(SUM(T2495*(VLOOKUP(S2495,API!1:1048576,13,FALSE))),0),2)</f>
        <v>0</v>
      </c>
      <c r="V2495">
        <f>ROUND(SUMIF(Investionen!A4:A5200,S2495,Investionen!G4:G5200),2)</f>
        <v>0</v>
      </c>
      <c r="BA2495" s="53"/>
      <c r="BB2495" s="53">
        <f>ROUND(SUMIF(Transaktionen!A4:A5200,BA2495,Transaktionen!B4:B5200),8)</f>
        <v>0</v>
      </c>
      <c r="BC2495" s="53">
        <f>ROUND(IFERROR(SUM(BB2495*(VLOOKUP(BA2495,API!1:1048576,13,FALSE))),0),2)</f>
        <v>0</v>
      </c>
    </row>
    <row r="2496" spans="18:55" x14ac:dyDescent="0.25">
      <c r="R2496" s="258"/>
      <c r="U2496">
        <f>ROUND(IFERROR(SUM(T2496*(VLOOKUP(S2496,API!1:1048576,13,FALSE))),0),2)</f>
        <v>0</v>
      </c>
      <c r="V2496">
        <f>ROUND(SUMIF(Investionen!A4:A5200,S2496,Investionen!G4:G5200),2)</f>
        <v>0</v>
      </c>
      <c r="BA2496" s="53"/>
      <c r="BB2496" s="53">
        <f>ROUND(SUMIF(Transaktionen!A4:A5200,BA2496,Transaktionen!B4:B5200),8)</f>
        <v>0</v>
      </c>
      <c r="BC2496" s="53">
        <f>ROUND(IFERROR(SUM(BB2496*(VLOOKUP(BA2496,API!1:1048576,13,FALSE))),0),2)</f>
        <v>0</v>
      </c>
    </row>
    <row r="2497" spans="18:55" x14ac:dyDescent="0.25">
      <c r="R2497" s="258"/>
      <c r="U2497">
        <f>ROUND(IFERROR(SUM(T2497*(VLOOKUP(S2497,API!1:1048576,13,FALSE))),0),2)</f>
        <v>0</v>
      </c>
      <c r="V2497">
        <f>ROUND(SUMIF(Investionen!A4:A5200,S2497,Investionen!G4:G5200),2)</f>
        <v>0</v>
      </c>
      <c r="BA2497" s="53"/>
      <c r="BB2497" s="53">
        <f>ROUND(SUMIF(Transaktionen!A4:A5200,BA2497,Transaktionen!B4:B5200),8)</f>
        <v>0</v>
      </c>
      <c r="BC2497" s="53">
        <f>ROUND(IFERROR(SUM(BB2497*(VLOOKUP(BA2497,API!1:1048576,13,FALSE))),0),2)</f>
        <v>0</v>
      </c>
    </row>
    <row r="2498" spans="18:55" x14ac:dyDescent="0.25">
      <c r="R2498" s="258"/>
      <c r="U2498">
        <f>ROUND(IFERROR(SUM(T2498*(VLOOKUP(S2498,API!1:1048576,13,FALSE))),0),2)</f>
        <v>0</v>
      </c>
      <c r="V2498">
        <f>ROUND(SUMIF(Investionen!A4:A5200,S2498,Investionen!G4:G5200),2)</f>
        <v>0</v>
      </c>
      <c r="BA2498" s="53"/>
      <c r="BB2498" s="53">
        <f>ROUND(SUMIF(Transaktionen!A4:A5200,BA2498,Transaktionen!B4:B5200),8)</f>
        <v>0</v>
      </c>
      <c r="BC2498" s="53">
        <f>ROUND(IFERROR(SUM(BB2498*(VLOOKUP(BA2498,API!1:1048576,13,FALSE))),0),2)</f>
        <v>0</v>
      </c>
    </row>
    <row r="2499" spans="18:55" x14ac:dyDescent="0.25">
      <c r="R2499" s="258"/>
      <c r="U2499">
        <f>ROUND(IFERROR(SUM(T2499*(VLOOKUP(S2499,API!1:1048576,13,FALSE))),0),2)</f>
        <v>0</v>
      </c>
      <c r="V2499">
        <f>ROUND(SUMIF(Investionen!A4:A5200,S2499,Investionen!G4:G5200),2)</f>
        <v>0</v>
      </c>
      <c r="BA2499" s="53"/>
      <c r="BB2499" s="53">
        <f>ROUND(SUMIF(Transaktionen!A4:A5200,BA2499,Transaktionen!B4:B5200),8)</f>
        <v>0</v>
      </c>
      <c r="BC2499" s="53">
        <f>ROUND(IFERROR(SUM(BB2499*(VLOOKUP(BA2499,API!1:1048576,13,FALSE))),0),2)</f>
        <v>0</v>
      </c>
    </row>
    <row r="2500" spans="18:55" x14ac:dyDescent="0.25">
      <c r="R2500" s="258"/>
      <c r="U2500">
        <f>ROUND(IFERROR(SUM(T2500*(VLOOKUP(S2500,API!1:1048576,13,FALSE))),0),2)</f>
        <v>0</v>
      </c>
      <c r="V2500">
        <f>ROUND(SUMIF(Investionen!A4:A5200,S2500,Investionen!G4:G5200),2)</f>
        <v>0</v>
      </c>
      <c r="BA2500" s="53"/>
      <c r="BB2500" s="53">
        <f>ROUND(SUMIF(Transaktionen!A4:A5200,BA2500,Transaktionen!B4:B5200),8)</f>
        <v>0</v>
      </c>
      <c r="BC2500" s="53">
        <f>ROUND(IFERROR(SUM(BB2500*(VLOOKUP(BA2500,API!1:1048576,13,FALSE))),0),2)</f>
        <v>0</v>
      </c>
    </row>
    <row r="2501" spans="18:55" x14ac:dyDescent="0.25">
      <c r="R2501" s="258"/>
      <c r="U2501">
        <f>ROUND(IFERROR(SUM(T2501*(VLOOKUP(S2501,API!1:1048576,13,FALSE))),0),2)</f>
        <v>0</v>
      </c>
      <c r="V2501">
        <f>ROUND(SUMIF(Investionen!A4:A5200,S2501,Investionen!G4:G5200),2)</f>
        <v>0</v>
      </c>
      <c r="BA2501" s="53"/>
      <c r="BB2501" s="53">
        <f>ROUND(SUMIF(Transaktionen!A4:A5200,BA2501,Transaktionen!B4:B5200),8)</f>
        <v>0</v>
      </c>
      <c r="BC2501" s="53">
        <f>ROUND(IFERROR(SUM(BB2501*(VLOOKUP(BA2501,API!1:1048576,13,FALSE))),0),2)</f>
        <v>0</v>
      </c>
    </row>
    <row r="2502" spans="18:55" x14ac:dyDescent="0.25">
      <c r="R2502" s="258"/>
      <c r="U2502">
        <f>ROUND(IFERROR(SUM(T2502*(VLOOKUP(S2502,API!1:1048576,13,FALSE))),0),2)</f>
        <v>0</v>
      </c>
      <c r="V2502">
        <f>ROUND(SUMIF(Investionen!A4:A5200,S2502,Investionen!G4:G5200),2)</f>
        <v>0</v>
      </c>
      <c r="BA2502" s="53"/>
      <c r="BB2502" s="53">
        <f>ROUND(SUMIF(Transaktionen!A4:A5200,BA2502,Transaktionen!B4:B5200),8)</f>
        <v>0</v>
      </c>
      <c r="BC2502" s="53">
        <f>ROUND(IFERROR(SUM(BB2502*(VLOOKUP(BA2502,API!1:1048576,13,FALSE))),0),2)</f>
        <v>0</v>
      </c>
    </row>
    <row r="2503" spans="18:55" x14ac:dyDescent="0.25">
      <c r="R2503" s="258"/>
      <c r="U2503">
        <f>ROUND(IFERROR(SUM(T2503*(VLOOKUP(S2503,API!1:1048576,13,FALSE))),0),2)</f>
        <v>0</v>
      </c>
      <c r="V2503">
        <f>ROUND(SUMIF(Investionen!A4:A5200,S2503,Investionen!G4:G5200),2)</f>
        <v>0</v>
      </c>
      <c r="BA2503" s="53"/>
      <c r="BB2503" s="53">
        <f>ROUND(SUMIF(Transaktionen!A4:A5200,BA2503,Transaktionen!B4:B5200),8)</f>
        <v>0</v>
      </c>
      <c r="BC2503" s="53">
        <f>ROUND(IFERROR(SUM(BB2503*(VLOOKUP(BA2503,API!1:1048576,13,FALSE))),0),2)</f>
        <v>0</v>
      </c>
    </row>
    <row r="2504" spans="18:55" x14ac:dyDescent="0.25">
      <c r="R2504" s="258"/>
      <c r="U2504">
        <f>ROUND(IFERROR(SUM(T2504*(VLOOKUP(S2504,API!1:1048576,13,FALSE))),0),2)</f>
        <v>0</v>
      </c>
      <c r="V2504">
        <f>ROUND(SUMIF(Investionen!A4:A5200,S2504,Investionen!G4:G5200),2)</f>
        <v>0</v>
      </c>
      <c r="BA2504" s="53"/>
      <c r="BB2504" s="53">
        <f>ROUND(SUMIF(Transaktionen!A4:A5200,BA2504,Transaktionen!B4:B5200),8)</f>
        <v>0</v>
      </c>
      <c r="BC2504" s="53">
        <f>ROUND(IFERROR(SUM(BB2504*(VLOOKUP(BA2504,API!1:1048576,13,FALSE))),0),2)</f>
        <v>0</v>
      </c>
    </row>
    <row r="2505" spans="18:55" x14ac:dyDescent="0.25">
      <c r="R2505" s="258"/>
      <c r="U2505">
        <f>ROUND(IFERROR(SUM(T2505*(VLOOKUP(S2505,API!1:1048576,13,FALSE))),0),2)</f>
        <v>0</v>
      </c>
      <c r="V2505">
        <f>ROUND(SUMIF(Investionen!A4:A5200,S2505,Investionen!G4:G5200),2)</f>
        <v>0</v>
      </c>
      <c r="BA2505" s="53"/>
      <c r="BB2505" s="53">
        <f>ROUND(SUMIF(Transaktionen!A4:A5200,BA2505,Transaktionen!B4:B5200),8)</f>
        <v>0</v>
      </c>
      <c r="BC2505" s="53">
        <f>ROUND(IFERROR(SUM(BB2505*(VLOOKUP(BA2505,API!1:1048576,13,FALSE))),0),2)</f>
        <v>0</v>
      </c>
    </row>
    <row r="2506" spans="18:55" x14ac:dyDescent="0.25">
      <c r="R2506" s="258"/>
      <c r="U2506">
        <f>ROUND(IFERROR(SUM(T2506*(VLOOKUP(S2506,API!1:1048576,13,FALSE))),0),2)</f>
        <v>0</v>
      </c>
      <c r="V2506">
        <f>ROUND(SUMIF(Investionen!A4:A5200,S2506,Investionen!G4:G5200),2)</f>
        <v>0</v>
      </c>
      <c r="BA2506" s="53"/>
      <c r="BB2506" s="53">
        <f>ROUND(SUMIF(Transaktionen!A4:A5200,BA2506,Transaktionen!B4:B5200),8)</f>
        <v>0</v>
      </c>
      <c r="BC2506" s="53">
        <f>ROUND(IFERROR(SUM(BB2506*(VLOOKUP(BA2506,API!1:1048576,13,FALSE))),0),2)</f>
        <v>0</v>
      </c>
    </row>
    <row r="2507" spans="18:55" x14ac:dyDescent="0.25">
      <c r="R2507" s="258"/>
      <c r="U2507">
        <f>ROUND(IFERROR(SUM(T2507*(VLOOKUP(S2507,API!1:1048576,13,FALSE))),0),2)</f>
        <v>0</v>
      </c>
      <c r="V2507">
        <f>ROUND(SUMIF(Investionen!A4:A5200,S2507,Investionen!G4:G5200),2)</f>
        <v>0</v>
      </c>
      <c r="BA2507" s="53"/>
      <c r="BB2507" s="53">
        <f>ROUND(SUMIF(Transaktionen!A4:A5200,BA2507,Transaktionen!B4:B5200),8)</f>
        <v>0</v>
      </c>
      <c r="BC2507" s="53">
        <f>ROUND(IFERROR(SUM(BB2507*(VLOOKUP(BA2507,API!1:1048576,13,FALSE))),0),2)</f>
        <v>0</v>
      </c>
    </row>
    <row r="2508" spans="18:55" x14ac:dyDescent="0.25">
      <c r="R2508" s="258"/>
      <c r="U2508">
        <f>ROUND(IFERROR(SUM(T2508*(VLOOKUP(S2508,API!1:1048576,13,FALSE))),0),2)</f>
        <v>0</v>
      </c>
      <c r="V2508">
        <f>ROUND(SUMIF(Investionen!A4:A5200,S2508,Investionen!G4:G5200),2)</f>
        <v>0</v>
      </c>
      <c r="BA2508" s="53"/>
      <c r="BB2508" s="53">
        <f>ROUND(SUMIF(Transaktionen!A4:A5200,BA2508,Transaktionen!B4:B5200),8)</f>
        <v>0</v>
      </c>
      <c r="BC2508" s="53">
        <f>ROUND(IFERROR(SUM(BB2508*(VLOOKUP(BA2508,API!1:1048576,13,FALSE))),0),2)</f>
        <v>0</v>
      </c>
    </row>
    <row r="2509" spans="18:55" x14ac:dyDescent="0.25">
      <c r="R2509" s="258"/>
      <c r="U2509">
        <f>ROUND(IFERROR(SUM(T2509*(VLOOKUP(S2509,API!1:1048576,13,FALSE))),0),2)</f>
        <v>0</v>
      </c>
      <c r="V2509">
        <f>ROUND(SUMIF(Investionen!A4:A5200,S2509,Investionen!G4:G5200),2)</f>
        <v>0</v>
      </c>
      <c r="BA2509" s="53"/>
      <c r="BB2509" s="53">
        <f>ROUND(SUMIF(Transaktionen!A4:A5200,BA2509,Transaktionen!B4:B5200),8)</f>
        <v>0</v>
      </c>
      <c r="BC2509" s="53">
        <f>ROUND(IFERROR(SUM(BB2509*(VLOOKUP(BA2509,API!1:1048576,13,FALSE))),0),2)</f>
        <v>0</v>
      </c>
    </row>
    <row r="2510" spans="18:55" x14ac:dyDescent="0.25">
      <c r="R2510" s="258"/>
      <c r="U2510">
        <f>ROUND(IFERROR(SUM(T2510*(VLOOKUP(S2510,API!1:1048576,13,FALSE))),0),2)</f>
        <v>0</v>
      </c>
      <c r="V2510">
        <f>ROUND(SUMIF(Investionen!A4:A5200,S2510,Investionen!G4:G5200),2)</f>
        <v>0</v>
      </c>
      <c r="BA2510" s="53"/>
      <c r="BB2510" s="53">
        <f>ROUND(SUMIF(Transaktionen!A4:A5200,BA2510,Transaktionen!B4:B5200),8)</f>
        <v>0</v>
      </c>
      <c r="BC2510" s="53">
        <f>ROUND(IFERROR(SUM(BB2510*(VLOOKUP(BA2510,API!1:1048576,13,FALSE))),0),2)</f>
        <v>0</v>
      </c>
    </row>
    <row r="2511" spans="18:55" x14ac:dyDescent="0.25">
      <c r="R2511" s="258"/>
      <c r="U2511">
        <f>ROUND(IFERROR(SUM(T2511*(VLOOKUP(S2511,API!1:1048576,13,FALSE))),0),2)</f>
        <v>0</v>
      </c>
      <c r="V2511">
        <f>ROUND(SUMIF(Investionen!A4:A5200,S2511,Investionen!G4:G5200),2)</f>
        <v>0</v>
      </c>
      <c r="BA2511" s="53"/>
      <c r="BB2511" s="53">
        <f>ROUND(SUMIF(Transaktionen!A4:A5200,BA2511,Transaktionen!B4:B5200),8)</f>
        <v>0</v>
      </c>
      <c r="BC2511" s="53">
        <f>ROUND(IFERROR(SUM(BB2511*(VLOOKUP(BA2511,API!1:1048576,13,FALSE))),0),2)</f>
        <v>0</v>
      </c>
    </row>
    <row r="2512" spans="18:55" x14ac:dyDescent="0.25">
      <c r="R2512" s="258"/>
      <c r="U2512">
        <f>ROUND(IFERROR(SUM(T2512*(VLOOKUP(S2512,API!1:1048576,13,FALSE))),0),2)</f>
        <v>0</v>
      </c>
      <c r="V2512">
        <f>ROUND(SUMIF(Investionen!A4:A5200,S2512,Investionen!G4:G5200),2)</f>
        <v>0</v>
      </c>
      <c r="BA2512" s="53"/>
      <c r="BB2512" s="53">
        <f>ROUND(SUMIF(Transaktionen!A4:A5200,BA2512,Transaktionen!B4:B5200),8)</f>
        <v>0</v>
      </c>
      <c r="BC2512" s="53">
        <f>ROUND(IFERROR(SUM(BB2512*(VLOOKUP(BA2512,API!1:1048576,13,FALSE))),0),2)</f>
        <v>0</v>
      </c>
    </row>
    <row r="2513" spans="18:55" x14ac:dyDescent="0.25">
      <c r="R2513" s="258"/>
      <c r="U2513">
        <f>ROUND(IFERROR(SUM(T2513*(VLOOKUP(S2513,API!1:1048576,13,FALSE))),0),2)</f>
        <v>0</v>
      </c>
      <c r="V2513">
        <f>ROUND(SUMIF(Investionen!A4:A5200,S2513,Investionen!G4:G5200),2)</f>
        <v>0</v>
      </c>
      <c r="BA2513" s="53"/>
      <c r="BB2513" s="53">
        <f>ROUND(SUMIF(Transaktionen!A4:A5200,BA2513,Transaktionen!B4:B5200),8)</f>
        <v>0</v>
      </c>
      <c r="BC2513" s="53">
        <f>ROUND(IFERROR(SUM(BB2513*(VLOOKUP(BA2513,API!1:1048576,13,FALSE))),0),2)</f>
        <v>0</v>
      </c>
    </row>
    <row r="2514" spans="18:55" x14ac:dyDescent="0.25">
      <c r="R2514" s="258"/>
      <c r="U2514">
        <f>ROUND(IFERROR(SUM(T2514*(VLOOKUP(S2514,API!1:1048576,13,FALSE))),0),2)</f>
        <v>0</v>
      </c>
      <c r="V2514">
        <f>ROUND(SUMIF(Investionen!A4:A5200,S2514,Investionen!G4:G5200),2)</f>
        <v>0</v>
      </c>
      <c r="BA2514" s="53"/>
      <c r="BB2514" s="53">
        <f>ROUND(SUMIF(Transaktionen!A4:A5200,BA2514,Transaktionen!B4:B5200),8)</f>
        <v>0</v>
      </c>
      <c r="BC2514" s="53">
        <f>ROUND(IFERROR(SUM(BB2514*(VLOOKUP(BA2514,API!1:1048576,13,FALSE))),0),2)</f>
        <v>0</v>
      </c>
    </row>
    <row r="2515" spans="18:55" x14ac:dyDescent="0.25">
      <c r="R2515" s="258"/>
      <c r="U2515">
        <f>ROUND(IFERROR(SUM(T2515*(VLOOKUP(S2515,API!1:1048576,13,FALSE))),0),2)</f>
        <v>0</v>
      </c>
      <c r="V2515">
        <f>ROUND(SUMIF(Investionen!A4:A5200,S2515,Investionen!G4:G5200),2)</f>
        <v>0</v>
      </c>
      <c r="BA2515" s="53"/>
      <c r="BB2515" s="53">
        <f>ROUND(SUMIF(Transaktionen!A4:A5200,BA2515,Transaktionen!B4:B5200),8)</f>
        <v>0</v>
      </c>
      <c r="BC2515" s="53">
        <f>ROUND(IFERROR(SUM(BB2515*(VLOOKUP(BA2515,API!1:1048576,13,FALSE))),0),2)</f>
        <v>0</v>
      </c>
    </row>
    <row r="2516" spans="18:55" x14ac:dyDescent="0.25">
      <c r="R2516" s="258"/>
      <c r="U2516">
        <f>ROUND(IFERROR(SUM(T2516*(VLOOKUP(S2516,API!1:1048576,13,FALSE))),0),2)</f>
        <v>0</v>
      </c>
      <c r="V2516">
        <f>ROUND(SUMIF(Investionen!A4:A5200,S2516,Investionen!G4:G5200),2)</f>
        <v>0</v>
      </c>
      <c r="BA2516" s="53"/>
      <c r="BB2516" s="53">
        <f>ROUND(SUMIF(Transaktionen!A4:A5200,BA2516,Transaktionen!B4:B5200),8)</f>
        <v>0</v>
      </c>
      <c r="BC2516" s="53">
        <f>ROUND(IFERROR(SUM(BB2516*(VLOOKUP(BA2516,API!1:1048576,13,FALSE))),0),2)</f>
        <v>0</v>
      </c>
    </row>
    <row r="2517" spans="18:55" x14ac:dyDescent="0.25">
      <c r="R2517" s="258"/>
      <c r="U2517">
        <f>ROUND(IFERROR(SUM(T2517*(VLOOKUP(S2517,API!1:1048576,13,FALSE))),0),2)</f>
        <v>0</v>
      </c>
      <c r="V2517">
        <f>ROUND(SUMIF(Investionen!A4:A5200,S2517,Investionen!G4:G5200),2)</f>
        <v>0</v>
      </c>
      <c r="BA2517" s="53"/>
      <c r="BB2517" s="53">
        <f>ROUND(SUMIF(Transaktionen!A4:A5200,BA2517,Transaktionen!B4:B5200),8)</f>
        <v>0</v>
      </c>
      <c r="BC2517" s="53">
        <f>ROUND(IFERROR(SUM(BB2517*(VLOOKUP(BA2517,API!1:1048576,13,FALSE))),0),2)</f>
        <v>0</v>
      </c>
    </row>
    <row r="2518" spans="18:55" x14ac:dyDescent="0.25">
      <c r="R2518" s="258"/>
      <c r="U2518">
        <f>ROUND(IFERROR(SUM(T2518*(VLOOKUP(S2518,API!1:1048576,13,FALSE))),0),2)</f>
        <v>0</v>
      </c>
      <c r="V2518">
        <f>ROUND(SUMIF(Investionen!A4:A5200,S2518,Investionen!G4:G5200),2)</f>
        <v>0</v>
      </c>
      <c r="BA2518" s="53"/>
      <c r="BB2518" s="53">
        <f>ROUND(SUMIF(Transaktionen!A4:A5200,BA2518,Transaktionen!B4:B5200),8)</f>
        <v>0</v>
      </c>
      <c r="BC2518" s="53">
        <f>ROUND(IFERROR(SUM(BB2518*(VLOOKUP(BA2518,API!1:1048576,13,FALSE))),0),2)</f>
        <v>0</v>
      </c>
    </row>
    <row r="2519" spans="18:55" x14ac:dyDescent="0.25">
      <c r="R2519" s="258"/>
      <c r="U2519">
        <f>ROUND(IFERROR(SUM(T2519*(VLOOKUP(S2519,API!1:1048576,13,FALSE))),0),2)</f>
        <v>0</v>
      </c>
      <c r="V2519">
        <f>ROUND(SUMIF(Investionen!A4:A5200,S2519,Investionen!G4:G5200),2)</f>
        <v>0</v>
      </c>
      <c r="BA2519" s="53"/>
      <c r="BB2519" s="53">
        <f>ROUND(SUMIF(Transaktionen!A4:A5200,BA2519,Transaktionen!B4:B5200),8)</f>
        <v>0</v>
      </c>
      <c r="BC2519" s="53">
        <f>ROUND(IFERROR(SUM(BB2519*(VLOOKUP(BA2519,API!1:1048576,13,FALSE))),0),2)</f>
        <v>0</v>
      </c>
    </row>
    <row r="2520" spans="18:55" x14ac:dyDescent="0.25">
      <c r="R2520" s="258"/>
      <c r="U2520">
        <f>ROUND(IFERROR(SUM(T2520*(VLOOKUP(S2520,API!1:1048576,13,FALSE))),0),2)</f>
        <v>0</v>
      </c>
      <c r="V2520">
        <f>ROUND(SUMIF(Investionen!A4:A5200,S2520,Investionen!G4:G5200),2)</f>
        <v>0</v>
      </c>
      <c r="BA2520" s="53"/>
      <c r="BB2520" s="53">
        <f>ROUND(SUMIF(Transaktionen!A4:A5200,BA2520,Transaktionen!B4:B5200),8)</f>
        <v>0</v>
      </c>
      <c r="BC2520" s="53">
        <f>ROUND(IFERROR(SUM(BB2520*(VLOOKUP(BA2520,API!1:1048576,13,FALSE))),0),2)</f>
        <v>0</v>
      </c>
    </row>
    <row r="2521" spans="18:55" x14ac:dyDescent="0.25">
      <c r="R2521" s="258"/>
      <c r="U2521">
        <f>ROUND(IFERROR(SUM(T2521*(VLOOKUP(S2521,API!1:1048576,13,FALSE))),0),2)</f>
        <v>0</v>
      </c>
      <c r="V2521">
        <f>ROUND(SUMIF(Investionen!A4:A5200,S2521,Investionen!G4:G5200),2)</f>
        <v>0</v>
      </c>
      <c r="BA2521" s="53"/>
      <c r="BB2521" s="53">
        <f>ROUND(SUMIF(Transaktionen!A4:A5200,BA2521,Transaktionen!B4:B5200),8)</f>
        <v>0</v>
      </c>
      <c r="BC2521" s="53">
        <f>ROUND(IFERROR(SUM(BB2521*(VLOOKUP(BA2521,API!1:1048576,13,FALSE))),0),2)</f>
        <v>0</v>
      </c>
    </row>
    <row r="2522" spans="18:55" x14ac:dyDescent="0.25">
      <c r="R2522" s="258"/>
      <c r="U2522">
        <f>ROUND(IFERROR(SUM(T2522*(VLOOKUP(S2522,API!1:1048576,13,FALSE))),0),2)</f>
        <v>0</v>
      </c>
      <c r="V2522">
        <f>ROUND(SUMIF(Investionen!A4:A5200,S2522,Investionen!G4:G5200),2)</f>
        <v>0</v>
      </c>
      <c r="BA2522" s="53"/>
      <c r="BB2522" s="53">
        <f>ROUND(SUMIF(Transaktionen!A4:A5200,BA2522,Transaktionen!B4:B5200),8)</f>
        <v>0</v>
      </c>
      <c r="BC2522" s="53">
        <f>ROUND(IFERROR(SUM(BB2522*(VLOOKUP(BA2522,API!1:1048576,13,FALSE))),0),2)</f>
        <v>0</v>
      </c>
    </row>
    <row r="2523" spans="18:55" x14ac:dyDescent="0.25">
      <c r="R2523" s="258"/>
      <c r="U2523">
        <f>ROUND(IFERROR(SUM(T2523*(VLOOKUP(S2523,API!1:1048576,13,FALSE))),0),2)</f>
        <v>0</v>
      </c>
      <c r="V2523">
        <f>ROUND(SUMIF(Investionen!A4:A5200,S2523,Investionen!G4:G5200),2)</f>
        <v>0</v>
      </c>
      <c r="BA2523" s="53"/>
      <c r="BB2523" s="53">
        <f>ROUND(SUMIF(Transaktionen!A4:A5200,BA2523,Transaktionen!B4:B5200),8)</f>
        <v>0</v>
      </c>
      <c r="BC2523" s="53">
        <f>ROUND(IFERROR(SUM(BB2523*(VLOOKUP(BA2523,API!1:1048576,13,FALSE))),0),2)</f>
        <v>0</v>
      </c>
    </row>
    <row r="2524" spans="18:55" x14ac:dyDescent="0.25">
      <c r="R2524" s="258"/>
      <c r="U2524">
        <f>ROUND(IFERROR(SUM(T2524*(VLOOKUP(S2524,API!1:1048576,13,FALSE))),0),2)</f>
        <v>0</v>
      </c>
      <c r="V2524">
        <f>ROUND(SUMIF(Investionen!A4:A5200,S2524,Investionen!G4:G5200),2)</f>
        <v>0</v>
      </c>
      <c r="BA2524" s="53"/>
      <c r="BB2524" s="53">
        <f>ROUND(SUMIF(Transaktionen!A4:A5200,BA2524,Transaktionen!B4:B5200),8)</f>
        <v>0</v>
      </c>
      <c r="BC2524" s="53">
        <f>ROUND(IFERROR(SUM(BB2524*(VLOOKUP(BA2524,API!1:1048576,13,FALSE))),0),2)</f>
        <v>0</v>
      </c>
    </row>
    <row r="2525" spans="18:55" x14ac:dyDescent="0.25">
      <c r="R2525" s="258"/>
      <c r="U2525">
        <f>ROUND(IFERROR(SUM(T2525*(VLOOKUP(S2525,API!1:1048576,13,FALSE))),0),2)</f>
        <v>0</v>
      </c>
      <c r="V2525">
        <f>ROUND(SUMIF(Investionen!A4:A5200,S2525,Investionen!G4:G5200),2)</f>
        <v>0</v>
      </c>
      <c r="BA2525" s="53"/>
      <c r="BB2525" s="53">
        <f>ROUND(SUMIF(Transaktionen!A4:A5200,BA2525,Transaktionen!B4:B5200),8)</f>
        <v>0</v>
      </c>
      <c r="BC2525" s="53">
        <f>ROUND(IFERROR(SUM(BB2525*(VLOOKUP(BA2525,API!1:1048576,13,FALSE))),0),2)</f>
        <v>0</v>
      </c>
    </row>
    <row r="2526" spans="18:55" x14ac:dyDescent="0.25">
      <c r="R2526" s="258"/>
      <c r="U2526">
        <f>ROUND(IFERROR(SUM(T2526*(VLOOKUP(S2526,API!1:1048576,13,FALSE))),0),2)</f>
        <v>0</v>
      </c>
      <c r="V2526">
        <f>ROUND(SUMIF(Investionen!A4:A5200,S2526,Investionen!G4:G5200),2)</f>
        <v>0</v>
      </c>
      <c r="BA2526" s="53"/>
      <c r="BB2526" s="53">
        <f>ROUND(SUMIF(Transaktionen!A4:A5200,BA2526,Transaktionen!B4:B5200),8)</f>
        <v>0</v>
      </c>
      <c r="BC2526" s="53">
        <f>ROUND(IFERROR(SUM(BB2526*(VLOOKUP(BA2526,API!1:1048576,13,FALSE))),0),2)</f>
        <v>0</v>
      </c>
    </row>
    <row r="2527" spans="18:55" x14ac:dyDescent="0.25">
      <c r="R2527" s="258"/>
      <c r="U2527">
        <f>ROUND(IFERROR(SUM(T2527*(VLOOKUP(S2527,API!1:1048576,13,FALSE))),0),2)</f>
        <v>0</v>
      </c>
      <c r="V2527">
        <f>ROUND(SUMIF(Investionen!A4:A5200,S2527,Investionen!G4:G5200),2)</f>
        <v>0</v>
      </c>
      <c r="BA2527" s="53"/>
      <c r="BB2527" s="53">
        <f>ROUND(SUMIF(Transaktionen!A4:A5200,BA2527,Transaktionen!B4:B5200),8)</f>
        <v>0</v>
      </c>
      <c r="BC2527" s="53">
        <f>ROUND(IFERROR(SUM(BB2527*(VLOOKUP(BA2527,API!1:1048576,13,FALSE))),0),2)</f>
        <v>0</v>
      </c>
    </row>
    <row r="2528" spans="18:55" x14ac:dyDescent="0.25">
      <c r="R2528" s="258"/>
      <c r="U2528">
        <f>ROUND(IFERROR(SUM(T2528*(VLOOKUP(S2528,API!1:1048576,13,FALSE))),0),2)</f>
        <v>0</v>
      </c>
      <c r="V2528">
        <f>ROUND(SUMIF(Investionen!A4:A5200,S2528,Investionen!G4:G5200),2)</f>
        <v>0</v>
      </c>
      <c r="BA2528" s="53"/>
      <c r="BB2528" s="53">
        <f>ROUND(SUMIF(Transaktionen!A4:A5200,BA2528,Transaktionen!B4:B5200),8)</f>
        <v>0</v>
      </c>
      <c r="BC2528" s="53">
        <f>ROUND(IFERROR(SUM(BB2528*(VLOOKUP(BA2528,API!1:1048576,13,FALSE))),0),2)</f>
        <v>0</v>
      </c>
    </row>
    <row r="2529" spans="18:55" x14ac:dyDescent="0.25">
      <c r="R2529" s="258"/>
      <c r="U2529">
        <f>ROUND(IFERROR(SUM(T2529*(VLOOKUP(S2529,API!1:1048576,13,FALSE))),0),2)</f>
        <v>0</v>
      </c>
      <c r="V2529">
        <f>ROUND(SUMIF(Investionen!A4:A5200,S2529,Investionen!G4:G5200),2)</f>
        <v>0</v>
      </c>
      <c r="BA2529" s="53"/>
      <c r="BB2529" s="53">
        <f>ROUND(SUMIF(Transaktionen!A4:A5200,BA2529,Transaktionen!B4:B5200),8)</f>
        <v>0</v>
      </c>
      <c r="BC2529" s="53">
        <f>ROUND(IFERROR(SUM(BB2529*(VLOOKUP(BA2529,API!1:1048576,13,FALSE))),0),2)</f>
        <v>0</v>
      </c>
    </row>
    <row r="2530" spans="18:55" x14ac:dyDescent="0.25">
      <c r="R2530" s="258"/>
      <c r="U2530">
        <f>ROUND(IFERROR(SUM(T2530*(VLOOKUP(S2530,API!1:1048576,13,FALSE))),0),2)</f>
        <v>0</v>
      </c>
      <c r="V2530">
        <f>ROUND(SUMIF(Investionen!A4:A5200,S2530,Investionen!G4:G5200),2)</f>
        <v>0</v>
      </c>
      <c r="BA2530" s="53"/>
      <c r="BB2530" s="53">
        <f>ROUND(SUMIF(Transaktionen!A4:A5200,BA2530,Transaktionen!B4:B5200),8)</f>
        <v>0</v>
      </c>
      <c r="BC2530" s="53">
        <f>ROUND(IFERROR(SUM(BB2530*(VLOOKUP(BA2530,API!1:1048576,13,FALSE))),0),2)</f>
        <v>0</v>
      </c>
    </row>
    <row r="2531" spans="18:55" x14ac:dyDescent="0.25">
      <c r="R2531" s="258"/>
      <c r="U2531">
        <f>ROUND(IFERROR(SUM(T2531*(VLOOKUP(S2531,API!1:1048576,13,FALSE))),0),2)</f>
        <v>0</v>
      </c>
      <c r="V2531">
        <f>ROUND(SUMIF(Investionen!A4:A5200,S2531,Investionen!G4:G5200),2)</f>
        <v>0</v>
      </c>
      <c r="BA2531" s="53"/>
      <c r="BB2531" s="53">
        <f>ROUND(SUMIF(Transaktionen!A4:A5200,BA2531,Transaktionen!B4:B5200),8)</f>
        <v>0</v>
      </c>
      <c r="BC2531" s="53">
        <f>ROUND(IFERROR(SUM(BB2531*(VLOOKUP(BA2531,API!1:1048576,13,FALSE))),0),2)</f>
        <v>0</v>
      </c>
    </row>
    <row r="2532" spans="18:55" x14ac:dyDescent="0.25">
      <c r="R2532" s="258"/>
      <c r="U2532">
        <f>ROUND(IFERROR(SUM(T2532*(VLOOKUP(S2532,API!1:1048576,13,FALSE))),0),2)</f>
        <v>0</v>
      </c>
      <c r="V2532">
        <f>ROUND(SUMIF(Investionen!A4:A5200,S2532,Investionen!G4:G5200),2)</f>
        <v>0</v>
      </c>
      <c r="BA2532" s="53"/>
      <c r="BB2532" s="53">
        <f>ROUND(SUMIF(Transaktionen!A4:A5200,BA2532,Transaktionen!B4:B5200),8)</f>
        <v>0</v>
      </c>
      <c r="BC2532" s="53">
        <f>ROUND(IFERROR(SUM(BB2532*(VLOOKUP(BA2532,API!1:1048576,13,FALSE))),0),2)</f>
        <v>0</v>
      </c>
    </row>
    <row r="2533" spans="18:55" x14ac:dyDescent="0.25">
      <c r="R2533" s="258"/>
      <c r="U2533">
        <f>ROUND(IFERROR(SUM(T2533*(VLOOKUP(S2533,API!1:1048576,13,FALSE))),0),2)</f>
        <v>0</v>
      </c>
      <c r="V2533">
        <f>ROUND(SUMIF(Investionen!A4:A5200,S2533,Investionen!G4:G5200),2)</f>
        <v>0</v>
      </c>
      <c r="BA2533" s="53"/>
      <c r="BB2533" s="53">
        <f>ROUND(SUMIF(Transaktionen!A4:A5200,BA2533,Transaktionen!B4:B5200),8)</f>
        <v>0</v>
      </c>
      <c r="BC2533" s="53">
        <f>ROUND(IFERROR(SUM(BB2533*(VLOOKUP(BA2533,API!1:1048576,13,FALSE))),0),2)</f>
        <v>0</v>
      </c>
    </row>
    <row r="2534" spans="18:55" x14ac:dyDescent="0.25">
      <c r="R2534" s="258"/>
      <c r="U2534">
        <f>ROUND(IFERROR(SUM(T2534*(VLOOKUP(S2534,API!1:1048576,13,FALSE))),0),2)</f>
        <v>0</v>
      </c>
      <c r="V2534">
        <f>ROUND(SUMIF(Investionen!A4:A5200,S2534,Investionen!G4:G5200),2)</f>
        <v>0</v>
      </c>
      <c r="BA2534" s="53"/>
      <c r="BB2534" s="53">
        <f>ROUND(SUMIF(Transaktionen!A4:A5200,BA2534,Transaktionen!B4:B5200),8)</f>
        <v>0</v>
      </c>
      <c r="BC2534" s="53">
        <f>ROUND(IFERROR(SUM(BB2534*(VLOOKUP(BA2534,API!1:1048576,13,FALSE))),0),2)</f>
        <v>0</v>
      </c>
    </row>
    <row r="2535" spans="18:55" x14ac:dyDescent="0.25">
      <c r="R2535" s="258"/>
      <c r="U2535">
        <f>ROUND(IFERROR(SUM(T2535*(VLOOKUP(S2535,API!1:1048576,13,FALSE))),0),2)</f>
        <v>0</v>
      </c>
      <c r="V2535">
        <f>ROUND(SUMIF(Investionen!A4:A5200,S2535,Investionen!G4:G5200),2)</f>
        <v>0</v>
      </c>
      <c r="BA2535" s="53"/>
      <c r="BB2535" s="53">
        <f>ROUND(SUMIF(Transaktionen!A4:A5200,BA2535,Transaktionen!B4:B5200),8)</f>
        <v>0</v>
      </c>
      <c r="BC2535" s="53">
        <f>ROUND(IFERROR(SUM(BB2535*(VLOOKUP(BA2535,API!1:1048576,13,FALSE))),0),2)</f>
        <v>0</v>
      </c>
    </row>
    <row r="2536" spans="18:55" x14ac:dyDescent="0.25">
      <c r="R2536" s="258"/>
      <c r="U2536">
        <f>ROUND(IFERROR(SUM(T2536*(VLOOKUP(S2536,API!1:1048576,13,FALSE))),0),2)</f>
        <v>0</v>
      </c>
      <c r="V2536">
        <f>ROUND(SUMIF(Investionen!A4:A5200,S2536,Investionen!G4:G5200),2)</f>
        <v>0</v>
      </c>
      <c r="BA2536" s="53"/>
      <c r="BB2536" s="53">
        <f>ROUND(SUMIF(Transaktionen!A4:A5200,BA2536,Transaktionen!B4:B5200),8)</f>
        <v>0</v>
      </c>
      <c r="BC2536" s="53">
        <f>ROUND(IFERROR(SUM(BB2536*(VLOOKUP(BA2536,API!1:1048576,13,FALSE))),0),2)</f>
        <v>0</v>
      </c>
    </row>
    <row r="2537" spans="18:55" x14ac:dyDescent="0.25">
      <c r="R2537" s="258"/>
      <c r="U2537">
        <f>ROUND(IFERROR(SUM(T2537*(VLOOKUP(S2537,API!1:1048576,13,FALSE))),0),2)</f>
        <v>0</v>
      </c>
      <c r="V2537">
        <f>ROUND(SUMIF(Investionen!A4:A5200,S2537,Investionen!G4:G5200),2)</f>
        <v>0</v>
      </c>
      <c r="BA2537" s="53"/>
      <c r="BB2537" s="53">
        <f>ROUND(SUMIF(Transaktionen!A4:A5200,BA2537,Transaktionen!B4:B5200),8)</f>
        <v>0</v>
      </c>
      <c r="BC2537" s="53">
        <f>ROUND(IFERROR(SUM(BB2537*(VLOOKUP(BA2537,API!1:1048576,13,FALSE))),0),2)</f>
        <v>0</v>
      </c>
    </row>
    <row r="2538" spans="18:55" x14ac:dyDescent="0.25">
      <c r="R2538" s="258"/>
      <c r="U2538">
        <f>ROUND(IFERROR(SUM(T2538*(VLOOKUP(S2538,API!1:1048576,13,FALSE))),0),2)</f>
        <v>0</v>
      </c>
      <c r="V2538">
        <f>ROUND(SUMIF(Investionen!A4:A5200,S2538,Investionen!G4:G5200),2)</f>
        <v>0</v>
      </c>
      <c r="BA2538" s="53"/>
      <c r="BB2538" s="53">
        <f>ROUND(SUMIF(Transaktionen!A4:A5200,BA2538,Transaktionen!B4:B5200),8)</f>
        <v>0</v>
      </c>
      <c r="BC2538" s="53">
        <f>ROUND(IFERROR(SUM(BB2538*(VLOOKUP(BA2538,API!1:1048576,13,FALSE))),0),2)</f>
        <v>0</v>
      </c>
    </row>
    <row r="2539" spans="18:55" x14ac:dyDescent="0.25">
      <c r="R2539" s="258"/>
      <c r="U2539">
        <f>ROUND(IFERROR(SUM(T2539*(VLOOKUP(S2539,API!1:1048576,13,FALSE))),0),2)</f>
        <v>0</v>
      </c>
      <c r="V2539">
        <f>ROUND(SUMIF(Investionen!A4:A5200,S2539,Investionen!G4:G5200),2)</f>
        <v>0</v>
      </c>
      <c r="BA2539" s="53"/>
      <c r="BB2539" s="53">
        <f>ROUND(SUMIF(Transaktionen!A4:A5200,BA2539,Transaktionen!B4:B5200),8)</f>
        <v>0</v>
      </c>
      <c r="BC2539" s="53">
        <f>ROUND(IFERROR(SUM(BB2539*(VLOOKUP(BA2539,API!1:1048576,13,FALSE))),0),2)</f>
        <v>0</v>
      </c>
    </row>
    <row r="2540" spans="18:55" x14ac:dyDescent="0.25">
      <c r="R2540" s="258"/>
      <c r="U2540">
        <f>ROUND(IFERROR(SUM(T2540*(VLOOKUP(S2540,API!1:1048576,13,FALSE))),0),2)</f>
        <v>0</v>
      </c>
      <c r="V2540">
        <f>ROUND(SUMIF(Investionen!A4:A5200,S2540,Investionen!G4:G5200),2)</f>
        <v>0</v>
      </c>
      <c r="BA2540" s="53"/>
      <c r="BB2540" s="53">
        <f>ROUND(SUMIF(Transaktionen!A4:A5200,BA2540,Transaktionen!B4:B5200),8)</f>
        <v>0</v>
      </c>
      <c r="BC2540" s="53">
        <f>ROUND(IFERROR(SUM(BB2540*(VLOOKUP(BA2540,API!1:1048576,13,FALSE))),0),2)</f>
        <v>0</v>
      </c>
    </row>
    <row r="2541" spans="18:55" x14ac:dyDescent="0.25">
      <c r="R2541" s="258"/>
      <c r="U2541">
        <f>ROUND(IFERROR(SUM(T2541*(VLOOKUP(S2541,API!1:1048576,13,FALSE))),0),2)</f>
        <v>0</v>
      </c>
      <c r="V2541">
        <f>ROUND(SUMIF(Investionen!A4:A5200,S2541,Investionen!G4:G5200),2)</f>
        <v>0</v>
      </c>
      <c r="BA2541" s="53"/>
      <c r="BB2541" s="53">
        <f>ROUND(SUMIF(Transaktionen!A4:A5200,BA2541,Transaktionen!B4:B5200),8)</f>
        <v>0</v>
      </c>
      <c r="BC2541" s="53">
        <f>ROUND(IFERROR(SUM(BB2541*(VLOOKUP(BA2541,API!1:1048576,13,FALSE))),0),2)</f>
        <v>0</v>
      </c>
    </row>
    <row r="2542" spans="18:55" x14ac:dyDescent="0.25">
      <c r="R2542" s="258"/>
      <c r="U2542">
        <f>ROUND(IFERROR(SUM(T2542*(VLOOKUP(S2542,API!1:1048576,13,FALSE))),0),2)</f>
        <v>0</v>
      </c>
      <c r="V2542">
        <f>ROUND(SUMIF(Investionen!A4:A5200,S2542,Investionen!G4:G5200),2)</f>
        <v>0</v>
      </c>
      <c r="BA2542" s="53"/>
      <c r="BB2542" s="53">
        <f>ROUND(SUMIF(Transaktionen!A4:A5200,BA2542,Transaktionen!B4:B5200),8)</f>
        <v>0</v>
      </c>
      <c r="BC2542" s="53">
        <f>ROUND(IFERROR(SUM(BB2542*(VLOOKUP(BA2542,API!1:1048576,13,FALSE))),0),2)</f>
        <v>0</v>
      </c>
    </row>
    <row r="2543" spans="18:55" x14ac:dyDescent="0.25">
      <c r="R2543" s="258"/>
      <c r="U2543">
        <f>ROUND(IFERROR(SUM(T2543*(VLOOKUP(S2543,API!1:1048576,13,FALSE))),0),2)</f>
        <v>0</v>
      </c>
      <c r="V2543">
        <f>ROUND(SUMIF(Investionen!A4:A5200,S2543,Investionen!G4:G5200),2)</f>
        <v>0</v>
      </c>
      <c r="BA2543" s="53"/>
      <c r="BB2543" s="53">
        <f>ROUND(SUMIF(Transaktionen!A4:A5200,BA2543,Transaktionen!B4:B5200),8)</f>
        <v>0</v>
      </c>
      <c r="BC2543" s="53">
        <f>ROUND(IFERROR(SUM(BB2543*(VLOOKUP(BA2543,API!1:1048576,13,FALSE))),0),2)</f>
        <v>0</v>
      </c>
    </row>
    <row r="2544" spans="18:55" x14ac:dyDescent="0.25">
      <c r="R2544" s="258"/>
      <c r="U2544">
        <f>ROUND(IFERROR(SUM(T2544*(VLOOKUP(S2544,API!1:1048576,13,FALSE))),0),2)</f>
        <v>0</v>
      </c>
      <c r="V2544">
        <f>ROUND(SUMIF(Investionen!A4:A5200,S2544,Investionen!G4:G5200),2)</f>
        <v>0</v>
      </c>
      <c r="BA2544" s="53"/>
      <c r="BB2544" s="53">
        <f>ROUND(SUMIF(Transaktionen!A4:A5200,BA2544,Transaktionen!B4:B5200),8)</f>
        <v>0</v>
      </c>
      <c r="BC2544" s="53">
        <f>ROUND(IFERROR(SUM(BB2544*(VLOOKUP(BA2544,API!1:1048576,13,FALSE))),0),2)</f>
        <v>0</v>
      </c>
    </row>
    <row r="2545" spans="18:55" x14ac:dyDescent="0.25">
      <c r="R2545" s="258"/>
      <c r="U2545">
        <f>ROUND(IFERROR(SUM(T2545*(VLOOKUP(S2545,API!1:1048576,13,FALSE))),0),2)</f>
        <v>0</v>
      </c>
      <c r="V2545">
        <f>ROUND(SUMIF(Investionen!A4:A5200,S2545,Investionen!G4:G5200),2)</f>
        <v>0</v>
      </c>
      <c r="BA2545" s="53"/>
      <c r="BB2545" s="53">
        <f>ROUND(SUMIF(Transaktionen!A4:A5200,BA2545,Transaktionen!B4:B5200),8)</f>
        <v>0</v>
      </c>
      <c r="BC2545" s="53">
        <f>ROUND(IFERROR(SUM(BB2545*(VLOOKUP(BA2545,API!1:1048576,13,FALSE))),0),2)</f>
        <v>0</v>
      </c>
    </row>
    <row r="2546" spans="18:55" x14ac:dyDescent="0.25">
      <c r="R2546" s="258"/>
      <c r="U2546">
        <f>ROUND(IFERROR(SUM(T2546*(VLOOKUP(S2546,API!1:1048576,13,FALSE))),0),2)</f>
        <v>0</v>
      </c>
      <c r="V2546">
        <f>ROUND(SUMIF(Investionen!A4:A5200,S2546,Investionen!G4:G5200),2)</f>
        <v>0</v>
      </c>
      <c r="BA2546" s="53"/>
      <c r="BB2546" s="53">
        <f>ROUND(SUMIF(Transaktionen!A4:A5200,BA2546,Transaktionen!B4:B5200),8)</f>
        <v>0</v>
      </c>
      <c r="BC2546" s="53">
        <f>ROUND(IFERROR(SUM(BB2546*(VLOOKUP(BA2546,API!1:1048576,13,FALSE))),0),2)</f>
        <v>0</v>
      </c>
    </row>
    <row r="2547" spans="18:55" x14ac:dyDescent="0.25">
      <c r="R2547" s="258"/>
      <c r="U2547">
        <f>ROUND(IFERROR(SUM(T2547*(VLOOKUP(S2547,API!1:1048576,13,FALSE))),0),2)</f>
        <v>0</v>
      </c>
      <c r="V2547">
        <f>ROUND(SUMIF(Investionen!A4:A5200,S2547,Investionen!G4:G5200),2)</f>
        <v>0</v>
      </c>
      <c r="BA2547" s="53"/>
      <c r="BB2547" s="53">
        <f>ROUND(SUMIF(Transaktionen!A4:A5200,BA2547,Transaktionen!B4:B5200),8)</f>
        <v>0</v>
      </c>
      <c r="BC2547" s="53">
        <f>ROUND(IFERROR(SUM(BB2547*(VLOOKUP(BA2547,API!1:1048576,13,FALSE))),0),2)</f>
        <v>0</v>
      </c>
    </row>
    <row r="2548" spans="18:55" x14ac:dyDescent="0.25">
      <c r="R2548" s="258"/>
      <c r="U2548">
        <f>ROUND(IFERROR(SUM(T2548*(VLOOKUP(S2548,API!1:1048576,13,FALSE))),0),2)</f>
        <v>0</v>
      </c>
      <c r="V2548">
        <f>ROUND(SUMIF(Investionen!A4:A5200,S2548,Investionen!G4:G5200),2)</f>
        <v>0</v>
      </c>
      <c r="BA2548" s="53"/>
      <c r="BB2548" s="53">
        <f>ROUND(SUMIF(Transaktionen!A4:A5200,BA2548,Transaktionen!B4:B5200),8)</f>
        <v>0</v>
      </c>
      <c r="BC2548" s="53">
        <f>ROUND(IFERROR(SUM(BB2548*(VLOOKUP(BA2548,API!1:1048576,13,FALSE))),0),2)</f>
        <v>0</v>
      </c>
    </row>
    <row r="2549" spans="18:55" x14ac:dyDescent="0.25">
      <c r="R2549" s="258"/>
      <c r="U2549">
        <f>ROUND(IFERROR(SUM(T2549*(VLOOKUP(S2549,API!1:1048576,13,FALSE))),0),2)</f>
        <v>0</v>
      </c>
      <c r="V2549">
        <f>ROUND(SUMIF(Investionen!A4:A5200,S2549,Investionen!G4:G5200),2)</f>
        <v>0</v>
      </c>
      <c r="BA2549" s="53"/>
      <c r="BB2549" s="53">
        <f>ROUND(SUMIF(Transaktionen!A4:A5200,BA2549,Transaktionen!B4:B5200),8)</f>
        <v>0</v>
      </c>
      <c r="BC2549" s="53">
        <f>ROUND(IFERROR(SUM(BB2549*(VLOOKUP(BA2549,API!1:1048576,13,FALSE))),0),2)</f>
        <v>0</v>
      </c>
    </row>
    <row r="2550" spans="18:55" x14ac:dyDescent="0.25">
      <c r="R2550" s="258"/>
      <c r="U2550">
        <f>ROUND(IFERROR(SUM(T2550*(VLOOKUP(S2550,API!1:1048576,13,FALSE))),0),2)</f>
        <v>0</v>
      </c>
      <c r="V2550">
        <f>ROUND(SUMIF(Investionen!A4:A5200,S2550,Investionen!G4:G5200),2)</f>
        <v>0</v>
      </c>
      <c r="BA2550" s="53"/>
      <c r="BB2550" s="53">
        <f>ROUND(SUMIF(Transaktionen!A4:A5200,BA2550,Transaktionen!B4:B5200),8)</f>
        <v>0</v>
      </c>
      <c r="BC2550" s="53">
        <f>ROUND(IFERROR(SUM(BB2550*(VLOOKUP(BA2550,API!1:1048576,13,FALSE))),0),2)</f>
        <v>0</v>
      </c>
    </row>
    <row r="2551" spans="18:55" x14ac:dyDescent="0.25">
      <c r="R2551" s="258"/>
      <c r="U2551">
        <f>ROUND(IFERROR(SUM(T2551*(VLOOKUP(S2551,API!1:1048576,13,FALSE))),0),2)</f>
        <v>0</v>
      </c>
      <c r="V2551">
        <f>ROUND(SUMIF(Investionen!A4:A5200,S2551,Investionen!G4:G5200),2)</f>
        <v>0</v>
      </c>
      <c r="BA2551" s="53"/>
      <c r="BB2551" s="53">
        <f>ROUND(SUMIF(Transaktionen!A4:A5200,BA2551,Transaktionen!B4:B5200),8)</f>
        <v>0</v>
      </c>
      <c r="BC2551" s="53">
        <f>ROUND(IFERROR(SUM(BB2551*(VLOOKUP(BA2551,API!1:1048576,13,FALSE))),0),2)</f>
        <v>0</v>
      </c>
    </row>
    <row r="2552" spans="18:55" x14ac:dyDescent="0.25">
      <c r="R2552" s="258"/>
      <c r="U2552">
        <f>ROUND(IFERROR(SUM(T2552*(VLOOKUP(S2552,API!1:1048576,13,FALSE))),0),2)</f>
        <v>0</v>
      </c>
      <c r="V2552">
        <f>ROUND(SUMIF(Investionen!A4:A5200,S2552,Investionen!G4:G5200),2)</f>
        <v>0</v>
      </c>
      <c r="BA2552" s="53"/>
      <c r="BB2552" s="53">
        <f>ROUND(SUMIF(Transaktionen!A4:A5200,BA2552,Transaktionen!B4:B5200),8)</f>
        <v>0</v>
      </c>
      <c r="BC2552" s="53">
        <f>ROUND(IFERROR(SUM(BB2552*(VLOOKUP(BA2552,API!1:1048576,13,FALSE))),0),2)</f>
        <v>0</v>
      </c>
    </row>
    <row r="2553" spans="18:55" x14ac:dyDescent="0.25">
      <c r="R2553" s="258"/>
      <c r="U2553">
        <f>ROUND(IFERROR(SUM(T2553*(VLOOKUP(S2553,API!1:1048576,13,FALSE))),0),2)</f>
        <v>0</v>
      </c>
      <c r="V2553">
        <f>ROUND(SUMIF(Investionen!A4:A5200,S2553,Investionen!G4:G5200),2)</f>
        <v>0</v>
      </c>
      <c r="BA2553" s="53"/>
      <c r="BB2553" s="53">
        <f>ROUND(SUMIF(Transaktionen!A4:A5200,BA2553,Transaktionen!B4:B5200),8)</f>
        <v>0</v>
      </c>
      <c r="BC2553" s="53">
        <f>ROUND(IFERROR(SUM(BB2553*(VLOOKUP(BA2553,API!1:1048576,13,FALSE))),0),2)</f>
        <v>0</v>
      </c>
    </row>
    <row r="2554" spans="18:55" x14ac:dyDescent="0.25">
      <c r="R2554" s="258"/>
      <c r="U2554">
        <f>ROUND(IFERROR(SUM(T2554*(VLOOKUP(S2554,API!1:1048576,13,FALSE))),0),2)</f>
        <v>0</v>
      </c>
      <c r="V2554">
        <f>ROUND(SUMIF(Investionen!A4:A5200,S2554,Investionen!G4:G5200),2)</f>
        <v>0</v>
      </c>
      <c r="BA2554" s="53"/>
      <c r="BB2554" s="53">
        <f>ROUND(SUMIF(Transaktionen!A4:A5200,BA2554,Transaktionen!B4:B5200),8)</f>
        <v>0</v>
      </c>
      <c r="BC2554" s="53">
        <f>ROUND(IFERROR(SUM(BB2554*(VLOOKUP(BA2554,API!1:1048576,13,FALSE))),0),2)</f>
        <v>0</v>
      </c>
    </row>
    <row r="2555" spans="18:55" x14ac:dyDescent="0.25">
      <c r="R2555" s="258"/>
      <c r="U2555">
        <f>ROUND(IFERROR(SUM(T2555*(VLOOKUP(S2555,API!1:1048576,13,FALSE))),0),2)</f>
        <v>0</v>
      </c>
      <c r="V2555">
        <f>ROUND(SUMIF(Investionen!A4:A5200,S2555,Investionen!G4:G5200),2)</f>
        <v>0</v>
      </c>
      <c r="BA2555" s="53"/>
      <c r="BB2555" s="53">
        <f>ROUND(SUMIF(Transaktionen!A4:A5200,BA2555,Transaktionen!B4:B5200),8)</f>
        <v>0</v>
      </c>
      <c r="BC2555" s="53">
        <f>ROUND(IFERROR(SUM(BB2555*(VLOOKUP(BA2555,API!1:1048576,13,FALSE))),0),2)</f>
        <v>0</v>
      </c>
    </row>
    <row r="2556" spans="18:55" x14ac:dyDescent="0.25">
      <c r="R2556" s="258"/>
      <c r="U2556">
        <f>ROUND(IFERROR(SUM(T2556*(VLOOKUP(S2556,API!1:1048576,13,FALSE))),0),2)</f>
        <v>0</v>
      </c>
      <c r="V2556">
        <f>ROUND(SUMIF(Investionen!A4:A5200,S2556,Investionen!G4:G5200),2)</f>
        <v>0</v>
      </c>
      <c r="BA2556" s="53"/>
      <c r="BB2556" s="53">
        <f>ROUND(SUMIF(Transaktionen!A4:A5200,BA2556,Transaktionen!B4:B5200),8)</f>
        <v>0</v>
      </c>
      <c r="BC2556" s="53">
        <f>ROUND(IFERROR(SUM(BB2556*(VLOOKUP(BA2556,API!1:1048576,13,FALSE))),0),2)</f>
        <v>0</v>
      </c>
    </row>
    <row r="2557" spans="18:55" x14ac:dyDescent="0.25">
      <c r="R2557" s="258"/>
      <c r="U2557">
        <f>ROUND(IFERROR(SUM(T2557*(VLOOKUP(S2557,API!1:1048576,13,FALSE))),0),2)</f>
        <v>0</v>
      </c>
      <c r="V2557">
        <f>ROUND(SUMIF(Investionen!A4:A5200,S2557,Investionen!G4:G5200),2)</f>
        <v>0</v>
      </c>
      <c r="BA2557" s="53"/>
      <c r="BB2557" s="53">
        <f>ROUND(SUMIF(Transaktionen!A4:A5200,BA2557,Transaktionen!B4:B5200),8)</f>
        <v>0</v>
      </c>
      <c r="BC2557" s="53">
        <f>ROUND(IFERROR(SUM(BB2557*(VLOOKUP(BA2557,API!1:1048576,13,FALSE))),0),2)</f>
        <v>0</v>
      </c>
    </row>
    <row r="2558" spans="18:55" x14ac:dyDescent="0.25">
      <c r="R2558" s="258"/>
      <c r="U2558">
        <f>ROUND(IFERROR(SUM(T2558*(VLOOKUP(S2558,API!1:1048576,13,FALSE))),0),2)</f>
        <v>0</v>
      </c>
      <c r="V2558">
        <f>ROUND(SUMIF(Investionen!A4:A5200,S2558,Investionen!G4:G5200),2)</f>
        <v>0</v>
      </c>
      <c r="BA2558" s="53"/>
      <c r="BB2558" s="53">
        <f>ROUND(SUMIF(Transaktionen!A4:A5200,BA2558,Transaktionen!B4:B5200),8)</f>
        <v>0</v>
      </c>
      <c r="BC2558" s="53">
        <f>ROUND(IFERROR(SUM(BB2558*(VLOOKUP(BA2558,API!1:1048576,13,FALSE))),0),2)</f>
        <v>0</v>
      </c>
    </row>
    <row r="2559" spans="18:55" x14ac:dyDescent="0.25">
      <c r="R2559" s="258"/>
      <c r="U2559">
        <f>ROUND(IFERROR(SUM(T2559*(VLOOKUP(S2559,API!1:1048576,13,FALSE))),0),2)</f>
        <v>0</v>
      </c>
      <c r="V2559">
        <f>ROUND(SUMIF(Investionen!A4:A5200,S2559,Investionen!G4:G5200),2)</f>
        <v>0</v>
      </c>
      <c r="BA2559" s="53"/>
      <c r="BB2559" s="53">
        <f>ROUND(SUMIF(Transaktionen!A4:A5200,BA2559,Transaktionen!B4:B5200),8)</f>
        <v>0</v>
      </c>
      <c r="BC2559" s="53">
        <f>ROUND(IFERROR(SUM(BB2559*(VLOOKUP(BA2559,API!1:1048576,13,FALSE))),0),2)</f>
        <v>0</v>
      </c>
    </row>
    <row r="2560" spans="18:55" x14ac:dyDescent="0.25">
      <c r="R2560" s="258"/>
      <c r="U2560">
        <f>ROUND(IFERROR(SUM(T2560*(VLOOKUP(S2560,API!1:1048576,13,FALSE))),0),2)</f>
        <v>0</v>
      </c>
      <c r="V2560">
        <f>ROUND(SUMIF(Investionen!A4:A5200,S2560,Investionen!G4:G5200),2)</f>
        <v>0</v>
      </c>
      <c r="BA2560" s="53"/>
      <c r="BB2560" s="53">
        <f>ROUND(SUMIF(Transaktionen!A4:A5200,BA2560,Transaktionen!B4:B5200),8)</f>
        <v>0</v>
      </c>
      <c r="BC2560" s="53">
        <f>ROUND(IFERROR(SUM(BB2560*(VLOOKUP(BA2560,API!1:1048576,13,FALSE))),0),2)</f>
        <v>0</v>
      </c>
    </row>
    <row r="2561" spans="18:55" x14ac:dyDescent="0.25">
      <c r="R2561" s="258"/>
      <c r="U2561">
        <f>ROUND(IFERROR(SUM(T2561*(VLOOKUP(S2561,API!1:1048576,13,FALSE))),0),2)</f>
        <v>0</v>
      </c>
      <c r="V2561">
        <f>ROUND(SUMIF(Investionen!A4:A5200,S2561,Investionen!G4:G5200),2)</f>
        <v>0</v>
      </c>
      <c r="BA2561" s="53"/>
      <c r="BB2561" s="53">
        <f>ROUND(SUMIF(Transaktionen!A4:A5200,BA2561,Transaktionen!B4:B5200),8)</f>
        <v>0</v>
      </c>
      <c r="BC2561" s="53">
        <f>ROUND(IFERROR(SUM(BB2561*(VLOOKUP(BA2561,API!1:1048576,13,FALSE))),0),2)</f>
        <v>0</v>
      </c>
    </row>
    <row r="2562" spans="18:55" x14ac:dyDescent="0.25">
      <c r="R2562" s="258"/>
      <c r="U2562">
        <f>ROUND(IFERROR(SUM(T2562*(VLOOKUP(S2562,API!1:1048576,13,FALSE))),0),2)</f>
        <v>0</v>
      </c>
      <c r="V2562">
        <f>ROUND(SUMIF(Investionen!A4:A5200,S2562,Investionen!G4:G5200),2)</f>
        <v>0</v>
      </c>
      <c r="BA2562" s="53"/>
      <c r="BB2562" s="53">
        <f>ROUND(SUMIF(Transaktionen!A4:A5200,BA2562,Transaktionen!B4:B5200),8)</f>
        <v>0</v>
      </c>
      <c r="BC2562" s="53">
        <f>ROUND(IFERROR(SUM(BB2562*(VLOOKUP(BA2562,API!1:1048576,13,FALSE))),0),2)</f>
        <v>0</v>
      </c>
    </row>
    <row r="2563" spans="18:55" x14ac:dyDescent="0.25">
      <c r="R2563" s="258"/>
      <c r="U2563">
        <f>ROUND(IFERROR(SUM(T2563*(VLOOKUP(S2563,API!1:1048576,13,FALSE))),0),2)</f>
        <v>0</v>
      </c>
      <c r="V2563">
        <f>ROUND(SUMIF(Investionen!A4:A5200,S2563,Investionen!G4:G5200),2)</f>
        <v>0</v>
      </c>
      <c r="BA2563" s="53"/>
      <c r="BB2563" s="53">
        <f>ROUND(SUMIF(Transaktionen!A4:A5200,BA2563,Transaktionen!B4:B5200),8)</f>
        <v>0</v>
      </c>
      <c r="BC2563" s="53">
        <f>ROUND(IFERROR(SUM(BB2563*(VLOOKUP(BA2563,API!1:1048576,13,FALSE))),0),2)</f>
        <v>0</v>
      </c>
    </row>
    <row r="2564" spans="18:55" x14ac:dyDescent="0.25">
      <c r="R2564" s="258"/>
      <c r="U2564">
        <f>ROUND(IFERROR(SUM(T2564*(VLOOKUP(S2564,API!1:1048576,13,FALSE))),0),2)</f>
        <v>0</v>
      </c>
      <c r="V2564">
        <f>ROUND(SUMIF(Investionen!A4:A5200,S2564,Investionen!G4:G5200),2)</f>
        <v>0</v>
      </c>
      <c r="BA2564" s="53"/>
      <c r="BB2564" s="53">
        <f>ROUND(SUMIF(Transaktionen!A4:A5200,BA2564,Transaktionen!B4:B5200),8)</f>
        <v>0</v>
      </c>
      <c r="BC2564" s="53">
        <f>ROUND(IFERROR(SUM(BB2564*(VLOOKUP(BA2564,API!1:1048576,13,FALSE))),0),2)</f>
        <v>0</v>
      </c>
    </row>
    <row r="2565" spans="18:55" x14ac:dyDescent="0.25">
      <c r="R2565" s="258"/>
      <c r="U2565">
        <f>ROUND(IFERROR(SUM(T2565*(VLOOKUP(S2565,API!1:1048576,13,FALSE))),0),2)</f>
        <v>0</v>
      </c>
      <c r="V2565">
        <f>ROUND(SUMIF(Investionen!A4:A5200,S2565,Investionen!G4:G5200),2)</f>
        <v>0</v>
      </c>
      <c r="BA2565" s="53"/>
      <c r="BB2565" s="53">
        <f>ROUND(SUMIF(Transaktionen!A4:A5200,BA2565,Transaktionen!B4:B5200),8)</f>
        <v>0</v>
      </c>
      <c r="BC2565" s="53">
        <f>ROUND(IFERROR(SUM(BB2565*(VLOOKUP(BA2565,API!1:1048576,13,FALSE))),0),2)</f>
        <v>0</v>
      </c>
    </row>
    <row r="2566" spans="18:55" x14ac:dyDescent="0.25">
      <c r="R2566" s="258"/>
      <c r="U2566">
        <f>ROUND(IFERROR(SUM(T2566*(VLOOKUP(S2566,API!1:1048576,13,FALSE))),0),2)</f>
        <v>0</v>
      </c>
      <c r="V2566">
        <f>ROUND(SUMIF(Investionen!A4:A5200,S2566,Investionen!G4:G5200),2)</f>
        <v>0</v>
      </c>
      <c r="BA2566" s="53"/>
      <c r="BB2566" s="53">
        <f>ROUND(SUMIF(Transaktionen!A4:A5200,BA2566,Transaktionen!B4:B5200),8)</f>
        <v>0</v>
      </c>
      <c r="BC2566" s="53">
        <f>ROUND(IFERROR(SUM(BB2566*(VLOOKUP(BA2566,API!1:1048576,13,FALSE))),0),2)</f>
        <v>0</v>
      </c>
    </row>
    <row r="2567" spans="18:55" x14ac:dyDescent="0.25">
      <c r="R2567" s="258"/>
      <c r="U2567">
        <f>ROUND(IFERROR(SUM(T2567*(VLOOKUP(S2567,API!1:1048576,13,FALSE))),0),2)</f>
        <v>0</v>
      </c>
      <c r="V2567">
        <f>ROUND(SUMIF(Investionen!A4:A5200,S2567,Investionen!G4:G5200),2)</f>
        <v>0</v>
      </c>
      <c r="BA2567" s="53"/>
      <c r="BB2567" s="53">
        <f>ROUND(SUMIF(Transaktionen!A4:A5200,BA2567,Transaktionen!B4:B5200),8)</f>
        <v>0</v>
      </c>
      <c r="BC2567" s="53">
        <f>ROUND(IFERROR(SUM(BB2567*(VLOOKUP(BA2567,API!1:1048576,13,FALSE))),0),2)</f>
        <v>0</v>
      </c>
    </row>
    <row r="2568" spans="18:55" x14ac:dyDescent="0.25">
      <c r="R2568" s="258"/>
      <c r="U2568">
        <f>ROUND(IFERROR(SUM(T2568*(VLOOKUP(S2568,API!1:1048576,13,FALSE))),0),2)</f>
        <v>0</v>
      </c>
      <c r="V2568">
        <f>ROUND(SUMIF(Investionen!A4:A5200,S2568,Investionen!G4:G5200),2)</f>
        <v>0</v>
      </c>
      <c r="BA2568" s="53"/>
      <c r="BB2568" s="53">
        <f>ROUND(SUMIF(Transaktionen!A4:A5200,BA2568,Transaktionen!B4:B5200),8)</f>
        <v>0</v>
      </c>
      <c r="BC2568" s="53">
        <f>ROUND(IFERROR(SUM(BB2568*(VLOOKUP(BA2568,API!1:1048576,13,FALSE))),0),2)</f>
        <v>0</v>
      </c>
    </row>
    <row r="2569" spans="18:55" x14ac:dyDescent="0.25">
      <c r="R2569" s="258"/>
      <c r="U2569">
        <f>ROUND(IFERROR(SUM(T2569*(VLOOKUP(S2569,API!1:1048576,13,FALSE))),0),2)</f>
        <v>0</v>
      </c>
      <c r="V2569">
        <f>ROUND(SUMIF(Investionen!A4:A5200,S2569,Investionen!G4:G5200),2)</f>
        <v>0</v>
      </c>
      <c r="BA2569" s="53"/>
      <c r="BB2569" s="53">
        <f>ROUND(SUMIF(Transaktionen!A4:A5200,BA2569,Transaktionen!B4:B5200),8)</f>
        <v>0</v>
      </c>
      <c r="BC2569" s="53">
        <f>ROUND(IFERROR(SUM(BB2569*(VLOOKUP(BA2569,API!1:1048576,13,FALSE))),0),2)</f>
        <v>0</v>
      </c>
    </row>
    <row r="2570" spans="18:55" x14ac:dyDescent="0.25">
      <c r="R2570" s="258"/>
      <c r="U2570">
        <f>ROUND(IFERROR(SUM(T2570*(VLOOKUP(S2570,API!1:1048576,13,FALSE))),0),2)</f>
        <v>0</v>
      </c>
      <c r="V2570">
        <f>ROUND(SUMIF(Investionen!A4:A5200,S2570,Investionen!G4:G5200),2)</f>
        <v>0</v>
      </c>
      <c r="BA2570" s="53"/>
      <c r="BB2570" s="53">
        <f>ROUND(SUMIF(Transaktionen!A4:A5200,BA2570,Transaktionen!B4:B5200),8)</f>
        <v>0</v>
      </c>
      <c r="BC2570" s="53">
        <f>ROUND(IFERROR(SUM(BB2570*(VLOOKUP(BA2570,API!1:1048576,13,FALSE))),0),2)</f>
        <v>0</v>
      </c>
    </row>
    <row r="2571" spans="18:55" x14ac:dyDescent="0.25">
      <c r="R2571" s="258"/>
      <c r="U2571">
        <f>ROUND(IFERROR(SUM(T2571*(VLOOKUP(S2571,API!1:1048576,13,FALSE))),0),2)</f>
        <v>0</v>
      </c>
      <c r="V2571">
        <f>ROUND(SUMIF(Investionen!A4:A5200,S2571,Investionen!G4:G5200),2)</f>
        <v>0</v>
      </c>
      <c r="BA2571" s="53"/>
      <c r="BB2571" s="53">
        <f>ROUND(SUMIF(Transaktionen!A4:A5200,BA2571,Transaktionen!B4:B5200),8)</f>
        <v>0</v>
      </c>
      <c r="BC2571" s="53">
        <f>ROUND(IFERROR(SUM(BB2571*(VLOOKUP(BA2571,API!1:1048576,13,FALSE))),0),2)</f>
        <v>0</v>
      </c>
    </row>
    <row r="2572" spans="18:55" x14ac:dyDescent="0.25">
      <c r="R2572" s="258"/>
      <c r="U2572">
        <f>ROUND(IFERROR(SUM(T2572*(VLOOKUP(S2572,API!1:1048576,13,FALSE))),0),2)</f>
        <v>0</v>
      </c>
      <c r="V2572">
        <f>ROUND(SUMIF(Investionen!A4:A5200,S2572,Investionen!G4:G5200),2)</f>
        <v>0</v>
      </c>
      <c r="BA2572" s="53"/>
      <c r="BB2572" s="53">
        <f>ROUND(SUMIF(Transaktionen!A4:A5200,BA2572,Transaktionen!B4:B5200),8)</f>
        <v>0</v>
      </c>
      <c r="BC2572" s="53">
        <f>ROUND(IFERROR(SUM(BB2572*(VLOOKUP(BA2572,API!1:1048576,13,FALSE))),0),2)</f>
        <v>0</v>
      </c>
    </row>
    <row r="2573" spans="18:55" x14ac:dyDescent="0.25">
      <c r="R2573" s="258"/>
      <c r="U2573">
        <f>ROUND(IFERROR(SUM(T2573*(VLOOKUP(S2573,API!1:1048576,13,FALSE))),0),2)</f>
        <v>0</v>
      </c>
      <c r="V2573">
        <f>ROUND(SUMIF(Investionen!A4:A5200,S2573,Investionen!G4:G5200),2)</f>
        <v>0</v>
      </c>
      <c r="BA2573" s="53"/>
      <c r="BB2573" s="53">
        <f>ROUND(SUMIF(Transaktionen!A4:A5200,BA2573,Transaktionen!B4:B5200),8)</f>
        <v>0</v>
      </c>
      <c r="BC2573" s="53">
        <f>ROUND(IFERROR(SUM(BB2573*(VLOOKUP(BA2573,API!1:1048576,13,FALSE))),0),2)</f>
        <v>0</v>
      </c>
    </row>
    <row r="2574" spans="18:55" x14ac:dyDescent="0.25">
      <c r="R2574" s="258"/>
      <c r="U2574">
        <f>ROUND(IFERROR(SUM(T2574*(VLOOKUP(S2574,API!1:1048576,13,FALSE))),0),2)</f>
        <v>0</v>
      </c>
      <c r="V2574">
        <f>ROUND(SUMIF(Investionen!A4:A5200,S2574,Investionen!G4:G5200),2)</f>
        <v>0</v>
      </c>
      <c r="BA2574" s="53"/>
      <c r="BB2574" s="53">
        <f>ROUND(SUMIF(Transaktionen!A4:A5200,BA2574,Transaktionen!B4:B5200),8)</f>
        <v>0</v>
      </c>
      <c r="BC2574" s="53">
        <f>ROUND(IFERROR(SUM(BB2574*(VLOOKUP(BA2574,API!1:1048576,13,FALSE))),0),2)</f>
        <v>0</v>
      </c>
    </row>
    <row r="2575" spans="18:55" x14ac:dyDescent="0.25">
      <c r="R2575" s="258"/>
      <c r="U2575">
        <f>ROUND(IFERROR(SUM(T2575*(VLOOKUP(S2575,API!1:1048576,13,FALSE))),0),2)</f>
        <v>0</v>
      </c>
      <c r="V2575">
        <f>ROUND(SUMIF(Investionen!A4:A5200,S2575,Investionen!G4:G5200),2)</f>
        <v>0</v>
      </c>
      <c r="BA2575" s="53"/>
      <c r="BB2575" s="53">
        <f>ROUND(SUMIF(Transaktionen!A4:A5200,BA2575,Transaktionen!B4:B5200),8)</f>
        <v>0</v>
      </c>
      <c r="BC2575" s="53">
        <f>ROUND(IFERROR(SUM(BB2575*(VLOOKUP(BA2575,API!1:1048576,13,FALSE))),0),2)</f>
        <v>0</v>
      </c>
    </row>
    <row r="2576" spans="18:55" x14ac:dyDescent="0.25">
      <c r="R2576" s="258"/>
      <c r="U2576">
        <f>ROUND(IFERROR(SUM(T2576*(VLOOKUP(S2576,API!1:1048576,13,FALSE))),0),2)</f>
        <v>0</v>
      </c>
      <c r="V2576">
        <f>ROUND(SUMIF(Investionen!A4:A5200,S2576,Investionen!G4:G5200),2)</f>
        <v>0</v>
      </c>
      <c r="BA2576" s="53"/>
      <c r="BB2576" s="53">
        <f>ROUND(SUMIF(Transaktionen!A4:A5200,BA2576,Transaktionen!B4:B5200),8)</f>
        <v>0</v>
      </c>
      <c r="BC2576" s="53">
        <f>ROUND(IFERROR(SUM(BB2576*(VLOOKUP(BA2576,API!1:1048576,13,FALSE))),0),2)</f>
        <v>0</v>
      </c>
    </row>
    <row r="2577" spans="18:55" x14ac:dyDescent="0.25">
      <c r="R2577" s="258"/>
      <c r="U2577">
        <f>ROUND(IFERROR(SUM(T2577*(VLOOKUP(S2577,API!1:1048576,13,FALSE))),0),2)</f>
        <v>0</v>
      </c>
      <c r="V2577">
        <f>ROUND(SUMIF(Investionen!A4:A5200,S2577,Investionen!G4:G5200),2)</f>
        <v>0</v>
      </c>
      <c r="BA2577" s="53"/>
      <c r="BB2577" s="53">
        <f>ROUND(SUMIF(Transaktionen!A4:A5200,BA2577,Transaktionen!B4:B5200),8)</f>
        <v>0</v>
      </c>
      <c r="BC2577" s="53">
        <f>ROUND(IFERROR(SUM(BB2577*(VLOOKUP(BA2577,API!1:1048576,13,FALSE))),0),2)</f>
        <v>0</v>
      </c>
    </row>
    <row r="2578" spans="18:55" x14ac:dyDescent="0.25">
      <c r="R2578" s="258"/>
      <c r="U2578">
        <f>ROUND(IFERROR(SUM(T2578*(VLOOKUP(S2578,API!1:1048576,13,FALSE))),0),2)</f>
        <v>0</v>
      </c>
      <c r="V2578">
        <f>ROUND(SUMIF(Investionen!A4:A5200,S2578,Investionen!G4:G5200),2)</f>
        <v>0</v>
      </c>
      <c r="BA2578" s="53"/>
      <c r="BB2578" s="53">
        <f>ROUND(SUMIF(Transaktionen!A4:A5200,BA2578,Transaktionen!B4:B5200),8)</f>
        <v>0</v>
      </c>
      <c r="BC2578" s="53">
        <f>ROUND(IFERROR(SUM(BB2578*(VLOOKUP(BA2578,API!1:1048576,13,FALSE))),0),2)</f>
        <v>0</v>
      </c>
    </row>
    <row r="2579" spans="18:55" x14ac:dyDescent="0.25">
      <c r="R2579" s="258"/>
      <c r="U2579">
        <f>ROUND(IFERROR(SUM(T2579*(VLOOKUP(S2579,API!1:1048576,13,FALSE))),0),2)</f>
        <v>0</v>
      </c>
      <c r="V2579">
        <f>ROUND(SUMIF(Investionen!A4:A5200,S2579,Investionen!G4:G5200),2)</f>
        <v>0</v>
      </c>
      <c r="BA2579" s="53"/>
      <c r="BB2579" s="53">
        <f>ROUND(SUMIF(Transaktionen!A4:A5200,BA2579,Transaktionen!B4:B5200),8)</f>
        <v>0</v>
      </c>
      <c r="BC2579" s="53">
        <f>ROUND(IFERROR(SUM(BB2579*(VLOOKUP(BA2579,API!1:1048576,13,FALSE))),0),2)</f>
        <v>0</v>
      </c>
    </row>
    <row r="2580" spans="18:55" x14ac:dyDescent="0.25">
      <c r="R2580" s="258"/>
      <c r="U2580">
        <f>ROUND(IFERROR(SUM(T2580*(VLOOKUP(S2580,API!1:1048576,13,FALSE))),0),2)</f>
        <v>0</v>
      </c>
      <c r="V2580">
        <f>ROUND(SUMIF(Investionen!A4:A5200,S2580,Investionen!G4:G5200),2)</f>
        <v>0</v>
      </c>
      <c r="BA2580" s="53"/>
      <c r="BB2580" s="53">
        <f>ROUND(SUMIF(Transaktionen!A4:A5200,BA2580,Transaktionen!B4:B5200),8)</f>
        <v>0</v>
      </c>
      <c r="BC2580" s="53">
        <f>ROUND(IFERROR(SUM(BB2580*(VLOOKUP(BA2580,API!1:1048576,13,FALSE))),0),2)</f>
        <v>0</v>
      </c>
    </row>
    <row r="2581" spans="18:55" x14ac:dyDescent="0.25">
      <c r="R2581" s="258"/>
      <c r="U2581">
        <f>ROUND(IFERROR(SUM(T2581*(VLOOKUP(S2581,API!1:1048576,13,FALSE))),0),2)</f>
        <v>0</v>
      </c>
      <c r="V2581">
        <f>ROUND(SUMIF(Investionen!A4:A5200,S2581,Investionen!G4:G5200),2)</f>
        <v>0</v>
      </c>
      <c r="BA2581" s="53"/>
      <c r="BB2581" s="53">
        <f>ROUND(SUMIF(Transaktionen!A4:A5200,BA2581,Transaktionen!B4:B5200),8)</f>
        <v>0</v>
      </c>
      <c r="BC2581" s="53">
        <f>ROUND(IFERROR(SUM(BB2581*(VLOOKUP(BA2581,API!1:1048576,13,FALSE))),0),2)</f>
        <v>0</v>
      </c>
    </row>
    <row r="2582" spans="18:55" x14ac:dyDescent="0.25">
      <c r="R2582" s="258"/>
      <c r="U2582">
        <f>ROUND(IFERROR(SUM(T2582*(VLOOKUP(S2582,API!1:1048576,13,FALSE))),0),2)</f>
        <v>0</v>
      </c>
      <c r="V2582">
        <f>ROUND(SUMIF(Investionen!A4:A5200,S2582,Investionen!G4:G5200),2)</f>
        <v>0</v>
      </c>
      <c r="BA2582" s="53"/>
      <c r="BB2582" s="53">
        <f>ROUND(SUMIF(Transaktionen!A4:A5200,BA2582,Transaktionen!B4:B5200),8)</f>
        <v>0</v>
      </c>
      <c r="BC2582" s="53">
        <f>ROUND(IFERROR(SUM(BB2582*(VLOOKUP(BA2582,API!1:1048576,13,FALSE))),0),2)</f>
        <v>0</v>
      </c>
    </row>
    <row r="2583" spans="18:55" x14ac:dyDescent="0.25">
      <c r="R2583" s="258"/>
      <c r="U2583">
        <f>ROUND(IFERROR(SUM(T2583*(VLOOKUP(S2583,API!1:1048576,13,FALSE))),0),2)</f>
        <v>0</v>
      </c>
      <c r="V2583">
        <f>ROUND(SUMIF(Investionen!A4:A5200,S2583,Investionen!G4:G5200),2)</f>
        <v>0</v>
      </c>
      <c r="BA2583" s="53"/>
      <c r="BB2583" s="53">
        <f>ROUND(SUMIF(Transaktionen!A4:A5200,BA2583,Transaktionen!B4:B5200),8)</f>
        <v>0</v>
      </c>
      <c r="BC2583" s="53">
        <f>ROUND(IFERROR(SUM(BB2583*(VLOOKUP(BA2583,API!1:1048576,13,FALSE))),0),2)</f>
        <v>0</v>
      </c>
    </row>
    <row r="2584" spans="18:55" x14ac:dyDescent="0.25">
      <c r="R2584" s="258"/>
      <c r="U2584">
        <f>ROUND(IFERROR(SUM(T2584*(VLOOKUP(S2584,API!1:1048576,13,FALSE))),0),2)</f>
        <v>0</v>
      </c>
      <c r="V2584">
        <f>ROUND(SUMIF(Investionen!A4:A5200,S2584,Investionen!G4:G5200),2)</f>
        <v>0</v>
      </c>
      <c r="BA2584" s="53"/>
      <c r="BB2584" s="53">
        <f>ROUND(SUMIF(Transaktionen!A4:A5200,BA2584,Transaktionen!B4:B5200),8)</f>
        <v>0</v>
      </c>
      <c r="BC2584" s="53">
        <f>ROUND(IFERROR(SUM(BB2584*(VLOOKUP(BA2584,API!1:1048576,13,FALSE))),0),2)</f>
        <v>0</v>
      </c>
    </row>
    <row r="2585" spans="18:55" x14ac:dyDescent="0.25">
      <c r="R2585" s="258"/>
      <c r="U2585">
        <f>ROUND(IFERROR(SUM(T2585*(VLOOKUP(S2585,API!1:1048576,13,FALSE))),0),2)</f>
        <v>0</v>
      </c>
      <c r="V2585">
        <f>ROUND(SUMIF(Investionen!A4:A5200,S2585,Investionen!G4:G5200),2)</f>
        <v>0</v>
      </c>
      <c r="BA2585" s="53"/>
      <c r="BB2585" s="53">
        <f>ROUND(SUMIF(Transaktionen!A4:A5200,BA2585,Transaktionen!B4:B5200),8)</f>
        <v>0</v>
      </c>
      <c r="BC2585" s="53">
        <f>ROUND(IFERROR(SUM(BB2585*(VLOOKUP(BA2585,API!1:1048576,13,FALSE))),0),2)</f>
        <v>0</v>
      </c>
    </row>
    <row r="2586" spans="18:55" x14ac:dyDescent="0.25">
      <c r="R2586" s="258"/>
      <c r="U2586">
        <f>ROUND(IFERROR(SUM(T2586*(VLOOKUP(S2586,API!1:1048576,13,FALSE))),0),2)</f>
        <v>0</v>
      </c>
      <c r="V2586">
        <f>ROUND(SUMIF(Investionen!A4:A5200,S2586,Investionen!G4:G5200),2)</f>
        <v>0</v>
      </c>
      <c r="BA2586" s="53"/>
      <c r="BB2586" s="53">
        <f>ROUND(SUMIF(Transaktionen!A4:A5200,BA2586,Transaktionen!B4:B5200),8)</f>
        <v>0</v>
      </c>
      <c r="BC2586" s="53">
        <f>ROUND(IFERROR(SUM(BB2586*(VLOOKUP(BA2586,API!1:1048576,13,FALSE))),0),2)</f>
        <v>0</v>
      </c>
    </row>
    <row r="2587" spans="18:55" x14ac:dyDescent="0.25">
      <c r="R2587" s="258"/>
      <c r="U2587">
        <f>ROUND(IFERROR(SUM(T2587*(VLOOKUP(S2587,API!1:1048576,13,FALSE))),0),2)</f>
        <v>0</v>
      </c>
      <c r="V2587">
        <f>ROUND(SUMIF(Investionen!A4:A5200,S2587,Investionen!G4:G5200),2)</f>
        <v>0</v>
      </c>
      <c r="BA2587" s="53"/>
      <c r="BB2587" s="53">
        <f>ROUND(SUMIF(Transaktionen!A4:A5200,BA2587,Transaktionen!B4:B5200),8)</f>
        <v>0</v>
      </c>
      <c r="BC2587" s="53">
        <f>ROUND(IFERROR(SUM(BB2587*(VLOOKUP(BA2587,API!1:1048576,13,FALSE))),0),2)</f>
        <v>0</v>
      </c>
    </row>
    <row r="2588" spans="18:55" x14ac:dyDescent="0.25">
      <c r="R2588" s="258"/>
      <c r="U2588">
        <f>ROUND(IFERROR(SUM(T2588*(VLOOKUP(S2588,API!1:1048576,13,FALSE))),0),2)</f>
        <v>0</v>
      </c>
      <c r="V2588">
        <f>ROUND(SUMIF(Investionen!A4:A5200,S2588,Investionen!G4:G5200),2)</f>
        <v>0</v>
      </c>
      <c r="BA2588" s="53"/>
      <c r="BB2588" s="53">
        <f>ROUND(SUMIF(Transaktionen!A4:A5200,BA2588,Transaktionen!B4:B5200),8)</f>
        <v>0</v>
      </c>
      <c r="BC2588" s="53">
        <f>ROUND(IFERROR(SUM(BB2588*(VLOOKUP(BA2588,API!1:1048576,13,FALSE))),0),2)</f>
        <v>0</v>
      </c>
    </row>
    <row r="2589" spans="18:55" x14ac:dyDescent="0.25">
      <c r="R2589" s="258"/>
      <c r="U2589">
        <f>ROUND(IFERROR(SUM(T2589*(VLOOKUP(S2589,API!1:1048576,13,FALSE))),0),2)</f>
        <v>0</v>
      </c>
      <c r="V2589">
        <f>ROUND(SUMIF(Investionen!A4:A5200,S2589,Investionen!G4:G5200),2)</f>
        <v>0</v>
      </c>
      <c r="BA2589" s="53"/>
      <c r="BB2589" s="53">
        <f>ROUND(SUMIF(Transaktionen!A4:A5200,BA2589,Transaktionen!B4:B5200),8)</f>
        <v>0</v>
      </c>
      <c r="BC2589" s="53">
        <f>ROUND(IFERROR(SUM(BB2589*(VLOOKUP(BA2589,API!1:1048576,13,FALSE))),0),2)</f>
        <v>0</v>
      </c>
    </row>
    <row r="2590" spans="18:55" x14ac:dyDescent="0.25">
      <c r="R2590" s="258"/>
      <c r="U2590">
        <f>ROUND(IFERROR(SUM(T2590*(VLOOKUP(S2590,API!1:1048576,13,FALSE))),0),2)</f>
        <v>0</v>
      </c>
      <c r="V2590">
        <f>ROUND(SUMIF(Investionen!A4:A5200,S2590,Investionen!G4:G5200),2)</f>
        <v>0</v>
      </c>
      <c r="BA2590" s="53"/>
      <c r="BB2590" s="53">
        <f>ROUND(SUMIF(Transaktionen!A4:A5200,BA2590,Transaktionen!B4:B5200),8)</f>
        <v>0</v>
      </c>
      <c r="BC2590" s="53">
        <f>ROUND(IFERROR(SUM(BB2590*(VLOOKUP(BA2590,API!1:1048576,13,FALSE))),0),2)</f>
        <v>0</v>
      </c>
    </row>
    <row r="2591" spans="18:55" x14ac:dyDescent="0.25">
      <c r="R2591" s="258"/>
      <c r="U2591">
        <f>ROUND(IFERROR(SUM(T2591*(VLOOKUP(S2591,API!1:1048576,13,FALSE))),0),2)</f>
        <v>0</v>
      </c>
      <c r="V2591">
        <f>ROUND(SUMIF(Investionen!A4:A5200,S2591,Investionen!G4:G5200),2)</f>
        <v>0</v>
      </c>
      <c r="BA2591" s="53"/>
      <c r="BB2591" s="53">
        <f>ROUND(SUMIF(Transaktionen!A4:A5200,BA2591,Transaktionen!B4:B5200),8)</f>
        <v>0</v>
      </c>
      <c r="BC2591" s="53">
        <f>ROUND(IFERROR(SUM(BB2591*(VLOOKUP(BA2591,API!1:1048576,13,FALSE))),0),2)</f>
        <v>0</v>
      </c>
    </row>
    <row r="2592" spans="18:55" x14ac:dyDescent="0.25">
      <c r="R2592" s="258"/>
      <c r="U2592">
        <f>ROUND(IFERROR(SUM(T2592*(VLOOKUP(S2592,API!1:1048576,13,FALSE))),0),2)</f>
        <v>0</v>
      </c>
      <c r="V2592">
        <f>ROUND(SUMIF(Investionen!A4:A5200,S2592,Investionen!G4:G5200),2)</f>
        <v>0</v>
      </c>
      <c r="BA2592" s="53"/>
      <c r="BB2592" s="53">
        <f>ROUND(SUMIF(Transaktionen!A4:A5200,BA2592,Transaktionen!B4:B5200),8)</f>
        <v>0</v>
      </c>
      <c r="BC2592" s="53">
        <f>ROUND(IFERROR(SUM(BB2592*(VLOOKUP(BA2592,API!1:1048576,13,FALSE))),0),2)</f>
        <v>0</v>
      </c>
    </row>
    <row r="2593" spans="18:55" x14ac:dyDescent="0.25">
      <c r="R2593" s="258"/>
      <c r="U2593">
        <f>ROUND(IFERROR(SUM(T2593*(VLOOKUP(S2593,API!1:1048576,13,FALSE))),0),2)</f>
        <v>0</v>
      </c>
      <c r="V2593">
        <f>ROUND(SUMIF(Investionen!A4:A5200,S2593,Investionen!G4:G5200),2)</f>
        <v>0</v>
      </c>
      <c r="BA2593" s="53"/>
      <c r="BB2593" s="53">
        <f>ROUND(SUMIF(Transaktionen!A4:A5200,BA2593,Transaktionen!B4:B5200),8)</f>
        <v>0</v>
      </c>
      <c r="BC2593" s="53">
        <f>ROUND(IFERROR(SUM(BB2593*(VLOOKUP(BA2593,API!1:1048576,13,FALSE))),0),2)</f>
        <v>0</v>
      </c>
    </row>
    <row r="2594" spans="18:55" x14ac:dyDescent="0.25">
      <c r="R2594" s="258"/>
      <c r="U2594">
        <f>ROUND(IFERROR(SUM(T2594*(VLOOKUP(S2594,API!1:1048576,13,FALSE))),0),2)</f>
        <v>0</v>
      </c>
      <c r="V2594">
        <f>ROUND(SUMIF(Investionen!A4:A5200,S2594,Investionen!G4:G5200),2)</f>
        <v>0</v>
      </c>
      <c r="BA2594" s="53"/>
      <c r="BB2594" s="53">
        <f>ROUND(SUMIF(Transaktionen!A4:A5200,BA2594,Transaktionen!B4:B5200),8)</f>
        <v>0</v>
      </c>
      <c r="BC2594" s="53">
        <f>ROUND(IFERROR(SUM(BB2594*(VLOOKUP(BA2594,API!1:1048576,13,FALSE))),0),2)</f>
        <v>0</v>
      </c>
    </row>
    <row r="2595" spans="18:55" x14ac:dyDescent="0.25">
      <c r="R2595" s="258"/>
      <c r="U2595">
        <f>ROUND(IFERROR(SUM(T2595*(VLOOKUP(S2595,API!1:1048576,13,FALSE))),0),2)</f>
        <v>0</v>
      </c>
      <c r="V2595">
        <f>ROUND(SUMIF(Investionen!A4:A5200,S2595,Investionen!G4:G5200),2)</f>
        <v>0</v>
      </c>
      <c r="BA2595" s="53"/>
      <c r="BB2595" s="53">
        <f>ROUND(SUMIF(Transaktionen!A4:A5200,BA2595,Transaktionen!B4:B5200),8)</f>
        <v>0</v>
      </c>
      <c r="BC2595" s="53">
        <f>ROUND(IFERROR(SUM(BB2595*(VLOOKUP(BA2595,API!1:1048576,13,FALSE))),0),2)</f>
        <v>0</v>
      </c>
    </row>
    <row r="2596" spans="18:55" x14ac:dyDescent="0.25">
      <c r="R2596" s="258"/>
      <c r="U2596">
        <f>ROUND(IFERROR(SUM(T2596*(VLOOKUP(S2596,API!1:1048576,13,FALSE))),0),2)</f>
        <v>0</v>
      </c>
      <c r="V2596">
        <f>ROUND(SUMIF(Investionen!A4:A5200,S2596,Investionen!G4:G5200),2)</f>
        <v>0</v>
      </c>
      <c r="BA2596" s="53"/>
      <c r="BB2596" s="53">
        <f>ROUND(SUMIF(Transaktionen!A4:A5200,BA2596,Transaktionen!B4:B5200),8)</f>
        <v>0</v>
      </c>
      <c r="BC2596" s="53">
        <f>ROUND(IFERROR(SUM(BB2596*(VLOOKUP(BA2596,API!1:1048576,13,FALSE))),0),2)</f>
        <v>0</v>
      </c>
    </row>
    <row r="2597" spans="18:55" x14ac:dyDescent="0.25">
      <c r="R2597" s="258"/>
      <c r="U2597">
        <f>ROUND(IFERROR(SUM(T2597*(VLOOKUP(S2597,API!1:1048576,13,FALSE))),0),2)</f>
        <v>0</v>
      </c>
      <c r="V2597">
        <f>ROUND(SUMIF(Investionen!A4:A5200,S2597,Investionen!G4:G5200),2)</f>
        <v>0</v>
      </c>
      <c r="BA2597" s="53"/>
      <c r="BB2597" s="53">
        <f>ROUND(SUMIF(Transaktionen!A4:A5200,BA2597,Transaktionen!B4:B5200),8)</f>
        <v>0</v>
      </c>
      <c r="BC2597" s="53">
        <f>ROUND(IFERROR(SUM(BB2597*(VLOOKUP(BA2597,API!1:1048576,13,FALSE))),0),2)</f>
        <v>0</v>
      </c>
    </row>
    <row r="2598" spans="18:55" x14ac:dyDescent="0.25">
      <c r="R2598" s="258"/>
      <c r="U2598">
        <f>ROUND(IFERROR(SUM(T2598*(VLOOKUP(S2598,API!1:1048576,13,FALSE))),0),2)</f>
        <v>0</v>
      </c>
      <c r="V2598">
        <f>ROUND(SUMIF(Investionen!A4:A5200,S2598,Investionen!G4:G5200),2)</f>
        <v>0</v>
      </c>
      <c r="BA2598" s="53"/>
      <c r="BB2598" s="53">
        <f>ROUND(SUMIF(Transaktionen!A4:A5200,BA2598,Transaktionen!B4:B5200),8)</f>
        <v>0</v>
      </c>
      <c r="BC2598" s="53">
        <f>ROUND(IFERROR(SUM(BB2598*(VLOOKUP(BA2598,API!1:1048576,13,FALSE))),0),2)</f>
        <v>0</v>
      </c>
    </row>
    <row r="2599" spans="18:55" x14ac:dyDescent="0.25">
      <c r="R2599" s="258"/>
      <c r="U2599">
        <f>ROUND(IFERROR(SUM(T2599*(VLOOKUP(S2599,API!1:1048576,13,FALSE))),0),2)</f>
        <v>0</v>
      </c>
      <c r="V2599">
        <f>ROUND(SUMIF(Investionen!A4:A5200,S2599,Investionen!G4:G5200),2)</f>
        <v>0</v>
      </c>
      <c r="BA2599" s="53"/>
      <c r="BB2599" s="53">
        <f>ROUND(SUMIF(Transaktionen!A4:A5200,BA2599,Transaktionen!B4:B5200),8)</f>
        <v>0</v>
      </c>
      <c r="BC2599" s="53">
        <f>ROUND(IFERROR(SUM(BB2599*(VLOOKUP(BA2599,API!1:1048576,13,FALSE))),0),2)</f>
        <v>0</v>
      </c>
    </row>
    <row r="2600" spans="18:55" x14ac:dyDescent="0.25">
      <c r="R2600" s="258"/>
      <c r="U2600">
        <f>ROUND(IFERROR(SUM(T2600*(VLOOKUP(S2600,API!1:1048576,13,FALSE))),0),2)</f>
        <v>0</v>
      </c>
      <c r="V2600">
        <f>ROUND(SUMIF(Investionen!A4:A5200,S2600,Investionen!G4:G5200),2)</f>
        <v>0</v>
      </c>
      <c r="BA2600" s="53"/>
      <c r="BB2600" s="53">
        <f>ROUND(SUMIF(Transaktionen!A4:A5200,BA2600,Transaktionen!B4:B5200),8)</f>
        <v>0</v>
      </c>
      <c r="BC2600" s="53">
        <f>ROUND(IFERROR(SUM(BB2600*(VLOOKUP(BA2600,API!1:1048576,13,FALSE))),0),2)</f>
        <v>0</v>
      </c>
    </row>
    <row r="2601" spans="18:55" x14ac:dyDescent="0.25">
      <c r="R2601" s="258"/>
      <c r="U2601">
        <f>ROUND(IFERROR(SUM(T2601*(VLOOKUP(S2601,API!1:1048576,13,FALSE))),0),2)</f>
        <v>0</v>
      </c>
      <c r="V2601">
        <f>ROUND(SUMIF(Investionen!A4:A5200,S2601,Investionen!G4:G5200),2)</f>
        <v>0</v>
      </c>
      <c r="BA2601" s="53"/>
      <c r="BB2601" s="53">
        <f>ROUND(SUMIF(Transaktionen!A4:A5200,BA2601,Transaktionen!B4:B5200),8)</f>
        <v>0</v>
      </c>
      <c r="BC2601" s="53">
        <f>ROUND(IFERROR(SUM(BB2601*(VLOOKUP(BA2601,API!1:1048576,13,FALSE))),0),2)</f>
        <v>0</v>
      </c>
    </row>
    <row r="2602" spans="18:55" x14ac:dyDescent="0.25">
      <c r="R2602" s="258"/>
      <c r="U2602">
        <f>ROUND(IFERROR(SUM(T2602*(VLOOKUP(S2602,API!1:1048576,13,FALSE))),0),2)</f>
        <v>0</v>
      </c>
      <c r="V2602">
        <f>ROUND(SUMIF(Investionen!A4:A5200,S2602,Investionen!G4:G5200),2)</f>
        <v>0</v>
      </c>
      <c r="BA2602" s="53"/>
      <c r="BB2602" s="53">
        <f>ROUND(SUMIF(Transaktionen!A4:A5200,BA2602,Transaktionen!B4:B5200),8)</f>
        <v>0</v>
      </c>
      <c r="BC2602" s="53">
        <f>ROUND(IFERROR(SUM(BB2602*(VLOOKUP(BA2602,API!1:1048576,13,FALSE))),0),2)</f>
        <v>0</v>
      </c>
    </row>
    <row r="2603" spans="18:55" x14ac:dyDescent="0.25">
      <c r="R2603" s="258"/>
      <c r="U2603">
        <f>ROUND(IFERROR(SUM(T2603*(VLOOKUP(S2603,API!1:1048576,13,FALSE))),0),2)</f>
        <v>0</v>
      </c>
      <c r="V2603">
        <f>ROUND(SUMIF(Investionen!A4:A5200,S2603,Investionen!G4:G5200),2)</f>
        <v>0</v>
      </c>
      <c r="BA2603" s="53"/>
      <c r="BB2603" s="53">
        <f>ROUND(SUMIF(Transaktionen!A4:A5200,BA2603,Transaktionen!B4:B5200),8)</f>
        <v>0</v>
      </c>
      <c r="BC2603" s="53">
        <f>ROUND(IFERROR(SUM(BB2603*(VLOOKUP(BA2603,API!1:1048576,13,FALSE))),0),2)</f>
        <v>0</v>
      </c>
    </row>
    <row r="2604" spans="18:55" x14ac:dyDescent="0.25">
      <c r="R2604" s="258"/>
      <c r="U2604">
        <f>ROUND(IFERROR(SUM(T2604*(VLOOKUP(S2604,API!1:1048576,13,FALSE))),0),2)</f>
        <v>0</v>
      </c>
      <c r="V2604">
        <f>ROUND(SUMIF(Investionen!A4:A5200,S2604,Investionen!G4:G5200),2)</f>
        <v>0</v>
      </c>
      <c r="BA2604" s="53"/>
      <c r="BB2604" s="53">
        <f>ROUND(SUMIF(Transaktionen!A4:A5200,BA2604,Transaktionen!B4:B5200),8)</f>
        <v>0</v>
      </c>
      <c r="BC2604" s="53">
        <f>ROUND(IFERROR(SUM(BB2604*(VLOOKUP(BA2604,API!1:1048576,13,FALSE))),0),2)</f>
        <v>0</v>
      </c>
    </row>
    <row r="2605" spans="18:55" x14ac:dyDescent="0.25">
      <c r="R2605" s="258"/>
      <c r="U2605">
        <f>ROUND(IFERROR(SUM(T2605*(VLOOKUP(S2605,API!1:1048576,13,FALSE))),0),2)</f>
        <v>0</v>
      </c>
      <c r="V2605">
        <f>ROUND(SUMIF(Investionen!A4:A5200,S2605,Investionen!G4:G5200),2)</f>
        <v>0</v>
      </c>
      <c r="BA2605" s="53"/>
      <c r="BB2605" s="53">
        <f>ROUND(SUMIF(Transaktionen!A4:A5200,BA2605,Transaktionen!B4:B5200),8)</f>
        <v>0</v>
      </c>
      <c r="BC2605" s="53">
        <f>ROUND(IFERROR(SUM(BB2605*(VLOOKUP(BA2605,API!1:1048576,13,FALSE))),0),2)</f>
        <v>0</v>
      </c>
    </row>
    <row r="2606" spans="18:55" x14ac:dyDescent="0.25">
      <c r="R2606" s="258"/>
      <c r="U2606">
        <f>ROUND(IFERROR(SUM(T2606*(VLOOKUP(S2606,API!1:1048576,13,FALSE))),0),2)</f>
        <v>0</v>
      </c>
      <c r="V2606">
        <f>ROUND(SUMIF(Investionen!A4:A5200,S2606,Investionen!G4:G5200),2)</f>
        <v>0</v>
      </c>
      <c r="BA2606" s="53"/>
      <c r="BB2606" s="53">
        <f>ROUND(SUMIF(Transaktionen!A4:A5200,BA2606,Transaktionen!B4:B5200),8)</f>
        <v>0</v>
      </c>
      <c r="BC2606" s="53">
        <f>ROUND(IFERROR(SUM(BB2606*(VLOOKUP(BA2606,API!1:1048576,13,FALSE))),0),2)</f>
        <v>0</v>
      </c>
    </row>
    <row r="2607" spans="18:55" x14ac:dyDescent="0.25">
      <c r="R2607" s="258"/>
      <c r="U2607">
        <f>ROUND(IFERROR(SUM(T2607*(VLOOKUP(S2607,API!1:1048576,13,FALSE))),0),2)</f>
        <v>0</v>
      </c>
      <c r="V2607">
        <f>ROUND(SUMIF(Investionen!A4:A5200,S2607,Investionen!G4:G5200),2)</f>
        <v>0</v>
      </c>
      <c r="BA2607" s="53"/>
      <c r="BB2607" s="53">
        <f>ROUND(SUMIF(Transaktionen!A4:A5200,BA2607,Transaktionen!B4:B5200),8)</f>
        <v>0</v>
      </c>
      <c r="BC2607" s="53">
        <f>ROUND(IFERROR(SUM(BB2607*(VLOOKUP(BA2607,API!1:1048576,13,FALSE))),0),2)</f>
        <v>0</v>
      </c>
    </row>
    <row r="2608" spans="18:55" x14ac:dyDescent="0.25">
      <c r="R2608" s="258"/>
      <c r="U2608">
        <f>ROUND(IFERROR(SUM(T2608*(VLOOKUP(S2608,API!1:1048576,13,FALSE))),0),2)</f>
        <v>0</v>
      </c>
      <c r="V2608">
        <f>ROUND(SUMIF(Investionen!A4:A5200,S2608,Investionen!G4:G5200),2)</f>
        <v>0</v>
      </c>
      <c r="BA2608" s="53"/>
      <c r="BB2608" s="53">
        <f>ROUND(SUMIF(Transaktionen!A4:A5200,BA2608,Transaktionen!B4:B5200),8)</f>
        <v>0</v>
      </c>
      <c r="BC2608" s="53">
        <f>ROUND(IFERROR(SUM(BB2608*(VLOOKUP(BA2608,API!1:1048576,13,FALSE))),0),2)</f>
        <v>0</v>
      </c>
    </row>
    <row r="2609" spans="18:55" x14ac:dyDescent="0.25">
      <c r="R2609" s="258"/>
      <c r="U2609">
        <f>ROUND(IFERROR(SUM(T2609*(VLOOKUP(S2609,API!1:1048576,13,FALSE))),0),2)</f>
        <v>0</v>
      </c>
      <c r="V2609">
        <f>ROUND(SUMIF(Investionen!A4:A5200,S2609,Investionen!G4:G5200),2)</f>
        <v>0</v>
      </c>
      <c r="BA2609" s="53"/>
      <c r="BB2609" s="53">
        <f>ROUND(SUMIF(Transaktionen!A4:A5200,BA2609,Transaktionen!B4:B5200),8)</f>
        <v>0</v>
      </c>
      <c r="BC2609" s="53">
        <f>ROUND(IFERROR(SUM(BB2609*(VLOOKUP(BA2609,API!1:1048576,13,FALSE))),0),2)</f>
        <v>0</v>
      </c>
    </row>
    <row r="2610" spans="18:55" x14ac:dyDescent="0.25">
      <c r="R2610" s="258"/>
      <c r="U2610">
        <f>ROUND(IFERROR(SUM(T2610*(VLOOKUP(S2610,API!1:1048576,13,FALSE))),0),2)</f>
        <v>0</v>
      </c>
      <c r="V2610">
        <f>ROUND(SUMIF(Investionen!A4:A5200,S2610,Investionen!G4:G5200),2)</f>
        <v>0</v>
      </c>
      <c r="BA2610" s="53"/>
      <c r="BB2610" s="53">
        <f>ROUND(SUMIF(Transaktionen!A4:A5200,BA2610,Transaktionen!B4:B5200),8)</f>
        <v>0</v>
      </c>
      <c r="BC2610" s="53">
        <f>ROUND(IFERROR(SUM(BB2610*(VLOOKUP(BA2610,API!1:1048576,13,FALSE))),0),2)</f>
        <v>0</v>
      </c>
    </row>
    <row r="2611" spans="18:55" x14ac:dyDescent="0.25">
      <c r="R2611" s="258"/>
      <c r="U2611">
        <f>ROUND(IFERROR(SUM(T2611*(VLOOKUP(S2611,API!1:1048576,13,FALSE))),0),2)</f>
        <v>0</v>
      </c>
      <c r="V2611">
        <f>ROUND(SUMIF(Investionen!A4:A5200,S2611,Investionen!G4:G5200),2)</f>
        <v>0</v>
      </c>
      <c r="BA2611" s="53"/>
      <c r="BB2611" s="53">
        <f>ROUND(SUMIF(Transaktionen!A4:A5200,BA2611,Transaktionen!B4:B5200),8)</f>
        <v>0</v>
      </c>
      <c r="BC2611" s="53">
        <f>ROUND(IFERROR(SUM(BB2611*(VLOOKUP(BA2611,API!1:1048576,13,FALSE))),0),2)</f>
        <v>0</v>
      </c>
    </row>
    <row r="2612" spans="18:55" x14ac:dyDescent="0.25">
      <c r="R2612" s="258"/>
      <c r="U2612">
        <f>ROUND(IFERROR(SUM(T2612*(VLOOKUP(S2612,API!1:1048576,13,FALSE))),0),2)</f>
        <v>0</v>
      </c>
      <c r="V2612">
        <f>ROUND(SUMIF(Investionen!A4:A5200,S2612,Investionen!G4:G5200),2)</f>
        <v>0</v>
      </c>
      <c r="BA2612" s="53"/>
      <c r="BB2612" s="53">
        <f>ROUND(SUMIF(Transaktionen!A4:A5200,BA2612,Transaktionen!B4:B5200),8)</f>
        <v>0</v>
      </c>
      <c r="BC2612" s="53">
        <f>ROUND(IFERROR(SUM(BB2612*(VLOOKUP(BA2612,API!1:1048576,13,FALSE))),0),2)</f>
        <v>0</v>
      </c>
    </row>
    <row r="2613" spans="18:55" x14ac:dyDescent="0.25">
      <c r="R2613" s="258"/>
      <c r="U2613">
        <f>ROUND(IFERROR(SUM(T2613*(VLOOKUP(S2613,API!1:1048576,13,FALSE))),0),2)</f>
        <v>0</v>
      </c>
      <c r="V2613">
        <f>ROUND(SUMIF(Investionen!A4:A5200,S2613,Investionen!G4:G5200),2)</f>
        <v>0</v>
      </c>
      <c r="BA2613" s="53"/>
      <c r="BB2613" s="53">
        <f>ROUND(SUMIF(Transaktionen!A4:A5200,BA2613,Transaktionen!B4:B5200),8)</f>
        <v>0</v>
      </c>
      <c r="BC2613" s="53">
        <f>ROUND(IFERROR(SUM(BB2613*(VLOOKUP(BA2613,API!1:1048576,13,FALSE))),0),2)</f>
        <v>0</v>
      </c>
    </row>
    <row r="2614" spans="18:55" x14ac:dyDescent="0.25">
      <c r="R2614" s="258"/>
      <c r="U2614">
        <f>ROUND(IFERROR(SUM(T2614*(VLOOKUP(S2614,API!1:1048576,13,FALSE))),0),2)</f>
        <v>0</v>
      </c>
      <c r="V2614">
        <f>ROUND(SUMIF(Investionen!A4:A5200,S2614,Investionen!G4:G5200),2)</f>
        <v>0</v>
      </c>
      <c r="BA2614" s="53"/>
      <c r="BB2614" s="53">
        <f>ROUND(SUMIF(Transaktionen!A4:A5200,BA2614,Transaktionen!B4:B5200),8)</f>
        <v>0</v>
      </c>
      <c r="BC2614" s="53">
        <f>ROUND(IFERROR(SUM(BB2614*(VLOOKUP(BA2614,API!1:1048576,13,FALSE))),0),2)</f>
        <v>0</v>
      </c>
    </row>
    <row r="2615" spans="18:55" x14ac:dyDescent="0.25">
      <c r="R2615" s="258"/>
      <c r="U2615">
        <f>ROUND(IFERROR(SUM(T2615*(VLOOKUP(S2615,API!1:1048576,13,FALSE))),0),2)</f>
        <v>0</v>
      </c>
      <c r="V2615">
        <f>ROUND(SUMIF(Investionen!A4:A5200,S2615,Investionen!G4:G5200),2)</f>
        <v>0</v>
      </c>
      <c r="BA2615" s="53"/>
      <c r="BB2615" s="53">
        <f>ROUND(SUMIF(Transaktionen!A4:A5200,BA2615,Transaktionen!B4:B5200),8)</f>
        <v>0</v>
      </c>
      <c r="BC2615" s="53">
        <f>ROUND(IFERROR(SUM(BB2615*(VLOOKUP(BA2615,API!1:1048576,13,FALSE))),0),2)</f>
        <v>0</v>
      </c>
    </row>
    <row r="2616" spans="18:55" x14ac:dyDescent="0.25">
      <c r="R2616" s="258"/>
      <c r="U2616">
        <f>ROUND(IFERROR(SUM(T2616*(VLOOKUP(S2616,API!1:1048576,13,FALSE))),0),2)</f>
        <v>0</v>
      </c>
      <c r="V2616">
        <f>ROUND(SUMIF(Investionen!A4:A5200,S2616,Investionen!G4:G5200),2)</f>
        <v>0</v>
      </c>
      <c r="BA2616" s="53"/>
      <c r="BB2616" s="53">
        <f>ROUND(SUMIF(Transaktionen!A4:A5200,BA2616,Transaktionen!B4:B5200),8)</f>
        <v>0</v>
      </c>
      <c r="BC2616" s="53">
        <f>ROUND(IFERROR(SUM(BB2616*(VLOOKUP(BA2616,API!1:1048576,13,FALSE))),0),2)</f>
        <v>0</v>
      </c>
    </row>
    <row r="2617" spans="18:55" x14ac:dyDescent="0.25">
      <c r="R2617" s="258"/>
      <c r="U2617">
        <f>ROUND(IFERROR(SUM(T2617*(VLOOKUP(S2617,API!1:1048576,13,FALSE))),0),2)</f>
        <v>0</v>
      </c>
      <c r="V2617">
        <f>ROUND(SUMIF(Investionen!A4:A5200,S2617,Investionen!G4:G5200),2)</f>
        <v>0</v>
      </c>
      <c r="BA2617" s="53"/>
      <c r="BB2617" s="53">
        <f>ROUND(SUMIF(Transaktionen!A4:A5200,BA2617,Transaktionen!B4:B5200),8)</f>
        <v>0</v>
      </c>
      <c r="BC2617" s="53">
        <f>ROUND(IFERROR(SUM(BB2617*(VLOOKUP(BA2617,API!1:1048576,13,FALSE))),0),2)</f>
        <v>0</v>
      </c>
    </row>
    <row r="2618" spans="18:55" x14ac:dyDescent="0.25">
      <c r="R2618" s="258"/>
      <c r="U2618">
        <f>ROUND(IFERROR(SUM(T2618*(VLOOKUP(S2618,API!1:1048576,13,FALSE))),0),2)</f>
        <v>0</v>
      </c>
      <c r="V2618">
        <f>ROUND(SUMIF(Investionen!A4:A5200,S2618,Investionen!G4:G5200),2)</f>
        <v>0</v>
      </c>
      <c r="BA2618" s="53"/>
      <c r="BB2618" s="53">
        <f>ROUND(SUMIF(Transaktionen!A4:A5200,BA2618,Transaktionen!B4:B5200),8)</f>
        <v>0</v>
      </c>
      <c r="BC2618" s="53">
        <f>ROUND(IFERROR(SUM(BB2618*(VLOOKUP(BA2618,API!1:1048576,13,FALSE))),0),2)</f>
        <v>0</v>
      </c>
    </row>
    <row r="2619" spans="18:55" x14ac:dyDescent="0.25">
      <c r="R2619" s="258"/>
      <c r="U2619">
        <f>ROUND(IFERROR(SUM(T2619*(VLOOKUP(S2619,API!1:1048576,13,FALSE))),0),2)</f>
        <v>0</v>
      </c>
      <c r="V2619">
        <f>ROUND(SUMIF(Investionen!A4:A5200,S2619,Investionen!G4:G5200),2)</f>
        <v>0</v>
      </c>
      <c r="BA2619" s="53"/>
      <c r="BB2619" s="53">
        <f>ROUND(SUMIF(Transaktionen!A4:A5200,BA2619,Transaktionen!B4:B5200),8)</f>
        <v>0</v>
      </c>
      <c r="BC2619" s="53">
        <f>ROUND(IFERROR(SUM(BB2619*(VLOOKUP(BA2619,API!1:1048576,13,FALSE))),0),2)</f>
        <v>0</v>
      </c>
    </row>
    <row r="2620" spans="18:55" x14ac:dyDescent="0.25">
      <c r="R2620" s="258"/>
      <c r="U2620">
        <f>ROUND(IFERROR(SUM(T2620*(VLOOKUP(S2620,API!1:1048576,13,FALSE))),0),2)</f>
        <v>0</v>
      </c>
      <c r="V2620">
        <f>ROUND(SUMIF(Investionen!A4:A5200,S2620,Investionen!G4:G5200),2)</f>
        <v>0</v>
      </c>
      <c r="BA2620" s="53"/>
      <c r="BB2620" s="53">
        <f>ROUND(SUMIF(Transaktionen!A4:A5200,BA2620,Transaktionen!B4:B5200),8)</f>
        <v>0</v>
      </c>
      <c r="BC2620" s="53">
        <f>ROUND(IFERROR(SUM(BB2620*(VLOOKUP(BA2620,API!1:1048576,13,FALSE))),0),2)</f>
        <v>0</v>
      </c>
    </row>
    <row r="2621" spans="18:55" x14ac:dyDescent="0.25">
      <c r="R2621" s="258"/>
      <c r="U2621">
        <f>ROUND(IFERROR(SUM(T2621*(VLOOKUP(S2621,API!1:1048576,13,FALSE))),0),2)</f>
        <v>0</v>
      </c>
      <c r="V2621">
        <f>ROUND(SUMIF(Investionen!A4:A5200,S2621,Investionen!G4:G5200),2)</f>
        <v>0</v>
      </c>
      <c r="BA2621" s="53"/>
      <c r="BB2621" s="53">
        <f>ROUND(SUMIF(Transaktionen!A4:A5200,BA2621,Transaktionen!B4:B5200),8)</f>
        <v>0</v>
      </c>
      <c r="BC2621" s="53">
        <f>ROUND(IFERROR(SUM(BB2621*(VLOOKUP(BA2621,API!1:1048576,13,FALSE))),0),2)</f>
        <v>0</v>
      </c>
    </row>
    <row r="2622" spans="18:55" x14ac:dyDescent="0.25">
      <c r="R2622" s="258"/>
      <c r="U2622">
        <f>ROUND(IFERROR(SUM(T2622*(VLOOKUP(S2622,API!1:1048576,13,FALSE))),0),2)</f>
        <v>0</v>
      </c>
      <c r="V2622">
        <f>ROUND(SUMIF(Investionen!A4:A5200,S2622,Investionen!G4:G5200),2)</f>
        <v>0</v>
      </c>
      <c r="BA2622" s="53"/>
      <c r="BB2622" s="53">
        <f>ROUND(SUMIF(Transaktionen!A4:A5200,BA2622,Transaktionen!B4:B5200),8)</f>
        <v>0</v>
      </c>
      <c r="BC2622" s="53">
        <f>ROUND(IFERROR(SUM(BB2622*(VLOOKUP(BA2622,API!1:1048576,13,FALSE))),0),2)</f>
        <v>0</v>
      </c>
    </row>
    <row r="2623" spans="18:55" x14ac:dyDescent="0.25">
      <c r="R2623" s="258"/>
      <c r="U2623">
        <f>ROUND(IFERROR(SUM(T2623*(VLOOKUP(S2623,API!1:1048576,13,FALSE))),0),2)</f>
        <v>0</v>
      </c>
      <c r="V2623">
        <f>ROUND(SUMIF(Investionen!A4:A5200,S2623,Investionen!G4:G5200),2)</f>
        <v>0</v>
      </c>
      <c r="BA2623" s="53"/>
      <c r="BB2623" s="53">
        <f>ROUND(SUMIF(Transaktionen!A4:A5200,BA2623,Transaktionen!B4:B5200),8)</f>
        <v>0</v>
      </c>
      <c r="BC2623" s="53">
        <f>ROUND(IFERROR(SUM(BB2623*(VLOOKUP(BA2623,API!1:1048576,13,FALSE))),0),2)</f>
        <v>0</v>
      </c>
    </row>
    <row r="2624" spans="18:55" x14ac:dyDescent="0.25">
      <c r="R2624" s="258"/>
      <c r="U2624">
        <f>ROUND(IFERROR(SUM(T2624*(VLOOKUP(S2624,API!1:1048576,13,FALSE))),0),2)</f>
        <v>0</v>
      </c>
      <c r="V2624">
        <f>ROUND(SUMIF(Investionen!A4:A5200,S2624,Investionen!G4:G5200),2)</f>
        <v>0</v>
      </c>
      <c r="BA2624" s="53"/>
      <c r="BB2624" s="53">
        <f>ROUND(SUMIF(Transaktionen!A4:A5200,BA2624,Transaktionen!B4:B5200),8)</f>
        <v>0</v>
      </c>
      <c r="BC2624" s="53">
        <f>ROUND(IFERROR(SUM(BB2624*(VLOOKUP(BA2624,API!1:1048576,13,FALSE))),0),2)</f>
        <v>0</v>
      </c>
    </row>
    <row r="2625" spans="18:55" x14ac:dyDescent="0.25">
      <c r="R2625" s="258"/>
      <c r="U2625">
        <f>ROUND(IFERROR(SUM(T2625*(VLOOKUP(S2625,API!1:1048576,13,FALSE))),0),2)</f>
        <v>0</v>
      </c>
      <c r="V2625">
        <f>ROUND(SUMIF(Investionen!A4:A5200,S2625,Investionen!G4:G5200),2)</f>
        <v>0</v>
      </c>
      <c r="BA2625" s="53"/>
      <c r="BB2625" s="53">
        <f>ROUND(SUMIF(Transaktionen!A4:A5200,BA2625,Transaktionen!B4:B5200),8)</f>
        <v>0</v>
      </c>
      <c r="BC2625" s="53">
        <f>ROUND(IFERROR(SUM(BB2625*(VLOOKUP(BA2625,API!1:1048576,13,FALSE))),0),2)</f>
        <v>0</v>
      </c>
    </row>
    <row r="2626" spans="18:55" x14ac:dyDescent="0.25">
      <c r="R2626" s="258"/>
      <c r="U2626">
        <f>ROUND(IFERROR(SUM(T2626*(VLOOKUP(S2626,API!1:1048576,13,FALSE))),0),2)</f>
        <v>0</v>
      </c>
      <c r="V2626">
        <f>ROUND(SUMIF(Investionen!A4:A5200,S2626,Investionen!G4:G5200),2)</f>
        <v>0</v>
      </c>
      <c r="BA2626" s="53"/>
      <c r="BB2626" s="53">
        <f>ROUND(SUMIF(Transaktionen!A4:A5200,BA2626,Transaktionen!B4:B5200),8)</f>
        <v>0</v>
      </c>
      <c r="BC2626" s="53">
        <f>ROUND(IFERROR(SUM(BB2626*(VLOOKUP(BA2626,API!1:1048576,13,FALSE))),0),2)</f>
        <v>0</v>
      </c>
    </row>
    <row r="2627" spans="18:55" x14ac:dyDescent="0.25">
      <c r="R2627" s="258"/>
      <c r="U2627">
        <f>ROUND(IFERROR(SUM(T2627*(VLOOKUP(S2627,API!1:1048576,13,FALSE))),0),2)</f>
        <v>0</v>
      </c>
      <c r="V2627">
        <f>ROUND(SUMIF(Investionen!A4:A5200,S2627,Investionen!G4:G5200),2)</f>
        <v>0</v>
      </c>
      <c r="BA2627" s="53"/>
      <c r="BB2627" s="53">
        <f>ROUND(SUMIF(Transaktionen!A4:A5200,BA2627,Transaktionen!B4:B5200),8)</f>
        <v>0</v>
      </c>
      <c r="BC2627" s="53">
        <f>ROUND(IFERROR(SUM(BB2627*(VLOOKUP(BA2627,API!1:1048576,13,FALSE))),0),2)</f>
        <v>0</v>
      </c>
    </row>
    <row r="2628" spans="18:55" x14ac:dyDescent="0.25">
      <c r="R2628" s="258"/>
      <c r="U2628">
        <f>ROUND(IFERROR(SUM(T2628*(VLOOKUP(S2628,API!1:1048576,13,FALSE))),0),2)</f>
        <v>0</v>
      </c>
      <c r="V2628">
        <f>ROUND(SUMIF(Investionen!A4:A5200,S2628,Investionen!G4:G5200),2)</f>
        <v>0</v>
      </c>
      <c r="BA2628" s="53"/>
      <c r="BB2628" s="53">
        <f>ROUND(SUMIF(Transaktionen!A4:A5200,BA2628,Transaktionen!B4:B5200),8)</f>
        <v>0</v>
      </c>
      <c r="BC2628" s="53">
        <f>ROUND(IFERROR(SUM(BB2628*(VLOOKUP(BA2628,API!1:1048576,13,FALSE))),0),2)</f>
        <v>0</v>
      </c>
    </row>
    <row r="2629" spans="18:55" x14ac:dyDescent="0.25">
      <c r="R2629" s="258"/>
      <c r="U2629">
        <f>ROUND(IFERROR(SUM(T2629*(VLOOKUP(S2629,API!1:1048576,13,FALSE))),0),2)</f>
        <v>0</v>
      </c>
      <c r="V2629">
        <f>ROUND(SUMIF(Investionen!A4:A5200,S2629,Investionen!G4:G5200),2)</f>
        <v>0</v>
      </c>
      <c r="BA2629" s="53"/>
      <c r="BB2629" s="53">
        <f>ROUND(SUMIF(Transaktionen!A4:A5200,BA2629,Transaktionen!B4:B5200),8)</f>
        <v>0</v>
      </c>
      <c r="BC2629" s="53">
        <f>ROUND(IFERROR(SUM(BB2629*(VLOOKUP(BA2629,API!1:1048576,13,FALSE))),0),2)</f>
        <v>0</v>
      </c>
    </row>
    <row r="2630" spans="18:55" x14ac:dyDescent="0.25">
      <c r="R2630" s="258"/>
      <c r="U2630">
        <f>ROUND(IFERROR(SUM(T2630*(VLOOKUP(S2630,API!1:1048576,13,FALSE))),0),2)</f>
        <v>0</v>
      </c>
      <c r="V2630">
        <f>ROUND(SUMIF(Investionen!A4:A5200,S2630,Investionen!G4:G5200),2)</f>
        <v>0</v>
      </c>
      <c r="BA2630" s="53"/>
      <c r="BB2630" s="53">
        <f>ROUND(SUMIF(Transaktionen!A4:A5200,BA2630,Transaktionen!B4:B5200),8)</f>
        <v>0</v>
      </c>
      <c r="BC2630" s="53">
        <f>ROUND(IFERROR(SUM(BB2630*(VLOOKUP(BA2630,API!1:1048576,13,FALSE))),0),2)</f>
        <v>0</v>
      </c>
    </row>
    <row r="2631" spans="18:55" x14ac:dyDescent="0.25">
      <c r="R2631" s="258"/>
      <c r="U2631">
        <f>ROUND(IFERROR(SUM(T2631*(VLOOKUP(S2631,API!1:1048576,13,FALSE))),0),2)</f>
        <v>0</v>
      </c>
      <c r="V2631">
        <f>ROUND(SUMIF(Investionen!A4:A5200,S2631,Investionen!G4:G5200),2)</f>
        <v>0</v>
      </c>
      <c r="BA2631" s="53"/>
      <c r="BB2631" s="53">
        <f>ROUND(SUMIF(Transaktionen!A4:A5200,BA2631,Transaktionen!B4:B5200),8)</f>
        <v>0</v>
      </c>
      <c r="BC2631" s="53">
        <f>ROUND(IFERROR(SUM(BB2631*(VLOOKUP(BA2631,API!1:1048576,13,FALSE))),0),2)</f>
        <v>0</v>
      </c>
    </row>
    <row r="2632" spans="18:55" x14ac:dyDescent="0.25">
      <c r="R2632" s="258"/>
      <c r="U2632">
        <f>ROUND(IFERROR(SUM(T2632*(VLOOKUP(S2632,API!1:1048576,13,FALSE))),0),2)</f>
        <v>0</v>
      </c>
      <c r="V2632">
        <f>ROUND(SUMIF(Investionen!A4:A5200,S2632,Investionen!G4:G5200),2)</f>
        <v>0</v>
      </c>
      <c r="BA2632" s="53"/>
      <c r="BB2632" s="53">
        <f>ROUND(SUMIF(Transaktionen!A4:A5200,BA2632,Transaktionen!B4:B5200),8)</f>
        <v>0</v>
      </c>
      <c r="BC2632" s="53">
        <f>ROUND(IFERROR(SUM(BB2632*(VLOOKUP(BA2632,API!1:1048576,13,FALSE))),0),2)</f>
        <v>0</v>
      </c>
    </row>
    <row r="2633" spans="18:55" x14ac:dyDescent="0.25">
      <c r="R2633" s="258"/>
      <c r="U2633">
        <f>ROUND(IFERROR(SUM(T2633*(VLOOKUP(S2633,API!1:1048576,13,FALSE))),0),2)</f>
        <v>0</v>
      </c>
      <c r="V2633">
        <f>ROUND(SUMIF(Investionen!A4:A5200,S2633,Investionen!G4:G5200),2)</f>
        <v>0</v>
      </c>
      <c r="BA2633" s="53"/>
      <c r="BB2633" s="53">
        <f>ROUND(SUMIF(Transaktionen!A4:A5200,BA2633,Transaktionen!B4:B5200),8)</f>
        <v>0</v>
      </c>
      <c r="BC2633" s="53">
        <f>ROUND(IFERROR(SUM(BB2633*(VLOOKUP(BA2633,API!1:1048576,13,FALSE))),0),2)</f>
        <v>0</v>
      </c>
    </row>
    <row r="2634" spans="18:55" x14ac:dyDescent="0.25">
      <c r="R2634" s="258"/>
      <c r="U2634">
        <f>ROUND(IFERROR(SUM(T2634*(VLOOKUP(S2634,API!1:1048576,13,FALSE))),0),2)</f>
        <v>0</v>
      </c>
      <c r="V2634">
        <f>ROUND(SUMIF(Investionen!A4:A5200,S2634,Investionen!G4:G5200),2)</f>
        <v>0</v>
      </c>
      <c r="BA2634" s="53"/>
      <c r="BB2634" s="53">
        <f>ROUND(SUMIF(Transaktionen!A4:A5200,BA2634,Transaktionen!B4:B5200),8)</f>
        <v>0</v>
      </c>
      <c r="BC2634" s="53">
        <f>ROUND(IFERROR(SUM(BB2634*(VLOOKUP(BA2634,API!1:1048576,13,FALSE))),0),2)</f>
        <v>0</v>
      </c>
    </row>
    <row r="2635" spans="18:55" x14ac:dyDescent="0.25">
      <c r="R2635" s="258"/>
      <c r="U2635">
        <f>ROUND(IFERROR(SUM(T2635*(VLOOKUP(S2635,API!1:1048576,13,FALSE))),0),2)</f>
        <v>0</v>
      </c>
      <c r="V2635">
        <f>ROUND(SUMIF(Investionen!A4:A5200,S2635,Investionen!G4:G5200),2)</f>
        <v>0</v>
      </c>
      <c r="BA2635" s="53"/>
      <c r="BB2635" s="53">
        <f>ROUND(SUMIF(Transaktionen!A4:A5200,BA2635,Transaktionen!B4:B5200),8)</f>
        <v>0</v>
      </c>
      <c r="BC2635" s="53">
        <f>ROUND(IFERROR(SUM(BB2635*(VLOOKUP(BA2635,API!1:1048576,13,FALSE))),0),2)</f>
        <v>0</v>
      </c>
    </row>
    <row r="2636" spans="18:55" x14ac:dyDescent="0.25">
      <c r="R2636" s="258"/>
      <c r="U2636">
        <f>ROUND(IFERROR(SUM(T2636*(VLOOKUP(S2636,API!1:1048576,13,FALSE))),0),2)</f>
        <v>0</v>
      </c>
      <c r="V2636">
        <f>ROUND(SUMIF(Investionen!A4:A5200,S2636,Investionen!G4:G5200),2)</f>
        <v>0</v>
      </c>
      <c r="BA2636" s="53"/>
      <c r="BB2636" s="53">
        <f>ROUND(SUMIF(Transaktionen!A4:A5200,BA2636,Transaktionen!B4:B5200),8)</f>
        <v>0</v>
      </c>
      <c r="BC2636" s="53">
        <f>ROUND(IFERROR(SUM(BB2636*(VLOOKUP(BA2636,API!1:1048576,13,FALSE))),0),2)</f>
        <v>0</v>
      </c>
    </row>
    <row r="2637" spans="18:55" x14ac:dyDescent="0.25">
      <c r="R2637" s="258"/>
      <c r="U2637">
        <f>ROUND(IFERROR(SUM(T2637*(VLOOKUP(S2637,API!1:1048576,13,FALSE))),0),2)</f>
        <v>0</v>
      </c>
      <c r="V2637">
        <f>ROUND(SUMIF(Investionen!A4:A5200,S2637,Investionen!G4:G5200),2)</f>
        <v>0</v>
      </c>
      <c r="BA2637" s="53"/>
      <c r="BB2637" s="53">
        <f>ROUND(SUMIF(Transaktionen!A4:A5200,BA2637,Transaktionen!B4:B5200),8)</f>
        <v>0</v>
      </c>
      <c r="BC2637" s="53">
        <f>ROUND(IFERROR(SUM(BB2637*(VLOOKUP(BA2637,API!1:1048576,13,FALSE))),0),2)</f>
        <v>0</v>
      </c>
    </row>
    <row r="2638" spans="18:55" x14ac:dyDescent="0.25">
      <c r="R2638" s="258"/>
      <c r="U2638">
        <f>ROUND(IFERROR(SUM(T2638*(VLOOKUP(S2638,API!1:1048576,13,FALSE))),0),2)</f>
        <v>0</v>
      </c>
      <c r="V2638">
        <f>ROUND(SUMIF(Investionen!A4:A5200,S2638,Investionen!G4:G5200),2)</f>
        <v>0</v>
      </c>
      <c r="BA2638" s="53"/>
      <c r="BB2638" s="53">
        <f>ROUND(SUMIF(Transaktionen!A4:A5200,BA2638,Transaktionen!B4:B5200),8)</f>
        <v>0</v>
      </c>
      <c r="BC2638" s="53">
        <f>ROUND(IFERROR(SUM(BB2638*(VLOOKUP(BA2638,API!1:1048576,13,FALSE))),0),2)</f>
        <v>0</v>
      </c>
    </row>
    <row r="2639" spans="18:55" x14ac:dyDescent="0.25">
      <c r="R2639" s="258"/>
      <c r="U2639">
        <f>ROUND(IFERROR(SUM(T2639*(VLOOKUP(S2639,API!1:1048576,13,FALSE))),0),2)</f>
        <v>0</v>
      </c>
      <c r="V2639">
        <f>ROUND(SUMIF(Investionen!A4:A5200,S2639,Investionen!G4:G5200),2)</f>
        <v>0</v>
      </c>
      <c r="BA2639" s="53"/>
      <c r="BB2639" s="53">
        <f>ROUND(SUMIF(Transaktionen!A4:A5200,BA2639,Transaktionen!B4:B5200),8)</f>
        <v>0</v>
      </c>
      <c r="BC2639" s="53">
        <f>ROUND(IFERROR(SUM(BB2639*(VLOOKUP(BA2639,API!1:1048576,13,FALSE))),0),2)</f>
        <v>0</v>
      </c>
    </row>
    <row r="2640" spans="18:55" x14ac:dyDescent="0.25">
      <c r="R2640" s="258"/>
      <c r="U2640">
        <f>ROUND(IFERROR(SUM(T2640*(VLOOKUP(S2640,API!1:1048576,13,FALSE))),0),2)</f>
        <v>0</v>
      </c>
      <c r="V2640">
        <f>ROUND(SUMIF(Investionen!A4:A5200,S2640,Investionen!G4:G5200),2)</f>
        <v>0</v>
      </c>
      <c r="BA2640" s="53"/>
      <c r="BB2640" s="53">
        <f>ROUND(SUMIF(Transaktionen!A4:A5200,BA2640,Transaktionen!B4:B5200),8)</f>
        <v>0</v>
      </c>
      <c r="BC2640" s="53">
        <f>ROUND(IFERROR(SUM(BB2640*(VLOOKUP(BA2640,API!1:1048576,13,FALSE))),0),2)</f>
        <v>0</v>
      </c>
    </row>
    <row r="2641" spans="18:55" x14ac:dyDescent="0.25">
      <c r="R2641" s="258"/>
      <c r="U2641">
        <f>ROUND(IFERROR(SUM(T2641*(VLOOKUP(S2641,API!1:1048576,13,FALSE))),0),2)</f>
        <v>0</v>
      </c>
      <c r="V2641">
        <f>ROUND(SUMIF(Investionen!A4:A5200,S2641,Investionen!G4:G5200),2)</f>
        <v>0</v>
      </c>
      <c r="BA2641" s="53"/>
      <c r="BB2641" s="53">
        <f>ROUND(SUMIF(Transaktionen!A4:A5200,BA2641,Transaktionen!B4:B5200),8)</f>
        <v>0</v>
      </c>
      <c r="BC2641" s="53">
        <f>ROUND(IFERROR(SUM(BB2641*(VLOOKUP(BA2641,API!1:1048576,13,FALSE))),0),2)</f>
        <v>0</v>
      </c>
    </row>
    <row r="2642" spans="18:55" x14ac:dyDescent="0.25">
      <c r="R2642" s="258"/>
      <c r="U2642">
        <f>ROUND(IFERROR(SUM(T2642*(VLOOKUP(S2642,API!1:1048576,13,FALSE))),0),2)</f>
        <v>0</v>
      </c>
      <c r="V2642">
        <f>ROUND(SUMIF(Investionen!A4:A5200,S2642,Investionen!G4:G5200),2)</f>
        <v>0</v>
      </c>
      <c r="BA2642" s="53"/>
      <c r="BB2642" s="53">
        <f>ROUND(SUMIF(Transaktionen!A4:A5200,BA2642,Transaktionen!B4:B5200),8)</f>
        <v>0</v>
      </c>
      <c r="BC2642" s="53">
        <f>ROUND(IFERROR(SUM(BB2642*(VLOOKUP(BA2642,API!1:1048576,13,FALSE))),0),2)</f>
        <v>0</v>
      </c>
    </row>
    <row r="2643" spans="18:55" x14ac:dyDescent="0.25">
      <c r="R2643" s="258"/>
      <c r="U2643">
        <f>ROUND(IFERROR(SUM(T2643*(VLOOKUP(S2643,API!1:1048576,13,FALSE))),0),2)</f>
        <v>0</v>
      </c>
      <c r="V2643">
        <f>ROUND(SUMIF(Investionen!A4:A5200,S2643,Investionen!G4:G5200),2)</f>
        <v>0</v>
      </c>
      <c r="BA2643" s="53"/>
      <c r="BB2643" s="53">
        <f>ROUND(SUMIF(Transaktionen!A4:A5200,BA2643,Transaktionen!B4:B5200),8)</f>
        <v>0</v>
      </c>
      <c r="BC2643" s="53">
        <f>ROUND(IFERROR(SUM(BB2643*(VLOOKUP(BA2643,API!1:1048576,13,FALSE))),0),2)</f>
        <v>0</v>
      </c>
    </row>
    <row r="2644" spans="18:55" x14ac:dyDescent="0.25">
      <c r="R2644" s="258"/>
      <c r="U2644">
        <f>ROUND(IFERROR(SUM(T2644*(VLOOKUP(S2644,API!1:1048576,13,FALSE))),0),2)</f>
        <v>0</v>
      </c>
      <c r="V2644">
        <f>ROUND(SUMIF(Investionen!A4:A5200,S2644,Investionen!G4:G5200),2)</f>
        <v>0</v>
      </c>
      <c r="BA2644" s="53"/>
      <c r="BB2644" s="53">
        <f>ROUND(SUMIF(Transaktionen!A4:A5200,BA2644,Transaktionen!B4:B5200),8)</f>
        <v>0</v>
      </c>
      <c r="BC2644" s="53">
        <f>ROUND(IFERROR(SUM(BB2644*(VLOOKUP(BA2644,API!1:1048576,13,FALSE))),0),2)</f>
        <v>0</v>
      </c>
    </row>
    <row r="2645" spans="18:55" x14ac:dyDescent="0.25">
      <c r="R2645" s="258"/>
      <c r="U2645">
        <f>ROUND(IFERROR(SUM(T2645*(VLOOKUP(S2645,API!1:1048576,13,FALSE))),0),2)</f>
        <v>0</v>
      </c>
      <c r="V2645">
        <f>ROUND(SUMIF(Investionen!A4:A5200,S2645,Investionen!G4:G5200),2)</f>
        <v>0</v>
      </c>
      <c r="BA2645" s="53"/>
      <c r="BB2645" s="53">
        <f>ROUND(SUMIF(Transaktionen!A4:A5200,BA2645,Transaktionen!B4:B5200),8)</f>
        <v>0</v>
      </c>
      <c r="BC2645" s="53">
        <f>ROUND(IFERROR(SUM(BB2645*(VLOOKUP(BA2645,API!1:1048576,13,FALSE))),0),2)</f>
        <v>0</v>
      </c>
    </row>
    <row r="2646" spans="18:55" x14ac:dyDescent="0.25">
      <c r="R2646" s="258"/>
      <c r="U2646">
        <f>ROUND(IFERROR(SUM(T2646*(VLOOKUP(S2646,API!1:1048576,13,FALSE))),0),2)</f>
        <v>0</v>
      </c>
      <c r="V2646">
        <f>ROUND(SUMIF(Investionen!A4:A5200,S2646,Investionen!G4:G5200),2)</f>
        <v>0</v>
      </c>
      <c r="BA2646" s="53"/>
      <c r="BB2646" s="53">
        <f>ROUND(SUMIF(Transaktionen!A4:A5200,BA2646,Transaktionen!B4:B5200),8)</f>
        <v>0</v>
      </c>
      <c r="BC2646" s="53">
        <f>ROUND(IFERROR(SUM(BB2646*(VLOOKUP(BA2646,API!1:1048576,13,FALSE))),0),2)</f>
        <v>0</v>
      </c>
    </row>
    <row r="2647" spans="18:55" x14ac:dyDescent="0.25">
      <c r="R2647" s="258"/>
      <c r="U2647">
        <f>ROUND(IFERROR(SUM(T2647*(VLOOKUP(S2647,API!1:1048576,13,FALSE))),0),2)</f>
        <v>0</v>
      </c>
      <c r="V2647">
        <f>ROUND(SUMIF(Investionen!A4:A5200,S2647,Investionen!G4:G5200),2)</f>
        <v>0</v>
      </c>
      <c r="BA2647" s="53"/>
      <c r="BB2647" s="53">
        <f>ROUND(SUMIF(Transaktionen!A4:A5200,BA2647,Transaktionen!B4:B5200),8)</f>
        <v>0</v>
      </c>
      <c r="BC2647" s="53">
        <f>ROUND(IFERROR(SUM(BB2647*(VLOOKUP(BA2647,API!1:1048576,13,FALSE))),0),2)</f>
        <v>0</v>
      </c>
    </row>
    <row r="2648" spans="18:55" x14ac:dyDescent="0.25">
      <c r="R2648" s="258"/>
      <c r="U2648">
        <f>ROUND(IFERROR(SUM(T2648*(VLOOKUP(S2648,API!1:1048576,13,FALSE))),0),2)</f>
        <v>0</v>
      </c>
      <c r="V2648">
        <f>ROUND(SUMIF(Investionen!A4:A5200,S2648,Investionen!G4:G5200),2)</f>
        <v>0</v>
      </c>
      <c r="BA2648" s="53"/>
      <c r="BB2648" s="53">
        <f>ROUND(SUMIF(Transaktionen!A4:A5200,BA2648,Transaktionen!B4:B5200),8)</f>
        <v>0</v>
      </c>
      <c r="BC2648" s="53">
        <f>ROUND(IFERROR(SUM(BB2648*(VLOOKUP(BA2648,API!1:1048576,13,FALSE))),0),2)</f>
        <v>0</v>
      </c>
    </row>
    <row r="2649" spans="18:55" x14ac:dyDescent="0.25">
      <c r="R2649" s="258"/>
      <c r="U2649">
        <f>ROUND(IFERROR(SUM(T2649*(VLOOKUP(S2649,API!1:1048576,13,FALSE))),0),2)</f>
        <v>0</v>
      </c>
      <c r="V2649">
        <f>ROUND(SUMIF(Investionen!A4:A5200,S2649,Investionen!G4:G5200),2)</f>
        <v>0</v>
      </c>
      <c r="BA2649" s="53"/>
      <c r="BB2649" s="53">
        <f>ROUND(SUMIF(Transaktionen!A4:A5200,BA2649,Transaktionen!B4:B5200),8)</f>
        <v>0</v>
      </c>
      <c r="BC2649" s="53">
        <f>ROUND(IFERROR(SUM(BB2649*(VLOOKUP(BA2649,API!1:1048576,13,FALSE))),0),2)</f>
        <v>0</v>
      </c>
    </row>
    <row r="2650" spans="18:55" x14ac:dyDescent="0.25">
      <c r="R2650" s="258"/>
      <c r="U2650">
        <f>ROUND(IFERROR(SUM(T2650*(VLOOKUP(S2650,API!1:1048576,13,FALSE))),0),2)</f>
        <v>0</v>
      </c>
      <c r="V2650">
        <f>ROUND(SUMIF(Investionen!A4:A5200,S2650,Investionen!G4:G5200),2)</f>
        <v>0</v>
      </c>
      <c r="BA2650" s="53"/>
      <c r="BB2650" s="53">
        <f>ROUND(SUMIF(Transaktionen!A4:A5200,BA2650,Transaktionen!B4:B5200),8)</f>
        <v>0</v>
      </c>
      <c r="BC2650" s="53">
        <f>ROUND(IFERROR(SUM(BB2650*(VLOOKUP(BA2650,API!1:1048576,13,FALSE))),0),2)</f>
        <v>0</v>
      </c>
    </row>
    <row r="2651" spans="18:55" x14ac:dyDescent="0.25">
      <c r="R2651" s="258"/>
      <c r="U2651">
        <f>ROUND(IFERROR(SUM(T2651*(VLOOKUP(S2651,API!1:1048576,13,FALSE))),0),2)</f>
        <v>0</v>
      </c>
      <c r="V2651">
        <f>ROUND(SUMIF(Investionen!A4:A5200,S2651,Investionen!G4:G5200),2)</f>
        <v>0</v>
      </c>
      <c r="BA2651" s="53"/>
      <c r="BB2651" s="53">
        <f>ROUND(SUMIF(Transaktionen!A4:A5200,BA2651,Transaktionen!B4:B5200),8)</f>
        <v>0</v>
      </c>
      <c r="BC2651" s="53">
        <f>ROUND(IFERROR(SUM(BB2651*(VLOOKUP(BA2651,API!1:1048576,13,FALSE))),0),2)</f>
        <v>0</v>
      </c>
    </row>
    <row r="2652" spans="18:55" x14ac:dyDescent="0.25">
      <c r="R2652" s="258"/>
      <c r="U2652">
        <f>ROUND(IFERROR(SUM(T2652*(VLOOKUP(S2652,API!1:1048576,13,FALSE))),0),2)</f>
        <v>0</v>
      </c>
      <c r="V2652">
        <f>ROUND(SUMIF(Investionen!A4:A5200,S2652,Investionen!G4:G5200),2)</f>
        <v>0</v>
      </c>
      <c r="BA2652" s="53"/>
      <c r="BB2652" s="53">
        <f>ROUND(SUMIF(Transaktionen!A4:A5200,BA2652,Transaktionen!B4:B5200),8)</f>
        <v>0</v>
      </c>
      <c r="BC2652" s="53">
        <f>ROUND(IFERROR(SUM(BB2652*(VLOOKUP(BA2652,API!1:1048576,13,FALSE))),0),2)</f>
        <v>0</v>
      </c>
    </row>
    <row r="2653" spans="18:55" x14ac:dyDescent="0.25">
      <c r="R2653" s="258"/>
      <c r="U2653">
        <f>ROUND(IFERROR(SUM(T2653*(VLOOKUP(S2653,API!1:1048576,13,FALSE))),0),2)</f>
        <v>0</v>
      </c>
      <c r="V2653">
        <f>ROUND(SUMIF(Investionen!A4:A5200,S2653,Investionen!G4:G5200),2)</f>
        <v>0</v>
      </c>
      <c r="BA2653" s="53"/>
      <c r="BB2653" s="53">
        <f>ROUND(SUMIF(Transaktionen!A4:A5200,BA2653,Transaktionen!B4:B5200),8)</f>
        <v>0</v>
      </c>
      <c r="BC2653" s="53">
        <f>ROUND(IFERROR(SUM(BB2653*(VLOOKUP(BA2653,API!1:1048576,13,FALSE))),0),2)</f>
        <v>0</v>
      </c>
    </row>
    <row r="2654" spans="18:55" x14ac:dyDescent="0.25">
      <c r="R2654" s="258"/>
      <c r="U2654">
        <f>ROUND(IFERROR(SUM(T2654*(VLOOKUP(S2654,API!1:1048576,13,FALSE))),0),2)</f>
        <v>0</v>
      </c>
      <c r="V2654">
        <f>ROUND(SUMIF(Investionen!A4:A5200,S2654,Investionen!G4:G5200),2)</f>
        <v>0</v>
      </c>
      <c r="BA2654" s="53"/>
      <c r="BB2654" s="53">
        <f>ROUND(SUMIF(Transaktionen!A4:A5200,BA2654,Transaktionen!B4:B5200),8)</f>
        <v>0</v>
      </c>
      <c r="BC2654" s="53">
        <f>ROUND(IFERROR(SUM(BB2654*(VLOOKUP(BA2654,API!1:1048576,13,FALSE))),0),2)</f>
        <v>0</v>
      </c>
    </row>
    <row r="2655" spans="18:55" x14ac:dyDescent="0.25">
      <c r="R2655" s="258"/>
      <c r="U2655">
        <f>ROUND(IFERROR(SUM(T2655*(VLOOKUP(S2655,API!1:1048576,13,FALSE))),0),2)</f>
        <v>0</v>
      </c>
      <c r="V2655">
        <f>ROUND(SUMIF(Investionen!A4:A5200,S2655,Investionen!G4:G5200),2)</f>
        <v>0</v>
      </c>
      <c r="BA2655" s="53"/>
      <c r="BB2655" s="53">
        <f>ROUND(SUMIF(Transaktionen!A4:A5200,BA2655,Transaktionen!B4:B5200),8)</f>
        <v>0</v>
      </c>
      <c r="BC2655" s="53">
        <f>ROUND(IFERROR(SUM(BB2655*(VLOOKUP(BA2655,API!1:1048576,13,FALSE))),0),2)</f>
        <v>0</v>
      </c>
    </row>
    <row r="2656" spans="18:55" x14ac:dyDescent="0.25">
      <c r="R2656" s="258"/>
      <c r="U2656">
        <f>ROUND(IFERROR(SUM(T2656*(VLOOKUP(S2656,API!1:1048576,13,FALSE))),0),2)</f>
        <v>0</v>
      </c>
      <c r="V2656">
        <f>ROUND(SUMIF(Investionen!A4:A5200,S2656,Investionen!G4:G5200),2)</f>
        <v>0</v>
      </c>
      <c r="BA2656" s="53"/>
      <c r="BB2656" s="53">
        <f>ROUND(SUMIF(Transaktionen!A4:A5200,BA2656,Transaktionen!B4:B5200),8)</f>
        <v>0</v>
      </c>
      <c r="BC2656" s="53">
        <f>ROUND(IFERROR(SUM(BB2656*(VLOOKUP(BA2656,API!1:1048576,13,FALSE))),0),2)</f>
        <v>0</v>
      </c>
    </row>
    <row r="2657" spans="18:55" x14ac:dyDescent="0.25">
      <c r="R2657" s="258"/>
      <c r="U2657">
        <f>ROUND(IFERROR(SUM(T2657*(VLOOKUP(S2657,API!1:1048576,13,FALSE))),0),2)</f>
        <v>0</v>
      </c>
      <c r="V2657">
        <f>ROUND(SUMIF(Investionen!A4:A5200,S2657,Investionen!G4:G5200),2)</f>
        <v>0</v>
      </c>
      <c r="BA2657" s="53"/>
      <c r="BB2657" s="53">
        <f>ROUND(SUMIF(Transaktionen!A4:A5200,BA2657,Transaktionen!B4:B5200),8)</f>
        <v>0</v>
      </c>
      <c r="BC2657" s="53">
        <f>ROUND(IFERROR(SUM(BB2657*(VLOOKUP(BA2657,API!1:1048576,13,FALSE))),0),2)</f>
        <v>0</v>
      </c>
    </row>
    <row r="2658" spans="18:55" x14ac:dyDescent="0.25">
      <c r="R2658" s="258"/>
      <c r="U2658">
        <f>ROUND(IFERROR(SUM(T2658*(VLOOKUP(S2658,API!1:1048576,13,FALSE))),0),2)</f>
        <v>0</v>
      </c>
      <c r="V2658">
        <f>ROUND(SUMIF(Investionen!A4:A5200,S2658,Investionen!G4:G5200),2)</f>
        <v>0</v>
      </c>
      <c r="BA2658" s="53"/>
      <c r="BB2658" s="53">
        <f>ROUND(SUMIF(Transaktionen!A4:A5200,BA2658,Transaktionen!B4:B5200),8)</f>
        <v>0</v>
      </c>
      <c r="BC2658" s="53">
        <f>ROUND(IFERROR(SUM(BB2658*(VLOOKUP(BA2658,API!1:1048576,13,FALSE))),0),2)</f>
        <v>0</v>
      </c>
    </row>
    <row r="2659" spans="18:55" x14ac:dyDescent="0.25">
      <c r="R2659" s="258"/>
      <c r="U2659">
        <f>ROUND(IFERROR(SUM(T2659*(VLOOKUP(S2659,API!1:1048576,13,FALSE))),0),2)</f>
        <v>0</v>
      </c>
      <c r="V2659">
        <f>ROUND(SUMIF(Investionen!A4:A5200,S2659,Investionen!G4:G5200),2)</f>
        <v>0</v>
      </c>
      <c r="BA2659" s="53"/>
      <c r="BB2659" s="53">
        <f>ROUND(SUMIF(Transaktionen!A4:A5200,BA2659,Transaktionen!B4:B5200),8)</f>
        <v>0</v>
      </c>
      <c r="BC2659" s="53">
        <f>ROUND(IFERROR(SUM(BB2659*(VLOOKUP(BA2659,API!1:1048576,13,FALSE))),0),2)</f>
        <v>0</v>
      </c>
    </row>
    <row r="2660" spans="18:55" x14ac:dyDescent="0.25">
      <c r="R2660" s="258"/>
      <c r="U2660">
        <f>ROUND(IFERROR(SUM(T2660*(VLOOKUP(S2660,API!1:1048576,13,FALSE))),0),2)</f>
        <v>0</v>
      </c>
      <c r="V2660">
        <f>ROUND(SUMIF(Investionen!A4:A5200,S2660,Investionen!G4:G5200),2)</f>
        <v>0</v>
      </c>
      <c r="BA2660" s="53"/>
      <c r="BB2660" s="53">
        <f>ROUND(SUMIF(Transaktionen!A4:A5200,BA2660,Transaktionen!B4:B5200),8)</f>
        <v>0</v>
      </c>
      <c r="BC2660" s="53">
        <f>ROUND(IFERROR(SUM(BB2660*(VLOOKUP(BA2660,API!1:1048576,13,FALSE))),0),2)</f>
        <v>0</v>
      </c>
    </row>
    <row r="2661" spans="18:55" x14ac:dyDescent="0.25">
      <c r="R2661" s="258"/>
      <c r="U2661">
        <f>ROUND(IFERROR(SUM(T2661*(VLOOKUP(S2661,API!1:1048576,13,FALSE))),0),2)</f>
        <v>0</v>
      </c>
      <c r="V2661">
        <f>ROUND(SUMIF(Investionen!A4:A5200,S2661,Investionen!G4:G5200),2)</f>
        <v>0</v>
      </c>
      <c r="BA2661" s="53"/>
      <c r="BB2661" s="53">
        <f>ROUND(SUMIF(Transaktionen!A4:A5200,BA2661,Transaktionen!B4:B5200),8)</f>
        <v>0</v>
      </c>
      <c r="BC2661" s="53">
        <f>ROUND(IFERROR(SUM(BB2661*(VLOOKUP(BA2661,API!1:1048576,13,FALSE))),0),2)</f>
        <v>0</v>
      </c>
    </row>
    <row r="2662" spans="18:55" x14ac:dyDescent="0.25">
      <c r="R2662" s="258"/>
      <c r="U2662">
        <f>ROUND(IFERROR(SUM(T2662*(VLOOKUP(S2662,API!1:1048576,13,FALSE))),0),2)</f>
        <v>0</v>
      </c>
      <c r="V2662">
        <f>ROUND(SUMIF(Investionen!A4:A5200,S2662,Investionen!G4:G5200),2)</f>
        <v>0</v>
      </c>
      <c r="BA2662" s="53"/>
      <c r="BB2662" s="53">
        <f>ROUND(SUMIF(Transaktionen!A4:A5200,BA2662,Transaktionen!B4:B5200),8)</f>
        <v>0</v>
      </c>
      <c r="BC2662" s="53">
        <f>ROUND(IFERROR(SUM(BB2662*(VLOOKUP(BA2662,API!1:1048576,13,FALSE))),0),2)</f>
        <v>0</v>
      </c>
    </row>
    <row r="2663" spans="18:55" x14ac:dyDescent="0.25">
      <c r="R2663" s="258"/>
      <c r="U2663">
        <f>ROUND(IFERROR(SUM(T2663*(VLOOKUP(S2663,API!1:1048576,13,FALSE))),0),2)</f>
        <v>0</v>
      </c>
      <c r="V2663">
        <f>ROUND(SUMIF(Investionen!A4:A5200,S2663,Investionen!G4:G5200),2)</f>
        <v>0</v>
      </c>
      <c r="BA2663" s="53"/>
      <c r="BB2663" s="53">
        <f>ROUND(SUMIF(Transaktionen!A4:A5200,BA2663,Transaktionen!B4:B5200),8)</f>
        <v>0</v>
      </c>
      <c r="BC2663" s="53">
        <f>ROUND(IFERROR(SUM(BB2663*(VLOOKUP(BA2663,API!1:1048576,13,FALSE))),0),2)</f>
        <v>0</v>
      </c>
    </row>
    <row r="2664" spans="18:55" x14ac:dyDescent="0.25">
      <c r="R2664" s="258"/>
      <c r="U2664">
        <f>ROUND(IFERROR(SUM(T2664*(VLOOKUP(S2664,API!1:1048576,13,FALSE))),0),2)</f>
        <v>0</v>
      </c>
      <c r="V2664">
        <f>ROUND(SUMIF(Investionen!A4:A5200,S2664,Investionen!G4:G5200),2)</f>
        <v>0</v>
      </c>
      <c r="BA2664" s="53"/>
      <c r="BB2664" s="53">
        <f>ROUND(SUMIF(Transaktionen!A4:A5200,BA2664,Transaktionen!B4:B5200),8)</f>
        <v>0</v>
      </c>
      <c r="BC2664" s="53">
        <f>ROUND(IFERROR(SUM(BB2664*(VLOOKUP(BA2664,API!1:1048576,13,FALSE))),0),2)</f>
        <v>0</v>
      </c>
    </row>
    <row r="2665" spans="18:55" x14ac:dyDescent="0.25">
      <c r="R2665" s="258"/>
      <c r="U2665">
        <f>ROUND(IFERROR(SUM(T2665*(VLOOKUP(S2665,API!1:1048576,13,FALSE))),0),2)</f>
        <v>0</v>
      </c>
      <c r="V2665">
        <f>ROUND(SUMIF(Investionen!A4:A5200,S2665,Investionen!G4:G5200),2)</f>
        <v>0</v>
      </c>
      <c r="BA2665" s="53"/>
      <c r="BB2665" s="53">
        <f>ROUND(SUMIF(Transaktionen!A4:A5200,BA2665,Transaktionen!B4:B5200),8)</f>
        <v>0</v>
      </c>
      <c r="BC2665" s="53">
        <f>ROUND(IFERROR(SUM(BB2665*(VLOOKUP(BA2665,API!1:1048576,13,FALSE))),0),2)</f>
        <v>0</v>
      </c>
    </row>
    <row r="2666" spans="18:55" x14ac:dyDescent="0.25">
      <c r="R2666" s="258"/>
      <c r="U2666">
        <f>ROUND(IFERROR(SUM(T2666*(VLOOKUP(S2666,API!1:1048576,13,FALSE))),0),2)</f>
        <v>0</v>
      </c>
      <c r="V2666">
        <f>ROUND(SUMIF(Investionen!A4:A5200,S2666,Investionen!G4:G5200),2)</f>
        <v>0</v>
      </c>
      <c r="BA2666" s="53"/>
      <c r="BB2666" s="53">
        <f>ROUND(SUMIF(Transaktionen!A4:A5200,BA2666,Transaktionen!B4:B5200),8)</f>
        <v>0</v>
      </c>
      <c r="BC2666" s="53">
        <f>ROUND(IFERROR(SUM(BB2666*(VLOOKUP(BA2666,API!1:1048576,13,FALSE))),0),2)</f>
        <v>0</v>
      </c>
    </row>
    <row r="2667" spans="18:55" x14ac:dyDescent="0.25">
      <c r="R2667" s="258"/>
      <c r="U2667">
        <f>ROUND(IFERROR(SUM(T2667*(VLOOKUP(S2667,API!1:1048576,13,FALSE))),0),2)</f>
        <v>0</v>
      </c>
      <c r="V2667">
        <f>ROUND(SUMIF(Investionen!A4:A5200,S2667,Investionen!G4:G5200),2)</f>
        <v>0</v>
      </c>
      <c r="BA2667" s="53"/>
      <c r="BB2667" s="53">
        <f>ROUND(SUMIF(Transaktionen!A4:A5200,BA2667,Transaktionen!B4:B5200),8)</f>
        <v>0</v>
      </c>
      <c r="BC2667" s="53">
        <f>ROUND(IFERROR(SUM(BB2667*(VLOOKUP(BA2667,API!1:1048576,13,FALSE))),0),2)</f>
        <v>0</v>
      </c>
    </row>
    <row r="2668" spans="18:55" x14ac:dyDescent="0.25">
      <c r="R2668" s="258"/>
      <c r="U2668">
        <f>ROUND(IFERROR(SUM(T2668*(VLOOKUP(S2668,API!1:1048576,13,FALSE))),0),2)</f>
        <v>0</v>
      </c>
      <c r="V2668">
        <f>ROUND(SUMIF(Investionen!A4:A5200,S2668,Investionen!G4:G5200),2)</f>
        <v>0</v>
      </c>
      <c r="BA2668" s="53"/>
      <c r="BB2668" s="53">
        <f>ROUND(SUMIF(Transaktionen!A4:A5200,BA2668,Transaktionen!B4:B5200),8)</f>
        <v>0</v>
      </c>
      <c r="BC2668" s="53">
        <f>ROUND(IFERROR(SUM(BB2668*(VLOOKUP(BA2668,API!1:1048576,13,FALSE))),0),2)</f>
        <v>0</v>
      </c>
    </row>
    <row r="2669" spans="18:55" x14ac:dyDescent="0.25">
      <c r="R2669" s="258"/>
      <c r="U2669">
        <f>ROUND(IFERROR(SUM(T2669*(VLOOKUP(S2669,API!1:1048576,13,FALSE))),0),2)</f>
        <v>0</v>
      </c>
      <c r="V2669">
        <f>ROUND(SUMIF(Investionen!A4:A5200,S2669,Investionen!G4:G5200),2)</f>
        <v>0</v>
      </c>
      <c r="BA2669" s="53"/>
      <c r="BB2669" s="53">
        <f>ROUND(SUMIF(Transaktionen!A4:A5200,BA2669,Transaktionen!B4:B5200),8)</f>
        <v>0</v>
      </c>
      <c r="BC2669" s="53">
        <f>ROUND(IFERROR(SUM(BB2669*(VLOOKUP(BA2669,API!1:1048576,13,FALSE))),0),2)</f>
        <v>0</v>
      </c>
    </row>
    <row r="2670" spans="18:55" x14ac:dyDescent="0.25">
      <c r="R2670" s="258"/>
      <c r="U2670">
        <f>ROUND(IFERROR(SUM(T2670*(VLOOKUP(S2670,API!1:1048576,13,FALSE))),0),2)</f>
        <v>0</v>
      </c>
      <c r="V2670">
        <f>ROUND(SUMIF(Investionen!A4:A5200,S2670,Investionen!G4:G5200),2)</f>
        <v>0</v>
      </c>
      <c r="BA2670" s="53"/>
      <c r="BB2670" s="53">
        <f>ROUND(SUMIF(Transaktionen!A4:A5200,BA2670,Transaktionen!B4:B5200),8)</f>
        <v>0</v>
      </c>
      <c r="BC2670" s="53">
        <f>ROUND(IFERROR(SUM(BB2670*(VLOOKUP(BA2670,API!1:1048576,13,FALSE))),0),2)</f>
        <v>0</v>
      </c>
    </row>
    <row r="2671" spans="18:55" x14ac:dyDescent="0.25">
      <c r="R2671" s="258"/>
      <c r="U2671">
        <f>ROUND(IFERROR(SUM(T2671*(VLOOKUP(S2671,API!1:1048576,13,FALSE))),0),2)</f>
        <v>0</v>
      </c>
      <c r="V2671">
        <f>ROUND(SUMIF(Investionen!A4:A5200,S2671,Investionen!G4:G5200),2)</f>
        <v>0</v>
      </c>
      <c r="BA2671" s="53"/>
      <c r="BB2671" s="53">
        <f>ROUND(SUMIF(Transaktionen!A4:A5200,BA2671,Transaktionen!B4:B5200),8)</f>
        <v>0</v>
      </c>
      <c r="BC2671" s="53">
        <f>ROUND(IFERROR(SUM(BB2671*(VLOOKUP(BA2671,API!1:1048576,13,FALSE))),0),2)</f>
        <v>0</v>
      </c>
    </row>
    <row r="2672" spans="18:55" x14ac:dyDescent="0.25">
      <c r="R2672" s="258"/>
      <c r="U2672">
        <f>ROUND(IFERROR(SUM(T2672*(VLOOKUP(S2672,API!1:1048576,13,FALSE))),0),2)</f>
        <v>0</v>
      </c>
      <c r="V2672">
        <f>ROUND(SUMIF(Investionen!A4:A5200,S2672,Investionen!G4:G5200),2)</f>
        <v>0</v>
      </c>
      <c r="BA2672" s="53"/>
      <c r="BB2672" s="53">
        <f>ROUND(SUMIF(Transaktionen!A4:A5200,BA2672,Transaktionen!B4:B5200),8)</f>
        <v>0</v>
      </c>
      <c r="BC2672" s="53">
        <f>ROUND(IFERROR(SUM(BB2672*(VLOOKUP(BA2672,API!1:1048576,13,FALSE))),0),2)</f>
        <v>0</v>
      </c>
    </row>
    <row r="2673" spans="18:55" x14ac:dyDescent="0.25">
      <c r="R2673" s="258"/>
      <c r="U2673">
        <f>ROUND(IFERROR(SUM(T2673*(VLOOKUP(S2673,API!1:1048576,13,FALSE))),0),2)</f>
        <v>0</v>
      </c>
      <c r="V2673">
        <f>ROUND(SUMIF(Investionen!A4:A5200,S2673,Investionen!G4:G5200),2)</f>
        <v>0</v>
      </c>
      <c r="BA2673" s="53"/>
      <c r="BB2673" s="53">
        <f>ROUND(SUMIF(Transaktionen!A4:A5200,BA2673,Transaktionen!B4:B5200),8)</f>
        <v>0</v>
      </c>
      <c r="BC2673" s="53">
        <f>ROUND(IFERROR(SUM(BB2673*(VLOOKUP(BA2673,API!1:1048576,13,FALSE))),0),2)</f>
        <v>0</v>
      </c>
    </row>
    <row r="2674" spans="18:55" x14ac:dyDescent="0.25">
      <c r="R2674" s="258"/>
      <c r="U2674">
        <f>ROUND(IFERROR(SUM(T2674*(VLOOKUP(S2674,API!1:1048576,13,FALSE))),0),2)</f>
        <v>0</v>
      </c>
      <c r="V2674">
        <f>ROUND(SUMIF(Investionen!A4:A5200,S2674,Investionen!G4:G5200),2)</f>
        <v>0</v>
      </c>
      <c r="BA2674" s="53"/>
      <c r="BB2674" s="53">
        <f>ROUND(SUMIF(Transaktionen!A4:A5200,BA2674,Transaktionen!B4:B5200),8)</f>
        <v>0</v>
      </c>
      <c r="BC2674" s="53">
        <f>ROUND(IFERROR(SUM(BB2674*(VLOOKUP(BA2674,API!1:1048576,13,FALSE))),0),2)</f>
        <v>0</v>
      </c>
    </row>
    <row r="2675" spans="18:55" x14ac:dyDescent="0.25">
      <c r="R2675" s="258"/>
      <c r="U2675">
        <f>ROUND(IFERROR(SUM(T2675*(VLOOKUP(S2675,API!1:1048576,13,FALSE))),0),2)</f>
        <v>0</v>
      </c>
      <c r="V2675">
        <f>ROUND(SUMIF(Investionen!A4:A5200,S2675,Investionen!G4:G5200),2)</f>
        <v>0</v>
      </c>
      <c r="BA2675" s="53"/>
      <c r="BB2675" s="53">
        <f>ROUND(SUMIF(Transaktionen!A4:A5200,BA2675,Transaktionen!B4:B5200),8)</f>
        <v>0</v>
      </c>
      <c r="BC2675" s="53">
        <f>ROUND(IFERROR(SUM(BB2675*(VLOOKUP(BA2675,API!1:1048576,13,FALSE))),0),2)</f>
        <v>0</v>
      </c>
    </row>
    <row r="2676" spans="18:55" x14ac:dyDescent="0.25">
      <c r="R2676" s="258"/>
      <c r="U2676">
        <f>ROUND(IFERROR(SUM(T2676*(VLOOKUP(S2676,API!1:1048576,13,FALSE))),0),2)</f>
        <v>0</v>
      </c>
      <c r="V2676">
        <f>ROUND(SUMIF(Investionen!A4:A5200,S2676,Investionen!G4:G5200),2)</f>
        <v>0</v>
      </c>
      <c r="BA2676" s="53"/>
      <c r="BB2676" s="53">
        <f>ROUND(SUMIF(Transaktionen!A4:A5200,BA2676,Transaktionen!B4:B5200),8)</f>
        <v>0</v>
      </c>
      <c r="BC2676" s="53">
        <f>ROUND(IFERROR(SUM(BB2676*(VLOOKUP(BA2676,API!1:1048576,13,FALSE))),0),2)</f>
        <v>0</v>
      </c>
    </row>
    <row r="2677" spans="18:55" x14ac:dyDescent="0.25">
      <c r="R2677" s="258"/>
      <c r="U2677">
        <f>ROUND(IFERROR(SUM(T2677*(VLOOKUP(S2677,API!1:1048576,13,FALSE))),0),2)</f>
        <v>0</v>
      </c>
      <c r="V2677">
        <f>ROUND(SUMIF(Investionen!A4:A5200,S2677,Investionen!G4:G5200),2)</f>
        <v>0</v>
      </c>
      <c r="BA2677" s="53"/>
      <c r="BB2677" s="53">
        <f>ROUND(SUMIF(Transaktionen!A4:A5200,BA2677,Transaktionen!B4:B5200),8)</f>
        <v>0</v>
      </c>
      <c r="BC2677" s="53">
        <f>ROUND(IFERROR(SUM(BB2677*(VLOOKUP(BA2677,API!1:1048576,13,FALSE))),0),2)</f>
        <v>0</v>
      </c>
    </row>
    <row r="2678" spans="18:55" x14ac:dyDescent="0.25">
      <c r="R2678" s="258"/>
      <c r="U2678">
        <f>ROUND(IFERROR(SUM(T2678*(VLOOKUP(S2678,API!1:1048576,13,FALSE))),0),2)</f>
        <v>0</v>
      </c>
      <c r="V2678">
        <f>ROUND(SUMIF(Investionen!A4:A5200,S2678,Investionen!G4:G5200),2)</f>
        <v>0</v>
      </c>
      <c r="BA2678" s="53"/>
      <c r="BB2678" s="53">
        <f>ROUND(SUMIF(Transaktionen!A4:A5200,BA2678,Transaktionen!B4:B5200),8)</f>
        <v>0</v>
      </c>
      <c r="BC2678" s="53">
        <f>ROUND(IFERROR(SUM(BB2678*(VLOOKUP(BA2678,API!1:1048576,13,FALSE))),0),2)</f>
        <v>0</v>
      </c>
    </row>
    <row r="2679" spans="18:55" x14ac:dyDescent="0.25">
      <c r="R2679" s="258"/>
      <c r="U2679">
        <f>ROUND(IFERROR(SUM(T2679*(VLOOKUP(S2679,API!1:1048576,13,FALSE))),0),2)</f>
        <v>0</v>
      </c>
      <c r="V2679">
        <f>ROUND(SUMIF(Investionen!A4:A5200,S2679,Investionen!G4:G5200),2)</f>
        <v>0</v>
      </c>
      <c r="BA2679" s="53"/>
      <c r="BB2679" s="53">
        <f>ROUND(SUMIF(Transaktionen!A4:A5200,BA2679,Transaktionen!B4:B5200),8)</f>
        <v>0</v>
      </c>
      <c r="BC2679" s="53">
        <f>ROUND(IFERROR(SUM(BB2679*(VLOOKUP(BA2679,API!1:1048576,13,FALSE))),0),2)</f>
        <v>0</v>
      </c>
    </row>
    <row r="2680" spans="18:55" x14ac:dyDescent="0.25">
      <c r="R2680" s="258"/>
      <c r="U2680">
        <f>ROUND(IFERROR(SUM(T2680*(VLOOKUP(S2680,API!1:1048576,13,FALSE))),0),2)</f>
        <v>0</v>
      </c>
      <c r="V2680">
        <f>ROUND(SUMIF(Investionen!A4:A5200,S2680,Investionen!G4:G5200),2)</f>
        <v>0</v>
      </c>
      <c r="BA2680" s="53"/>
      <c r="BB2680" s="53">
        <f>ROUND(SUMIF(Transaktionen!A4:A5200,BA2680,Transaktionen!B4:B5200),8)</f>
        <v>0</v>
      </c>
      <c r="BC2680" s="53">
        <f>ROUND(IFERROR(SUM(BB2680*(VLOOKUP(BA2680,API!1:1048576,13,FALSE))),0),2)</f>
        <v>0</v>
      </c>
    </row>
    <row r="2681" spans="18:55" x14ac:dyDescent="0.25">
      <c r="R2681" s="258"/>
      <c r="U2681">
        <f>ROUND(IFERROR(SUM(T2681*(VLOOKUP(S2681,API!1:1048576,13,FALSE))),0),2)</f>
        <v>0</v>
      </c>
      <c r="V2681">
        <f>ROUND(SUMIF(Investionen!A4:A5200,S2681,Investionen!G4:G5200),2)</f>
        <v>0</v>
      </c>
      <c r="BA2681" s="53"/>
      <c r="BB2681" s="53">
        <f>ROUND(SUMIF(Transaktionen!A4:A5200,BA2681,Transaktionen!B4:B5200),8)</f>
        <v>0</v>
      </c>
      <c r="BC2681" s="53">
        <f>ROUND(IFERROR(SUM(BB2681*(VLOOKUP(BA2681,API!1:1048576,13,FALSE))),0),2)</f>
        <v>0</v>
      </c>
    </row>
    <row r="2682" spans="18:55" x14ac:dyDescent="0.25">
      <c r="R2682" s="258"/>
      <c r="U2682">
        <f>ROUND(IFERROR(SUM(T2682*(VLOOKUP(S2682,API!1:1048576,13,FALSE))),0),2)</f>
        <v>0</v>
      </c>
      <c r="V2682">
        <f>ROUND(SUMIF(Investionen!A4:A5200,S2682,Investionen!G4:G5200),2)</f>
        <v>0</v>
      </c>
      <c r="BA2682" s="53"/>
      <c r="BB2682" s="53">
        <f>ROUND(SUMIF(Transaktionen!A4:A5200,BA2682,Transaktionen!B4:B5200),8)</f>
        <v>0</v>
      </c>
      <c r="BC2682" s="53">
        <f>ROUND(IFERROR(SUM(BB2682*(VLOOKUP(BA2682,API!1:1048576,13,FALSE))),0),2)</f>
        <v>0</v>
      </c>
    </row>
    <row r="2683" spans="18:55" x14ac:dyDescent="0.25">
      <c r="R2683" s="258"/>
      <c r="U2683">
        <f>ROUND(IFERROR(SUM(T2683*(VLOOKUP(S2683,API!1:1048576,13,FALSE))),0),2)</f>
        <v>0</v>
      </c>
      <c r="V2683">
        <f>ROUND(SUMIF(Investionen!A4:A5200,S2683,Investionen!G4:G5200),2)</f>
        <v>0</v>
      </c>
      <c r="BA2683" s="53"/>
      <c r="BB2683" s="53">
        <f>ROUND(SUMIF(Transaktionen!A4:A5200,BA2683,Transaktionen!B4:B5200),8)</f>
        <v>0</v>
      </c>
      <c r="BC2683" s="53">
        <f>ROUND(IFERROR(SUM(BB2683*(VLOOKUP(BA2683,API!1:1048576,13,FALSE))),0),2)</f>
        <v>0</v>
      </c>
    </row>
    <row r="2684" spans="18:55" x14ac:dyDescent="0.25">
      <c r="R2684" s="258"/>
      <c r="U2684">
        <f>ROUND(IFERROR(SUM(T2684*(VLOOKUP(S2684,API!1:1048576,13,FALSE))),0),2)</f>
        <v>0</v>
      </c>
      <c r="V2684">
        <f>ROUND(SUMIF(Investionen!A4:A5200,S2684,Investionen!G4:G5200),2)</f>
        <v>0</v>
      </c>
      <c r="BA2684" s="53"/>
      <c r="BB2684" s="53">
        <f>ROUND(SUMIF(Transaktionen!A4:A5200,BA2684,Transaktionen!B4:B5200),8)</f>
        <v>0</v>
      </c>
      <c r="BC2684" s="53">
        <f>ROUND(IFERROR(SUM(BB2684*(VLOOKUP(BA2684,API!1:1048576,13,FALSE))),0),2)</f>
        <v>0</v>
      </c>
    </row>
    <row r="2685" spans="18:55" x14ac:dyDescent="0.25">
      <c r="R2685" s="258"/>
      <c r="U2685">
        <f>ROUND(IFERROR(SUM(T2685*(VLOOKUP(S2685,API!1:1048576,13,FALSE))),0),2)</f>
        <v>0</v>
      </c>
      <c r="V2685">
        <f>ROUND(SUMIF(Investionen!A4:A5200,S2685,Investionen!G4:G5200),2)</f>
        <v>0</v>
      </c>
      <c r="BA2685" s="53"/>
      <c r="BB2685" s="53">
        <f>ROUND(SUMIF(Transaktionen!A4:A5200,BA2685,Transaktionen!B4:B5200),8)</f>
        <v>0</v>
      </c>
      <c r="BC2685" s="53">
        <f>ROUND(IFERROR(SUM(BB2685*(VLOOKUP(BA2685,API!1:1048576,13,FALSE))),0),2)</f>
        <v>0</v>
      </c>
    </row>
    <row r="2686" spans="18:55" x14ac:dyDescent="0.25">
      <c r="R2686" s="258"/>
      <c r="U2686">
        <f>ROUND(IFERROR(SUM(T2686*(VLOOKUP(S2686,API!1:1048576,13,FALSE))),0),2)</f>
        <v>0</v>
      </c>
      <c r="V2686">
        <f>ROUND(SUMIF(Investionen!A4:A5200,S2686,Investionen!G4:G5200),2)</f>
        <v>0</v>
      </c>
      <c r="BA2686" s="53"/>
      <c r="BB2686" s="53">
        <f>ROUND(SUMIF(Transaktionen!A4:A5200,BA2686,Transaktionen!B4:B5200),8)</f>
        <v>0</v>
      </c>
      <c r="BC2686" s="53">
        <f>ROUND(IFERROR(SUM(BB2686*(VLOOKUP(BA2686,API!1:1048576,13,FALSE))),0),2)</f>
        <v>0</v>
      </c>
    </row>
    <row r="2687" spans="18:55" x14ac:dyDescent="0.25">
      <c r="R2687" s="258"/>
      <c r="U2687">
        <f>ROUND(IFERROR(SUM(T2687*(VLOOKUP(S2687,API!1:1048576,13,FALSE))),0),2)</f>
        <v>0</v>
      </c>
      <c r="V2687">
        <f>ROUND(SUMIF(Investionen!A4:A5200,S2687,Investionen!G4:G5200),2)</f>
        <v>0</v>
      </c>
      <c r="BA2687" s="53"/>
      <c r="BB2687" s="53">
        <f>ROUND(SUMIF(Transaktionen!A4:A5200,BA2687,Transaktionen!B4:B5200),8)</f>
        <v>0</v>
      </c>
      <c r="BC2687" s="53">
        <f>ROUND(IFERROR(SUM(BB2687*(VLOOKUP(BA2687,API!1:1048576,13,FALSE))),0),2)</f>
        <v>0</v>
      </c>
    </row>
    <row r="2688" spans="18:55" x14ac:dyDescent="0.25">
      <c r="R2688" s="258"/>
      <c r="U2688">
        <f>ROUND(IFERROR(SUM(T2688*(VLOOKUP(S2688,API!1:1048576,13,FALSE))),0),2)</f>
        <v>0</v>
      </c>
      <c r="V2688">
        <f>ROUND(SUMIF(Investionen!A4:A5200,S2688,Investionen!G4:G5200),2)</f>
        <v>0</v>
      </c>
      <c r="BA2688" s="53"/>
      <c r="BB2688" s="53">
        <f>ROUND(SUMIF(Transaktionen!A4:A5200,BA2688,Transaktionen!B4:B5200),8)</f>
        <v>0</v>
      </c>
      <c r="BC2688" s="53">
        <f>ROUND(IFERROR(SUM(BB2688*(VLOOKUP(BA2688,API!1:1048576,13,FALSE))),0),2)</f>
        <v>0</v>
      </c>
    </row>
    <row r="2689" spans="18:55" x14ac:dyDescent="0.25">
      <c r="R2689" s="258"/>
      <c r="U2689">
        <f>ROUND(IFERROR(SUM(T2689*(VLOOKUP(S2689,API!1:1048576,13,FALSE))),0),2)</f>
        <v>0</v>
      </c>
      <c r="V2689">
        <f>ROUND(SUMIF(Investionen!A4:A5200,S2689,Investionen!G4:G5200),2)</f>
        <v>0</v>
      </c>
      <c r="BA2689" s="53"/>
      <c r="BB2689" s="53">
        <f>ROUND(SUMIF(Transaktionen!A4:A5200,BA2689,Transaktionen!B4:B5200),8)</f>
        <v>0</v>
      </c>
      <c r="BC2689" s="53">
        <f>ROUND(IFERROR(SUM(BB2689*(VLOOKUP(BA2689,API!1:1048576,13,FALSE))),0),2)</f>
        <v>0</v>
      </c>
    </row>
    <row r="2690" spans="18:55" x14ac:dyDescent="0.25">
      <c r="R2690" s="258"/>
      <c r="U2690">
        <f>ROUND(IFERROR(SUM(T2690*(VLOOKUP(S2690,API!1:1048576,13,FALSE))),0),2)</f>
        <v>0</v>
      </c>
      <c r="V2690">
        <f>ROUND(SUMIF(Investionen!A4:A5200,S2690,Investionen!G4:G5200),2)</f>
        <v>0</v>
      </c>
      <c r="BA2690" s="53"/>
      <c r="BB2690" s="53">
        <f>ROUND(SUMIF(Transaktionen!A4:A5200,BA2690,Transaktionen!B4:B5200),8)</f>
        <v>0</v>
      </c>
      <c r="BC2690" s="53">
        <f>ROUND(IFERROR(SUM(BB2690*(VLOOKUP(BA2690,API!1:1048576,13,FALSE))),0),2)</f>
        <v>0</v>
      </c>
    </row>
    <row r="2691" spans="18:55" x14ac:dyDescent="0.25">
      <c r="R2691" s="258"/>
      <c r="U2691">
        <f>ROUND(IFERROR(SUM(T2691*(VLOOKUP(S2691,API!1:1048576,13,FALSE))),0),2)</f>
        <v>0</v>
      </c>
      <c r="V2691">
        <f>ROUND(SUMIF(Investionen!A4:A5200,S2691,Investionen!G4:G5200),2)</f>
        <v>0</v>
      </c>
      <c r="BA2691" s="53"/>
      <c r="BB2691" s="53">
        <f>ROUND(SUMIF(Transaktionen!A4:A5200,BA2691,Transaktionen!B4:B5200),8)</f>
        <v>0</v>
      </c>
      <c r="BC2691" s="53">
        <f>ROUND(IFERROR(SUM(BB2691*(VLOOKUP(BA2691,API!1:1048576,13,FALSE))),0),2)</f>
        <v>0</v>
      </c>
    </row>
    <row r="2692" spans="18:55" x14ac:dyDescent="0.25">
      <c r="R2692" s="258"/>
      <c r="U2692">
        <f>ROUND(IFERROR(SUM(T2692*(VLOOKUP(S2692,API!1:1048576,13,FALSE))),0),2)</f>
        <v>0</v>
      </c>
      <c r="V2692">
        <f>ROUND(SUMIF(Investionen!A4:A5200,S2692,Investionen!G4:G5200),2)</f>
        <v>0</v>
      </c>
      <c r="BA2692" s="53"/>
      <c r="BB2692" s="53">
        <f>ROUND(SUMIF(Transaktionen!A4:A5200,BA2692,Transaktionen!B4:B5200),8)</f>
        <v>0</v>
      </c>
      <c r="BC2692" s="53">
        <f>ROUND(IFERROR(SUM(BB2692*(VLOOKUP(BA2692,API!1:1048576,13,FALSE))),0),2)</f>
        <v>0</v>
      </c>
    </row>
    <row r="2693" spans="18:55" x14ac:dyDescent="0.25">
      <c r="R2693" s="258"/>
      <c r="U2693">
        <f>ROUND(IFERROR(SUM(T2693*(VLOOKUP(S2693,API!1:1048576,13,FALSE))),0),2)</f>
        <v>0</v>
      </c>
      <c r="V2693">
        <f>ROUND(SUMIF(Investionen!A4:A5200,S2693,Investionen!G4:G5200),2)</f>
        <v>0</v>
      </c>
      <c r="BA2693" s="53"/>
      <c r="BB2693" s="53">
        <f>ROUND(SUMIF(Transaktionen!A4:A5200,BA2693,Transaktionen!B4:B5200),8)</f>
        <v>0</v>
      </c>
      <c r="BC2693" s="53">
        <f>ROUND(IFERROR(SUM(BB2693*(VLOOKUP(BA2693,API!1:1048576,13,FALSE))),0),2)</f>
        <v>0</v>
      </c>
    </row>
    <row r="2694" spans="18:55" x14ac:dyDescent="0.25">
      <c r="R2694" s="258"/>
      <c r="U2694">
        <f>ROUND(IFERROR(SUM(T2694*(VLOOKUP(S2694,API!1:1048576,13,FALSE))),0),2)</f>
        <v>0</v>
      </c>
      <c r="V2694">
        <f>ROUND(SUMIF(Investionen!A4:A5200,S2694,Investionen!G4:G5200),2)</f>
        <v>0</v>
      </c>
      <c r="BA2694" s="53"/>
      <c r="BB2694" s="53">
        <f>ROUND(SUMIF(Transaktionen!A4:A5200,BA2694,Transaktionen!B4:B5200),8)</f>
        <v>0</v>
      </c>
      <c r="BC2694" s="53">
        <f>ROUND(IFERROR(SUM(BB2694*(VLOOKUP(BA2694,API!1:1048576,13,FALSE))),0),2)</f>
        <v>0</v>
      </c>
    </row>
    <row r="2695" spans="18:55" x14ac:dyDescent="0.25">
      <c r="R2695" s="258"/>
      <c r="U2695">
        <f>ROUND(IFERROR(SUM(T2695*(VLOOKUP(S2695,API!1:1048576,13,FALSE))),0),2)</f>
        <v>0</v>
      </c>
      <c r="V2695">
        <f>ROUND(SUMIF(Investionen!A4:A5200,S2695,Investionen!G4:G5200),2)</f>
        <v>0</v>
      </c>
      <c r="BA2695" s="53"/>
      <c r="BB2695" s="53">
        <f>ROUND(SUMIF(Transaktionen!A4:A5200,BA2695,Transaktionen!B4:B5200),8)</f>
        <v>0</v>
      </c>
      <c r="BC2695" s="53">
        <f>ROUND(IFERROR(SUM(BB2695*(VLOOKUP(BA2695,API!1:1048576,13,FALSE))),0),2)</f>
        <v>0</v>
      </c>
    </row>
    <row r="2696" spans="18:55" x14ac:dyDescent="0.25">
      <c r="R2696" s="258"/>
      <c r="U2696">
        <f>ROUND(IFERROR(SUM(T2696*(VLOOKUP(S2696,API!1:1048576,13,FALSE))),0),2)</f>
        <v>0</v>
      </c>
      <c r="V2696">
        <f>ROUND(SUMIF(Investionen!A4:A5200,S2696,Investionen!G4:G5200),2)</f>
        <v>0</v>
      </c>
      <c r="BA2696" s="53"/>
      <c r="BB2696" s="53">
        <f>ROUND(SUMIF(Transaktionen!A4:A5200,BA2696,Transaktionen!B4:B5200),8)</f>
        <v>0</v>
      </c>
      <c r="BC2696" s="53">
        <f>ROUND(IFERROR(SUM(BB2696*(VLOOKUP(BA2696,API!1:1048576,13,FALSE))),0),2)</f>
        <v>0</v>
      </c>
    </row>
    <row r="2697" spans="18:55" x14ac:dyDescent="0.25">
      <c r="R2697" s="258"/>
      <c r="U2697">
        <f>ROUND(IFERROR(SUM(T2697*(VLOOKUP(S2697,API!1:1048576,13,FALSE))),0),2)</f>
        <v>0</v>
      </c>
      <c r="V2697">
        <f>ROUND(SUMIF(Investionen!A4:A5200,S2697,Investionen!G4:G5200),2)</f>
        <v>0</v>
      </c>
      <c r="BA2697" s="53"/>
      <c r="BB2697" s="53">
        <f>ROUND(SUMIF(Transaktionen!A4:A5200,BA2697,Transaktionen!B4:B5200),8)</f>
        <v>0</v>
      </c>
      <c r="BC2697" s="53">
        <f>ROUND(IFERROR(SUM(BB2697*(VLOOKUP(BA2697,API!1:1048576,13,FALSE))),0),2)</f>
        <v>0</v>
      </c>
    </row>
    <row r="2698" spans="18:55" x14ac:dyDescent="0.25">
      <c r="R2698" s="258"/>
      <c r="U2698">
        <f>ROUND(IFERROR(SUM(T2698*(VLOOKUP(S2698,API!1:1048576,13,FALSE))),0),2)</f>
        <v>0</v>
      </c>
      <c r="V2698">
        <f>ROUND(SUMIF(Investionen!A4:A5200,S2698,Investionen!G4:G5200),2)</f>
        <v>0</v>
      </c>
      <c r="BA2698" s="53"/>
      <c r="BB2698" s="53">
        <f>ROUND(SUMIF(Transaktionen!A4:A5200,BA2698,Transaktionen!B4:B5200),8)</f>
        <v>0</v>
      </c>
      <c r="BC2698" s="53">
        <f>ROUND(IFERROR(SUM(BB2698*(VLOOKUP(BA2698,API!1:1048576,13,FALSE))),0),2)</f>
        <v>0</v>
      </c>
    </row>
    <row r="2699" spans="18:55" x14ac:dyDescent="0.25">
      <c r="R2699" s="258"/>
      <c r="U2699">
        <f>ROUND(IFERROR(SUM(T2699*(VLOOKUP(S2699,API!1:1048576,13,FALSE))),0),2)</f>
        <v>0</v>
      </c>
      <c r="V2699">
        <f>ROUND(SUMIF(Investionen!A4:A5200,S2699,Investionen!G4:G5200),2)</f>
        <v>0</v>
      </c>
      <c r="BA2699" s="53"/>
      <c r="BB2699" s="53">
        <f>ROUND(SUMIF(Transaktionen!A4:A5200,BA2699,Transaktionen!B4:B5200),8)</f>
        <v>0</v>
      </c>
      <c r="BC2699" s="53">
        <f>ROUND(IFERROR(SUM(BB2699*(VLOOKUP(BA2699,API!1:1048576,13,FALSE))),0),2)</f>
        <v>0</v>
      </c>
    </row>
    <row r="2700" spans="18:55" x14ac:dyDescent="0.25">
      <c r="R2700" s="258"/>
      <c r="U2700">
        <f>ROUND(IFERROR(SUM(T2700*(VLOOKUP(S2700,API!1:1048576,13,FALSE))),0),2)</f>
        <v>0</v>
      </c>
      <c r="V2700">
        <f>ROUND(SUMIF(Investionen!A4:A5200,S2700,Investionen!G4:G5200),2)</f>
        <v>0</v>
      </c>
      <c r="BA2700" s="53"/>
      <c r="BB2700" s="53">
        <f>ROUND(SUMIF(Transaktionen!A4:A5200,BA2700,Transaktionen!B4:B5200),8)</f>
        <v>0</v>
      </c>
      <c r="BC2700" s="53">
        <f>ROUND(IFERROR(SUM(BB2700*(VLOOKUP(BA2700,API!1:1048576,13,FALSE))),0),2)</f>
        <v>0</v>
      </c>
    </row>
    <row r="2701" spans="18:55" x14ac:dyDescent="0.25">
      <c r="R2701" s="258"/>
      <c r="U2701">
        <f>ROUND(IFERROR(SUM(T2701*(VLOOKUP(S2701,API!1:1048576,13,FALSE))),0),2)</f>
        <v>0</v>
      </c>
      <c r="V2701">
        <f>ROUND(SUMIF(Investionen!A4:A5200,S2701,Investionen!G4:G5200),2)</f>
        <v>0</v>
      </c>
      <c r="BA2701" s="53"/>
      <c r="BB2701" s="53">
        <f>ROUND(SUMIF(Transaktionen!A4:A5200,BA2701,Transaktionen!B4:B5200),8)</f>
        <v>0</v>
      </c>
      <c r="BC2701" s="53">
        <f>ROUND(IFERROR(SUM(BB2701*(VLOOKUP(BA2701,API!1:1048576,13,FALSE))),0),2)</f>
        <v>0</v>
      </c>
    </row>
    <row r="2702" spans="18:55" x14ac:dyDescent="0.25">
      <c r="R2702" s="258"/>
      <c r="U2702">
        <f>ROUND(IFERROR(SUM(T2702*(VLOOKUP(S2702,API!1:1048576,13,FALSE))),0),2)</f>
        <v>0</v>
      </c>
      <c r="V2702">
        <f>ROUND(SUMIF(Investionen!A4:A5200,S2702,Investionen!G4:G5200),2)</f>
        <v>0</v>
      </c>
      <c r="BA2702" s="53"/>
      <c r="BB2702" s="53">
        <f>ROUND(SUMIF(Transaktionen!A4:A5200,BA2702,Transaktionen!B4:B5200),8)</f>
        <v>0</v>
      </c>
      <c r="BC2702" s="53">
        <f>ROUND(IFERROR(SUM(BB2702*(VLOOKUP(BA2702,API!1:1048576,13,FALSE))),0),2)</f>
        <v>0</v>
      </c>
    </row>
    <row r="2703" spans="18:55" x14ac:dyDescent="0.25">
      <c r="R2703" s="258"/>
      <c r="U2703">
        <f>ROUND(IFERROR(SUM(T2703*(VLOOKUP(S2703,API!1:1048576,13,FALSE))),0),2)</f>
        <v>0</v>
      </c>
      <c r="V2703">
        <f>ROUND(SUMIF(Investionen!A4:A5200,S2703,Investionen!G4:G5200),2)</f>
        <v>0</v>
      </c>
      <c r="BA2703" s="53"/>
      <c r="BB2703" s="53">
        <f>ROUND(SUMIF(Transaktionen!A4:A5200,BA2703,Transaktionen!B4:B5200),8)</f>
        <v>0</v>
      </c>
      <c r="BC2703" s="53">
        <f>ROUND(IFERROR(SUM(BB2703*(VLOOKUP(BA2703,API!1:1048576,13,FALSE))),0),2)</f>
        <v>0</v>
      </c>
    </row>
    <row r="2704" spans="18:55" x14ac:dyDescent="0.25">
      <c r="R2704" s="258"/>
      <c r="U2704">
        <f>ROUND(IFERROR(SUM(T2704*(VLOOKUP(S2704,API!1:1048576,13,FALSE))),0),2)</f>
        <v>0</v>
      </c>
      <c r="V2704">
        <f>ROUND(SUMIF(Investionen!A4:A5200,S2704,Investionen!G4:G5200),2)</f>
        <v>0</v>
      </c>
      <c r="BA2704" s="53"/>
      <c r="BB2704" s="53">
        <f>ROUND(SUMIF(Transaktionen!A4:A5200,BA2704,Transaktionen!B4:B5200),8)</f>
        <v>0</v>
      </c>
      <c r="BC2704" s="53">
        <f>ROUND(IFERROR(SUM(BB2704*(VLOOKUP(BA2704,API!1:1048576,13,FALSE))),0),2)</f>
        <v>0</v>
      </c>
    </row>
    <row r="2705" spans="18:55" x14ac:dyDescent="0.25">
      <c r="R2705" s="258"/>
      <c r="U2705">
        <f>ROUND(IFERROR(SUM(T2705*(VLOOKUP(S2705,API!1:1048576,13,FALSE))),0),2)</f>
        <v>0</v>
      </c>
      <c r="V2705">
        <f>ROUND(SUMIF(Investionen!A4:A5200,S2705,Investionen!G4:G5200),2)</f>
        <v>0</v>
      </c>
      <c r="BA2705" s="53"/>
      <c r="BB2705" s="53">
        <f>ROUND(SUMIF(Transaktionen!A4:A5200,BA2705,Transaktionen!B4:B5200),8)</f>
        <v>0</v>
      </c>
      <c r="BC2705" s="53">
        <f>ROUND(IFERROR(SUM(BB2705*(VLOOKUP(BA2705,API!1:1048576,13,FALSE))),0),2)</f>
        <v>0</v>
      </c>
    </row>
    <row r="2706" spans="18:55" x14ac:dyDescent="0.25">
      <c r="R2706" s="258"/>
      <c r="U2706">
        <f>ROUND(IFERROR(SUM(T2706*(VLOOKUP(S2706,API!1:1048576,13,FALSE))),0),2)</f>
        <v>0</v>
      </c>
      <c r="V2706">
        <f>ROUND(SUMIF(Investionen!A4:A5200,S2706,Investionen!G4:G5200),2)</f>
        <v>0</v>
      </c>
      <c r="BA2706" s="53"/>
      <c r="BB2706" s="53">
        <f>ROUND(SUMIF(Transaktionen!A4:A5200,BA2706,Transaktionen!B4:B5200),8)</f>
        <v>0</v>
      </c>
      <c r="BC2706" s="53">
        <f>ROUND(IFERROR(SUM(BB2706*(VLOOKUP(BA2706,API!1:1048576,13,FALSE))),0),2)</f>
        <v>0</v>
      </c>
    </row>
    <row r="2707" spans="18:55" x14ac:dyDescent="0.25">
      <c r="R2707" s="258"/>
      <c r="U2707">
        <f>ROUND(IFERROR(SUM(T2707*(VLOOKUP(S2707,API!1:1048576,13,FALSE))),0),2)</f>
        <v>0</v>
      </c>
      <c r="V2707">
        <f>ROUND(SUMIF(Investionen!A4:A5200,S2707,Investionen!G4:G5200),2)</f>
        <v>0</v>
      </c>
      <c r="BA2707" s="53"/>
      <c r="BB2707" s="53">
        <f>ROUND(SUMIF(Transaktionen!A4:A5200,BA2707,Transaktionen!B4:B5200),8)</f>
        <v>0</v>
      </c>
      <c r="BC2707" s="53">
        <f>ROUND(IFERROR(SUM(BB2707*(VLOOKUP(BA2707,API!1:1048576,13,FALSE))),0),2)</f>
        <v>0</v>
      </c>
    </row>
    <row r="2708" spans="18:55" x14ac:dyDescent="0.25">
      <c r="R2708" s="258"/>
      <c r="U2708">
        <f>ROUND(IFERROR(SUM(T2708*(VLOOKUP(S2708,API!1:1048576,13,FALSE))),0),2)</f>
        <v>0</v>
      </c>
      <c r="V2708">
        <f>ROUND(SUMIF(Investionen!A4:A5200,S2708,Investionen!G4:G5200),2)</f>
        <v>0</v>
      </c>
      <c r="BA2708" s="53"/>
      <c r="BB2708" s="53">
        <f>ROUND(SUMIF(Transaktionen!A4:A5200,BA2708,Transaktionen!B4:B5200),8)</f>
        <v>0</v>
      </c>
      <c r="BC2708" s="53">
        <f>ROUND(IFERROR(SUM(BB2708*(VLOOKUP(BA2708,API!1:1048576,13,FALSE))),0),2)</f>
        <v>0</v>
      </c>
    </row>
    <row r="2709" spans="18:55" x14ac:dyDescent="0.25">
      <c r="R2709" s="258"/>
      <c r="U2709">
        <f>ROUND(IFERROR(SUM(T2709*(VLOOKUP(S2709,API!1:1048576,13,FALSE))),0),2)</f>
        <v>0</v>
      </c>
      <c r="V2709">
        <f>ROUND(SUMIF(Investionen!A4:A5200,S2709,Investionen!G4:G5200),2)</f>
        <v>0</v>
      </c>
      <c r="BA2709" s="53"/>
      <c r="BB2709" s="53">
        <f>ROUND(SUMIF(Transaktionen!A4:A5200,BA2709,Transaktionen!B4:B5200),8)</f>
        <v>0</v>
      </c>
      <c r="BC2709" s="53">
        <f>ROUND(IFERROR(SUM(BB2709*(VLOOKUP(BA2709,API!1:1048576,13,FALSE))),0),2)</f>
        <v>0</v>
      </c>
    </row>
    <row r="2710" spans="18:55" x14ac:dyDescent="0.25">
      <c r="R2710" s="258"/>
      <c r="U2710">
        <f>ROUND(IFERROR(SUM(T2710*(VLOOKUP(S2710,API!1:1048576,13,FALSE))),0),2)</f>
        <v>0</v>
      </c>
      <c r="V2710">
        <f>ROUND(SUMIF(Investionen!A4:A5200,S2710,Investionen!G4:G5200),2)</f>
        <v>0</v>
      </c>
      <c r="BA2710" s="53"/>
      <c r="BB2710" s="53">
        <f>ROUND(SUMIF(Transaktionen!A4:A5200,BA2710,Transaktionen!B4:B5200),8)</f>
        <v>0</v>
      </c>
      <c r="BC2710" s="53">
        <f>ROUND(IFERROR(SUM(BB2710*(VLOOKUP(BA2710,API!1:1048576,13,FALSE))),0),2)</f>
        <v>0</v>
      </c>
    </row>
    <row r="2711" spans="18:55" x14ac:dyDescent="0.25">
      <c r="R2711" s="258"/>
      <c r="U2711">
        <f>ROUND(IFERROR(SUM(T2711*(VLOOKUP(S2711,API!1:1048576,13,FALSE))),0),2)</f>
        <v>0</v>
      </c>
      <c r="V2711">
        <f>ROUND(SUMIF(Investionen!A4:A5200,S2711,Investionen!G4:G5200),2)</f>
        <v>0</v>
      </c>
      <c r="BA2711" s="53"/>
      <c r="BB2711" s="53">
        <f>ROUND(SUMIF(Transaktionen!A4:A5200,BA2711,Transaktionen!B4:B5200),8)</f>
        <v>0</v>
      </c>
      <c r="BC2711" s="53">
        <f>ROUND(IFERROR(SUM(BB2711*(VLOOKUP(BA2711,API!1:1048576,13,FALSE))),0),2)</f>
        <v>0</v>
      </c>
    </row>
    <row r="2712" spans="18:55" x14ac:dyDescent="0.25">
      <c r="R2712" s="258"/>
      <c r="U2712">
        <f>ROUND(IFERROR(SUM(T2712*(VLOOKUP(S2712,API!1:1048576,13,FALSE))),0),2)</f>
        <v>0</v>
      </c>
      <c r="V2712">
        <f>ROUND(SUMIF(Investionen!A4:A5200,S2712,Investionen!G4:G5200),2)</f>
        <v>0</v>
      </c>
      <c r="BA2712" s="53"/>
      <c r="BB2712" s="53">
        <f>ROUND(SUMIF(Transaktionen!A4:A5200,BA2712,Transaktionen!B4:B5200),8)</f>
        <v>0</v>
      </c>
      <c r="BC2712" s="53">
        <f>ROUND(IFERROR(SUM(BB2712*(VLOOKUP(BA2712,API!1:1048576,13,FALSE))),0),2)</f>
        <v>0</v>
      </c>
    </row>
    <row r="2713" spans="18:55" x14ac:dyDescent="0.25">
      <c r="R2713" s="258"/>
      <c r="U2713">
        <f>ROUND(IFERROR(SUM(T2713*(VLOOKUP(S2713,API!1:1048576,13,FALSE))),0),2)</f>
        <v>0</v>
      </c>
      <c r="V2713">
        <f>ROUND(SUMIF(Investionen!A4:A5200,S2713,Investionen!G4:G5200),2)</f>
        <v>0</v>
      </c>
      <c r="BA2713" s="53"/>
      <c r="BB2713" s="53">
        <f>ROUND(SUMIF(Transaktionen!A4:A5200,BA2713,Transaktionen!B4:B5200),8)</f>
        <v>0</v>
      </c>
      <c r="BC2713" s="53">
        <f>ROUND(IFERROR(SUM(BB2713*(VLOOKUP(BA2713,API!1:1048576,13,FALSE))),0),2)</f>
        <v>0</v>
      </c>
    </row>
    <row r="2714" spans="18:55" x14ac:dyDescent="0.25">
      <c r="R2714" s="258"/>
      <c r="U2714">
        <f>ROUND(IFERROR(SUM(T2714*(VLOOKUP(S2714,API!1:1048576,13,FALSE))),0),2)</f>
        <v>0</v>
      </c>
      <c r="V2714">
        <f>ROUND(SUMIF(Investionen!A4:A5200,S2714,Investionen!G4:G5200),2)</f>
        <v>0</v>
      </c>
      <c r="BA2714" s="53"/>
      <c r="BB2714" s="53">
        <f>ROUND(SUMIF(Transaktionen!A4:A5200,BA2714,Transaktionen!B4:B5200),8)</f>
        <v>0</v>
      </c>
      <c r="BC2714" s="53">
        <f>ROUND(IFERROR(SUM(BB2714*(VLOOKUP(BA2714,API!1:1048576,13,FALSE))),0),2)</f>
        <v>0</v>
      </c>
    </row>
    <row r="2715" spans="18:55" x14ac:dyDescent="0.25">
      <c r="R2715" s="258"/>
      <c r="U2715">
        <f>ROUND(IFERROR(SUM(T2715*(VLOOKUP(S2715,API!1:1048576,13,FALSE))),0),2)</f>
        <v>0</v>
      </c>
      <c r="V2715">
        <f>ROUND(SUMIF(Investionen!A4:A5200,S2715,Investionen!G4:G5200),2)</f>
        <v>0</v>
      </c>
      <c r="BA2715" s="53"/>
      <c r="BB2715" s="53">
        <f>ROUND(SUMIF(Transaktionen!A4:A5200,BA2715,Transaktionen!B4:B5200),8)</f>
        <v>0</v>
      </c>
      <c r="BC2715" s="53">
        <f>ROUND(IFERROR(SUM(BB2715*(VLOOKUP(BA2715,API!1:1048576,13,FALSE))),0),2)</f>
        <v>0</v>
      </c>
    </row>
    <row r="2716" spans="18:55" x14ac:dyDescent="0.25">
      <c r="R2716" s="258"/>
      <c r="U2716">
        <f>ROUND(IFERROR(SUM(T2716*(VLOOKUP(S2716,API!1:1048576,13,FALSE))),0),2)</f>
        <v>0</v>
      </c>
      <c r="V2716">
        <f>ROUND(SUMIF(Investionen!A4:A5200,S2716,Investionen!G4:G5200),2)</f>
        <v>0</v>
      </c>
      <c r="BA2716" s="53"/>
      <c r="BB2716" s="53">
        <f>ROUND(SUMIF(Transaktionen!A4:A5200,BA2716,Transaktionen!B4:B5200),8)</f>
        <v>0</v>
      </c>
      <c r="BC2716" s="53">
        <f>ROUND(IFERROR(SUM(BB2716*(VLOOKUP(BA2716,API!1:1048576,13,FALSE))),0),2)</f>
        <v>0</v>
      </c>
    </row>
    <row r="2717" spans="18:55" x14ac:dyDescent="0.25">
      <c r="R2717" s="258"/>
      <c r="U2717">
        <f>ROUND(IFERROR(SUM(T2717*(VLOOKUP(S2717,API!1:1048576,13,FALSE))),0),2)</f>
        <v>0</v>
      </c>
      <c r="V2717">
        <f>ROUND(SUMIF(Investionen!A4:A5200,S2717,Investionen!G4:G5200),2)</f>
        <v>0</v>
      </c>
      <c r="BA2717" s="53"/>
      <c r="BB2717" s="53">
        <f>ROUND(SUMIF(Transaktionen!A4:A5200,BA2717,Transaktionen!B4:B5200),8)</f>
        <v>0</v>
      </c>
      <c r="BC2717" s="53">
        <f>ROUND(IFERROR(SUM(BB2717*(VLOOKUP(BA2717,API!1:1048576,13,FALSE))),0),2)</f>
        <v>0</v>
      </c>
    </row>
    <row r="2718" spans="18:55" x14ac:dyDescent="0.25">
      <c r="R2718" s="258"/>
      <c r="U2718">
        <f>ROUND(IFERROR(SUM(T2718*(VLOOKUP(S2718,API!1:1048576,13,FALSE))),0),2)</f>
        <v>0</v>
      </c>
      <c r="V2718">
        <f>ROUND(SUMIF(Investionen!A4:A5200,S2718,Investionen!G4:G5200),2)</f>
        <v>0</v>
      </c>
      <c r="BA2718" s="53"/>
      <c r="BB2718" s="53">
        <f>ROUND(SUMIF(Transaktionen!A4:A5200,BA2718,Transaktionen!B4:B5200),8)</f>
        <v>0</v>
      </c>
      <c r="BC2718" s="53">
        <f>ROUND(IFERROR(SUM(BB2718*(VLOOKUP(BA2718,API!1:1048576,13,FALSE))),0),2)</f>
        <v>0</v>
      </c>
    </row>
    <row r="2719" spans="18:55" x14ac:dyDescent="0.25">
      <c r="R2719" s="258"/>
      <c r="U2719">
        <f>ROUND(IFERROR(SUM(T2719*(VLOOKUP(S2719,API!1:1048576,13,FALSE))),0),2)</f>
        <v>0</v>
      </c>
      <c r="V2719">
        <f>ROUND(SUMIF(Investionen!A4:A5200,S2719,Investionen!G4:G5200),2)</f>
        <v>0</v>
      </c>
      <c r="BA2719" s="53"/>
      <c r="BB2719" s="53">
        <f>ROUND(SUMIF(Transaktionen!A4:A5200,BA2719,Transaktionen!B4:B5200),8)</f>
        <v>0</v>
      </c>
      <c r="BC2719" s="53">
        <f>ROUND(IFERROR(SUM(BB2719*(VLOOKUP(BA2719,API!1:1048576,13,FALSE))),0),2)</f>
        <v>0</v>
      </c>
    </row>
    <row r="2720" spans="18:55" x14ac:dyDescent="0.25">
      <c r="R2720" s="258"/>
      <c r="U2720">
        <f>ROUND(IFERROR(SUM(T2720*(VLOOKUP(S2720,API!1:1048576,13,FALSE))),0),2)</f>
        <v>0</v>
      </c>
      <c r="V2720">
        <f>ROUND(SUMIF(Investionen!A4:A5200,S2720,Investionen!G4:G5200),2)</f>
        <v>0</v>
      </c>
      <c r="BA2720" s="53"/>
      <c r="BB2720" s="53">
        <f>ROUND(SUMIF(Transaktionen!A4:A5200,BA2720,Transaktionen!B4:B5200),8)</f>
        <v>0</v>
      </c>
      <c r="BC2720" s="53">
        <f>ROUND(IFERROR(SUM(BB2720*(VLOOKUP(BA2720,API!1:1048576,13,FALSE))),0),2)</f>
        <v>0</v>
      </c>
    </row>
    <row r="2721" spans="18:55" x14ac:dyDescent="0.25">
      <c r="R2721" s="258"/>
      <c r="U2721">
        <f>ROUND(IFERROR(SUM(T2721*(VLOOKUP(S2721,API!1:1048576,13,FALSE))),0),2)</f>
        <v>0</v>
      </c>
      <c r="V2721">
        <f>ROUND(SUMIF(Investionen!A4:A5200,S2721,Investionen!G4:G5200),2)</f>
        <v>0</v>
      </c>
      <c r="BA2721" s="53"/>
      <c r="BB2721" s="53">
        <f>ROUND(SUMIF(Transaktionen!A4:A5200,BA2721,Transaktionen!B4:B5200),8)</f>
        <v>0</v>
      </c>
      <c r="BC2721" s="53">
        <f>ROUND(IFERROR(SUM(BB2721*(VLOOKUP(BA2721,API!1:1048576,13,FALSE))),0),2)</f>
        <v>0</v>
      </c>
    </row>
    <row r="2722" spans="18:55" x14ac:dyDescent="0.25">
      <c r="R2722" s="258"/>
      <c r="U2722">
        <f>ROUND(IFERROR(SUM(T2722*(VLOOKUP(S2722,API!1:1048576,13,FALSE))),0),2)</f>
        <v>0</v>
      </c>
      <c r="V2722">
        <f>ROUND(SUMIF(Investionen!A4:A5200,S2722,Investionen!G4:G5200),2)</f>
        <v>0</v>
      </c>
      <c r="BA2722" s="53"/>
      <c r="BB2722" s="53">
        <f>ROUND(SUMIF(Transaktionen!A4:A5200,BA2722,Transaktionen!B4:B5200),8)</f>
        <v>0</v>
      </c>
      <c r="BC2722" s="53">
        <f>ROUND(IFERROR(SUM(BB2722*(VLOOKUP(BA2722,API!1:1048576,13,FALSE))),0),2)</f>
        <v>0</v>
      </c>
    </row>
    <row r="2723" spans="18:55" x14ac:dyDescent="0.25">
      <c r="R2723" s="258"/>
      <c r="U2723">
        <f>ROUND(IFERROR(SUM(T2723*(VLOOKUP(S2723,API!1:1048576,13,FALSE))),0),2)</f>
        <v>0</v>
      </c>
      <c r="V2723">
        <f>ROUND(SUMIF(Investionen!A4:A5200,S2723,Investionen!G4:G5200),2)</f>
        <v>0</v>
      </c>
      <c r="BA2723" s="53"/>
      <c r="BB2723" s="53">
        <f>ROUND(SUMIF(Transaktionen!A4:A5200,BA2723,Transaktionen!B4:B5200),8)</f>
        <v>0</v>
      </c>
      <c r="BC2723" s="53">
        <f>ROUND(IFERROR(SUM(BB2723*(VLOOKUP(BA2723,API!1:1048576,13,FALSE))),0),2)</f>
        <v>0</v>
      </c>
    </row>
    <row r="2724" spans="18:55" x14ac:dyDescent="0.25">
      <c r="R2724" s="258"/>
      <c r="U2724">
        <f>ROUND(IFERROR(SUM(T2724*(VLOOKUP(S2724,API!1:1048576,13,FALSE))),0),2)</f>
        <v>0</v>
      </c>
      <c r="V2724">
        <f>ROUND(SUMIF(Investionen!A4:A5200,S2724,Investionen!G4:G5200),2)</f>
        <v>0</v>
      </c>
      <c r="BA2724" s="53"/>
      <c r="BB2724" s="53">
        <f>ROUND(SUMIF(Transaktionen!A4:A5200,BA2724,Transaktionen!B4:B5200),8)</f>
        <v>0</v>
      </c>
      <c r="BC2724" s="53">
        <f>ROUND(IFERROR(SUM(BB2724*(VLOOKUP(BA2724,API!1:1048576,13,FALSE))),0),2)</f>
        <v>0</v>
      </c>
    </row>
    <row r="2725" spans="18:55" x14ac:dyDescent="0.25">
      <c r="R2725" s="258"/>
      <c r="U2725">
        <f>ROUND(IFERROR(SUM(T2725*(VLOOKUP(S2725,API!1:1048576,13,FALSE))),0),2)</f>
        <v>0</v>
      </c>
      <c r="V2725">
        <f>ROUND(SUMIF(Investionen!A4:A5200,S2725,Investionen!G4:G5200),2)</f>
        <v>0</v>
      </c>
      <c r="BA2725" s="53"/>
      <c r="BB2725" s="53">
        <f>ROUND(SUMIF(Transaktionen!A4:A5200,BA2725,Transaktionen!B4:B5200),8)</f>
        <v>0</v>
      </c>
      <c r="BC2725" s="53">
        <f>ROUND(IFERROR(SUM(BB2725*(VLOOKUP(BA2725,API!1:1048576,13,FALSE))),0),2)</f>
        <v>0</v>
      </c>
    </row>
    <row r="2726" spans="18:55" x14ac:dyDescent="0.25">
      <c r="R2726" s="258"/>
      <c r="U2726">
        <f>ROUND(IFERROR(SUM(T2726*(VLOOKUP(S2726,API!1:1048576,13,FALSE))),0),2)</f>
        <v>0</v>
      </c>
      <c r="V2726">
        <f>ROUND(SUMIF(Investionen!A4:A5200,S2726,Investionen!G4:G5200),2)</f>
        <v>0</v>
      </c>
      <c r="BA2726" s="53"/>
      <c r="BB2726" s="53">
        <f>ROUND(SUMIF(Transaktionen!A4:A5200,BA2726,Transaktionen!B4:B5200),8)</f>
        <v>0</v>
      </c>
      <c r="BC2726" s="53">
        <f>ROUND(IFERROR(SUM(BB2726*(VLOOKUP(BA2726,API!1:1048576,13,FALSE))),0),2)</f>
        <v>0</v>
      </c>
    </row>
    <row r="2727" spans="18:55" x14ac:dyDescent="0.25">
      <c r="R2727" s="258"/>
      <c r="U2727">
        <f>ROUND(IFERROR(SUM(T2727*(VLOOKUP(S2727,API!1:1048576,13,FALSE))),0),2)</f>
        <v>0</v>
      </c>
      <c r="V2727">
        <f>ROUND(SUMIF(Investionen!A4:A5200,S2727,Investionen!G4:G5200),2)</f>
        <v>0</v>
      </c>
      <c r="BA2727" s="53"/>
      <c r="BB2727" s="53">
        <f>ROUND(SUMIF(Transaktionen!A4:A5200,BA2727,Transaktionen!B4:B5200),8)</f>
        <v>0</v>
      </c>
      <c r="BC2727" s="53">
        <f>ROUND(IFERROR(SUM(BB2727*(VLOOKUP(BA2727,API!1:1048576,13,FALSE))),0),2)</f>
        <v>0</v>
      </c>
    </row>
    <row r="2728" spans="18:55" x14ac:dyDescent="0.25">
      <c r="R2728" s="258"/>
      <c r="U2728">
        <f>ROUND(IFERROR(SUM(T2728*(VLOOKUP(S2728,API!1:1048576,13,FALSE))),0),2)</f>
        <v>0</v>
      </c>
      <c r="V2728">
        <f>ROUND(SUMIF(Investionen!A4:A5200,S2728,Investionen!G4:G5200),2)</f>
        <v>0</v>
      </c>
      <c r="BA2728" s="53"/>
      <c r="BB2728" s="53">
        <f>ROUND(SUMIF(Transaktionen!A4:A5200,BA2728,Transaktionen!B4:B5200),8)</f>
        <v>0</v>
      </c>
      <c r="BC2728" s="53">
        <f>ROUND(IFERROR(SUM(BB2728*(VLOOKUP(BA2728,API!1:1048576,13,FALSE))),0),2)</f>
        <v>0</v>
      </c>
    </row>
    <row r="2729" spans="18:55" x14ac:dyDescent="0.25">
      <c r="R2729" s="258"/>
      <c r="U2729">
        <f>ROUND(IFERROR(SUM(T2729*(VLOOKUP(S2729,API!1:1048576,13,FALSE))),0),2)</f>
        <v>0</v>
      </c>
      <c r="V2729">
        <f>ROUND(SUMIF(Investionen!A4:A5200,S2729,Investionen!G4:G5200),2)</f>
        <v>0</v>
      </c>
      <c r="BA2729" s="53"/>
      <c r="BB2729" s="53">
        <f>ROUND(SUMIF(Transaktionen!A4:A5200,BA2729,Transaktionen!B4:B5200),8)</f>
        <v>0</v>
      </c>
      <c r="BC2729" s="53">
        <f>ROUND(IFERROR(SUM(BB2729*(VLOOKUP(BA2729,API!1:1048576,13,FALSE))),0),2)</f>
        <v>0</v>
      </c>
    </row>
    <row r="2730" spans="18:55" x14ac:dyDescent="0.25">
      <c r="R2730" s="258"/>
      <c r="U2730">
        <f>ROUND(IFERROR(SUM(T2730*(VLOOKUP(S2730,API!1:1048576,13,FALSE))),0),2)</f>
        <v>0</v>
      </c>
      <c r="V2730">
        <f>ROUND(SUMIF(Investionen!A4:A5200,S2730,Investionen!G4:G5200),2)</f>
        <v>0</v>
      </c>
      <c r="BA2730" s="53"/>
      <c r="BB2730" s="53">
        <f>ROUND(SUMIF(Transaktionen!A4:A5200,BA2730,Transaktionen!B4:B5200),8)</f>
        <v>0</v>
      </c>
      <c r="BC2730" s="53">
        <f>ROUND(IFERROR(SUM(BB2730*(VLOOKUP(BA2730,API!1:1048576,13,FALSE))),0),2)</f>
        <v>0</v>
      </c>
    </row>
    <row r="2731" spans="18:55" x14ac:dyDescent="0.25">
      <c r="R2731" s="258"/>
      <c r="U2731">
        <f>ROUND(IFERROR(SUM(T2731*(VLOOKUP(S2731,API!1:1048576,13,FALSE))),0),2)</f>
        <v>0</v>
      </c>
      <c r="V2731">
        <f>ROUND(SUMIF(Investionen!A4:A5200,S2731,Investionen!G4:G5200),2)</f>
        <v>0</v>
      </c>
      <c r="BA2731" s="53"/>
      <c r="BB2731" s="53">
        <f>ROUND(SUMIF(Transaktionen!A4:A5200,BA2731,Transaktionen!B4:B5200),8)</f>
        <v>0</v>
      </c>
      <c r="BC2731" s="53">
        <f>ROUND(IFERROR(SUM(BB2731*(VLOOKUP(BA2731,API!1:1048576,13,FALSE))),0),2)</f>
        <v>0</v>
      </c>
    </row>
    <row r="2732" spans="18:55" x14ac:dyDescent="0.25">
      <c r="R2732" s="258"/>
      <c r="U2732">
        <f>ROUND(IFERROR(SUM(T2732*(VLOOKUP(S2732,API!1:1048576,13,FALSE))),0),2)</f>
        <v>0</v>
      </c>
      <c r="V2732">
        <f>ROUND(SUMIF(Investionen!A4:A5200,S2732,Investionen!G4:G5200),2)</f>
        <v>0</v>
      </c>
      <c r="BA2732" s="53"/>
      <c r="BB2732" s="53">
        <f>ROUND(SUMIF(Transaktionen!A4:A5200,BA2732,Transaktionen!B4:B5200),8)</f>
        <v>0</v>
      </c>
      <c r="BC2732" s="53">
        <f>ROUND(IFERROR(SUM(BB2732*(VLOOKUP(BA2732,API!1:1048576,13,FALSE))),0),2)</f>
        <v>0</v>
      </c>
    </row>
    <row r="2733" spans="18:55" x14ac:dyDescent="0.25">
      <c r="R2733" s="258"/>
      <c r="U2733">
        <f>ROUND(IFERROR(SUM(T2733*(VLOOKUP(S2733,API!1:1048576,13,FALSE))),0),2)</f>
        <v>0</v>
      </c>
      <c r="V2733">
        <f>ROUND(SUMIF(Investionen!A4:A5200,S2733,Investionen!G4:G5200),2)</f>
        <v>0</v>
      </c>
      <c r="BA2733" s="53"/>
      <c r="BB2733" s="53">
        <f>ROUND(SUMIF(Transaktionen!A4:A5200,BA2733,Transaktionen!B4:B5200),8)</f>
        <v>0</v>
      </c>
      <c r="BC2733" s="53">
        <f>ROUND(IFERROR(SUM(BB2733*(VLOOKUP(BA2733,API!1:1048576,13,FALSE))),0),2)</f>
        <v>0</v>
      </c>
    </row>
    <row r="2734" spans="18:55" x14ac:dyDescent="0.25">
      <c r="R2734" s="258"/>
      <c r="U2734">
        <f>ROUND(IFERROR(SUM(T2734*(VLOOKUP(S2734,API!1:1048576,13,FALSE))),0),2)</f>
        <v>0</v>
      </c>
      <c r="V2734">
        <f>ROUND(SUMIF(Investionen!A4:A5200,S2734,Investionen!G4:G5200),2)</f>
        <v>0</v>
      </c>
      <c r="BA2734" s="53"/>
      <c r="BB2734" s="53">
        <f>ROUND(SUMIF(Transaktionen!A4:A5200,BA2734,Transaktionen!B4:B5200),8)</f>
        <v>0</v>
      </c>
      <c r="BC2734" s="53">
        <f>ROUND(IFERROR(SUM(BB2734*(VLOOKUP(BA2734,API!1:1048576,13,FALSE))),0),2)</f>
        <v>0</v>
      </c>
    </row>
    <row r="2735" spans="18:55" x14ac:dyDescent="0.25">
      <c r="R2735" s="258"/>
      <c r="U2735">
        <f>ROUND(IFERROR(SUM(T2735*(VLOOKUP(S2735,API!1:1048576,13,FALSE))),0),2)</f>
        <v>0</v>
      </c>
      <c r="V2735">
        <f>ROUND(SUMIF(Investionen!A4:A5200,S2735,Investionen!G4:G5200),2)</f>
        <v>0</v>
      </c>
      <c r="BA2735" s="53"/>
      <c r="BB2735" s="53">
        <f>ROUND(SUMIF(Transaktionen!A4:A5200,BA2735,Transaktionen!B4:B5200),8)</f>
        <v>0</v>
      </c>
      <c r="BC2735" s="53">
        <f>ROUND(IFERROR(SUM(BB2735*(VLOOKUP(BA2735,API!1:1048576,13,FALSE))),0),2)</f>
        <v>0</v>
      </c>
    </row>
    <row r="2736" spans="18:55" x14ac:dyDescent="0.25">
      <c r="R2736" s="258"/>
      <c r="U2736">
        <f>ROUND(IFERROR(SUM(T2736*(VLOOKUP(S2736,API!1:1048576,13,FALSE))),0),2)</f>
        <v>0</v>
      </c>
      <c r="V2736">
        <f>ROUND(SUMIF(Investionen!A4:A5200,S2736,Investionen!G4:G5200),2)</f>
        <v>0</v>
      </c>
      <c r="BA2736" s="53"/>
      <c r="BB2736" s="53">
        <f>ROUND(SUMIF(Transaktionen!A4:A5200,BA2736,Transaktionen!B4:B5200),8)</f>
        <v>0</v>
      </c>
      <c r="BC2736" s="53">
        <f>ROUND(IFERROR(SUM(BB2736*(VLOOKUP(BA2736,API!1:1048576,13,FALSE))),0),2)</f>
        <v>0</v>
      </c>
    </row>
    <row r="2737" spans="18:55" x14ac:dyDescent="0.25">
      <c r="R2737" s="258"/>
      <c r="U2737">
        <f>ROUND(IFERROR(SUM(T2737*(VLOOKUP(S2737,API!1:1048576,13,FALSE))),0),2)</f>
        <v>0</v>
      </c>
      <c r="V2737">
        <f>ROUND(SUMIF(Investionen!A4:A5200,S2737,Investionen!G4:G5200),2)</f>
        <v>0</v>
      </c>
      <c r="BA2737" s="53"/>
      <c r="BB2737" s="53">
        <f>ROUND(SUMIF(Transaktionen!A4:A5200,BA2737,Transaktionen!B4:B5200),8)</f>
        <v>0</v>
      </c>
      <c r="BC2737" s="53">
        <f>ROUND(IFERROR(SUM(BB2737*(VLOOKUP(BA2737,API!1:1048576,13,FALSE))),0),2)</f>
        <v>0</v>
      </c>
    </row>
    <row r="2738" spans="18:55" x14ac:dyDescent="0.25">
      <c r="R2738" s="258"/>
      <c r="U2738">
        <f>ROUND(IFERROR(SUM(T2738*(VLOOKUP(S2738,API!1:1048576,13,FALSE))),0),2)</f>
        <v>0</v>
      </c>
      <c r="V2738">
        <f>ROUND(SUMIF(Investionen!A4:A5200,S2738,Investionen!G4:G5200),2)</f>
        <v>0</v>
      </c>
      <c r="BA2738" s="53"/>
      <c r="BB2738" s="53">
        <f>ROUND(SUMIF(Transaktionen!A4:A5200,BA2738,Transaktionen!B4:B5200),8)</f>
        <v>0</v>
      </c>
      <c r="BC2738" s="53">
        <f>ROUND(IFERROR(SUM(BB2738*(VLOOKUP(BA2738,API!1:1048576,13,FALSE))),0),2)</f>
        <v>0</v>
      </c>
    </row>
    <row r="2739" spans="18:55" x14ac:dyDescent="0.25">
      <c r="R2739" s="258"/>
      <c r="U2739">
        <f>ROUND(IFERROR(SUM(T2739*(VLOOKUP(S2739,API!1:1048576,13,FALSE))),0),2)</f>
        <v>0</v>
      </c>
      <c r="V2739">
        <f>ROUND(SUMIF(Investionen!A4:A5200,S2739,Investionen!G4:G5200),2)</f>
        <v>0</v>
      </c>
      <c r="BA2739" s="53"/>
      <c r="BB2739" s="53">
        <f>ROUND(SUMIF(Transaktionen!A4:A5200,BA2739,Transaktionen!B4:B5200),8)</f>
        <v>0</v>
      </c>
      <c r="BC2739" s="53">
        <f>ROUND(IFERROR(SUM(BB2739*(VLOOKUP(BA2739,API!1:1048576,13,FALSE))),0),2)</f>
        <v>0</v>
      </c>
    </row>
    <row r="2740" spans="18:55" x14ac:dyDescent="0.25">
      <c r="R2740" s="258"/>
      <c r="U2740">
        <f>ROUND(IFERROR(SUM(T2740*(VLOOKUP(S2740,API!1:1048576,13,FALSE))),0),2)</f>
        <v>0</v>
      </c>
      <c r="V2740">
        <f>ROUND(SUMIF(Investionen!A4:A5200,S2740,Investionen!G4:G5200),2)</f>
        <v>0</v>
      </c>
      <c r="BA2740" s="53"/>
      <c r="BB2740" s="53">
        <f>ROUND(SUMIF(Transaktionen!A4:A5200,BA2740,Transaktionen!B4:B5200),8)</f>
        <v>0</v>
      </c>
      <c r="BC2740" s="53">
        <f>ROUND(IFERROR(SUM(BB2740*(VLOOKUP(BA2740,API!1:1048576,13,FALSE))),0),2)</f>
        <v>0</v>
      </c>
    </row>
    <row r="2741" spans="18:55" x14ac:dyDescent="0.25">
      <c r="R2741" s="258"/>
      <c r="U2741">
        <f>ROUND(IFERROR(SUM(T2741*(VLOOKUP(S2741,API!1:1048576,13,FALSE))),0),2)</f>
        <v>0</v>
      </c>
      <c r="V2741">
        <f>ROUND(SUMIF(Investionen!A4:A5200,S2741,Investionen!G4:G5200),2)</f>
        <v>0</v>
      </c>
      <c r="BA2741" s="53"/>
      <c r="BB2741" s="53">
        <f>ROUND(SUMIF(Transaktionen!A4:A5200,BA2741,Transaktionen!B4:B5200),8)</f>
        <v>0</v>
      </c>
      <c r="BC2741" s="53">
        <f>ROUND(IFERROR(SUM(BB2741*(VLOOKUP(BA2741,API!1:1048576,13,FALSE))),0),2)</f>
        <v>0</v>
      </c>
    </row>
    <row r="2742" spans="18:55" x14ac:dyDescent="0.25">
      <c r="R2742" s="258"/>
      <c r="U2742">
        <f>ROUND(IFERROR(SUM(T2742*(VLOOKUP(S2742,API!1:1048576,13,FALSE))),0),2)</f>
        <v>0</v>
      </c>
      <c r="V2742">
        <f>ROUND(SUMIF(Investionen!A4:A5200,S2742,Investionen!G4:G5200),2)</f>
        <v>0</v>
      </c>
      <c r="BA2742" s="53"/>
      <c r="BB2742" s="53">
        <f>ROUND(SUMIF(Transaktionen!A4:A5200,BA2742,Transaktionen!B4:B5200),8)</f>
        <v>0</v>
      </c>
      <c r="BC2742" s="53">
        <f>ROUND(IFERROR(SUM(BB2742*(VLOOKUP(BA2742,API!1:1048576,13,FALSE))),0),2)</f>
        <v>0</v>
      </c>
    </row>
    <row r="2743" spans="18:55" x14ac:dyDescent="0.25">
      <c r="R2743" s="258"/>
      <c r="U2743">
        <f>ROUND(IFERROR(SUM(T2743*(VLOOKUP(S2743,API!1:1048576,13,FALSE))),0),2)</f>
        <v>0</v>
      </c>
      <c r="V2743">
        <f>ROUND(SUMIF(Investionen!A4:A5200,S2743,Investionen!G4:G5200),2)</f>
        <v>0</v>
      </c>
      <c r="BA2743" s="53"/>
      <c r="BB2743" s="53">
        <f>ROUND(SUMIF(Transaktionen!A4:A5200,BA2743,Transaktionen!B4:B5200),8)</f>
        <v>0</v>
      </c>
      <c r="BC2743" s="53">
        <f>ROUND(IFERROR(SUM(BB2743*(VLOOKUP(BA2743,API!1:1048576,13,FALSE))),0),2)</f>
        <v>0</v>
      </c>
    </row>
    <row r="2744" spans="18:55" x14ac:dyDescent="0.25">
      <c r="R2744" s="258"/>
      <c r="U2744">
        <f>ROUND(IFERROR(SUM(T2744*(VLOOKUP(S2744,API!1:1048576,13,FALSE))),0),2)</f>
        <v>0</v>
      </c>
      <c r="V2744">
        <f>ROUND(SUMIF(Investionen!A4:A5200,S2744,Investionen!G4:G5200),2)</f>
        <v>0</v>
      </c>
      <c r="BA2744" s="53"/>
      <c r="BB2744" s="53">
        <f>ROUND(SUMIF(Transaktionen!A4:A5200,BA2744,Transaktionen!B4:B5200),8)</f>
        <v>0</v>
      </c>
      <c r="BC2744" s="53">
        <f>ROUND(IFERROR(SUM(BB2744*(VLOOKUP(BA2744,API!1:1048576,13,FALSE))),0),2)</f>
        <v>0</v>
      </c>
    </row>
    <row r="2745" spans="18:55" x14ac:dyDescent="0.25">
      <c r="R2745" s="258"/>
      <c r="U2745">
        <f>ROUND(IFERROR(SUM(T2745*(VLOOKUP(S2745,API!1:1048576,13,FALSE))),0),2)</f>
        <v>0</v>
      </c>
      <c r="V2745">
        <f>ROUND(SUMIF(Investionen!A4:A5200,S2745,Investionen!G4:G5200),2)</f>
        <v>0</v>
      </c>
      <c r="BA2745" s="53"/>
      <c r="BB2745" s="53">
        <f>ROUND(SUMIF(Transaktionen!A4:A5200,BA2745,Transaktionen!B4:B5200),8)</f>
        <v>0</v>
      </c>
      <c r="BC2745" s="53">
        <f>ROUND(IFERROR(SUM(BB2745*(VLOOKUP(BA2745,API!1:1048576,13,FALSE))),0),2)</f>
        <v>0</v>
      </c>
    </row>
    <row r="2746" spans="18:55" x14ac:dyDescent="0.25">
      <c r="R2746" s="258"/>
      <c r="U2746">
        <f>ROUND(IFERROR(SUM(T2746*(VLOOKUP(S2746,API!1:1048576,13,FALSE))),0),2)</f>
        <v>0</v>
      </c>
      <c r="V2746">
        <f>ROUND(SUMIF(Investionen!A4:A5200,S2746,Investionen!G4:G5200),2)</f>
        <v>0</v>
      </c>
      <c r="BA2746" s="53"/>
      <c r="BB2746" s="53">
        <f>ROUND(SUMIF(Transaktionen!A4:A5200,BA2746,Transaktionen!B4:B5200),8)</f>
        <v>0</v>
      </c>
      <c r="BC2746" s="53">
        <f>ROUND(IFERROR(SUM(BB2746*(VLOOKUP(BA2746,API!1:1048576,13,FALSE))),0),2)</f>
        <v>0</v>
      </c>
    </row>
    <row r="2747" spans="18:55" x14ac:dyDescent="0.25">
      <c r="R2747" s="258"/>
      <c r="U2747">
        <f>ROUND(IFERROR(SUM(T2747*(VLOOKUP(S2747,API!1:1048576,13,FALSE))),0),2)</f>
        <v>0</v>
      </c>
      <c r="V2747">
        <f>ROUND(SUMIF(Investionen!A4:A5200,S2747,Investionen!G4:G5200),2)</f>
        <v>0</v>
      </c>
      <c r="BA2747" s="53"/>
      <c r="BB2747" s="53">
        <f>ROUND(SUMIF(Transaktionen!A4:A5200,BA2747,Transaktionen!B4:B5200),8)</f>
        <v>0</v>
      </c>
      <c r="BC2747" s="53">
        <f>ROUND(IFERROR(SUM(BB2747*(VLOOKUP(BA2747,API!1:1048576,13,FALSE))),0),2)</f>
        <v>0</v>
      </c>
    </row>
    <row r="2748" spans="18:55" x14ac:dyDescent="0.25">
      <c r="R2748" s="258"/>
      <c r="U2748">
        <f>ROUND(IFERROR(SUM(T2748*(VLOOKUP(S2748,API!1:1048576,13,FALSE))),0),2)</f>
        <v>0</v>
      </c>
      <c r="V2748">
        <f>ROUND(SUMIF(Investionen!A4:A5200,S2748,Investionen!G4:G5200),2)</f>
        <v>0</v>
      </c>
      <c r="BA2748" s="53"/>
      <c r="BB2748" s="53">
        <f>ROUND(SUMIF(Transaktionen!A4:A5200,BA2748,Transaktionen!B4:B5200),8)</f>
        <v>0</v>
      </c>
      <c r="BC2748" s="53">
        <f>ROUND(IFERROR(SUM(BB2748*(VLOOKUP(BA2748,API!1:1048576,13,FALSE))),0),2)</f>
        <v>0</v>
      </c>
    </row>
    <row r="2749" spans="18:55" x14ac:dyDescent="0.25">
      <c r="R2749" s="258"/>
      <c r="U2749">
        <f>ROUND(IFERROR(SUM(T2749*(VLOOKUP(S2749,API!1:1048576,13,FALSE))),0),2)</f>
        <v>0</v>
      </c>
      <c r="V2749">
        <f>ROUND(SUMIF(Investionen!A4:A5200,S2749,Investionen!G4:G5200),2)</f>
        <v>0</v>
      </c>
      <c r="BA2749" s="53"/>
      <c r="BB2749" s="53">
        <f>ROUND(SUMIF(Transaktionen!A4:A5200,BA2749,Transaktionen!B4:B5200),8)</f>
        <v>0</v>
      </c>
      <c r="BC2749" s="53">
        <f>ROUND(IFERROR(SUM(BB2749*(VLOOKUP(BA2749,API!1:1048576,13,FALSE))),0),2)</f>
        <v>0</v>
      </c>
    </row>
    <row r="2750" spans="18:55" x14ac:dyDescent="0.25">
      <c r="R2750" s="258"/>
      <c r="U2750">
        <f>ROUND(IFERROR(SUM(T2750*(VLOOKUP(S2750,API!1:1048576,13,FALSE))),0),2)</f>
        <v>0</v>
      </c>
      <c r="V2750">
        <f>ROUND(SUMIF(Investionen!A4:A5200,S2750,Investionen!G4:G5200),2)</f>
        <v>0</v>
      </c>
      <c r="BA2750" s="53"/>
      <c r="BB2750" s="53">
        <f>ROUND(SUMIF(Transaktionen!A4:A5200,BA2750,Transaktionen!B4:B5200),8)</f>
        <v>0</v>
      </c>
      <c r="BC2750" s="53">
        <f>ROUND(IFERROR(SUM(BB2750*(VLOOKUP(BA2750,API!1:1048576,13,FALSE))),0),2)</f>
        <v>0</v>
      </c>
    </row>
    <row r="2751" spans="18:55" x14ac:dyDescent="0.25">
      <c r="R2751" s="258"/>
      <c r="U2751">
        <f>ROUND(IFERROR(SUM(T2751*(VLOOKUP(S2751,API!1:1048576,13,FALSE))),0),2)</f>
        <v>0</v>
      </c>
      <c r="V2751">
        <f>ROUND(SUMIF(Investionen!A4:A5200,S2751,Investionen!G4:G5200),2)</f>
        <v>0</v>
      </c>
      <c r="BA2751" s="53"/>
      <c r="BB2751" s="53">
        <f>ROUND(SUMIF(Transaktionen!A4:A5200,BA2751,Transaktionen!B4:B5200),8)</f>
        <v>0</v>
      </c>
      <c r="BC2751" s="53">
        <f>ROUND(IFERROR(SUM(BB2751*(VLOOKUP(BA2751,API!1:1048576,13,FALSE))),0),2)</f>
        <v>0</v>
      </c>
    </row>
    <row r="2752" spans="18:55" x14ac:dyDescent="0.25">
      <c r="R2752" s="258"/>
      <c r="U2752">
        <f>ROUND(IFERROR(SUM(T2752*(VLOOKUP(S2752,API!1:1048576,13,FALSE))),0),2)</f>
        <v>0</v>
      </c>
      <c r="V2752">
        <f>ROUND(SUMIF(Investionen!A4:A5200,S2752,Investionen!G4:G5200),2)</f>
        <v>0</v>
      </c>
      <c r="BA2752" s="53"/>
      <c r="BB2752" s="53">
        <f>ROUND(SUMIF(Transaktionen!A4:A5200,BA2752,Transaktionen!B4:B5200),8)</f>
        <v>0</v>
      </c>
      <c r="BC2752" s="53">
        <f>ROUND(IFERROR(SUM(BB2752*(VLOOKUP(BA2752,API!1:1048576,13,FALSE))),0),2)</f>
        <v>0</v>
      </c>
    </row>
    <row r="2753" spans="18:55" x14ac:dyDescent="0.25">
      <c r="R2753" s="258"/>
      <c r="U2753">
        <f>ROUND(IFERROR(SUM(T2753*(VLOOKUP(S2753,API!1:1048576,13,FALSE))),0),2)</f>
        <v>0</v>
      </c>
      <c r="V2753">
        <f>ROUND(SUMIF(Investionen!A4:A5200,S2753,Investionen!G4:G5200),2)</f>
        <v>0</v>
      </c>
      <c r="BA2753" s="53"/>
      <c r="BB2753" s="53">
        <f>ROUND(SUMIF(Transaktionen!A4:A5200,BA2753,Transaktionen!B4:B5200),8)</f>
        <v>0</v>
      </c>
      <c r="BC2753" s="53">
        <f>ROUND(IFERROR(SUM(BB2753*(VLOOKUP(BA2753,API!1:1048576,13,FALSE))),0),2)</f>
        <v>0</v>
      </c>
    </row>
    <row r="2754" spans="18:55" x14ac:dyDescent="0.25">
      <c r="R2754" s="258"/>
      <c r="U2754">
        <f>ROUND(IFERROR(SUM(T2754*(VLOOKUP(S2754,API!1:1048576,13,FALSE))),0),2)</f>
        <v>0</v>
      </c>
      <c r="V2754">
        <f>ROUND(SUMIF(Investionen!A4:A5200,S2754,Investionen!G4:G5200),2)</f>
        <v>0</v>
      </c>
      <c r="BA2754" s="53"/>
      <c r="BB2754" s="53">
        <f>ROUND(SUMIF(Transaktionen!A4:A5200,BA2754,Transaktionen!B4:B5200),8)</f>
        <v>0</v>
      </c>
      <c r="BC2754" s="53">
        <f>ROUND(IFERROR(SUM(BB2754*(VLOOKUP(BA2754,API!1:1048576,13,FALSE))),0),2)</f>
        <v>0</v>
      </c>
    </row>
    <row r="2755" spans="18:55" x14ac:dyDescent="0.25">
      <c r="R2755" s="258"/>
      <c r="U2755">
        <f>ROUND(IFERROR(SUM(T2755*(VLOOKUP(S2755,API!1:1048576,13,FALSE))),0),2)</f>
        <v>0</v>
      </c>
      <c r="V2755">
        <f>ROUND(SUMIF(Investionen!A4:A5200,S2755,Investionen!G4:G5200),2)</f>
        <v>0</v>
      </c>
      <c r="BA2755" s="53"/>
      <c r="BB2755" s="53">
        <f>ROUND(SUMIF(Transaktionen!A4:A5200,BA2755,Transaktionen!B4:B5200),8)</f>
        <v>0</v>
      </c>
      <c r="BC2755" s="53">
        <f>ROUND(IFERROR(SUM(BB2755*(VLOOKUP(BA2755,API!1:1048576,13,FALSE))),0),2)</f>
        <v>0</v>
      </c>
    </row>
    <row r="2756" spans="18:55" x14ac:dyDescent="0.25">
      <c r="R2756" s="258"/>
      <c r="U2756">
        <f>ROUND(IFERROR(SUM(T2756*(VLOOKUP(S2756,API!1:1048576,13,FALSE))),0),2)</f>
        <v>0</v>
      </c>
      <c r="V2756">
        <f>ROUND(SUMIF(Investionen!A4:A5200,S2756,Investionen!G4:G5200),2)</f>
        <v>0</v>
      </c>
      <c r="BA2756" s="53"/>
      <c r="BB2756" s="53">
        <f>ROUND(SUMIF(Transaktionen!A4:A5200,BA2756,Transaktionen!B4:B5200),8)</f>
        <v>0</v>
      </c>
      <c r="BC2756" s="53">
        <f>ROUND(IFERROR(SUM(BB2756*(VLOOKUP(BA2756,API!1:1048576,13,FALSE))),0),2)</f>
        <v>0</v>
      </c>
    </row>
    <row r="2757" spans="18:55" x14ac:dyDescent="0.25">
      <c r="R2757" s="258"/>
      <c r="U2757">
        <f>ROUND(IFERROR(SUM(T2757*(VLOOKUP(S2757,API!1:1048576,13,FALSE))),0),2)</f>
        <v>0</v>
      </c>
      <c r="V2757">
        <f>ROUND(SUMIF(Investionen!A4:A5200,S2757,Investionen!G4:G5200),2)</f>
        <v>0</v>
      </c>
      <c r="BA2757" s="53"/>
      <c r="BB2757" s="53">
        <f>ROUND(SUMIF(Transaktionen!A4:A5200,BA2757,Transaktionen!B4:B5200),8)</f>
        <v>0</v>
      </c>
      <c r="BC2757" s="53">
        <f>ROUND(IFERROR(SUM(BB2757*(VLOOKUP(BA2757,API!1:1048576,13,FALSE))),0),2)</f>
        <v>0</v>
      </c>
    </row>
    <row r="2758" spans="18:55" x14ac:dyDescent="0.25">
      <c r="R2758" s="258"/>
      <c r="U2758">
        <f>ROUND(IFERROR(SUM(T2758*(VLOOKUP(S2758,API!1:1048576,13,FALSE))),0),2)</f>
        <v>0</v>
      </c>
      <c r="V2758">
        <f>ROUND(SUMIF(Investionen!A4:A5200,S2758,Investionen!G4:G5200),2)</f>
        <v>0</v>
      </c>
      <c r="BA2758" s="53"/>
      <c r="BB2758" s="53">
        <f>ROUND(SUMIF(Transaktionen!A4:A5200,BA2758,Transaktionen!B4:B5200),8)</f>
        <v>0</v>
      </c>
      <c r="BC2758" s="53">
        <f>ROUND(IFERROR(SUM(BB2758*(VLOOKUP(BA2758,API!1:1048576,13,FALSE))),0),2)</f>
        <v>0</v>
      </c>
    </row>
    <row r="2759" spans="18:55" x14ac:dyDescent="0.25">
      <c r="R2759" s="258"/>
      <c r="U2759">
        <f>ROUND(IFERROR(SUM(T2759*(VLOOKUP(S2759,API!1:1048576,13,FALSE))),0),2)</f>
        <v>0</v>
      </c>
      <c r="V2759">
        <f>ROUND(SUMIF(Investionen!A4:A5200,S2759,Investionen!G4:G5200),2)</f>
        <v>0</v>
      </c>
      <c r="BA2759" s="53"/>
      <c r="BB2759" s="53">
        <f>ROUND(SUMIF(Transaktionen!A4:A5200,BA2759,Transaktionen!B4:B5200),8)</f>
        <v>0</v>
      </c>
      <c r="BC2759" s="53">
        <f>ROUND(IFERROR(SUM(BB2759*(VLOOKUP(BA2759,API!1:1048576,13,FALSE))),0),2)</f>
        <v>0</v>
      </c>
    </row>
    <row r="2760" spans="18:55" x14ac:dyDescent="0.25">
      <c r="R2760" s="258"/>
      <c r="U2760">
        <f>ROUND(IFERROR(SUM(T2760*(VLOOKUP(S2760,API!1:1048576,13,FALSE))),0),2)</f>
        <v>0</v>
      </c>
      <c r="V2760">
        <f>ROUND(SUMIF(Investionen!A4:A5200,S2760,Investionen!G4:G5200),2)</f>
        <v>0</v>
      </c>
      <c r="BA2760" s="53"/>
      <c r="BB2760" s="53">
        <f>ROUND(SUMIF(Transaktionen!A4:A5200,BA2760,Transaktionen!B4:B5200),8)</f>
        <v>0</v>
      </c>
      <c r="BC2760" s="53">
        <f>ROUND(IFERROR(SUM(BB2760*(VLOOKUP(BA2760,API!1:1048576,13,FALSE))),0),2)</f>
        <v>0</v>
      </c>
    </row>
    <row r="2761" spans="18:55" x14ac:dyDescent="0.25">
      <c r="R2761" s="258"/>
      <c r="U2761">
        <f>ROUND(IFERROR(SUM(T2761*(VLOOKUP(S2761,API!1:1048576,13,FALSE))),0),2)</f>
        <v>0</v>
      </c>
      <c r="V2761">
        <f>ROUND(SUMIF(Investionen!A4:A5200,S2761,Investionen!G4:G5200),2)</f>
        <v>0</v>
      </c>
      <c r="BA2761" s="53"/>
      <c r="BB2761" s="53">
        <f>ROUND(SUMIF(Transaktionen!A4:A5200,BA2761,Transaktionen!B4:B5200),8)</f>
        <v>0</v>
      </c>
      <c r="BC2761" s="53">
        <f>ROUND(IFERROR(SUM(BB2761*(VLOOKUP(BA2761,API!1:1048576,13,FALSE))),0),2)</f>
        <v>0</v>
      </c>
    </row>
    <row r="2762" spans="18:55" x14ac:dyDescent="0.25">
      <c r="R2762" s="258"/>
      <c r="U2762">
        <f>ROUND(IFERROR(SUM(T2762*(VLOOKUP(S2762,API!1:1048576,13,FALSE))),0),2)</f>
        <v>0</v>
      </c>
      <c r="V2762">
        <f>ROUND(SUMIF(Investionen!A4:A5200,S2762,Investionen!G4:G5200),2)</f>
        <v>0</v>
      </c>
      <c r="BA2762" s="53"/>
      <c r="BB2762" s="53">
        <f>ROUND(SUMIF(Transaktionen!A4:A5200,BA2762,Transaktionen!B4:B5200),8)</f>
        <v>0</v>
      </c>
      <c r="BC2762" s="53">
        <f>ROUND(IFERROR(SUM(BB2762*(VLOOKUP(BA2762,API!1:1048576,13,FALSE))),0),2)</f>
        <v>0</v>
      </c>
    </row>
    <row r="2763" spans="18:55" x14ac:dyDescent="0.25">
      <c r="R2763" s="258"/>
      <c r="U2763">
        <f>ROUND(IFERROR(SUM(T2763*(VLOOKUP(S2763,API!1:1048576,13,FALSE))),0),2)</f>
        <v>0</v>
      </c>
      <c r="V2763">
        <f>ROUND(SUMIF(Investionen!A4:A5200,S2763,Investionen!G4:G5200),2)</f>
        <v>0</v>
      </c>
      <c r="BA2763" s="53"/>
      <c r="BB2763" s="53">
        <f>ROUND(SUMIF(Transaktionen!A4:A5200,BA2763,Transaktionen!B4:B5200),8)</f>
        <v>0</v>
      </c>
      <c r="BC2763" s="53">
        <f>ROUND(IFERROR(SUM(BB2763*(VLOOKUP(BA2763,API!1:1048576,13,FALSE))),0),2)</f>
        <v>0</v>
      </c>
    </row>
    <row r="2764" spans="18:55" x14ac:dyDescent="0.25">
      <c r="R2764" s="258"/>
      <c r="U2764">
        <f>ROUND(IFERROR(SUM(T2764*(VLOOKUP(S2764,API!1:1048576,13,FALSE))),0),2)</f>
        <v>0</v>
      </c>
      <c r="V2764">
        <f>ROUND(SUMIF(Investionen!A4:A5200,S2764,Investionen!G4:G5200),2)</f>
        <v>0</v>
      </c>
      <c r="BA2764" s="53"/>
      <c r="BB2764" s="53">
        <f>ROUND(SUMIF(Transaktionen!A4:A5200,BA2764,Transaktionen!B4:B5200),8)</f>
        <v>0</v>
      </c>
      <c r="BC2764" s="53">
        <f>ROUND(IFERROR(SUM(BB2764*(VLOOKUP(BA2764,API!1:1048576,13,FALSE))),0),2)</f>
        <v>0</v>
      </c>
    </row>
    <row r="2765" spans="18:55" x14ac:dyDescent="0.25">
      <c r="R2765" s="258"/>
      <c r="U2765">
        <f>ROUND(IFERROR(SUM(T2765*(VLOOKUP(S2765,API!1:1048576,13,FALSE))),0),2)</f>
        <v>0</v>
      </c>
      <c r="V2765">
        <f>ROUND(SUMIF(Investionen!A4:A5200,S2765,Investionen!G4:G5200),2)</f>
        <v>0</v>
      </c>
      <c r="BA2765" s="53"/>
      <c r="BB2765" s="53">
        <f>ROUND(SUMIF(Transaktionen!A4:A5200,BA2765,Transaktionen!B4:B5200),8)</f>
        <v>0</v>
      </c>
      <c r="BC2765" s="53">
        <f>ROUND(IFERROR(SUM(BB2765*(VLOOKUP(BA2765,API!1:1048576,13,FALSE))),0),2)</f>
        <v>0</v>
      </c>
    </row>
    <row r="2766" spans="18:55" x14ac:dyDescent="0.25">
      <c r="R2766" s="258"/>
      <c r="U2766">
        <f>ROUND(IFERROR(SUM(T2766*(VLOOKUP(S2766,API!1:1048576,13,FALSE))),0),2)</f>
        <v>0</v>
      </c>
      <c r="V2766">
        <f>ROUND(SUMIF(Investionen!A4:A5200,S2766,Investionen!G4:G5200),2)</f>
        <v>0</v>
      </c>
      <c r="BA2766" s="53"/>
      <c r="BB2766" s="53">
        <f>ROUND(SUMIF(Transaktionen!A4:A5200,BA2766,Transaktionen!B4:B5200),8)</f>
        <v>0</v>
      </c>
      <c r="BC2766" s="53">
        <f>ROUND(IFERROR(SUM(BB2766*(VLOOKUP(BA2766,API!1:1048576,13,FALSE))),0),2)</f>
        <v>0</v>
      </c>
    </row>
    <row r="2767" spans="18:55" x14ac:dyDescent="0.25">
      <c r="R2767" s="258"/>
      <c r="U2767">
        <f>ROUND(IFERROR(SUM(T2767*(VLOOKUP(S2767,API!1:1048576,13,FALSE))),0),2)</f>
        <v>0</v>
      </c>
      <c r="V2767">
        <f>ROUND(SUMIF(Investionen!A4:A5200,S2767,Investionen!G4:G5200),2)</f>
        <v>0</v>
      </c>
      <c r="BA2767" s="53"/>
      <c r="BB2767" s="53">
        <f>ROUND(SUMIF(Transaktionen!A4:A5200,BA2767,Transaktionen!B4:B5200),8)</f>
        <v>0</v>
      </c>
      <c r="BC2767" s="53">
        <f>ROUND(IFERROR(SUM(BB2767*(VLOOKUP(BA2767,API!1:1048576,13,FALSE))),0),2)</f>
        <v>0</v>
      </c>
    </row>
    <row r="2768" spans="18:55" x14ac:dyDescent="0.25">
      <c r="R2768" s="258"/>
      <c r="U2768">
        <f>ROUND(IFERROR(SUM(T2768*(VLOOKUP(S2768,API!1:1048576,13,FALSE))),0),2)</f>
        <v>0</v>
      </c>
      <c r="V2768">
        <f>ROUND(SUMIF(Investionen!A4:A5200,S2768,Investionen!G4:G5200),2)</f>
        <v>0</v>
      </c>
      <c r="BA2768" s="53"/>
      <c r="BB2768" s="53">
        <f>ROUND(SUMIF(Transaktionen!A4:A5200,BA2768,Transaktionen!B4:B5200),8)</f>
        <v>0</v>
      </c>
      <c r="BC2768" s="53">
        <f>ROUND(IFERROR(SUM(BB2768*(VLOOKUP(BA2768,API!1:1048576,13,FALSE))),0),2)</f>
        <v>0</v>
      </c>
    </row>
    <row r="2769" spans="18:55" x14ac:dyDescent="0.25">
      <c r="R2769" s="258"/>
      <c r="U2769">
        <f>ROUND(IFERROR(SUM(T2769*(VLOOKUP(S2769,API!1:1048576,13,FALSE))),0),2)</f>
        <v>0</v>
      </c>
      <c r="V2769">
        <f>ROUND(SUMIF(Investionen!A4:A5200,S2769,Investionen!G4:G5200),2)</f>
        <v>0</v>
      </c>
      <c r="BA2769" s="53"/>
      <c r="BB2769" s="53">
        <f>ROUND(SUMIF(Transaktionen!A4:A5200,BA2769,Transaktionen!B4:B5200),8)</f>
        <v>0</v>
      </c>
      <c r="BC2769" s="53">
        <f>ROUND(IFERROR(SUM(BB2769*(VLOOKUP(BA2769,API!1:1048576,13,FALSE))),0),2)</f>
        <v>0</v>
      </c>
    </row>
    <row r="2770" spans="18:55" x14ac:dyDescent="0.25">
      <c r="R2770" s="258"/>
      <c r="U2770">
        <f>ROUND(IFERROR(SUM(T2770*(VLOOKUP(S2770,API!1:1048576,13,FALSE))),0),2)</f>
        <v>0</v>
      </c>
      <c r="V2770">
        <f>ROUND(SUMIF(Investionen!A4:A5200,S2770,Investionen!G4:G5200),2)</f>
        <v>0</v>
      </c>
      <c r="BA2770" s="53"/>
      <c r="BB2770" s="53">
        <f>ROUND(SUMIF(Transaktionen!A4:A5200,BA2770,Transaktionen!B4:B5200),8)</f>
        <v>0</v>
      </c>
      <c r="BC2770" s="53">
        <f>ROUND(IFERROR(SUM(BB2770*(VLOOKUP(BA2770,API!1:1048576,13,FALSE))),0),2)</f>
        <v>0</v>
      </c>
    </row>
    <row r="2771" spans="18:55" x14ac:dyDescent="0.25">
      <c r="R2771" s="258"/>
      <c r="U2771">
        <f>ROUND(IFERROR(SUM(T2771*(VLOOKUP(S2771,API!1:1048576,13,FALSE))),0),2)</f>
        <v>0</v>
      </c>
      <c r="V2771">
        <f>ROUND(SUMIF(Investionen!A4:A5200,S2771,Investionen!G4:G5200),2)</f>
        <v>0</v>
      </c>
      <c r="BA2771" s="53"/>
      <c r="BB2771" s="53">
        <f>ROUND(SUMIF(Transaktionen!A4:A5200,BA2771,Transaktionen!B4:B5200),8)</f>
        <v>0</v>
      </c>
      <c r="BC2771" s="53">
        <f>ROUND(IFERROR(SUM(BB2771*(VLOOKUP(BA2771,API!1:1048576,13,FALSE))),0),2)</f>
        <v>0</v>
      </c>
    </row>
    <row r="2772" spans="18:55" x14ac:dyDescent="0.25">
      <c r="R2772" s="258"/>
      <c r="U2772">
        <f>ROUND(IFERROR(SUM(T2772*(VLOOKUP(S2772,API!1:1048576,13,FALSE))),0),2)</f>
        <v>0</v>
      </c>
      <c r="V2772">
        <f>ROUND(SUMIF(Investionen!A4:A5200,S2772,Investionen!G4:G5200),2)</f>
        <v>0</v>
      </c>
      <c r="BA2772" s="53"/>
      <c r="BB2772" s="53">
        <f>ROUND(SUMIF(Transaktionen!A4:A5200,BA2772,Transaktionen!B4:B5200),8)</f>
        <v>0</v>
      </c>
      <c r="BC2772" s="53">
        <f>ROUND(IFERROR(SUM(BB2772*(VLOOKUP(BA2772,API!1:1048576,13,FALSE))),0),2)</f>
        <v>0</v>
      </c>
    </row>
    <row r="2773" spans="18:55" x14ac:dyDescent="0.25">
      <c r="R2773" s="258"/>
      <c r="U2773">
        <f>ROUND(IFERROR(SUM(T2773*(VLOOKUP(S2773,API!1:1048576,13,FALSE))),0),2)</f>
        <v>0</v>
      </c>
      <c r="V2773">
        <f>ROUND(SUMIF(Investionen!A4:A5200,S2773,Investionen!G4:G5200),2)</f>
        <v>0</v>
      </c>
      <c r="BA2773" s="53"/>
      <c r="BB2773" s="53">
        <f>ROUND(SUMIF(Transaktionen!A4:A5200,BA2773,Transaktionen!B4:B5200),8)</f>
        <v>0</v>
      </c>
      <c r="BC2773" s="53">
        <f>ROUND(IFERROR(SUM(BB2773*(VLOOKUP(BA2773,API!1:1048576,13,FALSE))),0),2)</f>
        <v>0</v>
      </c>
    </row>
    <row r="2774" spans="18:55" x14ac:dyDescent="0.25">
      <c r="R2774" s="258"/>
      <c r="U2774">
        <f>ROUND(IFERROR(SUM(T2774*(VLOOKUP(S2774,API!1:1048576,13,FALSE))),0),2)</f>
        <v>0</v>
      </c>
      <c r="V2774">
        <f>ROUND(SUMIF(Investionen!A4:A5200,S2774,Investionen!G4:G5200),2)</f>
        <v>0</v>
      </c>
      <c r="BA2774" s="53"/>
      <c r="BB2774" s="53">
        <f>ROUND(SUMIF(Transaktionen!A4:A5200,BA2774,Transaktionen!B4:B5200),8)</f>
        <v>0</v>
      </c>
      <c r="BC2774" s="53">
        <f>ROUND(IFERROR(SUM(BB2774*(VLOOKUP(BA2774,API!1:1048576,13,FALSE))),0),2)</f>
        <v>0</v>
      </c>
    </row>
    <row r="2775" spans="18:55" x14ac:dyDescent="0.25">
      <c r="R2775" s="258"/>
      <c r="U2775">
        <f>ROUND(IFERROR(SUM(T2775*(VLOOKUP(S2775,API!1:1048576,13,FALSE))),0),2)</f>
        <v>0</v>
      </c>
      <c r="V2775">
        <f>ROUND(SUMIF(Investionen!A4:A5200,S2775,Investionen!G4:G5200),2)</f>
        <v>0</v>
      </c>
      <c r="BA2775" s="53"/>
      <c r="BB2775" s="53">
        <f>ROUND(SUMIF(Transaktionen!A4:A5200,BA2775,Transaktionen!B4:B5200),8)</f>
        <v>0</v>
      </c>
      <c r="BC2775" s="53">
        <f>ROUND(IFERROR(SUM(BB2775*(VLOOKUP(BA2775,API!1:1048576,13,FALSE))),0),2)</f>
        <v>0</v>
      </c>
    </row>
    <row r="2776" spans="18:55" x14ac:dyDescent="0.25">
      <c r="R2776" s="258"/>
      <c r="U2776">
        <f>ROUND(IFERROR(SUM(T2776*(VLOOKUP(S2776,API!1:1048576,13,FALSE))),0),2)</f>
        <v>0</v>
      </c>
      <c r="V2776">
        <f>ROUND(SUMIF(Investionen!A4:A5200,S2776,Investionen!G4:G5200),2)</f>
        <v>0</v>
      </c>
      <c r="BA2776" s="53"/>
      <c r="BB2776" s="53">
        <f>ROUND(SUMIF(Transaktionen!A4:A5200,BA2776,Transaktionen!B4:B5200),8)</f>
        <v>0</v>
      </c>
      <c r="BC2776" s="53">
        <f>ROUND(IFERROR(SUM(BB2776*(VLOOKUP(BA2776,API!1:1048576,13,FALSE))),0),2)</f>
        <v>0</v>
      </c>
    </row>
    <row r="2777" spans="18:55" x14ac:dyDescent="0.25">
      <c r="R2777" s="258"/>
      <c r="U2777">
        <f>ROUND(IFERROR(SUM(T2777*(VLOOKUP(S2777,API!1:1048576,13,FALSE))),0),2)</f>
        <v>0</v>
      </c>
      <c r="V2777">
        <f>ROUND(SUMIF(Investionen!A4:A5200,S2777,Investionen!G4:G5200),2)</f>
        <v>0</v>
      </c>
      <c r="BA2777" s="53"/>
      <c r="BB2777" s="53">
        <f>ROUND(SUMIF(Transaktionen!A4:A5200,BA2777,Transaktionen!B4:B5200),8)</f>
        <v>0</v>
      </c>
      <c r="BC2777" s="53">
        <f>ROUND(IFERROR(SUM(BB2777*(VLOOKUP(BA2777,API!1:1048576,13,FALSE))),0),2)</f>
        <v>0</v>
      </c>
    </row>
    <row r="2778" spans="18:55" x14ac:dyDescent="0.25">
      <c r="R2778" s="258"/>
      <c r="U2778">
        <f>ROUND(IFERROR(SUM(T2778*(VLOOKUP(S2778,API!1:1048576,13,FALSE))),0),2)</f>
        <v>0</v>
      </c>
      <c r="V2778">
        <f>ROUND(SUMIF(Investionen!A4:A5200,S2778,Investionen!G4:G5200),2)</f>
        <v>0</v>
      </c>
      <c r="BA2778" s="53"/>
      <c r="BB2778" s="53">
        <f>ROUND(SUMIF(Transaktionen!A4:A5200,BA2778,Transaktionen!B4:B5200),8)</f>
        <v>0</v>
      </c>
      <c r="BC2778" s="53">
        <f>ROUND(IFERROR(SUM(BB2778*(VLOOKUP(BA2778,API!1:1048576,13,FALSE))),0),2)</f>
        <v>0</v>
      </c>
    </row>
    <row r="2779" spans="18:55" x14ac:dyDescent="0.25">
      <c r="R2779" s="258"/>
      <c r="U2779">
        <f>ROUND(IFERROR(SUM(T2779*(VLOOKUP(S2779,API!1:1048576,13,FALSE))),0),2)</f>
        <v>0</v>
      </c>
      <c r="V2779">
        <f>ROUND(SUMIF(Investionen!A4:A5200,S2779,Investionen!G4:G5200),2)</f>
        <v>0</v>
      </c>
      <c r="BA2779" s="53"/>
      <c r="BB2779" s="53">
        <f>ROUND(SUMIF(Transaktionen!A4:A5200,BA2779,Transaktionen!B4:B5200),8)</f>
        <v>0</v>
      </c>
      <c r="BC2779" s="53">
        <f>ROUND(IFERROR(SUM(BB2779*(VLOOKUP(BA2779,API!1:1048576,13,FALSE))),0),2)</f>
        <v>0</v>
      </c>
    </row>
    <row r="2780" spans="18:55" x14ac:dyDescent="0.25">
      <c r="R2780" s="258"/>
      <c r="U2780">
        <f>ROUND(IFERROR(SUM(T2780*(VLOOKUP(S2780,API!1:1048576,13,FALSE))),0),2)</f>
        <v>0</v>
      </c>
      <c r="V2780">
        <f>ROUND(SUMIF(Investionen!A4:A5200,S2780,Investionen!G4:G5200),2)</f>
        <v>0</v>
      </c>
      <c r="BA2780" s="53"/>
      <c r="BB2780" s="53">
        <f>ROUND(SUMIF(Transaktionen!A4:A5200,BA2780,Transaktionen!B4:B5200),8)</f>
        <v>0</v>
      </c>
      <c r="BC2780" s="53">
        <f>ROUND(IFERROR(SUM(BB2780*(VLOOKUP(BA2780,API!1:1048576,13,FALSE))),0),2)</f>
        <v>0</v>
      </c>
    </row>
    <row r="2781" spans="18:55" x14ac:dyDescent="0.25">
      <c r="R2781" s="258"/>
      <c r="U2781">
        <f>ROUND(IFERROR(SUM(T2781*(VLOOKUP(S2781,API!1:1048576,13,FALSE))),0),2)</f>
        <v>0</v>
      </c>
      <c r="V2781">
        <f>ROUND(SUMIF(Investionen!A4:A5200,S2781,Investionen!G4:G5200),2)</f>
        <v>0</v>
      </c>
      <c r="BA2781" s="53"/>
      <c r="BB2781" s="53">
        <f>ROUND(SUMIF(Transaktionen!A4:A5200,BA2781,Transaktionen!B4:B5200),8)</f>
        <v>0</v>
      </c>
      <c r="BC2781" s="53">
        <f>ROUND(IFERROR(SUM(BB2781*(VLOOKUP(BA2781,API!1:1048576,13,FALSE))),0),2)</f>
        <v>0</v>
      </c>
    </row>
    <row r="2782" spans="18:55" x14ac:dyDescent="0.25">
      <c r="R2782" s="258"/>
      <c r="U2782">
        <f>ROUND(IFERROR(SUM(T2782*(VLOOKUP(S2782,API!1:1048576,13,FALSE))),0),2)</f>
        <v>0</v>
      </c>
      <c r="V2782">
        <f>ROUND(SUMIF(Investionen!A4:A5200,S2782,Investionen!G4:G5200),2)</f>
        <v>0</v>
      </c>
      <c r="BA2782" s="53"/>
      <c r="BB2782" s="53">
        <f>ROUND(SUMIF(Transaktionen!A4:A5200,BA2782,Transaktionen!B4:B5200),8)</f>
        <v>0</v>
      </c>
      <c r="BC2782" s="53">
        <f>ROUND(IFERROR(SUM(BB2782*(VLOOKUP(BA2782,API!1:1048576,13,FALSE))),0),2)</f>
        <v>0</v>
      </c>
    </row>
    <row r="2783" spans="18:55" x14ac:dyDescent="0.25">
      <c r="R2783" s="258"/>
      <c r="U2783">
        <f>ROUND(IFERROR(SUM(T2783*(VLOOKUP(S2783,API!1:1048576,13,FALSE))),0),2)</f>
        <v>0</v>
      </c>
      <c r="V2783">
        <f>ROUND(SUMIF(Investionen!A4:A5200,S2783,Investionen!G4:G5200),2)</f>
        <v>0</v>
      </c>
      <c r="BA2783" s="53"/>
      <c r="BB2783" s="53">
        <f>ROUND(SUMIF(Transaktionen!A4:A5200,BA2783,Transaktionen!B4:B5200),8)</f>
        <v>0</v>
      </c>
      <c r="BC2783" s="53">
        <f>ROUND(IFERROR(SUM(BB2783*(VLOOKUP(BA2783,API!1:1048576,13,FALSE))),0),2)</f>
        <v>0</v>
      </c>
    </row>
    <row r="2784" spans="18:55" x14ac:dyDescent="0.25">
      <c r="R2784" s="258"/>
      <c r="U2784">
        <f>ROUND(IFERROR(SUM(T2784*(VLOOKUP(S2784,API!1:1048576,13,FALSE))),0),2)</f>
        <v>0</v>
      </c>
      <c r="V2784">
        <f>ROUND(SUMIF(Investionen!A4:A5200,S2784,Investionen!G4:G5200),2)</f>
        <v>0</v>
      </c>
      <c r="BA2784" s="53"/>
      <c r="BB2784" s="53">
        <f>ROUND(SUMIF(Transaktionen!A4:A5200,BA2784,Transaktionen!B4:B5200),8)</f>
        <v>0</v>
      </c>
      <c r="BC2784" s="53">
        <f>ROUND(IFERROR(SUM(BB2784*(VLOOKUP(BA2784,API!1:1048576,13,FALSE))),0),2)</f>
        <v>0</v>
      </c>
    </row>
    <row r="2785" spans="18:55" x14ac:dyDescent="0.25">
      <c r="R2785" s="258"/>
      <c r="U2785">
        <f>ROUND(IFERROR(SUM(T2785*(VLOOKUP(S2785,API!1:1048576,13,FALSE))),0),2)</f>
        <v>0</v>
      </c>
      <c r="V2785">
        <f>ROUND(SUMIF(Investionen!A4:A5200,S2785,Investionen!G4:G5200),2)</f>
        <v>0</v>
      </c>
      <c r="BA2785" s="53"/>
      <c r="BB2785" s="53">
        <f>ROUND(SUMIF(Transaktionen!A4:A5200,BA2785,Transaktionen!B4:B5200),8)</f>
        <v>0</v>
      </c>
      <c r="BC2785" s="53">
        <f>ROUND(IFERROR(SUM(BB2785*(VLOOKUP(BA2785,API!1:1048576,13,FALSE))),0),2)</f>
        <v>0</v>
      </c>
    </row>
    <row r="2786" spans="18:55" x14ac:dyDescent="0.25">
      <c r="R2786" s="258"/>
      <c r="U2786">
        <f>ROUND(IFERROR(SUM(T2786*(VLOOKUP(S2786,API!1:1048576,13,FALSE))),0),2)</f>
        <v>0</v>
      </c>
      <c r="V2786">
        <f>ROUND(SUMIF(Investionen!A4:A5200,S2786,Investionen!G4:G5200),2)</f>
        <v>0</v>
      </c>
      <c r="BA2786" s="53"/>
      <c r="BB2786" s="53">
        <f>ROUND(SUMIF(Transaktionen!A4:A5200,BA2786,Transaktionen!B4:B5200),8)</f>
        <v>0</v>
      </c>
      <c r="BC2786" s="53">
        <f>ROUND(IFERROR(SUM(BB2786*(VLOOKUP(BA2786,API!1:1048576,13,FALSE))),0),2)</f>
        <v>0</v>
      </c>
    </row>
    <row r="2787" spans="18:55" x14ac:dyDescent="0.25">
      <c r="R2787" s="258"/>
      <c r="U2787">
        <f>ROUND(IFERROR(SUM(T2787*(VLOOKUP(S2787,API!1:1048576,13,FALSE))),0),2)</f>
        <v>0</v>
      </c>
      <c r="V2787">
        <f>ROUND(SUMIF(Investionen!A4:A5200,S2787,Investionen!G4:G5200),2)</f>
        <v>0</v>
      </c>
      <c r="BA2787" s="53"/>
      <c r="BB2787" s="53">
        <f>ROUND(SUMIF(Transaktionen!A4:A5200,BA2787,Transaktionen!B4:B5200),8)</f>
        <v>0</v>
      </c>
      <c r="BC2787" s="53">
        <f>ROUND(IFERROR(SUM(BB2787*(VLOOKUP(BA2787,API!1:1048576,13,FALSE))),0),2)</f>
        <v>0</v>
      </c>
    </row>
    <row r="2788" spans="18:55" x14ac:dyDescent="0.25">
      <c r="R2788" s="258"/>
      <c r="U2788">
        <f>ROUND(IFERROR(SUM(T2788*(VLOOKUP(S2788,API!1:1048576,13,FALSE))),0),2)</f>
        <v>0</v>
      </c>
      <c r="V2788">
        <f>ROUND(SUMIF(Investionen!A4:A5200,S2788,Investionen!G4:G5200),2)</f>
        <v>0</v>
      </c>
      <c r="BA2788" s="53"/>
      <c r="BB2788" s="53">
        <f>ROUND(SUMIF(Transaktionen!A4:A5200,BA2788,Transaktionen!B4:B5200),8)</f>
        <v>0</v>
      </c>
      <c r="BC2788" s="53">
        <f>ROUND(IFERROR(SUM(BB2788*(VLOOKUP(BA2788,API!1:1048576,13,FALSE))),0),2)</f>
        <v>0</v>
      </c>
    </row>
    <row r="2789" spans="18:55" x14ac:dyDescent="0.25">
      <c r="R2789" s="258"/>
      <c r="U2789">
        <f>ROUND(IFERROR(SUM(T2789*(VLOOKUP(S2789,API!1:1048576,13,FALSE))),0),2)</f>
        <v>0</v>
      </c>
      <c r="V2789">
        <f>ROUND(SUMIF(Investionen!A4:A5200,S2789,Investionen!G4:G5200),2)</f>
        <v>0</v>
      </c>
      <c r="BA2789" s="53"/>
      <c r="BB2789" s="53">
        <f>ROUND(SUMIF(Transaktionen!A4:A5200,BA2789,Transaktionen!B4:B5200),8)</f>
        <v>0</v>
      </c>
      <c r="BC2789" s="53">
        <f>ROUND(IFERROR(SUM(BB2789*(VLOOKUP(BA2789,API!1:1048576,13,FALSE))),0),2)</f>
        <v>0</v>
      </c>
    </row>
    <row r="2790" spans="18:55" x14ac:dyDescent="0.25">
      <c r="R2790" s="258"/>
      <c r="U2790">
        <f>ROUND(IFERROR(SUM(T2790*(VLOOKUP(S2790,API!1:1048576,13,FALSE))),0),2)</f>
        <v>0</v>
      </c>
      <c r="V2790">
        <f>ROUND(SUMIF(Investionen!A4:A5200,S2790,Investionen!G4:G5200),2)</f>
        <v>0</v>
      </c>
      <c r="BA2790" s="53"/>
      <c r="BB2790" s="53">
        <f>ROUND(SUMIF(Transaktionen!A4:A5200,BA2790,Transaktionen!B4:B5200),8)</f>
        <v>0</v>
      </c>
      <c r="BC2790" s="53">
        <f>ROUND(IFERROR(SUM(BB2790*(VLOOKUP(BA2790,API!1:1048576,13,FALSE))),0),2)</f>
        <v>0</v>
      </c>
    </row>
    <row r="2791" spans="18:55" x14ac:dyDescent="0.25">
      <c r="R2791" s="258"/>
      <c r="U2791">
        <f>ROUND(IFERROR(SUM(T2791*(VLOOKUP(S2791,API!1:1048576,13,FALSE))),0),2)</f>
        <v>0</v>
      </c>
      <c r="V2791">
        <f>ROUND(SUMIF(Investionen!A4:A5200,S2791,Investionen!G4:G5200),2)</f>
        <v>0</v>
      </c>
      <c r="BA2791" s="53"/>
      <c r="BB2791" s="53">
        <f>ROUND(SUMIF(Transaktionen!A4:A5200,BA2791,Transaktionen!B4:B5200),8)</f>
        <v>0</v>
      </c>
      <c r="BC2791" s="53">
        <f>ROUND(IFERROR(SUM(BB2791*(VLOOKUP(BA2791,API!1:1048576,13,FALSE))),0),2)</f>
        <v>0</v>
      </c>
    </row>
    <row r="2792" spans="18:55" x14ac:dyDescent="0.25">
      <c r="R2792" s="258"/>
      <c r="U2792">
        <f>ROUND(IFERROR(SUM(T2792*(VLOOKUP(S2792,API!1:1048576,13,FALSE))),0),2)</f>
        <v>0</v>
      </c>
      <c r="V2792">
        <f>ROUND(SUMIF(Investionen!A4:A5200,S2792,Investionen!G4:G5200),2)</f>
        <v>0</v>
      </c>
      <c r="BA2792" s="53"/>
      <c r="BB2792" s="53">
        <f>ROUND(SUMIF(Transaktionen!A4:A5200,BA2792,Transaktionen!B4:B5200),8)</f>
        <v>0</v>
      </c>
      <c r="BC2792" s="53">
        <f>ROUND(IFERROR(SUM(BB2792*(VLOOKUP(BA2792,API!1:1048576,13,FALSE))),0),2)</f>
        <v>0</v>
      </c>
    </row>
    <row r="2793" spans="18:55" x14ac:dyDescent="0.25">
      <c r="R2793" s="258"/>
      <c r="U2793">
        <f>ROUND(IFERROR(SUM(T2793*(VLOOKUP(S2793,API!1:1048576,13,FALSE))),0),2)</f>
        <v>0</v>
      </c>
      <c r="V2793">
        <f>ROUND(SUMIF(Investionen!A4:A5200,S2793,Investionen!G4:G5200),2)</f>
        <v>0</v>
      </c>
      <c r="BA2793" s="53"/>
      <c r="BB2793" s="53">
        <f>ROUND(SUMIF(Transaktionen!A4:A5200,BA2793,Transaktionen!B4:B5200),8)</f>
        <v>0</v>
      </c>
      <c r="BC2793" s="53">
        <f>ROUND(IFERROR(SUM(BB2793*(VLOOKUP(BA2793,API!1:1048576,13,FALSE))),0),2)</f>
        <v>0</v>
      </c>
    </row>
    <row r="2794" spans="18:55" x14ac:dyDescent="0.25">
      <c r="R2794" s="258"/>
      <c r="U2794">
        <f>ROUND(IFERROR(SUM(T2794*(VLOOKUP(S2794,API!1:1048576,13,FALSE))),0),2)</f>
        <v>0</v>
      </c>
      <c r="V2794">
        <f>ROUND(SUMIF(Investionen!A4:A5200,S2794,Investionen!G4:G5200),2)</f>
        <v>0</v>
      </c>
      <c r="BA2794" s="53"/>
      <c r="BB2794" s="53">
        <f>ROUND(SUMIF(Transaktionen!A4:A5200,BA2794,Transaktionen!B4:B5200),8)</f>
        <v>0</v>
      </c>
      <c r="BC2794" s="53">
        <f>ROUND(IFERROR(SUM(BB2794*(VLOOKUP(BA2794,API!1:1048576,13,FALSE))),0),2)</f>
        <v>0</v>
      </c>
    </row>
    <row r="2795" spans="18:55" x14ac:dyDescent="0.25">
      <c r="R2795" s="258"/>
      <c r="U2795">
        <f>ROUND(IFERROR(SUM(T2795*(VLOOKUP(S2795,API!1:1048576,13,FALSE))),0),2)</f>
        <v>0</v>
      </c>
      <c r="V2795">
        <f>ROUND(SUMIF(Investionen!A4:A5200,S2795,Investionen!G4:G5200),2)</f>
        <v>0</v>
      </c>
      <c r="BA2795" s="53"/>
      <c r="BB2795" s="53">
        <f>ROUND(SUMIF(Transaktionen!A4:A5200,BA2795,Transaktionen!B4:B5200),8)</f>
        <v>0</v>
      </c>
      <c r="BC2795" s="53">
        <f>ROUND(IFERROR(SUM(BB2795*(VLOOKUP(BA2795,API!1:1048576,13,FALSE))),0),2)</f>
        <v>0</v>
      </c>
    </row>
    <row r="2796" spans="18:55" x14ac:dyDescent="0.25">
      <c r="R2796" s="258"/>
      <c r="U2796">
        <f>ROUND(IFERROR(SUM(T2796*(VLOOKUP(S2796,API!1:1048576,13,FALSE))),0),2)</f>
        <v>0</v>
      </c>
      <c r="V2796">
        <f>ROUND(SUMIF(Investionen!A4:A5200,S2796,Investionen!G4:G5200),2)</f>
        <v>0</v>
      </c>
      <c r="BA2796" s="53"/>
      <c r="BB2796" s="53">
        <f>ROUND(SUMIF(Transaktionen!A4:A5200,BA2796,Transaktionen!B4:B5200),8)</f>
        <v>0</v>
      </c>
      <c r="BC2796" s="53">
        <f>ROUND(IFERROR(SUM(BB2796*(VLOOKUP(BA2796,API!1:1048576,13,FALSE))),0),2)</f>
        <v>0</v>
      </c>
    </row>
    <row r="2797" spans="18:55" x14ac:dyDescent="0.25">
      <c r="R2797" s="258"/>
      <c r="U2797">
        <f>ROUND(IFERROR(SUM(T2797*(VLOOKUP(S2797,API!1:1048576,13,FALSE))),0),2)</f>
        <v>0</v>
      </c>
      <c r="V2797">
        <f>ROUND(SUMIF(Investionen!A4:A5200,S2797,Investionen!G4:G5200),2)</f>
        <v>0</v>
      </c>
      <c r="BA2797" s="53"/>
      <c r="BB2797" s="53">
        <f>ROUND(SUMIF(Transaktionen!A4:A5200,BA2797,Transaktionen!B4:B5200),8)</f>
        <v>0</v>
      </c>
      <c r="BC2797" s="53">
        <f>ROUND(IFERROR(SUM(BB2797*(VLOOKUP(BA2797,API!1:1048576,13,FALSE))),0),2)</f>
        <v>0</v>
      </c>
    </row>
    <row r="2798" spans="18:55" x14ac:dyDescent="0.25">
      <c r="R2798" s="258"/>
      <c r="U2798">
        <f>ROUND(IFERROR(SUM(T2798*(VLOOKUP(S2798,API!1:1048576,13,FALSE))),0),2)</f>
        <v>0</v>
      </c>
      <c r="V2798">
        <f>ROUND(SUMIF(Investionen!A4:A5200,S2798,Investionen!G4:G5200),2)</f>
        <v>0</v>
      </c>
      <c r="BA2798" s="53"/>
      <c r="BB2798" s="53">
        <f>ROUND(SUMIF(Transaktionen!A4:A5200,BA2798,Transaktionen!B4:B5200),8)</f>
        <v>0</v>
      </c>
      <c r="BC2798" s="53">
        <f>ROUND(IFERROR(SUM(BB2798*(VLOOKUP(BA2798,API!1:1048576,13,FALSE))),0),2)</f>
        <v>0</v>
      </c>
    </row>
    <row r="2799" spans="18:55" x14ac:dyDescent="0.25">
      <c r="R2799" s="258"/>
      <c r="U2799">
        <f>ROUND(IFERROR(SUM(T2799*(VLOOKUP(S2799,API!1:1048576,13,FALSE))),0),2)</f>
        <v>0</v>
      </c>
      <c r="V2799">
        <f>ROUND(SUMIF(Investionen!A4:A5200,S2799,Investionen!G4:G5200),2)</f>
        <v>0</v>
      </c>
      <c r="BA2799" s="53"/>
      <c r="BB2799" s="53">
        <f>ROUND(SUMIF(Transaktionen!A4:A5200,BA2799,Transaktionen!B4:B5200),8)</f>
        <v>0</v>
      </c>
      <c r="BC2799" s="53">
        <f>ROUND(IFERROR(SUM(BB2799*(VLOOKUP(BA2799,API!1:1048576,13,FALSE))),0),2)</f>
        <v>0</v>
      </c>
    </row>
    <row r="2800" spans="18:55" x14ac:dyDescent="0.25">
      <c r="R2800" s="258"/>
      <c r="U2800">
        <f>ROUND(IFERROR(SUM(T2800*(VLOOKUP(S2800,API!1:1048576,13,FALSE))),0),2)</f>
        <v>0</v>
      </c>
      <c r="V2800">
        <f>ROUND(SUMIF(Investionen!A4:A5200,S2800,Investionen!G4:G5200),2)</f>
        <v>0</v>
      </c>
      <c r="BA2800" s="53"/>
      <c r="BB2800" s="53">
        <f>ROUND(SUMIF(Transaktionen!A4:A5200,BA2800,Transaktionen!B4:B5200),8)</f>
        <v>0</v>
      </c>
      <c r="BC2800" s="53">
        <f>ROUND(IFERROR(SUM(BB2800*(VLOOKUP(BA2800,API!1:1048576,13,FALSE))),0),2)</f>
        <v>0</v>
      </c>
    </row>
    <row r="2801" spans="18:55" x14ac:dyDescent="0.25">
      <c r="R2801" s="258"/>
      <c r="U2801">
        <f>ROUND(IFERROR(SUM(T2801*(VLOOKUP(S2801,API!1:1048576,13,FALSE))),0),2)</f>
        <v>0</v>
      </c>
      <c r="V2801">
        <f>ROUND(SUMIF(Investionen!A4:A5200,S2801,Investionen!G4:G5200),2)</f>
        <v>0</v>
      </c>
      <c r="BA2801" s="53"/>
      <c r="BB2801" s="53">
        <f>ROUND(SUMIF(Transaktionen!A4:A5200,BA2801,Transaktionen!B4:B5200),8)</f>
        <v>0</v>
      </c>
      <c r="BC2801" s="53">
        <f>ROUND(IFERROR(SUM(BB2801*(VLOOKUP(BA2801,API!1:1048576,13,FALSE))),0),2)</f>
        <v>0</v>
      </c>
    </row>
    <row r="2802" spans="18:55" x14ac:dyDescent="0.25">
      <c r="R2802" s="258"/>
      <c r="U2802">
        <f>ROUND(IFERROR(SUM(T2802*(VLOOKUP(S2802,API!1:1048576,13,FALSE))),0),2)</f>
        <v>0</v>
      </c>
      <c r="V2802">
        <f>ROUND(SUMIF(Investionen!A4:A5200,S2802,Investionen!G4:G5200),2)</f>
        <v>0</v>
      </c>
      <c r="BA2802" s="53"/>
      <c r="BB2802" s="53">
        <f>ROUND(SUMIF(Transaktionen!A4:A5200,BA2802,Transaktionen!B4:B5200),8)</f>
        <v>0</v>
      </c>
      <c r="BC2802" s="53">
        <f>ROUND(IFERROR(SUM(BB2802*(VLOOKUP(BA2802,API!1:1048576,13,FALSE))),0),2)</f>
        <v>0</v>
      </c>
    </row>
    <row r="2803" spans="18:55" x14ac:dyDescent="0.25">
      <c r="R2803" s="258"/>
      <c r="U2803">
        <f>ROUND(IFERROR(SUM(T2803*(VLOOKUP(S2803,API!1:1048576,13,FALSE))),0),2)</f>
        <v>0</v>
      </c>
      <c r="V2803">
        <f>ROUND(SUMIF(Investionen!A4:A5200,S2803,Investionen!G4:G5200),2)</f>
        <v>0</v>
      </c>
      <c r="BA2803" s="53"/>
      <c r="BB2803" s="53">
        <f>ROUND(SUMIF(Transaktionen!A4:A5200,BA2803,Transaktionen!B4:B5200),8)</f>
        <v>0</v>
      </c>
      <c r="BC2803" s="53">
        <f>ROUND(IFERROR(SUM(BB2803*(VLOOKUP(BA2803,API!1:1048576,13,FALSE))),0),2)</f>
        <v>0</v>
      </c>
    </row>
    <row r="2804" spans="18:55" x14ac:dyDescent="0.25">
      <c r="R2804" s="258"/>
      <c r="U2804">
        <f>ROUND(IFERROR(SUM(T2804*(VLOOKUP(S2804,API!1:1048576,13,FALSE))),0),2)</f>
        <v>0</v>
      </c>
      <c r="V2804">
        <f>ROUND(SUMIF(Investionen!A4:A5200,S2804,Investionen!G4:G5200),2)</f>
        <v>0</v>
      </c>
      <c r="BA2804" s="53"/>
      <c r="BB2804" s="53">
        <f>ROUND(SUMIF(Transaktionen!A4:A5200,BA2804,Transaktionen!B4:B5200),8)</f>
        <v>0</v>
      </c>
      <c r="BC2804" s="53">
        <f>ROUND(IFERROR(SUM(BB2804*(VLOOKUP(BA2804,API!1:1048576,13,FALSE))),0),2)</f>
        <v>0</v>
      </c>
    </row>
    <row r="2805" spans="18:55" x14ac:dyDescent="0.25">
      <c r="R2805" s="258"/>
      <c r="U2805">
        <f>ROUND(IFERROR(SUM(T2805*(VLOOKUP(S2805,API!1:1048576,13,FALSE))),0),2)</f>
        <v>0</v>
      </c>
      <c r="V2805">
        <f>ROUND(SUMIF(Investionen!A4:A5200,S2805,Investionen!G4:G5200),2)</f>
        <v>0</v>
      </c>
      <c r="BA2805" s="53"/>
      <c r="BB2805" s="53">
        <f>ROUND(SUMIF(Transaktionen!A4:A5200,BA2805,Transaktionen!B4:B5200),8)</f>
        <v>0</v>
      </c>
      <c r="BC2805" s="53">
        <f>ROUND(IFERROR(SUM(BB2805*(VLOOKUP(BA2805,API!1:1048576,13,FALSE))),0),2)</f>
        <v>0</v>
      </c>
    </row>
    <row r="2806" spans="18:55" x14ac:dyDescent="0.25">
      <c r="R2806" s="258"/>
      <c r="U2806">
        <f>ROUND(IFERROR(SUM(T2806*(VLOOKUP(S2806,API!1:1048576,13,FALSE))),0),2)</f>
        <v>0</v>
      </c>
      <c r="V2806">
        <f>ROUND(SUMIF(Investionen!A4:A5200,S2806,Investionen!G4:G5200),2)</f>
        <v>0</v>
      </c>
      <c r="BA2806" s="53"/>
      <c r="BB2806" s="53">
        <f>ROUND(SUMIF(Transaktionen!A4:A5200,BA2806,Transaktionen!B4:B5200),8)</f>
        <v>0</v>
      </c>
      <c r="BC2806" s="53">
        <f>ROUND(IFERROR(SUM(BB2806*(VLOOKUP(BA2806,API!1:1048576,13,FALSE))),0),2)</f>
        <v>0</v>
      </c>
    </row>
    <row r="2807" spans="18:55" x14ac:dyDescent="0.25">
      <c r="R2807" s="258"/>
      <c r="U2807">
        <f>ROUND(IFERROR(SUM(T2807*(VLOOKUP(S2807,API!1:1048576,13,FALSE))),0),2)</f>
        <v>0</v>
      </c>
      <c r="V2807">
        <f>ROUND(SUMIF(Investionen!A4:A5200,S2807,Investionen!G4:G5200),2)</f>
        <v>0</v>
      </c>
      <c r="BA2807" s="53"/>
      <c r="BB2807" s="53">
        <f>ROUND(SUMIF(Transaktionen!A4:A5200,BA2807,Transaktionen!B4:B5200),8)</f>
        <v>0</v>
      </c>
      <c r="BC2807" s="53">
        <f>ROUND(IFERROR(SUM(BB2807*(VLOOKUP(BA2807,API!1:1048576,13,FALSE))),0),2)</f>
        <v>0</v>
      </c>
    </row>
    <row r="2808" spans="18:55" x14ac:dyDescent="0.25">
      <c r="R2808" s="258"/>
      <c r="U2808">
        <f>ROUND(IFERROR(SUM(T2808*(VLOOKUP(S2808,API!1:1048576,13,FALSE))),0),2)</f>
        <v>0</v>
      </c>
      <c r="V2808">
        <f>ROUND(SUMIF(Investionen!A4:A5200,S2808,Investionen!G4:G5200),2)</f>
        <v>0</v>
      </c>
      <c r="BA2808" s="53"/>
      <c r="BB2808" s="53">
        <f>ROUND(SUMIF(Transaktionen!A4:A5200,BA2808,Transaktionen!B4:B5200),8)</f>
        <v>0</v>
      </c>
      <c r="BC2808" s="53">
        <f>ROUND(IFERROR(SUM(BB2808*(VLOOKUP(BA2808,API!1:1048576,13,FALSE))),0),2)</f>
        <v>0</v>
      </c>
    </row>
    <row r="2809" spans="18:55" x14ac:dyDescent="0.25">
      <c r="R2809" s="258"/>
      <c r="U2809">
        <f>ROUND(IFERROR(SUM(T2809*(VLOOKUP(S2809,API!1:1048576,13,FALSE))),0),2)</f>
        <v>0</v>
      </c>
      <c r="V2809">
        <f>ROUND(SUMIF(Investionen!A4:A5200,S2809,Investionen!G4:G5200),2)</f>
        <v>0</v>
      </c>
      <c r="BA2809" s="53"/>
      <c r="BB2809" s="53">
        <f>ROUND(SUMIF(Transaktionen!A4:A5200,BA2809,Transaktionen!B4:B5200),8)</f>
        <v>0</v>
      </c>
      <c r="BC2809" s="53">
        <f>ROUND(IFERROR(SUM(BB2809*(VLOOKUP(BA2809,API!1:1048576,13,FALSE))),0),2)</f>
        <v>0</v>
      </c>
    </row>
    <row r="2810" spans="18:55" x14ac:dyDescent="0.25">
      <c r="R2810" s="258"/>
      <c r="U2810">
        <f>ROUND(IFERROR(SUM(T2810*(VLOOKUP(S2810,API!1:1048576,13,FALSE))),0),2)</f>
        <v>0</v>
      </c>
      <c r="V2810">
        <f>ROUND(SUMIF(Investionen!A4:A5200,S2810,Investionen!G4:G5200),2)</f>
        <v>0</v>
      </c>
      <c r="BA2810" s="53"/>
      <c r="BB2810" s="53">
        <f>ROUND(SUMIF(Transaktionen!A4:A5200,BA2810,Transaktionen!B4:B5200),8)</f>
        <v>0</v>
      </c>
      <c r="BC2810" s="53">
        <f>ROUND(IFERROR(SUM(BB2810*(VLOOKUP(BA2810,API!1:1048576,13,FALSE))),0),2)</f>
        <v>0</v>
      </c>
    </row>
    <row r="2811" spans="18:55" x14ac:dyDescent="0.25">
      <c r="R2811" s="258"/>
      <c r="U2811">
        <f>ROUND(IFERROR(SUM(T2811*(VLOOKUP(S2811,API!1:1048576,13,FALSE))),0),2)</f>
        <v>0</v>
      </c>
      <c r="V2811">
        <f>ROUND(SUMIF(Investionen!A4:A5200,S2811,Investionen!G4:G5200),2)</f>
        <v>0</v>
      </c>
      <c r="BA2811" s="53"/>
      <c r="BB2811" s="53">
        <f>ROUND(SUMIF(Transaktionen!A4:A5200,BA2811,Transaktionen!B4:B5200),8)</f>
        <v>0</v>
      </c>
      <c r="BC2811" s="53">
        <f>ROUND(IFERROR(SUM(BB2811*(VLOOKUP(BA2811,API!1:1048576,13,FALSE))),0),2)</f>
        <v>0</v>
      </c>
    </row>
    <row r="2812" spans="18:55" x14ac:dyDescent="0.25">
      <c r="R2812" s="258"/>
      <c r="U2812">
        <f>ROUND(IFERROR(SUM(T2812*(VLOOKUP(S2812,API!1:1048576,13,FALSE))),0),2)</f>
        <v>0</v>
      </c>
      <c r="V2812">
        <f>ROUND(SUMIF(Investionen!A4:A5200,S2812,Investionen!G4:G5200),2)</f>
        <v>0</v>
      </c>
      <c r="BA2812" s="53"/>
      <c r="BB2812" s="53">
        <f>ROUND(SUMIF(Transaktionen!A4:A5200,BA2812,Transaktionen!B4:B5200),8)</f>
        <v>0</v>
      </c>
      <c r="BC2812" s="53">
        <f>ROUND(IFERROR(SUM(BB2812*(VLOOKUP(BA2812,API!1:1048576,13,FALSE))),0),2)</f>
        <v>0</v>
      </c>
    </row>
    <row r="2813" spans="18:55" x14ac:dyDescent="0.25">
      <c r="R2813" s="258"/>
      <c r="U2813">
        <f>ROUND(IFERROR(SUM(T2813*(VLOOKUP(S2813,API!1:1048576,13,FALSE))),0),2)</f>
        <v>0</v>
      </c>
      <c r="V2813">
        <f>ROUND(SUMIF(Investionen!A4:A5200,S2813,Investionen!G4:G5200),2)</f>
        <v>0</v>
      </c>
      <c r="BA2813" s="53"/>
      <c r="BB2813" s="53">
        <f>ROUND(SUMIF(Transaktionen!A4:A5200,BA2813,Transaktionen!B4:B5200),8)</f>
        <v>0</v>
      </c>
      <c r="BC2813" s="53">
        <f>ROUND(IFERROR(SUM(BB2813*(VLOOKUP(BA2813,API!1:1048576,13,FALSE))),0),2)</f>
        <v>0</v>
      </c>
    </row>
    <row r="2814" spans="18:55" x14ac:dyDescent="0.25">
      <c r="R2814" s="258"/>
      <c r="U2814">
        <f>ROUND(IFERROR(SUM(T2814*(VLOOKUP(S2814,API!1:1048576,13,FALSE))),0),2)</f>
        <v>0</v>
      </c>
      <c r="V2814">
        <f>ROUND(SUMIF(Investionen!A4:A5200,S2814,Investionen!G4:G5200),2)</f>
        <v>0</v>
      </c>
      <c r="BA2814" s="53"/>
      <c r="BB2814" s="53">
        <f>ROUND(SUMIF(Transaktionen!A4:A5200,BA2814,Transaktionen!B4:B5200),8)</f>
        <v>0</v>
      </c>
      <c r="BC2814" s="53">
        <f>ROUND(IFERROR(SUM(BB2814*(VLOOKUP(BA2814,API!1:1048576,13,FALSE))),0),2)</f>
        <v>0</v>
      </c>
    </row>
    <row r="2815" spans="18:55" x14ac:dyDescent="0.25">
      <c r="R2815" s="258"/>
      <c r="U2815">
        <f>ROUND(IFERROR(SUM(T2815*(VLOOKUP(S2815,API!1:1048576,13,FALSE))),0),2)</f>
        <v>0</v>
      </c>
      <c r="V2815">
        <f>ROUND(SUMIF(Investionen!A4:A5200,S2815,Investionen!G4:G5200),2)</f>
        <v>0</v>
      </c>
      <c r="BA2815" s="53"/>
      <c r="BB2815" s="53">
        <f>ROUND(SUMIF(Transaktionen!A4:A5200,BA2815,Transaktionen!B4:B5200),8)</f>
        <v>0</v>
      </c>
      <c r="BC2815" s="53">
        <f>ROUND(IFERROR(SUM(BB2815*(VLOOKUP(BA2815,API!1:1048576,13,FALSE))),0),2)</f>
        <v>0</v>
      </c>
    </row>
    <row r="2816" spans="18:55" x14ac:dyDescent="0.25">
      <c r="R2816" s="258"/>
      <c r="U2816">
        <f>ROUND(IFERROR(SUM(T2816*(VLOOKUP(S2816,API!1:1048576,13,FALSE))),0),2)</f>
        <v>0</v>
      </c>
      <c r="V2816">
        <f>ROUND(SUMIF(Investionen!A4:A5200,S2816,Investionen!G4:G5200),2)</f>
        <v>0</v>
      </c>
      <c r="BA2816" s="53"/>
      <c r="BB2816" s="53">
        <f>ROUND(SUMIF(Transaktionen!A4:A5200,BA2816,Transaktionen!B4:B5200),8)</f>
        <v>0</v>
      </c>
      <c r="BC2816" s="53">
        <f>ROUND(IFERROR(SUM(BB2816*(VLOOKUP(BA2816,API!1:1048576,13,FALSE))),0),2)</f>
        <v>0</v>
      </c>
    </row>
    <row r="2817" spans="18:55" x14ac:dyDescent="0.25">
      <c r="R2817" s="258"/>
      <c r="U2817">
        <f>ROUND(IFERROR(SUM(T2817*(VLOOKUP(S2817,API!1:1048576,13,FALSE))),0),2)</f>
        <v>0</v>
      </c>
      <c r="V2817">
        <f>ROUND(SUMIF(Investionen!A4:A5200,S2817,Investionen!G4:G5200),2)</f>
        <v>0</v>
      </c>
      <c r="BA2817" s="53"/>
      <c r="BB2817" s="53">
        <f>ROUND(SUMIF(Transaktionen!A4:A5200,BA2817,Transaktionen!B4:B5200),8)</f>
        <v>0</v>
      </c>
      <c r="BC2817" s="53">
        <f>ROUND(IFERROR(SUM(BB2817*(VLOOKUP(BA2817,API!1:1048576,13,FALSE))),0),2)</f>
        <v>0</v>
      </c>
    </row>
    <row r="2818" spans="18:55" x14ac:dyDescent="0.25">
      <c r="R2818" s="258"/>
      <c r="U2818">
        <f>ROUND(IFERROR(SUM(T2818*(VLOOKUP(S2818,API!1:1048576,13,FALSE))),0),2)</f>
        <v>0</v>
      </c>
      <c r="V2818">
        <f>ROUND(SUMIF(Investionen!A4:A5200,S2818,Investionen!G4:G5200),2)</f>
        <v>0</v>
      </c>
      <c r="BA2818" s="53"/>
      <c r="BB2818" s="53">
        <f>ROUND(SUMIF(Transaktionen!A4:A5200,BA2818,Transaktionen!B4:B5200),8)</f>
        <v>0</v>
      </c>
      <c r="BC2818" s="53">
        <f>ROUND(IFERROR(SUM(BB2818*(VLOOKUP(BA2818,API!1:1048576,13,FALSE))),0),2)</f>
        <v>0</v>
      </c>
    </row>
    <row r="2819" spans="18:55" x14ac:dyDescent="0.25">
      <c r="R2819" s="258"/>
      <c r="U2819">
        <f>ROUND(IFERROR(SUM(T2819*(VLOOKUP(S2819,API!1:1048576,13,FALSE))),0),2)</f>
        <v>0</v>
      </c>
      <c r="V2819">
        <f>ROUND(SUMIF(Investionen!A4:A5200,S2819,Investionen!G4:G5200),2)</f>
        <v>0</v>
      </c>
      <c r="BA2819" s="53"/>
      <c r="BB2819" s="53">
        <f>ROUND(SUMIF(Transaktionen!A4:A5200,BA2819,Transaktionen!B4:B5200),8)</f>
        <v>0</v>
      </c>
      <c r="BC2819" s="53">
        <f>ROUND(IFERROR(SUM(BB2819*(VLOOKUP(BA2819,API!1:1048576,13,FALSE))),0),2)</f>
        <v>0</v>
      </c>
    </row>
    <row r="2820" spans="18:55" x14ac:dyDescent="0.25">
      <c r="R2820" s="258"/>
      <c r="U2820">
        <f>ROUND(IFERROR(SUM(T2820*(VLOOKUP(S2820,API!1:1048576,13,FALSE))),0),2)</f>
        <v>0</v>
      </c>
      <c r="V2820">
        <f>ROUND(SUMIF(Investionen!A4:A5200,S2820,Investionen!G4:G5200),2)</f>
        <v>0</v>
      </c>
      <c r="BA2820" s="53"/>
      <c r="BB2820" s="53">
        <f>ROUND(SUMIF(Transaktionen!A4:A5200,BA2820,Transaktionen!B4:B5200),8)</f>
        <v>0</v>
      </c>
      <c r="BC2820" s="53">
        <f>ROUND(IFERROR(SUM(BB2820*(VLOOKUP(BA2820,API!1:1048576,13,FALSE))),0),2)</f>
        <v>0</v>
      </c>
    </row>
    <row r="2821" spans="18:55" x14ac:dyDescent="0.25">
      <c r="R2821" s="258"/>
      <c r="U2821">
        <f>ROUND(IFERROR(SUM(T2821*(VLOOKUP(S2821,API!1:1048576,13,FALSE))),0),2)</f>
        <v>0</v>
      </c>
      <c r="V2821">
        <f>ROUND(SUMIF(Investionen!A4:A5200,S2821,Investionen!G4:G5200),2)</f>
        <v>0</v>
      </c>
      <c r="BA2821" s="53"/>
      <c r="BB2821" s="53">
        <f>ROUND(SUMIF(Transaktionen!A4:A5200,BA2821,Transaktionen!B4:B5200),8)</f>
        <v>0</v>
      </c>
      <c r="BC2821" s="53">
        <f>ROUND(IFERROR(SUM(BB2821*(VLOOKUP(BA2821,API!1:1048576,13,FALSE))),0),2)</f>
        <v>0</v>
      </c>
    </row>
    <row r="2822" spans="18:55" x14ac:dyDescent="0.25">
      <c r="R2822" s="258"/>
      <c r="U2822">
        <f>ROUND(IFERROR(SUM(T2822*(VLOOKUP(S2822,API!1:1048576,13,FALSE))),0),2)</f>
        <v>0</v>
      </c>
      <c r="V2822">
        <f>ROUND(SUMIF(Investionen!A4:A5200,S2822,Investionen!G4:G5200),2)</f>
        <v>0</v>
      </c>
      <c r="BA2822" s="53"/>
      <c r="BB2822" s="53">
        <f>ROUND(SUMIF(Transaktionen!A4:A5200,BA2822,Transaktionen!B4:B5200),8)</f>
        <v>0</v>
      </c>
      <c r="BC2822" s="53">
        <f>ROUND(IFERROR(SUM(BB2822*(VLOOKUP(BA2822,API!1:1048576,13,FALSE))),0),2)</f>
        <v>0</v>
      </c>
    </row>
    <row r="2823" spans="18:55" x14ac:dyDescent="0.25">
      <c r="R2823" s="258"/>
      <c r="U2823">
        <f>ROUND(IFERROR(SUM(T2823*(VLOOKUP(S2823,API!1:1048576,13,FALSE))),0),2)</f>
        <v>0</v>
      </c>
      <c r="V2823">
        <f>ROUND(SUMIF(Investionen!A4:A5200,S2823,Investionen!G4:G5200),2)</f>
        <v>0</v>
      </c>
      <c r="BA2823" s="53"/>
      <c r="BB2823" s="53">
        <f>ROUND(SUMIF(Transaktionen!A4:A5200,BA2823,Transaktionen!B4:B5200),8)</f>
        <v>0</v>
      </c>
      <c r="BC2823" s="53">
        <f>ROUND(IFERROR(SUM(BB2823*(VLOOKUP(BA2823,API!1:1048576,13,FALSE))),0),2)</f>
        <v>0</v>
      </c>
    </row>
    <row r="2824" spans="18:55" x14ac:dyDescent="0.25">
      <c r="R2824" s="258"/>
      <c r="U2824">
        <f>ROUND(IFERROR(SUM(T2824*(VLOOKUP(S2824,API!1:1048576,13,FALSE))),0),2)</f>
        <v>0</v>
      </c>
      <c r="V2824">
        <f>ROUND(SUMIF(Investionen!A4:A5200,S2824,Investionen!G4:G5200),2)</f>
        <v>0</v>
      </c>
      <c r="BA2824" s="53"/>
      <c r="BB2824" s="53">
        <f>ROUND(SUMIF(Transaktionen!A4:A5200,BA2824,Transaktionen!B4:B5200),8)</f>
        <v>0</v>
      </c>
      <c r="BC2824" s="53">
        <f>ROUND(IFERROR(SUM(BB2824*(VLOOKUP(BA2824,API!1:1048576,13,FALSE))),0),2)</f>
        <v>0</v>
      </c>
    </row>
    <row r="2825" spans="18:55" x14ac:dyDescent="0.25">
      <c r="R2825" s="258"/>
      <c r="U2825">
        <f>ROUND(IFERROR(SUM(T2825*(VLOOKUP(S2825,API!1:1048576,13,FALSE))),0),2)</f>
        <v>0</v>
      </c>
      <c r="V2825">
        <f>ROUND(SUMIF(Investionen!A4:A5200,S2825,Investionen!G4:G5200),2)</f>
        <v>0</v>
      </c>
      <c r="BA2825" s="53"/>
      <c r="BB2825" s="53">
        <f>ROUND(SUMIF(Transaktionen!A4:A5200,BA2825,Transaktionen!B4:B5200),8)</f>
        <v>0</v>
      </c>
      <c r="BC2825" s="53">
        <f>ROUND(IFERROR(SUM(BB2825*(VLOOKUP(BA2825,API!1:1048576,13,FALSE))),0),2)</f>
        <v>0</v>
      </c>
    </row>
    <row r="2826" spans="18:55" x14ac:dyDescent="0.25">
      <c r="R2826" s="258"/>
      <c r="U2826">
        <f>ROUND(IFERROR(SUM(T2826*(VLOOKUP(S2826,API!1:1048576,13,FALSE))),0),2)</f>
        <v>0</v>
      </c>
      <c r="V2826">
        <f>ROUND(SUMIF(Investionen!A4:A5200,S2826,Investionen!G4:G5200),2)</f>
        <v>0</v>
      </c>
      <c r="BA2826" s="53"/>
      <c r="BB2826" s="53">
        <f>ROUND(SUMIF(Transaktionen!A4:A5200,BA2826,Transaktionen!B4:B5200),8)</f>
        <v>0</v>
      </c>
      <c r="BC2826" s="53">
        <f>ROUND(IFERROR(SUM(BB2826*(VLOOKUP(BA2826,API!1:1048576,13,FALSE))),0),2)</f>
        <v>0</v>
      </c>
    </row>
    <row r="2827" spans="18:55" x14ac:dyDescent="0.25">
      <c r="R2827" s="258"/>
      <c r="U2827">
        <f>ROUND(IFERROR(SUM(T2827*(VLOOKUP(S2827,API!1:1048576,13,FALSE))),0),2)</f>
        <v>0</v>
      </c>
      <c r="V2827">
        <f>ROUND(SUMIF(Investionen!A4:A5200,S2827,Investionen!G4:G5200),2)</f>
        <v>0</v>
      </c>
      <c r="BA2827" s="53"/>
      <c r="BB2827" s="53">
        <f>ROUND(SUMIF(Transaktionen!A4:A5200,BA2827,Transaktionen!B4:B5200),8)</f>
        <v>0</v>
      </c>
      <c r="BC2827" s="53">
        <f>ROUND(IFERROR(SUM(BB2827*(VLOOKUP(BA2827,API!1:1048576,13,FALSE))),0),2)</f>
        <v>0</v>
      </c>
    </row>
    <row r="2828" spans="18:55" x14ac:dyDescent="0.25">
      <c r="R2828" s="258"/>
      <c r="U2828">
        <f>ROUND(IFERROR(SUM(T2828*(VLOOKUP(S2828,API!1:1048576,13,FALSE))),0),2)</f>
        <v>0</v>
      </c>
      <c r="V2828">
        <f>ROUND(SUMIF(Investionen!A4:A5200,S2828,Investionen!G4:G5200),2)</f>
        <v>0</v>
      </c>
      <c r="BA2828" s="53"/>
      <c r="BB2828" s="53">
        <f>ROUND(SUMIF(Transaktionen!A4:A5200,BA2828,Transaktionen!B4:B5200),8)</f>
        <v>0</v>
      </c>
      <c r="BC2828" s="53">
        <f>ROUND(IFERROR(SUM(BB2828*(VLOOKUP(BA2828,API!1:1048576,13,FALSE))),0),2)</f>
        <v>0</v>
      </c>
    </row>
    <row r="2829" spans="18:55" x14ac:dyDescent="0.25">
      <c r="R2829" s="258"/>
      <c r="U2829">
        <f>ROUND(IFERROR(SUM(T2829*(VLOOKUP(S2829,API!1:1048576,13,FALSE))),0),2)</f>
        <v>0</v>
      </c>
      <c r="V2829">
        <f>ROUND(SUMIF(Investionen!A4:A5200,S2829,Investionen!G4:G5200),2)</f>
        <v>0</v>
      </c>
      <c r="BA2829" s="53"/>
      <c r="BB2829" s="53">
        <f>ROUND(SUMIF(Transaktionen!A4:A5200,BA2829,Transaktionen!B4:B5200),8)</f>
        <v>0</v>
      </c>
      <c r="BC2829" s="53">
        <f>ROUND(IFERROR(SUM(BB2829*(VLOOKUP(BA2829,API!1:1048576,13,FALSE))),0),2)</f>
        <v>0</v>
      </c>
    </row>
    <row r="2830" spans="18:55" x14ac:dyDescent="0.25">
      <c r="R2830" s="258"/>
      <c r="U2830">
        <f>ROUND(IFERROR(SUM(T2830*(VLOOKUP(S2830,API!1:1048576,13,FALSE))),0),2)</f>
        <v>0</v>
      </c>
      <c r="V2830">
        <f>ROUND(SUMIF(Investionen!A4:A5200,S2830,Investionen!G4:G5200),2)</f>
        <v>0</v>
      </c>
      <c r="BA2830" s="53"/>
      <c r="BB2830" s="53">
        <f>ROUND(SUMIF(Transaktionen!A4:A5200,BA2830,Transaktionen!B4:B5200),8)</f>
        <v>0</v>
      </c>
      <c r="BC2830" s="53">
        <f>ROUND(IFERROR(SUM(BB2830*(VLOOKUP(BA2830,API!1:1048576,13,FALSE))),0),2)</f>
        <v>0</v>
      </c>
    </row>
    <row r="2831" spans="18:55" x14ac:dyDescent="0.25">
      <c r="R2831" s="258"/>
      <c r="U2831">
        <f>ROUND(IFERROR(SUM(T2831*(VLOOKUP(S2831,API!1:1048576,13,FALSE))),0),2)</f>
        <v>0</v>
      </c>
      <c r="V2831">
        <f>ROUND(SUMIF(Investionen!A4:A5200,S2831,Investionen!G4:G5200),2)</f>
        <v>0</v>
      </c>
      <c r="BA2831" s="53"/>
      <c r="BB2831" s="53">
        <f>ROUND(SUMIF(Transaktionen!A4:A5200,BA2831,Transaktionen!B4:B5200),8)</f>
        <v>0</v>
      </c>
      <c r="BC2831" s="53">
        <f>ROUND(IFERROR(SUM(BB2831*(VLOOKUP(BA2831,API!1:1048576,13,FALSE))),0),2)</f>
        <v>0</v>
      </c>
    </row>
    <row r="2832" spans="18:55" x14ac:dyDescent="0.25">
      <c r="R2832" s="258"/>
      <c r="U2832">
        <f>ROUND(IFERROR(SUM(T2832*(VLOOKUP(S2832,API!1:1048576,13,FALSE))),0),2)</f>
        <v>0</v>
      </c>
      <c r="V2832">
        <f>ROUND(SUMIF(Investionen!A4:A5200,S2832,Investionen!G4:G5200),2)</f>
        <v>0</v>
      </c>
      <c r="BA2832" s="53"/>
      <c r="BB2832" s="53">
        <f>ROUND(SUMIF(Transaktionen!A4:A5200,BA2832,Transaktionen!B4:B5200),8)</f>
        <v>0</v>
      </c>
      <c r="BC2832" s="53">
        <f>ROUND(IFERROR(SUM(BB2832*(VLOOKUP(BA2832,API!1:1048576,13,FALSE))),0),2)</f>
        <v>0</v>
      </c>
    </row>
    <row r="2833" spans="18:55" x14ac:dyDescent="0.25">
      <c r="R2833" s="258"/>
      <c r="U2833">
        <f>ROUND(IFERROR(SUM(T2833*(VLOOKUP(S2833,API!1:1048576,13,FALSE))),0),2)</f>
        <v>0</v>
      </c>
      <c r="V2833">
        <f>ROUND(SUMIF(Investionen!A4:A5200,S2833,Investionen!G4:G5200),2)</f>
        <v>0</v>
      </c>
      <c r="BA2833" s="53"/>
      <c r="BB2833" s="53">
        <f>ROUND(SUMIF(Transaktionen!A4:A5200,BA2833,Transaktionen!B4:B5200),8)</f>
        <v>0</v>
      </c>
      <c r="BC2833" s="53">
        <f>ROUND(IFERROR(SUM(BB2833*(VLOOKUP(BA2833,API!1:1048576,13,FALSE))),0),2)</f>
        <v>0</v>
      </c>
    </row>
    <row r="2834" spans="18:55" x14ac:dyDescent="0.25">
      <c r="R2834" s="258"/>
      <c r="U2834">
        <f>ROUND(IFERROR(SUM(T2834*(VLOOKUP(S2834,API!1:1048576,13,FALSE))),0),2)</f>
        <v>0</v>
      </c>
      <c r="V2834">
        <f>ROUND(SUMIF(Investionen!A4:A5200,S2834,Investionen!G4:G5200),2)</f>
        <v>0</v>
      </c>
      <c r="BA2834" s="53"/>
      <c r="BB2834" s="53">
        <f>ROUND(SUMIF(Transaktionen!A4:A5200,BA2834,Transaktionen!B4:B5200),8)</f>
        <v>0</v>
      </c>
      <c r="BC2834" s="53">
        <f>ROUND(IFERROR(SUM(BB2834*(VLOOKUP(BA2834,API!1:1048576,13,FALSE))),0),2)</f>
        <v>0</v>
      </c>
    </row>
    <row r="2835" spans="18:55" x14ac:dyDescent="0.25">
      <c r="R2835" s="258"/>
      <c r="U2835">
        <f>ROUND(IFERROR(SUM(T2835*(VLOOKUP(S2835,API!1:1048576,13,FALSE))),0),2)</f>
        <v>0</v>
      </c>
      <c r="V2835">
        <f>ROUND(SUMIF(Investionen!A4:A5200,S2835,Investionen!G4:G5200),2)</f>
        <v>0</v>
      </c>
      <c r="BA2835" s="53"/>
      <c r="BB2835" s="53">
        <f>ROUND(SUMIF(Transaktionen!A4:A5200,BA2835,Transaktionen!B4:B5200),8)</f>
        <v>0</v>
      </c>
      <c r="BC2835" s="53">
        <f>ROUND(IFERROR(SUM(BB2835*(VLOOKUP(BA2835,API!1:1048576,13,FALSE))),0),2)</f>
        <v>0</v>
      </c>
    </row>
    <row r="2836" spans="18:55" x14ac:dyDescent="0.25">
      <c r="R2836" s="258"/>
      <c r="U2836">
        <f>ROUND(IFERROR(SUM(T2836*(VLOOKUP(S2836,API!1:1048576,13,FALSE))),0),2)</f>
        <v>0</v>
      </c>
      <c r="V2836">
        <f>ROUND(SUMIF(Investionen!A4:A5200,S2836,Investionen!G4:G5200),2)</f>
        <v>0</v>
      </c>
      <c r="BA2836" s="53"/>
      <c r="BB2836" s="53">
        <f>ROUND(SUMIF(Transaktionen!A4:A5200,BA2836,Transaktionen!B4:B5200),8)</f>
        <v>0</v>
      </c>
      <c r="BC2836" s="53">
        <f>ROUND(IFERROR(SUM(BB2836*(VLOOKUP(BA2836,API!1:1048576,13,FALSE))),0),2)</f>
        <v>0</v>
      </c>
    </row>
    <row r="2837" spans="18:55" x14ac:dyDescent="0.25">
      <c r="R2837" s="258"/>
      <c r="U2837">
        <f>ROUND(IFERROR(SUM(T2837*(VLOOKUP(S2837,API!1:1048576,13,FALSE))),0),2)</f>
        <v>0</v>
      </c>
      <c r="V2837">
        <f>ROUND(SUMIF(Investionen!A4:A5200,S2837,Investionen!G4:G5200),2)</f>
        <v>0</v>
      </c>
      <c r="BA2837" s="53"/>
      <c r="BB2837" s="53">
        <f>ROUND(SUMIF(Transaktionen!A4:A5200,BA2837,Transaktionen!B4:B5200),8)</f>
        <v>0</v>
      </c>
      <c r="BC2837" s="53">
        <f>ROUND(IFERROR(SUM(BB2837*(VLOOKUP(BA2837,API!1:1048576,13,FALSE))),0),2)</f>
        <v>0</v>
      </c>
    </row>
    <row r="2838" spans="18:55" x14ac:dyDescent="0.25">
      <c r="R2838" s="258"/>
      <c r="U2838">
        <f>ROUND(IFERROR(SUM(T2838*(VLOOKUP(S2838,API!1:1048576,13,FALSE))),0),2)</f>
        <v>0</v>
      </c>
      <c r="V2838">
        <f>ROUND(SUMIF(Investionen!A4:A5200,S2838,Investionen!G4:G5200),2)</f>
        <v>0</v>
      </c>
      <c r="BA2838" s="53"/>
      <c r="BB2838" s="53">
        <f>ROUND(SUMIF(Transaktionen!A4:A5200,BA2838,Transaktionen!B4:B5200),8)</f>
        <v>0</v>
      </c>
      <c r="BC2838" s="53">
        <f>ROUND(IFERROR(SUM(BB2838*(VLOOKUP(BA2838,API!1:1048576,13,FALSE))),0),2)</f>
        <v>0</v>
      </c>
    </row>
    <row r="2839" spans="18:55" x14ac:dyDescent="0.25">
      <c r="R2839" s="258"/>
      <c r="U2839">
        <f>ROUND(IFERROR(SUM(T2839*(VLOOKUP(S2839,API!1:1048576,13,FALSE))),0),2)</f>
        <v>0</v>
      </c>
      <c r="V2839">
        <f>ROUND(SUMIF(Investionen!A4:A5200,S2839,Investionen!G4:G5200),2)</f>
        <v>0</v>
      </c>
      <c r="BA2839" s="53"/>
      <c r="BB2839" s="53">
        <f>ROUND(SUMIF(Transaktionen!A4:A5200,BA2839,Transaktionen!B4:B5200),8)</f>
        <v>0</v>
      </c>
      <c r="BC2839" s="53">
        <f>ROUND(IFERROR(SUM(BB2839*(VLOOKUP(BA2839,API!1:1048576,13,FALSE))),0),2)</f>
        <v>0</v>
      </c>
    </row>
    <row r="2840" spans="18:55" x14ac:dyDescent="0.25">
      <c r="R2840" s="258"/>
      <c r="U2840">
        <f>ROUND(IFERROR(SUM(T2840*(VLOOKUP(S2840,API!1:1048576,13,FALSE))),0),2)</f>
        <v>0</v>
      </c>
      <c r="V2840">
        <f>ROUND(SUMIF(Investionen!A4:A5200,S2840,Investionen!G4:G5200),2)</f>
        <v>0</v>
      </c>
      <c r="BA2840" s="53"/>
      <c r="BB2840" s="53">
        <f>ROUND(SUMIF(Transaktionen!A4:A5200,BA2840,Transaktionen!B4:B5200),8)</f>
        <v>0</v>
      </c>
      <c r="BC2840" s="53">
        <f>ROUND(IFERROR(SUM(BB2840*(VLOOKUP(BA2840,API!1:1048576,13,FALSE))),0),2)</f>
        <v>0</v>
      </c>
    </row>
    <row r="2841" spans="18:55" x14ac:dyDescent="0.25">
      <c r="R2841" s="258"/>
      <c r="U2841">
        <f>ROUND(IFERROR(SUM(T2841*(VLOOKUP(S2841,API!1:1048576,13,FALSE))),0),2)</f>
        <v>0</v>
      </c>
      <c r="V2841">
        <f>ROUND(SUMIF(Investionen!A4:A5200,S2841,Investionen!G4:G5200),2)</f>
        <v>0</v>
      </c>
      <c r="BA2841" s="53"/>
      <c r="BB2841" s="53">
        <f>ROUND(SUMIF(Transaktionen!A4:A5200,BA2841,Transaktionen!B4:B5200),8)</f>
        <v>0</v>
      </c>
      <c r="BC2841" s="53">
        <f>ROUND(IFERROR(SUM(BB2841*(VLOOKUP(BA2841,API!1:1048576,13,FALSE))),0),2)</f>
        <v>0</v>
      </c>
    </row>
    <row r="2842" spans="18:55" x14ac:dyDescent="0.25">
      <c r="R2842" s="258"/>
      <c r="U2842">
        <f>ROUND(IFERROR(SUM(T2842*(VLOOKUP(S2842,API!1:1048576,13,FALSE))),0),2)</f>
        <v>0</v>
      </c>
      <c r="V2842">
        <f>ROUND(SUMIF(Investionen!A4:A5200,S2842,Investionen!G4:G5200),2)</f>
        <v>0</v>
      </c>
      <c r="BA2842" s="53"/>
      <c r="BB2842" s="53">
        <f>ROUND(SUMIF(Transaktionen!A4:A5200,BA2842,Transaktionen!B4:B5200),8)</f>
        <v>0</v>
      </c>
      <c r="BC2842" s="53">
        <f>ROUND(IFERROR(SUM(BB2842*(VLOOKUP(BA2842,API!1:1048576,13,FALSE))),0),2)</f>
        <v>0</v>
      </c>
    </row>
    <row r="2843" spans="18:55" x14ac:dyDescent="0.25">
      <c r="R2843" s="258"/>
      <c r="U2843">
        <f>ROUND(IFERROR(SUM(T2843*(VLOOKUP(S2843,API!1:1048576,13,FALSE))),0),2)</f>
        <v>0</v>
      </c>
      <c r="V2843">
        <f>ROUND(SUMIF(Investionen!A4:A5200,S2843,Investionen!G4:G5200),2)</f>
        <v>0</v>
      </c>
      <c r="BA2843" s="53"/>
      <c r="BB2843" s="53">
        <f>ROUND(SUMIF(Transaktionen!A4:A5200,BA2843,Transaktionen!B4:B5200),8)</f>
        <v>0</v>
      </c>
      <c r="BC2843" s="53">
        <f>ROUND(IFERROR(SUM(BB2843*(VLOOKUP(BA2843,API!1:1048576,13,FALSE))),0),2)</f>
        <v>0</v>
      </c>
    </row>
    <row r="2844" spans="18:55" x14ac:dyDescent="0.25">
      <c r="R2844" s="258"/>
      <c r="U2844">
        <f>ROUND(IFERROR(SUM(T2844*(VLOOKUP(S2844,API!1:1048576,13,FALSE))),0),2)</f>
        <v>0</v>
      </c>
      <c r="V2844">
        <f>ROUND(SUMIF(Investionen!A4:A5200,S2844,Investionen!G4:G5200),2)</f>
        <v>0</v>
      </c>
      <c r="BA2844" s="53"/>
      <c r="BB2844" s="53">
        <f>ROUND(SUMIF(Transaktionen!A4:A5200,BA2844,Transaktionen!B4:B5200),8)</f>
        <v>0</v>
      </c>
      <c r="BC2844" s="53">
        <f>ROUND(IFERROR(SUM(BB2844*(VLOOKUP(BA2844,API!1:1048576,13,FALSE))),0),2)</f>
        <v>0</v>
      </c>
    </row>
    <row r="2845" spans="18:55" x14ac:dyDescent="0.25">
      <c r="R2845" s="258"/>
      <c r="U2845">
        <f>ROUND(IFERROR(SUM(T2845*(VLOOKUP(S2845,API!1:1048576,13,FALSE))),0),2)</f>
        <v>0</v>
      </c>
      <c r="V2845">
        <f>ROUND(SUMIF(Investionen!A4:A5200,S2845,Investionen!G4:G5200),2)</f>
        <v>0</v>
      </c>
      <c r="BA2845" s="53"/>
      <c r="BB2845" s="53">
        <f>ROUND(SUMIF(Transaktionen!A4:A5200,BA2845,Transaktionen!B4:B5200),8)</f>
        <v>0</v>
      </c>
      <c r="BC2845" s="53">
        <f>ROUND(IFERROR(SUM(BB2845*(VLOOKUP(BA2845,API!1:1048576,13,FALSE))),0),2)</f>
        <v>0</v>
      </c>
    </row>
    <row r="2846" spans="18:55" x14ac:dyDescent="0.25">
      <c r="R2846" s="258"/>
      <c r="U2846">
        <f>ROUND(IFERROR(SUM(T2846*(VLOOKUP(S2846,API!1:1048576,13,FALSE))),0),2)</f>
        <v>0</v>
      </c>
      <c r="V2846">
        <f>ROUND(SUMIF(Investionen!A4:A5200,S2846,Investionen!G4:G5200),2)</f>
        <v>0</v>
      </c>
      <c r="BA2846" s="53"/>
      <c r="BB2846" s="53">
        <f>ROUND(SUMIF(Transaktionen!A4:A5200,BA2846,Transaktionen!B4:B5200),8)</f>
        <v>0</v>
      </c>
      <c r="BC2846" s="53">
        <f>ROUND(IFERROR(SUM(BB2846*(VLOOKUP(BA2846,API!1:1048576,13,FALSE))),0),2)</f>
        <v>0</v>
      </c>
    </row>
    <row r="2847" spans="18:55" x14ac:dyDescent="0.25">
      <c r="R2847" s="258"/>
      <c r="U2847">
        <f>ROUND(IFERROR(SUM(T2847*(VLOOKUP(S2847,API!1:1048576,13,FALSE))),0),2)</f>
        <v>0</v>
      </c>
      <c r="V2847">
        <f>ROUND(SUMIF(Investionen!A4:A5200,S2847,Investionen!G4:G5200),2)</f>
        <v>0</v>
      </c>
      <c r="BA2847" s="53"/>
      <c r="BB2847" s="53">
        <f>ROUND(SUMIF(Transaktionen!A4:A5200,BA2847,Transaktionen!B4:B5200),8)</f>
        <v>0</v>
      </c>
      <c r="BC2847" s="53">
        <f>ROUND(IFERROR(SUM(BB2847*(VLOOKUP(BA2847,API!1:1048576,13,FALSE))),0),2)</f>
        <v>0</v>
      </c>
    </row>
    <row r="2848" spans="18:55" x14ac:dyDescent="0.25">
      <c r="R2848" s="258"/>
      <c r="U2848">
        <f>ROUND(IFERROR(SUM(T2848*(VLOOKUP(S2848,API!1:1048576,13,FALSE))),0),2)</f>
        <v>0</v>
      </c>
      <c r="V2848">
        <f>ROUND(SUMIF(Investionen!A4:A5200,S2848,Investionen!G4:G5200),2)</f>
        <v>0</v>
      </c>
      <c r="BA2848" s="53"/>
      <c r="BB2848" s="53">
        <f>ROUND(SUMIF(Transaktionen!A4:A5200,BA2848,Transaktionen!B4:B5200),8)</f>
        <v>0</v>
      </c>
      <c r="BC2848" s="53">
        <f>ROUND(IFERROR(SUM(BB2848*(VLOOKUP(BA2848,API!1:1048576,13,FALSE))),0),2)</f>
        <v>0</v>
      </c>
    </row>
    <row r="2849" spans="18:55" x14ac:dyDescent="0.25">
      <c r="R2849" s="258"/>
      <c r="U2849">
        <f>ROUND(IFERROR(SUM(T2849*(VLOOKUP(S2849,API!1:1048576,13,FALSE))),0),2)</f>
        <v>0</v>
      </c>
      <c r="V2849">
        <f>ROUND(SUMIF(Investionen!A4:A5200,S2849,Investionen!G4:G5200),2)</f>
        <v>0</v>
      </c>
      <c r="BA2849" s="53"/>
      <c r="BB2849" s="53">
        <f>ROUND(SUMIF(Transaktionen!A4:A5200,BA2849,Transaktionen!B4:B5200),8)</f>
        <v>0</v>
      </c>
      <c r="BC2849" s="53">
        <f>ROUND(IFERROR(SUM(BB2849*(VLOOKUP(BA2849,API!1:1048576,13,FALSE))),0),2)</f>
        <v>0</v>
      </c>
    </row>
    <row r="2850" spans="18:55" x14ac:dyDescent="0.25">
      <c r="R2850" s="258"/>
      <c r="U2850">
        <f>ROUND(IFERROR(SUM(T2850*(VLOOKUP(S2850,API!1:1048576,13,FALSE))),0),2)</f>
        <v>0</v>
      </c>
      <c r="V2850">
        <f>ROUND(SUMIF(Investionen!A4:A5200,S2850,Investionen!G4:G5200),2)</f>
        <v>0</v>
      </c>
      <c r="BA2850" s="53"/>
      <c r="BB2850" s="53">
        <f>ROUND(SUMIF(Transaktionen!A4:A5200,BA2850,Transaktionen!B4:B5200),8)</f>
        <v>0</v>
      </c>
      <c r="BC2850" s="53">
        <f>ROUND(IFERROR(SUM(BB2850*(VLOOKUP(BA2850,API!1:1048576,13,FALSE))),0),2)</f>
        <v>0</v>
      </c>
    </row>
    <row r="2851" spans="18:55" x14ac:dyDescent="0.25">
      <c r="R2851" s="258"/>
      <c r="U2851">
        <f>ROUND(IFERROR(SUM(T2851*(VLOOKUP(S2851,API!1:1048576,13,FALSE))),0),2)</f>
        <v>0</v>
      </c>
      <c r="V2851">
        <f>ROUND(SUMIF(Investionen!A4:A5200,S2851,Investionen!G4:G5200),2)</f>
        <v>0</v>
      </c>
      <c r="BA2851" s="53"/>
      <c r="BB2851" s="53">
        <f>ROUND(SUMIF(Transaktionen!A4:A5200,BA2851,Transaktionen!B4:B5200),8)</f>
        <v>0</v>
      </c>
      <c r="BC2851" s="53">
        <f>ROUND(IFERROR(SUM(BB2851*(VLOOKUP(BA2851,API!1:1048576,13,FALSE))),0),2)</f>
        <v>0</v>
      </c>
    </row>
    <row r="2852" spans="18:55" x14ac:dyDescent="0.25">
      <c r="R2852" s="258"/>
      <c r="U2852">
        <f>ROUND(IFERROR(SUM(T2852*(VLOOKUP(S2852,API!1:1048576,13,FALSE))),0),2)</f>
        <v>0</v>
      </c>
      <c r="V2852">
        <f>ROUND(SUMIF(Investionen!A4:A5200,S2852,Investionen!G4:G5200),2)</f>
        <v>0</v>
      </c>
      <c r="BA2852" s="53"/>
      <c r="BB2852" s="53">
        <f>ROUND(SUMIF(Transaktionen!A4:A5200,BA2852,Transaktionen!B4:B5200),8)</f>
        <v>0</v>
      </c>
      <c r="BC2852" s="53">
        <f>ROUND(IFERROR(SUM(BB2852*(VLOOKUP(BA2852,API!1:1048576,13,FALSE))),0),2)</f>
        <v>0</v>
      </c>
    </row>
    <row r="2853" spans="18:55" x14ac:dyDescent="0.25">
      <c r="R2853" s="258"/>
      <c r="U2853">
        <f>ROUND(IFERROR(SUM(T2853*(VLOOKUP(S2853,API!1:1048576,13,FALSE))),0),2)</f>
        <v>0</v>
      </c>
      <c r="V2853">
        <f>ROUND(SUMIF(Investionen!A4:A5200,S2853,Investionen!G4:G5200),2)</f>
        <v>0</v>
      </c>
      <c r="BA2853" s="53"/>
      <c r="BB2853" s="53">
        <f>ROUND(SUMIF(Transaktionen!A4:A5200,BA2853,Transaktionen!B4:B5200),8)</f>
        <v>0</v>
      </c>
      <c r="BC2853" s="53">
        <f>ROUND(IFERROR(SUM(BB2853*(VLOOKUP(BA2853,API!1:1048576,13,FALSE))),0),2)</f>
        <v>0</v>
      </c>
    </row>
    <row r="2854" spans="18:55" x14ac:dyDescent="0.25">
      <c r="R2854" s="258"/>
      <c r="U2854">
        <f>ROUND(IFERROR(SUM(T2854*(VLOOKUP(S2854,API!1:1048576,13,FALSE))),0),2)</f>
        <v>0</v>
      </c>
      <c r="V2854">
        <f>ROUND(SUMIF(Investionen!A4:A5200,S2854,Investionen!G4:G5200),2)</f>
        <v>0</v>
      </c>
      <c r="BA2854" s="53"/>
      <c r="BB2854" s="53">
        <f>ROUND(SUMIF(Transaktionen!A4:A5200,BA2854,Transaktionen!B4:B5200),8)</f>
        <v>0</v>
      </c>
      <c r="BC2854" s="53">
        <f>ROUND(IFERROR(SUM(BB2854*(VLOOKUP(BA2854,API!1:1048576,13,FALSE))),0),2)</f>
        <v>0</v>
      </c>
    </row>
    <row r="2855" spans="18:55" x14ac:dyDescent="0.25">
      <c r="R2855" s="258"/>
      <c r="U2855">
        <f>ROUND(IFERROR(SUM(T2855*(VLOOKUP(S2855,API!1:1048576,13,FALSE))),0),2)</f>
        <v>0</v>
      </c>
      <c r="V2855">
        <f>ROUND(SUMIF(Investionen!A4:A5200,S2855,Investionen!G4:G5200),2)</f>
        <v>0</v>
      </c>
      <c r="BA2855" s="53"/>
      <c r="BB2855" s="53">
        <f>ROUND(SUMIF(Transaktionen!A4:A5200,BA2855,Transaktionen!B4:B5200),8)</f>
        <v>0</v>
      </c>
      <c r="BC2855" s="53">
        <f>ROUND(IFERROR(SUM(BB2855*(VLOOKUP(BA2855,API!1:1048576,13,FALSE))),0),2)</f>
        <v>0</v>
      </c>
    </row>
    <row r="2856" spans="18:55" x14ac:dyDescent="0.25">
      <c r="R2856" s="258"/>
      <c r="U2856">
        <f>ROUND(IFERROR(SUM(T2856*(VLOOKUP(S2856,API!1:1048576,13,FALSE))),0),2)</f>
        <v>0</v>
      </c>
      <c r="V2856">
        <f>ROUND(SUMIF(Investionen!A4:A5200,S2856,Investionen!G4:G5200),2)</f>
        <v>0</v>
      </c>
      <c r="BA2856" s="53"/>
      <c r="BB2856" s="53">
        <f>ROUND(SUMIF(Transaktionen!A4:A5200,BA2856,Transaktionen!B4:B5200),8)</f>
        <v>0</v>
      </c>
      <c r="BC2856" s="53">
        <f>ROUND(IFERROR(SUM(BB2856*(VLOOKUP(BA2856,API!1:1048576,13,FALSE))),0),2)</f>
        <v>0</v>
      </c>
    </row>
    <row r="2857" spans="18:55" x14ac:dyDescent="0.25">
      <c r="R2857" s="258"/>
      <c r="U2857">
        <f>ROUND(IFERROR(SUM(T2857*(VLOOKUP(S2857,API!1:1048576,13,FALSE))),0),2)</f>
        <v>0</v>
      </c>
      <c r="V2857">
        <f>ROUND(SUMIF(Investionen!A4:A5200,S2857,Investionen!G4:G5200),2)</f>
        <v>0</v>
      </c>
      <c r="BA2857" s="53"/>
      <c r="BB2857" s="53">
        <f>ROUND(SUMIF(Transaktionen!A4:A5200,BA2857,Transaktionen!B4:B5200),8)</f>
        <v>0</v>
      </c>
      <c r="BC2857" s="53">
        <f>ROUND(IFERROR(SUM(BB2857*(VLOOKUP(BA2857,API!1:1048576,13,FALSE))),0),2)</f>
        <v>0</v>
      </c>
    </row>
    <row r="2858" spans="18:55" x14ac:dyDescent="0.25">
      <c r="R2858" s="258"/>
      <c r="U2858">
        <f>ROUND(IFERROR(SUM(T2858*(VLOOKUP(S2858,API!1:1048576,13,FALSE))),0),2)</f>
        <v>0</v>
      </c>
      <c r="V2858">
        <f>ROUND(SUMIF(Investionen!A4:A5200,S2858,Investionen!G4:G5200),2)</f>
        <v>0</v>
      </c>
      <c r="BA2858" s="53"/>
      <c r="BB2858" s="53">
        <f>ROUND(SUMIF(Transaktionen!A4:A5200,BA2858,Transaktionen!B4:B5200),8)</f>
        <v>0</v>
      </c>
      <c r="BC2858" s="53">
        <f>ROUND(IFERROR(SUM(BB2858*(VLOOKUP(BA2858,API!1:1048576,13,FALSE))),0),2)</f>
        <v>0</v>
      </c>
    </row>
    <row r="2859" spans="18:55" x14ac:dyDescent="0.25">
      <c r="R2859" s="258"/>
      <c r="U2859">
        <f>ROUND(IFERROR(SUM(T2859*(VLOOKUP(S2859,API!1:1048576,13,FALSE))),0),2)</f>
        <v>0</v>
      </c>
      <c r="V2859">
        <f>ROUND(SUMIF(Investionen!A4:A5200,S2859,Investionen!G4:G5200),2)</f>
        <v>0</v>
      </c>
      <c r="BA2859" s="53"/>
      <c r="BB2859" s="53">
        <f>ROUND(SUMIF(Transaktionen!A4:A5200,BA2859,Transaktionen!B4:B5200),8)</f>
        <v>0</v>
      </c>
      <c r="BC2859" s="53">
        <f>ROUND(IFERROR(SUM(BB2859*(VLOOKUP(BA2859,API!1:1048576,13,FALSE))),0),2)</f>
        <v>0</v>
      </c>
    </row>
    <row r="2860" spans="18:55" x14ac:dyDescent="0.25">
      <c r="R2860" s="258"/>
      <c r="U2860">
        <f>ROUND(IFERROR(SUM(T2860*(VLOOKUP(S2860,API!1:1048576,13,FALSE))),0),2)</f>
        <v>0</v>
      </c>
      <c r="V2860">
        <f>ROUND(SUMIF(Investionen!A4:A5200,S2860,Investionen!G4:G5200),2)</f>
        <v>0</v>
      </c>
      <c r="BA2860" s="53"/>
      <c r="BB2860" s="53">
        <f>ROUND(SUMIF(Transaktionen!A4:A5200,BA2860,Transaktionen!B4:B5200),8)</f>
        <v>0</v>
      </c>
      <c r="BC2860" s="53">
        <f>ROUND(IFERROR(SUM(BB2860*(VLOOKUP(BA2860,API!1:1048576,13,FALSE))),0),2)</f>
        <v>0</v>
      </c>
    </row>
    <row r="2861" spans="18:55" x14ac:dyDescent="0.25">
      <c r="R2861" s="258"/>
      <c r="U2861">
        <f>ROUND(IFERROR(SUM(T2861*(VLOOKUP(S2861,API!1:1048576,13,FALSE))),0),2)</f>
        <v>0</v>
      </c>
      <c r="V2861">
        <f>ROUND(SUMIF(Investionen!A4:A5200,S2861,Investionen!G4:G5200),2)</f>
        <v>0</v>
      </c>
      <c r="BA2861" s="53"/>
      <c r="BB2861" s="53">
        <f>ROUND(SUMIF(Transaktionen!A4:A5200,BA2861,Transaktionen!B4:B5200),8)</f>
        <v>0</v>
      </c>
      <c r="BC2861" s="53">
        <f>ROUND(IFERROR(SUM(BB2861*(VLOOKUP(BA2861,API!1:1048576,13,FALSE))),0),2)</f>
        <v>0</v>
      </c>
    </row>
    <row r="2862" spans="18:55" x14ac:dyDescent="0.25">
      <c r="R2862" s="258"/>
      <c r="U2862">
        <f>ROUND(IFERROR(SUM(T2862*(VLOOKUP(S2862,API!1:1048576,13,FALSE))),0),2)</f>
        <v>0</v>
      </c>
      <c r="V2862">
        <f>ROUND(SUMIF(Investionen!A4:A5200,S2862,Investionen!G4:G5200),2)</f>
        <v>0</v>
      </c>
      <c r="BA2862" s="53"/>
      <c r="BB2862" s="53">
        <f>ROUND(SUMIF(Transaktionen!A4:A5200,BA2862,Transaktionen!B4:B5200),8)</f>
        <v>0</v>
      </c>
      <c r="BC2862" s="53">
        <f>ROUND(IFERROR(SUM(BB2862*(VLOOKUP(BA2862,API!1:1048576,13,FALSE))),0),2)</f>
        <v>0</v>
      </c>
    </row>
    <row r="2863" spans="18:55" x14ac:dyDescent="0.25">
      <c r="R2863" s="258"/>
      <c r="U2863">
        <f>ROUND(IFERROR(SUM(T2863*(VLOOKUP(S2863,API!1:1048576,13,FALSE))),0),2)</f>
        <v>0</v>
      </c>
      <c r="V2863">
        <f>ROUND(SUMIF(Investionen!A4:A5200,S2863,Investionen!G4:G5200),2)</f>
        <v>0</v>
      </c>
      <c r="BA2863" s="53"/>
      <c r="BB2863" s="53">
        <f>ROUND(SUMIF(Transaktionen!A4:A5200,BA2863,Transaktionen!B4:B5200),8)</f>
        <v>0</v>
      </c>
      <c r="BC2863" s="53">
        <f>ROUND(IFERROR(SUM(BB2863*(VLOOKUP(BA2863,API!1:1048576,13,FALSE))),0),2)</f>
        <v>0</v>
      </c>
    </row>
    <row r="2864" spans="18:55" x14ac:dyDescent="0.25">
      <c r="R2864" s="258"/>
      <c r="U2864">
        <f>ROUND(IFERROR(SUM(T2864*(VLOOKUP(S2864,API!1:1048576,13,FALSE))),0),2)</f>
        <v>0</v>
      </c>
      <c r="V2864">
        <f>ROUND(SUMIF(Investionen!A4:A5200,S2864,Investionen!G4:G5200),2)</f>
        <v>0</v>
      </c>
      <c r="BA2864" s="53"/>
      <c r="BB2864" s="53">
        <f>ROUND(SUMIF(Transaktionen!A4:A5200,BA2864,Transaktionen!B4:B5200),8)</f>
        <v>0</v>
      </c>
      <c r="BC2864" s="53">
        <f>ROUND(IFERROR(SUM(BB2864*(VLOOKUP(BA2864,API!1:1048576,13,FALSE))),0),2)</f>
        <v>0</v>
      </c>
    </row>
    <row r="2865" spans="18:55" x14ac:dyDescent="0.25">
      <c r="R2865" s="258"/>
      <c r="U2865">
        <f>ROUND(IFERROR(SUM(T2865*(VLOOKUP(S2865,API!1:1048576,13,FALSE))),0),2)</f>
        <v>0</v>
      </c>
      <c r="V2865">
        <f>ROUND(SUMIF(Investionen!A4:A5200,S2865,Investionen!G4:G5200),2)</f>
        <v>0</v>
      </c>
      <c r="BA2865" s="53"/>
      <c r="BB2865" s="53">
        <f>ROUND(SUMIF(Transaktionen!A4:A5200,BA2865,Transaktionen!B4:B5200),8)</f>
        <v>0</v>
      </c>
      <c r="BC2865" s="53">
        <f>ROUND(IFERROR(SUM(BB2865*(VLOOKUP(BA2865,API!1:1048576,13,FALSE))),0),2)</f>
        <v>0</v>
      </c>
    </row>
    <row r="2866" spans="18:55" x14ac:dyDescent="0.25">
      <c r="R2866" s="258"/>
      <c r="U2866">
        <f>ROUND(IFERROR(SUM(T2866*(VLOOKUP(S2866,API!1:1048576,13,FALSE))),0),2)</f>
        <v>0</v>
      </c>
      <c r="V2866">
        <f>ROUND(SUMIF(Investionen!A4:A5200,S2866,Investionen!G4:G5200),2)</f>
        <v>0</v>
      </c>
      <c r="BA2866" s="53"/>
      <c r="BB2866" s="53">
        <f>ROUND(SUMIF(Transaktionen!A4:A5200,BA2866,Transaktionen!B4:B5200),8)</f>
        <v>0</v>
      </c>
      <c r="BC2866" s="53">
        <f>ROUND(IFERROR(SUM(BB2866*(VLOOKUP(BA2866,API!1:1048576,13,FALSE))),0),2)</f>
        <v>0</v>
      </c>
    </row>
    <row r="2867" spans="18:55" x14ac:dyDescent="0.25">
      <c r="R2867" s="258"/>
      <c r="U2867">
        <f>ROUND(IFERROR(SUM(T2867*(VLOOKUP(S2867,API!1:1048576,13,FALSE))),0),2)</f>
        <v>0</v>
      </c>
      <c r="V2867">
        <f>ROUND(SUMIF(Investionen!A4:A5200,S2867,Investionen!G4:G5200),2)</f>
        <v>0</v>
      </c>
      <c r="BA2867" s="53"/>
      <c r="BB2867" s="53">
        <f>ROUND(SUMIF(Transaktionen!A4:A5200,BA2867,Transaktionen!B4:B5200),8)</f>
        <v>0</v>
      </c>
      <c r="BC2867" s="53">
        <f>ROUND(IFERROR(SUM(BB2867*(VLOOKUP(BA2867,API!1:1048576,13,FALSE))),0),2)</f>
        <v>0</v>
      </c>
    </row>
    <row r="2868" spans="18:55" x14ac:dyDescent="0.25">
      <c r="R2868" s="258"/>
      <c r="U2868">
        <f>ROUND(IFERROR(SUM(T2868*(VLOOKUP(S2868,API!1:1048576,13,FALSE))),0),2)</f>
        <v>0</v>
      </c>
      <c r="V2868">
        <f>ROUND(SUMIF(Investionen!A4:A5200,S2868,Investionen!G4:G5200),2)</f>
        <v>0</v>
      </c>
      <c r="BA2868" s="53"/>
      <c r="BB2868" s="53">
        <f>ROUND(SUMIF(Transaktionen!A4:A5200,BA2868,Transaktionen!B4:B5200),8)</f>
        <v>0</v>
      </c>
      <c r="BC2868" s="53">
        <f>ROUND(IFERROR(SUM(BB2868*(VLOOKUP(BA2868,API!1:1048576,13,FALSE))),0),2)</f>
        <v>0</v>
      </c>
    </row>
    <row r="2869" spans="18:55" x14ac:dyDescent="0.25">
      <c r="R2869" s="258"/>
      <c r="U2869">
        <f>ROUND(IFERROR(SUM(T2869*(VLOOKUP(S2869,API!1:1048576,13,FALSE))),0),2)</f>
        <v>0</v>
      </c>
      <c r="V2869">
        <f>ROUND(SUMIF(Investionen!A4:A5200,S2869,Investionen!G4:G5200),2)</f>
        <v>0</v>
      </c>
      <c r="BA2869" s="53"/>
      <c r="BB2869" s="53">
        <f>ROUND(SUMIF(Transaktionen!A4:A5200,BA2869,Transaktionen!B4:B5200),8)</f>
        <v>0</v>
      </c>
      <c r="BC2869" s="53">
        <f>ROUND(IFERROR(SUM(BB2869*(VLOOKUP(BA2869,API!1:1048576,13,FALSE))),0),2)</f>
        <v>0</v>
      </c>
    </row>
    <row r="2870" spans="18:55" x14ac:dyDescent="0.25">
      <c r="R2870" s="258"/>
      <c r="U2870">
        <f>ROUND(IFERROR(SUM(T2870*(VLOOKUP(S2870,API!1:1048576,13,FALSE))),0),2)</f>
        <v>0</v>
      </c>
      <c r="V2870">
        <f>ROUND(SUMIF(Investionen!A4:A5200,S2870,Investionen!G4:G5200),2)</f>
        <v>0</v>
      </c>
      <c r="BA2870" s="53"/>
      <c r="BB2870" s="53">
        <f>ROUND(SUMIF(Transaktionen!A4:A5200,BA2870,Transaktionen!B4:B5200),8)</f>
        <v>0</v>
      </c>
      <c r="BC2870" s="53">
        <f>ROUND(IFERROR(SUM(BB2870*(VLOOKUP(BA2870,API!1:1048576,13,FALSE))),0),2)</f>
        <v>0</v>
      </c>
    </row>
    <row r="2871" spans="18:55" x14ac:dyDescent="0.25">
      <c r="R2871" s="258"/>
      <c r="U2871">
        <f>ROUND(IFERROR(SUM(T2871*(VLOOKUP(S2871,API!1:1048576,13,FALSE))),0),2)</f>
        <v>0</v>
      </c>
      <c r="V2871">
        <f>ROUND(SUMIF(Investionen!A4:A5200,S2871,Investionen!G4:G5200),2)</f>
        <v>0</v>
      </c>
      <c r="BA2871" s="53"/>
      <c r="BB2871" s="53">
        <f>ROUND(SUMIF(Transaktionen!A4:A5200,BA2871,Transaktionen!B4:B5200),8)</f>
        <v>0</v>
      </c>
      <c r="BC2871" s="53">
        <f>ROUND(IFERROR(SUM(BB2871*(VLOOKUP(BA2871,API!1:1048576,13,FALSE))),0),2)</f>
        <v>0</v>
      </c>
    </row>
    <row r="2872" spans="18:55" x14ac:dyDescent="0.25">
      <c r="R2872" s="258"/>
      <c r="U2872">
        <f>ROUND(IFERROR(SUM(T2872*(VLOOKUP(S2872,API!1:1048576,13,FALSE))),0),2)</f>
        <v>0</v>
      </c>
      <c r="V2872">
        <f>ROUND(SUMIF(Investionen!A4:A5200,S2872,Investionen!G4:G5200),2)</f>
        <v>0</v>
      </c>
      <c r="BA2872" s="53"/>
      <c r="BB2872" s="53">
        <f>ROUND(SUMIF(Transaktionen!A4:A5200,BA2872,Transaktionen!B4:B5200),8)</f>
        <v>0</v>
      </c>
      <c r="BC2872" s="53">
        <f>ROUND(IFERROR(SUM(BB2872*(VLOOKUP(BA2872,API!1:1048576,13,FALSE))),0),2)</f>
        <v>0</v>
      </c>
    </row>
    <row r="2873" spans="18:55" x14ac:dyDescent="0.25">
      <c r="R2873" s="258"/>
      <c r="U2873">
        <f>ROUND(IFERROR(SUM(T2873*(VLOOKUP(S2873,API!1:1048576,13,FALSE))),0),2)</f>
        <v>0</v>
      </c>
      <c r="V2873">
        <f>ROUND(SUMIF(Investionen!A4:A5200,S2873,Investionen!G4:G5200),2)</f>
        <v>0</v>
      </c>
      <c r="BA2873" s="53"/>
      <c r="BB2873" s="53">
        <f>ROUND(SUMIF(Transaktionen!A4:A5200,BA2873,Transaktionen!B4:B5200),8)</f>
        <v>0</v>
      </c>
      <c r="BC2873" s="53">
        <f>ROUND(IFERROR(SUM(BB2873*(VLOOKUP(BA2873,API!1:1048576,13,FALSE))),0),2)</f>
        <v>0</v>
      </c>
    </row>
    <row r="2874" spans="18:55" x14ac:dyDescent="0.25">
      <c r="R2874" s="258"/>
      <c r="U2874">
        <f>ROUND(IFERROR(SUM(T2874*(VLOOKUP(S2874,API!1:1048576,13,FALSE))),0),2)</f>
        <v>0</v>
      </c>
      <c r="V2874">
        <f>ROUND(SUMIF(Investionen!A4:A5200,S2874,Investionen!G4:G5200),2)</f>
        <v>0</v>
      </c>
      <c r="BA2874" s="53"/>
      <c r="BB2874" s="53">
        <f>ROUND(SUMIF(Transaktionen!A4:A5200,BA2874,Transaktionen!B4:B5200),8)</f>
        <v>0</v>
      </c>
      <c r="BC2874" s="53">
        <f>ROUND(IFERROR(SUM(BB2874*(VLOOKUP(BA2874,API!1:1048576,13,FALSE))),0),2)</f>
        <v>0</v>
      </c>
    </row>
    <row r="2875" spans="18:55" x14ac:dyDescent="0.25">
      <c r="R2875" s="258"/>
      <c r="U2875">
        <f>ROUND(IFERROR(SUM(T2875*(VLOOKUP(S2875,API!1:1048576,13,FALSE))),0),2)</f>
        <v>0</v>
      </c>
      <c r="V2875">
        <f>ROUND(SUMIF(Investionen!A4:A5200,S2875,Investionen!G4:G5200),2)</f>
        <v>0</v>
      </c>
      <c r="BA2875" s="53"/>
      <c r="BB2875" s="53">
        <f>ROUND(SUMIF(Transaktionen!A4:A5200,BA2875,Transaktionen!B4:B5200),8)</f>
        <v>0</v>
      </c>
      <c r="BC2875" s="53">
        <f>ROUND(IFERROR(SUM(BB2875*(VLOOKUP(BA2875,API!1:1048576,13,FALSE))),0),2)</f>
        <v>0</v>
      </c>
    </row>
    <row r="2876" spans="18:55" x14ac:dyDescent="0.25">
      <c r="R2876" s="258"/>
      <c r="U2876">
        <f>ROUND(IFERROR(SUM(T2876*(VLOOKUP(S2876,API!1:1048576,13,FALSE))),0),2)</f>
        <v>0</v>
      </c>
      <c r="V2876">
        <f>ROUND(SUMIF(Investionen!A4:A5200,S2876,Investionen!G4:G5200),2)</f>
        <v>0</v>
      </c>
      <c r="BA2876" s="53"/>
      <c r="BB2876" s="53">
        <f>ROUND(SUMIF(Transaktionen!A4:A5200,BA2876,Transaktionen!B4:B5200),8)</f>
        <v>0</v>
      </c>
      <c r="BC2876" s="53">
        <f>ROUND(IFERROR(SUM(BB2876*(VLOOKUP(BA2876,API!1:1048576,13,FALSE))),0),2)</f>
        <v>0</v>
      </c>
    </row>
    <row r="2877" spans="18:55" x14ac:dyDescent="0.25">
      <c r="R2877" s="258"/>
      <c r="U2877">
        <f>ROUND(IFERROR(SUM(T2877*(VLOOKUP(S2877,API!1:1048576,13,FALSE))),0),2)</f>
        <v>0</v>
      </c>
      <c r="V2877">
        <f>ROUND(SUMIF(Investionen!A4:A5200,S2877,Investionen!G4:G5200),2)</f>
        <v>0</v>
      </c>
      <c r="BA2877" s="53"/>
      <c r="BB2877" s="53">
        <f>ROUND(SUMIF(Transaktionen!A4:A5200,BA2877,Transaktionen!B4:B5200),8)</f>
        <v>0</v>
      </c>
      <c r="BC2877" s="53">
        <f>ROUND(IFERROR(SUM(BB2877*(VLOOKUP(BA2877,API!1:1048576,13,FALSE))),0),2)</f>
        <v>0</v>
      </c>
    </row>
    <row r="2878" spans="18:55" x14ac:dyDescent="0.25">
      <c r="R2878" s="258"/>
      <c r="U2878">
        <f>ROUND(IFERROR(SUM(T2878*(VLOOKUP(S2878,API!1:1048576,13,FALSE))),0),2)</f>
        <v>0</v>
      </c>
      <c r="V2878">
        <f>ROUND(SUMIF(Investionen!A4:A5200,S2878,Investionen!G4:G5200),2)</f>
        <v>0</v>
      </c>
      <c r="BA2878" s="53"/>
      <c r="BB2878" s="53">
        <f>ROUND(SUMIF(Transaktionen!A4:A5200,BA2878,Transaktionen!B4:B5200),8)</f>
        <v>0</v>
      </c>
      <c r="BC2878" s="53">
        <f>ROUND(IFERROR(SUM(BB2878*(VLOOKUP(BA2878,API!1:1048576,13,FALSE))),0),2)</f>
        <v>0</v>
      </c>
    </row>
    <row r="2879" spans="18:55" x14ac:dyDescent="0.25">
      <c r="R2879" s="258"/>
      <c r="U2879">
        <f>ROUND(IFERROR(SUM(T2879*(VLOOKUP(S2879,API!1:1048576,13,FALSE))),0),2)</f>
        <v>0</v>
      </c>
      <c r="V2879">
        <f>ROUND(SUMIF(Investionen!A4:A5200,S2879,Investionen!G4:G5200),2)</f>
        <v>0</v>
      </c>
      <c r="BA2879" s="53"/>
      <c r="BB2879" s="53">
        <f>ROUND(SUMIF(Transaktionen!A4:A5200,BA2879,Transaktionen!B4:B5200),8)</f>
        <v>0</v>
      </c>
      <c r="BC2879" s="53">
        <f>ROUND(IFERROR(SUM(BB2879*(VLOOKUP(BA2879,API!1:1048576,13,FALSE))),0),2)</f>
        <v>0</v>
      </c>
    </row>
    <row r="2880" spans="18:55" x14ac:dyDescent="0.25">
      <c r="R2880" s="258"/>
      <c r="U2880">
        <f>ROUND(IFERROR(SUM(T2880*(VLOOKUP(S2880,API!1:1048576,13,FALSE))),0),2)</f>
        <v>0</v>
      </c>
      <c r="V2880">
        <f>ROUND(SUMIF(Investionen!A4:A5200,S2880,Investionen!G4:G5200),2)</f>
        <v>0</v>
      </c>
      <c r="BA2880" s="53"/>
      <c r="BB2880" s="53">
        <f>ROUND(SUMIF(Transaktionen!A4:A5200,BA2880,Transaktionen!B4:B5200),8)</f>
        <v>0</v>
      </c>
      <c r="BC2880" s="53">
        <f>ROUND(IFERROR(SUM(BB2880*(VLOOKUP(BA2880,API!1:1048576,13,FALSE))),0),2)</f>
        <v>0</v>
      </c>
    </row>
    <row r="2881" spans="18:55" x14ac:dyDescent="0.25">
      <c r="R2881" s="258"/>
      <c r="U2881">
        <f>ROUND(IFERROR(SUM(T2881*(VLOOKUP(S2881,API!1:1048576,13,FALSE))),0),2)</f>
        <v>0</v>
      </c>
      <c r="V2881">
        <f>ROUND(SUMIF(Investionen!A4:A5200,S2881,Investionen!G4:G5200),2)</f>
        <v>0</v>
      </c>
      <c r="BA2881" s="53"/>
      <c r="BB2881" s="53">
        <f>ROUND(SUMIF(Transaktionen!A4:A5200,BA2881,Transaktionen!B4:B5200),8)</f>
        <v>0</v>
      </c>
      <c r="BC2881" s="53">
        <f>ROUND(IFERROR(SUM(BB2881*(VLOOKUP(BA2881,API!1:1048576,13,FALSE))),0),2)</f>
        <v>0</v>
      </c>
    </row>
    <row r="2882" spans="18:55" x14ac:dyDescent="0.25">
      <c r="R2882" s="258"/>
      <c r="U2882">
        <f>ROUND(IFERROR(SUM(T2882*(VLOOKUP(S2882,API!1:1048576,13,FALSE))),0),2)</f>
        <v>0</v>
      </c>
      <c r="V2882">
        <f>ROUND(SUMIF(Investionen!A4:A5200,S2882,Investionen!G4:G5200),2)</f>
        <v>0</v>
      </c>
      <c r="BA2882" s="53"/>
      <c r="BB2882" s="53">
        <f>ROUND(SUMIF(Transaktionen!A4:A5200,BA2882,Transaktionen!B4:B5200),8)</f>
        <v>0</v>
      </c>
      <c r="BC2882" s="53">
        <f>ROUND(IFERROR(SUM(BB2882*(VLOOKUP(BA2882,API!1:1048576,13,FALSE))),0),2)</f>
        <v>0</v>
      </c>
    </row>
    <row r="2883" spans="18:55" x14ac:dyDescent="0.25">
      <c r="R2883" s="258"/>
      <c r="U2883">
        <f>ROUND(IFERROR(SUM(T2883*(VLOOKUP(S2883,API!1:1048576,13,FALSE))),0),2)</f>
        <v>0</v>
      </c>
      <c r="V2883">
        <f>ROUND(SUMIF(Investionen!A4:A5200,S2883,Investionen!G4:G5200),2)</f>
        <v>0</v>
      </c>
      <c r="BA2883" s="53"/>
      <c r="BB2883" s="53">
        <f>ROUND(SUMIF(Transaktionen!A4:A5200,BA2883,Transaktionen!B4:B5200),8)</f>
        <v>0</v>
      </c>
      <c r="BC2883" s="53">
        <f>ROUND(IFERROR(SUM(BB2883*(VLOOKUP(BA2883,API!1:1048576,13,FALSE))),0),2)</f>
        <v>0</v>
      </c>
    </row>
    <row r="2884" spans="18:55" x14ac:dyDescent="0.25">
      <c r="R2884" s="258"/>
      <c r="U2884">
        <f>ROUND(IFERROR(SUM(T2884*(VLOOKUP(S2884,API!1:1048576,13,FALSE))),0),2)</f>
        <v>0</v>
      </c>
      <c r="V2884">
        <f>ROUND(SUMIF(Investionen!A4:A5200,S2884,Investionen!G4:G5200),2)</f>
        <v>0</v>
      </c>
      <c r="BA2884" s="53"/>
      <c r="BB2884" s="53">
        <f>ROUND(SUMIF(Transaktionen!A4:A5200,BA2884,Transaktionen!B4:B5200),8)</f>
        <v>0</v>
      </c>
      <c r="BC2884" s="53">
        <f>ROUND(IFERROR(SUM(BB2884*(VLOOKUP(BA2884,API!1:1048576,13,FALSE))),0),2)</f>
        <v>0</v>
      </c>
    </row>
    <row r="2885" spans="18:55" x14ac:dyDescent="0.25">
      <c r="R2885" s="258"/>
      <c r="U2885">
        <f>ROUND(IFERROR(SUM(T2885*(VLOOKUP(S2885,API!1:1048576,13,FALSE))),0),2)</f>
        <v>0</v>
      </c>
      <c r="V2885">
        <f>ROUND(SUMIF(Investionen!A4:A5200,S2885,Investionen!G4:G5200),2)</f>
        <v>0</v>
      </c>
      <c r="BA2885" s="53"/>
      <c r="BB2885" s="53">
        <f>ROUND(SUMIF(Transaktionen!A4:A5200,BA2885,Transaktionen!B4:B5200),8)</f>
        <v>0</v>
      </c>
      <c r="BC2885" s="53">
        <f>ROUND(IFERROR(SUM(BB2885*(VLOOKUP(BA2885,API!1:1048576,13,FALSE))),0),2)</f>
        <v>0</v>
      </c>
    </row>
    <row r="2886" spans="18:55" x14ac:dyDescent="0.25">
      <c r="R2886" s="258"/>
      <c r="U2886">
        <f>ROUND(IFERROR(SUM(T2886*(VLOOKUP(S2886,API!1:1048576,13,FALSE))),0),2)</f>
        <v>0</v>
      </c>
      <c r="V2886">
        <f>ROUND(SUMIF(Investionen!A4:A5200,S2886,Investionen!G4:G5200),2)</f>
        <v>0</v>
      </c>
      <c r="BA2886" s="53"/>
      <c r="BB2886" s="53">
        <f>ROUND(SUMIF(Transaktionen!A4:A5200,BA2886,Transaktionen!B4:B5200),8)</f>
        <v>0</v>
      </c>
      <c r="BC2886" s="53">
        <f>ROUND(IFERROR(SUM(BB2886*(VLOOKUP(BA2886,API!1:1048576,13,FALSE))),0),2)</f>
        <v>0</v>
      </c>
    </row>
    <row r="2887" spans="18:55" x14ac:dyDescent="0.25">
      <c r="R2887" s="258"/>
      <c r="U2887">
        <f>ROUND(IFERROR(SUM(T2887*(VLOOKUP(S2887,API!1:1048576,13,FALSE))),0),2)</f>
        <v>0</v>
      </c>
      <c r="V2887">
        <f>ROUND(SUMIF(Investionen!A4:A5200,S2887,Investionen!G4:G5200),2)</f>
        <v>0</v>
      </c>
      <c r="BA2887" s="53"/>
      <c r="BB2887" s="53">
        <f>ROUND(SUMIF(Transaktionen!A4:A5200,BA2887,Transaktionen!B4:B5200),8)</f>
        <v>0</v>
      </c>
      <c r="BC2887" s="53">
        <f>ROUND(IFERROR(SUM(BB2887*(VLOOKUP(BA2887,API!1:1048576,13,FALSE))),0),2)</f>
        <v>0</v>
      </c>
    </row>
    <row r="2888" spans="18:55" x14ac:dyDescent="0.25">
      <c r="R2888" s="258"/>
      <c r="U2888">
        <f>ROUND(IFERROR(SUM(T2888*(VLOOKUP(S2888,API!1:1048576,13,FALSE))),0),2)</f>
        <v>0</v>
      </c>
      <c r="V2888">
        <f>ROUND(SUMIF(Investionen!A4:A5200,S2888,Investionen!G4:G5200),2)</f>
        <v>0</v>
      </c>
      <c r="BA2888" s="53"/>
      <c r="BB2888" s="53">
        <f>ROUND(SUMIF(Transaktionen!A4:A5200,BA2888,Transaktionen!B4:B5200),8)</f>
        <v>0</v>
      </c>
      <c r="BC2888" s="53">
        <f>ROUND(IFERROR(SUM(BB2888*(VLOOKUP(BA2888,API!1:1048576,13,FALSE))),0),2)</f>
        <v>0</v>
      </c>
    </row>
    <row r="2889" spans="18:55" x14ac:dyDescent="0.25">
      <c r="R2889" s="258"/>
      <c r="U2889">
        <f>ROUND(IFERROR(SUM(T2889*(VLOOKUP(S2889,API!1:1048576,13,FALSE))),0),2)</f>
        <v>0</v>
      </c>
      <c r="V2889">
        <f>ROUND(SUMIF(Investionen!A4:A5200,S2889,Investionen!G4:G5200),2)</f>
        <v>0</v>
      </c>
      <c r="BA2889" s="53"/>
      <c r="BB2889" s="53">
        <f>ROUND(SUMIF(Transaktionen!A4:A5200,BA2889,Transaktionen!B4:B5200),8)</f>
        <v>0</v>
      </c>
      <c r="BC2889" s="53">
        <f>ROUND(IFERROR(SUM(BB2889*(VLOOKUP(BA2889,API!1:1048576,13,FALSE))),0),2)</f>
        <v>0</v>
      </c>
    </row>
    <row r="2890" spans="18:55" x14ac:dyDescent="0.25">
      <c r="R2890" s="258"/>
      <c r="U2890">
        <f>ROUND(IFERROR(SUM(T2890*(VLOOKUP(S2890,API!1:1048576,13,FALSE))),0),2)</f>
        <v>0</v>
      </c>
      <c r="V2890">
        <f>ROUND(SUMIF(Investionen!A4:A5200,S2890,Investionen!G4:G5200),2)</f>
        <v>0</v>
      </c>
      <c r="BA2890" s="53"/>
      <c r="BB2890" s="53">
        <f>ROUND(SUMIF(Transaktionen!A4:A5200,BA2890,Transaktionen!B4:B5200),8)</f>
        <v>0</v>
      </c>
      <c r="BC2890" s="53">
        <f>ROUND(IFERROR(SUM(BB2890*(VLOOKUP(BA2890,API!1:1048576,13,FALSE))),0),2)</f>
        <v>0</v>
      </c>
    </row>
    <row r="2891" spans="18:55" x14ac:dyDescent="0.25">
      <c r="R2891" s="258"/>
      <c r="U2891">
        <f>ROUND(IFERROR(SUM(T2891*(VLOOKUP(S2891,API!1:1048576,13,FALSE))),0),2)</f>
        <v>0</v>
      </c>
      <c r="V2891">
        <f>ROUND(SUMIF(Investionen!A4:A5200,S2891,Investionen!G4:G5200),2)</f>
        <v>0</v>
      </c>
      <c r="BA2891" s="53"/>
      <c r="BB2891" s="53">
        <f>ROUND(SUMIF(Transaktionen!A4:A5200,BA2891,Transaktionen!B4:B5200),8)</f>
        <v>0</v>
      </c>
      <c r="BC2891" s="53">
        <f>ROUND(IFERROR(SUM(BB2891*(VLOOKUP(BA2891,API!1:1048576,13,FALSE))),0),2)</f>
        <v>0</v>
      </c>
    </row>
    <row r="2892" spans="18:55" x14ac:dyDescent="0.25">
      <c r="R2892" s="258"/>
      <c r="U2892">
        <f>ROUND(IFERROR(SUM(T2892*(VLOOKUP(S2892,API!1:1048576,13,FALSE))),0),2)</f>
        <v>0</v>
      </c>
      <c r="V2892">
        <f>ROUND(SUMIF(Investionen!A4:A5200,S2892,Investionen!G4:G5200),2)</f>
        <v>0</v>
      </c>
      <c r="BA2892" s="53"/>
      <c r="BB2892" s="53">
        <f>ROUND(SUMIF(Transaktionen!A4:A5200,BA2892,Transaktionen!B4:B5200),8)</f>
        <v>0</v>
      </c>
      <c r="BC2892" s="53">
        <f>ROUND(IFERROR(SUM(BB2892*(VLOOKUP(BA2892,API!1:1048576,13,FALSE))),0),2)</f>
        <v>0</v>
      </c>
    </row>
    <row r="2893" spans="18:55" x14ac:dyDescent="0.25">
      <c r="R2893" s="258"/>
      <c r="U2893">
        <f>ROUND(IFERROR(SUM(T2893*(VLOOKUP(S2893,API!1:1048576,13,FALSE))),0),2)</f>
        <v>0</v>
      </c>
      <c r="V2893">
        <f>ROUND(SUMIF(Investionen!A4:A5200,S2893,Investionen!G4:G5200),2)</f>
        <v>0</v>
      </c>
      <c r="BA2893" s="53"/>
      <c r="BB2893" s="53">
        <f>ROUND(SUMIF(Transaktionen!A4:A5200,BA2893,Transaktionen!B4:B5200),8)</f>
        <v>0</v>
      </c>
      <c r="BC2893" s="53">
        <f>ROUND(IFERROR(SUM(BB2893*(VLOOKUP(BA2893,API!1:1048576,13,FALSE))),0),2)</f>
        <v>0</v>
      </c>
    </row>
    <row r="2894" spans="18:55" x14ac:dyDescent="0.25">
      <c r="R2894" s="258"/>
      <c r="U2894">
        <f>ROUND(IFERROR(SUM(T2894*(VLOOKUP(S2894,API!1:1048576,13,FALSE))),0),2)</f>
        <v>0</v>
      </c>
      <c r="V2894">
        <f>ROUND(SUMIF(Investionen!A4:A5200,S2894,Investionen!G4:G5200),2)</f>
        <v>0</v>
      </c>
      <c r="BA2894" s="53"/>
      <c r="BB2894" s="53">
        <f>ROUND(SUMIF(Transaktionen!A4:A5200,BA2894,Transaktionen!B4:B5200),8)</f>
        <v>0</v>
      </c>
      <c r="BC2894" s="53">
        <f>ROUND(IFERROR(SUM(BB2894*(VLOOKUP(BA2894,API!1:1048576,13,FALSE))),0),2)</f>
        <v>0</v>
      </c>
    </row>
    <row r="2895" spans="18:55" x14ac:dyDescent="0.25">
      <c r="R2895" s="258"/>
      <c r="U2895">
        <f>ROUND(IFERROR(SUM(T2895*(VLOOKUP(S2895,API!1:1048576,13,FALSE))),0),2)</f>
        <v>0</v>
      </c>
      <c r="V2895">
        <f>ROUND(SUMIF(Investionen!A4:A5200,S2895,Investionen!G4:G5200),2)</f>
        <v>0</v>
      </c>
      <c r="BA2895" s="53"/>
      <c r="BB2895" s="53">
        <f>ROUND(SUMIF(Transaktionen!A4:A5200,BA2895,Transaktionen!B4:B5200),8)</f>
        <v>0</v>
      </c>
      <c r="BC2895" s="53">
        <f>ROUND(IFERROR(SUM(BB2895*(VLOOKUP(BA2895,API!1:1048576,13,FALSE))),0),2)</f>
        <v>0</v>
      </c>
    </row>
    <row r="2896" spans="18:55" x14ac:dyDescent="0.25">
      <c r="R2896" s="258"/>
      <c r="U2896">
        <f>ROUND(IFERROR(SUM(T2896*(VLOOKUP(S2896,API!1:1048576,13,FALSE))),0),2)</f>
        <v>0</v>
      </c>
      <c r="V2896">
        <f>ROUND(SUMIF(Investionen!A4:A5200,S2896,Investionen!G4:G5200),2)</f>
        <v>0</v>
      </c>
      <c r="BA2896" s="53"/>
      <c r="BB2896" s="53">
        <f>ROUND(SUMIF(Transaktionen!A4:A5200,BA2896,Transaktionen!B4:B5200),8)</f>
        <v>0</v>
      </c>
      <c r="BC2896" s="53">
        <f>ROUND(IFERROR(SUM(BB2896*(VLOOKUP(BA2896,API!1:1048576,13,FALSE))),0),2)</f>
        <v>0</v>
      </c>
    </row>
    <row r="2897" spans="18:55" x14ac:dyDescent="0.25">
      <c r="R2897" s="258"/>
      <c r="U2897">
        <f>ROUND(IFERROR(SUM(T2897*(VLOOKUP(S2897,API!1:1048576,13,FALSE))),0),2)</f>
        <v>0</v>
      </c>
      <c r="V2897">
        <f>ROUND(SUMIF(Investionen!A4:A5200,S2897,Investionen!G4:G5200),2)</f>
        <v>0</v>
      </c>
      <c r="BA2897" s="53"/>
      <c r="BB2897" s="53">
        <f>ROUND(SUMIF(Transaktionen!A4:A5200,BA2897,Transaktionen!B4:B5200),8)</f>
        <v>0</v>
      </c>
      <c r="BC2897" s="53">
        <f>ROUND(IFERROR(SUM(BB2897*(VLOOKUP(BA2897,API!1:1048576,13,FALSE))),0),2)</f>
        <v>0</v>
      </c>
    </row>
    <row r="2898" spans="18:55" x14ac:dyDescent="0.25">
      <c r="R2898" s="258"/>
      <c r="U2898">
        <f>ROUND(IFERROR(SUM(T2898*(VLOOKUP(S2898,API!1:1048576,13,FALSE))),0),2)</f>
        <v>0</v>
      </c>
      <c r="V2898">
        <f>ROUND(SUMIF(Investionen!A4:A5200,S2898,Investionen!G4:G5200),2)</f>
        <v>0</v>
      </c>
      <c r="BA2898" s="53"/>
      <c r="BB2898" s="53">
        <f>ROUND(SUMIF(Transaktionen!A4:A5200,BA2898,Transaktionen!B4:B5200),8)</f>
        <v>0</v>
      </c>
      <c r="BC2898" s="53">
        <f>ROUND(IFERROR(SUM(BB2898*(VLOOKUP(BA2898,API!1:1048576,13,FALSE))),0),2)</f>
        <v>0</v>
      </c>
    </row>
    <row r="2899" spans="18:55" x14ac:dyDescent="0.25">
      <c r="R2899" s="258"/>
      <c r="U2899">
        <f>ROUND(IFERROR(SUM(T2899*(VLOOKUP(S2899,API!1:1048576,13,FALSE))),0),2)</f>
        <v>0</v>
      </c>
      <c r="V2899">
        <f>ROUND(SUMIF(Investionen!A4:A5200,S2899,Investionen!G4:G5200),2)</f>
        <v>0</v>
      </c>
      <c r="BA2899" s="53"/>
      <c r="BB2899" s="53">
        <f>ROUND(SUMIF(Transaktionen!A4:A5200,BA2899,Transaktionen!B4:B5200),8)</f>
        <v>0</v>
      </c>
      <c r="BC2899" s="53">
        <f>ROUND(IFERROR(SUM(BB2899*(VLOOKUP(BA2899,API!1:1048576,13,FALSE))),0),2)</f>
        <v>0</v>
      </c>
    </row>
    <row r="2900" spans="18:55" x14ac:dyDescent="0.25">
      <c r="R2900" s="258"/>
      <c r="U2900">
        <f>ROUND(IFERROR(SUM(T2900*(VLOOKUP(S2900,API!1:1048576,13,FALSE))),0),2)</f>
        <v>0</v>
      </c>
      <c r="V2900">
        <f>ROUND(SUMIF(Investionen!A4:A5200,S2900,Investionen!G4:G5200),2)</f>
        <v>0</v>
      </c>
      <c r="BA2900" s="53"/>
      <c r="BB2900" s="53">
        <f>ROUND(SUMIF(Transaktionen!A4:A5200,BA2900,Transaktionen!B4:B5200),8)</f>
        <v>0</v>
      </c>
      <c r="BC2900" s="53">
        <f>ROUND(IFERROR(SUM(BB2900*(VLOOKUP(BA2900,API!1:1048576,13,FALSE))),0),2)</f>
        <v>0</v>
      </c>
    </row>
    <row r="2901" spans="18:55" x14ac:dyDescent="0.25">
      <c r="R2901" s="258"/>
      <c r="U2901">
        <f>ROUND(IFERROR(SUM(T2901*(VLOOKUP(S2901,API!1:1048576,13,FALSE))),0),2)</f>
        <v>0</v>
      </c>
      <c r="V2901">
        <f>ROUND(SUMIF(Investionen!A4:A5200,S2901,Investionen!G4:G5200),2)</f>
        <v>0</v>
      </c>
      <c r="BA2901" s="53"/>
      <c r="BB2901" s="53">
        <f>ROUND(SUMIF(Transaktionen!A4:A5200,BA2901,Transaktionen!B4:B5200),8)</f>
        <v>0</v>
      </c>
      <c r="BC2901" s="53">
        <f>ROUND(IFERROR(SUM(BB2901*(VLOOKUP(BA2901,API!1:1048576,13,FALSE))),0),2)</f>
        <v>0</v>
      </c>
    </row>
    <row r="2902" spans="18:55" x14ac:dyDescent="0.25">
      <c r="R2902" s="258"/>
      <c r="U2902">
        <f>ROUND(IFERROR(SUM(T2902*(VLOOKUP(S2902,API!1:1048576,13,FALSE))),0),2)</f>
        <v>0</v>
      </c>
      <c r="V2902">
        <f>ROUND(SUMIF(Investionen!A4:A5200,S2902,Investionen!G4:G5200),2)</f>
        <v>0</v>
      </c>
      <c r="BA2902" s="53"/>
      <c r="BB2902" s="53">
        <f>ROUND(SUMIF(Transaktionen!A4:A5200,BA2902,Transaktionen!B4:B5200),8)</f>
        <v>0</v>
      </c>
      <c r="BC2902" s="53">
        <f>ROUND(IFERROR(SUM(BB2902*(VLOOKUP(BA2902,API!1:1048576,13,FALSE))),0),2)</f>
        <v>0</v>
      </c>
    </row>
    <row r="2903" spans="18:55" x14ac:dyDescent="0.25">
      <c r="R2903" s="258"/>
      <c r="U2903">
        <f>ROUND(IFERROR(SUM(T2903*(VLOOKUP(S2903,API!1:1048576,13,FALSE))),0),2)</f>
        <v>0</v>
      </c>
      <c r="V2903">
        <f>ROUND(SUMIF(Investionen!A4:A5200,S2903,Investionen!G4:G5200),2)</f>
        <v>0</v>
      </c>
      <c r="BA2903" s="53"/>
      <c r="BB2903" s="53">
        <f>ROUND(SUMIF(Transaktionen!A4:A5200,BA2903,Transaktionen!B4:B5200),8)</f>
        <v>0</v>
      </c>
      <c r="BC2903" s="53">
        <f>ROUND(IFERROR(SUM(BB2903*(VLOOKUP(BA2903,API!1:1048576,13,FALSE))),0),2)</f>
        <v>0</v>
      </c>
    </row>
    <row r="2904" spans="18:55" x14ac:dyDescent="0.25">
      <c r="R2904" s="258"/>
      <c r="U2904">
        <f>ROUND(IFERROR(SUM(T2904*(VLOOKUP(S2904,API!1:1048576,13,FALSE))),0),2)</f>
        <v>0</v>
      </c>
      <c r="V2904">
        <f>ROUND(SUMIF(Investionen!A4:A5200,S2904,Investionen!G4:G5200),2)</f>
        <v>0</v>
      </c>
      <c r="BA2904" s="53"/>
      <c r="BB2904" s="53">
        <f>ROUND(SUMIF(Transaktionen!A4:A5200,BA2904,Transaktionen!B4:B5200),8)</f>
        <v>0</v>
      </c>
      <c r="BC2904" s="53">
        <f>ROUND(IFERROR(SUM(BB2904*(VLOOKUP(BA2904,API!1:1048576,13,FALSE))),0),2)</f>
        <v>0</v>
      </c>
    </row>
    <row r="2905" spans="18:55" x14ac:dyDescent="0.25">
      <c r="R2905" s="258"/>
      <c r="U2905">
        <f>ROUND(IFERROR(SUM(T2905*(VLOOKUP(S2905,API!1:1048576,13,FALSE))),0),2)</f>
        <v>0</v>
      </c>
      <c r="V2905">
        <f>ROUND(SUMIF(Investionen!A4:A5200,S2905,Investionen!G4:G5200),2)</f>
        <v>0</v>
      </c>
      <c r="BA2905" s="53"/>
      <c r="BB2905" s="53">
        <f>ROUND(SUMIF(Transaktionen!A4:A5200,BA2905,Transaktionen!B4:B5200),8)</f>
        <v>0</v>
      </c>
      <c r="BC2905" s="53">
        <f>ROUND(IFERROR(SUM(BB2905*(VLOOKUP(BA2905,API!1:1048576,13,FALSE))),0),2)</f>
        <v>0</v>
      </c>
    </row>
    <row r="2906" spans="18:55" x14ac:dyDescent="0.25">
      <c r="R2906" s="258"/>
      <c r="U2906">
        <f>ROUND(IFERROR(SUM(T2906*(VLOOKUP(S2906,API!1:1048576,13,FALSE))),0),2)</f>
        <v>0</v>
      </c>
      <c r="V2906">
        <f>ROUND(SUMIF(Investionen!A4:A5200,S2906,Investionen!G4:G5200),2)</f>
        <v>0</v>
      </c>
      <c r="BA2906" s="53"/>
      <c r="BB2906" s="53">
        <f>ROUND(SUMIF(Transaktionen!A4:A5200,BA2906,Transaktionen!B4:B5200),8)</f>
        <v>0</v>
      </c>
      <c r="BC2906" s="53">
        <f>ROUND(IFERROR(SUM(BB2906*(VLOOKUP(BA2906,API!1:1048576,13,FALSE))),0),2)</f>
        <v>0</v>
      </c>
    </row>
    <row r="2907" spans="18:55" x14ac:dyDescent="0.25">
      <c r="R2907" s="258"/>
      <c r="U2907">
        <f>ROUND(IFERROR(SUM(T2907*(VLOOKUP(S2907,API!1:1048576,13,FALSE))),0),2)</f>
        <v>0</v>
      </c>
      <c r="V2907">
        <f>ROUND(SUMIF(Investionen!A4:A5200,S2907,Investionen!G4:G5200),2)</f>
        <v>0</v>
      </c>
      <c r="BA2907" s="53"/>
      <c r="BB2907" s="53">
        <f>ROUND(SUMIF(Transaktionen!A4:A5200,BA2907,Transaktionen!B4:B5200),8)</f>
        <v>0</v>
      </c>
      <c r="BC2907" s="53">
        <f>ROUND(IFERROR(SUM(BB2907*(VLOOKUP(BA2907,API!1:1048576,13,FALSE))),0),2)</f>
        <v>0</v>
      </c>
    </row>
    <row r="2908" spans="18:55" x14ac:dyDescent="0.25">
      <c r="R2908" s="258"/>
      <c r="U2908">
        <f>ROUND(IFERROR(SUM(T2908*(VLOOKUP(S2908,API!1:1048576,13,FALSE))),0),2)</f>
        <v>0</v>
      </c>
      <c r="V2908">
        <f>ROUND(SUMIF(Investionen!A4:A5200,S2908,Investionen!G4:G5200),2)</f>
        <v>0</v>
      </c>
      <c r="BA2908" s="53"/>
      <c r="BB2908" s="53">
        <f>ROUND(SUMIF(Transaktionen!A4:A5200,BA2908,Transaktionen!B4:B5200),8)</f>
        <v>0</v>
      </c>
      <c r="BC2908" s="53">
        <f>ROUND(IFERROR(SUM(BB2908*(VLOOKUP(BA2908,API!1:1048576,13,FALSE))),0),2)</f>
        <v>0</v>
      </c>
    </row>
    <row r="2909" spans="18:55" x14ac:dyDescent="0.25">
      <c r="R2909" s="258"/>
      <c r="U2909">
        <f>ROUND(IFERROR(SUM(T2909*(VLOOKUP(S2909,API!1:1048576,13,FALSE))),0),2)</f>
        <v>0</v>
      </c>
      <c r="V2909">
        <f>ROUND(SUMIF(Investionen!A4:A5200,S2909,Investionen!G4:G5200),2)</f>
        <v>0</v>
      </c>
      <c r="BA2909" s="53"/>
      <c r="BB2909" s="53">
        <f>ROUND(SUMIF(Transaktionen!A4:A5200,BA2909,Transaktionen!B4:B5200),8)</f>
        <v>0</v>
      </c>
      <c r="BC2909" s="53">
        <f>ROUND(IFERROR(SUM(BB2909*(VLOOKUP(BA2909,API!1:1048576,13,FALSE))),0),2)</f>
        <v>0</v>
      </c>
    </row>
    <row r="2910" spans="18:55" x14ac:dyDescent="0.25">
      <c r="R2910" s="258"/>
      <c r="U2910">
        <f>ROUND(IFERROR(SUM(T2910*(VLOOKUP(S2910,API!1:1048576,13,FALSE))),0),2)</f>
        <v>0</v>
      </c>
      <c r="V2910">
        <f>ROUND(SUMIF(Investionen!A4:A5200,S2910,Investionen!G4:G5200),2)</f>
        <v>0</v>
      </c>
      <c r="BA2910" s="53"/>
      <c r="BB2910" s="53">
        <f>ROUND(SUMIF(Transaktionen!A4:A5200,BA2910,Transaktionen!B4:B5200),8)</f>
        <v>0</v>
      </c>
      <c r="BC2910" s="53">
        <f>ROUND(IFERROR(SUM(BB2910*(VLOOKUP(BA2910,API!1:1048576,13,FALSE))),0),2)</f>
        <v>0</v>
      </c>
    </row>
    <row r="2911" spans="18:55" x14ac:dyDescent="0.25">
      <c r="R2911" s="258"/>
      <c r="U2911">
        <f>ROUND(IFERROR(SUM(T2911*(VLOOKUP(S2911,API!1:1048576,13,FALSE))),0),2)</f>
        <v>0</v>
      </c>
      <c r="V2911">
        <f>ROUND(SUMIF(Investionen!A4:A5200,S2911,Investionen!G4:G5200),2)</f>
        <v>0</v>
      </c>
      <c r="BA2911" s="53"/>
      <c r="BB2911" s="53">
        <f>ROUND(SUMIF(Transaktionen!A4:A5200,BA2911,Transaktionen!B4:B5200),8)</f>
        <v>0</v>
      </c>
      <c r="BC2911" s="53">
        <f>ROUND(IFERROR(SUM(BB2911*(VLOOKUP(BA2911,API!1:1048576,13,FALSE))),0),2)</f>
        <v>0</v>
      </c>
    </row>
    <row r="2912" spans="18:55" x14ac:dyDescent="0.25">
      <c r="R2912" s="258"/>
      <c r="U2912">
        <f>ROUND(IFERROR(SUM(T2912*(VLOOKUP(S2912,API!1:1048576,13,FALSE))),0),2)</f>
        <v>0</v>
      </c>
      <c r="V2912">
        <f>ROUND(SUMIF(Investionen!A4:A5200,S2912,Investionen!G4:G5200),2)</f>
        <v>0</v>
      </c>
      <c r="BA2912" s="53"/>
      <c r="BB2912" s="53">
        <f>ROUND(SUMIF(Transaktionen!A4:A5200,BA2912,Transaktionen!B4:B5200),8)</f>
        <v>0</v>
      </c>
      <c r="BC2912" s="53">
        <f>ROUND(IFERROR(SUM(BB2912*(VLOOKUP(BA2912,API!1:1048576,13,FALSE))),0),2)</f>
        <v>0</v>
      </c>
    </row>
    <row r="2913" spans="18:55" x14ac:dyDescent="0.25">
      <c r="R2913" s="258"/>
      <c r="U2913">
        <f>ROUND(IFERROR(SUM(T2913*(VLOOKUP(S2913,API!1:1048576,13,FALSE))),0),2)</f>
        <v>0</v>
      </c>
      <c r="V2913">
        <f>ROUND(SUMIF(Investionen!A4:A5200,S2913,Investionen!G4:G5200),2)</f>
        <v>0</v>
      </c>
      <c r="BA2913" s="53"/>
      <c r="BB2913" s="53">
        <f>ROUND(SUMIF(Transaktionen!A4:A5200,BA2913,Transaktionen!B4:B5200),8)</f>
        <v>0</v>
      </c>
      <c r="BC2913" s="53">
        <f>ROUND(IFERROR(SUM(BB2913*(VLOOKUP(BA2913,API!1:1048576,13,FALSE))),0),2)</f>
        <v>0</v>
      </c>
    </row>
    <row r="2914" spans="18:55" x14ac:dyDescent="0.25">
      <c r="R2914" s="258"/>
      <c r="U2914">
        <f>ROUND(IFERROR(SUM(T2914*(VLOOKUP(S2914,API!1:1048576,13,FALSE))),0),2)</f>
        <v>0</v>
      </c>
      <c r="V2914">
        <f>ROUND(SUMIF(Investionen!A4:A5200,S2914,Investionen!G4:G5200),2)</f>
        <v>0</v>
      </c>
      <c r="BA2914" s="53"/>
      <c r="BB2914" s="53">
        <f>ROUND(SUMIF(Transaktionen!A4:A5200,BA2914,Transaktionen!B4:B5200),8)</f>
        <v>0</v>
      </c>
      <c r="BC2914" s="53">
        <f>ROUND(IFERROR(SUM(BB2914*(VLOOKUP(BA2914,API!1:1048576,13,FALSE))),0),2)</f>
        <v>0</v>
      </c>
    </row>
    <row r="2915" spans="18:55" x14ac:dyDescent="0.25">
      <c r="R2915" s="258"/>
      <c r="U2915">
        <f>ROUND(IFERROR(SUM(T2915*(VLOOKUP(S2915,API!1:1048576,13,FALSE))),0),2)</f>
        <v>0</v>
      </c>
      <c r="V2915">
        <f>ROUND(SUMIF(Investionen!A4:A5200,S2915,Investionen!G4:G5200),2)</f>
        <v>0</v>
      </c>
      <c r="BA2915" s="53"/>
      <c r="BB2915" s="53">
        <f>ROUND(SUMIF(Transaktionen!A4:A5200,BA2915,Transaktionen!B4:B5200),8)</f>
        <v>0</v>
      </c>
      <c r="BC2915" s="53">
        <f>ROUND(IFERROR(SUM(BB2915*(VLOOKUP(BA2915,API!1:1048576,13,FALSE))),0),2)</f>
        <v>0</v>
      </c>
    </row>
    <row r="2916" spans="18:55" x14ac:dyDescent="0.25">
      <c r="R2916" s="258"/>
      <c r="U2916">
        <f>ROUND(IFERROR(SUM(T2916*(VLOOKUP(S2916,API!1:1048576,13,FALSE))),0),2)</f>
        <v>0</v>
      </c>
      <c r="V2916">
        <f>ROUND(SUMIF(Investionen!A4:A5200,S2916,Investionen!G4:G5200),2)</f>
        <v>0</v>
      </c>
      <c r="BA2916" s="53"/>
      <c r="BB2916" s="53">
        <f>ROUND(SUMIF(Transaktionen!A4:A5200,BA2916,Transaktionen!B4:B5200),8)</f>
        <v>0</v>
      </c>
      <c r="BC2916" s="53">
        <f>ROUND(IFERROR(SUM(BB2916*(VLOOKUP(BA2916,API!1:1048576,13,FALSE))),0),2)</f>
        <v>0</v>
      </c>
    </row>
    <row r="2917" spans="18:55" x14ac:dyDescent="0.25">
      <c r="R2917" s="258"/>
      <c r="U2917">
        <f>ROUND(IFERROR(SUM(T2917*(VLOOKUP(S2917,API!1:1048576,13,FALSE))),0),2)</f>
        <v>0</v>
      </c>
      <c r="V2917">
        <f>ROUND(SUMIF(Investionen!A4:A5200,S2917,Investionen!G4:G5200),2)</f>
        <v>0</v>
      </c>
      <c r="BA2917" s="53"/>
      <c r="BB2917" s="53">
        <f>ROUND(SUMIF(Transaktionen!A4:A5200,BA2917,Transaktionen!B4:B5200),8)</f>
        <v>0</v>
      </c>
      <c r="BC2917" s="53">
        <f>ROUND(IFERROR(SUM(BB2917*(VLOOKUP(BA2917,API!1:1048576,13,FALSE))),0),2)</f>
        <v>0</v>
      </c>
    </row>
    <row r="2918" spans="18:55" x14ac:dyDescent="0.25">
      <c r="R2918" s="258"/>
      <c r="U2918">
        <f>ROUND(IFERROR(SUM(T2918*(VLOOKUP(S2918,API!1:1048576,13,FALSE))),0),2)</f>
        <v>0</v>
      </c>
      <c r="V2918">
        <f>ROUND(SUMIF(Investionen!A4:A5200,S2918,Investionen!G4:G5200),2)</f>
        <v>0</v>
      </c>
      <c r="BA2918" s="53"/>
      <c r="BB2918" s="53">
        <f>ROUND(SUMIF(Transaktionen!A4:A5200,BA2918,Transaktionen!B4:B5200),8)</f>
        <v>0</v>
      </c>
      <c r="BC2918" s="53">
        <f>ROUND(IFERROR(SUM(BB2918*(VLOOKUP(BA2918,API!1:1048576,13,FALSE))),0),2)</f>
        <v>0</v>
      </c>
    </row>
    <row r="2919" spans="18:55" x14ac:dyDescent="0.25">
      <c r="R2919" s="258"/>
      <c r="U2919">
        <f>ROUND(IFERROR(SUM(T2919*(VLOOKUP(S2919,API!1:1048576,13,FALSE))),0),2)</f>
        <v>0</v>
      </c>
      <c r="V2919">
        <f>ROUND(SUMIF(Investionen!A4:A5200,S2919,Investionen!G4:G5200),2)</f>
        <v>0</v>
      </c>
      <c r="BA2919" s="53"/>
      <c r="BB2919" s="53">
        <f>ROUND(SUMIF(Transaktionen!A4:A5200,BA2919,Transaktionen!B4:B5200),8)</f>
        <v>0</v>
      </c>
      <c r="BC2919" s="53">
        <f>ROUND(IFERROR(SUM(BB2919*(VLOOKUP(BA2919,API!1:1048576,13,FALSE))),0),2)</f>
        <v>0</v>
      </c>
    </row>
    <row r="2920" spans="18:55" x14ac:dyDescent="0.25">
      <c r="R2920" s="258"/>
      <c r="U2920">
        <f>ROUND(IFERROR(SUM(T2920*(VLOOKUP(S2920,API!1:1048576,13,FALSE))),0),2)</f>
        <v>0</v>
      </c>
      <c r="V2920">
        <f>ROUND(SUMIF(Investionen!A4:A5200,S2920,Investionen!G4:G5200),2)</f>
        <v>0</v>
      </c>
      <c r="BA2920" s="53"/>
      <c r="BB2920" s="53">
        <f>ROUND(SUMIF(Transaktionen!A4:A5200,BA2920,Transaktionen!B4:B5200),8)</f>
        <v>0</v>
      </c>
      <c r="BC2920" s="53">
        <f>ROUND(IFERROR(SUM(BB2920*(VLOOKUP(BA2920,API!1:1048576,13,FALSE))),0),2)</f>
        <v>0</v>
      </c>
    </row>
    <row r="2921" spans="18:55" x14ac:dyDescent="0.25">
      <c r="R2921" s="258"/>
      <c r="U2921">
        <f>ROUND(IFERROR(SUM(T2921*(VLOOKUP(S2921,API!1:1048576,13,FALSE))),0),2)</f>
        <v>0</v>
      </c>
      <c r="V2921">
        <f>ROUND(SUMIF(Investionen!A4:A5200,S2921,Investionen!G4:G5200),2)</f>
        <v>0</v>
      </c>
      <c r="BA2921" s="53"/>
      <c r="BB2921" s="53">
        <f>ROUND(SUMIF(Transaktionen!A4:A5200,BA2921,Transaktionen!B4:B5200),8)</f>
        <v>0</v>
      </c>
      <c r="BC2921" s="53">
        <f>ROUND(IFERROR(SUM(BB2921*(VLOOKUP(BA2921,API!1:1048576,13,FALSE))),0),2)</f>
        <v>0</v>
      </c>
    </row>
    <row r="2922" spans="18:55" x14ac:dyDescent="0.25">
      <c r="R2922" s="258"/>
      <c r="U2922">
        <f>ROUND(IFERROR(SUM(T2922*(VLOOKUP(S2922,API!1:1048576,13,FALSE))),0),2)</f>
        <v>0</v>
      </c>
      <c r="V2922">
        <f>ROUND(SUMIF(Investionen!A4:A5200,S2922,Investionen!G4:G5200),2)</f>
        <v>0</v>
      </c>
      <c r="BA2922" s="53"/>
      <c r="BB2922" s="53">
        <f>ROUND(SUMIF(Transaktionen!A4:A5200,BA2922,Transaktionen!B4:B5200),8)</f>
        <v>0</v>
      </c>
      <c r="BC2922" s="53">
        <f>ROUND(IFERROR(SUM(BB2922*(VLOOKUP(BA2922,API!1:1048576,13,FALSE))),0),2)</f>
        <v>0</v>
      </c>
    </row>
    <row r="2923" spans="18:55" x14ac:dyDescent="0.25">
      <c r="R2923" s="258"/>
      <c r="U2923">
        <f>ROUND(IFERROR(SUM(T2923*(VLOOKUP(S2923,API!1:1048576,13,FALSE))),0),2)</f>
        <v>0</v>
      </c>
      <c r="V2923">
        <f>ROUND(SUMIF(Investionen!A4:A5200,S2923,Investionen!G4:G5200),2)</f>
        <v>0</v>
      </c>
      <c r="BA2923" s="53"/>
      <c r="BB2923" s="53">
        <f>ROUND(SUMIF(Transaktionen!A4:A5200,BA2923,Transaktionen!B4:B5200),8)</f>
        <v>0</v>
      </c>
      <c r="BC2923" s="53">
        <f>ROUND(IFERROR(SUM(BB2923*(VLOOKUP(BA2923,API!1:1048576,13,FALSE))),0),2)</f>
        <v>0</v>
      </c>
    </row>
    <row r="2924" spans="18:55" x14ac:dyDescent="0.25">
      <c r="R2924" s="258"/>
      <c r="U2924">
        <f>ROUND(IFERROR(SUM(T2924*(VLOOKUP(S2924,API!1:1048576,13,FALSE))),0),2)</f>
        <v>0</v>
      </c>
      <c r="V2924">
        <f>ROUND(SUMIF(Investionen!A4:A5200,S2924,Investionen!G4:G5200),2)</f>
        <v>0</v>
      </c>
      <c r="BA2924" s="53"/>
      <c r="BB2924" s="53">
        <f>ROUND(SUMIF(Transaktionen!A4:A5200,BA2924,Transaktionen!B4:B5200),8)</f>
        <v>0</v>
      </c>
      <c r="BC2924" s="53">
        <f>ROUND(IFERROR(SUM(BB2924*(VLOOKUP(BA2924,API!1:1048576,13,FALSE))),0),2)</f>
        <v>0</v>
      </c>
    </row>
    <row r="2925" spans="18:55" x14ac:dyDescent="0.25">
      <c r="R2925" s="258"/>
      <c r="U2925">
        <f>ROUND(IFERROR(SUM(T2925*(VLOOKUP(S2925,API!1:1048576,13,FALSE))),0),2)</f>
        <v>0</v>
      </c>
      <c r="V2925">
        <f>ROUND(SUMIF(Investionen!A4:A5200,S2925,Investionen!G4:G5200),2)</f>
        <v>0</v>
      </c>
      <c r="BA2925" s="53"/>
      <c r="BB2925" s="53">
        <f>ROUND(SUMIF(Transaktionen!A4:A5200,BA2925,Transaktionen!B4:B5200),8)</f>
        <v>0</v>
      </c>
      <c r="BC2925" s="53">
        <f>ROUND(IFERROR(SUM(BB2925*(VLOOKUP(BA2925,API!1:1048576,13,FALSE))),0),2)</f>
        <v>0</v>
      </c>
    </row>
    <row r="2926" spans="18:55" x14ac:dyDescent="0.25">
      <c r="R2926" s="258"/>
      <c r="U2926">
        <f>ROUND(IFERROR(SUM(T2926*(VLOOKUP(S2926,API!1:1048576,13,FALSE))),0),2)</f>
        <v>0</v>
      </c>
      <c r="V2926">
        <f>ROUND(SUMIF(Investionen!A4:A5200,S2926,Investionen!G4:G5200),2)</f>
        <v>0</v>
      </c>
      <c r="BA2926" s="53"/>
      <c r="BB2926" s="53">
        <f>ROUND(SUMIF(Transaktionen!A4:A5200,BA2926,Transaktionen!B4:B5200),8)</f>
        <v>0</v>
      </c>
      <c r="BC2926" s="53">
        <f>ROUND(IFERROR(SUM(BB2926*(VLOOKUP(BA2926,API!1:1048576,13,FALSE))),0),2)</f>
        <v>0</v>
      </c>
    </row>
    <row r="2927" spans="18:55" x14ac:dyDescent="0.25">
      <c r="R2927" s="258"/>
      <c r="U2927">
        <f>ROUND(IFERROR(SUM(T2927*(VLOOKUP(S2927,API!1:1048576,13,FALSE))),0),2)</f>
        <v>0</v>
      </c>
      <c r="V2927">
        <f>ROUND(SUMIF(Investionen!A4:A5200,S2927,Investionen!G4:G5200),2)</f>
        <v>0</v>
      </c>
      <c r="BA2927" s="53"/>
      <c r="BB2927" s="53">
        <f>ROUND(SUMIF(Transaktionen!A4:A5200,BA2927,Transaktionen!B4:B5200),8)</f>
        <v>0</v>
      </c>
      <c r="BC2927" s="53">
        <f>ROUND(IFERROR(SUM(BB2927*(VLOOKUP(BA2927,API!1:1048576,13,FALSE))),0),2)</f>
        <v>0</v>
      </c>
    </row>
    <row r="2928" spans="18:55" x14ac:dyDescent="0.25">
      <c r="R2928" s="258"/>
      <c r="U2928">
        <f>ROUND(IFERROR(SUM(T2928*(VLOOKUP(S2928,API!1:1048576,13,FALSE))),0),2)</f>
        <v>0</v>
      </c>
      <c r="V2928">
        <f>ROUND(SUMIF(Investionen!A4:A5200,S2928,Investionen!G4:G5200),2)</f>
        <v>0</v>
      </c>
      <c r="BA2928" s="53"/>
      <c r="BB2928" s="53">
        <f>ROUND(SUMIF(Transaktionen!A4:A5200,BA2928,Transaktionen!B4:B5200),8)</f>
        <v>0</v>
      </c>
      <c r="BC2928" s="53">
        <f>ROUND(IFERROR(SUM(BB2928*(VLOOKUP(BA2928,API!1:1048576,13,FALSE))),0),2)</f>
        <v>0</v>
      </c>
    </row>
    <row r="2929" spans="18:55" x14ac:dyDescent="0.25">
      <c r="R2929" s="258"/>
      <c r="U2929">
        <f>ROUND(IFERROR(SUM(T2929*(VLOOKUP(S2929,API!1:1048576,13,FALSE))),0),2)</f>
        <v>0</v>
      </c>
      <c r="V2929">
        <f>ROUND(SUMIF(Investionen!A4:A5200,S2929,Investionen!G4:G5200),2)</f>
        <v>0</v>
      </c>
      <c r="BA2929" s="53"/>
      <c r="BB2929" s="53">
        <f>ROUND(SUMIF(Transaktionen!A4:A5200,BA2929,Transaktionen!B4:B5200),8)</f>
        <v>0</v>
      </c>
      <c r="BC2929" s="53">
        <f>ROUND(IFERROR(SUM(BB2929*(VLOOKUP(BA2929,API!1:1048576,13,FALSE))),0),2)</f>
        <v>0</v>
      </c>
    </row>
    <row r="2930" spans="18:55" x14ac:dyDescent="0.25">
      <c r="R2930" s="258"/>
      <c r="U2930">
        <f>ROUND(IFERROR(SUM(T2930*(VLOOKUP(S2930,API!1:1048576,13,FALSE))),0),2)</f>
        <v>0</v>
      </c>
      <c r="V2930">
        <f>ROUND(SUMIF(Investionen!A4:A5200,S2930,Investionen!G4:G5200),2)</f>
        <v>0</v>
      </c>
      <c r="BA2930" s="53"/>
      <c r="BB2930" s="53">
        <f>ROUND(SUMIF(Transaktionen!A4:A5200,BA2930,Transaktionen!B4:B5200),8)</f>
        <v>0</v>
      </c>
      <c r="BC2930" s="53">
        <f>ROUND(IFERROR(SUM(BB2930*(VLOOKUP(BA2930,API!1:1048576,13,FALSE))),0),2)</f>
        <v>0</v>
      </c>
    </row>
    <row r="2931" spans="18:55" x14ac:dyDescent="0.25">
      <c r="R2931" s="258"/>
      <c r="U2931">
        <f>ROUND(IFERROR(SUM(T2931*(VLOOKUP(S2931,API!1:1048576,13,FALSE))),0),2)</f>
        <v>0</v>
      </c>
      <c r="V2931">
        <f>ROUND(SUMIF(Investionen!A4:A5200,S2931,Investionen!G4:G5200),2)</f>
        <v>0</v>
      </c>
      <c r="BA2931" s="53"/>
      <c r="BB2931" s="53">
        <f>ROUND(SUMIF(Transaktionen!A4:A5200,BA2931,Transaktionen!B4:B5200),8)</f>
        <v>0</v>
      </c>
      <c r="BC2931" s="53">
        <f>ROUND(IFERROR(SUM(BB2931*(VLOOKUP(BA2931,API!1:1048576,13,FALSE))),0),2)</f>
        <v>0</v>
      </c>
    </row>
    <row r="2932" spans="18:55" x14ac:dyDescent="0.25">
      <c r="R2932" s="258"/>
      <c r="U2932">
        <f>ROUND(IFERROR(SUM(T2932*(VLOOKUP(S2932,API!1:1048576,13,FALSE))),0),2)</f>
        <v>0</v>
      </c>
      <c r="V2932">
        <f>ROUND(SUMIF(Investionen!A4:A5200,S2932,Investionen!G4:G5200),2)</f>
        <v>0</v>
      </c>
      <c r="BA2932" s="53"/>
      <c r="BB2932" s="53">
        <f>ROUND(SUMIF(Transaktionen!A4:A5200,BA2932,Transaktionen!B4:B5200),8)</f>
        <v>0</v>
      </c>
      <c r="BC2932" s="53">
        <f>ROUND(IFERROR(SUM(BB2932*(VLOOKUP(BA2932,API!1:1048576,13,FALSE))),0),2)</f>
        <v>0</v>
      </c>
    </row>
    <row r="2933" spans="18:55" x14ac:dyDescent="0.25">
      <c r="R2933" s="258"/>
      <c r="U2933">
        <f>ROUND(IFERROR(SUM(T2933*(VLOOKUP(S2933,API!1:1048576,13,FALSE))),0),2)</f>
        <v>0</v>
      </c>
      <c r="V2933">
        <f>ROUND(SUMIF(Investionen!A4:A5200,S2933,Investionen!G4:G5200),2)</f>
        <v>0</v>
      </c>
      <c r="BA2933" s="53"/>
      <c r="BB2933" s="53">
        <f>ROUND(SUMIF(Transaktionen!A4:A5200,BA2933,Transaktionen!B4:B5200),8)</f>
        <v>0</v>
      </c>
      <c r="BC2933" s="53">
        <f>ROUND(IFERROR(SUM(BB2933*(VLOOKUP(BA2933,API!1:1048576,13,FALSE))),0),2)</f>
        <v>0</v>
      </c>
    </row>
    <row r="2934" spans="18:55" x14ac:dyDescent="0.25">
      <c r="R2934" s="258"/>
      <c r="U2934">
        <f>ROUND(IFERROR(SUM(T2934*(VLOOKUP(S2934,API!1:1048576,13,FALSE))),0),2)</f>
        <v>0</v>
      </c>
      <c r="V2934">
        <f>ROUND(SUMIF(Investionen!A4:A5200,S2934,Investionen!G4:G5200),2)</f>
        <v>0</v>
      </c>
      <c r="BA2934" s="53"/>
      <c r="BB2934" s="53">
        <f>ROUND(SUMIF(Transaktionen!A4:A5200,BA2934,Transaktionen!B4:B5200),8)</f>
        <v>0</v>
      </c>
      <c r="BC2934" s="53">
        <f>ROUND(IFERROR(SUM(BB2934*(VLOOKUP(BA2934,API!1:1048576,13,FALSE))),0),2)</f>
        <v>0</v>
      </c>
    </row>
    <row r="2935" spans="18:55" x14ac:dyDescent="0.25">
      <c r="R2935" s="258"/>
      <c r="U2935">
        <f>ROUND(IFERROR(SUM(T2935*(VLOOKUP(S2935,API!1:1048576,13,FALSE))),0),2)</f>
        <v>0</v>
      </c>
      <c r="V2935">
        <f>ROUND(SUMIF(Investionen!A4:A5200,S2935,Investionen!G4:G5200),2)</f>
        <v>0</v>
      </c>
      <c r="BA2935" s="53"/>
      <c r="BB2935" s="53">
        <f>ROUND(SUMIF(Transaktionen!A4:A5200,BA2935,Transaktionen!B4:B5200),8)</f>
        <v>0</v>
      </c>
      <c r="BC2935" s="53">
        <f>ROUND(IFERROR(SUM(BB2935*(VLOOKUP(BA2935,API!1:1048576,13,FALSE))),0),2)</f>
        <v>0</v>
      </c>
    </row>
    <row r="2936" spans="18:55" x14ac:dyDescent="0.25">
      <c r="R2936" s="258"/>
      <c r="U2936">
        <f>ROUND(IFERROR(SUM(T2936*(VLOOKUP(S2936,API!1:1048576,13,FALSE))),0),2)</f>
        <v>0</v>
      </c>
      <c r="V2936">
        <f>ROUND(SUMIF(Investionen!A4:A5200,S2936,Investionen!G4:G5200),2)</f>
        <v>0</v>
      </c>
      <c r="BA2936" s="53"/>
      <c r="BB2936" s="53">
        <f>ROUND(SUMIF(Transaktionen!A4:A5200,BA2936,Transaktionen!B4:B5200),8)</f>
        <v>0</v>
      </c>
      <c r="BC2936" s="53">
        <f>ROUND(IFERROR(SUM(BB2936*(VLOOKUP(BA2936,API!1:1048576,13,FALSE))),0),2)</f>
        <v>0</v>
      </c>
    </row>
    <row r="2937" spans="18:55" x14ac:dyDescent="0.25">
      <c r="R2937" s="258"/>
      <c r="U2937">
        <f>ROUND(IFERROR(SUM(T2937*(VLOOKUP(S2937,API!1:1048576,13,FALSE))),0),2)</f>
        <v>0</v>
      </c>
      <c r="V2937">
        <f>ROUND(SUMIF(Investionen!A4:A5200,S2937,Investionen!G4:G5200),2)</f>
        <v>0</v>
      </c>
      <c r="BA2937" s="53"/>
      <c r="BB2937" s="53">
        <f>ROUND(SUMIF(Transaktionen!A4:A5200,BA2937,Transaktionen!B4:B5200),8)</f>
        <v>0</v>
      </c>
      <c r="BC2937" s="53">
        <f>ROUND(IFERROR(SUM(BB2937*(VLOOKUP(BA2937,API!1:1048576,13,FALSE))),0),2)</f>
        <v>0</v>
      </c>
    </row>
    <row r="2938" spans="18:55" x14ac:dyDescent="0.25">
      <c r="R2938" s="258"/>
      <c r="U2938">
        <f>ROUND(IFERROR(SUM(T2938*(VLOOKUP(S2938,API!1:1048576,13,FALSE))),0),2)</f>
        <v>0</v>
      </c>
      <c r="V2938">
        <f>ROUND(SUMIF(Investionen!A4:A5200,S2938,Investionen!G4:G5200),2)</f>
        <v>0</v>
      </c>
      <c r="BA2938" s="53"/>
      <c r="BB2938" s="53">
        <f>ROUND(SUMIF(Transaktionen!A4:A5200,BA2938,Transaktionen!B4:B5200),8)</f>
        <v>0</v>
      </c>
      <c r="BC2938" s="53">
        <f>ROUND(IFERROR(SUM(BB2938*(VLOOKUP(BA2938,API!1:1048576,13,FALSE))),0),2)</f>
        <v>0</v>
      </c>
    </row>
    <row r="2939" spans="18:55" x14ac:dyDescent="0.25">
      <c r="R2939" s="258"/>
      <c r="U2939">
        <f>ROUND(IFERROR(SUM(T2939*(VLOOKUP(S2939,API!1:1048576,13,FALSE))),0),2)</f>
        <v>0</v>
      </c>
      <c r="V2939">
        <f>ROUND(SUMIF(Investionen!A4:A5200,S2939,Investionen!G4:G5200),2)</f>
        <v>0</v>
      </c>
      <c r="BA2939" s="53"/>
      <c r="BB2939" s="53">
        <f>ROUND(SUMIF(Transaktionen!A4:A5200,BA2939,Transaktionen!B4:B5200),8)</f>
        <v>0</v>
      </c>
      <c r="BC2939" s="53">
        <f>ROUND(IFERROR(SUM(BB2939*(VLOOKUP(BA2939,API!1:1048576,13,FALSE))),0),2)</f>
        <v>0</v>
      </c>
    </row>
    <row r="2940" spans="18:55" x14ac:dyDescent="0.25">
      <c r="R2940" s="258"/>
      <c r="U2940">
        <f>ROUND(IFERROR(SUM(T2940*(VLOOKUP(S2940,API!1:1048576,13,FALSE))),0),2)</f>
        <v>0</v>
      </c>
      <c r="V2940">
        <f>ROUND(SUMIF(Investionen!A4:A5200,S2940,Investionen!G4:G5200),2)</f>
        <v>0</v>
      </c>
      <c r="BA2940" s="53"/>
      <c r="BB2940" s="53">
        <f>ROUND(SUMIF(Transaktionen!A4:A5200,BA2940,Transaktionen!B4:B5200),8)</f>
        <v>0</v>
      </c>
      <c r="BC2940" s="53">
        <f>ROUND(IFERROR(SUM(BB2940*(VLOOKUP(BA2940,API!1:1048576,13,FALSE))),0),2)</f>
        <v>0</v>
      </c>
    </row>
    <row r="2941" spans="18:55" x14ac:dyDescent="0.25">
      <c r="R2941" s="258"/>
      <c r="U2941">
        <f>ROUND(IFERROR(SUM(T2941*(VLOOKUP(S2941,API!1:1048576,13,FALSE))),0),2)</f>
        <v>0</v>
      </c>
      <c r="V2941">
        <f>ROUND(SUMIF(Investionen!A4:A5200,S2941,Investionen!G4:G5200),2)</f>
        <v>0</v>
      </c>
      <c r="BA2941" s="53"/>
      <c r="BB2941" s="53">
        <f>ROUND(SUMIF(Transaktionen!A4:A5200,BA2941,Transaktionen!B4:B5200),8)</f>
        <v>0</v>
      </c>
      <c r="BC2941" s="53">
        <f>ROUND(IFERROR(SUM(BB2941*(VLOOKUP(BA2941,API!1:1048576,13,FALSE))),0),2)</f>
        <v>0</v>
      </c>
    </row>
    <row r="2942" spans="18:55" x14ac:dyDescent="0.25">
      <c r="R2942" s="258"/>
      <c r="U2942">
        <f>ROUND(IFERROR(SUM(T2942*(VLOOKUP(S2942,API!1:1048576,13,FALSE))),0),2)</f>
        <v>0</v>
      </c>
      <c r="V2942">
        <f>ROUND(SUMIF(Investionen!A4:A5200,S2942,Investionen!G4:G5200),2)</f>
        <v>0</v>
      </c>
      <c r="BA2942" s="53"/>
      <c r="BB2942" s="53">
        <f>ROUND(SUMIF(Transaktionen!A4:A5200,BA2942,Transaktionen!B4:B5200),8)</f>
        <v>0</v>
      </c>
      <c r="BC2942" s="53">
        <f>ROUND(IFERROR(SUM(BB2942*(VLOOKUP(BA2942,API!1:1048576,13,FALSE))),0),2)</f>
        <v>0</v>
      </c>
    </row>
    <row r="2943" spans="18:55" x14ac:dyDescent="0.25">
      <c r="R2943" s="258"/>
      <c r="U2943">
        <f>ROUND(IFERROR(SUM(T2943*(VLOOKUP(S2943,API!1:1048576,13,FALSE))),0),2)</f>
        <v>0</v>
      </c>
      <c r="V2943">
        <f>ROUND(SUMIF(Investionen!A4:A5200,S2943,Investionen!G4:G5200),2)</f>
        <v>0</v>
      </c>
      <c r="BA2943" s="53"/>
      <c r="BB2943" s="53">
        <f>ROUND(SUMIF(Transaktionen!A4:A5200,BA2943,Transaktionen!B4:B5200),8)</f>
        <v>0</v>
      </c>
      <c r="BC2943" s="53">
        <f>ROUND(IFERROR(SUM(BB2943*(VLOOKUP(BA2943,API!1:1048576,13,FALSE))),0),2)</f>
        <v>0</v>
      </c>
    </row>
    <row r="2944" spans="18:55" x14ac:dyDescent="0.25">
      <c r="R2944" s="258"/>
      <c r="U2944">
        <f>ROUND(IFERROR(SUM(T2944*(VLOOKUP(S2944,API!1:1048576,13,FALSE))),0),2)</f>
        <v>0</v>
      </c>
      <c r="V2944">
        <f>ROUND(SUMIF(Investionen!A4:A5200,S2944,Investionen!G4:G5200),2)</f>
        <v>0</v>
      </c>
      <c r="BA2944" s="53"/>
      <c r="BB2944" s="53">
        <f>ROUND(SUMIF(Transaktionen!A4:A5200,BA2944,Transaktionen!B4:B5200),8)</f>
        <v>0</v>
      </c>
      <c r="BC2944" s="53">
        <f>ROUND(IFERROR(SUM(BB2944*(VLOOKUP(BA2944,API!1:1048576,13,FALSE))),0),2)</f>
        <v>0</v>
      </c>
    </row>
    <row r="2945" spans="18:55" x14ac:dyDescent="0.25">
      <c r="R2945" s="258"/>
      <c r="U2945">
        <f>ROUND(IFERROR(SUM(T2945*(VLOOKUP(S2945,API!1:1048576,13,FALSE))),0),2)</f>
        <v>0</v>
      </c>
      <c r="V2945">
        <f>ROUND(SUMIF(Investionen!A4:A5200,S2945,Investionen!G4:G5200),2)</f>
        <v>0</v>
      </c>
      <c r="BA2945" s="53"/>
      <c r="BB2945" s="53">
        <f>ROUND(SUMIF(Transaktionen!A4:A5200,BA2945,Transaktionen!B4:B5200),8)</f>
        <v>0</v>
      </c>
      <c r="BC2945" s="53">
        <f>ROUND(IFERROR(SUM(BB2945*(VLOOKUP(BA2945,API!1:1048576,13,FALSE))),0),2)</f>
        <v>0</v>
      </c>
    </row>
    <row r="2946" spans="18:55" x14ac:dyDescent="0.25">
      <c r="R2946" s="258"/>
      <c r="U2946">
        <f>ROUND(IFERROR(SUM(T2946*(VLOOKUP(S2946,API!1:1048576,13,FALSE))),0),2)</f>
        <v>0</v>
      </c>
      <c r="V2946">
        <f>ROUND(SUMIF(Investionen!A4:A5200,S2946,Investionen!G4:G5200),2)</f>
        <v>0</v>
      </c>
      <c r="BA2946" s="53"/>
      <c r="BB2946" s="53">
        <f>ROUND(SUMIF(Transaktionen!A4:A5200,BA2946,Transaktionen!B4:B5200),8)</f>
        <v>0</v>
      </c>
      <c r="BC2946" s="53">
        <f>ROUND(IFERROR(SUM(BB2946*(VLOOKUP(BA2946,API!1:1048576,13,FALSE))),0),2)</f>
        <v>0</v>
      </c>
    </row>
    <row r="2947" spans="18:55" x14ac:dyDescent="0.25">
      <c r="R2947" s="258"/>
      <c r="U2947">
        <f>ROUND(IFERROR(SUM(T2947*(VLOOKUP(S2947,API!1:1048576,13,FALSE))),0),2)</f>
        <v>0</v>
      </c>
      <c r="V2947">
        <f>ROUND(SUMIF(Investionen!A4:A5200,S2947,Investionen!G4:G5200),2)</f>
        <v>0</v>
      </c>
      <c r="BA2947" s="53"/>
      <c r="BB2947" s="53">
        <f>ROUND(SUMIF(Transaktionen!A4:A5200,BA2947,Transaktionen!B4:B5200),8)</f>
        <v>0</v>
      </c>
      <c r="BC2947" s="53">
        <f>ROUND(IFERROR(SUM(BB2947*(VLOOKUP(BA2947,API!1:1048576,13,FALSE))),0),2)</f>
        <v>0</v>
      </c>
    </row>
    <row r="2948" spans="18:55" x14ac:dyDescent="0.25">
      <c r="R2948" s="258"/>
      <c r="U2948">
        <f>ROUND(IFERROR(SUM(T2948*(VLOOKUP(S2948,API!1:1048576,13,FALSE))),0),2)</f>
        <v>0</v>
      </c>
      <c r="V2948">
        <f>ROUND(SUMIF(Investionen!A4:A5200,S2948,Investionen!G4:G5200),2)</f>
        <v>0</v>
      </c>
      <c r="BA2948" s="53"/>
      <c r="BB2948" s="53">
        <f>ROUND(SUMIF(Transaktionen!A4:A5200,BA2948,Transaktionen!B4:B5200),8)</f>
        <v>0</v>
      </c>
      <c r="BC2948" s="53">
        <f>ROUND(IFERROR(SUM(BB2948*(VLOOKUP(BA2948,API!1:1048576,13,FALSE))),0),2)</f>
        <v>0</v>
      </c>
    </row>
    <row r="2949" spans="18:55" x14ac:dyDescent="0.25">
      <c r="R2949" s="258"/>
      <c r="U2949">
        <f>ROUND(IFERROR(SUM(T2949*(VLOOKUP(S2949,API!1:1048576,13,FALSE))),0),2)</f>
        <v>0</v>
      </c>
      <c r="V2949">
        <f>ROUND(SUMIF(Investionen!A4:A5200,S2949,Investionen!G4:G5200),2)</f>
        <v>0</v>
      </c>
      <c r="BA2949" s="53"/>
      <c r="BB2949" s="53">
        <f>ROUND(SUMIF(Transaktionen!A4:A5200,BA2949,Transaktionen!B4:B5200),8)</f>
        <v>0</v>
      </c>
      <c r="BC2949" s="53">
        <f>ROUND(IFERROR(SUM(BB2949*(VLOOKUP(BA2949,API!1:1048576,13,FALSE))),0),2)</f>
        <v>0</v>
      </c>
    </row>
    <row r="2950" spans="18:55" x14ac:dyDescent="0.25">
      <c r="R2950" s="258"/>
      <c r="U2950">
        <f>ROUND(IFERROR(SUM(T2950*(VLOOKUP(S2950,API!1:1048576,13,FALSE))),0),2)</f>
        <v>0</v>
      </c>
      <c r="V2950">
        <f>ROUND(SUMIF(Investionen!A4:A5200,S2950,Investionen!G4:G5200),2)</f>
        <v>0</v>
      </c>
      <c r="BA2950" s="53"/>
      <c r="BB2950" s="53">
        <f>ROUND(SUMIF(Transaktionen!A4:A5200,BA2950,Transaktionen!B4:B5200),8)</f>
        <v>0</v>
      </c>
      <c r="BC2950" s="53">
        <f>ROUND(IFERROR(SUM(BB2950*(VLOOKUP(BA2950,API!1:1048576,13,FALSE))),0),2)</f>
        <v>0</v>
      </c>
    </row>
    <row r="2951" spans="18:55" x14ac:dyDescent="0.25">
      <c r="R2951" s="258"/>
      <c r="U2951">
        <f>ROUND(IFERROR(SUM(T2951*(VLOOKUP(S2951,API!1:1048576,13,FALSE))),0),2)</f>
        <v>0</v>
      </c>
      <c r="V2951">
        <f>ROUND(SUMIF(Investionen!A4:A5200,S2951,Investionen!G4:G5200),2)</f>
        <v>0</v>
      </c>
      <c r="BA2951" s="53"/>
      <c r="BB2951" s="53">
        <f>ROUND(SUMIF(Transaktionen!A4:A5200,BA2951,Transaktionen!B4:B5200),8)</f>
        <v>0</v>
      </c>
      <c r="BC2951" s="53">
        <f>ROUND(IFERROR(SUM(BB2951*(VLOOKUP(BA2951,API!1:1048576,13,FALSE))),0),2)</f>
        <v>0</v>
      </c>
    </row>
    <row r="2952" spans="18:55" x14ac:dyDescent="0.25">
      <c r="R2952" s="258"/>
      <c r="U2952">
        <f>ROUND(IFERROR(SUM(T2952*(VLOOKUP(S2952,API!1:1048576,13,FALSE))),0),2)</f>
        <v>0</v>
      </c>
      <c r="V2952">
        <f>ROUND(SUMIF(Investionen!A4:A5200,S2952,Investionen!G4:G5200),2)</f>
        <v>0</v>
      </c>
      <c r="BA2952" s="53"/>
      <c r="BB2952" s="53">
        <f>ROUND(SUMIF(Transaktionen!A4:A5200,BA2952,Transaktionen!B4:B5200),8)</f>
        <v>0</v>
      </c>
      <c r="BC2952" s="53">
        <f>ROUND(IFERROR(SUM(BB2952*(VLOOKUP(BA2952,API!1:1048576,13,FALSE))),0),2)</f>
        <v>0</v>
      </c>
    </row>
    <row r="2953" spans="18:55" x14ac:dyDescent="0.25">
      <c r="R2953" s="258"/>
      <c r="U2953">
        <f>ROUND(IFERROR(SUM(T2953*(VLOOKUP(S2953,API!1:1048576,13,FALSE))),0),2)</f>
        <v>0</v>
      </c>
      <c r="V2953">
        <f>ROUND(SUMIF(Investionen!A4:A5200,S2953,Investionen!G4:G5200),2)</f>
        <v>0</v>
      </c>
      <c r="BA2953" s="53"/>
      <c r="BB2953" s="53">
        <f>ROUND(SUMIF(Transaktionen!A4:A5200,BA2953,Transaktionen!B4:B5200),8)</f>
        <v>0</v>
      </c>
      <c r="BC2953" s="53">
        <f>ROUND(IFERROR(SUM(BB2953*(VLOOKUP(BA2953,API!1:1048576,13,FALSE))),0),2)</f>
        <v>0</v>
      </c>
    </row>
    <row r="2954" spans="18:55" x14ac:dyDescent="0.25">
      <c r="R2954" s="258"/>
      <c r="U2954">
        <f>ROUND(IFERROR(SUM(T2954*(VLOOKUP(S2954,API!1:1048576,13,FALSE))),0),2)</f>
        <v>0</v>
      </c>
      <c r="V2954">
        <f>ROUND(SUMIF(Investionen!A4:A5200,S2954,Investionen!G4:G5200),2)</f>
        <v>0</v>
      </c>
      <c r="BA2954" s="53"/>
      <c r="BB2954" s="53">
        <f>ROUND(SUMIF(Transaktionen!A4:A5200,BA2954,Transaktionen!B4:B5200),8)</f>
        <v>0</v>
      </c>
      <c r="BC2954" s="53">
        <f>ROUND(IFERROR(SUM(BB2954*(VLOOKUP(BA2954,API!1:1048576,13,FALSE))),0),2)</f>
        <v>0</v>
      </c>
    </row>
    <row r="2955" spans="18:55" x14ac:dyDescent="0.25">
      <c r="R2955" s="258"/>
      <c r="U2955">
        <f>ROUND(IFERROR(SUM(T2955*(VLOOKUP(S2955,API!1:1048576,13,FALSE))),0),2)</f>
        <v>0</v>
      </c>
      <c r="V2955">
        <f>ROUND(SUMIF(Investionen!A4:A5200,S2955,Investionen!G4:G5200),2)</f>
        <v>0</v>
      </c>
      <c r="BA2955" s="53"/>
      <c r="BB2955" s="53">
        <f>ROUND(SUMIF(Transaktionen!A4:A5200,BA2955,Transaktionen!B4:B5200),8)</f>
        <v>0</v>
      </c>
      <c r="BC2955" s="53">
        <f>ROUND(IFERROR(SUM(BB2955*(VLOOKUP(BA2955,API!1:1048576,13,FALSE))),0),2)</f>
        <v>0</v>
      </c>
    </row>
    <row r="2956" spans="18:55" x14ac:dyDescent="0.25">
      <c r="R2956" s="258"/>
      <c r="U2956">
        <f>ROUND(IFERROR(SUM(T2956*(VLOOKUP(S2956,API!1:1048576,13,FALSE))),0),2)</f>
        <v>0</v>
      </c>
      <c r="V2956">
        <f>ROUND(SUMIF(Investionen!A4:A5200,S2956,Investionen!G4:G5200),2)</f>
        <v>0</v>
      </c>
      <c r="BA2956" s="53"/>
      <c r="BB2956" s="53">
        <f>ROUND(SUMIF(Transaktionen!A4:A5200,BA2956,Transaktionen!B4:B5200),8)</f>
        <v>0</v>
      </c>
      <c r="BC2956" s="53">
        <f>ROUND(IFERROR(SUM(BB2956*(VLOOKUP(BA2956,API!1:1048576,13,FALSE))),0),2)</f>
        <v>0</v>
      </c>
    </row>
    <row r="2957" spans="18:55" x14ac:dyDescent="0.25">
      <c r="R2957" s="258"/>
      <c r="U2957">
        <f>ROUND(IFERROR(SUM(T2957*(VLOOKUP(S2957,API!1:1048576,13,FALSE))),0),2)</f>
        <v>0</v>
      </c>
      <c r="V2957">
        <f>ROUND(SUMIF(Investionen!A4:A5200,S2957,Investionen!G4:G5200),2)</f>
        <v>0</v>
      </c>
      <c r="BA2957" s="53"/>
      <c r="BB2957" s="53">
        <f>ROUND(SUMIF(Transaktionen!A4:A5200,BA2957,Transaktionen!B4:B5200),8)</f>
        <v>0</v>
      </c>
      <c r="BC2957" s="53">
        <f>ROUND(IFERROR(SUM(BB2957*(VLOOKUP(BA2957,API!1:1048576,13,FALSE))),0),2)</f>
        <v>0</v>
      </c>
    </row>
    <row r="2958" spans="18:55" x14ac:dyDescent="0.25">
      <c r="R2958" s="258"/>
      <c r="U2958">
        <f>ROUND(IFERROR(SUM(T2958*(VLOOKUP(S2958,API!1:1048576,13,FALSE))),0),2)</f>
        <v>0</v>
      </c>
      <c r="V2958">
        <f>ROUND(SUMIF(Investionen!A4:A5200,S2958,Investionen!G4:G5200),2)</f>
        <v>0</v>
      </c>
      <c r="BA2958" s="53"/>
      <c r="BB2958" s="53">
        <f>ROUND(SUMIF(Transaktionen!A4:A5200,BA2958,Transaktionen!B4:B5200),8)</f>
        <v>0</v>
      </c>
      <c r="BC2958" s="53">
        <f>ROUND(IFERROR(SUM(BB2958*(VLOOKUP(BA2958,API!1:1048576,13,FALSE))),0),2)</f>
        <v>0</v>
      </c>
    </row>
    <row r="2959" spans="18:55" x14ac:dyDescent="0.25">
      <c r="R2959" s="258"/>
      <c r="U2959">
        <f>ROUND(IFERROR(SUM(T2959*(VLOOKUP(S2959,API!1:1048576,13,FALSE))),0),2)</f>
        <v>0</v>
      </c>
      <c r="V2959">
        <f>ROUND(SUMIF(Investionen!A4:A5200,S2959,Investionen!G4:G5200),2)</f>
        <v>0</v>
      </c>
      <c r="BA2959" s="53"/>
      <c r="BB2959" s="53">
        <f>ROUND(SUMIF(Transaktionen!A4:A5200,BA2959,Transaktionen!B4:B5200),8)</f>
        <v>0</v>
      </c>
      <c r="BC2959" s="53">
        <f>ROUND(IFERROR(SUM(BB2959*(VLOOKUP(BA2959,API!1:1048576,13,FALSE))),0),2)</f>
        <v>0</v>
      </c>
    </row>
    <row r="2960" spans="18:55" x14ac:dyDescent="0.25">
      <c r="R2960" s="258"/>
      <c r="U2960">
        <f>ROUND(IFERROR(SUM(T2960*(VLOOKUP(S2960,API!1:1048576,13,FALSE))),0),2)</f>
        <v>0</v>
      </c>
      <c r="V2960">
        <f>ROUND(SUMIF(Investionen!A4:A5200,S2960,Investionen!G4:G5200),2)</f>
        <v>0</v>
      </c>
      <c r="BA2960" s="53"/>
      <c r="BB2960" s="53">
        <f>ROUND(SUMIF(Transaktionen!A4:A5200,BA2960,Transaktionen!B4:B5200),8)</f>
        <v>0</v>
      </c>
      <c r="BC2960" s="53">
        <f>ROUND(IFERROR(SUM(BB2960*(VLOOKUP(BA2960,API!1:1048576,13,FALSE))),0),2)</f>
        <v>0</v>
      </c>
    </row>
    <row r="2961" spans="18:55" x14ac:dyDescent="0.25">
      <c r="R2961" s="258"/>
      <c r="U2961">
        <f>ROUND(IFERROR(SUM(T2961*(VLOOKUP(S2961,API!1:1048576,13,FALSE))),0),2)</f>
        <v>0</v>
      </c>
      <c r="V2961">
        <f>ROUND(SUMIF(Investionen!A4:A5200,S2961,Investionen!G4:G5200),2)</f>
        <v>0</v>
      </c>
      <c r="BA2961" s="53"/>
      <c r="BB2961" s="53">
        <f>ROUND(SUMIF(Transaktionen!A4:A5200,BA2961,Transaktionen!B4:B5200),8)</f>
        <v>0</v>
      </c>
      <c r="BC2961" s="53">
        <f>ROUND(IFERROR(SUM(BB2961*(VLOOKUP(BA2961,API!1:1048576,13,FALSE))),0),2)</f>
        <v>0</v>
      </c>
    </row>
    <row r="2962" spans="18:55" x14ac:dyDescent="0.25">
      <c r="R2962" s="258"/>
      <c r="U2962">
        <f>ROUND(IFERROR(SUM(T2962*(VLOOKUP(S2962,API!1:1048576,13,FALSE))),0),2)</f>
        <v>0</v>
      </c>
      <c r="V2962">
        <f>ROUND(SUMIF(Investionen!A4:A5200,S2962,Investionen!G4:G5200),2)</f>
        <v>0</v>
      </c>
      <c r="BA2962" s="53"/>
      <c r="BB2962" s="53">
        <f>ROUND(SUMIF(Transaktionen!A4:A5200,BA2962,Transaktionen!B4:B5200),8)</f>
        <v>0</v>
      </c>
      <c r="BC2962" s="53">
        <f>ROUND(IFERROR(SUM(BB2962*(VLOOKUP(BA2962,API!1:1048576,13,FALSE))),0),2)</f>
        <v>0</v>
      </c>
    </row>
    <row r="2963" spans="18:55" x14ac:dyDescent="0.25">
      <c r="R2963" s="258"/>
      <c r="U2963">
        <f>ROUND(IFERROR(SUM(T2963*(VLOOKUP(S2963,API!1:1048576,13,FALSE))),0),2)</f>
        <v>0</v>
      </c>
      <c r="V2963">
        <f>ROUND(SUMIF(Investionen!A4:A5200,S2963,Investionen!G4:G5200),2)</f>
        <v>0</v>
      </c>
      <c r="BA2963" s="53"/>
      <c r="BB2963" s="53">
        <f>ROUND(SUMIF(Transaktionen!A4:A5200,BA2963,Transaktionen!B4:B5200),8)</f>
        <v>0</v>
      </c>
      <c r="BC2963" s="53">
        <f>ROUND(IFERROR(SUM(BB2963*(VLOOKUP(BA2963,API!1:1048576,13,FALSE))),0),2)</f>
        <v>0</v>
      </c>
    </row>
    <row r="2964" spans="18:55" x14ac:dyDescent="0.25">
      <c r="R2964" s="258"/>
      <c r="U2964">
        <f>ROUND(IFERROR(SUM(T2964*(VLOOKUP(S2964,API!1:1048576,13,FALSE))),0),2)</f>
        <v>0</v>
      </c>
      <c r="V2964">
        <f>ROUND(SUMIF(Investionen!A4:A5200,S2964,Investionen!G4:G5200),2)</f>
        <v>0</v>
      </c>
      <c r="BA2964" s="53"/>
      <c r="BB2964" s="53">
        <f>ROUND(SUMIF(Transaktionen!A4:A5200,BA2964,Transaktionen!B4:B5200),8)</f>
        <v>0</v>
      </c>
      <c r="BC2964" s="53">
        <f>ROUND(IFERROR(SUM(BB2964*(VLOOKUP(BA2964,API!1:1048576,13,FALSE))),0),2)</f>
        <v>0</v>
      </c>
    </row>
    <row r="2965" spans="18:55" x14ac:dyDescent="0.25">
      <c r="R2965" s="258"/>
      <c r="U2965">
        <f>ROUND(IFERROR(SUM(T2965*(VLOOKUP(S2965,API!1:1048576,13,FALSE))),0),2)</f>
        <v>0</v>
      </c>
      <c r="V2965">
        <f>ROUND(SUMIF(Investionen!A4:A5200,S2965,Investionen!G4:G5200),2)</f>
        <v>0</v>
      </c>
      <c r="BA2965" s="53"/>
      <c r="BB2965" s="53">
        <f>ROUND(SUMIF(Transaktionen!A4:A5200,BA2965,Transaktionen!B4:B5200),8)</f>
        <v>0</v>
      </c>
      <c r="BC2965" s="53">
        <f>ROUND(IFERROR(SUM(BB2965*(VLOOKUP(BA2965,API!1:1048576,13,FALSE))),0),2)</f>
        <v>0</v>
      </c>
    </row>
    <row r="2966" spans="18:55" x14ac:dyDescent="0.25">
      <c r="R2966" s="258"/>
      <c r="U2966">
        <f>ROUND(IFERROR(SUM(T2966*(VLOOKUP(S2966,API!1:1048576,13,FALSE))),0),2)</f>
        <v>0</v>
      </c>
      <c r="V2966">
        <f>ROUND(SUMIF(Investionen!A4:A5200,S2966,Investionen!G4:G5200),2)</f>
        <v>0</v>
      </c>
      <c r="BA2966" s="53"/>
      <c r="BB2966" s="53">
        <f>ROUND(SUMIF(Transaktionen!A4:A5200,BA2966,Transaktionen!B4:B5200),8)</f>
        <v>0</v>
      </c>
      <c r="BC2966" s="53">
        <f>ROUND(IFERROR(SUM(BB2966*(VLOOKUP(BA2966,API!1:1048576,13,FALSE))),0),2)</f>
        <v>0</v>
      </c>
    </row>
    <row r="2967" spans="18:55" x14ac:dyDescent="0.25">
      <c r="R2967" s="258"/>
      <c r="U2967">
        <f>ROUND(IFERROR(SUM(T2967*(VLOOKUP(S2967,API!1:1048576,13,FALSE))),0),2)</f>
        <v>0</v>
      </c>
      <c r="V2967">
        <f>ROUND(SUMIF(Investionen!A4:A5200,S2967,Investionen!G4:G5200),2)</f>
        <v>0</v>
      </c>
      <c r="BA2967" s="53"/>
      <c r="BB2967" s="53">
        <f>ROUND(SUMIF(Transaktionen!A4:A5200,BA2967,Transaktionen!B4:B5200),8)</f>
        <v>0</v>
      </c>
      <c r="BC2967" s="53">
        <f>ROUND(IFERROR(SUM(BB2967*(VLOOKUP(BA2967,API!1:1048576,13,FALSE))),0),2)</f>
        <v>0</v>
      </c>
    </row>
    <row r="2968" spans="18:55" x14ac:dyDescent="0.25">
      <c r="R2968" s="258"/>
      <c r="U2968">
        <f>ROUND(IFERROR(SUM(T2968*(VLOOKUP(S2968,API!1:1048576,13,FALSE))),0),2)</f>
        <v>0</v>
      </c>
      <c r="V2968">
        <f>ROUND(SUMIF(Investionen!A4:A5200,S2968,Investionen!G4:G5200),2)</f>
        <v>0</v>
      </c>
      <c r="BA2968" s="53"/>
      <c r="BB2968" s="53">
        <f>ROUND(SUMIF(Transaktionen!A4:A5200,BA2968,Transaktionen!B4:B5200),8)</f>
        <v>0</v>
      </c>
      <c r="BC2968" s="53">
        <f>ROUND(IFERROR(SUM(BB2968*(VLOOKUP(BA2968,API!1:1048576,13,FALSE))),0),2)</f>
        <v>0</v>
      </c>
    </row>
    <row r="2969" spans="18:55" x14ac:dyDescent="0.25">
      <c r="R2969" s="258"/>
      <c r="U2969">
        <f>ROUND(IFERROR(SUM(T2969*(VLOOKUP(S2969,API!1:1048576,13,FALSE))),0),2)</f>
        <v>0</v>
      </c>
      <c r="V2969">
        <f>ROUND(SUMIF(Investionen!A4:A5200,S2969,Investionen!G4:G5200),2)</f>
        <v>0</v>
      </c>
      <c r="BA2969" s="53"/>
      <c r="BB2969" s="53">
        <f>ROUND(SUMIF(Transaktionen!A4:A5200,BA2969,Transaktionen!B4:B5200),8)</f>
        <v>0</v>
      </c>
      <c r="BC2969" s="53">
        <f>ROUND(IFERROR(SUM(BB2969*(VLOOKUP(BA2969,API!1:1048576,13,FALSE))),0),2)</f>
        <v>0</v>
      </c>
    </row>
    <row r="2970" spans="18:55" x14ac:dyDescent="0.25">
      <c r="R2970" s="258"/>
      <c r="U2970">
        <f>ROUND(IFERROR(SUM(T2970*(VLOOKUP(S2970,API!1:1048576,13,FALSE))),0),2)</f>
        <v>0</v>
      </c>
      <c r="V2970">
        <f>ROUND(SUMIF(Investionen!A4:A5200,S2970,Investionen!G4:G5200),2)</f>
        <v>0</v>
      </c>
      <c r="BA2970" s="53"/>
      <c r="BB2970" s="53">
        <f>ROUND(SUMIF(Transaktionen!A4:A5200,BA2970,Transaktionen!B4:B5200),8)</f>
        <v>0</v>
      </c>
      <c r="BC2970" s="53">
        <f>ROUND(IFERROR(SUM(BB2970*(VLOOKUP(BA2970,API!1:1048576,13,FALSE))),0),2)</f>
        <v>0</v>
      </c>
    </row>
    <row r="2971" spans="18:55" x14ac:dyDescent="0.25">
      <c r="R2971" s="258"/>
      <c r="U2971">
        <f>ROUND(IFERROR(SUM(T2971*(VLOOKUP(S2971,API!1:1048576,13,FALSE))),0),2)</f>
        <v>0</v>
      </c>
      <c r="V2971">
        <f>ROUND(SUMIF(Investionen!A4:A5200,S2971,Investionen!G4:G5200),2)</f>
        <v>0</v>
      </c>
      <c r="BA2971" s="53"/>
      <c r="BB2971" s="53">
        <f>ROUND(SUMIF(Transaktionen!A4:A5200,BA2971,Transaktionen!B4:B5200),8)</f>
        <v>0</v>
      </c>
      <c r="BC2971" s="53">
        <f>ROUND(IFERROR(SUM(BB2971*(VLOOKUP(BA2971,API!1:1048576,13,FALSE))),0),2)</f>
        <v>0</v>
      </c>
    </row>
    <row r="2972" spans="18:55" x14ac:dyDescent="0.25">
      <c r="R2972" s="258"/>
      <c r="U2972">
        <f>ROUND(IFERROR(SUM(T2972*(VLOOKUP(S2972,API!1:1048576,13,FALSE))),0),2)</f>
        <v>0</v>
      </c>
      <c r="V2972">
        <f>ROUND(SUMIF(Investionen!A4:A5200,S2972,Investionen!G4:G5200),2)</f>
        <v>0</v>
      </c>
      <c r="BA2972" s="53"/>
      <c r="BB2972" s="53">
        <f>ROUND(SUMIF(Transaktionen!A4:A5200,BA2972,Transaktionen!B4:B5200),8)</f>
        <v>0</v>
      </c>
      <c r="BC2972" s="53">
        <f>ROUND(IFERROR(SUM(BB2972*(VLOOKUP(BA2972,API!1:1048576,13,FALSE))),0),2)</f>
        <v>0</v>
      </c>
    </row>
    <row r="2973" spans="18:55" x14ac:dyDescent="0.25">
      <c r="R2973" s="258"/>
      <c r="U2973">
        <f>ROUND(IFERROR(SUM(T2973*(VLOOKUP(S2973,API!1:1048576,13,FALSE))),0),2)</f>
        <v>0</v>
      </c>
      <c r="V2973">
        <f>ROUND(SUMIF(Investionen!A4:A5200,S2973,Investionen!G4:G5200),2)</f>
        <v>0</v>
      </c>
      <c r="BA2973" s="53"/>
      <c r="BB2973" s="53">
        <f>ROUND(SUMIF(Transaktionen!A4:A5200,BA2973,Transaktionen!B4:B5200),8)</f>
        <v>0</v>
      </c>
      <c r="BC2973" s="53">
        <f>ROUND(IFERROR(SUM(BB2973*(VLOOKUP(BA2973,API!1:1048576,13,FALSE))),0),2)</f>
        <v>0</v>
      </c>
    </row>
    <row r="2974" spans="18:55" x14ac:dyDescent="0.25">
      <c r="R2974" s="258"/>
      <c r="U2974">
        <f>ROUND(IFERROR(SUM(T2974*(VLOOKUP(S2974,API!1:1048576,13,FALSE))),0),2)</f>
        <v>0</v>
      </c>
      <c r="V2974">
        <f>ROUND(SUMIF(Investionen!A4:A5200,S2974,Investionen!G4:G5200),2)</f>
        <v>0</v>
      </c>
      <c r="BA2974" s="53"/>
      <c r="BB2974" s="53">
        <f>ROUND(SUMIF(Transaktionen!A4:A5200,BA2974,Transaktionen!B4:B5200),8)</f>
        <v>0</v>
      </c>
      <c r="BC2974" s="53">
        <f>ROUND(IFERROR(SUM(BB2974*(VLOOKUP(BA2974,API!1:1048576,13,FALSE))),0),2)</f>
        <v>0</v>
      </c>
    </row>
    <row r="2975" spans="18:55" x14ac:dyDescent="0.25">
      <c r="R2975" s="258"/>
      <c r="U2975">
        <f>ROUND(IFERROR(SUM(T2975*(VLOOKUP(S2975,API!1:1048576,13,FALSE))),0),2)</f>
        <v>0</v>
      </c>
      <c r="V2975">
        <f>ROUND(SUMIF(Investionen!A4:A5200,S2975,Investionen!G4:G5200),2)</f>
        <v>0</v>
      </c>
      <c r="BA2975" s="53"/>
      <c r="BB2975" s="53">
        <f>ROUND(SUMIF(Transaktionen!A4:A5200,BA2975,Transaktionen!B4:B5200),8)</f>
        <v>0</v>
      </c>
      <c r="BC2975" s="53">
        <f>ROUND(IFERROR(SUM(BB2975*(VLOOKUP(BA2975,API!1:1048576,13,FALSE))),0),2)</f>
        <v>0</v>
      </c>
    </row>
    <row r="2976" spans="18:55" x14ac:dyDescent="0.25">
      <c r="R2976" s="258"/>
      <c r="U2976">
        <f>ROUND(IFERROR(SUM(T2976*(VLOOKUP(S2976,API!1:1048576,13,FALSE))),0),2)</f>
        <v>0</v>
      </c>
      <c r="V2976">
        <f>ROUND(SUMIF(Investionen!A4:A5200,S2976,Investionen!G4:G5200),2)</f>
        <v>0</v>
      </c>
      <c r="BA2976" s="53"/>
      <c r="BB2976" s="53">
        <f>ROUND(SUMIF(Transaktionen!A4:A5200,BA2976,Transaktionen!B4:B5200),8)</f>
        <v>0</v>
      </c>
      <c r="BC2976" s="53">
        <f>ROUND(IFERROR(SUM(BB2976*(VLOOKUP(BA2976,API!1:1048576,13,FALSE))),0),2)</f>
        <v>0</v>
      </c>
    </row>
    <row r="2977" spans="18:55" x14ac:dyDescent="0.25">
      <c r="R2977" s="258"/>
      <c r="U2977">
        <f>ROUND(IFERROR(SUM(T2977*(VLOOKUP(S2977,API!1:1048576,13,FALSE))),0),2)</f>
        <v>0</v>
      </c>
      <c r="V2977">
        <f>ROUND(SUMIF(Investionen!A4:A5200,S2977,Investionen!G4:G5200),2)</f>
        <v>0</v>
      </c>
      <c r="BA2977" s="53"/>
      <c r="BB2977" s="53">
        <f>ROUND(SUMIF(Transaktionen!A4:A5200,BA2977,Transaktionen!B4:B5200),8)</f>
        <v>0</v>
      </c>
      <c r="BC2977" s="53">
        <f>ROUND(IFERROR(SUM(BB2977*(VLOOKUP(BA2977,API!1:1048576,13,FALSE))),0),2)</f>
        <v>0</v>
      </c>
    </row>
    <row r="2978" spans="18:55" x14ac:dyDescent="0.25">
      <c r="R2978" s="258"/>
      <c r="U2978">
        <f>ROUND(IFERROR(SUM(T2978*(VLOOKUP(S2978,API!1:1048576,13,FALSE))),0),2)</f>
        <v>0</v>
      </c>
      <c r="V2978">
        <f>ROUND(SUMIF(Investionen!A4:A5200,S2978,Investionen!G4:G5200),2)</f>
        <v>0</v>
      </c>
      <c r="BA2978" s="53"/>
      <c r="BB2978" s="53">
        <f>ROUND(SUMIF(Transaktionen!A4:A5200,BA2978,Transaktionen!B4:B5200),8)</f>
        <v>0</v>
      </c>
      <c r="BC2978" s="53">
        <f>ROUND(IFERROR(SUM(BB2978*(VLOOKUP(BA2978,API!1:1048576,13,FALSE))),0),2)</f>
        <v>0</v>
      </c>
    </row>
    <row r="2979" spans="18:55" x14ac:dyDescent="0.25">
      <c r="R2979" s="258"/>
      <c r="U2979">
        <f>ROUND(IFERROR(SUM(T2979*(VLOOKUP(S2979,API!1:1048576,13,FALSE))),0),2)</f>
        <v>0</v>
      </c>
      <c r="V2979">
        <f>ROUND(SUMIF(Investionen!A4:A5200,S2979,Investionen!G4:G5200),2)</f>
        <v>0</v>
      </c>
      <c r="BA2979" s="53"/>
      <c r="BB2979" s="53">
        <f>ROUND(SUMIF(Transaktionen!A4:A5200,BA2979,Transaktionen!B4:B5200),8)</f>
        <v>0</v>
      </c>
      <c r="BC2979" s="53">
        <f>ROUND(IFERROR(SUM(BB2979*(VLOOKUP(BA2979,API!1:1048576,13,FALSE))),0),2)</f>
        <v>0</v>
      </c>
    </row>
    <row r="2980" spans="18:55" x14ac:dyDescent="0.25">
      <c r="R2980" s="258"/>
      <c r="U2980">
        <f>ROUND(IFERROR(SUM(T2980*(VLOOKUP(S2980,API!1:1048576,13,FALSE))),0),2)</f>
        <v>0</v>
      </c>
      <c r="V2980">
        <f>ROUND(SUMIF(Investionen!A4:A5200,S2980,Investionen!G4:G5200),2)</f>
        <v>0</v>
      </c>
      <c r="BA2980" s="53"/>
      <c r="BB2980" s="53">
        <f>ROUND(SUMIF(Transaktionen!A4:A5200,BA2980,Transaktionen!B4:B5200),8)</f>
        <v>0</v>
      </c>
      <c r="BC2980" s="53">
        <f>ROUND(IFERROR(SUM(BB2980*(VLOOKUP(BA2980,API!1:1048576,13,FALSE))),0),2)</f>
        <v>0</v>
      </c>
    </row>
    <row r="2981" spans="18:55" x14ac:dyDescent="0.25">
      <c r="R2981" s="258"/>
      <c r="U2981">
        <f>ROUND(IFERROR(SUM(T2981*(VLOOKUP(S2981,API!1:1048576,13,FALSE))),0),2)</f>
        <v>0</v>
      </c>
      <c r="V2981">
        <f>ROUND(SUMIF(Investionen!A4:A5200,S2981,Investionen!G4:G5200),2)</f>
        <v>0</v>
      </c>
      <c r="BA2981" s="53"/>
      <c r="BB2981" s="53">
        <f>ROUND(SUMIF(Transaktionen!A4:A5200,BA2981,Transaktionen!B4:B5200),8)</f>
        <v>0</v>
      </c>
      <c r="BC2981" s="53">
        <f>ROUND(IFERROR(SUM(BB2981*(VLOOKUP(BA2981,API!1:1048576,13,FALSE))),0),2)</f>
        <v>0</v>
      </c>
    </row>
    <row r="2982" spans="18:55" x14ac:dyDescent="0.25">
      <c r="R2982" s="258"/>
      <c r="U2982">
        <f>ROUND(IFERROR(SUM(T2982*(VLOOKUP(S2982,API!1:1048576,13,FALSE))),0),2)</f>
        <v>0</v>
      </c>
      <c r="V2982">
        <f>ROUND(SUMIF(Investionen!A4:A5200,S2982,Investionen!G4:G5200),2)</f>
        <v>0</v>
      </c>
      <c r="BA2982" s="53"/>
      <c r="BB2982" s="53">
        <f>ROUND(SUMIF(Transaktionen!A4:A5200,BA2982,Transaktionen!B4:B5200),8)</f>
        <v>0</v>
      </c>
      <c r="BC2982" s="53">
        <f>ROUND(IFERROR(SUM(BB2982*(VLOOKUP(BA2982,API!1:1048576,13,FALSE))),0),2)</f>
        <v>0</v>
      </c>
    </row>
    <row r="2983" spans="18:55" x14ac:dyDescent="0.25">
      <c r="R2983" s="258"/>
      <c r="U2983">
        <f>ROUND(IFERROR(SUM(T2983*(VLOOKUP(S2983,API!1:1048576,13,FALSE))),0),2)</f>
        <v>0</v>
      </c>
      <c r="V2983">
        <f>ROUND(SUMIF(Investionen!A4:A5200,S2983,Investionen!G4:G5200),2)</f>
        <v>0</v>
      </c>
      <c r="BA2983" s="53"/>
      <c r="BB2983" s="53">
        <f>ROUND(SUMIF(Transaktionen!A4:A5200,BA2983,Transaktionen!B4:B5200),8)</f>
        <v>0</v>
      </c>
      <c r="BC2983" s="53">
        <f>ROUND(IFERROR(SUM(BB2983*(VLOOKUP(BA2983,API!1:1048576,13,FALSE))),0),2)</f>
        <v>0</v>
      </c>
    </row>
    <row r="2984" spans="18:55" x14ac:dyDescent="0.25">
      <c r="R2984" s="258"/>
      <c r="U2984">
        <f>ROUND(IFERROR(SUM(T2984*(VLOOKUP(S2984,API!1:1048576,13,FALSE))),0),2)</f>
        <v>0</v>
      </c>
      <c r="V2984">
        <f>ROUND(SUMIF(Investionen!A4:A5200,S2984,Investionen!G4:G5200),2)</f>
        <v>0</v>
      </c>
      <c r="BA2984" s="53"/>
      <c r="BB2984" s="53">
        <f>ROUND(SUMIF(Transaktionen!A4:A5200,BA2984,Transaktionen!B4:B5200),8)</f>
        <v>0</v>
      </c>
      <c r="BC2984" s="53">
        <f>ROUND(IFERROR(SUM(BB2984*(VLOOKUP(BA2984,API!1:1048576,13,FALSE))),0),2)</f>
        <v>0</v>
      </c>
    </row>
    <row r="2985" spans="18:55" x14ac:dyDescent="0.25">
      <c r="R2985" s="258"/>
      <c r="U2985">
        <f>ROUND(IFERROR(SUM(T2985*(VLOOKUP(S2985,API!1:1048576,13,FALSE))),0),2)</f>
        <v>0</v>
      </c>
      <c r="V2985">
        <f>ROUND(SUMIF(Investionen!A4:A5200,S2985,Investionen!G4:G5200),2)</f>
        <v>0</v>
      </c>
      <c r="BA2985" s="53"/>
      <c r="BB2985" s="53">
        <f>ROUND(SUMIF(Transaktionen!A4:A5200,BA2985,Transaktionen!B4:B5200),8)</f>
        <v>0</v>
      </c>
      <c r="BC2985" s="53">
        <f>ROUND(IFERROR(SUM(BB2985*(VLOOKUP(BA2985,API!1:1048576,13,FALSE))),0),2)</f>
        <v>0</v>
      </c>
    </row>
    <row r="2986" spans="18:55" x14ac:dyDescent="0.25">
      <c r="R2986" s="258"/>
      <c r="U2986">
        <f>ROUND(IFERROR(SUM(T2986*(VLOOKUP(S2986,API!1:1048576,13,FALSE))),0),2)</f>
        <v>0</v>
      </c>
      <c r="V2986">
        <f>ROUND(SUMIF(Investionen!A4:A5200,S2986,Investionen!G4:G5200),2)</f>
        <v>0</v>
      </c>
      <c r="BA2986" s="53"/>
      <c r="BB2986" s="53">
        <f>ROUND(SUMIF(Transaktionen!A4:A5200,BA2986,Transaktionen!B4:B5200),8)</f>
        <v>0</v>
      </c>
      <c r="BC2986" s="53">
        <f>ROUND(IFERROR(SUM(BB2986*(VLOOKUP(BA2986,API!1:1048576,13,FALSE))),0),2)</f>
        <v>0</v>
      </c>
    </row>
    <row r="2987" spans="18:55" x14ac:dyDescent="0.25">
      <c r="R2987" s="258"/>
      <c r="U2987">
        <f>ROUND(IFERROR(SUM(T2987*(VLOOKUP(S2987,API!1:1048576,13,FALSE))),0),2)</f>
        <v>0</v>
      </c>
      <c r="V2987">
        <f>ROUND(SUMIF(Investionen!A4:A5200,S2987,Investionen!G4:G5200),2)</f>
        <v>0</v>
      </c>
      <c r="BA2987" s="53"/>
      <c r="BB2987" s="53">
        <f>ROUND(SUMIF(Transaktionen!A4:A5200,BA2987,Transaktionen!B4:B5200),8)</f>
        <v>0</v>
      </c>
      <c r="BC2987" s="53">
        <f>ROUND(IFERROR(SUM(BB2987*(VLOOKUP(BA2987,API!1:1048576,13,FALSE))),0),2)</f>
        <v>0</v>
      </c>
    </row>
    <row r="2988" spans="18:55" x14ac:dyDescent="0.25">
      <c r="R2988" s="258"/>
      <c r="U2988">
        <f>ROUND(IFERROR(SUM(T2988*(VLOOKUP(S2988,API!1:1048576,13,FALSE))),0),2)</f>
        <v>0</v>
      </c>
      <c r="V2988">
        <f>ROUND(SUMIF(Investionen!A4:A5200,S2988,Investionen!G4:G5200),2)</f>
        <v>0</v>
      </c>
      <c r="BA2988" s="53"/>
      <c r="BB2988" s="53">
        <f>ROUND(SUMIF(Transaktionen!A4:A5200,BA2988,Transaktionen!B4:B5200),8)</f>
        <v>0</v>
      </c>
      <c r="BC2988" s="53">
        <f>ROUND(IFERROR(SUM(BB2988*(VLOOKUP(BA2988,API!1:1048576,13,FALSE))),0),2)</f>
        <v>0</v>
      </c>
    </row>
    <row r="2989" spans="18:55" x14ac:dyDescent="0.25">
      <c r="R2989" s="258"/>
      <c r="U2989">
        <f>ROUND(IFERROR(SUM(T2989*(VLOOKUP(S2989,API!1:1048576,13,FALSE))),0),2)</f>
        <v>0</v>
      </c>
      <c r="V2989">
        <f>ROUND(SUMIF(Investionen!A4:A5200,S2989,Investionen!G4:G5200),2)</f>
        <v>0</v>
      </c>
      <c r="BA2989" s="53"/>
      <c r="BB2989" s="53">
        <f>ROUND(SUMIF(Transaktionen!A4:A5200,BA2989,Transaktionen!B4:B5200),8)</f>
        <v>0</v>
      </c>
      <c r="BC2989" s="53">
        <f>ROUND(IFERROR(SUM(BB2989*(VLOOKUP(BA2989,API!1:1048576,13,FALSE))),0),2)</f>
        <v>0</v>
      </c>
    </row>
    <row r="2990" spans="18:55" x14ac:dyDescent="0.25">
      <c r="R2990" s="258"/>
      <c r="U2990">
        <f>ROUND(IFERROR(SUM(T2990*(VLOOKUP(S2990,API!1:1048576,13,FALSE))),0),2)</f>
        <v>0</v>
      </c>
      <c r="V2990">
        <f>ROUND(SUMIF(Investionen!A4:A5200,S2990,Investionen!G4:G5200),2)</f>
        <v>0</v>
      </c>
      <c r="BA2990" s="53"/>
      <c r="BB2990" s="53">
        <f>ROUND(SUMIF(Transaktionen!A4:A5200,BA2990,Transaktionen!B4:B5200),8)</f>
        <v>0</v>
      </c>
      <c r="BC2990" s="53">
        <f>ROUND(IFERROR(SUM(BB2990*(VLOOKUP(BA2990,API!1:1048576,13,FALSE))),0),2)</f>
        <v>0</v>
      </c>
    </row>
    <row r="2991" spans="18:55" x14ac:dyDescent="0.25">
      <c r="R2991" s="258"/>
      <c r="U2991">
        <f>ROUND(IFERROR(SUM(T2991*(VLOOKUP(S2991,API!1:1048576,13,FALSE))),0),2)</f>
        <v>0</v>
      </c>
      <c r="V2991">
        <f>ROUND(SUMIF(Investionen!A4:A5200,S2991,Investionen!G4:G5200),2)</f>
        <v>0</v>
      </c>
      <c r="BA2991" s="53"/>
      <c r="BB2991" s="53">
        <f>ROUND(SUMIF(Transaktionen!A4:A5200,BA2991,Transaktionen!B4:B5200),8)</f>
        <v>0</v>
      </c>
      <c r="BC2991" s="53">
        <f>ROUND(IFERROR(SUM(BB2991*(VLOOKUP(BA2991,API!1:1048576,13,FALSE))),0),2)</f>
        <v>0</v>
      </c>
    </row>
    <row r="2992" spans="18:55" x14ac:dyDescent="0.25">
      <c r="R2992" s="258"/>
      <c r="U2992">
        <f>ROUND(IFERROR(SUM(T2992*(VLOOKUP(S2992,API!1:1048576,13,FALSE))),0),2)</f>
        <v>0</v>
      </c>
      <c r="V2992">
        <f>ROUND(SUMIF(Investionen!A4:A5200,S2992,Investionen!G4:G5200),2)</f>
        <v>0</v>
      </c>
      <c r="BA2992" s="53"/>
      <c r="BB2992" s="53">
        <f>ROUND(SUMIF(Transaktionen!A4:A5200,BA2992,Transaktionen!B4:B5200),8)</f>
        <v>0</v>
      </c>
      <c r="BC2992" s="53">
        <f>ROUND(IFERROR(SUM(BB2992*(VLOOKUP(BA2992,API!1:1048576,13,FALSE))),0),2)</f>
        <v>0</v>
      </c>
    </row>
    <row r="2993" spans="18:55" x14ac:dyDescent="0.25">
      <c r="R2993" s="258"/>
      <c r="U2993">
        <f>ROUND(IFERROR(SUM(T2993*(VLOOKUP(S2993,API!1:1048576,13,FALSE))),0),2)</f>
        <v>0</v>
      </c>
      <c r="V2993">
        <f>ROUND(SUMIF(Investionen!A4:A5200,S2993,Investionen!G4:G5200),2)</f>
        <v>0</v>
      </c>
      <c r="BA2993" s="53"/>
      <c r="BB2993" s="53">
        <f>ROUND(SUMIF(Transaktionen!A4:A5200,BA2993,Transaktionen!B4:B5200),8)</f>
        <v>0</v>
      </c>
      <c r="BC2993" s="53">
        <f>ROUND(IFERROR(SUM(BB2993*(VLOOKUP(BA2993,API!1:1048576,13,FALSE))),0),2)</f>
        <v>0</v>
      </c>
    </row>
    <row r="2994" spans="18:55" x14ac:dyDescent="0.25">
      <c r="R2994" s="258"/>
      <c r="U2994">
        <f>ROUND(IFERROR(SUM(T2994*(VLOOKUP(S2994,API!1:1048576,13,FALSE))),0),2)</f>
        <v>0</v>
      </c>
      <c r="V2994">
        <f>ROUND(SUMIF(Investionen!A4:A5200,S2994,Investionen!G4:G5200),2)</f>
        <v>0</v>
      </c>
      <c r="BA2994" s="53"/>
      <c r="BB2994" s="53">
        <f>ROUND(SUMIF(Transaktionen!A4:A5200,BA2994,Transaktionen!B4:B5200),8)</f>
        <v>0</v>
      </c>
      <c r="BC2994" s="53">
        <f>ROUND(IFERROR(SUM(BB2994*(VLOOKUP(BA2994,API!1:1048576,13,FALSE))),0),2)</f>
        <v>0</v>
      </c>
    </row>
    <row r="2995" spans="18:55" x14ac:dyDescent="0.25">
      <c r="R2995" s="258"/>
      <c r="U2995">
        <f>ROUND(IFERROR(SUM(T2995*(VLOOKUP(S2995,API!1:1048576,13,FALSE))),0),2)</f>
        <v>0</v>
      </c>
      <c r="V2995">
        <f>ROUND(SUMIF(Investionen!A4:A5200,S2995,Investionen!G4:G5200),2)</f>
        <v>0</v>
      </c>
      <c r="BA2995" s="53"/>
      <c r="BB2995" s="53">
        <f>ROUND(SUMIF(Transaktionen!A4:A5200,BA2995,Transaktionen!B4:B5200),8)</f>
        <v>0</v>
      </c>
      <c r="BC2995" s="53">
        <f>ROUND(IFERROR(SUM(BB2995*(VLOOKUP(BA2995,API!1:1048576,13,FALSE))),0),2)</f>
        <v>0</v>
      </c>
    </row>
    <row r="2996" spans="18:55" x14ac:dyDescent="0.25">
      <c r="R2996" s="258"/>
      <c r="U2996">
        <f>ROUND(IFERROR(SUM(T2996*(VLOOKUP(S2996,API!1:1048576,13,FALSE))),0),2)</f>
        <v>0</v>
      </c>
      <c r="V2996">
        <f>ROUND(SUMIF(Investionen!A4:A5200,S2996,Investionen!G4:G5200),2)</f>
        <v>0</v>
      </c>
      <c r="BA2996" s="53"/>
      <c r="BB2996" s="53">
        <f>ROUND(SUMIF(Transaktionen!A4:A5200,BA2996,Transaktionen!B4:B5200),8)</f>
        <v>0</v>
      </c>
      <c r="BC2996" s="53">
        <f>ROUND(IFERROR(SUM(BB2996*(VLOOKUP(BA2996,API!1:1048576,13,FALSE))),0),2)</f>
        <v>0</v>
      </c>
    </row>
    <row r="2997" spans="18:55" x14ac:dyDescent="0.25">
      <c r="R2997" s="258"/>
      <c r="U2997">
        <f>ROUND(IFERROR(SUM(T2997*(VLOOKUP(S2997,API!1:1048576,13,FALSE))),0),2)</f>
        <v>0</v>
      </c>
      <c r="V2997">
        <f>ROUND(SUMIF(Investionen!A4:A5200,S2997,Investionen!G4:G5200),2)</f>
        <v>0</v>
      </c>
      <c r="BA2997" s="53"/>
      <c r="BB2997" s="53">
        <f>ROUND(SUMIF(Transaktionen!A4:A5200,BA2997,Transaktionen!B4:B5200),8)</f>
        <v>0</v>
      </c>
      <c r="BC2997" s="53">
        <f>ROUND(IFERROR(SUM(BB2997*(VLOOKUP(BA2997,API!1:1048576,13,FALSE))),0),2)</f>
        <v>0</v>
      </c>
    </row>
    <row r="2998" spans="18:55" x14ac:dyDescent="0.25">
      <c r="R2998" s="258"/>
      <c r="U2998">
        <f>ROUND(IFERROR(SUM(T2998*(VLOOKUP(S2998,API!1:1048576,13,FALSE))),0),2)</f>
        <v>0</v>
      </c>
      <c r="V2998">
        <f>ROUND(SUMIF(Investionen!A4:A5200,S2998,Investionen!G4:G5200),2)</f>
        <v>0</v>
      </c>
      <c r="BA2998" s="53"/>
      <c r="BB2998" s="53">
        <f>ROUND(SUMIF(Transaktionen!A4:A5200,BA2998,Transaktionen!B4:B5200),8)</f>
        <v>0</v>
      </c>
      <c r="BC2998" s="53">
        <f>ROUND(IFERROR(SUM(BB2998*(VLOOKUP(BA2998,API!1:1048576,13,FALSE))),0),2)</f>
        <v>0</v>
      </c>
    </row>
    <row r="2999" spans="18:55" x14ac:dyDescent="0.25">
      <c r="R2999" s="258"/>
      <c r="U2999">
        <f>ROUND(IFERROR(SUM(T2999*(VLOOKUP(S2999,API!1:1048576,13,FALSE))),0),2)</f>
        <v>0</v>
      </c>
      <c r="V2999">
        <f>ROUND(SUMIF(Investionen!A4:A5200,S2999,Investionen!G4:G5200),2)</f>
        <v>0</v>
      </c>
      <c r="BA2999" s="53"/>
      <c r="BB2999" s="53">
        <f>ROUND(SUMIF(Transaktionen!A4:A5200,BA2999,Transaktionen!B4:B5200),8)</f>
        <v>0</v>
      </c>
      <c r="BC2999" s="53">
        <f>ROUND(IFERROR(SUM(BB2999*(VLOOKUP(BA2999,API!1:1048576,13,FALSE))),0),2)</f>
        <v>0</v>
      </c>
    </row>
    <row r="3000" spans="18:55" x14ac:dyDescent="0.25">
      <c r="R3000" s="258"/>
      <c r="U3000">
        <f>ROUND(IFERROR(SUM(T3000*(VLOOKUP(S3000,API!1:1048576,13,FALSE))),0),2)</f>
        <v>0</v>
      </c>
      <c r="V3000">
        <f>ROUND(SUMIF(Investionen!A4:A5200,S3000,Investionen!G4:G5200),2)</f>
        <v>0</v>
      </c>
      <c r="BA3000" s="53"/>
      <c r="BB3000" s="53">
        <f>ROUND(SUMIF(Transaktionen!A4:A5200,BA3000,Transaktionen!B4:B5200),8)</f>
        <v>0</v>
      </c>
      <c r="BC3000" s="53">
        <f>ROUND(IFERROR(SUM(BB3000*(VLOOKUP(BA3000,API!1:1048576,13,FALSE))),0),2)</f>
        <v>0</v>
      </c>
    </row>
    <row r="3001" spans="18:55" x14ac:dyDescent="0.25">
      <c r="R3001" s="258"/>
      <c r="U3001">
        <f>ROUND(IFERROR(SUM(T3001*(VLOOKUP(S3001,API!1:1048576,13,FALSE))),0),2)</f>
        <v>0</v>
      </c>
      <c r="V3001">
        <f>ROUND(SUMIF(Investionen!A4:A5200,S3001,Investionen!G4:G5200),2)</f>
        <v>0</v>
      </c>
      <c r="BA3001" s="53"/>
      <c r="BB3001" s="53">
        <f>ROUND(SUMIF(Transaktionen!A4:A5200,BA3001,Transaktionen!B4:B5200),8)</f>
        <v>0</v>
      </c>
      <c r="BC3001" s="53">
        <f>ROUND(IFERROR(SUM(BB3001*(VLOOKUP(BA3001,API!1:1048576,13,FALSE))),0),2)</f>
        <v>0</v>
      </c>
    </row>
    <row r="3002" spans="18:55" x14ac:dyDescent="0.25">
      <c r="R3002" s="258"/>
      <c r="U3002">
        <f>ROUND(IFERROR(SUM(T3002*(VLOOKUP(S3002,API!1:1048576,13,FALSE))),0),2)</f>
        <v>0</v>
      </c>
      <c r="V3002">
        <f>ROUND(SUMIF(Investionen!A4:A5200,S3002,Investionen!G4:G5200),2)</f>
        <v>0</v>
      </c>
      <c r="BA3002" s="53"/>
      <c r="BB3002" s="53">
        <f>ROUND(SUMIF(Transaktionen!A4:A5200,BA3002,Transaktionen!B4:B5200),8)</f>
        <v>0</v>
      </c>
      <c r="BC3002" s="53">
        <f>ROUND(IFERROR(SUM(BB3002*(VLOOKUP(BA3002,API!1:1048576,13,FALSE))),0),2)</f>
        <v>0</v>
      </c>
    </row>
    <row r="3003" spans="18:55" x14ac:dyDescent="0.25">
      <c r="R3003" s="258"/>
      <c r="U3003">
        <f>ROUND(IFERROR(SUM(T3003*(VLOOKUP(S3003,API!1:1048576,13,FALSE))),0),2)</f>
        <v>0</v>
      </c>
      <c r="V3003">
        <f>ROUND(SUMIF(Investionen!A4:A5200,S3003,Investionen!G4:G5200),2)</f>
        <v>0</v>
      </c>
      <c r="BA3003" s="53"/>
      <c r="BB3003" s="53">
        <f>ROUND(SUMIF(Transaktionen!A4:A5200,BA3003,Transaktionen!B4:B5200),8)</f>
        <v>0</v>
      </c>
      <c r="BC3003" s="53">
        <f>ROUND(IFERROR(SUM(BB3003*(VLOOKUP(BA3003,API!1:1048576,13,FALSE))),0),2)</f>
        <v>0</v>
      </c>
    </row>
    <row r="3004" spans="18:55" x14ac:dyDescent="0.25">
      <c r="R3004" s="258"/>
      <c r="U3004">
        <f>ROUND(IFERROR(SUM(T3004*(VLOOKUP(S3004,API!1:1048576,13,FALSE))),0),2)</f>
        <v>0</v>
      </c>
      <c r="V3004">
        <f>ROUND(SUMIF(Investionen!A4:A5200,S3004,Investionen!G4:G5200),2)</f>
        <v>0</v>
      </c>
      <c r="BA3004" s="53"/>
      <c r="BB3004" s="53">
        <f>ROUND(SUMIF(Transaktionen!A4:A5200,BA3004,Transaktionen!B4:B5200),8)</f>
        <v>0</v>
      </c>
      <c r="BC3004" s="53">
        <f>ROUND(IFERROR(SUM(BB3004*(VLOOKUP(BA3004,API!1:1048576,13,FALSE))),0),2)</f>
        <v>0</v>
      </c>
    </row>
    <row r="3005" spans="18:55" x14ac:dyDescent="0.25">
      <c r="R3005" s="258"/>
      <c r="U3005">
        <f>ROUND(IFERROR(SUM(T3005*(VLOOKUP(S3005,API!1:1048576,13,FALSE))),0),2)</f>
        <v>0</v>
      </c>
      <c r="V3005">
        <f>ROUND(SUMIF(Investionen!A4:A5200,S3005,Investionen!G4:G5200),2)</f>
        <v>0</v>
      </c>
      <c r="BA3005" s="53"/>
      <c r="BB3005" s="53">
        <f>ROUND(SUMIF(Transaktionen!A4:A5200,BA3005,Transaktionen!B4:B5200),8)</f>
        <v>0</v>
      </c>
      <c r="BC3005" s="53">
        <f>ROUND(IFERROR(SUM(BB3005*(VLOOKUP(BA3005,API!1:1048576,13,FALSE))),0),2)</f>
        <v>0</v>
      </c>
    </row>
    <row r="3006" spans="18:55" x14ac:dyDescent="0.25">
      <c r="R3006" s="258"/>
      <c r="U3006">
        <f>ROUND(IFERROR(SUM(T3006*(VLOOKUP(S3006,API!1:1048576,13,FALSE))),0),2)</f>
        <v>0</v>
      </c>
      <c r="V3006">
        <f>ROUND(SUMIF(Investionen!A4:A5200,S3006,Investionen!G4:G5200),2)</f>
        <v>0</v>
      </c>
      <c r="BA3006" s="53"/>
      <c r="BB3006" s="53">
        <f>ROUND(SUMIF(Transaktionen!A4:A5200,BA3006,Transaktionen!B4:B5200),8)</f>
        <v>0</v>
      </c>
      <c r="BC3006" s="53">
        <f>ROUND(IFERROR(SUM(BB3006*(VLOOKUP(BA3006,API!1:1048576,13,FALSE))),0),2)</f>
        <v>0</v>
      </c>
    </row>
    <row r="3007" spans="18:55" x14ac:dyDescent="0.25">
      <c r="R3007" s="258"/>
      <c r="U3007">
        <f>ROUND(IFERROR(SUM(T3007*(VLOOKUP(S3007,API!1:1048576,13,FALSE))),0),2)</f>
        <v>0</v>
      </c>
      <c r="V3007">
        <f>ROUND(SUMIF(Investionen!A4:A5200,S3007,Investionen!G4:G5200),2)</f>
        <v>0</v>
      </c>
      <c r="BA3007" s="53"/>
      <c r="BB3007" s="53">
        <f>ROUND(SUMIF(Transaktionen!A4:A5200,BA3007,Transaktionen!B4:B5200),8)</f>
        <v>0</v>
      </c>
      <c r="BC3007" s="53">
        <f>ROUND(IFERROR(SUM(BB3007*(VLOOKUP(BA3007,API!1:1048576,13,FALSE))),0),2)</f>
        <v>0</v>
      </c>
    </row>
    <row r="3008" spans="18:55" x14ac:dyDescent="0.25">
      <c r="R3008" s="258"/>
      <c r="U3008">
        <f>ROUND(IFERROR(SUM(T3008*(VLOOKUP(S3008,API!1:1048576,13,FALSE))),0),2)</f>
        <v>0</v>
      </c>
      <c r="V3008">
        <f>ROUND(SUMIF(Investionen!A4:A5200,S3008,Investionen!G4:G5200),2)</f>
        <v>0</v>
      </c>
      <c r="BA3008" s="53"/>
      <c r="BB3008" s="53">
        <f>ROUND(SUMIF(Transaktionen!A4:A5200,BA3008,Transaktionen!B4:B5200),8)</f>
        <v>0</v>
      </c>
      <c r="BC3008" s="53">
        <f>ROUND(IFERROR(SUM(BB3008*(VLOOKUP(BA3008,API!1:1048576,13,FALSE))),0),2)</f>
        <v>0</v>
      </c>
    </row>
    <row r="3009" spans="18:55" x14ac:dyDescent="0.25">
      <c r="R3009" s="258"/>
      <c r="U3009">
        <f>ROUND(IFERROR(SUM(T3009*(VLOOKUP(S3009,API!1:1048576,13,FALSE))),0),2)</f>
        <v>0</v>
      </c>
      <c r="V3009">
        <f>ROUND(SUMIF(Investionen!A4:A5200,S3009,Investionen!G4:G5200),2)</f>
        <v>0</v>
      </c>
      <c r="BA3009" s="53"/>
      <c r="BB3009" s="53">
        <f>ROUND(SUMIF(Transaktionen!A4:A5200,BA3009,Transaktionen!B4:B5200),8)</f>
        <v>0</v>
      </c>
      <c r="BC3009" s="53">
        <f>ROUND(IFERROR(SUM(BB3009*(VLOOKUP(BA3009,API!1:1048576,13,FALSE))),0),2)</f>
        <v>0</v>
      </c>
    </row>
    <row r="3010" spans="18:55" x14ac:dyDescent="0.25">
      <c r="R3010" s="258"/>
      <c r="U3010">
        <f>ROUND(IFERROR(SUM(T3010*(VLOOKUP(S3010,API!1:1048576,13,FALSE))),0),2)</f>
        <v>0</v>
      </c>
      <c r="V3010">
        <f>ROUND(SUMIF(Investionen!A4:A5200,S3010,Investionen!G4:G5200),2)</f>
        <v>0</v>
      </c>
      <c r="BA3010" s="53"/>
      <c r="BB3010" s="53">
        <f>ROUND(SUMIF(Transaktionen!A4:A5200,BA3010,Transaktionen!B4:B5200),8)</f>
        <v>0</v>
      </c>
      <c r="BC3010" s="53">
        <f>ROUND(IFERROR(SUM(BB3010*(VLOOKUP(BA3010,API!1:1048576,13,FALSE))),0),2)</f>
        <v>0</v>
      </c>
    </row>
    <row r="3011" spans="18:55" x14ac:dyDescent="0.25">
      <c r="R3011" s="258"/>
      <c r="U3011">
        <f>ROUND(IFERROR(SUM(T3011*(VLOOKUP(S3011,API!1:1048576,13,FALSE))),0),2)</f>
        <v>0</v>
      </c>
      <c r="V3011">
        <f>ROUND(SUMIF(Investionen!A4:A5200,S3011,Investionen!G4:G5200),2)</f>
        <v>0</v>
      </c>
      <c r="BA3011" s="53"/>
      <c r="BB3011" s="53">
        <f>ROUND(SUMIF(Transaktionen!A4:A5200,BA3011,Transaktionen!B4:B5200),8)</f>
        <v>0</v>
      </c>
      <c r="BC3011" s="53">
        <f>ROUND(IFERROR(SUM(BB3011*(VLOOKUP(BA3011,API!1:1048576,13,FALSE))),0),2)</f>
        <v>0</v>
      </c>
    </row>
    <row r="3012" spans="18:55" x14ac:dyDescent="0.25">
      <c r="R3012" s="258"/>
      <c r="U3012">
        <f>ROUND(IFERROR(SUM(T3012*(VLOOKUP(S3012,API!1:1048576,13,FALSE))),0),2)</f>
        <v>0</v>
      </c>
      <c r="V3012">
        <f>ROUND(SUMIF(Investionen!A4:A5200,S3012,Investionen!G4:G5200),2)</f>
        <v>0</v>
      </c>
      <c r="BA3012" s="53"/>
      <c r="BB3012" s="53">
        <f>ROUND(SUMIF(Transaktionen!A4:A5200,BA3012,Transaktionen!B4:B5200),8)</f>
        <v>0</v>
      </c>
      <c r="BC3012" s="53">
        <f>ROUND(IFERROR(SUM(BB3012*(VLOOKUP(BA3012,API!1:1048576,13,FALSE))),0),2)</f>
        <v>0</v>
      </c>
    </row>
    <row r="3013" spans="18:55" x14ac:dyDescent="0.25">
      <c r="R3013" s="258"/>
      <c r="U3013">
        <f>ROUND(IFERROR(SUM(T3013*(VLOOKUP(S3013,API!1:1048576,13,FALSE))),0),2)</f>
        <v>0</v>
      </c>
      <c r="V3013">
        <f>ROUND(SUMIF(Investionen!A4:A5200,S3013,Investionen!G4:G5200),2)</f>
        <v>0</v>
      </c>
      <c r="BA3013" s="53"/>
      <c r="BB3013" s="53">
        <f>ROUND(SUMIF(Transaktionen!A4:A5200,BA3013,Transaktionen!B4:B5200),8)</f>
        <v>0</v>
      </c>
      <c r="BC3013" s="53">
        <f>ROUND(IFERROR(SUM(BB3013*(VLOOKUP(BA3013,API!1:1048576,13,FALSE))),0),2)</f>
        <v>0</v>
      </c>
    </row>
    <row r="3014" spans="18:55" x14ac:dyDescent="0.25">
      <c r="R3014" s="258"/>
      <c r="U3014">
        <f>ROUND(IFERROR(SUM(T3014*(VLOOKUP(S3014,API!1:1048576,13,FALSE))),0),2)</f>
        <v>0</v>
      </c>
      <c r="V3014">
        <f>ROUND(SUMIF(Investionen!A4:A5200,S3014,Investionen!G4:G5200),2)</f>
        <v>0</v>
      </c>
      <c r="BA3014" s="53"/>
      <c r="BB3014" s="53">
        <f>ROUND(SUMIF(Transaktionen!A4:A5200,BA3014,Transaktionen!B4:B5200),8)</f>
        <v>0</v>
      </c>
      <c r="BC3014" s="53">
        <f>ROUND(IFERROR(SUM(BB3014*(VLOOKUP(BA3014,API!1:1048576,13,FALSE))),0),2)</f>
        <v>0</v>
      </c>
    </row>
    <row r="3015" spans="18:55" x14ac:dyDescent="0.25">
      <c r="R3015" s="258"/>
      <c r="U3015">
        <f>ROUND(IFERROR(SUM(T3015*(VLOOKUP(S3015,API!1:1048576,13,FALSE))),0),2)</f>
        <v>0</v>
      </c>
      <c r="V3015">
        <f>ROUND(SUMIF(Investionen!A4:A5200,S3015,Investionen!G4:G5200),2)</f>
        <v>0</v>
      </c>
      <c r="BA3015" s="53"/>
      <c r="BB3015" s="53">
        <f>ROUND(SUMIF(Transaktionen!A4:A5200,BA3015,Transaktionen!B4:B5200),8)</f>
        <v>0</v>
      </c>
      <c r="BC3015" s="53">
        <f>ROUND(IFERROR(SUM(BB3015*(VLOOKUP(BA3015,API!1:1048576,13,FALSE))),0),2)</f>
        <v>0</v>
      </c>
    </row>
    <row r="3016" spans="18:55" x14ac:dyDescent="0.25">
      <c r="R3016" s="258"/>
      <c r="U3016">
        <f>ROUND(IFERROR(SUM(T3016*(VLOOKUP(S3016,API!1:1048576,13,FALSE))),0),2)</f>
        <v>0</v>
      </c>
      <c r="V3016">
        <f>ROUND(SUMIF(Investionen!A4:A5200,S3016,Investionen!G4:G5200),2)</f>
        <v>0</v>
      </c>
      <c r="BA3016" s="53"/>
      <c r="BB3016" s="53">
        <f>ROUND(SUMIF(Transaktionen!A4:A5200,BA3016,Transaktionen!B4:B5200),8)</f>
        <v>0</v>
      </c>
      <c r="BC3016" s="53">
        <f>ROUND(IFERROR(SUM(BB3016*(VLOOKUP(BA3016,API!1:1048576,13,FALSE))),0),2)</f>
        <v>0</v>
      </c>
    </row>
    <row r="3017" spans="18:55" x14ac:dyDescent="0.25">
      <c r="R3017" s="258"/>
      <c r="U3017">
        <f>ROUND(IFERROR(SUM(T3017*(VLOOKUP(S3017,API!1:1048576,13,FALSE))),0),2)</f>
        <v>0</v>
      </c>
      <c r="V3017">
        <f>ROUND(SUMIF(Investionen!A4:A5200,S3017,Investionen!G4:G5200),2)</f>
        <v>0</v>
      </c>
      <c r="BA3017" s="53"/>
      <c r="BB3017" s="53">
        <f>ROUND(SUMIF(Transaktionen!A4:A5200,BA3017,Transaktionen!B4:B5200),8)</f>
        <v>0</v>
      </c>
      <c r="BC3017" s="53">
        <f>ROUND(IFERROR(SUM(BB3017*(VLOOKUP(BA3017,API!1:1048576,13,FALSE))),0),2)</f>
        <v>0</v>
      </c>
    </row>
    <row r="3018" spans="18:55" x14ac:dyDescent="0.25">
      <c r="R3018" s="258"/>
      <c r="U3018">
        <f>ROUND(IFERROR(SUM(T3018*(VLOOKUP(S3018,API!1:1048576,13,FALSE))),0),2)</f>
        <v>0</v>
      </c>
      <c r="V3018">
        <f>ROUND(SUMIF(Investionen!A4:A5200,S3018,Investionen!G4:G5200),2)</f>
        <v>0</v>
      </c>
      <c r="BA3018" s="53"/>
      <c r="BB3018" s="53">
        <f>ROUND(SUMIF(Transaktionen!A4:A5200,BA3018,Transaktionen!B4:B5200),8)</f>
        <v>0</v>
      </c>
      <c r="BC3018" s="53">
        <f>ROUND(IFERROR(SUM(BB3018*(VLOOKUP(BA3018,API!1:1048576,13,FALSE))),0),2)</f>
        <v>0</v>
      </c>
    </row>
    <row r="3019" spans="18:55" x14ac:dyDescent="0.25">
      <c r="R3019" s="258"/>
      <c r="U3019">
        <f>ROUND(IFERROR(SUM(T3019*(VLOOKUP(S3019,API!1:1048576,13,FALSE))),0),2)</f>
        <v>0</v>
      </c>
      <c r="V3019">
        <f>ROUND(SUMIF(Investionen!A4:A5200,S3019,Investionen!G4:G5200),2)</f>
        <v>0</v>
      </c>
      <c r="BA3019" s="53"/>
      <c r="BB3019" s="53">
        <f>ROUND(SUMIF(Transaktionen!A4:A5200,BA3019,Transaktionen!B4:B5200),8)</f>
        <v>0</v>
      </c>
      <c r="BC3019" s="53">
        <f>ROUND(IFERROR(SUM(BB3019*(VLOOKUP(BA3019,API!1:1048576,13,FALSE))),0),2)</f>
        <v>0</v>
      </c>
    </row>
    <row r="3020" spans="18:55" x14ac:dyDescent="0.25">
      <c r="R3020" s="258"/>
      <c r="U3020">
        <f>ROUND(IFERROR(SUM(T3020*(VLOOKUP(S3020,API!1:1048576,13,FALSE))),0),2)</f>
        <v>0</v>
      </c>
      <c r="V3020">
        <f>ROUND(SUMIF(Investionen!A4:A5200,S3020,Investionen!G4:G5200),2)</f>
        <v>0</v>
      </c>
      <c r="BA3020" s="53"/>
      <c r="BB3020" s="53">
        <f>ROUND(SUMIF(Transaktionen!A4:A5200,BA3020,Transaktionen!B4:B5200),8)</f>
        <v>0</v>
      </c>
      <c r="BC3020" s="53">
        <f>ROUND(IFERROR(SUM(BB3020*(VLOOKUP(BA3020,API!1:1048576,13,FALSE))),0),2)</f>
        <v>0</v>
      </c>
    </row>
    <row r="3021" spans="18:55" x14ac:dyDescent="0.25">
      <c r="R3021" s="258"/>
      <c r="U3021">
        <f>ROUND(IFERROR(SUM(T3021*(VLOOKUP(S3021,API!1:1048576,13,FALSE))),0),2)</f>
        <v>0</v>
      </c>
      <c r="V3021">
        <f>ROUND(SUMIF(Investionen!A4:A5200,S3021,Investionen!G4:G5200),2)</f>
        <v>0</v>
      </c>
      <c r="BA3021" s="53"/>
      <c r="BB3021" s="53">
        <f>ROUND(SUMIF(Transaktionen!A4:A5200,BA3021,Transaktionen!B4:B5200),8)</f>
        <v>0</v>
      </c>
      <c r="BC3021" s="53">
        <f>ROUND(IFERROR(SUM(BB3021*(VLOOKUP(BA3021,API!1:1048576,13,FALSE))),0),2)</f>
        <v>0</v>
      </c>
    </row>
    <row r="3022" spans="18:55" x14ac:dyDescent="0.25">
      <c r="R3022" s="258"/>
      <c r="U3022">
        <f>ROUND(IFERROR(SUM(T3022*(VLOOKUP(S3022,API!1:1048576,13,FALSE))),0),2)</f>
        <v>0</v>
      </c>
      <c r="V3022">
        <f>ROUND(SUMIF(Investionen!A4:A5200,S3022,Investionen!G4:G5200),2)</f>
        <v>0</v>
      </c>
      <c r="BA3022" s="53"/>
      <c r="BB3022" s="53">
        <f>ROUND(SUMIF(Transaktionen!A4:A5200,BA3022,Transaktionen!B4:B5200),8)</f>
        <v>0</v>
      </c>
      <c r="BC3022" s="53">
        <f>ROUND(IFERROR(SUM(BB3022*(VLOOKUP(BA3022,API!1:1048576,13,FALSE))),0),2)</f>
        <v>0</v>
      </c>
    </row>
    <row r="3023" spans="18:55" x14ac:dyDescent="0.25">
      <c r="R3023" s="258"/>
      <c r="U3023">
        <f>ROUND(IFERROR(SUM(T3023*(VLOOKUP(S3023,API!1:1048576,13,FALSE))),0),2)</f>
        <v>0</v>
      </c>
      <c r="V3023">
        <f>ROUND(SUMIF(Investionen!A4:A5200,S3023,Investionen!G4:G5200),2)</f>
        <v>0</v>
      </c>
      <c r="BA3023" s="53"/>
      <c r="BB3023" s="53">
        <f>ROUND(SUMIF(Transaktionen!A4:A5200,BA3023,Transaktionen!B4:B5200),8)</f>
        <v>0</v>
      </c>
      <c r="BC3023" s="53">
        <f>ROUND(IFERROR(SUM(BB3023*(VLOOKUP(BA3023,API!1:1048576,13,FALSE))),0),2)</f>
        <v>0</v>
      </c>
    </row>
    <row r="3024" spans="18:55" x14ac:dyDescent="0.25">
      <c r="R3024" s="258"/>
      <c r="U3024">
        <f>ROUND(IFERROR(SUM(T3024*(VLOOKUP(S3024,API!1:1048576,13,FALSE))),0),2)</f>
        <v>0</v>
      </c>
      <c r="V3024">
        <f>ROUND(SUMIF(Investionen!A4:A5200,S3024,Investionen!G4:G5200),2)</f>
        <v>0</v>
      </c>
      <c r="BA3024" s="53"/>
      <c r="BB3024" s="53">
        <f>ROUND(SUMIF(Transaktionen!A4:A5200,BA3024,Transaktionen!B4:B5200),8)</f>
        <v>0</v>
      </c>
      <c r="BC3024" s="53">
        <f>ROUND(IFERROR(SUM(BB3024*(VLOOKUP(BA3024,API!1:1048576,13,FALSE))),0),2)</f>
        <v>0</v>
      </c>
    </row>
    <row r="3025" spans="18:55" x14ac:dyDescent="0.25">
      <c r="R3025" s="258"/>
      <c r="U3025">
        <f>ROUND(IFERROR(SUM(T3025*(VLOOKUP(S3025,API!1:1048576,13,FALSE))),0),2)</f>
        <v>0</v>
      </c>
      <c r="V3025">
        <f>ROUND(SUMIF(Investionen!A4:A5200,S3025,Investionen!G4:G5200),2)</f>
        <v>0</v>
      </c>
      <c r="BA3025" s="53"/>
      <c r="BB3025" s="53">
        <f>ROUND(SUMIF(Transaktionen!A4:A5200,BA3025,Transaktionen!B4:B5200),8)</f>
        <v>0</v>
      </c>
      <c r="BC3025" s="53">
        <f>ROUND(IFERROR(SUM(BB3025*(VLOOKUP(BA3025,API!1:1048576,13,FALSE))),0),2)</f>
        <v>0</v>
      </c>
    </row>
    <row r="3026" spans="18:55" x14ac:dyDescent="0.25">
      <c r="R3026" s="258"/>
      <c r="U3026">
        <f>ROUND(IFERROR(SUM(T3026*(VLOOKUP(S3026,API!1:1048576,13,FALSE))),0),2)</f>
        <v>0</v>
      </c>
      <c r="V3026">
        <f>ROUND(SUMIF(Investionen!A4:A5200,S3026,Investionen!G4:G5200),2)</f>
        <v>0</v>
      </c>
      <c r="BA3026" s="53"/>
      <c r="BB3026" s="53">
        <f>ROUND(SUMIF(Transaktionen!A4:A5200,BA3026,Transaktionen!B4:B5200),8)</f>
        <v>0</v>
      </c>
      <c r="BC3026" s="53">
        <f>ROUND(IFERROR(SUM(BB3026*(VLOOKUP(BA3026,API!1:1048576,13,FALSE))),0),2)</f>
        <v>0</v>
      </c>
    </row>
    <row r="3027" spans="18:55" x14ac:dyDescent="0.25">
      <c r="R3027" s="258"/>
      <c r="U3027">
        <f>ROUND(IFERROR(SUM(T3027*(VLOOKUP(S3027,API!1:1048576,13,FALSE))),0),2)</f>
        <v>0</v>
      </c>
      <c r="V3027">
        <f>ROUND(SUMIF(Investionen!A4:A5200,S3027,Investionen!G4:G5200),2)</f>
        <v>0</v>
      </c>
      <c r="BA3027" s="53"/>
      <c r="BB3027" s="53">
        <f>ROUND(SUMIF(Transaktionen!A4:A5200,BA3027,Transaktionen!B4:B5200),8)</f>
        <v>0</v>
      </c>
      <c r="BC3027" s="53">
        <f>ROUND(IFERROR(SUM(BB3027*(VLOOKUP(BA3027,API!1:1048576,13,FALSE))),0),2)</f>
        <v>0</v>
      </c>
    </row>
    <row r="3028" spans="18:55" x14ac:dyDescent="0.25">
      <c r="R3028" s="258"/>
      <c r="U3028">
        <f>ROUND(IFERROR(SUM(T3028*(VLOOKUP(S3028,API!1:1048576,13,FALSE))),0),2)</f>
        <v>0</v>
      </c>
      <c r="V3028">
        <f>ROUND(SUMIF(Investionen!A4:A5200,S3028,Investionen!G4:G5200),2)</f>
        <v>0</v>
      </c>
      <c r="BA3028" s="53"/>
      <c r="BB3028" s="53">
        <f>ROUND(SUMIF(Transaktionen!A4:A5200,BA3028,Transaktionen!B4:B5200),8)</f>
        <v>0</v>
      </c>
      <c r="BC3028" s="53">
        <f>ROUND(IFERROR(SUM(BB3028*(VLOOKUP(BA3028,API!1:1048576,13,FALSE))),0),2)</f>
        <v>0</v>
      </c>
    </row>
    <row r="3029" spans="18:55" x14ac:dyDescent="0.25">
      <c r="R3029" s="258"/>
      <c r="U3029">
        <f>ROUND(IFERROR(SUM(T3029*(VLOOKUP(S3029,API!1:1048576,13,FALSE))),0),2)</f>
        <v>0</v>
      </c>
      <c r="V3029">
        <f>ROUND(SUMIF(Investionen!A4:A5200,S3029,Investionen!G4:G5200),2)</f>
        <v>0</v>
      </c>
      <c r="BA3029" s="53"/>
      <c r="BB3029" s="53">
        <f>ROUND(SUMIF(Transaktionen!A4:A5200,BA3029,Transaktionen!B4:B5200),8)</f>
        <v>0</v>
      </c>
      <c r="BC3029" s="53">
        <f>ROUND(IFERROR(SUM(BB3029*(VLOOKUP(BA3029,API!1:1048576,13,FALSE))),0),2)</f>
        <v>0</v>
      </c>
    </row>
    <row r="3030" spans="18:55" x14ac:dyDescent="0.25">
      <c r="R3030" s="258"/>
      <c r="U3030">
        <f>ROUND(IFERROR(SUM(T3030*(VLOOKUP(S3030,API!1:1048576,13,FALSE))),0),2)</f>
        <v>0</v>
      </c>
      <c r="V3030">
        <f>ROUND(SUMIF(Investionen!A4:A5200,S3030,Investionen!G4:G5200),2)</f>
        <v>0</v>
      </c>
      <c r="BA3030" s="53"/>
      <c r="BB3030" s="53">
        <f>ROUND(SUMIF(Transaktionen!A4:A5200,BA3030,Transaktionen!B4:B5200),8)</f>
        <v>0</v>
      </c>
      <c r="BC3030" s="53">
        <f>ROUND(IFERROR(SUM(BB3030*(VLOOKUP(BA3030,API!1:1048576,13,FALSE))),0),2)</f>
        <v>0</v>
      </c>
    </row>
    <row r="3031" spans="18:55" x14ac:dyDescent="0.25">
      <c r="R3031" s="258"/>
      <c r="U3031">
        <f>ROUND(IFERROR(SUM(T3031*(VLOOKUP(S3031,API!1:1048576,13,FALSE))),0),2)</f>
        <v>0</v>
      </c>
      <c r="V3031">
        <f>ROUND(SUMIF(Investionen!A4:A5200,S3031,Investionen!G4:G5200),2)</f>
        <v>0</v>
      </c>
      <c r="BA3031" s="53"/>
      <c r="BB3031" s="53">
        <f>ROUND(SUMIF(Transaktionen!A4:A5200,BA3031,Transaktionen!B4:B5200),8)</f>
        <v>0</v>
      </c>
      <c r="BC3031" s="53">
        <f>ROUND(IFERROR(SUM(BB3031*(VLOOKUP(BA3031,API!1:1048576,13,FALSE))),0),2)</f>
        <v>0</v>
      </c>
    </row>
    <row r="3032" spans="18:55" x14ac:dyDescent="0.25">
      <c r="R3032" s="258"/>
      <c r="U3032">
        <f>ROUND(IFERROR(SUM(T3032*(VLOOKUP(S3032,API!1:1048576,13,FALSE))),0),2)</f>
        <v>0</v>
      </c>
      <c r="V3032">
        <f>ROUND(SUMIF(Investionen!A4:A5200,S3032,Investionen!G4:G5200),2)</f>
        <v>0</v>
      </c>
      <c r="BA3032" s="53"/>
      <c r="BB3032" s="53">
        <f>ROUND(SUMIF(Transaktionen!A4:A5200,BA3032,Transaktionen!B4:B5200),8)</f>
        <v>0</v>
      </c>
      <c r="BC3032" s="53">
        <f>ROUND(IFERROR(SUM(BB3032*(VLOOKUP(BA3032,API!1:1048576,13,FALSE))),0),2)</f>
        <v>0</v>
      </c>
    </row>
    <row r="3033" spans="18:55" x14ac:dyDescent="0.25">
      <c r="R3033" s="258"/>
      <c r="U3033">
        <f>ROUND(IFERROR(SUM(T3033*(VLOOKUP(S3033,API!1:1048576,13,FALSE))),0),2)</f>
        <v>0</v>
      </c>
      <c r="V3033">
        <f>ROUND(SUMIF(Investionen!A4:A5200,S3033,Investionen!G4:G5200),2)</f>
        <v>0</v>
      </c>
      <c r="BA3033" s="53"/>
      <c r="BB3033" s="53">
        <f>ROUND(SUMIF(Transaktionen!A4:A5200,BA3033,Transaktionen!B4:B5200),8)</f>
        <v>0</v>
      </c>
      <c r="BC3033" s="53">
        <f>ROUND(IFERROR(SUM(BB3033*(VLOOKUP(BA3033,API!1:1048576,13,FALSE))),0),2)</f>
        <v>0</v>
      </c>
    </row>
    <row r="3034" spans="18:55" x14ac:dyDescent="0.25">
      <c r="R3034" s="258"/>
      <c r="U3034">
        <f>ROUND(IFERROR(SUM(T3034*(VLOOKUP(S3034,API!1:1048576,13,FALSE))),0),2)</f>
        <v>0</v>
      </c>
      <c r="V3034">
        <f>ROUND(SUMIF(Investionen!A4:A5200,S3034,Investionen!G4:G5200),2)</f>
        <v>0</v>
      </c>
      <c r="BA3034" s="53"/>
      <c r="BB3034" s="53">
        <f>ROUND(SUMIF(Transaktionen!A4:A5200,BA3034,Transaktionen!B4:B5200),8)</f>
        <v>0</v>
      </c>
      <c r="BC3034" s="53">
        <f>ROUND(IFERROR(SUM(BB3034*(VLOOKUP(BA3034,API!1:1048576,13,FALSE))),0),2)</f>
        <v>0</v>
      </c>
    </row>
    <row r="3035" spans="18:55" x14ac:dyDescent="0.25">
      <c r="R3035" s="258"/>
      <c r="U3035">
        <f>ROUND(IFERROR(SUM(T3035*(VLOOKUP(S3035,API!1:1048576,13,FALSE))),0),2)</f>
        <v>0</v>
      </c>
      <c r="V3035">
        <f>ROUND(SUMIF(Investionen!A4:A5200,S3035,Investionen!G4:G5200),2)</f>
        <v>0</v>
      </c>
      <c r="BA3035" s="53"/>
      <c r="BB3035" s="53">
        <f>ROUND(SUMIF(Transaktionen!A4:A5200,BA3035,Transaktionen!B4:B5200),8)</f>
        <v>0</v>
      </c>
      <c r="BC3035" s="53">
        <f>ROUND(IFERROR(SUM(BB3035*(VLOOKUP(BA3035,API!1:1048576,13,FALSE))),0),2)</f>
        <v>0</v>
      </c>
    </row>
    <row r="3036" spans="18:55" x14ac:dyDescent="0.25">
      <c r="R3036" s="258"/>
      <c r="U3036">
        <f>ROUND(IFERROR(SUM(T3036*(VLOOKUP(S3036,API!1:1048576,13,FALSE))),0),2)</f>
        <v>0</v>
      </c>
      <c r="V3036">
        <f>ROUND(SUMIF(Investionen!A4:A5200,S3036,Investionen!G4:G5200),2)</f>
        <v>0</v>
      </c>
      <c r="BA3036" s="53"/>
      <c r="BB3036" s="53">
        <f>ROUND(SUMIF(Transaktionen!A4:A5200,BA3036,Transaktionen!B4:B5200),8)</f>
        <v>0</v>
      </c>
      <c r="BC3036" s="53">
        <f>ROUND(IFERROR(SUM(BB3036*(VLOOKUP(BA3036,API!1:1048576,13,FALSE))),0),2)</f>
        <v>0</v>
      </c>
    </row>
    <row r="3037" spans="18:55" x14ac:dyDescent="0.25">
      <c r="R3037" s="258"/>
      <c r="U3037">
        <f>ROUND(IFERROR(SUM(T3037*(VLOOKUP(S3037,API!1:1048576,13,FALSE))),0),2)</f>
        <v>0</v>
      </c>
      <c r="V3037">
        <f>ROUND(SUMIF(Investionen!A4:A5200,S3037,Investionen!G4:G5200),2)</f>
        <v>0</v>
      </c>
      <c r="BA3037" s="53"/>
      <c r="BB3037" s="53">
        <f>ROUND(SUMIF(Transaktionen!A4:A5200,BA3037,Transaktionen!B4:B5200),8)</f>
        <v>0</v>
      </c>
      <c r="BC3037" s="53">
        <f>ROUND(IFERROR(SUM(BB3037*(VLOOKUP(BA3037,API!1:1048576,13,FALSE))),0),2)</f>
        <v>0</v>
      </c>
    </row>
    <row r="3038" spans="18:55" x14ac:dyDescent="0.25">
      <c r="R3038" s="258"/>
      <c r="U3038">
        <f>ROUND(IFERROR(SUM(T3038*(VLOOKUP(S3038,API!1:1048576,13,FALSE))),0),2)</f>
        <v>0</v>
      </c>
      <c r="V3038">
        <f>ROUND(SUMIF(Investionen!A4:A5200,S3038,Investionen!G4:G5200),2)</f>
        <v>0</v>
      </c>
      <c r="BA3038" s="53"/>
      <c r="BB3038" s="53">
        <f>ROUND(SUMIF(Transaktionen!A4:A5200,BA3038,Transaktionen!B4:B5200),8)</f>
        <v>0</v>
      </c>
      <c r="BC3038" s="53">
        <f>ROUND(IFERROR(SUM(BB3038*(VLOOKUP(BA3038,API!1:1048576,13,FALSE))),0),2)</f>
        <v>0</v>
      </c>
    </row>
    <row r="3039" spans="18:55" x14ac:dyDescent="0.25">
      <c r="R3039" s="258"/>
      <c r="U3039">
        <f>ROUND(IFERROR(SUM(T3039*(VLOOKUP(S3039,API!1:1048576,13,FALSE))),0),2)</f>
        <v>0</v>
      </c>
      <c r="V3039">
        <f>ROUND(SUMIF(Investionen!A4:A5200,S3039,Investionen!G4:G5200),2)</f>
        <v>0</v>
      </c>
      <c r="BA3039" s="53"/>
      <c r="BB3039" s="53">
        <f>ROUND(SUMIF(Transaktionen!A4:A5200,BA3039,Transaktionen!B4:B5200),8)</f>
        <v>0</v>
      </c>
      <c r="BC3039" s="53">
        <f>ROUND(IFERROR(SUM(BB3039*(VLOOKUP(BA3039,API!1:1048576,13,FALSE))),0),2)</f>
        <v>0</v>
      </c>
    </row>
    <row r="3040" spans="18:55" x14ac:dyDescent="0.25">
      <c r="R3040" s="258"/>
      <c r="U3040">
        <f>ROUND(IFERROR(SUM(T3040*(VLOOKUP(S3040,API!1:1048576,13,FALSE))),0),2)</f>
        <v>0</v>
      </c>
      <c r="V3040">
        <f>ROUND(SUMIF(Investionen!A4:A5200,S3040,Investionen!G4:G5200),2)</f>
        <v>0</v>
      </c>
      <c r="BA3040" s="53"/>
      <c r="BB3040" s="53">
        <f>ROUND(SUMIF(Transaktionen!A4:A5200,BA3040,Transaktionen!B4:B5200),8)</f>
        <v>0</v>
      </c>
      <c r="BC3040" s="53">
        <f>ROUND(IFERROR(SUM(BB3040*(VLOOKUP(BA3040,API!1:1048576,13,FALSE))),0),2)</f>
        <v>0</v>
      </c>
    </row>
    <row r="3041" spans="18:55" x14ac:dyDescent="0.25">
      <c r="R3041" s="258"/>
      <c r="U3041">
        <f>ROUND(IFERROR(SUM(T3041*(VLOOKUP(S3041,API!1:1048576,13,FALSE))),0),2)</f>
        <v>0</v>
      </c>
      <c r="V3041">
        <f>ROUND(SUMIF(Investionen!A4:A5200,S3041,Investionen!G4:G5200),2)</f>
        <v>0</v>
      </c>
      <c r="BA3041" s="53"/>
      <c r="BB3041" s="53">
        <f>ROUND(SUMIF(Transaktionen!A4:A5200,BA3041,Transaktionen!B4:B5200),8)</f>
        <v>0</v>
      </c>
      <c r="BC3041" s="53">
        <f>ROUND(IFERROR(SUM(BB3041*(VLOOKUP(BA3041,API!1:1048576,13,FALSE))),0),2)</f>
        <v>0</v>
      </c>
    </row>
    <row r="3042" spans="18:55" x14ac:dyDescent="0.25">
      <c r="R3042" s="258"/>
      <c r="U3042">
        <f>ROUND(IFERROR(SUM(T3042*(VLOOKUP(S3042,API!1:1048576,13,FALSE))),0),2)</f>
        <v>0</v>
      </c>
      <c r="V3042">
        <f>ROUND(SUMIF(Investionen!A4:A5200,S3042,Investionen!G4:G5200),2)</f>
        <v>0</v>
      </c>
      <c r="BA3042" s="53"/>
      <c r="BB3042" s="53">
        <f>ROUND(SUMIF(Transaktionen!A4:A5200,BA3042,Transaktionen!B4:B5200),8)</f>
        <v>0</v>
      </c>
      <c r="BC3042" s="53">
        <f>ROUND(IFERROR(SUM(BB3042*(VLOOKUP(BA3042,API!1:1048576,13,FALSE))),0),2)</f>
        <v>0</v>
      </c>
    </row>
    <row r="3043" spans="18:55" x14ac:dyDescent="0.25">
      <c r="R3043" s="258"/>
      <c r="U3043">
        <f>ROUND(IFERROR(SUM(T3043*(VLOOKUP(S3043,API!1:1048576,13,FALSE))),0),2)</f>
        <v>0</v>
      </c>
      <c r="V3043">
        <f>ROUND(SUMIF(Investionen!A4:A5200,S3043,Investionen!G4:G5200),2)</f>
        <v>0</v>
      </c>
      <c r="BA3043" s="53"/>
      <c r="BB3043" s="53">
        <f>ROUND(SUMIF(Transaktionen!A4:A5200,BA3043,Transaktionen!B4:B5200),8)</f>
        <v>0</v>
      </c>
      <c r="BC3043" s="53">
        <f>ROUND(IFERROR(SUM(BB3043*(VLOOKUP(BA3043,API!1:1048576,13,FALSE))),0),2)</f>
        <v>0</v>
      </c>
    </row>
    <row r="3044" spans="18:55" x14ac:dyDescent="0.25">
      <c r="R3044" s="258"/>
      <c r="U3044">
        <f>ROUND(IFERROR(SUM(T3044*(VLOOKUP(S3044,API!1:1048576,13,FALSE))),0),2)</f>
        <v>0</v>
      </c>
      <c r="V3044">
        <f>ROUND(SUMIF(Investionen!A4:A5200,S3044,Investionen!G4:G5200),2)</f>
        <v>0</v>
      </c>
      <c r="BA3044" s="53"/>
      <c r="BB3044" s="53">
        <f>ROUND(SUMIF(Transaktionen!A4:A5200,BA3044,Transaktionen!B4:B5200),8)</f>
        <v>0</v>
      </c>
      <c r="BC3044" s="53">
        <f>ROUND(IFERROR(SUM(BB3044*(VLOOKUP(BA3044,API!1:1048576,13,FALSE))),0),2)</f>
        <v>0</v>
      </c>
    </row>
    <row r="3045" spans="18:55" x14ac:dyDescent="0.25">
      <c r="R3045" s="258"/>
      <c r="U3045">
        <f>ROUND(IFERROR(SUM(T3045*(VLOOKUP(S3045,API!1:1048576,13,FALSE))),0),2)</f>
        <v>0</v>
      </c>
      <c r="V3045">
        <f>ROUND(SUMIF(Investionen!A4:A5200,S3045,Investionen!G4:G5200),2)</f>
        <v>0</v>
      </c>
      <c r="BA3045" s="53"/>
      <c r="BB3045" s="53">
        <f>ROUND(SUMIF(Transaktionen!A4:A5200,BA3045,Transaktionen!B4:B5200),8)</f>
        <v>0</v>
      </c>
      <c r="BC3045" s="53">
        <f>ROUND(IFERROR(SUM(BB3045*(VLOOKUP(BA3045,API!1:1048576,13,FALSE))),0),2)</f>
        <v>0</v>
      </c>
    </row>
    <row r="3046" spans="18:55" x14ac:dyDescent="0.25">
      <c r="R3046" s="258"/>
      <c r="U3046">
        <f>ROUND(IFERROR(SUM(T3046*(VLOOKUP(S3046,API!1:1048576,13,FALSE))),0),2)</f>
        <v>0</v>
      </c>
      <c r="V3046">
        <f>ROUND(SUMIF(Investionen!A4:A5200,S3046,Investionen!G4:G5200),2)</f>
        <v>0</v>
      </c>
      <c r="BA3046" s="53"/>
      <c r="BB3046" s="53">
        <f>ROUND(SUMIF(Transaktionen!A4:A5200,BA3046,Transaktionen!B4:B5200),8)</f>
        <v>0</v>
      </c>
      <c r="BC3046" s="53">
        <f>ROUND(IFERROR(SUM(BB3046*(VLOOKUP(BA3046,API!1:1048576,13,FALSE))),0),2)</f>
        <v>0</v>
      </c>
    </row>
    <row r="3047" spans="18:55" x14ac:dyDescent="0.25">
      <c r="R3047" s="258"/>
      <c r="U3047">
        <f>ROUND(IFERROR(SUM(T3047*(VLOOKUP(S3047,API!1:1048576,13,FALSE))),0),2)</f>
        <v>0</v>
      </c>
      <c r="V3047">
        <f>ROUND(SUMIF(Investionen!A4:A5200,S3047,Investionen!G4:G5200),2)</f>
        <v>0</v>
      </c>
      <c r="BA3047" s="53"/>
      <c r="BB3047" s="53">
        <f>ROUND(SUMIF(Transaktionen!A4:A5200,BA3047,Transaktionen!B4:B5200),8)</f>
        <v>0</v>
      </c>
      <c r="BC3047" s="53">
        <f>ROUND(IFERROR(SUM(BB3047*(VLOOKUP(BA3047,API!1:1048576,13,FALSE))),0),2)</f>
        <v>0</v>
      </c>
    </row>
    <row r="3048" spans="18:55" x14ac:dyDescent="0.25">
      <c r="R3048" s="258"/>
      <c r="U3048">
        <f>ROUND(IFERROR(SUM(T3048*(VLOOKUP(S3048,API!1:1048576,13,FALSE))),0),2)</f>
        <v>0</v>
      </c>
      <c r="V3048">
        <f>ROUND(SUMIF(Investionen!A4:A5200,S3048,Investionen!G4:G5200),2)</f>
        <v>0</v>
      </c>
      <c r="BA3048" s="53"/>
      <c r="BB3048" s="53">
        <f>ROUND(SUMIF(Transaktionen!A4:A5200,BA3048,Transaktionen!B4:B5200),8)</f>
        <v>0</v>
      </c>
      <c r="BC3048" s="53">
        <f>ROUND(IFERROR(SUM(BB3048*(VLOOKUP(BA3048,API!1:1048576,13,FALSE))),0),2)</f>
        <v>0</v>
      </c>
    </row>
    <row r="3049" spans="18:55" x14ac:dyDescent="0.25">
      <c r="R3049" s="258"/>
      <c r="U3049">
        <f>ROUND(IFERROR(SUM(T3049*(VLOOKUP(S3049,API!1:1048576,13,FALSE))),0),2)</f>
        <v>0</v>
      </c>
      <c r="V3049">
        <f>ROUND(SUMIF(Investionen!A4:A5200,S3049,Investionen!G4:G5200),2)</f>
        <v>0</v>
      </c>
      <c r="BA3049" s="53"/>
      <c r="BB3049" s="53">
        <f>ROUND(SUMIF(Transaktionen!A4:A5200,BA3049,Transaktionen!B4:B5200),8)</f>
        <v>0</v>
      </c>
      <c r="BC3049" s="53">
        <f>ROUND(IFERROR(SUM(BB3049*(VLOOKUP(BA3049,API!1:1048576,13,FALSE))),0),2)</f>
        <v>0</v>
      </c>
    </row>
    <row r="3050" spans="18:55" x14ac:dyDescent="0.25">
      <c r="R3050" s="258"/>
      <c r="U3050">
        <f>ROUND(IFERROR(SUM(T3050*(VLOOKUP(S3050,API!1:1048576,13,FALSE))),0),2)</f>
        <v>0</v>
      </c>
      <c r="V3050">
        <f>ROUND(SUMIF(Investionen!A4:A5200,S3050,Investionen!G4:G5200),2)</f>
        <v>0</v>
      </c>
      <c r="BA3050" s="53"/>
      <c r="BB3050" s="53">
        <f>ROUND(SUMIF(Transaktionen!A4:A5200,BA3050,Transaktionen!B4:B5200),8)</f>
        <v>0</v>
      </c>
      <c r="BC3050" s="53">
        <f>ROUND(IFERROR(SUM(BB3050*(VLOOKUP(BA3050,API!1:1048576,13,FALSE))),0),2)</f>
        <v>0</v>
      </c>
    </row>
    <row r="3051" spans="18:55" x14ac:dyDescent="0.25">
      <c r="R3051" s="258"/>
      <c r="U3051">
        <f>ROUND(IFERROR(SUM(T3051*(VLOOKUP(S3051,API!1:1048576,13,FALSE))),0),2)</f>
        <v>0</v>
      </c>
      <c r="V3051">
        <f>ROUND(SUMIF(Investionen!A4:A5200,S3051,Investionen!G4:G5200),2)</f>
        <v>0</v>
      </c>
      <c r="BA3051" s="53"/>
      <c r="BB3051" s="53">
        <f>ROUND(SUMIF(Transaktionen!A4:A5200,BA3051,Transaktionen!B4:B5200),8)</f>
        <v>0</v>
      </c>
      <c r="BC3051" s="53">
        <f>ROUND(IFERROR(SUM(BB3051*(VLOOKUP(BA3051,API!1:1048576,13,FALSE))),0),2)</f>
        <v>0</v>
      </c>
    </row>
    <row r="3052" spans="18:55" x14ac:dyDescent="0.25">
      <c r="R3052" s="258"/>
      <c r="U3052">
        <f>ROUND(IFERROR(SUM(T3052*(VLOOKUP(S3052,API!1:1048576,13,FALSE))),0),2)</f>
        <v>0</v>
      </c>
      <c r="V3052">
        <f>ROUND(SUMIF(Investionen!A4:A5200,S3052,Investionen!G4:G5200),2)</f>
        <v>0</v>
      </c>
      <c r="BA3052" s="53"/>
      <c r="BB3052" s="53">
        <f>ROUND(SUMIF(Transaktionen!A4:A5200,BA3052,Transaktionen!B4:B5200),8)</f>
        <v>0</v>
      </c>
      <c r="BC3052" s="53">
        <f>ROUND(IFERROR(SUM(BB3052*(VLOOKUP(BA3052,API!1:1048576,13,FALSE))),0),2)</f>
        <v>0</v>
      </c>
    </row>
    <row r="3053" spans="18:55" x14ac:dyDescent="0.25">
      <c r="R3053" s="258"/>
      <c r="U3053">
        <f>ROUND(IFERROR(SUM(T3053*(VLOOKUP(S3053,API!1:1048576,13,FALSE))),0),2)</f>
        <v>0</v>
      </c>
      <c r="V3053">
        <f>ROUND(SUMIF(Investionen!A4:A5200,S3053,Investionen!G4:G5200),2)</f>
        <v>0</v>
      </c>
      <c r="BA3053" s="53"/>
      <c r="BB3053" s="53">
        <f>ROUND(SUMIF(Transaktionen!A4:A5200,BA3053,Transaktionen!B4:B5200),8)</f>
        <v>0</v>
      </c>
      <c r="BC3053" s="53">
        <f>ROUND(IFERROR(SUM(BB3053*(VLOOKUP(BA3053,API!1:1048576,13,FALSE))),0),2)</f>
        <v>0</v>
      </c>
    </row>
    <row r="3054" spans="18:55" x14ac:dyDescent="0.25">
      <c r="R3054" s="258"/>
      <c r="U3054">
        <f>ROUND(IFERROR(SUM(T3054*(VLOOKUP(S3054,API!1:1048576,13,FALSE))),0),2)</f>
        <v>0</v>
      </c>
      <c r="V3054">
        <f>ROUND(SUMIF(Investionen!A4:A5200,S3054,Investionen!G4:G5200),2)</f>
        <v>0</v>
      </c>
      <c r="BA3054" s="53"/>
      <c r="BB3054" s="53">
        <f>ROUND(SUMIF(Transaktionen!A4:A5200,BA3054,Transaktionen!B4:B5200),8)</f>
        <v>0</v>
      </c>
      <c r="BC3054" s="53">
        <f>ROUND(IFERROR(SUM(BB3054*(VLOOKUP(BA3054,API!1:1048576,13,FALSE))),0),2)</f>
        <v>0</v>
      </c>
    </row>
    <row r="3055" spans="18:55" x14ac:dyDescent="0.25">
      <c r="R3055" s="258"/>
      <c r="U3055">
        <f>ROUND(IFERROR(SUM(T3055*(VLOOKUP(S3055,API!1:1048576,13,FALSE))),0),2)</f>
        <v>0</v>
      </c>
      <c r="V3055">
        <f>ROUND(SUMIF(Investionen!A4:A5200,S3055,Investionen!G4:G5200),2)</f>
        <v>0</v>
      </c>
      <c r="BA3055" s="53"/>
      <c r="BB3055" s="53">
        <f>ROUND(SUMIF(Transaktionen!A4:A5200,BA3055,Transaktionen!B4:B5200),8)</f>
        <v>0</v>
      </c>
      <c r="BC3055" s="53">
        <f>ROUND(IFERROR(SUM(BB3055*(VLOOKUP(BA3055,API!1:1048576,13,FALSE))),0),2)</f>
        <v>0</v>
      </c>
    </row>
    <row r="3056" spans="18:55" x14ac:dyDescent="0.25">
      <c r="R3056" s="258"/>
      <c r="U3056">
        <f>ROUND(IFERROR(SUM(T3056*(VLOOKUP(S3056,API!1:1048576,13,FALSE))),0),2)</f>
        <v>0</v>
      </c>
      <c r="V3056">
        <f>ROUND(SUMIF(Investionen!A4:A5200,S3056,Investionen!G4:G5200),2)</f>
        <v>0</v>
      </c>
      <c r="BA3056" s="53"/>
      <c r="BB3056" s="53">
        <f>ROUND(SUMIF(Transaktionen!A4:A5200,BA3056,Transaktionen!B4:B5200),8)</f>
        <v>0</v>
      </c>
      <c r="BC3056" s="53">
        <f>ROUND(IFERROR(SUM(BB3056*(VLOOKUP(BA3056,API!1:1048576,13,FALSE))),0),2)</f>
        <v>0</v>
      </c>
    </row>
    <row r="3057" spans="18:55" x14ac:dyDescent="0.25">
      <c r="R3057" s="258"/>
      <c r="U3057">
        <f>ROUND(IFERROR(SUM(T3057*(VLOOKUP(S3057,API!1:1048576,13,FALSE))),0),2)</f>
        <v>0</v>
      </c>
      <c r="V3057">
        <f>ROUND(SUMIF(Investionen!A4:A5200,S3057,Investionen!G4:G5200),2)</f>
        <v>0</v>
      </c>
      <c r="BA3057" s="53"/>
      <c r="BB3057" s="53">
        <f>ROUND(SUMIF(Transaktionen!A4:A5200,BA3057,Transaktionen!B4:B5200),8)</f>
        <v>0</v>
      </c>
      <c r="BC3057" s="53">
        <f>ROUND(IFERROR(SUM(BB3057*(VLOOKUP(BA3057,API!1:1048576,13,FALSE))),0),2)</f>
        <v>0</v>
      </c>
    </row>
    <row r="3058" spans="18:55" x14ac:dyDescent="0.25">
      <c r="R3058" s="258"/>
      <c r="U3058">
        <f>ROUND(IFERROR(SUM(T3058*(VLOOKUP(S3058,API!1:1048576,13,FALSE))),0),2)</f>
        <v>0</v>
      </c>
      <c r="V3058">
        <f>ROUND(SUMIF(Investionen!A4:A5200,S3058,Investionen!G4:G5200),2)</f>
        <v>0</v>
      </c>
      <c r="BA3058" s="53"/>
      <c r="BB3058" s="53">
        <f>ROUND(SUMIF(Transaktionen!A4:A5200,BA3058,Transaktionen!B4:B5200),8)</f>
        <v>0</v>
      </c>
      <c r="BC3058" s="53">
        <f>ROUND(IFERROR(SUM(BB3058*(VLOOKUP(BA3058,API!1:1048576,13,FALSE))),0),2)</f>
        <v>0</v>
      </c>
    </row>
    <row r="3059" spans="18:55" x14ac:dyDescent="0.25">
      <c r="R3059" s="258"/>
      <c r="U3059">
        <f>ROUND(IFERROR(SUM(T3059*(VLOOKUP(S3059,API!1:1048576,13,FALSE))),0),2)</f>
        <v>0</v>
      </c>
      <c r="V3059">
        <f>ROUND(SUMIF(Investionen!A4:A5200,S3059,Investionen!G4:G5200),2)</f>
        <v>0</v>
      </c>
      <c r="BA3059" s="53"/>
      <c r="BB3059" s="53">
        <f>ROUND(SUMIF(Transaktionen!A4:A5200,BA3059,Transaktionen!B4:B5200),8)</f>
        <v>0</v>
      </c>
      <c r="BC3059" s="53">
        <f>ROUND(IFERROR(SUM(BB3059*(VLOOKUP(BA3059,API!1:1048576,13,FALSE))),0),2)</f>
        <v>0</v>
      </c>
    </row>
    <row r="3060" spans="18:55" x14ac:dyDescent="0.25">
      <c r="R3060" s="258"/>
      <c r="U3060">
        <f>ROUND(IFERROR(SUM(T3060*(VLOOKUP(S3060,API!1:1048576,13,FALSE))),0),2)</f>
        <v>0</v>
      </c>
      <c r="V3060">
        <f>ROUND(SUMIF(Investionen!A4:A5200,S3060,Investionen!G4:G5200),2)</f>
        <v>0</v>
      </c>
      <c r="BA3060" s="53"/>
      <c r="BB3060" s="53">
        <f>ROUND(SUMIF(Transaktionen!A4:A5200,BA3060,Transaktionen!B4:B5200),8)</f>
        <v>0</v>
      </c>
      <c r="BC3060" s="53">
        <f>ROUND(IFERROR(SUM(BB3060*(VLOOKUP(BA3060,API!1:1048576,13,FALSE))),0),2)</f>
        <v>0</v>
      </c>
    </row>
    <row r="3061" spans="18:55" x14ac:dyDescent="0.25">
      <c r="R3061" s="258"/>
      <c r="U3061">
        <f>ROUND(IFERROR(SUM(T3061*(VLOOKUP(S3061,API!1:1048576,13,FALSE))),0),2)</f>
        <v>0</v>
      </c>
      <c r="V3061">
        <f>ROUND(SUMIF(Investionen!A4:A5200,S3061,Investionen!G4:G5200),2)</f>
        <v>0</v>
      </c>
      <c r="BA3061" s="53"/>
      <c r="BB3061" s="53">
        <f>ROUND(SUMIF(Transaktionen!A4:A5200,BA3061,Transaktionen!B4:B5200),8)</f>
        <v>0</v>
      </c>
      <c r="BC3061" s="53">
        <f>ROUND(IFERROR(SUM(BB3061*(VLOOKUP(BA3061,API!1:1048576,13,FALSE))),0),2)</f>
        <v>0</v>
      </c>
    </row>
    <row r="3062" spans="18:55" x14ac:dyDescent="0.25">
      <c r="R3062" s="258"/>
      <c r="U3062">
        <f>ROUND(IFERROR(SUM(T3062*(VLOOKUP(S3062,API!1:1048576,13,FALSE))),0),2)</f>
        <v>0</v>
      </c>
      <c r="V3062">
        <f>ROUND(SUMIF(Investionen!A4:A5200,S3062,Investionen!G4:G5200),2)</f>
        <v>0</v>
      </c>
      <c r="BA3062" s="53"/>
      <c r="BB3062" s="53">
        <f>ROUND(SUMIF(Transaktionen!A4:A5200,BA3062,Transaktionen!B4:B5200),8)</f>
        <v>0</v>
      </c>
      <c r="BC3062" s="53">
        <f>ROUND(IFERROR(SUM(BB3062*(VLOOKUP(BA3062,API!1:1048576,13,FALSE))),0),2)</f>
        <v>0</v>
      </c>
    </row>
    <row r="3063" spans="18:55" x14ac:dyDescent="0.25">
      <c r="R3063" s="258"/>
      <c r="U3063">
        <f>ROUND(IFERROR(SUM(T3063*(VLOOKUP(S3063,API!1:1048576,13,FALSE))),0),2)</f>
        <v>0</v>
      </c>
      <c r="V3063">
        <f>ROUND(SUMIF(Investionen!A4:A5200,S3063,Investionen!G4:G5200),2)</f>
        <v>0</v>
      </c>
      <c r="BA3063" s="53"/>
      <c r="BB3063" s="53">
        <f>ROUND(SUMIF(Transaktionen!A4:A5200,BA3063,Transaktionen!B4:B5200),8)</f>
        <v>0</v>
      </c>
      <c r="BC3063" s="53">
        <f>ROUND(IFERROR(SUM(BB3063*(VLOOKUP(BA3063,API!1:1048576,13,FALSE))),0),2)</f>
        <v>0</v>
      </c>
    </row>
    <row r="3064" spans="18:55" x14ac:dyDescent="0.25">
      <c r="R3064" s="258"/>
      <c r="U3064">
        <f>ROUND(IFERROR(SUM(T3064*(VLOOKUP(S3064,API!1:1048576,13,FALSE))),0),2)</f>
        <v>0</v>
      </c>
      <c r="V3064">
        <f>ROUND(SUMIF(Investionen!A4:A5200,S3064,Investionen!G4:G5200),2)</f>
        <v>0</v>
      </c>
      <c r="BA3064" s="53"/>
      <c r="BB3064" s="53">
        <f>ROUND(SUMIF(Transaktionen!A4:A5200,BA3064,Transaktionen!B4:B5200),8)</f>
        <v>0</v>
      </c>
      <c r="BC3064" s="53">
        <f>ROUND(IFERROR(SUM(BB3064*(VLOOKUP(BA3064,API!1:1048576,13,FALSE))),0),2)</f>
        <v>0</v>
      </c>
    </row>
    <row r="3065" spans="18:55" x14ac:dyDescent="0.25">
      <c r="R3065" s="258"/>
      <c r="U3065">
        <f>ROUND(IFERROR(SUM(T3065*(VLOOKUP(S3065,API!1:1048576,13,FALSE))),0),2)</f>
        <v>0</v>
      </c>
      <c r="V3065">
        <f>ROUND(SUMIF(Investionen!A4:A5200,S3065,Investionen!G4:G5200),2)</f>
        <v>0</v>
      </c>
      <c r="BA3065" s="53"/>
      <c r="BB3065" s="53">
        <f>ROUND(SUMIF(Transaktionen!A4:A5200,BA3065,Transaktionen!B4:B5200),8)</f>
        <v>0</v>
      </c>
      <c r="BC3065" s="53">
        <f>ROUND(IFERROR(SUM(BB3065*(VLOOKUP(BA3065,API!1:1048576,13,FALSE))),0),2)</f>
        <v>0</v>
      </c>
    </row>
    <row r="3066" spans="18:55" x14ac:dyDescent="0.25">
      <c r="R3066" s="258"/>
      <c r="U3066">
        <f>ROUND(IFERROR(SUM(T3066*(VLOOKUP(S3066,API!1:1048576,13,FALSE))),0),2)</f>
        <v>0</v>
      </c>
      <c r="V3066">
        <f>ROUND(SUMIF(Investionen!A4:A5200,S3066,Investionen!G4:G5200),2)</f>
        <v>0</v>
      </c>
      <c r="BA3066" s="53"/>
      <c r="BB3066" s="53">
        <f>ROUND(SUMIF(Transaktionen!A4:A5200,BA3066,Transaktionen!B4:B5200),8)</f>
        <v>0</v>
      </c>
      <c r="BC3066" s="53">
        <f>ROUND(IFERROR(SUM(BB3066*(VLOOKUP(BA3066,API!1:1048576,13,FALSE))),0),2)</f>
        <v>0</v>
      </c>
    </row>
    <row r="3067" spans="18:55" x14ac:dyDescent="0.25">
      <c r="R3067" s="258"/>
      <c r="U3067">
        <f>ROUND(IFERROR(SUM(T3067*(VLOOKUP(S3067,API!1:1048576,13,FALSE))),0),2)</f>
        <v>0</v>
      </c>
      <c r="V3067">
        <f>ROUND(SUMIF(Investionen!A4:A5200,S3067,Investionen!G4:G5200),2)</f>
        <v>0</v>
      </c>
      <c r="BA3067" s="53"/>
      <c r="BB3067" s="53">
        <f>ROUND(SUMIF(Transaktionen!A4:A5200,BA3067,Transaktionen!B4:B5200),8)</f>
        <v>0</v>
      </c>
      <c r="BC3067" s="53">
        <f>ROUND(IFERROR(SUM(BB3067*(VLOOKUP(BA3067,API!1:1048576,13,FALSE))),0),2)</f>
        <v>0</v>
      </c>
    </row>
    <row r="3068" spans="18:55" x14ac:dyDescent="0.25">
      <c r="R3068" s="258"/>
      <c r="U3068">
        <f>ROUND(IFERROR(SUM(T3068*(VLOOKUP(S3068,API!1:1048576,13,FALSE))),0),2)</f>
        <v>0</v>
      </c>
      <c r="V3068">
        <f>ROUND(SUMIF(Investionen!A4:A5200,S3068,Investionen!G4:G5200),2)</f>
        <v>0</v>
      </c>
      <c r="BA3068" s="53"/>
      <c r="BB3068" s="53">
        <f>ROUND(SUMIF(Transaktionen!A4:A5200,BA3068,Transaktionen!B4:B5200),8)</f>
        <v>0</v>
      </c>
      <c r="BC3068" s="53">
        <f>ROUND(IFERROR(SUM(BB3068*(VLOOKUP(BA3068,API!1:1048576,13,FALSE))),0),2)</f>
        <v>0</v>
      </c>
    </row>
    <row r="3069" spans="18:55" x14ac:dyDescent="0.25">
      <c r="R3069" s="258"/>
      <c r="U3069">
        <f>ROUND(IFERROR(SUM(T3069*(VLOOKUP(S3069,API!1:1048576,13,FALSE))),0),2)</f>
        <v>0</v>
      </c>
      <c r="V3069">
        <f>ROUND(SUMIF(Investionen!A4:A5200,S3069,Investionen!G4:G5200),2)</f>
        <v>0</v>
      </c>
      <c r="BA3069" s="53"/>
      <c r="BB3069" s="53">
        <f>ROUND(SUMIF(Transaktionen!A4:A5200,BA3069,Transaktionen!B4:B5200),8)</f>
        <v>0</v>
      </c>
      <c r="BC3069" s="53">
        <f>ROUND(IFERROR(SUM(BB3069*(VLOOKUP(BA3069,API!1:1048576,13,FALSE))),0),2)</f>
        <v>0</v>
      </c>
    </row>
    <row r="3070" spans="18:55" x14ac:dyDescent="0.25">
      <c r="R3070" s="258"/>
      <c r="U3070">
        <f>ROUND(IFERROR(SUM(T3070*(VLOOKUP(S3070,API!1:1048576,13,FALSE))),0),2)</f>
        <v>0</v>
      </c>
      <c r="V3070">
        <f>ROUND(SUMIF(Investionen!A4:A5200,S3070,Investionen!G4:G5200),2)</f>
        <v>0</v>
      </c>
      <c r="BA3070" s="53"/>
      <c r="BB3070" s="53">
        <f>ROUND(SUMIF(Transaktionen!A4:A5200,BA3070,Transaktionen!B4:B5200),8)</f>
        <v>0</v>
      </c>
      <c r="BC3070" s="53">
        <f>ROUND(IFERROR(SUM(BB3070*(VLOOKUP(BA3070,API!1:1048576,13,FALSE))),0),2)</f>
        <v>0</v>
      </c>
    </row>
    <row r="3071" spans="18:55" x14ac:dyDescent="0.25">
      <c r="R3071" s="258"/>
      <c r="U3071">
        <f>ROUND(IFERROR(SUM(T3071*(VLOOKUP(S3071,API!1:1048576,13,FALSE))),0),2)</f>
        <v>0</v>
      </c>
      <c r="V3071">
        <f>ROUND(SUMIF(Investionen!A4:A5200,S3071,Investionen!G4:G5200),2)</f>
        <v>0</v>
      </c>
      <c r="BA3071" s="53"/>
      <c r="BB3071" s="53">
        <f>ROUND(SUMIF(Transaktionen!A4:A5200,BA3071,Transaktionen!B4:B5200),8)</f>
        <v>0</v>
      </c>
      <c r="BC3071" s="53">
        <f>ROUND(IFERROR(SUM(BB3071*(VLOOKUP(BA3071,API!1:1048576,13,FALSE))),0),2)</f>
        <v>0</v>
      </c>
    </row>
    <row r="3072" spans="18:55" x14ac:dyDescent="0.25">
      <c r="R3072" s="258"/>
      <c r="U3072">
        <f>ROUND(IFERROR(SUM(T3072*(VLOOKUP(S3072,API!1:1048576,13,FALSE))),0),2)</f>
        <v>0</v>
      </c>
      <c r="V3072">
        <f>ROUND(SUMIF(Investionen!A4:A5200,S3072,Investionen!G4:G5200),2)</f>
        <v>0</v>
      </c>
      <c r="BA3072" s="53"/>
      <c r="BB3072" s="53">
        <f>ROUND(SUMIF(Transaktionen!A4:A5200,BA3072,Transaktionen!B4:B5200),8)</f>
        <v>0</v>
      </c>
      <c r="BC3072" s="53">
        <f>ROUND(IFERROR(SUM(BB3072*(VLOOKUP(BA3072,API!1:1048576,13,FALSE))),0),2)</f>
        <v>0</v>
      </c>
    </row>
    <row r="3073" spans="18:55" x14ac:dyDescent="0.25">
      <c r="R3073" s="258"/>
      <c r="U3073">
        <f>ROUND(IFERROR(SUM(T3073*(VLOOKUP(S3073,API!1:1048576,13,FALSE))),0),2)</f>
        <v>0</v>
      </c>
      <c r="V3073">
        <f>ROUND(SUMIF(Investionen!A4:A5200,S3073,Investionen!G4:G5200),2)</f>
        <v>0</v>
      </c>
      <c r="BA3073" s="53"/>
      <c r="BB3073" s="53">
        <f>ROUND(SUMIF(Transaktionen!A4:A5200,BA3073,Transaktionen!B4:B5200),8)</f>
        <v>0</v>
      </c>
      <c r="BC3073" s="53">
        <f>ROUND(IFERROR(SUM(BB3073*(VLOOKUP(BA3073,API!1:1048576,13,FALSE))),0),2)</f>
        <v>0</v>
      </c>
    </row>
    <row r="3074" spans="18:55" x14ac:dyDescent="0.25">
      <c r="R3074" s="258"/>
      <c r="U3074">
        <f>ROUND(IFERROR(SUM(T3074*(VLOOKUP(S3074,API!1:1048576,13,FALSE))),0),2)</f>
        <v>0</v>
      </c>
      <c r="V3074">
        <f>ROUND(SUMIF(Investionen!A4:A5200,S3074,Investionen!G4:G5200),2)</f>
        <v>0</v>
      </c>
      <c r="BA3074" s="53"/>
      <c r="BB3074" s="53">
        <f>ROUND(SUMIF(Transaktionen!A4:A5200,BA3074,Transaktionen!B4:B5200),8)</f>
        <v>0</v>
      </c>
      <c r="BC3074" s="53">
        <f>ROUND(IFERROR(SUM(BB3074*(VLOOKUP(BA3074,API!1:1048576,13,FALSE))),0),2)</f>
        <v>0</v>
      </c>
    </row>
    <row r="3075" spans="18:55" x14ac:dyDescent="0.25">
      <c r="R3075" s="258"/>
      <c r="U3075">
        <f>ROUND(IFERROR(SUM(T3075*(VLOOKUP(S3075,API!1:1048576,13,FALSE))),0),2)</f>
        <v>0</v>
      </c>
      <c r="V3075">
        <f>ROUND(SUMIF(Investionen!A4:A5200,S3075,Investionen!G4:G5200),2)</f>
        <v>0</v>
      </c>
      <c r="BA3075" s="53"/>
      <c r="BB3075" s="53">
        <f>ROUND(SUMIF(Transaktionen!A4:A5200,BA3075,Transaktionen!B4:B5200),8)</f>
        <v>0</v>
      </c>
      <c r="BC3075" s="53">
        <f>ROUND(IFERROR(SUM(BB3075*(VLOOKUP(BA3075,API!1:1048576,13,FALSE))),0),2)</f>
        <v>0</v>
      </c>
    </row>
    <row r="3076" spans="18:55" x14ac:dyDescent="0.25">
      <c r="R3076" s="258"/>
      <c r="U3076">
        <f>ROUND(IFERROR(SUM(T3076*(VLOOKUP(S3076,API!1:1048576,13,FALSE))),0),2)</f>
        <v>0</v>
      </c>
      <c r="V3076">
        <f>ROUND(SUMIF(Investionen!A4:A5200,S3076,Investionen!G4:G5200),2)</f>
        <v>0</v>
      </c>
      <c r="BA3076" s="53"/>
      <c r="BB3076" s="53">
        <f>ROUND(SUMIF(Transaktionen!A4:A5200,BA3076,Transaktionen!B4:B5200),8)</f>
        <v>0</v>
      </c>
      <c r="BC3076" s="53">
        <f>ROUND(IFERROR(SUM(BB3076*(VLOOKUP(BA3076,API!1:1048576,13,FALSE))),0),2)</f>
        <v>0</v>
      </c>
    </row>
    <row r="3077" spans="18:55" x14ac:dyDescent="0.25">
      <c r="R3077" s="258"/>
      <c r="U3077">
        <f>ROUND(IFERROR(SUM(T3077*(VLOOKUP(S3077,API!1:1048576,13,FALSE))),0),2)</f>
        <v>0</v>
      </c>
      <c r="V3077">
        <f>ROUND(SUMIF(Investionen!A4:A5200,S3077,Investionen!G4:G5200),2)</f>
        <v>0</v>
      </c>
      <c r="BA3077" s="53"/>
      <c r="BB3077" s="53">
        <f>ROUND(SUMIF(Transaktionen!A4:A5200,BA3077,Transaktionen!B4:B5200),8)</f>
        <v>0</v>
      </c>
      <c r="BC3077" s="53">
        <f>ROUND(IFERROR(SUM(BB3077*(VLOOKUP(BA3077,API!1:1048576,13,FALSE))),0),2)</f>
        <v>0</v>
      </c>
    </row>
    <row r="3078" spans="18:55" x14ac:dyDescent="0.25">
      <c r="R3078" s="258"/>
      <c r="U3078">
        <f>ROUND(IFERROR(SUM(T3078*(VLOOKUP(S3078,API!1:1048576,13,FALSE))),0),2)</f>
        <v>0</v>
      </c>
      <c r="V3078">
        <f>ROUND(SUMIF(Investionen!A4:A5200,S3078,Investionen!G4:G5200),2)</f>
        <v>0</v>
      </c>
      <c r="BA3078" s="53"/>
      <c r="BB3078" s="53">
        <f>ROUND(SUMIF(Transaktionen!A4:A5200,BA3078,Transaktionen!B4:B5200),8)</f>
        <v>0</v>
      </c>
      <c r="BC3078" s="53">
        <f>ROUND(IFERROR(SUM(BB3078*(VLOOKUP(BA3078,API!1:1048576,13,FALSE))),0),2)</f>
        <v>0</v>
      </c>
    </row>
    <row r="3079" spans="18:55" x14ac:dyDescent="0.25">
      <c r="R3079" s="258"/>
      <c r="U3079">
        <f>ROUND(IFERROR(SUM(T3079*(VLOOKUP(S3079,API!1:1048576,13,FALSE))),0),2)</f>
        <v>0</v>
      </c>
      <c r="V3079">
        <f>ROUND(SUMIF(Investionen!A4:A5200,S3079,Investionen!G4:G5200),2)</f>
        <v>0</v>
      </c>
      <c r="BA3079" s="53"/>
      <c r="BB3079" s="53">
        <f>ROUND(SUMIF(Transaktionen!A4:A5200,BA3079,Transaktionen!B4:B5200),8)</f>
        <v>0</v>
      </c>
      <c r="BC3079" s="53">
        <f>ROUND(IFERROR(SUM(BB3079*(VLOOKUP(BA3079,API!1:1048576,13,FALSE))),0),2)</f>
        <v>0</v>
      </c>
    </row>
    <row r="3080" spans="18:55" x14ac:dyDescent="0.25">
      <c r="R3080" s="258"/>
      <c r="U3080">
        <f>ROUND(IFERROR(SUM(T3080*(VLOOKUP(S3080,API!1:1048576,13,FALSE))),0),2)</f>
        <v>0</v>
      </c>
      <c r="V3080">
        <f>ROUND(SUMIF(Investionen!A4:A5200,S3080,Investionen!G4:G5200),2)</f>
        <v>0</v>
      </c>
      <c r="BA3080" s="53"/>
      <c r="BB3080" s="53">
        <f>ROUND(SUMIF(Transaktionen!A4:A5200,BA3080,Transaktionen!B4:B5200),8)</f>
        <v>0</v>
      </c>
      <c r="BC3080" s="53">
        <f>ROUND(IFERROR(SUM(BB3080*(VLOOKUP(BA3080,API!1:1048576,13,FALSE))),0),2)</f>
        <v>0</v>
      </c>
    </row>
    <row r="3081" spans="18:55" x14ac:dyDescent="0.25">
      <c r="R3081" s="258"/>
      <c r="U3081">
        <f>ROUND(IFERROR(SUM(T3081*(VLOOKUP(S3081,API!1:1048576,13,FALSE))),0),2)</f>
        <v>0</v>
      </c>
      <c r="V3081">
        <f>ROUND(SUMIF(Investionen!A4:A5200,S3081,Investionen!G4:G5200),2)</f>
        <v>0</v>
      </c>
      <c r="BA3081" s="53"/>
      <c r="BB3081" s="53">
        <f>ROUND(SUMIF(Transaktionen!A4:A5200,BA3081,Transaktionen!B4:B5200),8)</f>
        <v>0</v>
      </c>
      <c r="BC3081" s="53">
        <f>ROUND(IFERROR(SUM(BB3081*(VLOOKUP(BA3081,API!1:1048576,13,FALSE))),0),2)</f>
        <v>0</v>
      </c>
    </row>
    <row r="3082" spans="18:55" x14ac:dyDescent="0.25">
      <c r="R3082" s="258"/>
      <c r="U3082">
        <f>ROUND(IFERROR(SUM(T3082*(VLOOKUP(S3082,API!1:1048576,13,FALSE))),0),2)</f>
        <v>0</v>
      </c>
      <c r="V3082">
        <f>ROUND(SUMIF(Investionen!A4:A5200,S3082,Investionen!G4:G5200),2)</f>
        <v>0</v>
      </c>
      <c r="BA3082" s="53"/>
      <c r="BB3082" s="53">
        <f>ROUND(SUMIF(Transaktionen!A4:A5200,BA3082,Transaktionen!B4:B5200),8)</f>
        <v>0</v>
      </c>
      <c r="BC3082" s="53">
        <f>ROUND(IFERROR(SUM(BB3082*(VLOOKUP(BA3082,API!1:1048576,13,FALSE))),0),2)</f>
        <v>0</v>
      </c>
    </row>
    <row r="3083" spans="18:55" x14ac:dyDescent="0.25">
      <c r="R3083" s="258"/>
      <c r="U3083">
        <f>ROUND(IFERROR(SUM(T3083*(VLOOKUP(S3083,API!1:1048576,13,FALSE))),0),2)</f>
        <v>0</v>
      </c>
      <c r="V3083">
        <f>ROUND(SUMIF(Investionen!A4:A5200,S3083,Investionen!G4:G5200),2)</f>
        <v>0</v>
      </c>
      <c r="BA3083" s="53"/>
      <c r="BB3083" s="53">
        <f>ROUND(SUMIF(Transaktionen!A4:A5200,BA3083,Transaktionen!B4:B5200),8)</f>
        <v>0</v>
      </c>
      <c r="BC3083" s="53">
        <f>ROUND(IFERROR(SUM(BB3083*(VLOOKUP(BA3083,API!1:1048576,13,FALSE))),0),2)</f>
        <v>0</v>
      </c>
    </row>
    <row r="3084" spans="18:55" x14ac:dyDescent="0.25">
      <c r="R3084" s="258"/>
      <c r="U3084">
        <f>ROUND(IFERROR(SUM(T3084*(VLOOKUP(S3084,API!1:1048576,13,FALSE))),0),2)</f>
        <v>0</v>
      </c>
      <c r="V3084">
        <f>ROUND(SUMIF(Investionen!A4:A5200,S3084,Investionen!G4:G5200),2)</f>
        <v>0</v>
      </c>
      <c r="BA3084" s="53"/>
      <c r="BB3084" s="53">
        <f>ROUND(SUMIF(Transaktionen!A4:A5200,BA3084,Transaktionen!B4:B5200),8)</f>
        <v>0</v>
      </c>
      <c r="BC3084" s="53">
        <f>ROUND(IFERROR(SUM(BB3084*(VLOOKUP(BA3084,API!1:1048576,13,FALSE))),0),2)</f>
        <v>0</v>
      </c>
    </row>
    <row r="3085" spans="18:55" x14ac:dyDescent="0.25">
      <c r="R3085" s="258"/>
      <c r="U3085">
        <f>ROUND(IFERROR(SUM(T3085*(VLOOKUP(S3085,API!1:1048576,13,FALSE))),0),2)</f>
        <v>0</v>
      </c>
      <c r="V3085">
        <f>ROUND(SUMIF(Investionen!A4:A5200,S3085,Investionen!G4:G5200),2)</f>
        <v>0</v>
      </c>
      <c r="BA3085" s="53"/>
      <c r="BB3085" s="53">
        <f>ROUND(SUMIF(Transaktionen!A4:A5200,BA3085,Transaktionen!B4:B5200),8)</f>
        <v>0</v>
      </c>
      <c r="BC3085" s="53">
        <f>ROUND(IFERROR(SUM(BB3085*(VLOOKUP(BA3085,API!1:1048576,13,FALSE))),0),2)</f>
        <v>0</v>
      </c>
    </row>
    <row r="3086" spans="18:55" x14ac:dyDescent="0.25">
      <c r="R3086" s="258"/>
      <c r="U3086">
        <f>ROUND(IFERROR(SUM(T3086*(VLOOKUP(S3086,API!1:1048576,13,FALSE))),0),2)</f>
        <v>0</v>
      </c>
      <c r="V3086">
        <f>ROUND(SUMIF(Investionen!A4:A5200,S3086,Investionen!G4:G5200),2)</f>
        <v>0</v>
      </c>
      <c r="BA3086" s="53"/>
      <c r="BB3086" s="53">
        <f>ROUND(SUMIF(Transaktionen!A4:A5200,BA3086,Transaktionen!B4:B5200),8)</f>
        <v>0</v>
      </c>
      <c r="BC3086" s="53">
        <f>ROUND(IFERROR(SUM(BB3086*(VLOOKUP(BA3086,API!1:1048576,13,FALSE))),0),2)</f>
        <v>0</v>
      </c>
    </row>
    <row r="3087" spans="18:55" x14ac:dyDescent="0.25">
      <c r="R3087" s="258"/>
      <c r="U3087">
        <f>ROUND(IFERROR(SUM(T3087*(VLOOKUP(S3087,API!1:1048576,13,FALSE))),0),2)</f>
        <v>0</v>
      </c>
      <c r="V3087">
        <f>ROUND(SUMIF(Investionen!A4:A5200,S3087,Investionen!G4:G5200),2)</f>
        <v>0</v>
      </c>
      <c r="BA3087" s="53"/>
      <c r="BB3087" s="53">
        <f>ROUND(SUMIF(Transaktionen!A4:A5200,BA3087,Transaktionen!B4:B5200),8)</f>
        <v>0</v>
      </c>
      <c r="BC3087" s="53">
        <f>ROUND(IFERROR(SUM(BB3087*(VLOOKUP(BA3087,API!1:1048576,13,FALSE))),0),2)</f>
        <v>0</v>
      </c>
    </row>
    <row r="3088" spans="18:55" x14ac:dyDescent="0.25">
      <c r="R3088" s="258"/>
      <c r="U3088">
        <f>ROUND(IFERROR(SUM(T3088*(VLOOKUP(S3088,API!1:1048576,13,FALSE))),0),2)</f>
        <v>0</v>
      </c>
      <c r="V3088">
        <f>ROUND(SUMIF(Investionen!A4:A5200,S3088,Investionen!G4:G5200),2)</f>
        <v>0</v>
      </c>
      <c r="BA3088" s="53"/>
      <c r="BB3088" s="53">
        <f>ROUND(SUMIF(Transaktionen!A4:A5200,BA3088,Transaktionen!B4:B5200),8)</f>
        <v>0</v>
      </c>
      <c r="BC3088" s="53">
        <f>ROUND(IFERROR(SUM(BB3088*(VLOOKUP(BA3088,API!1:1048576,13,FALSE))),0),2)</f>
        <v>0</v>
      </c>
    </row>
    <row r="3089" spans="18:55" x14ac:dyDescent="0.25">
      <c r="R3089" s="258"/>
      <c r="U3089">
        <f>ROUND(IFERROR(SUM(T3089*(VLOOKUP(S3089,API!1:1048576,13,FALSE))),0),2)</f>
        <v>0</v>
      </c>
      <c r="V3089">
        <f>ROUND(SUMIF(Investionen!A4:A5200,S3089,Investionen!G4:G5200),2)</f>
        <v>0</v>
      </c>
      <c r="BA3089" s="53"/>
      <c r="BB3089" s="53">
        <f>ROUND(SUMIF(Transaktionen!A4:A5200,BA3089,Transaktionen!B4:B5200),8)</f>
        <v>0</v>
      </c>
      <c r="BC3089" s="53">
        <f>ROUND(IFERROR(SUM(BB3089*(VLOOKUP(BA3089,API!1:1048576,13,FALSE))),0),2)</f>
        <v>0</v>
      </c>
    </row>
    <row r="3090" spans="18:55" x14ac:dyDescent="0.25">
      <c r="R3090" s="258"/>
      <c r="U3090">
        <f>ROUND(IFERROR(SUM(T3090*(VLOOKUP(S3090,API!1:1048576,13,FALSE))),0),2)</f>
        <v>0</v>
      </c>
      <c r="V3090">
        <f>ROUND(SUMIF(Investionen!A4:A5200,S3090,Investionen!G4:G5200),2)</f>
        <v>0</v>
      </c>
      <c r="BA3090" s="53"/>
      <c r="BB3090" s="53">
        <f>ROUND(SUMIF(Transaktionen!A4:A5200,BA3090,Transaktionen!B4:B5200),8)</f>
        <v>0</v>
      </c>
      <c r="BC3090" s="53">
        <f>ROUND(IFERROR(SUM(BB3090*(VLOOKUP(BA3090,API!1:1048576,13,FALSE))),0),2)</f>
        <v>0</v>
      </c>
    </row>
    <row r="3091" spans="18:55" x14ac:dyDescent="0.25">
      <c r="R3091" s="258"/>
      <c r="U3091">
        <f>ROUND(IFERROR(SUM(T3091*(VLOOKUP(S3091,API!1:1048576,13,FALSE))),0),2)</f>
        <v>0</v>
      </c>
      <c r="V3091">
        <f>ROUND(SUMIF(Investionen!A4:A5200,S3091,Investionen!G4:G5200),2)</f>
        <v>0</v>
      </c>
      <c r="BA3091" s="53"/>
      <c r="BB3091" s="53">
        <f>ROUND(SUMIF(Transaktionen!A4:A5200,BA3091,Transaktionen!B4:B5200),8)</f>
        <v>0</v>
      </c>
      <c r="BC3091" s="53">
        <f>ROUND(IFERROR(SUM(BB3091*(VLOOKUP(BA3091,API!1:1048576,13,FALSE))),0),2)</f>
        <v>0</v>
      </c>
    </row>
    <row r="3092" spans="18:55" x14ac:dyDescent="0.25">
      <c r="R3092" s="258"/>
      <c r="U3092">
        <f>ROUND(IFERROR(SUM(T3092*(VLOOKUP(S3092,API!1:1048576,13,FALSE))),0),2)</f>
        <v>0</v>
      </c>
      <c r="V3092">
        <f>ROUND(SUMIF(Investionen!A4:A5200,S3092,Investionen!G4:G5200),2)</f>
        <v>0</v>
      </c>
      <c r="BA3092" s="53"/>
      <c r="BB3092" s="53">
        <f>ROUND(SUMIF(Transaktionen!A4:A5200,BA3092,Transaktionen!B4:B5200),8)</f>
        <v>0</v>
      </c>
      <c r="BC3092" s="53">
        <f>ROUND(IFERROR(SUM(BB3092*(VLOOKUP(BA3092,API!1:1048576,13,FALSE))),0),2)</f>
        <v>0</v>
      </c>
    </row>
    <row r="3093" spans="18:55" x14ac:dyDescent="0.25">
      <c r="R3093" s="258"/>
      <c r="U3093">
        <f>ROUND(IFERROR(SUM(T3093*(VLOOKUP(S3093,API!1:1048576,13,FALSE))),0),2)</f>
        <v>0</v>
      </c>
      <c r="V3093">
        <f>ROUND(SUMIF(Investionen!A4:A5200,S3093,Investionen!G4:G5200),2)</f>
        <v>0</v>
      </c>
      <c r="BA3093" s="53"/>
      <c r="BB3093" s="53">
        <f>ROUND(SUMIF(Transaktionen!A4:A5200,BA3093,Transaktionen!B4:B5200),8)</f>
        <v>0</v>
      </c>
      <c r="BC3093" s="53">
        <f>ROUND(IFERROR(SUM(BB3093*(VLOOKUP(BA3093,API!1:1048576,13,FALSE))),0),2)</f>
        <v>0</v>
      </c>
    </row>
    <row r="3094" spans="18:55" x14ac:dyDescent="0.25">
      <c r="R3094" s="258"/>
      <c r="U3094">
        <f>ROUND(IFERROR(SUM(T3094*(VLOOKUP(S3094,API!1:1048576,13,FALSE))),0),2)</f>
        <v>0</v>
      </c>
      <c r="V3094">
        <f>ROUND(SUMIF(Investionen!A4:A5200,S3094,Investionen!G4:G5200),2)</f>
        <v>0</v>
      </c>
      <c r="BA3094" s="53"/>
      <c r="BB3094" s="53">
        <f>ROUND(SUMIF(Transaktionen!A4:A5200,BA3094,Transaktionen!B4:B5200),8)</f>
        <v>0</v>
      </c>
      <c r="BC3094" s="53">
        <f>ROUND(IFERROR(SUM(BB3094*(VLOOKUP(BA3094,API!1:1048576,13,FALSE))),0),2)</f>
        <v>0</v>
      </c>
    </row>
    <row r="3095" spans="18:55" x14ac:dyDescent="0.25">
      <c r="R3095" s="258"/>
      <c r="U3095">
        <f>ROUND(IFERROR(SUM(T3095*(VLOOKUP(S3095,API!1:1048576,13,FALSE))),0),2)</f>
        <v>0</v>
      </c>
      <c r="V3095">
        <f>ROUND(SUMIF(Investionen!A4:A5200,S3095,Investionen!G4:G5200),2)</f>
        <v>0</v>
      </c>
      <c r="BA3095" s="53"/>
      <c r="BB3095" s="53">
        <f>ROUND(SUMIF(Transaktionen!A4:A5200,BA3095,Transaktionen!B4:B5200),8)</f>
        <v>0</v>
      </c>
      <c r="BC3095" s="53">
        <f>ROUND(IFERROR(SUM(BB3095*(VLOOKUP(BA3095,API!1:1048576,13,FALSE))),0),2)</f>
        <v>0</v>
      </c>
    </row>
    <row r="3096" spans="18:55" x14ac:dyDescent="0.25">
      <c r="R3096" s="258"/>
      <c r="U3096">
        <f>ROUND(IFERROR(SUM(T3096*(VLOOKUP(S3096,API!1:1048576,13,FALSE))),0),2)</f>
        <v>0</v>
      </c>
      <c r="V3096">
        <f>ROUND(SUMIF(Investionen!A4:A5200,S3096,Investionen!G4:G5200),2)</f>
        <v>0</v>
      </c>
      <c r="BA3096" s="53"/>
      <c r="BB3096" s="53">
        <f>ROUND(SUMIF(Transaktionen!A4:A5200,BA3096,Transaktionen!B4:B5200),8)</f>
        <v>0</v>
      </c>
      <c r="BC3096" s="53">
        <f>ROUND(IFERROR(SUM(BB3096*(VLOOKUP(BA3096,API!1:1048576,13,FALSE))),0),2)</f>
        <v>0</v>
      </c>
    </row>
    <row r="3097" spans="18:55" x14ac:dyDescent="0.25">
      <c r="R3097" s="258"/>
      <c r="U3097">
        <f>ROUND(IFERROR(SUM(T3097*(VLOOKUP(S3097,API!1:1048576,13,FALSE))),0),2)</f>
        <v>0</v>
      </c>
      <c r="V3097">
        <f>ROUND(SUMIF(Investionen!A4:A5200,S3097,Investionen!G4:G5200),2)</f>
        <v>0</v>
      </c>
      <c r="BA3097" s="53"/>
      <c r="BB3097" s="53">
        <f>ROUND(SUMIF(Transaktionen!A4:A5200,BA3097,Transaktionen!B4:B5200),8)</f>
        <v>0</v>
      </c>
      <c r="BC3097" s="53">
        <f>ROUND(IFERROR(SUM(BB3097*(VLOOKUP(BA3097,API!1:1048576,13,FALSE))),0),2)</f>
        <v>0</v>
      </c>
    </row>
    <row r="3098" spans="18:55" x14ac:dyDescent="0.25">
      <c r="R3098" s="258"/>
      <c r="U3098">
        <f>ROUND(IFERROR(SUM(T3098*(VLOOKUP(S3098,API!1:1048576,13,FALSE))),0),2)</f>
        <v>0</v>
      </c>
      <c r="V3098">
        <f>ROUND(SUMIF(Investionen!A4:A5200,S3098,Investionen!G4:G5200),2)</f>
        <v>0</v>
      </c>
      <c r="BA3098" s="53"/>
      <c r="BB3098" s="53">
        <f>ROUND(SUMIF(Transaktionen!A4:A5200,BA3098,Transaktionen!B4:B5200),8)</f>
        <v>0</v>
      </c>
      <c r="BC3098" s="53">
        <f>ROUND(IFERROR(SUM(BB3098*(VLOOKUP(BA3098,API!1:1048576,13,FALSE))),0),2)</f>
        <v>0</v>
      </c>
    </row>
    <row r="3099" spans="18:55" x14ac:dyDescent="0.25">
      <c r="R3099" s="258"/>
      <c r="U3099">
        <f>ROUND(IFERROR(SUM(T3099*(VLOOKUP(S3099,API!1:1048576,13,FALSE))),0),2)</f>
        <v>0</v>
      </c>
      <c r="V3099">
        <f>ROUND(SUMIF(Investionen!A4:A5200,S3099,Investionen!G4:G5200),2)</f>
        <v>0</v>
      </c>
      <c r="BA3099" s="53"/>
      <c r="BB3099" s="53">
        <f>ROUND(SUMIF(Transaktionen!A4:A5200,BA3099,Transaktionen!B4:B5200),8)</f>
        <v>0</v>
      </c>
      <c r="BC3099" s="53">
        <f>ROUND(IFERROR(SUM(BB3099*(VLOOKUP(BA3099,API!1:1048576,13,FALSE))),0),2)</f>
        <v>0</v>
      </c>
    </row>
    <row r="3100" spans="18:55" x14ac:dyDescent="0.25">
      <c r="R3100" s="258"/>
      <c r="U3100">
        <f>ROUND(IFERROR(SUM(T3100*(VLOOKUP(S3100,API!1:1048576,13,FALSE))),0),2)</f>
        <v>0</v>
      </c>
      <c r="V3100">
        <f>ROUND(SUMIF(Investionen!A4:A5200,S3100,Investionen!G4:G5200),2)</f>
        <v>0</v>
      </c>
      <c r="BA3100" s="53"/>
      <c r="BB3100" s="53">
        <f>ROUND(SUMIF(Transaktionen!A4:A5200,BA3100,Transaktionen!B4:B5200),8)</f>
        <v>0</v>
      </c>
      <c r="BC3100" s="53">
        <f>ROUND(IFERROR(SUM(BB3100*(VLOOKUP(BA3100,API!1:1048576,13,FALSE))),0),2)</f>
        <v>0</v>
      </c>
    </row>
    <row r="3101" spans="18:55" x14ac:dyDescent="0.25">
      <c r="R3101" s="258"/>
      <c r="U3101">
        <f>ROUND(IFERROR(SUM(T3101*(VLOOKUP(S3101,API!1:1048576,13,FALSE))),0),2)</f>
        <v>0</v>
      </c>
      <c r="V3101">
        <f>ROUND(SUMIF(Investionen!A4:A5200,S3101,Investionen!G4:G5200),2)</f>
        <v>0</v>
      </c>
      <c r="BA3101" s="53"/>
      <c r="BB3101" s="53">
        <f>ROUND(SUMIF(Transaktionen!A4:A5200,BA3101,Transaktionen!B4:B5200),8)</f>
        <v>0</v>
      </c>
      <c r="BC3101" s="53">
        <f>ROUND(IFERROR(SUM(BB3101*(VLOOKUP(BA3101,API!1:1048576,13,FALSE))),0),2)</f>
        <v>0</v>
      </c>
    </row>
    <row r="3102" spans="18:55" x14ac:dyDescent="0.25">
      <c r="R3102" s="258"/>
      <c r="U3102">
        <f>ROUND(IFERROR(SUM(T3102*(VLOOKUP(S3102,API!1:1048576,13,FALSE))),0),2)</f>
        <v>0</v>
      </c>
      <c r="V3102">
        <f>ROUND(SUMIF(Investionen!A4:A5200,S3102,Investionen!G4:G5200),2)</f>
        <v>0</v>
      </c>
      <c r="BA3102" s="53"/>
      <c r="BB3102" s="53">
        <f>ROUND(SUMIF(Transaktionen!A4:A5200,BA3102,Transaktionen!B4:B5200),8)</f>
        <v>0</v>
      </c>
      <c r="BC3102" s="53">
        <f>ROUND(IFERROR(SUM(BB3102*(VLOOKUP(BA3102,API!1:1048576,13,FALSE))),0),2)</f>
        <v>0</v>
      </c>
    </row>
    <row r="3103" spans="18:55" x14ac:dyDescent="0.25">
      <c r="R3103" s="258"/>
      <c r="U3103">
        <f>ROUND(IFERROR(SUM(T3103*(VLOOKUP(S3103,API!1:1048576,13,FALSE))),0),2)</f>
        <v>0</v>
      </c>
      <c r="V3103">
        <f>ROUND(SUMIF(Investionen!A4:A5200,S3103,Investionen!G4:G5200),2)</f>
        <v>0</v>
      </c>
      <c r="BA3103" s="53"/>
      <c r="BB3103" s="53">
        <f>ROUND(SUMIF(Transaktionen!A4:A5200,BA3103,Transaktionen!B4:B5200),8)</f>
        <v>0</v>
      </c>
      <c r="BC3103" s="53">
        <f>ROUND(IFERROR(SUM(BB3103*(VLOOKUP(BA3103,API!1:1048576,13,FALSE))),0),2)</f>
        <v>0</v>
      </c>
    </row>
    <row r="3104" spans="18:55" x14ac:dyDescent="0.25">
      <c r="R3104" s="258"/>
      <c r="U3104">
        <f>ROUND(IFERROR(SUM(T3104*(VLOOKUP(S3104,API!1:1048576,13,FALSE))),0),2)</f>
        <v>0</v>
      </c>
      <c r="V3104">
        <f>ROUND(SUMIF(Investionen!A4:A5200,S3104,Investionen!G4:G5200),2)</f>
        <v>0</v>
      </c>
      <c r="BA3104" s="53"/>
      <c r="BB3104" s="53">
        <f>ROUND(SUMIF(Transaktionen!A4:A5200,BA3104,Transaktionen!B4:B5200),8)</f>
        <v>0</v>
      </c>
      <c r="BC3104" s="53">
        <f>ROUND(IFERROR(SUM(BB3104*(VLOOKUP(BA3104,API!1:1048576,13,FALSE))),0),2)</f>
        <v>0</v>
      </c>
    </row>
    <row r="3105" spans="18:55" x14ac:dyDescent="0.25">
      <c r="R3105" s="258"/>
      <c r="U3105">
        <f>ROUND(IFERROR(SUM(T3105*(VLOOKUP(S3105,API!1:1048576,13,FALSE))),0),2)</f>
        <v>0</v>
      </c>
      <c r="V3105">
        <f>ROUND(SUMIF(Investionen!A4:A5200,S3105,Investionen!G4:G5200),2)</f>
        <v>0</v>
      </c>
      <c r="BA3105" s="53"/>
      <c r="BB3105" s="53">
        <f>ROUND(SUMIF(Transaktionen!A4:A5200,BA3105,Transaktionen!B4:B5200),8)</f>
        <v>0</v>
      </c>
      <c r="BC3105" s="53">
        <f>ROUND(IFERROR(SUM(BB3105*(VLOOKUP(BA3105,API!1:1048576,13,FALSE))),0),2)</f>
        <v>0</v>
      </c>
    </row>
    <row r="3106" spans="18:55" x14ac:dyDescent="0.25">
      <c r="R3106" s="258"/>
      <c r="U3106">
        <f>ROUND(IFERROR(SUM(T3106*(VLOOKUP(S3106,API!1:1048576,13,FALSE))),0),2)</f>
        <v>0</v>
      </c>
      <c r="V3106">
        <f>ROUND(SUMIF(Investionen!A4:A5200,S3106,Investionen!G4:G5200),2)</f>
        <v>0</v>
      </c>
      <c r="BA3106" s="53"/>
      <c r="BB3106" s="53">
        <f>ROUND(SUMIF(Transaktionen!A4:A5200,BA3106,Transaktionen!B4:B5200),8)</f>
        <v>0</v>
      </c>
      <c r="BC3106" s="53">
        <f>ROUND(IFERROR(SUM(BB3106*(VLOOKUP(BA3106,API!1:1048576,13,FALSE))),0),2)</f>
        <v>0</v>
      </c>
    </row>
    <row r="3107" spans="18:55" x14ac:dyDescent="0.25">
      <c r="R3107" s="258"/>
      <c r="U3107">
        <f>ROUND(IFERROR(SUM(T3107*(VLOOKUP(S3107,API!1:1048576,13,FALSE))),0),2)</f>
        <v>0</v>
      </c>
      <c r="V3107">
        <f>ROUND(SUMIF(Investionen!A4:A5200,S3107,Investionen!G4:G5200),2)</f>
        <v>0</v>
      </c>
      <c r="BA3107" s="53"/>
      <c r="BB3107" s="53">
        <f>ROUND(SUMIF(Transaktionen!A4:A5200,BA3107,Transaktionen!B4:B5200),8)</f>
        <v>0</v>
      </c>
      <c r="BC3107" s="53">
        <f>ROUND(IFERROR(SUM(BB3107*(VLOOKUP(BA3107,API!1:1048576,13,FALSE))),0),2)</f>
        <v>0</v>
      </c>
    </row>
    <row r="3108" spans="18:55" x14ac:dyDescent="0.25">
      <c r="R3108" s="258"/>
      <c r="U3108">
        <f>ROUND(IFERROR(SUM(T3108*(VLOOKUP(S3108,API!1:1048576,13,FALSE))),0),2)</f>
        <v>0</v>
      </c>
      <c r="V3108">
        <f>ROUND(SUMIF(Investionen!A4:A5200,S3108,Investionen!G4:G5200),2)</f>
        <v>0</v>
      </c>
      <c r="BA3108" s="53"/>
      <c r="BB3108" s="53">
        <f>ROUND(SUMIF(Transaktionen!A4:A5200,BA3108,Transaktionen!B4:B5200),8)</f>
        <v>0</v>
      </c>
      <c r="BC3108" s="53">
        <f>ROUND(IFERROR(SUM(BB3108*(VLOOKUP(BA3108,API!1:1048576,13,FALSE))),0),2)</f>
        <v>0</v>
      </c>
    </row>
    <row r="3109" spans="18:55" x14ac:dyDescent="0.25">
      <c r="R3109" s="258"/>
      <c r="U3109">
        <f>ROUND(IFERROR(SUM(T3109*(VLOOKUP(S3109,API!1:1048576,13,FALSE))),0),2)</f>
        <v>0</v>
      </c>
      <c r="V3109">
        <f>ROUND(SUMIF(Investionen!A4:A5200,S3109,Investionen!G4:G5200),2)</f>
        <v>0</v>
      </c>
      <c r="BA3109" s="53"/>
      <c r="BB3109" s="53">
        <f>ROUND(SUMIF(Transaktionen!A4:A5200,BA3109,Transaktionen!B4:B5200),8)</f>
        <v>0</v>
      </c>
      <c r="BC3109" s="53">
        <f>ROUND(IFERROR(SUM(BB3109*(VLOOKUP(BA3109,API!1:1048576,13,FALSE))),0),2)</f>
        <v>0</v>
      </c>
    </row>
    <row r="3110" spans="18:55" x14ac:dyDescent="0.25">
      <c r="R3110" s="258"/>
      <c r="U3110">
        <f>ROUND(IFERROR(SUM(T3110*(VLOOKUP(S3110,API!1:1048576,13,FALSE))),0),2)</f>
        <v>0</v>
      </c>
      <c r="V3110">
        <f>ROUND(SUMIF(Investionen!A4:A5200,S3110,Investionen!G4:G5200),2)</f>
        <v>0</v>
      </c>
      <c r="BA3110" s="53"/>
      <c r="BB3110" s="53">
        <f>ROUND(SUMIF(Transaktionen!A4:A5200,BA3110,Transaktionen!B4:B5200),8)</f>
        <v>0</v>
      </c>
      <c r="BC3110" s="53">
        <f>ROUND(IFERROR(SUM(BB3110*(VLOOKUP(BA3110,API!1:1048576,13,FALSE))),0),2)</f>
        <v>0</v>
      </c>
    </row>
    <row r="3111" spans="18:55" x14ac:dyDescent="0.25">
      <c r="R3111" s="258"/>
      <c r="U3111">
        <f>ROUND(IFERROR(SUM(T3111*(VLOOKUP(S3111,API!1:1048576,13,FALSE))),0),2)</f>
        <v>0</v>
      </c>
      <c r="V3111">
        <f>ROUND(SUMIF(Investionen!A4:A5200,S3111,Investionen!G4:G5200),2)</f>
        <v>0</v>
      </c>
      <c r="BA3111" s="53"/>
      <c r="BB3111" s="53">
        <f>ROUND(SUMIF(Transaktionen!A4:A5200,BA3111,Transaktionen!B4:B5200),8)</f>
        <v>0</v>
      </c>
      <c r="BC3111" s="53">
        <f>ROUND(IFERROR(SUM(BB3111*(VLOOKUP(BA3111,API!1:1048576,13,FALSE))),0),2)</f>
        <v>0</v>
      </c>
    </row>
    <row r="3112" spans="18:55" x14ac:dyDescent="0.25">
      <c r="R3112" s="258"/>
      <c r="U3112">
        <f>ROUND(IFERROR(SUM(T3112*(VLOOKUP(S3112,API!1:1048576,13,FALSE))),0),2)</f>
        <v>0</v>
      </c>
      <c r="V3112">
        <f>ROUND(SUMIF(Investionen!A4:A5200,S3112,Investionen!G4:G5200),2)</f>
        <v>0</v>
      </c>
      <c r="BA3112" s="53"/>
      <c r="BB3112" s="53">
        <f>ROUND(SUMIF(Transaktionen!A4:A5200,BA3112,Transaktionen!B4:B5200),8)</f>
        <v>0</v>
      </c>
      <c r="BC3112" s="53">
        <f>ROUND(IFERROR(SUM(BB3112*(VLOOKUP(BA3112,API!1:1048576,13,FALSE))),0),2)</f>
        <v>0</v>
      </c>
    </row>
    <row r="3113" spans="18:55" x14ac:dyDescent="0.25">
      <c r="R3113" s="258"/>
      <c r="U3113">
        <f>ROUND(IFERROR(SUM(T3113*(VLOOKUP(S3113,API!1:1048576,13,FALSE))),0),2)</f>
        <v>0</v>
      </c>
      <c r="V3113">
        <f>ROUND(SUMIF(Investionen!A4:A5200,S3113,Investionen!G4:G5200),2)</f>
        <v>0</v>
      </c>
      <c r="BA3113" s="53"/>
      <c r="BB3113" s="53">
        <f>ROUND(SUMIF(Transaktionen!A4:A5200,BA3113,Transaktionen!B4:B5200),8)</f>
        <v>0</v>
      </c>
      <c r="BC3113" s="53">
        <f>ROUND(IFERROR(SUM(BB3113*(VLOOKUP(BA3113,API!1:1048576,13,FALSE))),0),2)</f>
        <v>0</v>
      </c>
    </row>
    <row r="3114" spans="18:55" x14ac:dyDescent="0.25">
      <c r="R3114" s="258"/>
      <c r="U3114">
        <f>ROUND(IFERROR(SUM(T3114*(VLOOKUP(S3114,API!1:1048576,13,FALSE))),0),2)</f>
        <v>0</v>
      </c>
      <c r="V3114">
        <f>ROUND(SUMIF(Investionen!A4:A5200,S3114,Investionen!G4:G5200),2)</f>
        <v>0</v>
      </c>
      <c r="BA3114" s="53"/>
      <c r="BB3114" s="53">
        <f>ROUND(SUMIF(Transaktionen!A4:A5200,BA3114,Transaktionen!B4:B5200),8)</f>
        <v>0</v>
      </c>
      <c r="BC3114" s="53">
        <f>ROUND(IFERROR(SUM(BB3114*(VLOOKUP(BA3114,API!1:1048576,13,FALSE))),0),2)</f>
        <v>0</v>
      </c>
    </row>
    <row r="3115" spans="18:55" x14ac:dyDescent="0.25">
      <c r="R3115" s="258"/>
      <c r="U3115">
        <f>ROUND(IFERROR(SUM(T3115*(VLOOKUP(S3115,API!1:1048576,13,FALSE))),0),2)</f>
        <v>0</v>
      </c>
      <c r="V3115">
        <f>ROUND(SUMIF(Investionen!A4:A5200,S3115,Investionen!G4:G5200),2)</f>
        <v>0</v>
      </c>
      <c r="BA3115" s="53"/>
      <c r="BB3115" s="53">
        <f>ROUND(SUMIF(Transaktionen!A4:A5200,BA3115,Transaktionen!B4:B5200),8)</f>
        <v>0</v>
      </c>
      <c r="BC3115" s="53">
        <f>ROUND(IFERROR(SUM(BB3115*(VLOOKUP(BA3115,API!1:1048576,13,FALSE))),0),2)</f>
        <v>0</v>
      </c>
    </row>
    <row r="3116" spans="18:55" x14ac:dyDescent="0.25">
      <c r="R3116" s="258"/>
      <c r="U3116">
        <f>ROUND(IFERROR(SUM(T3116*(VLOOKUP(S3116,API!1:1048576,13,FALSE))),0),2)</f>
        <v>0</v>
      </c>
      <c r="V3116">
        <f>ROUND(SUMIF(Investionen!A4:A5200,S3116,Investionen!G4:G5200),2)</f>
        <v>0</v>
      </c>
      <c r="BA3116" s="53"/>
      <c r="BB3116" s="53">
        <f>ROUND(SUMIF(Transaktionen!A4:A5200,BA3116,Transaktionen!B4:B5200),8)</f>
        <v>0</v>
      </c>
      <c r="BC3116" s="53">
        <f>ROUND(IFERROR(SUM(BB3116*(VLOOKUP(BA3116,API!1:1048576,13,FALSE))),0),2)</f>
        <v>0</v>
      </c>
    </row>
    <row r="3117" spans="18:55" x14ac:dyDescent="0.25">
      <c r="R3117" s="258"/>
      <c r="U3117">
        <f>ROUND(IFERROR(SUM(T3117*(VLOOKUP(S3117,API!1:1048576,13,FALSE))),0),2)</f>
        <v>0</v>
      </c>
      <c r="V3117">
        <f>ROUND(SUMIF(Investionen!A4:A5200,S3117,Investionen!G4:G5200),2)</f>
        <v>0</v>
      </c>
      <c r="BA3117" s="53"/>
      <c r="BB3117" s="53">
        <f>ROUND(SUMIF(Transaktionen!A4:A5200,BA3117,Transaktionen!B4:B5200),8)</f>
        <v>0</v>
      </c>
      <c r="BC3117" s="53">
        <f>ROUND(IFERROR(SUM(BB3117*(VLOOKUP(BA3117,API!1:1048576,13,FALSE))),0),2)</f>
        <v>0</v>
      </c>
    </row>
    <row r="3118" spans="18:55" x14ac:dyDescent="0.25">
      <c r="R3118" s="258"/>
      <c r="U3118">
        <f>ROUND(IFERROR(SUM(T3118*(VLOOKUP(S3118,API!1:1048576,13,FALSE))),0),2)</f>
        <v>0</v>
      </c>
      <c r="V3118">
        <f>ROUND(SUMIF(Investionen!A4:A5200,S3118,Investionen!G4:G5200),2)</f>
        <v>0</v>
      </c>
      <c r="BA3118" s="53"/>
      <c r="BB3118" s="53">
        <f>ROUND(SUMIF(Transaktionen!A4:A5200,BA3118,Transaktionen!B4:B5200),8)</f>
        <v>0</v>
      </c>
      <c r="BC3118" s="53">
        <f>ROUND(IFERROR(SUM(BB3118*(VLOOKUP(BA3118,API!1:1048576,13,FALSE))),0),2)</f>
        <v>0</v>
      </c>
    </row>
    <row r="3119" spans="18:55" x14ac:dyDescent="0.25">
      <c r="R3119" s="258"/>
      <c r="U3119">
        <f>ROUND(IFERROR(SUM(T3119*(VLOOKUP(S3119,API!1:1048576,13,FALSE))),0),2)</f>
        <v>0</v>
      </c>
      <c r="V3119">
        <f>ROUND(SUMIF(Investionen!A4:A5200,S3119,Investionen!G4:G5200),2)</f>
        <v>0</v>
      </c>
      <c r="BA3119" s="53"/>
      <c r="BB3119" s="53">
        <f>ROUND(SUMIF(Transaktionen!A4:A5200,BA3119,Transaktionen!B4:B5200),8)</f>
        <v>0</v>
      </c>
      <c r="BC3119" s="53">
        <f>ROUND(IFERROR(SUM(BB3119*(VLOOKUP(BA3119,API!1:1048576,13,FALSE))),0),2)</f>
        <v>0</v>
      </c>
    </row>
    <row r="3120" spans="18:55" x14ac:dyDescent="0.25">
      <c r="R3120" s="258"/>
      <c r="U3120">
        <f>ROUND(IFERROR(SUM(T3120*(VLOOKUP(S3120,API!1:1048576,13,FALSE))),0),2)</f>
        <v>0</v>
      </c>
      <c r="V3120">
        <f>ROUND(SUMIF(Investionen!A4:A5200,S3120,Investionen!G4:G5200),2)</f>
        <v>0</v>
      </c>
      <c r="BA3120" s="53"/>
      <c r="BB3120" s="53">
        <f>ROUND(SUMIF(Transaktionen!A4:A5200,BA3120,Transaktionen!B4:B5200),8)</f>
        <v>0</v>
      </c>
      <c r="BC3120" s="53">
        <f>ROUND(IFERROR(SUM(BB3120*(VLOOKUP(BA3120,API!1:1048576,13,FALSE))),0),2)</f>
        <v>0</v>
      </c>
    </row>
    <row r="3121" spans="18:55" x14ac:dyDescent="0.25">
      <c r="R3121" s="258"/>
      <c r="U3121">
        <f>ROUND(IFERROR(SUM(T3121*(VLOOKUP(S3121,API!1:1048576,13,FALSE))),0),2)</f>
        <v>0</v>
      </c>
      <c r="V3121">
        <f>ROUND(SUMIF(Investionen!A4:A5200,S3121,Investionen!G4:G5200),2)</f>
        <v>0</v>
      </c>
      <c r="BA3121" s="53"/>
      <c r="BB3121" s="53">
        <f>ROUND(SUMIF(Transaktionen!A4:A5200,BA3121,Transaktionen!B4:B5200),8)</f>
        <v>0</v>
      </c>
      <c r="BC3121" s="53">
        <f>ROUND(IFERROR(SUM(BB3121*(VLOOKUP(BA3121,API!1:1048576,13,FALSE))),0),2)</f>
        <v>0</v>
      </c>
    </row>
    <row r="3122" spans="18:55" x14ac:dyDescent="0.25">
      <c r="R3122" s="258"/>
      <c r="U3122">
        <f>ROUND(IFERROR(SUM(T3122*(VLOOKUP(S3122,API!1:1048576,13,FALSE))),0),2)</f>
        <v>0</v>
      </c>
      <c r="V3122">
        <f>ROUND(SUMIF(Investionen!A4:A5200,S3122,Investionen!G4:G5200),2)</f>
        <v>0</v>
      </c>
      <c r="BA3122" s="53"/>
      <c r="BB3122" s="53">
        <f>ROUND(SUMIF(Transaktionen!A4:A5200,BA3122,Transaktionen!B4:B5200),8)</f>
        <v>0</v>
      </c>
      <c r="BC3122" s="53">
        <f>ROUND(IFERROR(SUM(BB3122*(VLOOKUP(BA3122,API!1:1048576,13,FALSE))),0),2)</f>
        <v>0</v>
      </c>
    </row>
    <row r="3123" spans="18:55" x14ac:dyDescent="0.25">
      <c r="R3123" s="258"/>
      <c r="U3123">
        <f>ROUND(IFERROR(SUM(T3123*(VLOOKUP(S3123,API!1:1048576,13,FALSE))),0),2)</f>
        <v>0</v>
      </c>
      <c r="V3123">
        <f>ROUND(SUMIF(Investionen!A4:A5200,S3123,Investionen!G4:G5200),2)</f>
        <v>0</v>
      </c>
      <c r="BA3123" s="53"/>
      <c r="BB3123" s="53">
        <f>ROUND(SUMIF(Transaktionen!A4:A5200,BA3123,Transaktionen!B4:B5200),8)</f>
        <v>0</v>
      </c>
      <c r="BC3123" s="53">
        <f>ROUND(IFERROR(SUM(BB3123*(VLOOKUP(BA3123,API!1:1048576,13,FALSE))),0),2)</f>
        <v>0</v>
      </c>
    </row>
    <row r="3124" spans="18:55" x14ac:dyDescent="0.25">
      <c r="R3124" s="258"/>
      <c r="U3124">
        <f>ROUND(IFERROR(SUM(T3124*(VLOOKUP(S3124,API!1:1048576,13,FALSE))),0),2)</f>
        <v>0</v>
      </c>
      <c r="V3124">
        <f>ROUND(SUMIF(Investionen!A4:A5200,S3124,Investionen!G4:G5200),2)</f>
        <v>0</v>
      </c>
      <c r="BA3124" s="53"/>
      <c r="BB3124" s="53">
        <f>ROUND(SUMIF(Transaktionen!A4:A5200,BA3124,Transaktionen!B4:B5200),8)</f>
        <v>0</v>
      </c>
      <c r="BC3124" s="53">
        <f>ROUND(IFERROR(SUM(BB3124*(VLOOKUP(BA3124,API!1:1048576,13,FALSE))),0),2)</f>
        <v>0</v>
      </c>
    </row>
    <row r="3125" spans="18:55" x14ac:dyDescent="0.25">
      <c r="R3125" s="258"/>
      <c r="U3125">
        <f>ROUND(IFERROR(SUM(T3125*(VLOOKUP(S3125,API!1:1048576,13,FALSE))),0),2)</f>
        <v>0</v>
      </c>
      <c r="V3125">
        <f>ROUND(SUMIF(Investionen!A4:A5200,S3125,Investionen!G4:G5200),2)</f>
        <v>0</v>
      </c>
      <c r="BA3125" s="53"/>
      <c r="BB3125" s="53">
        <f>ROUND(SUMIF(Transaktionen!A4:A5200,BA3125,Transaktionen!B4:B5200),8)</f>
        <v>0</v>
      </c>
      <c r="BC3125" s="53">
        <f>ROUND(IFERROR(SUM(BB3125*(VLOOKUP(BA3125,API!1:1048576,13,FALSE))),0),2)</f>
        <v>0</v>
      </c>
    </row>
    <row r="3126" spans="18:55" x14ac:dyDescent="0.25">
      <c r="R3126" s="258"/>
      <c r="U3126">
        <f>ROUND(IFERROR(SUM(T3126*(VLOOKUP(S3126,API!1:1048576,13,FALSE))),0),2)</f>
        <v>0</v>
      </c>
      <c r="V3126">
        <f>ROUND(SUMIF(Investionen!A4:A5200,S3126,Investionen!G4:G5200),2)</f>
        <v>0</v>
      </c>
      <c r="BA3126" s="53"/>
      <c r="BB3126" s="53">
        <f>ROUND(SUMIF(Transaktionen!A4:A5200,BA3126,Transaktionen!B4:B5200),8)</f>
        <v>0</v>
      </c>
      <c r="BC3126" s="53">
        <f>ROUND(IFERROR(SUM(BB3126*(VLOOKUP(BA3126,API!1:1048576,13,FALSE))),0),2)</f>
        <v>0</v>
      </c>
    </row>
    <row r="3127" spans="18:55" x14ac:dyDescent="0.25">
      <c r="R3127" s="258"/>
      <c r="U3127">
        <f>ROUND(IFERROR(SUM(T3127*(VLOOKUP(S3127,API!1:1048576,13,FALSE))),0),2)</f>
        <v>0</v>
      </c>
      <c r="V3127">
        <f>ROUND(SUMIF(Investionen!A4:A5200,S3127,Investionen!G4:G5200),2)</f>
        <v>0</v>
      </c>
      <c r="BA3127" s="53"/>
      <c r="BB3127" s="53">
        <f>ROUND(SUMIF(Transaktionen!A4:A5200,BA3127,Transaktionen!B4:B5200),8)</f>
        <v>0</v>
      </c>
      <c r="BC3127" s="53">
        <f>ROUND(IFERROR(SUM(BB3127*(VLOOKUP(BA3127,API!1:1048576,13,FALSE))),0),2)</f>
        <v>0</v>
      </c>
    </row>
    <row r="3128" spans="18:55" x14ac:dyDescent="0.25">
      <c r="R3128" s="258"/>
      <c r="U3128">
        <f>ROUND(IFERROR(SUM(T3128*(VLOOKUP(S3128,API!1:1048576,13,FALSE))),0),2)</f>
        <v>0</v>
      </c>
      <c r="V3128">
        <f>ROUND(SUMIF(Investionen!A4:A5200,S3128,Investionen!G4:G5200),2)</f>
        <v>0</v>
      </c>
      <c r="BA3128" s="53"/>
      <c r="BB3128" s="53">
        <f>ROUND(SUMIF(Transaktionen!A4:A5200,BA3128,Transaktionen!B4:B5200),8)</f>
        <v>0</v>
      </c>
      <c r="BC3128" s="53">
        <f>ROUND(IFERROR(SUM(BB3128*(VLOOKUP(BA3128,API!1:1048576,13,FALSE))),0),2)</f>
        <v>0</v>
      </c>
    </row>
    <row r="3129" spans="18:55" x14ac:dyDescent="0.25">
      <c r="R3129" s="258"/>
      <c r="U3129">
        <f>ROUND(IFERROR(SUM(T3129*(VLOOKUP(S3129,API!1:1048576,13,FALSE))),0),2)</f>
        <v>0</v>
      </c>
      <c r="V3129">
        <f>ROUND(SUMIF(Investionen!A4:A5200,S3129,Investionen!G4:G5200),2)</f>
        <v>0</v>
      </c>
      <c r="BA3129" s="53"/>
      <c r="BB3129" s="53">
        <f>ROUND(SUMIF(Transaktionen!A4:A5200,BA3129,Transaktionen!B4:B5200),8)</f>
        <v>0</v>
      </c>
      <c r="BC3129" s="53">
        <f>ROUND(IFERROR(SUM(BB3129*(VLOOKUP(BA3129,API!1:1048576,13,FALSE))),0),2)</f>
        <v>0</v>
      </c>
    </row>
    <row r="3130" spans="18:55" x14ac:dyDescent="0.25">
      <c r="R3130" s="258"/>
      <c r="U3130">
        <f>ROUND(IFERROR(SUM(T3130*(VLOOKUP(S3130,API!1:1048576,13,FALSE))),0),2)</f>
        <v>0</v>
      </c>
      <c r="V3130">
        <f>ROUND(SUMIF(Investionen!A4:A5200,S3130,Investionen!G4:G5200),2)</f>
        <v>0</v>
      </c>
      <c r="BA3130" s="53"/>
      <c r="BB3130" s="53">
        <f>ROUND(SUMIF(Transaktionen!A4:A5200,BA3130,Transaktionen!B4:B5200),8)</f>
        <v>0</v>
      </c>
      <c r="BC3130" s="53">
        <f>ROUND(IFERROR(SUM(BB3130*(VLOOKUP(BA3130,API!1:1048576,13,FALSE))),0),2)</f>
        <v>0</v>
      </c>
    </row>
    <row r="3131" spans="18:55" x14ac:dyDescent="0.25">
      <c r="R3131" s="258"/>
      <c r="U3131">
        <f>ROUND(IFERROR(SUM(T3131*(VLOOKUP(S3131,API!1:1048576,13,FALSE))),0),2)</f>
        <v>0</v>
      </c>
      <c r="V3131">
        <f>ROUND(SUMIF(Investionen!A4:A5200,S3131,Investionen!G4:G5200),2)</f>
        <v>0</v>
      </c>
      <c r="BA3131" s="53"/>
      <c r="BB3131" s="53">
        <f>ROUND(SUMIF(Transaktionen!A4:A5200,BA3131,Transaktionen!B4:B5200),8)</f>
        <v>0</v>
      </c>
      <c r="BC3131" s="53">
        <f>ROUND(IFERROR(SUM(BB3131*(VLOOKUP(BA3131,API!1:1048576,13,FALSE))),0),2)</f>
        <v>0</v>
      </c>
    </row>
    <row r="3132" spans="18:55" x14ac:dyDescent="0.25">
      <c r="R3132" s="258"/>
      <c r="U3132">
        <f>ROUND(IFERROR(SUM(T3132*(VLOOKUP(S3132,API!1:1048576,13,FALSE))),0),2)</f>
        <v>0</v>
      </c>
      <c r="V3132">
        <f>ROUND(SUMIF(Investionen!A4:A5200,S3132,Investionen!G4:G5200),2)</f>
        <v>0</v>
      </c>
      <c r="BA3132" s="53"/>
      <c r="BB3132" s="53">
        <f>ROUND(SUMIF(Transaktionen!A4:A5200,BA3132,Transaktionen!B4:B5200),8)</f>
        <v>0</v>
      </c>
      <c r="BC3132" s="53">
        <f>ROUND(IFERROR(SUM(BB3132*(VLOOKUP(BA3132,API!1:1048576,13,FALSE))),0),2)</f>
        <v>0</v>
      </c>
    </row>
    <row r="3133" spans="18:55" x14ac:dyDescent="0.25">
      <c r="R3133" s="258"/>
      <c r="U3133">
        <f>ROUND(IFERROR(SUM(T3133*(VLOOKUP(S3133,API!1:1048576,13,FALSE))),0),2)</f>
        <v>0</v>
      </c>
      <c r="V3133">
        <f>ROUND(SUMIF(Investionen!A4:A5200,S3133,Investionen!G4:G5200),2)</f>
        <v>0</v>
      </c>
      <c r="BA3133" s="53"/>
      <c r="BB3133" s="53">
        <f>ROUND(SUMIF(Transaktionen!A4:A5200,BA3133,Transaktionen!B4:B5200),8)</f>
        <v>0</v>
      </c>
      <c r="BC3133" s="53">
        <f>ROUND(IFERROR(SUM(BB3133*(VLOOKUP(BA3133,API!1:1048576,13,FALSE))),0),2)</f>
        <v>0</v>
      </c>
    </row>
    <row r="3134" spans="18:55" x14ac:dyDescent="0.25">
      <c r="R3134" s="258"/>
      <c r="U3134">
        <f>ROUND(IFERROR(SUM(T3134*(VLOOKUP(S3134,API!1:1048576,13,FALSE))),0),2)</f>
        <v>0</v>
      </c>
      <c r="V3134">
        <f>ROUND(SUMIF(Investionen!A4:A5200,S3134,Investionen!G4:G5200),2)</f>
        <v>0</v>
      </c>
      <c r="BA3134" s="53"/>
      <c r="BB3134" s="53">
        <f>ROUND(SUMIF(Transaktionen!A4:A5200,BA3134,Transaktionen!B4:B5200),8)</f>
        <v>0</v>
      </c>
      <c r="BC3134" s="53">
        <f>ROUND(IFERROR(SUM(BB3134*(VLOOKUP(BA3134,API!1:1048576,13,FALSE))),0),2)</f>
        <v>0</v>
      </c>
    </row>
    <row r="3135" spans="18:55" x14ac:dyDescent="0.25">
      <c r="R3135" s="258"/>
      <c r="U3135">
        <f>ROUND(IFERROR(SUM(T3135*(VLOOKUP(S3135,API!1:1048576,13,FALSE))),0),2)</f>
        <v>0</v>
      </c>
      <c r="V3135">
        <f>ROUND(SUMIF(Investionen!A4:A5200,S3135,Investionen!G4:G5200),2)</f>
        <v>0</v>
      </c>
      <c r="BA3135" s="53"/>
      <c r="BB3135" s="53">
        <f>ROUND(SUMIF(Transaktionen!A4:A5200,BA3135,Transaktionen!B4:B5200),8)</f>
        <v>0</v>
      </c>
      <c r="BC3135" s="53">
        <f>ROUND(IFERROR(SUM(BB3135*(VLOOKUP(BA3135,API!1:1048576,13,FALSE))),0),2)</f>
        <v>0</v>
      </c>
    </row>
    <row r="3136" spans="18:55" x14ac:dyDescent="0.25">
      <c r="R3136" s="258"/>
      <c r="U3136">
        <f>ROUND(IFERROR(SUM(T3136*(VLOOKUP(S3136,API!1:1048576,13,FALSE))),0),2)</f>
        <v>0</v>
      </c>
      <c r="V3136">
        <f>ROUND(SUMIF(Investionen!A4:A5200,S3136,Investionen!G4:G5200),2)</f>
        <v>0</v>
      </c>
      <c r="BA3136" s="53"/>
      <c r="BB3136" s="53">
        <f>ROUND(SUMIF(Transaktionen!A4:A5200,BA3136,Transaktionen!B4:B5200),8)</f>
        <v>0</v>
      </c>
      <c r="BC3136" s="53">
        <f>ROUND(IFERROR(SUM(BB3136*(VLOOKUP(BA3136,API!1:1048576,13,FALSE))),0),2)</f>
        <v>0</v>
      </c>
    </row>
    <row r="3137" spans="18:55" x14ac:dyDescent="0.25">
      <c r="R3137" s="258"/>
      <c r="U3137">
        <f>ROUND(IFERROR(SUM(T3137*(VLOOKUP(S3137,API!1:1048576,13,FALSE))),0),2)</f>
        <v>0</v>
      </c>
      <c r="V3137">
        <f>ROUND(SUMIF(Investionen!A4:A5200,S3137,Investionen!G4:G5200),2)</f>
        <v>0</v>
      </c>
      <c r="BA3137" s="53"/>
      <c r="BB3137" s="53">
        <f>ROUND(SUMIF(Transaktionen!A4:A5200,BA3137,Transaktionen!B4:B5200),8)</f>
        <v>0</v>
      </c>
      <c r="BC3137" s="53">
        <f>ROUND(IFERROR(SUM(BB3137*(VLOOKUP(BA3137,API!1:1048576,13,FALSE))),0),2)</f>
        <v>0</v>
      </c>
    </row>
    <row r="3138" spans="18:55" x14ac:dyDescent="0.25">
      <c r="R3138" s="258"/>
      <c r="U3138">
        <f>ROUND(IFERROR(SUM(T3138*(VLOOKUP(S3138,API!1:1048576,13,FALSE))),0),2)</f>
        <v>0</v>
      </c>
      <c r="V3138">
        <f>ROUND(SUMIF(Investionen!A4:A5200,S3138,Investionen!G4:G5200),2)</f>
        <v>0</v>
      </c>
      <c r="BA3138" s="53"/>
      <c r="BB3138" s="53">
        <f>ROUND(SUMIF(Transaktionen!A4:A5200,BA3138,Transaktionen!B4:B5200),8)</f>
        <v>0</v>
      </c>
      <c r="BC3138" s="53">
        <f>ROUND(IFERROR(SUM(BB3138*(VLOOKUP(BA3138,API!1:1048576,13,FALSE))),0),2)</f>
        <v>0</v>
      </c>
    </row>
    <row r="3139" spans="18:55" x14ac:dyDescent="0.25">
      <c r="R3139" s="258"/>
      <c r="U3139">
        <f>ROUND(IFERROR(SUM(T3139*(VLOOKUP(S3139,API!1:1048576,13,FALSE))),0),2)</f>
        <v>0</v>
      </c>
      <c r="V3139">
        <f>ROUND(SUMIF(Investionen!A4:A5200,S3139,Investionen!G4:G5200),2)</f>
        <v>0</v>
      </c>
      <c r="BA3139" s="53"/>
      <c r="BB3139" s="53">
        <f>ROUND(SUMIF(Transaktionen!A4:A5200,BA3139,Transaktionen!B4:B5200),8)</f>
        <v>0</v>
      </c>
      <c r="BC3139" s="53">
        <f>ROUND(IFERROR(SUM(BB3139*(VLOOKUP(BA3139,API!1:1048576,13,FALSE))),0),2)</f>
        <v>0</v>
      </c>
    </row>
    <row r="3140" spans="18:55" x14ac:dyDescent="0.25">
      <c r="R3140" s="258"/>
      <c r="U3140">
        <f>ROUND(IFERROR(SUM(T3140*(VLOOKUP(S3140,API!1:1048576,13,FALSE))),0),2)</f>
        <v>0</v>
      </c>
      <c r="V3140">
        <f>ROUND(SUMIF(Investionen!A4:A5200,S3140,Investionen!G4:G5200),2)</f>
        <v>0</v>
      </c>
      <c r="BA3140" s="53"/>
      <c r="BB3140" s="53">
        <f>ROUND(SUMIF(Transaktionen!A4:A5200,BA3140,Transaktionen!B4:B5200),8)</f>
        <v>0</v>
      </c>
      <c r="BC3140" s="53">
        <f>ROUND(IFERROR(SUM(BB3140*(VLOOKUP(BA3140,API!1:1048576,13,FALSE))),0),2)</f>
        <v>0</v>
      </c>
    </row>
    <row r="3141" spans="18:55" x14ac:dyDescent="0.25">
      <c r="R3141" s="258"/>
      <c r="U3141">
        <f>ROUND(IFERROR(SUM(T3141*(VLOOKUP(S3141,API!1:1048576,13,FALSE))),0),2)</f>
        <v>0</v>
      </c>
      <c r="V3141">
        <f>ROUND(SUMIF(Investionen!A4:A5200,S3141,Investionen!G4:G5200),2)</f>
        <v>0</v>
      </c>
      <c r="BA3141" s="53"/>
      <c r="BB3141" s="53">
        <f>ROUND(SUMIF(Transaktionen!A4:A5200,BA3141,Transaktionen!B4:B5200),8)</f>
        <v>0</v>
      </c>
      <c r="BC3141" s="53">
        <f>ROUND(IFERROR(SUM(BB3141*(VLOOKUP(BA3141,API!1:1048576,13,FALSE))),0),2)</f>
        <v>0</v>
      </c>
    </row>
    <row r="3142" spans="18:55" x14ac:dyDescent="0.25">
      <c r="R3142" s="258"/>
      <c r="U3142">
        <f>ROUND(IFERROR(SUM(T3142*(VLOOKUP(S3142,API!1:1048576,13,FALSE))),0),2)</f>
        <v>0</v>
      </c>
      <c r="V3142">
        <f>ROUND(SUMIF(Investionen!A4:A5200,S3142,Investionen!G4:G5200),2)</f>
        <v>0</v>
      </c>
      <c r="BA3142" s="53"/>
      <c r="BB3142" s="53">
        <f>ROUND(SUMIF(Transaktionen!A4:A5200,BA3142,Transaktionen!B4:B5200),8)</f>
        <v>0</v>
      </c>
      <c r="BC3142" s="53">
        <f>ROUND(IFERROR(SUM(BB3142*(VLOOKUP(BA3142,API!1:1048576,13,FALSE))),0),2)</f>
        <v>0</v>
      </c>
    </row>
    <row r="3143" spans="18:55" x14ac:dyDescent="0.25">
      <c r="R3143" s="258"/>
      <c r="U3143">
        <f>ROUND(IFERROR(SUM(T3143*(VLOOKUP(S3143,API!1:1048576,13,FALSE))),0),2)</f>
        <v>0</v>
      </c>
      <c r="V3143">
        <f>ROUND(SUMIF(Investionen!A4:A5200,S3143,Investionen!G4:G5200),2)</f>
        <v>0</v>
      </c>
      <c r="BA3143" s="53"/>
      <c r="BB3143" s="53">
        <f>ROUND(SUMIF(Transaktionen!A4:A5200,BA3143,Transaktionen!B4:B5200),8)</f>
        <v>0</v>
      </c>
      <c r="BC3143" s="53">
        <f>ROUND(IFERROR(SUM(BB3143*(VLOOKUP(BA3143,API!1:1048576,13,FALSE))),0),2)</f>
        <v>0</v>
      </c>
    </row>
    <row r="3144" spans="18:55" x14ac:dyDescent="0.25">
      <c r="R3144" s="258"/>
      <c r="U3144">
        <f>ROUND(IFERROR(SUM(T3144*(VLOOKUP(S3144,API!1:1048576,13,FALSE))),0),2)</f>
        <v>0</v>
      </c>
      <c r="V3144">
        <f>ROUND(SUMIF(Investionen!A4:A5200,S3144,Investionen!G4:G5200),2)</f>
        <v>0</v>
      </c>
      <c r="BA3144" s="53"/>
      <c r="BB3144" s="53">
        <f>ROUND(SUMIF(Transaktionen!A4:A5200,BA3144,Transaktionen!B4:B5200),8)</f>
        <v>0</v>
      </c>
      <c r="BC3144" s="53">
        <f>ROUND(IFERROR(SUM(BB3144*(VLOOKUP(BA3144,API!1:1048576,13,FALSE))),0),2)</f>
        <v>0</v>
      </c>
    </row>
    <row r="3145" spans="18:55" x14ac:dyDescent="0.25">
      <c r="R3145" s="258"/>
      <c r="U3145">
        <f>ROUND(IFERROR(SUM(T3145*(VLOOKUP(S3145,API!1:1048576,13,FALSE))),0),2)</f>
        <v>0</v>
      </c>
      <c r="V3145">
        <f>ROUND(SUMIF(Investionen!A4:A5200,S3145,Investionen!G4:G5200),2)</f>
        <v>0</v>
      </c>
      <c r="BA3145" s="53"/>
      <c r="BB3145" s="53">
        <f>ROUND(SUMIF(Transaktionen!A4:A5200,BA3145,Transaktionen!B4:B5200),8)</f>
        <v>0</v>
      </c>
      <c r="BC3145" s="53">
        <f>ROUND(IFERROR(SUM(BB3145*(VLOOKUP(BA3145,API!1:1048576,13,FALSE))),0),2)</f>
        <v>0</v>
      </c>
    </row>
    <row r="3146" spans="18:55" x14ac:dyDescent="0.25">
      <c r="R3146" s="258"/>
      <c r="U3146">
        <f>ROUND(IFERROR(SUM(T3146*(VLOOKUP(S3146,API!1:1048576,13,FALSE))),0),2)</f>
        <v>0</v>
      </c>
      <c r="V3146">
        <f>ROUND(SUMIF(Investionen!A4:A5200,S3146,Investionen!G4:G5200),2)</f>
        <v>0</v>
      </c>
      <c r="BA3146" s="53"/>
      <c r="BB3146" s="53">
        <f>ROUND(SUMIF(Transaktionen!A4:A5200,BA3146,Transaktionen!B4:B5200),8)</f>
        <v>0</v>
      </c>
      <c r="BC3146" s="53">
        <f>ROUND(IFERROR(SUM(BB3146*(VLOOKUP(BA3146,API!1:1048576,13,FALSE))),0),2)</f>
        <v>0</v>
      </c>
    </row>
    <row r="3147" spans="18:55" x14ac:dyDescent="0.25">
      <c r="R3147" s="258"/>
      <c r="U3147">
        <f>ROUND(IFERROR(SUM(T3147*(VLOOKUP(S3147,API!1:1048576,13,FALSE))),0),2)</f>
        <v>0</v>
      </c>
      <c r="V3147">
        <f>ROUND(SUMIF(Investionen!A4:A5200,S3147,Investionen!G4:G5200),2)</f>
        <v>0</v>
      </c>
      <c r="BA3147" s="53"/>
      <c r="BB3147" s="53">
        <f>ROUND(SUMIF(Transaktionen!A4:A5200,BA3147,Transaktionen!B4:B5200),8)</f>
        <v>0</v>
      </c>
      <c r="BC3147" s="53">
        <f>ROUND(IFERROR(SUM(BB3147*(VLOOKUP(BA3147,API!1:1048576,13,FALSE))),0),2)</f>
        <v>0</v>
      </c>
    </row>
    <row r="3148" spans="18:55" x14ac:dyDescent="0.25">
      <c r="R3148" s="258"/>
      <c r="U3148">
        <f>ROUND(IFERROR(SUM(T3148*(VLOOKUP(S3148,API!1:1048576,13,FALSE))),0),2)</f>
        <v>0</v>
      </c>
      <c r="V3148">
        <f>ROUND(SUMIF(Investionen!A4:A5200,S3148,Investionen!G4:G5200),2)</f>
        <v>0</v>
      </c>
      <c r="BA3148" s="53"/>
      <c r="BB3148" s="53">
        <f>ROUND(SUMIF(Transaktionen!A4:A5200,BA3148,Transaktionen!B4:B5200),8)</f>
        <v>0</v>
      </c>
      <c r="BC3148" s="53">
        <f>ROUND(IFERROR(SUM(BB3148*(VLOOKUP(BA3148,API!1:1048576,13,FALSE))),0),2)</f>
        <v>0</v>
      </c>
    </row>
    <row r="3149" spans="18:55" x14ac:dyDescent="0.25">
      <c r="R3149" s="258"/>
      <c r="U3149">
        <f>ROUND(IFERROR(SUM(T3149*(VLOOKUP(S3149,API!1:1048576,13,FALSE))),0),2)</f>
        <v>0</v>
      </c>
      <c r="V3149">
        <f>ROUND(SUMIF(Investionen!A4:A5200,S3149,Investionen!G4:G5200),2)</f>
        <v>0</v>
      </c>
      <c r="BA3149" s="53"/>
      <c r="BB3149" s="53">
        <f>ROUND(SUMIF(Transaktionen!A4:A5200,BA3149,Transaktionen!B4:B5200),8)</f>
        <v>0</v>
      </c>
      <c r="BC3149" s="53">
        <f>ROUND(IFERROR(SUM(BB3149*(VLOOKUP(BA3149,API!1:1048576,13,FALSE))),0),2)</f>
        <v>0</v>
      </c>
    </row>
    <row r="3150" spans="18:55" x14ac:dyDescent="0.25">
      <c r="R3150" s="258"/>
      <c r="U3150">
        <f>ROUND(IFERROR(SUM(T3150*(VLOOKUP(S3150,API!1:1048576,13,FALSE))),0),2)</f>
        <v>0</v>
      </c>
      <c r="V3150">
        <f>ROUND(SUMIF(Investionen!A4:A5200,S3150,Investionen!G4:G5200),2)</f>
        <v>0</v>
      </c>
      <c r="BA3150" s="53"/>
      <c r="BB3150" s="53">
        <f>ROUND(SUMIF(Transaktionen!A4:A5200,BA3150,Transaktionen!B4:B5200),8)</f>
        <v>0</v>
      </c>
      <c r="BC3150" s="53">
        <f>ROUND(IFERROR(SUM(BB3150*(VLOOKUP(BA3150,API!1:1048576,13,FALSE))),0),2)</f>
        <v>0</v>
      </c>
    </row>
    <row r="3151" spans="18:55" x14ac:dyDescent="0.25">
      <c r="R3151" s="258"/>
      <c r="U3151">
        <f>ROUND(IFERROR(SUM(T3151*(VLOOKUP(S3151,API!1:1048576,13,FALSE))),0),2)</f>
        <v>0</v>
      </c>
      <c r="V3151">
        <f>ROUND(SUMIF(Investionen!A4:A5200,S3151,Investionen!G4:G5200),2)</f>
        <v>0</v>
      </c>
      <c r="BA3151" s="53"/>
      <c r="BB3151" s="53">
        <f>ROUND(SUMIF(Transaktionen!A4:A5200,BA3151,Transaktionen!B4:B5200),8)</f>
        <v>0</v>
      </c>
      <c r="BC3151" s="53">
        <f>ROUND(IFERROR(SUM(BB3151*(VLOOKUP(BA3151,API!1:1048576,13,FALSE))),0),2)</f>
        <v>0</v>
      </c>
    </row>
    <row r="3152" spans="18:55" x14ac:dyDescent="0.25">
      <c r="R3152" s="258"/>
      <c r="U3152">
        <f>ROUND(IFERROR(SUM(T3152*(VLOOKUP(S3152,API!1:1048576,13,FALSE))),0),2)</f>
        <v>0</v>
      </c>
      <c r="V3152">
        <f>ROUND(SUMIF(Investionen!A4:A5200,S3152,Investionen!G4:G5200),2)</f>
        <v>0</v>
      </c>
      <c r="BA3152" s="53"/>
      <c r="BB3152" s="53">
        <f>ROUND(SUMIF(Transaktionen!A4:A5200,BA3152,Transaktionen!B4:B5200),8)</f>
        <v>0</v>
      </c>
      <c r="BC3152" s="53">
        <f>ROUND(IFERROR(SUM(BB3152*(VLOOKUP(BA3152,API!1:1048576,13,FALSE))),0),2)</f>
        <v>0</v>
      </c>
    </row>
    <row r="3153" spans="18:55" x14ac:dyDescent="0.25">
      <c r="R3153" s="258"/>
      <c r="U3153">
        <f>ROUND(IFERROR(SUM(T3153*(VLOOKUP(S3153,API!1:1048576,13,FALSE))),0),2)</f>
        <v>0</v>
      </c>
      <c r="V3153">
        <f>ROUND(SUMIF(Investionen!A4:A5200,S3153,Investionen!G4:G5200),2)</f>
        <v>0</v>
      </c>
      <c r="BA3153" s="53"/>
      <c r="BB3153" s="53">
        <f>ROUND(SUMIF(Transaktionen!A4:A5200,BA3153,Transaktionen!B4:B5200),8)</f>
        <v>0</v>
      </c>
      <c r="BC3153" s="53">
        <f>ROUND(IFERROR(SUM(BB3153*(VLOOKUP(BA3153,API!1:1048576,13,FALSE))),0),2)</f>
        <v>0</v>
      </c>
    </row>
    <row r="3154" spans="18:55" x14ac:dyDescent="0.25">
      <c r="R3154" s="258"/>
      <c r="U3154">
        <f>ROUND(IFERROR(SUM(T3154*(VLOOKUP(S3154,API!1:1048576,13,FALSE))),0),2)</f>
        <v>0</v>
      </c>
      <c r="V3154">
        <f>ROUND(SUMIF(Investionen!A4:A5200,S3154,Investionen!G4:G5200),2)</f>
        <v>0</v>
      </c>
      <c r="BA3154" s="53"/>
      <c r="BB3154" s="53">
        <f>ROUND(SUMIF(Transaktionen!A4:A5200,BA3154,Transaktionen!B4:B5200),8)</f>
        <v>0</v>
      </c>
      <c r="BC3154" s="53">
        <f>ROUND(IFERROR(SUM(BB3154*(VLOOKUP(BA3154,API!1:1048576,13,FALSE))),0),2)</f>
        <v>0</v>
      </c>
    </row>
    <row r="3155" spans="18:55" x14ac:dyDescent="0.25">
      <c r="R3155" s="258"/>
      <c r="U3155">
        <f>ROUND(IFERROR(SUM(T3155*(VLOOKUP(S3155,API!1:1048576,13,FALSE))),0),2)</f>
        <v>0</v>
      </c>
      <c r="V3155">
        <f>ROUND(SUMIF(Investionen!A4:A5200,S3155,Investionen!G4:G5200),2)</f>
        <v>0</v>
      </c>
      <c r="BA3155" s="53"/>
      <c r="BB3155" s="53">
        <f>ROUND(SUMIF(Transaktionen!A4:A5200,BA3155,Transaktionen!B4:B5200),8)</f>
        <v>0</v>
      </c>
      <c r="BC3155" s="53">
        <f>ROUND(IFERROR(SUM(BB3155*(VLOOKUP(BA3155,API!1:1048576,13,FALSE))),0),2)</f>
        <v>0</v>
      </c>
    </row>
    <row r="3156" spans="18:55" x14ac:dyDescent="0.25">
      <c r="R3156" s="258"/>
      <c r="U3156">
        <f>ROUND(IFERROR(SUM(T3156*(VLOOKUP(S3156,API!1:1048576,13,FALSE))),0),2)</f>
        <v>0</v>
      </c>
      <c r="V3156">
        <f>ROUND(SUMIF(Investionen!A4:A5200,S3156,Investionen!G4:G5200),2)</f>
        <v>0</v>
      </c>
      <c r="BA3156" s="53"/>
      <c r="BB3156" s="53">
        <f>ROUND(SUMIF(Transaktionen!A4:A5200,BA3156,Transaktionen!B4:B5200),8)</f>
        <v>0</v>
      </c>
      <c r="BC3156" s="53">
        <f>ROUND(IFERROR(SUM(BB3156*(VLOOKUP(BA3156,API!1:1048576,13,FALSE))),0),2)</f>
        <v>0</v>
      </c>
    </row>
    <row r="3157" spans="18:55" x14ac:dyDescent="0.25">
      <c r="R3157" s="258"/>
      <c r="U3157">
        <f>ROUND(IFERROR(SUM(T3157*(VLOOKUP(S3157,API!1:1048576,13,FALSE))),0),2)</f>
        <v>0</v>
      </c>
      <c r="V3157">
        <f>ROUND(SUMIF(Investionen!A4:A5200,S3157,Investionen!G4:G5200),2)</f>
        <v>0</v>
      </c>
      <c r="BA3157" s="53"/>
      <c r="BB3157" s="53">
        <f>ROUND(SUMIF(Transaktionen!A4:A5200,BA3157,Transaktionen!B4:B5200),8)</f>
        <v>0</v>
      </c>
      <c r="BC3157" s="53">
        <f>ROUND(IFERROR(SUM(BB3157*(VLOOKUP(BA3157,API!1:1048576,13,FALSE))),0),2)</f>
        <v>0</v>
      </c>
    </row>
    <row r="3158" spans="18:55" x14ac:dyDescent="0.25">
      <c r="R3158" s="258"/>
      <c r="U3158">
        <f>ROUND(IFERROR(SUM(T3158*(VLOOKUP(S3158,API!1:1048576,13,FALSE))),0),2)</f>
        <v>0</v>
      </c>
      <c r="V3158">
        <f>ROUND(SUMIF(Investionen!A4:A5200,S3158,Investionen!G4:G5200),2)</f>
        <v>0</v>
      </c>
      <c r="BA3158" s="53"/>
      <c r="BB3158" s="53">
        <f>ROUND(SUMIF(Transaktionen!A4:A5200,BA3158,Transaktionen!B4:B5200),8)</f>
        <v>0</v>
      </c>
      <c r="BC3158" s="53">
        <f>ROUND(IFERROR(SUM(BB3158*(VLOOKUP(BA3158,API!1:1048576,13,FALSE))),0),2)</f>
        <v>0</v>
      </c>
    </row>
    <row r="3159" spans="18:55" x14ac:dyDescent="0.25">
      <c r="R3159" s="258"/>
      <c r="U3159">
        <f>ROUND(IFERROR(SUM(T3159*(VLOOKUP(S3159,API!1:1048576,13,FALSE))),0),2)</f>
        <v>0</v>
      </c>
      <c r="V3159">
        <f>ROUND(SUMIF(Investionen!A4:A5200,S3159,Investionen!G4:G5200),2)</f>
        <v>0</v>
      </c>
      <c r="BA3159" s="53"/>
      <c r="BB3159" s="53">
        <f>ROUND(SUMIF(Transaktionen!A4:A5200,BA3159,Transaktionen!B4:B5200),8)</f>
        <v>0</v>
      </c>
      <c r="BC3159" s="53">
        <f>ROUND(IFERROR(SUM(BB3159*(VLOOKUP(BA3159,API!1:1048576,13,FALSE))),0),2)</f>
        <v>0</v>
      </c>
    </row>
    <row r="3160" spans="18:55" x14ac:dyDescent="0.25">
      <c r="R3160" s="258"/>
      <c r="U3160">
        <f>ROUND(IFERROR(SUM(T3160*(VLOOKUP(S3160,API!1:1048576,13,FALSE))),0),2)</f>
        <v>0</v>
      </c>
      <c r="V3160">
        <f>ROUND(SUMIF(Investionen!A4:A5200,S3160,Investionen!G4:G5200),2)</f>
        <v>0</v>
      </c>
      <c r="BA3160" s="53"/>
      <c r="BB3160" s="53">
        <f>ROUND(SUMIF(Transaktionen!A4:A5200,BA3160,Transaktionen!B4:B5200),8)</f>
        <v>0</v>
      </c>
      <c r="BC3160" s="53">
        <f>ROUND(IFERROR(SUM(BB3160*(VLOOKUP(BA3160,API!1:1048576,13,FALSE))),0),2)</f>
        <v>0</v>
      </c>
    </row>
    <row r="3161" spans="18:55" x14ac:dyDescent="0.25">
      <c r="R3161" s="258"/>
      <c r="U3161">
        <f>ROUND(IFERROR(SUM(T3161*(VLOOKUP(S3161,API!1:1048576,13,FALSE))),0),2)</f>
        <v>0</v>
      </c>
      <c r="V3161">
        <f>ROUND(SUMIF(Investionen!A4:A5200,S3161,Investionen!G4:G5200),2)</f>
        <v>0</v>
      </c>
      <c r="BA3161" s="53"/>
      <c r="BB3161" s="53">
        <f>ROUND(SUMIF(Transaktionen!A4:A5200,BA3161,Transaktionen!B4:B5200),8)</f>
        <v>0</v>
      </c>
      <c r="BC3161" s="53">
        <f>ROUND(IFERROR(SUM(BB3161*(VLOOKUP(BA3161,API!1:1048576,13,FALSE))),0),2)</f>
        <v>0</v>
      </c>
    </row>
    <row r="3162" spans="18:55" x14ac:dyDescent="0.25">
      <c r="R3162" s="258"/>
      <c r="U3162">
        <f>ROUND(IFERROR(SUM(T3162*(VLOOKUP(S3162,API!1:1048576,13,FALSE))),0),2)</f>
        <v>0</v>
      </c>
      <c r="V3162">
        <f>ROUND(SUMIF(Investionen!A4:A5200,S3162,Investionen!G4:G5200),2)</f>
        <v>0</v>
      </c>
      <c r="BA3162" s="53"/>
      <c r="BB3162" s="53">
        <f>ROUND(SUMIF(Transaktionen!A4:A5200,BA3162,Transaktionen!B4:B5200),8)</f>
        <v>0</v>
      </c>
      <c r="BC3162" s="53">
        <f>ROUND(IFERROR(SUM(BB3162*(VLOOKUP(BA3162,API!1:1048576,13,FALSE))),0),2)</f>
        <v>0</v>
      </c>
    </row>
    <row r="3163" spans="18:55" x14ac:dyDescent="0.25">
      <c r="R3163" s="258"/>
      <c r="U3163">
        <f>ROUND(IFERROR(SUM(T3163*(VLOOKUP(S3163,API!1:1048576,13,FALSE))),0),2)</f>
        <v>0</v>
      </c>
      <c r="V3163">
        <f>ROUND(SUMIF(Investionen!A4:A5200,S3163,Investionen!G4:G5200),2)</f>
        <v>0</v>
      </c>
      <c r="BA3163" s="53"/>
      <c r="BB3163" s="53">
        <f>ROUND(SUMIF(Transaktionen!A4:A5200,BA3163,Transaktionen!B4:B5200),8)</f>
        <v>0</v>
      </c>
      <c r="BC3163" s="53">
        <f>ROUND(IFERROR(SUM(BB3163*(VLOOKUP(BA3163,API!1:1048576,13,FALSE))),0),2)</f>
        <v>0</v>
      </c>
    </row>
    <row r="3164" spans="18:55" x14ac:dyDescent="0.25">
      <c r="R3164" s="258"/>
      <c r="U3164">
        <f>ROUND(IFERROR(SUM(T3164*(VLOOKUP(S3164,API!1:1048576,13,FALSE))),0),2)</f>
        <v>0</v>
      </c>
      <c r="V3164">
        <f>ROUND(SUMIF(Investionen!A4:A5200,S3164,Investionen!G4:G5200),2)</f>
        <v>0</v>
      </c>
      <c r="BA3164" s="53"/>
      <c r="BB3164" s="53">
        <f>ROUND(SUMIF(Transaktionen!A4:A5200,BA3164,Transaktionen!B4:B5200),8)</f>
        <v>0</v>
      </c>
      <c r="BC3164" s="53">
        <f>ROUND(IFERROR(SUM(BB3164*(VLOOKUP(BA3164,API!1:1048576,13,FALSE))),0),2)</f>
        <v>0</v>
      </c>
    </row>
    <row r="3165" spans="18:55" x14ac:dyDescent="0.25">
      <c r="R3165" s="258"/>
      <c r="U3165">
        <f>ROUND(IFERROR(SUM(T3165*(VLOOKUP(S3165,API!1:1048576,13,FALSE))),0),2)</f>
        <v>0</v>
      </c>
      <c r="V3165">
        <f>ROUND(SUMIF(Investionen!A4:A5200,S3165,Investionen!G4:G5200),2)</f>
        <v>0</v>
      </c>
      <c r="BA3165" s="53"/>
      <c r="BB3165" s="53">
        <f>ROUND(SUMIF(Transaktionen!A4:A5200,BA3165,Transaktionen!B4:B5200),8)</f>
        <v>0</v>
      </c>
      <c r="BC3165" s="53">
        <f>ROUND(IFERROR(SUM(BB3165*(VLOOKUP(BA3165,API!1:1048576,13,FALSE))),0),2)</f>
        <v>0</v>
      </c>
    </row>
    <row r="3166" spans="18:55" x14ac:dyDescent="0.25">
      <c r="R3166" s="258"/>
      <c r="U3166">
        <f>ROUND(IFERROR(SUM(T3166*(VLOOKUP(S3166,API!1:1048576,13,FALSE))),0),2)</f>
        <v>0</v>
      </c>
      <c r="V3166">
        <f>ROUND(SUMIF(Investionen!A4:A5200,S3166,Investionen!G4:G5200),2)</f>
        <v>0</v>
      </c>
      <c r="BA3166" s="53"/>
      <c r="BB3166" s="53">
        <f>ROUND(SUMIF(Transaktionen!A4:A5200,BA3166,Transaktionen!B4:B5200),8)</f>
        <v>0</v>
      </c>
      <c r="BC3166" s="53">
        <f>ROUND(IFERROR(SUM(BB3166*(VLOOKUP(BA3166,API!1:1048576,13,FALSE))),0),2)</f>
        <v>0</v>
      </c>
    </row>
    <row r="3167" spans="18:55" x14ac:dyDescent="0.25">
      <c r="R3167" s="258"/>
      <c r="U3167">
        <f>ROUND(IFERROR(SUM(T3167*(VLOOKUP(S3167,API!1:1048576,13,FALSE))),0),2)</f>
        <v>0</v>
      </c>
      <c r="V3167">
        <f>ROUND(SUMIF(Investionen!A4:A5200,S3167,Investionen!G4:G5200),2)</f>
        <v>0</v>
      </c>
      <c r="BA3167" s="53"/>
      <c r="BB3167" s="53">
        <f>ROUND(SUMIF(Transaktionen!A4:A5200,BA3167,Transaktionen!B4:B5200),8)</f>
        <v>0</v>
      </c>
      <c r="BC3167" s="53">
        <f>ROUND(IFERROR(SUM(BB3167*(VLOOKUP(BA3167,API!1:1048576,13,FALSE))),0),2)</f>
        <v>0</v>
      </c>
    </row>
    <row r="3168" spans="18:55" x14ac:dyDescent="0.25">
      <c r="R3168" s="258"/>
      <c r="U3168">
        <f>ROUND(IFERROR(SUM(T3168*(VLOOKUP(S3168,API!1:1048576,13,FALSE))),0),2)</f>
        <v>0</v>
      </c>
      <c r="V3168">
        <f>ROUND(SUMIF(Investionen!A4:A5200,S3168,Investionen!G4:G5200),2)</f>
        <v>0</v>
      </c>
      <c r="BA3168" s="53"/>
      <c r="BB3168" s="53">
        <f>ROUND(SUMIF(Transaktionen!A4:A5200,BA3168,Transaktionen!B4:B5200),8)</f>
        <v>0</v>
      </c>
      <c r="BC3168" s="53">
        <f>ROUND(IFERROR(SUM(BB3168*(VLOOKUP(BA3168,API!1:1048576,13,FALSE))),0),2)</f>
        <v>0</v>
      </c>
    </row>
    <row r="3169" spans="18:55" x14ac:dyDescent="0.25">
      <c r="R3169" s="258"/>
      <c r="U3169">
        <f>ROUND(IFERROR(SUM(T3169*(VLOOKUP(S3169,API!1:1048576,13,FALSE))),0),2)</f>
        <v>0</v>
      </c>
      <c r="V3169">
        <f>ROUND(SUMIF(Investionen!A4:A5200,S3169,Investionen!G4:G5200),2)</f>
        <v>0</v>
      </c>
      <c r="BA3169" s="53"/>
      <c r="BB3169" s="53">
        <f>ROUND(SUMIF(Transaktionen!A4:A5200,BA3169,Transaktionen!B4:B5200),8)</f>
        <v>0</v>
      </c>
      <c r="BC3169" s="53">
        <f>ROUND(IFERROR(SUM(BB3169*(VLOOKUP(BA3169,API!1:1048576,13,FALSE))),0),2)</f>
        <v>0</v>
      </c>
    </row>
    <row r="3170" spans="18:55" x14ac:dyDescent="0.25">
      <c r="R3170" s="258"/>
      <c r="U3170">
        <f>ROUND(IFERROR(SUM(T3170*(VLOOKUP(S3170,API!1:1048576,13,FALSE))),0),2)</f>
        <v>0</v>
      </c>
      <c r="V3170">
        <f>ROUND(SUMIF(Investionen!A4:A5200,S3170,Investionen!G4:G5200),2)</f>
        <v>0</v>
      </c>
      <c r="BA3170" s="53"/>
      <c r="BB3170" s="53">
        <f>ROUND(SUMIF(Transaktionen!A4:A5200,BA3170,Transaktionen!B4:B5200),8)</f>
        <v>0</v>
      </c>
      <c r="BC3170" s="53">
        <f>ROUND(IFERROR(SUM(BB3170*(VLOOKUP(BA3170,API!1:1048576,13,FALSE))),0),2)</f>
        <v>0</v>
      </c>
    </row>
    <row r="3171" spans="18:55" x14ac:dyDescent="0.25">
      <c r="R3171" s="258"/>
      <c r="U3171">
        <f>ROUND(IFERROR(SUM(T3171*(VLOOKUP(S3171,API!1:1048576,13,FALSE))),0),2)</f>
        <v>0</v>
      </c>
      <c r="V3171">
        <f>ROUND(SUMIF(Investionen!A4:A5200,S3171,Investionen!G4:G5200),2)</f>
        <v>0</v>
      </c>
      <c r="BA3171" s="53"/>
      <c r="BB3171" s="53">
        <f>ROUND(SUMIF(Transaktionen!A4:A5200,BA3171,Transaktionen!B4:B5200),8)</f>
        <v>0</v>
      </c>
      <c r="BC3171" s="53">
        <f>ROUND(IFERROR(SUM(BB3171*(VLOOKUP(BA3171,API!1:1048576,13,FALSE))),0),2)</f>
        <v>0</v>
      </c>
    </row>
    <row r="3172" spans="18:55" x14ac:dyDescent="0.25">
      <c r="R3172" s="258"/>
      <c r="U3172">
        <f>ROUND(IFERROR(SUM(T3172*(VLOOKUP(S3172,API!1:1048576,13,FALSE))),0),2)</f>
        <v>0</v>
      </c>
      <c r="V3172">
        <f>ROUND(SUMIF(Investionen!A4:A5200,S3172,Investionen!G4:G5200),2)</f>
        <v>0</v>
      </c>
      <c r="BA3172" s="53"/>
      <c r="BB3172" s="53">
        <f>ROUND(SUMIF(Transaktionen!A4:A5200,BA3172,Transaktionen!B4:B5200),8)</f>
        <v>0</v>
      </c>
      <c r="BC3172" s="53">
        <f>ROUND(IFERROR(SUM(BB3172*(VLOOKUP(BA3172,API!1:1048576,13,FALSE))),0),2)</f>
        <v>0</v>
      </c>
    </row>
    <row r="3173" spans="18:55" x14ac:dyDescent="0.25">
      <c r="R3173" s="258"/>
      <c r="U3173">
        <f>ROUND(IFERROR(SUM(T3173*(VLOOKUP(S3173,API!1:1048576,13,FALSE))),0),2)</f>
        <v>0</v>
      </c>
      <c r="V3173">
        <f>ROUND(SUMIF(Investionen!A4:A5200,S3173,Investionen!G4:G5200),2)</f>
        <v>0</v>
      </c>
      <c r="BA3173" s="53"/>
      <c r="BB3173" s="53">
        <f>ROUND(SUMIF(Transaktionen!A4:A5200,BA3173,Transaktionen!B4:B5200),8)</f>
        <v>0</v>
      </c>
      <c r="BC3173" s="53">
        <f>ROUND(IFERROR(SUM(BB3173*(VLOOKUP(BA3173,API!1:1048576,13,FALSE))),0),2)</f>
        <v>0</v>
      </c>
    </row>
    <row r="3174" spans="18:55" x14ac:dyDescent="0.25">
      <c r="R3174" s="258"/>
      <c r="U3174">
        <f>ROUND(IFERROR(SUM(T3174*(VLOOKUP(S3174,API!1:1048576,13,FALSE))),0),2)</f>
        <v>0</v>
      </c>
      <c r="V3174">
        <f>ROUND(SUMIF(Investionen!A4:A5200,S3174,Investionen!G4:G5200),2)</f>
        <v>0</v>
      </c>
      <c r="BA3174" s="53"/>
      <c r="BB3174" s="53">
        <f>ROUND(SUMIF(Transaktionen!A4:A5200,BA3174,Transaktionen!B4:B5200),8)</f>
        <v>0</v>
      </c>
      <c r="BC3174" s="53">
        <f>ROUND(IFERROR(SUM(BB3174*(VLOOKUP(BA3174,API!1:1048576,13,FALSE))),0),2)</f>
        <v>0</v>
      </c>
    </row>
    <row r="3175" spans="18:55" x14ac:dyDescent="0.25">
      <c r="R3175" s="258"/>
      <c r="U3175">
        <f>ROUND(IFERROR(SUM(T3175*(VLOOKUP(S3175,API!1:1048576,13,FALSE))),0),2)</f>
        <v>0</v>
      </c>
      <c r="V3175">
        <f>ROUND(SUMIF(Investionen!A4:A5200,S3175,Investionen!G4:G5200),2)</f>
        <v>0</v>
      </c>
      <c r="BA3175" s="53"/>
      <c r="BB3175" s="53">
        <f>ROUND(SUMIF(Transaktionen!A4:A5200,BA3175,Transaktionen!B4:B5200),8)</f>
        <v>0</v>
      </c>
      <c r="BC3175" s="53">
        <f>ROUND(IFERROR(SUM(BB3175*(VLOOKUP(BA3175,API!1:1048576,13,FALSE))),0),2)</f>
        <v>0</v>
      </c>
    </row>
    <row r="3176" spans="18:55" x14ac:dyDescent="0.25">
      <c r="R3176" s="258"/>
      <c r="U3176">
        <f>ROUND(IFERROR(SUM(T3176*(VLOOKUP(S3176,API!1:1048576,13,FALSE))),0),2)</f>
        <v>0</v>
      </c>
      <c r="V3176">
        <f>ROUND(SUMIF(Investionen!A4:A5200,S3176,Investionen!G4:G5200),2)</f>
        <v>0</v>
      </c>
      <c r="BA3176" s="53"/>
      <c r="BB3176" s="53">
        <f>ROUND(SUMIF(Transaktionen!A4:A5200,BA3176,Transaktionen!B4:B5200),8)</f>
        <v>0</v>
      </c>
      <c r="BC3176" s="53">
        <f>ROUND(IFERROR(SUM(BB3176*(VLOOKUP(BA3176,API!1:1048576,13,FALSE))),0),2)</f>
        <v>0</v>
      </c>
    </row>
    <row r="3177" spans="18:55" x14ac:dyDescent="0.25">
      <c r="R3177" s="258"/>
      <c r="U3177">
        <f>ROUND(IFERROR(SUM(T3177*(VLOOKUP(S3177,API!1:1048576,13,FALSE))),0),2)</f>
        <v>0</v>
      </c>
      <c r="V3177">
        <f>ROUND(SUMIF(Investionen!A4:A5200,S3177,Investionen!G4:G5200),2)</f>
        <v>0</v>
      </c>
      <c r="BA3177" s="53"/>
      <c r="BB3177" s="53">
        <f>ROUND(SUMIF(Transaktionen!A4:A5200,BA3177,Transaktionen!B4:B5200),8)</f>
        <v>0</v>
      </c>
      <c r="BC3177" s="53">
        <f>ROUND(IFERROR(SUM(BB3177*(VLOOKUP(BA3177,API!1:1048576,13,FALSE))),0),2)</f>
        <v>0</v>
      </c>
    </row>
    <row r="3178" spans="18:55" x14ac:dyDescent="0.25">
      <c r="R3178" s="258"/>
      <c r="U3178">
        <f>ROUND(IFERROR(SUM(T3178*(VLOOKUP(S3178,API!1:1048576,13,FALSE))),0),2)</f>
        <v>0</v>
      </c>
      <c r="V3178">
        <f>ROUND(SUMIF(Investionen!A4:A5200,S3178,Investionen!G4:G5200),2)</f>
        <v>0</v>
      </c>
      <c r="BA3178" s="53"/>
      <c r="BB3178" s="53">
        <f>ROUND(SUMIF(Transaktionen!A4:A5200,BA3178,Transaktionen!B4:B5200),8)</f>
        <v>0</v>
      </c>
      <c r="BC3178" s="53">
        <f>ROUND(IFERROR(SUM(BB3178*(VLOOKUP(BA3178,API!1:1048576,13,FALSE))),0),2)</f>
        <v>0</v>
      </c>
    </row>
    <row r="3179" spans="18:55" x14ac:dyDescent="0.25">
      <c r="R3179" s="258"/>
      <c r="U3179">
        <f>ROUND(IFERROR(SUM(T3179*(VLOOKUP(S3179,API!1:1048576,13,FALSE))),0),2)</f>
        <v>0</v>
      </c>
      <c r="V3179">
        <f>ROUND(SUMIF(Investionen!A4:A5200,S3179,Investionen!G4:G5200),2)</f>
        <v>0</v>
      </c>
      <c r="BA3179" s="53"/>
      <c r="BB3179" s="53">
        <f>ROUND(SUMIF(Transaktionen!A4:A5200,BA3179,Transaktionen!B4:B5200),8)</f>
        <v>0</v>
      </c>
      <c r="BC3179" s="53">
        <f>ROUND(IFERROR(SUM(BB3179*(VLOOKUP(BA3179,API!1:1048576,13,FALSE))),0),2)</f>
        <v>0</v>
      </c>
    </row>
    <row r="3180" spans="18:55" x14ac:dyDescent="0.25">
      <c r="R3180" s="258"/>
      <c r="U3180">
        <f>ROUND(IFERROR(SUM(T3180*(VLOOKUP(S3180,API!1:1048576,13,FALSE))),0),2)</f>
        <v>0</v>
      </c>
      <c r="V3180">
        <f>ROUND(SUMIF(Investionen!A4:A5200,S3180,Investionen!G4:G5200),2)</f>
        <v>0</v>
      </c>
      <c r="BA3180" s="53"/>
      <c r="BB3180" s="53">
        <f>ROUND(SUMIF(Transaktionen!A4:A5200,BA3180,Transaktionen!B4:B5200),8)</f>
        <v>0</v>
      </c>
      <c r="BC3180" s="53">
        <f>ROUND(IFERROR(SUM(BB3180*(VLOOKUP(BA3180,API!1:1048576,13,FALSE))),0),2)</f>
        <v>0</v>
      </c>
    </row>
    <row r="3181" spans="18:55" x14ac:dyDescent="0.25">
      <c r="R3181" s="258"/>
      <c r="U3181">
        <f>ROUND(IFERROR(SUM(T3181*(VLOOKUP(S3181,API!1:1048576,13,FALSE))),0),2)</f>
        <v>0</v>
      </c>
      <c r="V3181">
        <f>ROUND(SUMIF(Investionen!A4:A5200,S3181,Investionen!G4:G5200),2)</f>
        <v>0</v>
      </c>
      <c r="BA3181" s="53"/>
      <c r="BB3181" s="53">
        <f>ROUND(SUMIF(Transaktionen!A4:A5200,BA3181,Transaktionen!B4:B5200),8)</f>
        <v>0</v>
      </c>
      <c r="BC3181" s="53">
        <f>ROUND(IFERROR(SUM(BB3181*(VLOOKUP(BA3181,API!1:1048576,13,FALSE))),0),2)</f>
        <v>0</v>
      </c>
    </row>
    <row r="3182" spans="18:55" x14ac:dyDescent="0.25">
      <c r="R3182" s="258"/>
      <c r="U3182">
        <f>ROUND(IFERROR(SUM(T3182*(VLOOKUP(S3182,API!1:1048576,13,FALSE))),0),2)</f>
        <v>0</v>
      </c>
      <c r="V3182">
        <f>ROUND(SUMIF(Investionen!A4:A5200,S3182,Investionen!G4:G5200),2)</f>
        <v>0</v>
      </c>
      <c r="BA3182" s="53"/>
      <c r="BB3182" s="53">
        <f>ROUND(SUMIF(Transaktionen!A4:A5200,BA3182,Transaktionen!B4:B5200),8)</f>
        <v>0</v>
      </c>
      <c r="BC3182" s="53">
        <f>ROUND(IFERROR(SUM(BB3182*(VLOOKUP(BA3182,API!1:1048576,13,FALSE))),0),2)</f>
        <v>0</v>
      </c>
    </row>
    <row r="3183" spans="18:55" x14ac:dyDescent="0.25">
      <c r="R3183" s="258"/>
      <c r="U3183">
        <f>ROUND(IFERROR(SUM(T3183*(VLOOKUP(S3183,API!1:1048576,13,FALSE))),0),2)</f>
        <v>0</v>
      </c>
      <c r="V3183">
        <f>ROUND(SUMIF(Investionen!A4:A5200,S3183,Investionen!G4:G5200),2)</f>
        <v>0</v>
      </c>
      <c r="BA3183" s="53"/>
      <c r="BB3183" s="53">
        <f>ROUND(SUMIF(Transaktionen!A4:A5200,BA3183,Transaktionen!B4:B5200),8)</f>
        <v>0</v>
      </c>
      <c r="BC3183" s="53">
        <f>ROUND(IFERROR(SUM(BB3183*(VLOOKUP(BA3183,API!1:1048576,13,FALSE))),0),2)</f>
        <v>0</v>
      </c>
    </row>
    <row r="3184" spans="18:55" x14ac:dyDescent="0.25">
      <c r="R3184" s="258"/>
      <c r="U3184">
        <f>ROUND(IFERROR(SUM(T3184*(VLOOKUP(S3184,API!1:1048576,13,FALSE))),0),2)</f>
        <v>0</v>
      </c>
      <c r="V3184">
        <f>ROUND(SUMIF(Investionen!A4:A5200,S3184,Investionen!G4:G5200),2)</f>
        <v>0</v>
      </c>
      <c r="BA3184" s="53"/>
      <c r="BB3184" s="53">
        <f>ROUND(SUMIF(Transaktionen!A4:A5200,BA3184,Transaktionen!B4:B5200),8)</f>
        <v>0</v>
      </c>
      <c r="BC3184" s="53">
        <f>ROUND(IFERROR(SUM(BB3184*(VLOOKUP(BA3184,API!1:1048576,13,FALSE))),0),2)</f>
        <v>0</v>
      </c>
    </row>
    <row r="3185" spans="18:55" x14ac:dyDescent="0.25">
      <c r="R3185" s="258"/>
      <c r="U3185">
        <f>ROUND(IFERROR(SUM(T3185*(VLOOKUP(S3185,API!1:1048576,13,FALSE))),0),2)</f>
        <v>0</v>
      </c>
      <c r="V3185">
        <f>ROUND(SUMIF(Investionen!A4:A5200,S3185,Investionen!G4:G5200),2)</f>
        <v>0</v>
      </c>
      <c r="BA3185" s="53"/>
      <c r="BB3185" s="53">
        <f>ROUND(SUMIF(Transaktionen!A4:A5200,BA3185,Transaktionen!B4:B5200),8)</f>
        <v>0</v>
      </c>
      <c r="BC3185" s="53">
        <f>ROUND(IFERROR(SUM(BB3185*(VLOOKUP(BA3185,API!1:1048576,13,FALSE))),0),2)</f>
        <v>0</v>
      </c>
    </row>
    <row r="3186" spans="18:55" x14ac:dyDescent="0.25">
      <c r="R3186" s="258"/>
      <c r="U3186">
        <f>ROUND(IFERROR(SUM(T3186*(VLOOKUP(S3186,API!1:1048576,13,FALSE))),0),2)</f>
        <v>0</v>
      </c>
      <c r="V3186">
        <f>ROUND(SUMIF(Investionen!A4:A5200,S3186,Investionen!G4:G5200),2)</f>
        <v>0</v>
      </c>
      <c r="BA3186" s="53"/>
      <c r="BB3186" s="53">
        <f>ROUND(SUMIF(Transaktionen!A4:A5200,BA3186,Transaktionen!B4:B5200),8)</f>
        <v>0</v>
      </c>
      <c r="BC3186" s="53">
        <f>ROUND(IFERROR(SUM(BB3186*(VLOOKUP(BA3186,API!1:1048576,13,FALSE))),0),2)</f>
        <v>0</v>
      </c>
    </row>
    <row r="3187" spans="18:55" x14ac:dyDescent="0.25">
      <c r="R3187" s="258"/>
      <c r="U3187">
        <f>ROUND(IFERROR(SUM(T3187*(VLOOKUP(S3187,API!1:1048576,13,FALSE))),0),2)</f>
        <v>0</v>
      </c>
      <c r="V3187">
        <f>ROUND(SUMIF(Investionen!A4:A5200,S3187,Investionen!G4:G5200),2)</f>
        <v>0</v>
      </c>
      <c r="BA3187" s="53"/>
      <c r="BB3187" s="53">
        <f>ROUND(SUMIF(Transaktionen!A4:A5200,BA3187,Transaktionen!B4:B5200),8)</f>
        <v>0</v>
      </c>
      <c r="BC3187" s="53">
        <f>ROUND(IFERROR(SUM(BB3187*(VLOOKUP(BA3187,API!1:1048576,13,FALSE))),0),2)</f>
        <v>0</v>
      </c>
    </row>
    <row r="3188" spans="18:55" x14ac:dyDescent="0.25">
      <c r="R3188" s="258"/>
      <c r="U3188">
        <f>ROUND(IFERROR(SUM(T3188*(VLOOKUP(S3188,API!1:1048576,13,FALSE))),0),2)</f>
        <v>0</v>
      </c>
      <c r="V3188">
        <f>ROUND(SUMIF(Investionen!A4:A5200,S3188,Investionen!G4:G5200),2)</f>
        <v>0</v>
      </c>
      <c r="BA3188" s="53"/>
      <c r="BB3188" s="53">
        <f>ROUND(SUMIF(Transaktionen!A4:A5200,BA3188,Transaktionen!B4:B5200),8)</f>
        <v>0</v>
      </c>
      <c r="BC3188" s="53">
        <f>ROUND(IFERROR(SUM(BB3188*(VLOOKUP(BA3188,API!1:1048576,13,FALSE))),0),2)</f>
        <v>0</v>
      </c>
    </row>
    <row r="3189" spans="18:55" x14ac:dyDescent="0.25">
      <c r="R3189" s="258"/>
      <c r="U3189">
        <f>ROUND(IFERROR(SUM(T3189*(VLOOKUP(S3189,API!1:1048576,13,FALSE))),0),2)</f>
        <v>0</v>
      </c>
      <c r="V3189">
        <f>ROUND(SUMIF(Investionen!A4:A5200,S3189,Investionen!G4:G5200),2)</f>
        <v>0</v>
      </c>
      <c r="BA3189" s="53"/>
      <c r="BB3189" s="53">
        <f>ROUND(SUMIF(Transaktionen!A4:A5200,BA3189,Transaktionen!B4:B5200),8)</f>
        <v>0</v>
      </c>
      <c r="BC3189" s="53">
        <f>ROUND(IFERROR(SUM(BB3189*(VLOOKUP(BA3189,API!1:1048576,13,FALSE))),0),2)</f>
        <v>0</v>
      </c>
    </row>
    <row r="3190" spans="18:55" x14ac:dyDescent="0.25">
      <c r="R3190" s="258"/>
      <c r="U3190">
        <f>ROUND(IFERROR(SUM(T3190*(VLOOKUP(S3190,API!1:1048576,13,FALSE))),0),2)</f>
        <v>0</v>
      </c>
      <c r="V3190">
        <f>ROUND(SUMIF(Investionen!A4:A5200,S3190,Investionen!G4:G5200),2)</f>
        <v>0</v>
      </c>
      <c r="BA3190" s="53"/>
      <c r="BB3190" s="53">
        <f>ROUND(SUMIF(Transaktionen!A4:A5200,BA3190,Transaktionen!B4:B5200),8)</f>
        <v>0</v>
      </c>
      <c r="BC3190" s="53">
        <f>ROUND(IFERROR(SUM(BB3190*(VLOOKUP(BA3190,API!1:1048576,13,FALSE))),0),2)</f>
        <v>0</v>
      </c>
    </row>
    <row r="3191" spans="18:55" x14ac:dyDescent="0.25">
      <c r="R3191" s="258"/>
      <c r="U3191">
        <f>ROUND(IFERROR(SUM(T3191*(VLOOKUP(S3191,API!1:1048576,13,FALSE))),0),2)</f>
        <v>0</v>
      </c>
      <c r="V3191">
        <f>ROUND(SUMIF(Investionen!A4:A5200,S3191,Investionen!G4:G5200),2)</f>
        <v>0</v>
      </c>
      <c r="BA3191" s="53"/>
      <c r="BB3191" s="53">
        <f>ROUND(SUMIF(Transaktionen!A4:A5200,BA3191,Transaktionen!B4:B5200),8)</f>
        <v>0</v>
      </c>
      <c r="BC3191" s="53">
        <f>ROUND(IFERROR(SUM(BB3191*(VLOOKUP(BA3191,API!1:1048576,13,FALSE))),0),2)</f>
        <v>0</v>
      </c>
    </row>
    <row r="3192" spans="18:55" x14ac:dyDescent="0.25">
      <c r="R3192" s="258"/>
      <c r="U3192">
        <f>ROUND(IFERROR(SUM(T3192*(VLOOKUP(S3192,API!1:1048576,13,FALSE))),0),2)</f>
        <v>0</v>
      </c>
      <c r="V3192">
        <f>ROUND(SUMIF(Investionen!A4:A5200,S3192,Investionen!G4:G5200),2)</f>
        <v>0</v>
      </c>
      <c r="BA3192" s="53"/>
      <c r="BB3192" s="53">
        <f>ROUND(SUMIF(Transaktionen!A4:A5200,BA3192,Transaktionen!B4:B5200),8)</f>
        <v>0</v>
      </c>
      <c r="BC3192" s="53">
        <f>ROUND(IFERROR(SUM(BB3192*(VLOOKUP(BA3192,API!1:1048576,13,FALSE))),0),2)</f>
        <v>0</v>
      </c>
    </row>
    <row r="3193" spans="18:55" x14ac:dyDescent="0.25">
      <c r="R3193" s="258"/>
      <c r="U3193">
        <f>ROUND(IFERROR(SUM(T3193*(VLOOKUP(S3193,API!1:1048576,13,FALSE))),0),2)</f>
        <v>0</v>
      </c>
      <c r="V3193">
        <f>ROUND(SUMIF(Investionen!A4:A5200,S3193,Investionen!G4:G5200),2)</f>
        <v>0</v>
      </c>
      <c r="BA3193" s="53"/>
      <c r="BB3193" s="53">
        <f>ROUND(SUMIF(Transaktionen!A4:A5200,BA3193,Transaktionen!B4:B5200),8)</f>
        <v>0</v>
      </c>
      <c r="BC3193" s="53">
        <f>ROUND(IFERROR(SUM(BB3193*(VLOOKUP(BA3193,API!1:1048576,13,FALSE))),0),2)</f>
        <v>0</v>
      </c>
    </row>
    <row r="3194" spans="18:55" x14ac:dyDescent="0.25">
      <c r="R3194" s="258"/>
      <c r="U3194">
        <f>ROUND(IFERROR(SUM(T3194*(VLOOKUP(S3194,API!1:1048576,13,FALSE))),0),2)</f>
        <v>0</v>
      </c>
      <c r="V3194">
        <f>ROUND(SUMIF(Investionen!A4:A5200,S3194,Investionen!G4:G5200),2)</f>
        <v>0</v>
      </c>
      <c r="BA3194" s="53"/>
      <c r="BB3194" s="53">
        <f>ROUND(SUMIF(Transaktionen!A4:A5200,BA3194,Transaktionen!B4:B5200),8)</f>
        <v>0</v>
      </c>
      <c r="BC3194" s="53">
        <f>ROUND(IFERROR(SUM(BB3194*(VLOOKUP(BA3194,API!1:1048576,13,FALSE))),0),2)</f>
        <v>0</v>
      </c>
    </row>
    <row r="3195" spans="18:55" x14ac:dyDescent="0.25">
      <c r="R3195" s="258"/>
      <c r="U3195">
        <f>ROUND(IFERROR(SUM(T3195*(VLOOKUP(S3195,API!1:1048576,13,FALSE))),0),2)</f>
        <v>0</v>
      </c>
      <c r="V3195">
        <f>ROUND(SUMIF(Investionen!A4:A5200,S3195,Investionen!G4:G5200),2)</f>
        <v>0</v>
      </c>
      <c r="BA3195" s="53"/>
      <c r="BB3195" s="53">
        <f>ROUND(SUMIF(Transaktionen!A4:A5200,BA3195,Transaktionen!B4:B5200),8)</f>
        <v>0</v>
      </c>
      <c r="BC3195" s="53">
        <f>ROUND(IFERROR(SUM(BB3195*(VLOOKUP(BA3195,API!1:1048576,13,FALSE))),0),2)</f>
        <v>0</v>
      </c>
    </row>
    <row r="3196" spans="18:55" x14ac:dyDescent="0.25">
      <c r="R3196" s="258"/>
      <c r="U3196">
        <f>ROUND(IFERROR(SUM(T3196*(VLOOKUP(S3196,API!1:1048576,13,FALSE))),0),2)</f>
        <v>0</v>
      </c>
      <c r="V3196">
        <f>ROUND(SUMIF(Investionen!A4:A5200,S3196,Investionen!G4:G5200),2)</f>
        <v>0</v>
      </c>
      <c r="BA3196" s="53"/>
      <c r="BB3196" s="53">
        <f>ROUND(SUMIF(Transaktionen!A4:A5200,BA3196,Transaktionen!B4:B5200),8)</f>
        <v>0</v>
      </c>
      <c r="BC3196" s="53">
        <f>ROUND(IFERROR(SUM(BB3196*(VLOOKUP(BA3196,API!1:1048576,13,FALSE))),0),2)</f>
        <v>0</v>
      </c>
    </row>
    <row r="3197" spans="18:55" x14ac:dyDescent="0.25">
      <c r="R3197" s="258"/>
      <c r="U3197">
        <f>ROUND(IFERROR(SUM(T3197*(VLOOKUP(S3197,API!1:1048576,13,FALSE))),0),2)</f>
        <v>0</v>
      </c>
      <c r="V3197">
        <f>ROUND(SUMIF(Investionen!A4:A5200,S3197,Investionen!G4:G5200),2)</f>
        <v>0</v>
      </c>
      <c r="BA3197" s="53"/>
      <c r="BB3197" s="53">
        <f>ROUND(SUMIF(Transaktionen!A4:A5200,BA3197,Transaktionen!B4:B5200),8)</f>
        <v>0</v>
      </c>
      <c r="BC3197" s="53">
        <f>ROUND(IFERROR(SUM(BB3197*(VLOOKUP(BA3197,API!1:1048576,13,FALSE))),0),2)</f>
        <v>0</v>
      </c>
    </row>
    <row r="3198" spans="18:55" x14ac:dyDescent="0.25">
      <c r="R3198" s="258"/>
      <c r="U3198">
        <f>ROUND(IFERROR(SUM(T3198*(VLOOKUP(S3198,API!1:1048576,13,FALSE))),0),2)</f>
        <v>0</v>
      </c>
      <c r="V3198">
        <f>ROUND(SUMIF(Investionen!A4:A5200,S3198,Investionen!G4:G5200),2)</f>
        <v>0</v>
      </c>
      <c r="BA3198" s="53"/>
      <c r="BB3198" s="53">
        <f>ROUND(SUMIF(Transaktionen!A4:A5200,BA3198,Transaktionen!B4:B5200),8)</f>
        <v>0</v>
      </c>
      <c r="BC3198" s="53">
        <f>ROUND(IFERROR(SUM(BB3198*(VLOOKUP(BA3198,API!1:1048576,13,FALSE))),0),2)</f>
        <v>0</v>
      </c>
    </row>
    <row r="3199" spans="18:55" x14ac:dyDescent="0.25">
      <c r="R3199" s="258"/>
      <c r="U3199">
        <f>ROUND(IFERROR(SUM(T3199*(VLOOKUP(S3199,API!1:1048576,13,FALSE))),0),2)</f>
        <v>0</v>
      </c>
      <c r="V3199">
        <f>ROUND(SUMIF(Investionen!A4:A5200,S3199,Investionen!G4:G5200),2)</f>
        <v>0</v>
      </c>
      <c r="BA3199" s="53"/>
      <c r="BB3199" s="53">
        <f>ROUND(SUMIF(Transaktionen!A4:A5200,BA3199,Transaktionen!B4:B5200),8)</f>
        <v>0</v>
      </c>
      <c r="BC3199" s="53">
        <f>ROUND(IFERROR(SUM(BB3199*(VLOOKUP(BA3199,API!1:1048576,13,FALSE))),0),2)</f>
        <v>0</v>
      </c>
    </row>
    <row r="3200" spans="18:55" x14ac:dyDescent="0.25">
      <c r="R3200" s="258"/>
      <c r="U3200">
        <f>ROUND(IFERROR(SUM(T3200*(VLOOKUP(S3200,API!1:1048576,13,FALSE))),0),2)</f>
        <v>0</v>
      </c>
      <c r="V3200">
        <f>ROUND(SUMIF(Investionen!A4:A5200,S3200,Investionen!G4:G5200),2)</f>
        <v>0</v>
      </c>
      <c r="BA3200" s="53"/>
      <c r="BB3200" s="53">
        <f>ROUND(SUMIF(Transaktionen!A4:A5200,BA3200,Transaktionen!B4:B5200),8)</f>
        <v>0</v>
      </c>
      <c r="BC3200" s="53">
        <f>ROUND(IFERROR(SUM(BB3200*(VLOOKUP(BA3200,API!1:1048576,13,FALSE))),0),2)</f>
        <v>0</v>
      </c>
    </row>
    <row r="3201" spans="18:55" x14ac:dyDescent="0.25">
      <c r="R3201" s="258"/>
      <c r="U3201">
        <f>ROUND(IFERROR(SUM(T3201*(VLOOKUP(S3201,API!1:1048576,13,FALSE))),0),2)</f>
        <v>0</v>
      </c>
      <c r="V3201">
        <f>ROUND(SUMIF(Investionen!A4:A5200,S3201,Investionen!G4:G5200),2)</f>
        <v>0</v>
      </c>
      <c r="BA3201" s="53"/>
      <c r="BB3201" s="53">
        <f>ROUND(SUMIF(Transaktionen!A4:A5200,BA3201,Transaktionen!B4:B5200),8)</f>
        <v>0</v>
      </c>
      <c r="BC3201" s="53">
        <f>ROUND(IFERROR(SUM(BB3201*(VLOOKUP(BA3201,API!1:1048576,13,FALSE))),0),2)</f>
        <v>0</v>
      </c>
    </row>
    <row r="3202" spans="18:55" x14ac:dyDescent="0.25">
      <c r="R3202" s="258"/>
      <c r="U3202">
        <f>ROUND(IFERROR(SUM(T3202*(VLOOKUP(S3202,API!1:1048576,13,FALSE))),0),2)</f>
        <v>0</v>
      </c>
      <c r="V3202">
        <f>ROUND(SUMIF(Investionen!A4:A5200,S3202,Investionen!G4:G5200),2)</f>
        <v>0</v>
      </c>
      <c r="BA3202" s="53"/>
      <c r="BB3202" s="53">
        <f>ROUND(SUMIF(Transaktionen!A4:A5200,BA3202,Transaktionen!B4:B5200),8)</f>
        <v>0</v>
      </c>
      <c r="BC3202" s="53">
        <f>ROUND(IFERROR(SUM(BB3202*(VLOOKUP(BA3202,API!1:1048576,13,FALSE))),0),2)</f>
        <v>0</v>
      </c>
    </row>
    <row r="3203" spans="18:55" x14ac:dyDescent="0.25">
      <c r="R3203" s="258"/>
      <c r="U3203">
        <f>ROUND(IFERROR(SUM(T3203*(VLOOKUP(S3203,API!1:1048576,13,FALSE))),0),2)</f>
        <v>0</v>
      </c>
      <c r="V3203">
        <f>ROUND(SUMIF(Investionen!A4:A5200,S3203,Investionen!G4:G5200),2)</f>
        <v>0</v>
      </c>
      <c r="BA3203" s="53"/>
      <c r="BB3203" s="53">
        <f>ROUND(SUMIF(Transaktionen!A4:A5200,BA3203,Transaktionen!B4:B5200),8)</f>
        <v>0</v>
      </c>
      <c r="BC3203" s="53">
        <f>ROUND(IFERROR(SUM(BB3203*(VLOOKUP(BA3203,API!1:1048576,13,FALSE))),0),2)</f>
        <v>0</v>
      </c>
    </row>
    <row r="3204" spans="18:55" x14ac:dyDescent="0.25">
      <c r="R3204" s="258"/>
      <c r="U3204">
        <f>ROUND(IFERROR(SUM(T3204*(VLOOKUP(S3204,API!1:1048576,13,FALSE))),0),2)</f>
        <v>0</v>
      </c>
      <c r="V3204">
        <f>ROUND(SUMIF(Investionen!A4:A5200,S3204,Investionen!G4:G5200),2)</f>
        <v>0</v>
      </c>
      <c r="BA3204" s="53"/>
      <c r="BB3204" s="53">
        <f>ROUND(SUMIF(Transaktionen!A4:A5200,BA3204,Transaktionen!B4:B5200),8)</f>
        <v>0</v>
      </c>
      <c r="BC3204" s="53">
        <f>ROUND(IFERROR(SUM(BB3204*(VLOOKUP(BA3204,API!1:1048576,13,FALSE))),0),2)</f>
        <v>0</v>
      </c>
    </row>
    <row r="3205" spans="18:55" x14ac:dyDescent="0.25">
      <c r="R3205" s="258"/>
      <c r="U3205">
        <f>ROUND(IFERROR(SUM(T3205*(VLOOKUP(S3205,API!1:1048576,13,FALSE))),0),2)</f>
        <v>0</v>
      </c>
      <c r="V3205">
        <f>ROUND(SUMIF(Investionen!A4:A5200,S3205,Investionen!G4:G5200),2)</f>
        <v>0</v>
      </c>
      <c r="BA3205" s="53"/>
      <c r="BB3205" s="53">
        <f>ROUND(SUMIF(Transaktionen!A4:A5200,BA3205,Transaktionen!B4:B5200),8)</f>
        <v>0</v>
      </c>
      <c r="BC3205" s="53">
        <f>ROUND(IFERROR(SUM(BB3205*(VLOOKUP(BA3205,API!1:1048576,13,FALSE))),0),2)</f>
        <v>0</v>
      </c>
    </row>
    <row r="3206" spans="18:55" x14ac:dyDescent="0.25">
      <c r="R3206" s="258"/>
      <c r="U3206">
        <f>ROUND(IFERROR(SUM(T3206*(VLOOKUP(S3206,API!1:1048576,13,FALSE))),0),2)</f>
        <v>0</v>
      </c>
      <c r="V3206">
        <f>ROUND(SUMIF(Investionen!A4:A5200,S3206,Investionen!G4:G5200),2)</f>
        <v>0</v>
      </c>
      <c r="BA3206" s="53"/>
      <c r="BB3206" s="53">
        <f>ROUND(SUMIF(Transaktionen!A4:A5200,BA3206,Transaktionen!B4:B5200),8)</f>
        <v>0</v>
      </c>
      <c r="BC3206" s="53">
        <f>ROUND(IFERROR(SUM(BB3206*(VLOOKUP(BA3206,API!1:1048576,13,FALSE))),0),2)</f>
        <v>0</v>
      </c>
    </row>
    <row r="3207" spans="18:55" x14ac:dyDescent="0.25">
      <c r="R3207" s="258"/>
      <c r="U3207">
        <f>ROUND(IFERROR(SUM(T3207*(VLOOKUP(S3207,API!1:1048576,13,FALSE))),0),2)</f>
        <v>0</v>
      </c>
      <c r="V3207">
        <f>ROUND(SUMIF(Investionen!A4:A5200,S3207,Investionen!G4:G5200),2)</f>
        <v>0</v>
      </c>
      <c r="BA3207" s="53"/>
      <c r="BB3207" s="53">
        <f>ROUND(SUMIF(Transaktionen!A4:A5200,BA3207,Transaktionen!B4:B5200),8)</f>
        <v>0</v>
      </c>
      <c r="BC3207" s="53">
        <f>ROUND(IFERROR(SUM(BB3207*(VLOOKUP(BA3207,API!1:1048576,13,FALSE))),0),2)</f>
        <v>0</v>
      </c>
    </row>
    <row r="3208" spans="18:55" x14ac:dyDescent="0.25">
      <c r="R3208" s="258"/>
      <c r="U3208">
        <f>ROUND(IFERROR(SUM(T3208*(VLOOKUP(S3208,API!1:1048576,13,FALSE))),0),2)</f>
        <v>0</v>
      </c>
      <c r="V3208">
        <f>ROUND(SUMIF(Investionen!A4:A5200,S3208,Investionen!G4:G5200),2)</f>
        <v>0</v>
      </c>
      <c r="BA3208" s="53"/>
      <c r="BB3208" s="53">
        <f>ROUND(SUMIF(Transaktionen!A4:A5200,BA3208,Transaktionen!B4:B5200),8)</f>
        <v>0</v>
      </c>
      <c r="BC3208" s="53">
        <f>ROUND(IFERROR(SUM(BB3208*(VLOOKUP(BA3208,API!1:1048576,13,FALSE))),0),2)</f>
        <v>0</v>
      </c>
    </row>
    <row r="3209" spans="18:55" x14ac:dyDescent="0.25">
      <c r="R3209" s="258"/>
      <c r="U3209">
        <f>ROUND(IFERROR(SUM(T3209*(VLOOKUP(S3209,API!1:1048576,13,FALSE))),0),2)</f>
        <v>0</v>
      </c>
      <c r="V3209">
        <f>ROUND(SUMIF(Investionen!A4:A5200,S3209,Investionen!G4:G5200),2)</f>
        <v>0</v>
      </c>
      <c r="BA3209" s="53"/>
      <c r="BB3209" s="53">
        <f>ROUND(SUMIF(Transaktionen!A4:A5200,BA3209,Transaktionen!B4:B5200),8)</f>
        <v>0</v>
      </c>
      <c r="BC3209" s="53">
        <f>ROUND(IFERROR(SUM(BB3209*(VLOOKUP(BA3209,API!1:1048576,13,FALSE))),0),2)</f>
        <v>0</v>
      </c>
    </row>
    <row r="3210" spans="18:55" x14ac:dyDescent="0.25">
      <c r="R3210" s="258"/>
      <c r="U3210">
        <f>ROUND(IFERROR(SUM(T3210*(VLOOKUP(S3210,API!1:1048576,13,FALSE))),0),2)</f>
        <v>0</v>
      </c>
      <c r="V3210">
        <f>ROUND(SUMIF(Investionen!A4:A5200,S3210,Investionen!G4:G5200),2)</f>
        <v>0</v>
      </c>
      <c r="BA3210" s="53"/>
      <c r="BB3210" s="53">
        <f>ROUND(SUMIF(Transaktionen!A4:A5200,BA3210,Transaktionen!B4:B5200),8)</f>
        <v>0</v>
      </c>
      <c r="BC3210" s="53">
        <f>ROUND(IFERROR(SUM(BB3210*(VLOOKUP(BA3210,API!1:1048576,13,FALSE))),0),2)</f>
        <v>0</v>
      </c>
    </row>
    <row r="3211" spans="18:55" x14ac:dyDescent="0.25">
      <c r="R3211" s="258"/>
      <c r="U3211">
        <f>ROUND(IFERROR(SUM(T3211*(VLOOKUP(S3211,API!1:1048576,13,FALSE))),0),2)</f>
        <v>0</v>
      </c>
      <c r="V3211">
        <f>ROUND(SUMIF(Investionen!A4:A5200,S3211,Investionen!G4:G5200),2)</f>
        <v>0</v>
      </c>
      <c r="BA3211" s="53"/>
      <c r="BB3211" s="53">
        <f>ROUND(SUMIF(Transaktionen!A4:A5200,BA3211,Transaktionen!B4:B5200),8)</f>
        <v>0</v>
      </c>
      <c r="BC3211" s="53">
        <f>ROUND(IFERROR(SUM(BB3211*(VLOOKUP(BA3211,API!1:1048576,13,FALSE))),0),2)</f>
        <v>0</v>
      </c>
    </row>
    <row r="3212" spans="18:55" x14ac:dyDescent="0.25">
      <c r="R3212" s="258"/>
      <c r="U3212">
        <f>ROUND(IFERROR(SUM(T3212*(VLOOKUP(S3212,API!1:1048576,13,FALSE))),0),2)</f>
        <v>0</v>
      </c>
      <c r="V3212">
        <f>ROUND(SUMIF(Investionen!A4:A5200,S3212,Investionen!G4:G5200),2)</f>
        <v>0</v>
      </c>
      <c r="BA3212" s="53"/>
      <c r="BB3212" s="53">
        <f>ROUND(SUMIF(Transaktionen!A4:A5200,BA3212,Transaktionen!B4:B5200),8)</f>
        <v>0</v>
      </c>
      <c r="BC3212" s="53">
        <f>ROUND(IFERROR(SUM(BB3212*(VLOOKUP(BA3212,API!1:1048576,13,FALSE))),0),2)</f>
        <v>0</v>
      </c>
    </row>
    <row r="3213" spans="18:55" x14ac:dyDescent="0.25">
      <c r="R3213" s="258"/>
      <c r="U3213">
        <f>ROUND(IFERROR(SUM(T3213*(VLOOKUP(S3213,API!1:1048576,13,FALSE))),0),2)</f>
        <v>0</v>
      </c>
      <c r="V3213">
        <f>ROUND(SUMIF(Investionen!A4:A5200,S3213,Investionen!G4:G5200),2)</f>
        <v>0</v>
      </c>
      <c r="BA3213" s="53"/>
      <c r="BB3213" s="53">
        <f>ROUND(SUMIF(Transaktionen!A4:A5200,BA3213,Transaktionen!B4:B5200),8)</f>
        <v>0</v>
      </c>
      <c r="BC3213" s="53">
        <f>ROUND(IFERROR(SUM(BB3213*(VLOOKUP(BA3213,API!1:1048576,13,FALSE))),0),2)</f>
        <v>0</v>
      </c>
    </row>
    <row r="3214" spans="18:55" x14ac:dyDescent="0.25">
      <c r="R3214" s="258"/>
      <c r="U3214">
        <f>ROUND(IFERROR(SUM(T3214*(VLOOKUP(S3214,API!1:1048576,13,FALSE))),0),2)</f>
        <v>0</v>
      </c>
      <c r="V3214">
        <f>ROUND(SUMIF(Investionen!A4:A5200,S3214,Investionen!G4:G5200),2)</f>
        <v>0</v>
      </c>
      <c r="BA3214" s="53"/>
      <c r="BB3214" s="53">
        <f>ROUND(SUMIF(Transaktionen!A4:A5200,BA3214,Transaktionen!B4:B5200),8)</f>
        <v>0</v>
      </c>
      <c r="BC3214" s="53">
        <f>ROUND(IFERROR(SUM(BB3214*(VLOOKUP(BA3214,API!1:1048576,13,FALSE))),0),2)</f>
        <v>0</v>
      </c>
    </row>
    <row r="3215" spans="18:55" x14ac:dyDescent="0.25">
      <c r="R3215" s="258"/>
      <c r="U3215">
        <f>ROUND(IFERROR(SUM(T3215*(VLOOKUP(S3215,API!1:1048576,13,FALSE))),0),2)</f>
        <v>0</v>
      </c>
      <c r="V3215">
        <f>ROUND(SUMIF(Investionen!A4:A5200,S3215,Investionen!G4:G5200),2)</f>
        <v>0</v>
      </c>
      <c r="BA3215" s="53"/>
      <c r="BB3215" s="53">
        <f>ROUND(SUMIF(Transaktionen!A4:A5200,BA3215,Transaktionen!B4:B5200),8)</f>
        <v>0</v>
      </c>
      <c r="BC3215" s="53">
        <f>ROUND(IFERROR(SUM(BB3215*(VLOOKUP(BA3215,API!1:1048576,13,FALSE))),0),2)</f>
        <v>0</v>
      </c>
    </row>
    <row r="3216" spans="18:55" x14ac:dyDescent="0.25">
      <c r="R3216" s="258"/>
      <c r="U3216">
        <f>ROUND(IFERROR(SUM(T3216*(VLOOKUP(S3216,API!1:1048576,13,FALSE))),0),2)</f>
        <v>0</v>
      </c>
      <c r="V3216">
        <f>ROUND(SUMIF(Investionen!A4:A5200,S3216,Investionen!G4:G5200),2)</f>
        <v>0</v>
      </c>
      <c r="BA3216" s="53"/>
      <c r="BB3216" s="53">
        <f>ROUND(SUMIF(Transaktionen!A4:A5200,BA3216,Transaktionen!B4:B5200),8)</f>
        <v>0</v>
      </c>
      <c r="BC3216" s="53">
        <f>ROUND(IFERROR(SUM(BB3216*(VLOOKUP(BA3216,API!1:1048576,13,FALSE))),0),2)</f>
        <v>0</v>
      </c>
    </row>
    <row r="3217" spans="18:55" x14ac:dyDescent="0.25">
      <c r="R3217" s="258"/>
      <c r="U3217">
        <f>ROUND(IFERROR(SUM(T3217*(VLOOKUP(S3217,API!1:1048576,13,FALSE))),0),2)</f>
        <v>0</v>
      </c>
      <c r="V3217">
        <f>ROUND(SUMIF(Investionen!A4:A5200,S3217,Investionen!G4:G5200),2)</f>
        <v>0</v>
      </c>
      <c r="BA3217" s="53"/>
      <c r="BB3217" s="53">
        <f>ROUND(SUMIF(Transaktionen!A4:A5200,BA3217,Transaktionen!B4:B5200),8)</f>
        <v>0</v>
      </c>
      <c r="BC3217" s="53">
        <f>ROUND(IFERROR(SUM(BB3217*(VLOOKUP(BA3217,API!1:1048576,13,FALSE))),0),2)</f>
        <v>0</v>
      </c>
    </row>
    <row r="3218" spans="18:55" x14ac:dyDescent="0.25">
      <c r="R3218" s="258"/>
      <c r="U3218">
        <f>ROUND(IFERROR(SUM(T3218*(VLOOKUP(S3218,API!1:1048576,13,FALSE))),0),2)</f>
        <v>0</v>
      </c>
      <c r="V3218">
        <f>ROUND(SUMIF(Investionen!A4:A5200,S3218,Investionen!G4:G5200),2)</f>
        <v>0</v>
      </c>
      <c r="BA3218" s="53"/>
      <c r="BB3218" s="53">
        <f>ROUND(SUMIF(Transaktionen!A4:A5200,BA3218,Transaktionen!B4:B5200),8)</f>
        <v>0</v>
      </c>
      <c r="BC3218" s="53">
        <f>ROUND(IFERROR(SUM(BB3218*(VLOOKUP(BA3218,API!1:1048576,13,FALSE))),0),2)</f>
        <v>0</v>
      </c>
    </row>
    <row r="3219" spans="18:55" x14ac:dyDescent="0.25">
      <c r="R3219" s="258"/>
      <c r="U3219">
        <f>ROUND(IFERROR(SUM(T3219*(VLOOKUP(S3219,API!1:1048576,13,FALSE))),0),2)</f>
        <v>0</v>
      </c>
      <c r="V3219">
        <f>ROUND(SUMIF(Investionen!A4:A5200,S3219,Investionen!G4:G5200),2)</f>
        <v>0</v>
      </c>
      <c r="BA3219" s="53"/>
      <c r="BB3219" s="53">
        <f>ROUND(SUMIF(Transaktionen!A4:A5200,BA3219,Transaktionen!B4:B5200),8)</f>
        <v>0</v>
      </c>
      <c r="BC3219" s="53">
        <f>ROUND(IFERROR(SUM(BB3219*(VLOOKUP(BA3219,API!1:1048576,13,FALSE))),0),2)</f>
        <v>0</v>
      </c>
    </row>
    <row r="3220" spans="18:55" x14ac:dyDescent="0.25">
      <c r="R3220" s="258"/>
      <c r="U3220">
        <f>ROUND(IFERROR(SUM(T3220*(VLOOKUP(S3220,API!1:1048576,13,FALSE))),0),2)</f>
        <v>0</v>
      </c>
      <c r="V3220">
        <f>ROUND(SUMIF(Investionen!A4:A5200,S3220,Investionen!G4:G5200),2)</f>
        <v>0</v>
      </c>
      <c r="BA3220" s="53"/>
      <c r="BB3220" s="53">
        <f>ROUND(SUMIF(Transaktionen!A4:A5200,BA3220,Transaktionen!B4:B5200),8)</f>
        <v>0</v>
      </c>
      <c r="BC3220" s="53">
        <f>ROUND(IFERROR(SUM(BB3220*(VLOOKUP(BA3220,API!1:1048576,13,FALSE))),0),2)</f>
        <v>0</v>
      </c>
    </row>
    <row r="3221" spans="18:55" x14ac:dyDescent="0.25">
      <c r="R3221" s="258"/>
      <c r="U3221">
        <f>ROUND(IFERROR(SUM(T3221*(VLOOKUP(S3221,API!1:1048576,13,FALSE))),0),2)</f>
        <v>0</v>
      </c>
      <c r="V3221">
        <f>ROUND(SUMIF(Investionen!A4:A5200,S3221,Investionen!G4:G5200),2)</f>
        <v>0</v>
      </c>
      <c r="BA3221" s="53"/>
      <c r="BB3221" s="53">
        <f>ROUND(SUMIF(Transaktionen!A4:A5200,BA3221,Transaktionen!B4:B5200),8)</f>
        <v>0</v>
      </c>
      <c r="BC3221" s="53">
        <f>ROUND(IFERROR(SUM(BB3221*(VLOOKUP(BA3221,API!1:1048576,13,FALSE))),0),2)</f>
        <v>0</v>
      </c>
    </row>
    <row r="3222" spans="18:55" x14ac:dyDescent="0.25">
      <c r="R3222" s="258"/>
      <c r="U3222">
        <f>ROUND(IFERROR(SUM(T3222*(VLOOKUP(S3222,API!1:1048576,13,FALSE))),0),2)</f>
        <v>0</v>
      </c>
      <c r="V3222">
        <f>ROUND(SUMIF(Investionen!A4:A5200,S3222,Investionen!G4:G5200),2)</f>
        <v>0</v>
      </c>
      <c r="BA3222" s="53"/>
      <c r="BB3222" s="53">
        <f>ROUND(SUMIF(Transaktionen!A4:A5200,BA3222,Transaktionen!B4:B5200),8)</f>
        <v>0</v>
      </c>
      <c r="BC3222" s="53">
        <f>ROUND(IFERROR(SUM(BB3222*(VLOOKUP(BA3222,API!1:1048576,13,FALSE))),0),2)</f>
        <v>0</v>
      </c>
    </row>
    <row r="3223" spans="18:55" x14ac:dyDescent="0.25">
      <c r="R3223" s="258"/>
      <c r="U3223">
        <f>ROUND(IFERROR(SUM(T3223*(VLOOKUP(S3223,API!1:1048576,13,FALSE))),0),2)</f>
        <v>0</v>
      </c>
      <c r="V3223">
        <f>ROUND(SUMIF(Investionen!A4:A5200,S3223,Investionen!G4:G5200),2)</f>
        <v>0</v>
      </c>
      <c r="BA3223" s="53"/>
      <c r="BB3223" s="53">
        <f>ROUND(SUMIF(Transaktionen!A4:A5200,BA3223,Transaktionen!B4:B5200),8)</f>
        <v>0</v>
      </c>
      <c r="BC3223" s="53">
        <f>ROUND(IFERROR(SUM(BB3223*(VLOOKUP(BA3223,API!1:1048576,13,FALSE))),0),2)</f>
        <v>0</v>
      </c>
    </row>
    <row r="3224" spans="18:55" x14ac:dyDescent="0.25">
      <c r="R3224" s="258"/>
      <c r="U3224">
        <f>ROUND(IFERROR(SUM(T3224*(VLOOKUP(S3224,API!1:1048576,13,FALSE))),0),2)</f>
        <v>0</v>
      </c>
      <c r="V3224">
        <f>ROUND(SUMIF(Investionen!A4:A5200,S3224,Investionen!G4:G5200),2)</f>
        <v>0</v>
      </c>
      <c r="BA3224" s="53"/>
      <c r="BB3224" s="53">
        <f>ROUND(SUMIF(Transaktionen!A4:A5200,BA3224,Transaktionen!B4:B5200),8)</f>
        <v>0</v>
      </c>
      <c r="BC3224" s="53">
        <f>ROUND(IFERROR(SUM(BB3224*(VLOOKUP(BA3224,API!1:1048576,13,FALSE))),0),2)</f>
        <v>0</v>
      </c>
    </row>
    <row r="3225" spans="18:55" x14ac:dyDescent="0.25">
      <c r="R3225" s="258"/>
      <c r="U3225">
        <f>ROUND(IFERROR(SUM(T3225*(VLOOKUP(S3225,API!1:1048576,13,FALSE))),0),2)</f>
        <v>0</v>
      </c>
      <c r="V3225">
        <f>ROUND(SUMIF(Investionen!A4:A5200,S3225,Investionen!G4:G5200),2)</f>
        <v>0</v>
      </c>
      <c r="BA3225" s="53"/>
      <c r="BB3225" s="53">
        <f>ROUND(SUMIF(Transaktionen!A4:A5200,BA3225,Transaktionen!B4:B5200),8)</f>
        <v>0</v>
      </c>
      <c r="BC3225" s="53">
        <f>ROUND(IFERROR(SUM(BB3225*(VLOOKUP(BA3225,API!1:1048576,13,FALSE))),0),2)</f>
        <v>0</v>
      </c>
    </row>
    <row r="3226" spans="18:55" x14ac:dyDescent="0.25">
      <c r="R3226" s="258"/>
      <c r="U3226">
        <f>ROUND(IFERROR(SUM(T3226*(VLOOKUP(S3226,API!1:1048576,13,FALSE))),0),2)</f>
        <v>0</v>
      </c>
      <c r="V3226">
        <f>ROUND(SUMIF(Investionen!A4:A5200,S3226,Investionen!G4:G5200),2)</f>
        <v>0</v>
      </c>
      <c r="BA3226" s="53"/>
      <c r="BB3226" s="53">
        <f>ROUND(SUMIF(Transaktionen!A4:A5200,BA3226,Transaktionen!B4:B5200),8)</f>
        <v>0</v>
      </c>
      <c r="BC3226" s="53">
        <f>ROUND(IFERROR(SUM(BB3226*(VLOOKUP(BA3226,API!1:1048576,13,FALSE))),0),2)</f>
        <v>0</v>
      </c>
    </row>
    <row r="3227" spans="18:55" x14ac:dyDescent="0.25">
      <c r="R3227" s="258"/>
      <c r="U3227">
        <f>ROUND(IFERROR(SUM(T3227*(VLOOKUP(S3227,API!1:1048576,13,FALSE))),0),2)</f>
        <v>0</v>
      </c>
      <c r="V3227">
        <f>ROUND(SUMIF(Investionen!A4:A5200,S3227,Investionen!G4:G5200),2)</f>
        <v>0</v>
      </c>
      <c r="BA3227" s="53"/>
      <c r="BB3227" s="53">
        <f>ROUND(SUMIF(Transaktionen!A4:A5200,BA3227,Transaktionen!B4:B5200),8)</f>
        <v>0</v>
      </c>
      <c r="BC3227" s="53">
        <f>ROUND(IFERROR(SUM(BB3227*(VLOOKUP(BA3227,API!1:1048576,13,FALSE))),0),2)</f>
        <v>0</v>
      </c>
    </row>
    <row r="3228" spans="18:55" x14ac:dyDescent="0.25">
      <c r="R3228" s="258"/>
      <c r="U3228">
        <f>ROUND(IFERROR(SUM(T3228*(VLOOKUP(S3228,API!1:1048576,13,FALSE))),0),2)</f>
        <v>0</v>
      </c>
      <c r="V3228">
        <f>ROUND(SUMIF(Investionen!A4:A5200,S3228,Investionen!G4:G5200),2)</f>
        <v>0</v>
      </c>
      <c r="BA3228" s="53"/>
      <c r="BB3228" s="53">
        <f>ROUND(SUMIF(Transaktionen!A4:A5200,BA3228,Transaktionen!B4:B5200),8)</f>
        <v>0</v>
      </c>
      <c r="BC3228" s="53">
        <f>ROUND(IFERROR(SUM(BB3228*(VLOOKUP(BA3228,API!1:1048576,13,FALSE))),0),2)</f>
        <v>0</v>
      </c>
    </row>
    <row r="3229" spans="18:55" x14ac:dyDescent="0.25">
      <c r="R3229" s="258"/>
      <c r="U3229">
        <f>ROUND(IFERROR(SUM(T3229*(VLOOKUP(S3229,API!1:1048576,13,FALSE))),0),2)</f>
        <v>0</v>
      </c>
      <c r="V3229">
        <f>ROUND(SUMIF(Investionen!A4:A5200,S3229,Investionen!G4:G5200),2)</f>
        <v>0</v>
      </c>
      <c r="BA3229" s="53"/>
      <c r="BB3229" s="53">
        <f>ROUND(SUMIF(Transaktionen!A4:A5200,BA3229,Transaktionen!B4:B5200),8)</f>
        <v>0</v>
      </c>
      <c r="BC3229" s="53">
        <f>ROUND(IFERROR(SUM(BB3229*(VLOOKUP(BA3229,API!1:1048576,13,FALSE))),0),2)</f>
        <v>0</v>
      </c>
    </row>
    <row r="3230" spans="18:55" x14ac:dyDescent="0.25">
      <c r="R3230" s="258"/>
      <c r="U3230">
        <f>ROUND(IFERROR(SUM(T3230*(VLOOKUP(S3230,API!1:1048576,13,FALSE))),0),2)</f>
        <v>0</v>
      </c>
      <c r="V3230">
        <f>ROUND(SUMIF(Investionen!A4:A5200,S3230,Investionen!G4:G5200),2)</f>
        <v>0</v>
      </c>
      <c r="BA3230" s="53"/>
      <c r="BB3230" s="53">
        <f>ROUND(SUMIF(Transaktionen!A4:A5200,BA3230,Transaktionen!B4:B5200),8)</f>
        <v>0</v>
      </c>
      <c r="BC3230" s="53">
        <f>ROUND(IFERROR(SUM(BB3230*(VLOOKUP(BA3230,API!1:1048576,13,FALSE))),0),2)</f>
        <v>0</v>
      </c>
    </row>
    <row r="3231" spans="18:55" x14ac:dyDescent="0.25">
      <c r="R3231" s="258"/>
      <c r="U3231">
        <f>ROUND(IFERROR(SUM(T3231*(VLOOKUP(S3231,API!1:1048576,13,FALSE))),0),2)</f>
        <v>0</v>
      </c>
      <c r="V3231">
        <f>ROUND(SUMIF(Investionen!A4:A5200,S3231,Investionen!G4:G5200),2)</f>
        <v>0</v>
      </c>
      <c r="BA3231" s="53"/>
      <c r="BB3231" s="53">
        <f>ROUND(SUMIF(Transaktionen!A4:A5200,BA3231,Transaktionen!B4:B5200),8)</f>
        <v>0</v>
      </c>
      <c r="BC3231" s="53">
        <f>ROUND(IFERROR(SUM(BB3231*(VLOOKUP(BA3231,API!1:1048576,13,FALSE))),0),2)</f>
        <v>0</v>
      </c>
    </row>
    <row r="3232" spans="18:55" x14ac:dyDescent="0.25">
      <c r="R3232" s="258"/>
      <c r="U3232">
        <f>ROUND(IFERROR(SUM(T3232*(VLOOKUP(S3232,API!1:1048576,13,FALSE))),0),2)</f>
        <v>0</v>
      </c>
      <c r="V3232">
        <f>ROUND(SUMIF(Investionen!A4:A5200,S3232,Investionen!G4:G5200),2)</f>
        <v>0</v>
      </c>
      <c r="BA3232" s="53"/>
      <c r="BB3232" s="53">
        <f>ROUND(SUMIF(Transaktionen!A4:A5200,BA3232,Transaktionen!B4:B5200),8)</f>
        <v>0</v>
      </c>
      <c r="BC3232" s="53">
        <f>ROUND(IFERROR(SUM(BB3232*(VLOOKUP(BA3232,API!1:1048576,13,FALSE))),0),2)</f>
        <v>0</v>
      </c>
    </row>
    <row r="3233" spans="18:55" x14ac:dyDescent="0.25">
      <c r="R3233" s="258"/>
      <c r="U3233">
        <f>ROUND(IFERROR(SUM(T3233*(VLOOKUP(S3233,API!1:1048576,13,FALSE))),0),2)</f>
        <v>0</v>
      </c>
      <c r="V3233">
        <f>ROUND(SUMIF(Investionen!A4:A5200,S3233,Investionen!G4:G5200),2)</f>
        <v>0</v>
      </c>
      <c r="BA3233" s="53"/>
      <c r="BB3233" s="53">
        <f>ROUND(SUMIF(Transaktionen!A4:A5200,BA3233,Transaktionen!B4:B5200),8)</f>
        <v>0</v>
      </c>
      <c r="BC3233" s="53">
        <f>ROUND(IFERROR(SUM(BB3233*(VLOOKUP(BA3233,API!1:1048576,13,FALSE))),0),2)</f>
        <v>0</v>
      </c>
    </row>
    <row r="3234" spans="18:55" x14ac:dyDescent="0.25">
      <c r="R3234" s="258"/>
      <c r="U3234">
        <f>ROUND(IFERROR(SUM(T3234*(VLOOKUP(S3234,API!1:1048576,13,FALSE))),0),2)</f>
        <v>0</v>
      </c>
      <c r="V3234">
        <f>ROUND(SUMIF(Investionen!A4:A5200,S3234,Investionen!G4:G5200),2)</f>
        <v>0</v>
      </c>
      <c r="BA3234" s="53"/>
      <c r="BB3234" s="53">
        <f>ROUND(SUMIF(Transaktionen!A4:A5200,BA3234,Transaktionen!B4:B5200),8)</f>
        <v>0</v>
      </c>
      <c r="BC3234" s="53">
        <f>ROUND(IFERROR(SUM(BB3234*(VLOOKUP(BA3234,API!1:1048576,13,FALSE))),0),2)</f>
        <v>0</v>
      </c>
    </row>
    <row r="3235" spans="18:55" x14ac:dyDescent="0.25">
      <c r="R3235" s="258"/>
      <c r="U3235">
        <f>ROUND(IFERROR(SUM(T3235*(VLOOKUP(S3235,API!1:1048576,13,FALSE))),0),2)</f>
        <v>0</v>
      </c>
      <c r="V3235">
        <f>ROUND(SUMIF(Investionen!A4:A5200,S3235,Investionen!G4:G5200),2)</f>
        <v>0</v>
      </c>
      <c r="BA3235" s="53"/>
      <c r="BB3235" s="53">
        <f>ROUND(SUMIF(Transaktionen!A4:A5200,BA3235,Transaktionen!B4:B5200),8)</f>
        <v>0</v>
      </c>
      <c r="BC3235" s="53">
        <f>ROUND(IFERROR(SUM(BB3235*(VLOOKUP(BA3235,API!1:1048576,13,FALSE))),0),2)</f>
        <v>0</v>
      </c>
    </row>
    <row r="3236" spans="18:55" x14ac:dyDescent="0.25">
      <c r="R3236" s="258"/>
      <c r="U3236">
        <f>ROUND(IFERROR(SUM(T3236*(VLOOKUP(S3236,API!1:1048576,13,FALSE))),0),2)</f>
        <v>0</v>
      </c>
      <c r="V3236">
        <f>ROUND(SUMIF(Investionen!A4:A5200,S3236,Investionen!G4:G5200),2)</f>
        <v>0</v>
      </c>
      <c r="BA3236" s="53"/>
      <c r="BB3236" s="53">
        <f>ROUND(SUMIF(Transaktionen!A4:A5200,BA3236,Transaktionen!B4:B5200),8)</f>
        <v>0</v>
      </c>
      <c r="BC3236" s="53">
        <f>ROUND(IFERROR(SUM(BB3236*(VLOOKUP(BA3236,API!1:1048576,13,FALSE))),0),2)</f>
        <v>0</v>
      </c>
    </row>
    <row r="3237" spans="18:55" x14ac:dyDescent="0.25">
      <c r="R3237" s="258"/>
      <c r="U3237">
        <f>ROUND(IFERROR(SUM(T3237*(VLOOKUP(S3237,API!1:1048576,13,FALSE))),0),2)</f>
        <v>0</v>
      </c>
      <c r="V3237">
        <f>ROUND(SUMIF(Investionen!A4:A5200,S3237,Investionen!G4:G5200),2)</f>
        <v>0</v>
      </c>
      <c r="BA3237" s="53"/>
      <c r="BB3237" s="53">
        <f>ROUND(SUMIF(Transaktionen!A4:A5200,BA3237,Transaktionen!B4:B5200),8)</f>
        <v>0</v>
      </c>
      <c r="BC3237" s="53">
        <f>ROUND(IFERROR(SUM(BB3237*(VLOOKUP(BA3237,API!1:1048576,13,FALSE))),0),2)</f>
        <v>0</v>
      </c>
    </row>
    <row r="3238" spans="18:55" x14ac:dyDescent="0.25">
      <c r="R3238" s="258"/>
      <c r="U3238">
        <f>ROUND(IFERROR(SUM(T3238*(VLOOKUP(S3238,API!1:1048576,13,FALSE))),0),2)</f>
        <v>0</v>
      </c>
      <c r="V3238">
        <f>ROUND(SUMIF(Investionen!A4:A5200,S3238,Investionen!G4:G5200),2)</f>
        <v>0</v>
      </c>
      <c r="BA3238" s="53"/>
      <c r="BB3238" s="53">
        <f>ROUND(SUMIF(Transaktionen!A4:A5200,BA3238,Transaktionen!B4:B5200),8)</f>
        <v>0</v>
      </c>
      <c r="BC3238" s="53">
        <f>ROUND(IFERROR(SUM(BB3238*(VLOOKUP(BA3238,API!1:1048576,13,FALSE))),0),2)</f>
        <v>0</v>
      </c>
    </row>
    <row r="3239" spans="18:55" x14ac:dyDescent="0.25">
      <c r="R3239" s="258"/>
      <c r="U3239">
        <f>ROUND(IFERROR(SUM(T3239*(VLOOKUP(S3239,API!1:1048576,13,FALSE))),0),2)</f>
        <v>0</v>
      </c>
      <c r="V3239">
        <f>ROUND(SUMIF(Investionen!A4:A5200,S3239,Investionen!G4:G5200),2)</f>
        <v>0</v>
      </c>
      <c r="BA3239" s="53"/>
      <c r="BB3239" s="53">
        <f>ROUND(SUMIF(Transaktionen!A4:A5200,BA3239,Transaktionen!B4:B5200),8)</f>
        <v>0</v>
      </c>
      <c r="BC3239" s="53">
        <f>ROUND(IFERROR(SUM(BB3239*(VLOOKUP(BA3239,API!1:1048576,13,FALSE))),0),2)</f>
        <v>0</v>
      </c>
    </row>
    <row r="3240" spans="18:55" x14ac:dyDescent="0.25">
      <c r="R3240" s="258"/>
      <c r="U3240">
        <f>ROUND(IFERROR(SUM(T3240*(VLOOKUP(S3240,API!1:1048576,13,FALSE))),0),2)</f>
        <v>0</v>
      </c>
      <c r="V3240">
        <f>ROUND(SUMIF(Investionen!A4:A5200,S3240,Investionen!G4:G5200),2)</f>
        <v>0</v>
      </c>
      <c r="BA3240" s="53"/>
      <c r="BB3240" s="53">
        <f>ROUND(SUMIF(Transaktionen!A4:A5200,BA3240,Transaktionen!B4:B5200),8)</f>
        <v>0</v>
      </c>
      <c r="BC3240" s="53">
        <f>ROUND(IFERROR(SUM(BB3240*(VLOOKUP(BA3240,API!1:1048576,13,FALSE))),0),2)</f>
        <v>0</v>
      </c>
    </row>
    <row r="3241" spans="18:55" x14ac:dyDescent="0.25">
      <c r="R3241" s="258"/>
      <c r="U3241">
        <f>ROUND(IFERROR(SUM(T3241*(VLOOKUP(S3241,API!1:1048576,13,FALSE))),0),2)</f>
        <v>0</v>
      </c>
      <c r="V3241">
        <f>ROUND(SUMIF(Investionen!A4:A5200,S3241,Investionen!G4:G5200),2)</f>
        <v>0</v>
      </c>
      <c r="BA3241" s="53"/>
      <c r="BB3241" s="53">
        <f>ROUND(SUMIF(Transaktionen!A4:A5200,BA3241,Transaktionen!B4:B5200),8)</f>
        <v>0</v>
      </c>
      <c r="BC3241" s="53">
        <f>ROUND(IFERROR(SUM(BB3241*(VLOOKUP(BA3241,API!1:1048576,13,FALSE))),0),2)</f>
        <v>0</v>
      </c>
    </row>
    <row r="3242" spans="18:55" x14ac:dyDescent="0.25">
      <c r="R3242" s="258"/>
      <c r="U3242">
        <f>ROUND(IFERROR(SUM(T3242*(VLOOKUP(S3242,API!1:1048576,13,FALSE))),0),2)</f>
        <v>0</v>
      </c>
      <c r="V3242">
        <f>ROUND(SUMIF(Investionen!A4:A5200,S3242,Investionen!G4:G5200),2)</f>
        <v>0</v>
      </c>
      <c r="BA3242" s="53"/>
      <c r="BB3242" s="53">
        <f>ROUND(SUMIF(Transaktionen!A4:A5200,BA3242,Transaktionen!B4:B5200),8)</f>
        <v>0</v>
      </c>
      <c r="BC3242" s="53">
        <f>ROUND(IFERROR(SUM(BB3242*(VLOOKUP(BA3242,API!1:1048576,13,FALSE))),0),2)</f>
        <v>0</v>
      </c>
    </row>
    <row r="3243" spans="18:55" x14ac:dyDescent="0.25">
      <c r="R3243" s="258"/>
      <c r="U3243">
        <f>ROUND(IFERROR(SUM(T3243*(VLOOKUP(S3243,API!1:1048576,13,FALSE))),0),2)</f>
        <v>0</v>
      </c>
      <c r="V3243">
        <f>ROUND(SUMIF(Investionen!A4:A5200,S3243,Investionen!G4:G5200),2)</f>
        <v>0</v>
      </c>
      <c r="BA3243" s="53"/>
      <c r="BB3243" s="53">
        <f>ROUND(SUMIF(Transaktionen!A4:A5200,BA3243,Transaktionen!B4:B5200),8)</f>
        <v>0</v>
      </c>
      <c r="BC3243" s="53">
        <f>ROUND(IFERROR(SUM(BB3243*(VLOOKUP(BA3243,API!1:1048576,13,FALSE))),0),2)</f>
        <v>0</v>
      </c>
    </row>
    <row r="3244" spans="18:55" x14ac:dyDescent="0.25">
      <c r="R3244" s="258"/>
      <c r="U3244">
        <f>ROUND(IFERROR(SUM(T3244*(VLOOKUP(S3244,API!1:1048576,13,FALSE))),0),2)</f>
        <v>0</v>
      </c>
      <c r="V3244">
        <f>ROUND(SUMIF(Investionen!A4:A5200,S3244,Investionen!G4:G5200),2)</f>
        <v>0</v>
      </c>
      <c r="BA3244" s="53"/>
      <c r="BB3244" s="53">
        <f>ROUND(SUMIF(Transaktionen!A4:A5200,BA3244,Transaktionen!B4:B5200),8)</f>
        <v>0</v>
      </c>
      <c r="BC3244" s="53">
        <f>ROUND(IFERROR(SUM(BB3244*(VLOOKUP(BA3244,API!1:1048576,13,FALSE))),0),2)</f>
        <v>0</v>
      </c>
    </row>
    <row r="3245" spans="18:55" x14ac:dyDescent="0.25">
      <c r="R3245" s="258"/>
      <c r="U3245">
        <f>ROUND(IFERROR(SUM(T3245*(VLOOKUP(S3245,API!1:1048576,13,FALSE))),0),2)</f>
        <v>0</v>
      </c>
      <c r="V3245">
        <f>ROUND(SUMIF(Investionen!A4:A5200,S3245,Investionen!G4:G5200),2)</f>
        <v>0</v>
      </c>
      <c r="BA3245" s="53"/>
      <c r="BB3245" s="53">
        <f>ROUND(SUMIF(Transaktionen!A4:A5200,BA3245,Transaktionen!B4:B5200),8)</f>
        <v>0</v>
      </c>
      <c r="BC3245" s="53">
        <f>ROUND(IFERROR(SUM(BB3245*(VLOOKUP(BA3245,API!1:1048576,13,FALSE))),0),2)</f>
        <v>0</v>
      </c>
    </row>
    <row r="3246" spans="18:55" x14ac:dyDescent="0.25">
      <c r="R3246" s="258"/>
      <c r="U3246">
        <f>ROUND(IFERROR(SUM(T3246*(VLOOKUP(S3246,API!1:1048576,13,FALSE))),0),2)</f>
        <v>0</v>
      </c>
      <c r="V3246">
        <f>ROUND(SUMIF(Investionen!A4:A5200,S3246,Investionen!G4:G5200),2)</f>
        <v>0</v>
      </c>
      <c r="BA3246" s="53"/>
      <c r="BB3246" s="53">
        <f>ROUND(SUMIF(Transaktionen!A4:A5200,BA3246,Transaktionen!B4:B5200),8)</f>
        <v>0</v>
      </c>
      <c r="BC3246" s="53">
        <f>ROUND(IFERROR(SUM(BB3246*(VLOOKUP(BA3246,API!1:1048576,13,FALSE))),0),2)</f>
        <v>0</v>
      </c>
    </row>
    <row r="3247" spans="18:55" x14ac:dyDescent="0.25">
      <c r="R3247" s="258"/>
      <c r="U3247">
        <f>ROUND(IFERROR(SUM(T3247*(VLOOKUP(S3247,API!1:1048576,13,FALSE))),0),2)</f>
        <v>0</v>
      </c>
      <c r="V3247">
        <f>ROUND(SUMIF(Investionen!A4:A5200,S3247,Investionen!G4:G5200),2)</f>
        <v>0</v>
      </c>
      <c r="BA3247" s="53"/>
      <c r="BB3247" s="53">
        <f>ROUND(SUMIF(Transaktionen!A4:A5200,BA3247,Transaktionen!B4:B5200),8)</f>
        <v>0</v>
      </c>
      <c r="BC3247" s="53">
        <f>ROUND(IFERROR(SUM(BB3247*(VLOOKUP(BA3247,API!1:1048576,13,FALSE))),0),2)</f>
        <v>0</v>
      </c>
    </row>
    <row r="3248" spans="18:55" x14ac:dyDescent="0.25">
      <c r="R3248" s="258"/>
      <c r="U3248">
        <f>ROUND(IFERROR(SUM(T3248*(VLOOKUP(S3248,API!1:1048576,13,FALSE))),0),2)</f>
        <v>0</v>
      </c>
      <c r="V3248">
        <f>ROUND(SUMIF(Investionen!A4:A5200,S3248,Investionen!G4:G5200),2)</f>
        <v>0</v>
      </c>
      <c r="BA3248" s="53"/>
      <c r="BB3248" s="53">
        <f>ROUND(SUMIF(Transaktionen!A4:A5200,BA3248,Transaktionen!B4:B5200),8)</f>
        <v>0</v>
      </c>
      <c r="BC3248" s="53">
        <f>ROUND(IFERROR(SUM(BB3248*(VLOOKUP(BA3248,API!1:1048576,13,FALSE))),0),2)</f>
        <v>0</v>
      </c>
    </row>
    <row r="3249" spans="18:55" x14ac:dyDescent="0.25">
      <c r="R3249" s="258"/>
      <c r="U3249">
        <f>ROUND(IFERROR(SUM(T3249*(VLOOKUP(S3249,API!1:1048576,13,FALSE))),0),2)</f>
        <v>0</v>
      </c>
      <c r="V3249">
        <f>ROUND(SUMIF(Investionen!A4:A5200,S3249,Investionen!G4:G5200),2)</f>
        <v>0</v>
      </c>
      <c r="BA3249" s="53"/>
      <c r="BB3249" s="53">
        <f>ROUND(SUMIF(Transaktionen!A4:A5200,BA3249,Transaktionen!B4:B5200),8)</f>
        <v>0</v>
      </c>
      <c r="BC3249" s="53">
        <f>ROUND(IFERROR(SUM(BB3249*(VLOOKUP(BA3249,API!1:1048576,13,FALSE))),0),2)</f>
        <v>0</v>
      </c>
    </row>
    <row r="3250" spans="18:55" x14ac:dyDescent="0.25">
      <c r="R3250" s="258"/>
      <c r="U3250">
        <f>ROUND(IFERROR(SUM(T3250*(VLOOKUP(S3250,API!1:1048576,13,FALSE))),0),2)</f>
        <v>0</v>
      </c>
      <c r="V3250">
        <f>ROUND(SUMIF(Investionen!A4:A5200,S3250,Investionen!G4:G5200),2)</f>
        <v>0</v>
      </c>
      <c r="BA3250" s="53"/>
      <c r="BB3250" s="53">
        <f>ROUND(SUMIF(Transaktionen!A4:A5200,BA3250,Transaktionen!B4:B5200),8)</f>
        <v>0</v>
      </c>
      <c r="BC3250" s="53">
        <f>ROUND(IFERROR(SUM(BB3250*(VLOOKUP(BA3250,API!1:1048576,13,FALSE))),0),2)</f>
        <v>0</v>
      </c>
    </row>
    <row r="3251" spans="18:55" x14ac:dyDescent="0.25">
      <c r="R3251" s="258"/>
      <c r="U3251">
        <f>ROUND(IFERROR(SUM(T3251*(VLOOKUP(S3251,API!1:1048576,13,FALSE))),0),2)</f>
        <v>0</v>
      </c>
      <c r="V3251">
        <f>ROUND(SUMIF(Investionen!A4:A5200,S3251,Investionen!G4:G5200),2)</f>
        <v>0</v>
      </c>
      <c r="BA3251" s="53"/>
      <c r="BB3251" s="53">
        <f>ROUND(SUMIF(Transaktionen!A4:A5200,BA3251,Transaktionen!B4:B5200),8)</f>
        <v>0</v>
      </c>
      <c r="BC3251" s="53">
        <f>ROUND(IFERROR(SUM(BB3251*(VLOOKUP(BA3251,API!1:1048576,13,FALSE))),0),2)</f>
        <v>0</v>
      </c>
    </row>
    <row r="3252" spans="18:55" x14ac:dyDescent="0.25">
      <c r="R3252" s="258"/>
      <c r="U3252">
        <f>ROUND(IFERROR(SUM(T3252*(VLOOKUP(S3252,API!1:1048576,13,FALSE))),0),2)</f>
        <v>0</v>
      </c>
      <c r="V3252">
        <f>ROUND(SUMIF(Investionen!A4:A5200,S3252,Investionen!G4:G5200),2)</f>
        <v>0</v>
      </c>
      <c r="BA3252" s="53"/>
      <c r="BB3252" s="53">
        <f>ROUND(SUMIF(Transaktionen!A4:A5200,BA3252,Transaktionen!B4:B5200),8)</f>
        <v>0</v>
      </c>
      <c r="BC3252" s="53">
        <f>ROUND(IFERROR(SUM(BB3252*(VLOOKUP(BA3252,API!1:1048576,13,FALSE))),0),2)</f>
        <v>0</v>
      </c>
    </row>
    <row r="3253" spans="18:55" x14ac:dyDescent="0.25">
      <c r="R3253" s="258"/>
      <c r="U3253">
        <f>ROUND(IFERROR(SUM(T3253*(VLOOKUP(S3253,API!1:1048576,13,FALSE))),0),2)</f>
        <v>0</v>
      </c>
      <c r="V3253">
        <f>ROUND(SUMIF(Investionen!A4:A5200,S3253,Investionen!G4:G5200),2)</f>
        <v>0</v>
      </c>
      <c r="BA3253" s="53"/>
      <c r="BB3253" s="53">
        <f>ROUND(SUMIF(Transaktionen!A4:A5200,BA3253,Transaktionen!B4:B5200),8)</f>
        <v>0</v>
      </c>
      <c r="BC3253" s="53">
        <f>ROUND(IFERROR(SUM(BB3253*(VLOOKUP(BA3253,API!1:1048576,13,FALSE))),0),2)</f>
        <v>0</v>
      </c>
    </row>
    <row r="3254" spans="18:55" x14ac:dyDescent="0.25">
      <c r="R3254" s="258"/>
      <c r="U3254">
        <f>ROUND(IFERROR(SUM(T3254*(VLOOKUP(S3254,API!1:1048576,13,FALSE))),0),2)</f>
        <v>0</v>
      </c>
      <c r="V3254">
        <f>ROUND(SUMIF(Investionen!A4:A5200,S3254,Investionen!G4:G5200),2)</f>
        <v>0</v>
      </c>
      <c r="BA3254" s="53"/>
      <c r="BB3254" s="53">
        <f>ROUND(SUMIF(Transaktionen!A4:A5200,BA3254,Transaktionen!B4:B5200),8)</f>
        <v>0</v>
      </c>
      <c r="BC3254" s="53">
        <f>ROUND(IFERROR(SUM(BB3254*(VLOOKUP(BA3254,API!1:1048576,13,FALSE))),0),2)</f>
        <v>0</v>
      </c>
    </row>
    <row r="3255" spans="18:55" x14ac:dyDescent="0.25">
      <c r="R3255" s="258"/>
      <c r="U3255">
        <f>ROUND(IFERROR(SUM(T3255*(VLOOKUP(S3255,API!1:1048576,13,FALSE))),0),2)</f>
        <v>0</v>
      </c>
      <c r="V3255">
        <f>ROUND(SUMIF(Investionen!A4:A5200,S3255,Investionen!G4:G5200),2)</f>
        <v>0</v>
      </c>
      <c r="BA3255" s="53"/>
      <c r="BB3255" s="53">
        <f>ROUND(SUMIF(Transaktionen!A4:A5200,BA3255,Transaktionen!B4:B5200),8)</f>
        <v>0</v>
      </c>
      <c r="BC3255" s="53">
        <f>ROUND(IFERROR(SUM(BB3255*(VLOOKUP(BA3255,API!1:1048576,13,FALSE))),0),2)</f>
        <v>0</v>
      </c>
    </row>
    <row r="3256" spans="18:55" x14ac:dyDescent="0.25">
      <c r="R3256" s="258"/>
      <c r="U3256">
        <f>ROUND(IFERROR(SUM(T3256*(VLOOKUP(S3256,API!1:1048576,13,FALSE))),0),2)</f>
        <v>0</v>
      </c>
      <c r="V3256">
        <f>ROUND(SUMIF(Investionen!A4:A5200,S3256,Investionen!G4:G5200),2)</f>
        <v>0</v>
      </c>
      <c r="BA3256" s="53"/>
      <c r="BB3256" s="53">
        <f>ROUND(SUMIF(Transaktionen!A4:A5200,BA3256,Transaktionen!B4:B5200),8)</f>
        <v>0</v>
      </c>
      <c r="BC3256" s="53">
        <f>ROUND(IFERROR(SUM(BB3256*(VLOOKUP(BA3256,API!1:1048576,13,FALSE))),0),2)</f>
        <v>0</v>
      </c>
    </row>
    <row r="3257" spans="18:55" x14ac:dyDescent="0.25">
      <c r="R3257" s="258"/>
      <c r="U3257">
        <f>ROUND(IFERROR(SUM(T3257*(VLOOKUP(S3257,API!1:1048576,13,FALSE))),0),2)</f>
        <v>0</v>
      </c>
      <c r="V3257">
        <f>ROUND(SUMIF(Investionen!A4:A5200,S3257,Investionen!G4:G5200),2)</f>
        <v>0</v>
      </c>
      <c r="BA3257" s="53"/>
      <c r="BB3257" s="53">
        <f>ROUND(SUMIF(Transaktionen!A4:A5200,BA3257,Transaktionen!B4:B5200),8)</f>
        <v>0</v>
      </c>
      <c r="BC3257" s="53">
        <f>ROUND(IFERROR(SUM(BB3257*(VLOOKUP(BA3257,API!1:1048576,13,FALSE))),0),2)</f>
        <v>0</v>
      </c>
    </row>
    <row r="3258" spans="18:55" x14ac:dyDescent="0.25">
      <c r="R3258" s="258"/>
      <c r="U3258">
        <f>ROUND(IFERROR(SUM(T3258*(VLOOKUP(S3258,API!1:1048576,13,FALSE))),0),2)</f>
        <v>0</v>
      </c>
      <c r="V3258">
        <f>ROUND(SUMIF(Investionen!A4:A5200,S3258,Investionen!G4:G5200),2)</f>
        <v>0</v>
      </c>
      <c r="BA3258" s="53"/>
      <c r="BB3258" s="53">
        <f>ROUND(SUMIF(Transaktionen!A4:A5200,BA3258,Transaktionen!B4:B5200),8)</f>
        <v>0</v>
      </c>
      <c r="BC3258" s="53">
        <f>ROUND(IFERROR(SUM(BB3258*(VLOOKUP(BA3258,API!1:1048576,13,FALSE))),0),2)</f>
        <v>0</v>
      </c>
    </row>
    <row r="3259" spans="18:55" x14ac:dyDescent="0.25">
      <c r="R3259" s="258"/>
      <c r="U3259">
        <f>ROUND(IFERROR(SUM(T3259*(VLOOKUP(S3259,API!1:1048576,13,FALSE))),0),2)</f>
        <v>0</v>
      </c>
      <c r="V3259">
        <f>ROUND(SUMIF(Investionen!A4:A5200,S3259,Investionen!G4:G5200),2)</f>
        <v>0</v>
      </c>
      <c r="BA3259" s="53"/>
      <c r="BB3259" s="53">
        <f>ROUND(SUMIF(Transaktionen!A4:A5200,BA3259,Transaktionen!B4:B5200),8)</f>
        <v>0</v>
      </c>
      <c r="BC3259" s="53">
        <f>ROUND(IFERROR(SUM(BB3259*(VLOOKUP(BA3259,API!1:1048576,13,FALSE))),0),2)</f>
        <v>0</v>
      </c>
    </row>
    <row r="3260" spans="18:55" x14ac:dyDescent="0.25">
      <c r="R3260" s="258"/>
      <c r="U3260">
        <f>ROUND(IFERROR(SUM(T3260*(VLOOKUP(S3260,API!1:1048576,13,FALSE))),0),2)</f>
        <v>0</v>
      </c>
      <c r="V3260">
        <f>ROUND(SUMIF(Investionen!A4:A5200,S3260,Investionen!G4:G5200),2)</f>
        <v>0</v>
      </c>
      <c r="BA3260" s="53"/>
      <c r="BB3260" s="53">
        <f>ROUND(SUMIF(Transaktionen!A4:A5200,BA3260,Transaktionen!B4:B5200),8)</f>
        <v>0</v>
      </c>
      <c r="BC3260" s="53">
        <f>ROUND(IFERROR(SUM(BB3260*(VLOOKUP(BA3260,API!1:1048576,13,FALSE))),0),2)</f>
        <v>0</v>
      </c>
    </row>
    <row r="3261" spans="18:55" x14ac:dyDescent="0.25">
      <c r="R3261" s="258"/>
      <c r="U3261">
        <f>ROUND(IFERROR(SUM(T3261*(VLOOKUP(S3261,API!1:1048576,13,FALSE))),0),2)</f>
        <v>0</v>
      </c>
      <c r="V3261">
        <f>ROUND(SUMIF(Investionen!A4:A5200,S3261,Investionen!G4:G5200),2)</f>
        <v>0</v>
      </c>
      <c r="BA3261" s="53"/>
      <c r="BB3261" s="53">
        <f>ROUND(SUMIF(Transaktionen!A4:A5200,BA3261,Transaktionen!B4:B5200),8)</f>
        <v>0</v>
      </c>
      <c r="BC3261" s="53">
        <f>ROUND(IFERROR(SUM(BB3261*(VLOOKUP(BA3261,API!1:1048576,13,FALSE))),0),2)</f>
        <v>0</v>
      </c>
    </row>
    <row r="3262" spans="18:55" x14ac:dyDescent="0.25">
      <c r="R3262" s="258"/>
      <c r="U3262">
        <f>ROUND(IFERROR(SUM(T3262*(VLOOKUP(S3262,API!1:1048576,13,FALSE))),0),2)</f>
        <v>0</v>
      </c>
      <c r="V3262">
        <f>ROUND(SUMIF(Investionen!A4:A5200,S3262,Investionen!G4:G5200),2)</f>
        <v>0</v>
      </c>
      <c r="BA3262" s="53"/>
      <c r="BB3262" s="53">
        <f>ROUND(SUMIF(Transaktionen!A4:A5200,BA3262,Transaktionen!B4:B5200),8)</f>
        <v>0</v>
      </c>
      <c r="BC3262" s="53">
        <f>ROUND(IFERROR(SUM(BB3262*(VLOOKUP(BA3262,API!1:1048576,13,FALSE))),0),2)</f>
        <v>0</v>
      </c>
    </row>
    <row r="3263" spans="18:55" x14ac:dyDescent="0.25">
      <c r="R3263" s="258"/>
      <c r="U3263">
        <f>ROUND(IFERROR(SUM(T3263*(VLOOKUP(S3263,API!1:1048576,13,FALSE))),0),2)</f>
        <v>0</v>
      </c>
      <c r="V3263">
        <f>ROUND(SUMIF(Investionen!A4:A5200,S3263,Investionen!G4:G5200),2)</f>
        <v>0</v>
      </c>
      <c r="BA3263" s="53"/>
      <c r="BB3263" s="53">
        <f>ROUND(SUMIF(Transaktionen!A4:A5200,BA3263,Transaktionen!B4:B5200),8)</f>
        <v>0</v>
      </c>
      <c r="BC3263" s="53">
        <f>ROUND(IFERROR(SUM(BB3263*(VLOOKUP(BA3263,API!1:1048576,13,FALSE))),0),2)</f>
        <v>0</v>
      </c>
    </row>
    <row r="3264" spans="18:55" x14ac:dyDescent="0.25">
      <c r="R3264" s="258"/>
      <c r="U3264">
        <f>ROUND(IFERROR(SUM(T3264*(VLOOKUP(S3264,API!1:1048576,13,FALSE))),0),2)</f>
        <v>0</v>
      </c>
      <c r="V3264">
        <f>ROUND(SUMIF(Investionen!A4:A5200,S3264,Investionen!G4:G5200),2)</f>
        <v>0</v>
      </c>
      <c r="BA3264" s="53"/>
      <c r="BB3264" s="53">
        <f>ROUND(SUMIF(Transaktionen!A4:A5200,BA3264,Transaktionen!B4:B5200),8)</f>
        <v>0</v>
      </c>
      <c r="BC3264" s="53">
        <f>ROUND(IFERROR(SUM(BB3264*(VLOOKUP(BA3264,API!1:1048576,13,FALSE))),0),2)</f>
        <v>0</v>
      </c>
    </row>
    <row r="3265" spans="18:55" x14ac:dyDescent="0.25">
      <c r="R3265" s="258"/>
      <c r="U3265">
        <f>ROUND(IFERROR(SUM(T3265*(VLOOKUP(S3265,API!1:1048576,13,FALSE))),0),2)</f>
        <v>0</v>
      </c>
      <c r="V3265">
        <f>ROUND(SUMIF(Investionen!A4:A5200,S3265,Investionen!G4:G5200),2)</f>
        <v>0</v>
      </c>
      <c r="BA3265" s="53"/>
      <c r="BB3265" s="53">
        <f>ROUND(SUMIF(Transaktionen!A4:A5200,BA3265,Transaktionen!B4:B5200),8)</f>
        <v>0</v>
      </c>
      <c r="BC3265" s="53">
        <f>ROUND(IFERROR(SUM(BB3265*(VLOOKUP(BA3265,API!1:1048576,13,FALSE))),0),2)</f>
        <v>0</v>
      </c>
    </row>
    <row r="3266" spans="18:55" x14ac:dyDescent="0.25">
      <c r="R3266" s="258"/>
      <c r="U3266">
        <f>ROUND(IFERROR(SUM(T3266*(VLOOKUP(S3266,API!1:1048576,13,FALSE))),0),2)</f>
        <v>0</v>
      </c>
      <c r="V3266">
        <f>ROUND(SUMIF(Investionen!A4:A5200,S3266,Investionen!G4:G5200),2)</f>
        <v>0</v>
      </c>
      <c r="BA3266" s="53"/>
      <c r="BB3266" s="53">
        <f>ROUND(SUMIF(Transaktionen!A4:A5200,BA3266,Transaktionen!B4:B5200),8)</f>
        <v>0</v>
      </c>
      <c r="BC3266" s="53">
        <f>ROUND(IFERROR(SUM(BB3266*(VLOOKUP(BA3266,API!1:1048576,13,FALSE))),0),2)</f>
        <v>0</v>
      </c>
    </row>
    <row r="3267" spans="18:55" x14ac:dyDescent="0.25">
      <c r="R3267" s="258"/>
      <c r="U3267">
        <f>ROUND(IFERROR(SUM(T3267*(VLOOKUP(S3267,API!1:1048576,13,FALSE))),0),2)</f>
        <v>0</v>
      </c>
      <c r="V3267">
        <f>ROUND(SUMIF(Investionen!A4:A5200,S3267,Investionen!G4:G5200),2)</f>
        <v>0</v>
      </c>
      <c r="BA3267" s="53"/>
      <c r="BB3267" s="53">
        <f>ROUND(SUMIF(Transaktionen!A4:A5200,BA3267,Transaktionen!B4:B5200),8)</f>
        <v>0</v>
      </c>
      <c r="BC3267" s="53">
        <f>ROUND(IFERROR(SUM(BB3267*(VLOOKUP(BA3267,API!1:1048576,13,FALSE))),0),2)</f>
        <v>0</v>
      </c>
    </row>
    <row r="3268" spans="18:55" x14ac:dyDescent="0.25">
      <c r="R3268" s="258"/>
      <c r="U3268">
        <f>ROUND(IFERROR(SUM(T3268*(VLOOKUP(S3268,API!1:1048576,13,FALSE))),0),2)</f>
        <v>0</v>
      </c>
      <c r="V3268">
        <f>ROUND(SUMIF(Investionen!A4:A5200,S3268,Investionen!G4:G5200),2)</f>
        <v>0</v>
      </c>
      <c r="BA3268" s="53"/>
      <c r="BB3268" s="53">
        <f>ROUND(SUMIF(Transaktionen!A4:A5200,BA3268,Transaktionen!B4:B5200),8)</f>
        <v>0</v>
      </c>
      <c r="BC3268" s="53">
        <f>ROUND(IFERROR(SUM(BB3268*(VLOOKUP(BA3268,API!1:1048576,13,FALSE))),0),2)</f>
        <v>0</v>
      </c>
    </row>
    <row r="3269" spans="18:55" x14ac:dyDescent="0.25">
      <c r="R3269" s="258"/>
      <c r="U3269">
        <f>ROUND(IFERROR(SUM(T3269*(VLOOKUP(S3269,API!1:1048576,13,FALSE))),0),2)</f>
        <v>0</v>
      </c>
      <c r="V3269">
        <f>ROUND(SUMIF(Investionen!A4:A5200,S3269,Investionen!G4:G5200),2)</f>
        <v>0</v>
      </c>
      <c r="BA3269" s="53"/>
      <c r="BB3269" s="53">
        <f>ROUND(SUMIF(Transaktionen!A4:A5200,BA3269,Transaktionen!B4:B5200),8)</f>
        <v>0</v>
      </c>
      <c r="BC3269" s="53">
        <f>ROUND(IFERROR(SUM(BB3269*(VLOOKUP(BA3269,API!1:1048576,13,FALSE))),0),2)</f>
        <v>0</v>
      </c>
    </row>
    <row r="3270" spans="18:55" x14ac:dyDescent="0.25">
      <c r="R3270" s="258"/>
      <c r="U3270">
        <f>ROUND(IFERROR(SUM(T3270*(VLOOKUP(S3270,API!1:1048576,13,FALSE))),0),2)</f>
        <v>0</v>
      </c>
      <c r="V3270">
        <f>ROUND(SUMIF(Investionen!A4:A5200,S3270,Investionen!G4:G5200),2)</f>
        <v>0</v>
      </c>
      <c r="BA3270" s="53"/>
      <c r="BB3270" s="53">
        <f>ROUND(SUMIF(Transaktionen!A4:A5200,BA3270,Transaktionen!B4:B5200),8)</f>
        <v>0</v>
      </c>
      <c r="BC3270" s="53">
        <f>ROUND(IFERROR(SUM(BB3270*(VLOOKUP(BA3270,API!1:1048576,13,FALSE))),0),2)</f>
        <v>0</v>
      </c>
    </row>
    <row r="3271" spans="18:55" x14ac:dyDescent="0.25">
      <c r="R3271" s="258"/>
      <c r="U3271">
        <f>ROUND(IFERROR(SUM(T3271*(VLOOKUP(S3271,API!1:1048576,13,FALSE))),0),2)</f>
        <v>0</v>
      </c>
      <c r="V3271">
        <f>ROUND(SUMIF(Investionen!A4:A5200,S3271,Investionen!G4:G5200),2)</f>
        <v>0</v>
      </c>
      <c r="BA3271" s="53"/>
      <c r="BB3271" s="53">
        <f>ROUND(SUMIF(Transaktionen!A4:A5200,BA3271,Transaktionen!B4:B5200),8)</f>
        <v>0</v>
      </c>
      <c r="BC3271" s="53">
        <f>ROUND(IFERROR(SUM(BB3271*(VLOOKUP(BA3271,API!1:1048576,13,FALSE))),0),2)</f>
        <v>0</v>
      </c>
    </row>
    <row r="3272" spans="18:55" x14ac:dyDescent="0.25">
      <c r="R3272" s="258"/>
      <c r="U3272">
        <f>ROUND(IFERROR(SUM(T3272*(VLOOKUP(S3272,API!1:1048576,13,FALSE))),0),2)</f>
        <v>0</v>
      </c>
      <c r="V3272">
        <f>ROUND(SUMIF(Investionen!A4:A5200,S3272,Investionen!G4:G5200),2)</f>
        <v>0</v>
      </c>
      <c r="BA3272" s="53"/>
      <c r="BB3272" s="53">
        <f>ROUND(SUMIF(Transaktionen!A4:A5200,BA3272,Transaktionen!B4:B5200),8)</f>
        <v>0</v>
      </c>
      <c r="BC3272" s="53">
        <f>ROUND(IFERROR(SUM(BB3272*(VLOOKUP(BA3272,API!1:1048576,13,FALSE))),0),2)</f>
        <v>0</v>
      </c>
    </row>
    <row r="3273" spans="18:55" x14ac:dyDescent="0.25">
      <c r="R3273" s="258"/>
      <c r="U3273">
        <f>ROUND(IFERROR(SUM(T3273*(VLOOKUP(S3273,API!1:1048576,13,FALSE))),0),2)</f>
        <v>0</v>
      </c>
      <c r="V3273">
        <f>ROUND(SUMIF(Investionen!A4:A5200,S3273,Investionen!G4:G5200),2)</f>
        <v>0</v>
      </c>
      <c r="BA3273" s="53"/>
      <c r="BB3273" s="53">
        <f>ROUND(SUMIF(Transaktionen!A4:A5200,BA3273,Transaktionen!B4:B5200),8)</f>
        <v>0</v>
      </c>
      <c r="BC3273" s="53">
        <f>ROUND(IFERROR(SUM(BB3273*(VLOOKUP(BA3273,API!1:1048576,13,FALSE))),0),2)</f>
        <v>0</v>
      </c>
    </row>
    <row r="3274" spans="18:55" x14ac:dyDescent="0.25">
      <c r="R3274" s="258"/>
      <c r="U3274">
        <f>ROUND(IFERROR(SUM(T3274*(VLOOKUP(S3274,API!1:1048576,13,FALSE))),0),2)</f>
        <v>0</v>
      </c>
      <c r="V3274">
        <f>ROUND(SUMIF(Investionen!A4:A5200,S3274,Investionen!G4:G5200),2)</f>
        <v>0</v>
      </c>
      <c r="BA3274" s="53"/>
      <c r="BB3274" s="53">
        <f>ROUND(SUMIF(Transaktionen!A4:A5200,BA3274,Transaktionen!B4:B5200),8)</f>
        <v>0</v>
      </c>
      <c r="BC3274" s="53">
        <f>ROUND(IFERROR(SUM(BB3274*(VLOOKUP(BA3274,API!1:1048576,13,FALSE))),0),2)</f>
        <v>0</v>
      </c>
    </row>
    <row r="3275" spans="18:55" x14ac:dyDescent="0.25">
      <c r="R3275" s="258"/>
      <c r="U3275">
        <f>ROUND(IFERROR(SUM(T3275*(VLOOKUP(S3275,API!1:1048576,13,FALSE))),0),2)</f>
        <v>0</v>
      </c>
      <c r="V3275">
        <f>ROUND(SUMIF(Investionen!A4:A5200,S3275,Investionen!G4:G5200),2)</f>
        <v>0</v>
      </c>
      <c r="BA3275" s="53"/>
      <c r="BB3275" s="53">
        <f>ROUND(SUMIF(Transaktionen!A4:A5200,BA3275,Transaktionen!B4:B5200),8)</f>
        <v>0</v>
      </c>
      <c r="BC3275" s="53">
        <f>ROUND(IFERROR(SUM(BB3275*(VLOOKUP(BA3275,API!1:1048576,13,FALSE))),0),2)</f>
        <v>0</v>
      </c>
    </row>
    <row r="3276" spans="18:55" x14ac:dyDescent="0.25">
      <c r="R3276" s="258"/>
      <c r="U3276">
        <f>ROUND(IFERROR(SUM(T3276*(VLOOKUP(S3276,API!1:1048576,13,FALSE))),0),2)</f>
        <v>0</v>
      </c>
      <c r="V3276">
        <f>ROUND(SUMIF(Investionen!A4:A5200,S3276,Investionen!G4:G5200),2)</f>
        <v>0</v>
      </c>
      <c r="BA3276" s="53"/>
      <c r="BB3276" s="53">
        <f>ROUND(SUMIF(Transaktionen!A4:A5200,BA3276,Transaktionen!B4:B5200),8)</f>
        <v>0</v>
      </c>
      <c r="BC3276" s="53">
        <f>ROUND(IFERROR(SUM(BB3276*(VLOOKUP(BA3276,API!1:1048576,13,FALSE))),0),2)</f>
        <v>0</v>
      </c>
    </row>
    <row r="3277" spans="18:55" x14ac:dyDescent="0.25">
      <c r="R3277" s="258"/>
      <c r="U3277">
        <f>ROUND(IFERROR(SUM(T3277*(VLOOKUP(S3277,API!1:1048576,13,FALSE))),0),2)</f>
        <v>0</v>
      </c>
      <c r="V3277">
        <f>ROUND(SUMIF(Investionen!A4:A5200,S3277,Investionen!G4:G5200),2)</f>
        <v>0</v>
      </c>
      <c r="BA3277" s="53"/>
      <c r="BB3277" s="53">
        <f>ROUND(SUMIF(Transaktionen!A4:A5200,BA3277,Transaktionen!B4:B5200),8)</f>
        <v>0</v>
      </c>
      <c r="BC3277" s="53">
        <f>ROUND(IFERROR(SUM(BB3277*(VLOOKUP(BA3277,API!1:1048576,13,FALSE))),0),2)</f>
        <v>0</v>
      </c>
    </row>
    <row r="3278" spans="18:55" x14ac:dyDescent="0.25">
      <c r="R3278" s="258"/>
      <c r="U3278">
        <f>ROUND(IFERROR(SUM(T3278*(VLOOKUP(S3278,API!1:1048576,13,FALSE))),0),2)</f>
        <v>0</v>
      </c>
      <c r="V3278">
        <f>ROUND(SUMIF(Investionen!A4:A5200,S3278,Investionen!G4:G5200),2)</f>
        <v>0</v>
      </c>
      <c r="BA3278" s="53"/>
      <c r="BB3278" s="53">
        <f>ROUND(SUMIF(Transaktionen!A4:A5200,BA3278,Transaktionen!B4:B5200),8)</f>
        <v>0</v>
      </c>
      <c r="BC3278" s="53">
        <f>ROUND(IFERROR(SUM(BB3278*(VLOOKUP(BA3278,API!1:1048576,13,FALSE))),0),2)</f>
        <v>0</v>
      </c>
    </row>
    <row r="3279" spans="18:55" x14ac:dyDescent="0.25">
      <c r="R3279" s="258"/>
      <c r="U3279">
        <f>ROUND(IFERROR(SUM(T3279*(VLOOKUP(S3279,API!1:1048576,13,FALSE))),0),2)</f>
        <v>0</v>
      </c>
      <c r="V3279">
        <f>ROUND(SUMIF(Investionen!A4:A5200,S3279,Investionen!G4:G5200),2)</f>
        <v>0</v>
      </c>
      <c r="BA3279" s="53"/>
      <c r="BB3279" s="53">
        <f>ROUND(SUMIF(Transaktionen!A4:A5200,BA3279,Transaktionen!B4:B5200),8)</f>
        <v>0</v>
      </c>
      <c r="BC3279" s="53">
        <f>ROUND(IFERROR(SUM(BB3279*(VLOOKUP(BA3279,API!1:1048576,13,FALSE))),0),2)</f>
        <v>0</v>
      </c>
    </row>
    <row r="3280" spans="18:55" x14ac:dyDescent="0.25">
      <c r="R3280" s="258"/>
      <c r="U3280">
        <f>ROUND(IFERROR(SUM(T3280*(VLOOKUP(S3280,API!1:1048576,13,FALSE))),0),2)</f>
        <v>0</v>
      </c>
      <c r="V3280">
        <f>ROUND(SUMIF(Investionen!A4:A5200,S3280,Investionen!G4:G5200),2)</f>
        <v>0</v>
      </c>
      <c r="BA3280" s="53"/>
      <c r="BB3280" s="53">
        <f>ROUND(SUMIF(Transaktionen!A4:A5200,BA3280,Transaktionen!B4:B5200),8)</f>
        <v>0</v>
      </c>
      <c r="BC3280" s="53">
        <f>ROUND(IFERROR(SUM(BB3280*(VLOOKUP(BA3280,API!1:1048576,13,FALSE))),0),2)</f>
        <v>0</v>
      </c>
    </row>
    <row r="3281" spans="18:55" x14ac:dyDescent="0.25">
      <c r="R3281" s="258"/>
      <c r="U3281">
        <f>ROUND(IFERROR(SUM(T3281*(VLOOKUP(S3281,API!1:1048576,13,FALSE))),0),2)</f>
        <v>0</v>
      </c>
      <c r="V3281">
        <f>ROUND(SUMIF(Investionen!A4:A5200,S3281,Investionen!G4:G5200),2)</f>
        <v>0</v>
      </c>
      <c r="BA3281" s="53"/>
      <c r="BB3281" s="53">
        <f>ROUND(SUMIF(Transaktionen!A4:A5200,BA3281,Transaktionen!B4:B5200),8)</f>
        <v>0</v>
      </c>
      <c r="BC3281" s="53">
        <f>ROUND(IFERROR(SUM(BB3281*(VLOOKUP(BA3281,API!1:1048576,13,FALSE))),0),2)</f>
        <v>0</v>
      </c>
    </row>
    <row r="3282" spans="18:55" x14ac:dyDescent="0.25">
      <c r="R3282" s="258"/>
      <c r="U3282">
        <f>ROUND(IFERROR(SUM(T3282*(VLOOKUP(S3282,API!1:1048576,13,FALSE))),0),2)</f>
        <v>0</v>
      </c>
      <c r="V3282">
        <f>ROUND(SUMIF(Investionen!A4:A5200,S3282,Investionen!G4:G5200),2)</f>
        <v>0</v>
      </c>
      <c r="BA3282" s="53"/>
      <c r="BB3282" s="53">
        <f>ROUND(SUMIF(Transaktionen!A4:A5200,BA3282,Transaktionen!B4:B5200),8)</f>
        <v>0</v>
      </c>
      <c r="BC3282" s="53">
        <f>ROUND(IFERROR(SUM(BB3282*(VLOOKUP(BA3282,API!1:1048576,13,FALSE))),0),2)</f>
        <v>0</v>
      </c>
    </row>
    <row r="3283" spans="18:55" x14ac:dyDescent="0.25">
      <c r="R3283" s="258"/>
      <c r="U3283">
        <f>ROUND(IFERROR(SUM(T3283*(VLOOKUP(S3283,API!1:1048576,13,FALSE))),0),2)</f>
        <v>0</v>
      </c>
      <c r="V3283">
        <f>ROUND(SUMIF(Investionen!A4:A5200,S3283,Investionen!G4:G5200),2)</f>
        <v>0</v>
      </c>
      <c r="BA3283" s="53"/>
      <c r="BB3283" s="53">
        <f>ROUND(SUMIF(Transaktionen!A4:A5200,BA3283,Transaktionen!B4:B5200),8)</f>
        <v>0</v>
      </c>
      <c r="BC3283" s="53">
        <f>ROUND(IFERROR(SUM(BB3283*(VLOOKUP(BA3283,API!1:1048576,13,FALSE))),0),2)</f>
        <v>0</v>
      </c>
    </row>
    <row r="3284" spans="18:55" x14ac:dyDescent="0.25">
      <c r="R3284" s="258"/>
      <c r="U3284">
        <f>ROUND(IFERROR(SUM(T3284*(VLOOKUP(S3284,API!1:1048576,13,FALSE))),0),2)</f>
        <v>0</v>
      </c>
      <c r="V3284">
        <f>ROUND(SUMIF(Investionen!A4:A5200,S3284,Investionen!G4:G5200),2)</f>
        <v>0</v>
      </c>
      <c r="BA3284" s="53"/>
      <c r="BB3284" s="53">
        <f>ROUND(SUMIF(Transaktionen!A4:A5200,BA3284,Transaktionen!B4:B5200),8)</f>
        <v>0</v>
      </c>
      <c r="BC3284" s="53">
        <f>ROUND(IFERROR(SUM(BB3284*(VLOOKUP(BA3284,API!1:1048576,13,FALSE))),0),2)</f>
        <v>0</v>
      </c>
    </row>
    <row r="3285" spans="18:55" x14ac:dyDescent="0.25">
      <c r="R3285" s="258"/>
      <c r="U3285">
        <f>ROUND(IFERROR(SUM(T3285*(VLOOKUP(S3285,API!1:1048576,13,FALSE))),0),2)</f>
        <v>0</v>
      </c>
      <c r="V3285">
        <f>ROUND(SUMIF(Investionen!A4:A5200,S3285,Investionen!G4:G5200),2)</f>
        <v>0</v>
      </c>
      <c r="BA3285" s="53"/>
      <c r="BB3285" s="53">
        <f>ROUND(SUMIF(Transaktionen!A4:A5200,BA3285,Transaktionen!B4:B5200),8)</f>
        <v>0</v>
      </c>
      <c r="BC3285" s="53">
        <f>ROUND(IFERROR(SUM(BB3285*(VLOOKUP(BA3285,API!1:1048576,13,FALSE))),0),2)</f>
        <v>0</v>
      </c>
    </row>
    <row r="3286" spans="18:55" x14ac:dyDescent="0.25">
      <c r="R3286" s="258"/>
      <c r="U3286">
        <f>ROUND(IFERROR(SUM(T3286*(VLOOKUP(S3286,API!1:1048576,13,FALSE))),0),2)</f>
        <v>0</v>
      </c>
      <c r="V3286">
        <f>ROUND(SUMIF(Investionen!A4:A5200,S3286,Investionen!G4:G5200),2)</f>
        <v>0</v>
      </c>
      <c r="BA3286" s="53"/>
      <c r="BB3286" s="53">
        <f>ROUND(SUMIF(Transaktionen!A4:A5200,BA3286,Transaktionen!B4:B5200),8)</f>
        <v>0</v>
      </c>
      <c r="BC3286" s="53">
        <f>ROUND(IFERROR(SUM(BB3286*(VLOOKUP(BA3286,API!1:1048576,13,FALSE))),0),2)</f>
        <v>0</v>
      </c>
    </row>
    <row r="3287" spans="18:55" x14ac:dyDescent="0.25">
      <c r="R3287" s="258"/>
      <c r="U3287">
        <f>ROUND(IFERROR(SUM(T3287*(VLOOKUP(S3287,API!1:1048576,13,FALSE))),0),2)</f>
        <v>0</v>
      </c>
      <c r="V3287">
        <f>ROUND(SUMIF(Investionen!A4:A5200,S3287,Investionen!G4:G5200),2)</f>
        <v>0</v>
      </c>
      <c r="BA3287" s="53"/>
      <c r="BB3287" s="53">
        <f>ROUND(SUMIF(Transaktionen!A4:A5200,BA3287,Transaktionen!B4:B5200),8)</f>
        <v>0</v>
      </c>
      <c r="BC3287" s="53">
        <f>ROUND(IFERROR(SUM(BB3287*(VLOOKUP(BA3287,API!1:1048576,13,FALSE))),0),2)</f>
        <v>0</v>
      </c>
    </row>
    <row r="3288" spans="18:55" x14ac:dyDescent="0.25">
      <c r="R3288" s="258"/>
      <c r="U3288">
        <f>ROUND(IFERROR(SUM(T3288*(VLOOKUP(S3288,API!1:1048576,13,FALSE))),0),2)</f>
        <v>0</v>
      </c>
      <c r="V3288">
        <f>ROUND(SUMIF(Investionen!A4:A5200,S3288,Investionen!G4:G5200),2)</f>
        <v>0</v>
      </c>
      <c r="BA3288" s="53"/>
      <c r="BB3288" s="53">
        <f>ROUND(SUMIF(Transaktionen!A4:A5200,BA3288,Transaktionen!B4:B5200),8)</f>
        <v>0</v>
      </c>
      <c r="BC3288" s="53">
        <f>ROUND(IFERROR(SUM(BB3288*(VLOOKUP(BA3288,API!1:1048576,13,FALSE))),0),2)</f>
        <v>0</v>
      </c>
    </row>
    <row r="3289" spans="18:55" x14ac:dyDescent="0.25">
      <c r="R3289" s="258"/>
      <c r="U3289">
        <f>ROUND(IFERROR(SUM(T3289*(VLOOKUP(S3289,API!1:1048576,13,FALSE))),0),2)</f>
        <v>0</v>
      </c>
      <c r="V3289">
        <f>ROUND(SUMIF(Investionen!A4:A5200,S3289,Investionen!G4:G5200),2)</f>
        <v>0</v>
      </c>
      <c r="BA3289" s="53"/>
      <c r="BB3289" s="53">
        <f>ROUND(SUMIF(Transaktionen!A4:A5200,BA3289,Transaktionen!B4:B5200),8)</f>
        <v>0</v>
      </c>
      <c r="BC3289" s="53">
        <f>ROUND(IFERROR(SUM(BB3289*(VLOOKUP(BA3289,API!1:1048576,13,FALSE))),0),2)</f>
        <v>0</v>
      </c>
    </row>
    <row r="3290" spans="18:55" x14ac:dyDescent="0.25">
      <c r="R3290" s="258"/>
      <c r="U3290">
        <f>ROUND(IFERROR(SUM(T3290*(VLOOKUP(S3290,API!1:1048576,13,FALSE))),0),2)</f>
        <v>0</v>
      </c>
      <c r="V3290">
        <f>ROUND(SUMIF(Investionen!A4:A5200,S3290,Investionen!G4:G5200),2)</f>
        <v>0</v>
      </c>
      <c r="BA3290" s="53"/>
      <c r="BB3290" s="53">
        <f>ROUND(SUMIF(Transaktionen!A4:A5200,BA3290,Transaktionen!B4:B5200),8)</f>
        <v>0</v>
      </c>
      <c r="BC3290" s="53">
        <f>ROUND(IFERROR(SUM(BB3290*(VLOOKUP(BA3290,API!1:1048576,13,FALSE))),0),2)</f>
        <v>0</v>
      </c>
    </row>
    <row r="3291" spans="18:55" x14ac:dyDescent="0.25">
      <c r="R3291" s="258"/>
      <c r="U3291">
        <f>ROUND(IFERROR(SUM(T3291*(VLOOKUP(S3291,API!1:1048576,13,FALSE))),0),2)</f>
        <v>0</v>
      </c>
      <c r="V3291">
        <f>ROUND(SUMIF(Investionen!A4:A5200,S3291,Investionen!G4:G5200),2)</f>
        <v>0</v>
      </c>
      <c r="BA3291" s="53"/>
      <c r="BB3291" s="53">
        <f>ROUND(SUMIF(Transaktionen!A4:A5200,BA3291,Transaktionen!B4:B5200),8)</f>
        <v>0</v>
      </c>
      <c r="BC3291" s="53">
        <f>ROUND(IFERROR(SUM(BB3291*(VLOOKUP(BA3291,API!1:1048576,13,FALSE))),0),2)</f>
        <v>0</v>
      </c>
    </row>
    <row r="3292" spans="18:55" x14ac:dyDescent="0.25">
      <c r="R3292" s="258"/>
      <c r="U3292">
        <f>ROUND(IFERROR(SUM(T3292*(VLOOKUP(S3292,API!1:1048576,13,FALSE))),0),2)</f>
        <v>0</v>
      </c>
      <c r="V3292">
        <f>ROUND(SUMIF(Investionen!A4:A5200,S3292,Investionen!G4:G5200),2)</f>
        <v>0</v>
      </c>
      <c r="BA3292" s="53"/>
      <c r="BB3292" s="53">
        <f>ROUND(SUMIF(Transaktionen!A4:A5200,BA3292,Transaktionen!B4:B5200),8)</f>
        <v>0</v>
      </c>
      <c r="BC3292" s="53">
        <f>ROUND(IFERROR(SUM(BB3292*(VLOOKUP(BA3292,API!1:1048576,13,FALSE))),0),2)</f>
        <v>0</v>
      </c>
    </row>
    <row r="3293" spans="18:55" x14ac:dyDescent="0.25">
      <c r="R3293" s="258"/>
      <c r="U3293">
        <f>ROUND(IFERROR(SUM(T3293*(VLOOKUP(S3293,API!1:1048576,13,FALSE))),0),2)</f>
        <v>0</v>
      </c>
      <c r="V3293">
        <f>ROUND(SUMIF(Investionen!A4:A5200,S3293,Investionen!G4:G5200),2)</f>
        <v>0</v>
      </c>
      <c r="BA3293" s="53"/>
      <c r="BB3293" s="53">
        <f>ROUND(SUMIF(Transaktionen!A4:A5200,BA3293,Transaktionen!B4:B5200),8)</f>
        <v>0</v>
      </c>
      <c r="BC3293" s="53">
        <f>ROUND(IFERROR(SUM(BB3293*(VLOOKUP(BA3293,API!1:1048576,13,FALSE))),0),2)</f>
        <v>0</v>
      </c>
    </row>
    <row r="3294" spans="18:55" x14ac:dyDescent="0.25">
      <c r="R3294" s="258"/>
      <c r="U3294">
        <f>ROUND(IFERROR(SUM(T3294*(VLOOKUP(S3294,API!1:1048576,13,FALSE))),0),2)</f>
        <v>0</v>
      </c>
      <c r="V3294">
        <f>ROUND(SUMIF(Investionen!A4:A5200,S3294,Investionen!G4:G5200),2)</f>
        <v>0</v>
      </c>
      <c r="BA3294" s="53"/>
      <c r="BB3294" s="53">
        <f>ROUND(SUMIF(Transaktionen!A4:A5200,BA3294,Transaktionen!B4:B5200),8)</f>
        <v>0</v>
      </c>
      <c r="BC3294" s="53">
        <f>ROUND(IFERROR(SUM(BB3294*(VLOOKUP(BA3294,API!1:1048576,13,FALSE))),0),2)</f>
        <v>0</v>
      </c>
    </row>
    <row r="3295" spans="18:55" x14ac:dyDescent="0.25">
      <c r="R3295" s="258"/>
      <c r="U3295">
        <f>ROUND(IFERROR(SUM(T3295*(VLOOKUP(S3295,API!1:1048576,13,FALSE))),0),2)</f>
        <v>0</v>
      </c>
      <c r="V3295">
        <f>ROUND(SUMIF(Investionen!A4:A5200,S3295,Investionen!G4:G5200),2)</f>
        <v>0</v>
      </c>
      <c r="BA3295" s="53"/>
      <c r="BB3295" s="53">
        <f>ROUND(SUMIF(Transaktionen!A4:A5200,BA3295,Transaktionen!B4:B5200),8)</f>
        <v>0</v>
      </c>
      <c r="BC3295" s="53">
        <f>ROUND(IFERROR(SUM(BB3295*(VLOOKUP(BA3295,API!1:1048576,13,FALSE))),0),2)</f>
        <v>0</v>
      </c>
    </row>
    <row r="3296" spans="18:55" x14ac:dyDescent="0.25">
      <c r="R3296" s="258"/>
      <c r="U3296">
        <f>ROUND(IFERROR(SUM(T3296*(VLOOKUP(S3296,API!1:1048576,13,FALSE))),0),2)</f>
        <v>0</v>
      </c>
      <c r="V3296">
        <f>ROUND(SUMIF(Investionen!A4:A5200,S3296,Investionen!G4:G5200),2)</f>
        <v>0</v>
      </c>
      <c r="BA3296" s="53"/>
      <c r="BB3296" s="53">
        <f>ROUND(SUMIF(Transaktionen!A4:A5200,BA3296,Transaktionen!B4:B5200),8)</f>
        <v>0</v>
      </c>
      <c r="BC3296" s="53">
        <f>ROUND(IFERROR(SUM(BB3296*(VLOOKUP(BA3296,API!1:1048576,13,FALSE))),0),2)</f>
        <v>0</v>
      </c>
    </row>
    <row r="3297" spans="18:55" x14ac:dyDescent="0.25">
      <c r="R3297" s="258"/>
      <c r="U3297">
        <f>ROUND(IFERROR(SUM(T3297*(VLOOKUP(S3297,API!1:1048576,13,FALSE))),0),2)</f>
        <v>0</v>
      </c>
      <c r="V3297">
        <f>ROUND(SUMIF(Investionen!A4:A5200,S3297,Investionen!G4:G5200),2)</f>
        <v>0</v>
      </c>
      <c r="BA3297" s="53"/>
      <c r="BB3297" s="53">
        <f>ROUND(SUMIF(Transaktionen!A4:A5200,BA3297,Transaktionen!B4:B5200),8)</f>
        <v>0</v>
      </c>
      <c r="BC3297" s="53">
        <f>ROUND(IFERROR(SUM(BB3297*(VLOOKUP(BA3297,API!1:1048576,13,FALSE))),0),2)</f>
        <v>0</v>
      </c>
    </row>
    <row r="3298" spans="18:55" x14ac:dyDescent="0.25">
      <c r="R3298" s="258"/>
      <c r="U3298">
        <f>ROUND(IFERROR(SUM(T3298*(VLOOKUP(S3298,API!1:1048576,13,FALSE))),0),2)</f>
        <v>0</v>
      </c>
      <c r="V3298">
        <f>ROUND(SUMIF(Investionen!A4:A5200,S3298,Investionen!G4:G5200),2)</f>
        <v>0</v>
      </c>
      <c r="BA3298" s="53"/>
      <c r="BB3298" s="53">
        <f>ROUND(SUMIF(Transaktionen!A4:A5200,BA3298,Transaktionen!B4:B5200),8)</f>
        <v>0</v>
      </c>
      <c r="BC3298" s="53">
        <f>ROUND(IFERROR(SUM(BB3298*(VLOOKUP(BA3298,API!1:1048576,13,FALSE))),0),2)</f>
        <v>0</v>
      </c>
    </row>
    <row r="3299" spans="18:55" x14ac:dyDescent="0.25">
      <c r="R3299" s="258"/>
      <c r="U3299">
        <f>ROUND(IFERROR(SUM(T3299*(VLOOKUP(S3299,API!1:1048576,13,FALSE))),0),2)</f>
        <v>0</v>
      </c>
      <c r="V3299">
        <f>ROUND(SUMIF(Investionen!A4:A5200,S3299,Investionen!G4:G5200),2)</f>
        <v>0</v>
      </c>
      <c r="BA3299" s="53"/>
      <c r="BB3299" s="53">
        <f>ROUND(SUMIF(Transaktionen!A4:A5200,BA3299,Transaktionen!B4:B5200),8)</f>
        <v>0</v>
      </c>
      <c r="BC3299" s="53">
        <f>ROUND(IFERROR(SUM(BB3299*(VLOOKUP(BA3299,API!1:1048576,13,FALSE))),0),2)</f>
        <v>0</v>
      </c>
    </row>
    <row r="3300" spans="18:55" x14ac:dyDescent="0.25">
      <c r="R3300" s="258"/>
      <c r="U3300">
        <f>ROUND(IFERROR(SUM(T3300*(VLOOKUP(S3300,API!1:1048576,13,FALSE))),0),2)</f>
        <v>0</v>
      </c>
      <c r="V3300">
        <f>ROUND(SUMIF(Investionen!A4:A5200,S3300,Investionen!G4:G5200),2)</f>
        <v>0</v>
      </c>
      <c r="BA3300" s="53"/>
      <c r="BB3300" s="53">
        <f>ROUND(SUMIF(Transaktionen!A4:A5200,BA3300,Transaktionen!B4:B5200),8)</f>
        <v>0</v>
      </c>
      <c r="BC3300" s="53">
        <f>ROUND(IFERROR(SUM(BB3300*(VLOOKUP(BA3300,API!1:1048576,13,FALSE))),0),2)</f>
        <v>0</v>
      </c>
    </row>
    <row r="3301" spans="18:55" x14ac:dyDescent="0.25">
      <c r="R3301" s="258"/>
      <c r="U3301">
        <f>ROUND(IFERROR(SUM(T3301*(VLOOKUP(S3301,API!1:1048576,13,FALSE))),0),2)</f>
        <v>0</v>
      </c>
      <c r="V3301">
        <f>ROUND(SUMIF(Investionen!A4:A5200,S3301,Investionen!G4:G5200),2)</f>
        <v>0</v>
      </c>
      <c r="BA3301" s="53"/>
      <c r="BB3301" s="53">
        <f>ROUND(SUMIF(Transaktionen!A4:A5200,BA3301,Transaktionen!B4:B5200),8)</f>
        <v>0</v>
      </c>
      <c r="BC3301" s="53">
        <f>ROUND(IFERROR(SUM(BB3301*(VLOOKUP(BA3301,API!1:1048576,13,FALSE))),0),2)</f>
        <v>0</v>
      </c>
    </row>
    <row r="3302" spans="18:55" x14ac:dyDescent="0.25">
      <c r="R3302" s="258"/>
      <c r="U3302">
        <f>ROUND(IFERROR(SUM(T3302*(VLOOKUP(S3302,API!1:1048576,13,FALSE))),0),2)</f>
        <v>0</v>
      </c>
      <c r="V3302">
        <f>ROUND(SUMIF(Investionen!A4:A5200,S3302,Investionen!G4:G5200),2)</f>
        <v>0</v>
      </c>
      <c r="BA3302" s="53"/>
      <c r="BB3302" s="53">
        <f>ROUND(SUMIF(Transaktionen!A4:A5200,BA3302,Transaktionen!B4:B5200),8)</f>
        <v>0</v>
      </c>
      <c r="BC3302" s="53">
        <f>ROUND(IFERROR(SUM(BB3302*(VLOOKUP(BA3302,API!1:1048576,13,FALSE))),0),2)</f>
        <v>0</v>
      </c>
    </row>
    <row r="3303" spans="18:55" x14ac:dyDescent="0.25">
      <c r="R3303" s="258"/>
      <c r="U3303">
        <f>ROUND(IFERROR(SUM(T3303*(VLOOKUP(S3303,API!1:1048576,13,FALSE))),0),2)</f>
        <v>0</v>
      </c>
      <c r="V3303">
        <f>ROUND(SUMIF(Investionen!A4:A5200,S3303,Investionen!G4:G5200),2)</f>
        <v>0</v>
      </c>
      <c r="BA3303" s="53"/>
      <c r="BB3303" s="53">
        <f>ROUND(SUMIF(Transaktionen!A4:A5200,BA3303,Transaktionen!B4:B5200),8)</f>
        <v>0</v>
      </c>
      <c r="BC3303" s="53">
        <f>ROUND(IFERROR(SUM(BB3303*(VLOOKUP(BA3303,API!1:1048576,13,FALSE))),0),2)</f>
        <v>0</v>
      </c>
    </row>
    <row r="3304" spans="18:55" x14ac:dyDescent="0.25">
      <c r="R3304" s="258"/>
      <c r="U3304">
        <f>ROUND(IFERROR(SUM(T3304*(VLOOKUP(S3304,API!1:1048576,13,FALSE))),0),2)</f>
        <v>0</v>
      </c>
      <c r="V3304">
        <f>ROUND(SUMIF(Investionen!A4:A5200,S3304,Investionen!G4:G5200),2)</f>
        <v>0</v>
      </c>
      <c r="BA3304" s="53"/>
      <c r="BB3304" s="53">
        <f>ROUND(SUMIF(Transaktionen!A4:A5200,BA3304,Transaktionen!B4:B5200),8)</f>
        <v>0</v>
      </c>
      <c r="BC3304" s="53">
        <f>ROUND(IFERROR(SUM(BB3304*(VLOOKUP(BA3304,API!1:1048576,13,FALSE))),0),2)</f>
        <v>0</v>
      </c>
    </row>
    <row r="3305" spans="18:55" x14ac:dyDescent="0.25">
      <c r="R3305" s="258"/>
      <c r="U3305">
        <f>ROUND(IFERROR(SUM(T3305*(VLOOKUP(S3305,API!1:1048576,13,FALSE))),0),2)</f>
        <v>0</v>
      </c>
      <c r="V3305">
        <f>ROUND(SUMIF(Investionen!A4:A5200,S3305,Investionen!G4:G5200),2)</f>
        <v>0</v>
      </c>
      <c r="BA3305" s="53"/>
      <c r="BB3305" s="53">
        <f>ROUND(SUMIF(Transaktionen!A4:A5200,BA3305,Transaktionen!B4:B5200),8)</f>
        <v>0</v>
      </c>
      <c r="BC3305" s="53">
        <f>ROUND(IFERROR(SUM(BB3305*(VLOOKUP(BA3305,API!1:1048576,13,FALSE))),0),2)</f>
        <v>0</v>
      </c>
    </row>
    <row r="3306" spans="18:55" x14ac:dyDescent="0.25">
      <c r="R3306" s="258"/>
      <c r="U3306">
        <f>ROUND(IFERROR(SUM(T3306*(VLOOKUP(S3306,API!1:1048576,13,FALSE))),0),2)</f>
        <v>0</v>
      </c>
      <c r="V3306">
        <f>ROUND(SUMIF(Investionen!A4:A5200,S3306,Investionen!G4:G5200),2)</f>
        <v>0</v>
      </c>
      <c r="BA3306" s="53"/>
      <c r="BB3306" s="53">
        <f>ROUND(SUMIF(Transaktionen!A4:A5200,BA3306,Transaktionen!B4:B5200),8)</f>
        <v>0</v>
      </c>
      <c r="BC3306" s="53">
        <f>ROUND(IFERROR(SUM(BB3306*(VLOOKUP(BA3306,API!1:1048576,13,FALSE))),0),2)</f>
        <v>0</v>
      </c>
    </row>
    <row r="3307" spans="18:55" x14ac:dyDescent="0.25">
      <c r="R3307" s="258"/>
      <c r="U3307">
        <f>ROUND(IFERROR(SUM(T3307*(VLOOKUP(S3307,API!1:1048576,13,FALSE))),0),2)</f>
        <v>0</v>
      </c>
      <c r="V3307">
        <f>ROUND(SUMIF(Investionen!A4:A5200,S3307,Investionen!G4:G5200),2)</f>
        <v>0</v>
      </c>
      <c r="BA3307" s="53"/>
      <c r="BB3307" s="53">
        <f>ROUND(SUMIF(Transaktionen!A4:A5200,BA3307,Transaktionen!B4:B5200),8)</f>
        <v>0</v>
      </c>
      <c r="BC3307" s="53">
        <f>ROUND(IFERROR(SUM(BB3307*(VLOOKUP(BA3307,API!1:1048576,13,FALSE))),0),2)</f>
        <v>0</v>
      </c>
    </row>
    <row r="3308" spans="18:55" x14ac:dyDescent="0.25">
      <c r="R3308" s="258"/>
      <c r="U3308">
        <f>ROUND(IFERROR(SUM(T3308*(VLOOKUP(S3308,API!1:1048576,13,FALSE))),0),2)</f>
        <v>0</v>
      </c>
      <c r="V3308">
        <f>ROUND(SUMIF(Investionen!A4:A5200,S3308,Investionen!G4:G5200),2)</f>
        <v>0</v>
      </c>
      <c r="BA3308" s="53"/>
      <c r="BB3308" s="53">
        <f>ROUND(SUMIF(Transaktionen!A4:A5200,BA3308,Transaktionen!B4:B5200),8)</f>
        <v>0</v>
      </c>
      <c r="BC3308" s="53">
        <f>ROUND(IFERROR(SUM(BB3308*(VLOOKUP(BA3308,API!1:1048576,13,FALSE))),0),2)</f>
        <v>0</v>
      </c>
    </row>
    <row r="3309" spans="18:55" x14ac:dyDescent="0.25">
      <c r="R3309" s="258"/>
      <c r="U3309">
        <f>ROUND(IFERROR(SUM(T3309*(VLOOKUP(S3309,API!1:1048576,13,FALSE))),0),2)</f>
        <v>0</v>
      </c>
      <c r="V3309">
        <f>ROUND(SUMIF(Investionen!A4:A5200,S3309,Investionen!G4:G5200),2)</f>
        <v>0</v>
      </c>
      <c r="BA3309" s="53"/>
      <c r="BB3309" s="53">
        <f>ROUND(SUMIF(Transaktionen!A4:A5200,BA3309,Transaktionen!B4:B5200),8)</f>
        <v>0</v>
      </c>
      <c r="BC3309" s="53">
        <f>ROUND(IFERROR(SUM(BB3309*(VLOOKUP(BA3309,API!1:1048576,13,FALSE))),0),2)</f>
        <v>0</v>
      </c>
    </row>
    <row r="3310" spans="18:55" x14ac:dyDescent="0.25">
      <c r="R3310" s="258"/>
      <c r="U3310">
        <f>ROUND(IFERROR(SUM(T3310*(VLOOKUP(S3310,API!1:1048576,13,FALSE))),0),2)</f>
        <v>0</v>
      </c>
      <c r="V3310">
        <f>ROUND(SUMIF(Investionen!A4:A5200,S3310,Investionen!G4:G5200),2)</f>
        <v>0</v>
      </c>
      <c r="BA3310" s="53"/>
      <c r="BB3310" s="53">
        <f>ROUND(SUMIF(Transaktionen!A4:A5200,BA3310,Transaktionen!B4:B5200),8)</f>
        <v>0</v>
      </c>
      <c r="BC3310" s="53">
        <f>ROUND(IFERROR(SUM(BB3310*(VLOOKUP(BA3310,API!1:1048576,13,FALSE))),0),2)</f>
        <v>0</v>
      </c>
    </row>
    <row r="3311" spans="18:55" x14ac:dyDescent="0.25">
      <c r="R3311" s="258"/>
      <c r="U3311">
        <f>ROUND(IFERROR(SUM(T3311*(VLOOKUP(S3311,API!1:1048576,13,FALSE))),0),2)</f>
        <v>0</v>
      </c>
      <c r="V3311">
        <f>ROUND(SUMIF(Investionen!A4:A5200,S3311,Investionen!G4:G5200),2)</f>
        <v>0</v>
      </c>
      <c r="BA3311" s="53"/>
      <c r="BB3311" s="53">
        <f>ROUND(SUMIF(Transaktionen!A4:A5200,BA3311,Transaktionen!B4:B5200),8)</f>
        <v>0</v>
      </c>
      <c r="BC3311" s="53">
        <f>ROUND(IFERROR(SUM(BB3311*(VLOOKUP(BA3311,API!1:1048576,13,FALSE))),0),2)</f>
        <v>0</v>
      </c>
    </row>
    <row r="3312" spans="18:55" x14ac:dyDescent="0.25">
      <c r="R3312" s="258"/>
      <c r="U3312">
        <f>ROUND(IFERROR(SUM(T3312*(VLOOKUP(S3312,API!1:1048576,13,FALSE))),0),2)</f>
        <v>0</v>
      </c>
      <c r="V3312">
        <f>ROUND(SUMIF(Investionen!A4:A5200,S3312,Investionen!G4:G5200),2)</f>
        <v>0</v>
      </c>
      <c r="BA3312" s="53"/>
      <c r="BB3312" s="53">
        <f>ROUND(SUMIF(Transaktionen!A4:A5200,BA3312,Transaktionen!B4:B5200),8)</f>
        <v>0</v>
      </c>
      <c r="BC3312" s="53">
        <f>ROUND(IFERROR(SUM(BB3312*(VLOOKUP(BA3312,API!1:1048576,13,FALSE))),0),2)</f>
        <v>0</v>
      </c>
    </row>
    <row r="3313" spans="18:55" x14ac:dyDescent="0.25">
      <c r="R3313" s="258"/>
      <c r="U3313">
        <f>ROUND(IFERROR(SUM(T3313*(VLOOKUP(S3313,API!1:1048576,13,FALSE))),0),2)</f>
        <v>0</v>
      </c>
      <c r="V3313">
        <f>ROUND(SUMIF(Investionen!A4:A5200,S3313,Investionen!G4:G5200),2)</f>
        <v>0</v>
      </c>
      <c r="BA3313" s="53"/>
      <c r="BB3313" s="53">
        <f>ROUND(SUMIF(Transaktionen!A4:A5200,BA3313,Transaktionen!B4:B5200),8)</f>
        <v>0</v>
      </c>
      <c r="BC3313" s="53">
        <f>ROUND(IFERROR(SUM(BB3313*(VLOOKUP(BA3313,API!1:1048576,13,FALSE))),0),2)</f>
        <v>0</v>
      </c>
    </row>
    <row r="3314" spans="18:55" x14ac:dyDescent="0.25">
      <c r="R3314" s="258"/>
      <c r="U3314">
        <f>ROUND(IFERROR(SUM(T3314*(VLOOKUP(S3314,API!1:1048576,13,FALSE))),0),2)</f>
        <v>0</v>
      </c>
      <c r="V3314">
        <f>ROUND(SUMIF(Investionen!A4:A5200,S3314,Investionen!G4:G5200),2)</f>
        <v>0</v>
      </c>
      <c r="BA3314" s="53"/>
      <c r="BB3314" s="53">
        <f>ROUND(SUMIF(Transaktionen!A4:A5200,BA3314,Transaktionen!B4:B5200),8)</f>
        <v>0</v>
      </c>
      <c r="BC3314" s="53">
        <f>ROUND(IFERROR(SUM(BB3314*(VLOOKUP(BA3314,API!1:1048576,13,FALSE))),0),2)</f>
        <v>0</v>
      </c>
    </row>
    <row r="3315" spans="18:55" x14ac:dyDescent="0.25">
      <c r="R3315" s="258"/>
      <c r="U3315">
        <f>ROUND(IFERROR(SUM(T3315*(VLOOKUP(S3315,API!1:1048576,13,FALSE))),0),2)</f>
        <v>0</v>
      </c>
      <c r="V3315">
        <f>ROUND(SUMIF(Investionen!A4:A5200,S3315,Investionen!G4:G5200),2)</f>
        <v>0</v>
      </c>
      <c r="BA3315" s="53"/>
      <c r="BB3315" s="53">
        <f>ROUND(SUMIF(Transaktionen!A4:A5200,BA3315,Transaktionen!B4:B5200),8)</f>
        <v>0</v>
      </c>
      <c r="BC3315" s="53">
        <f>ROUND(IFERROR(SUM(BB3315*(VLOOKUP(BA3315,API!1:1048576,13,FALSE))),0),2)</f>
        <v>0</v>
      </c>
    </row>
    <row r="3316" spans="18:55" x14ac:dyDescent="0.25">
      <c r="R3316" s="258"/>
      <c r="U3316">
        <f>ROUND(IFERROR(SUM(T3316*(VLOOKUP(S3316,API!1:1048576,13,FALSE))),0),2)</f>
        <v>0</v>
      </c>
      <c r="V3316">
        <f>ROUND(SUMIF(Investionen!A4:A5200,S3316,Investionen!G4:G5200),2)</f>
        <v>0</v>
      </c>
      <c r="BA3316" s="53"/>
      <c r="BB3316" s="53">
        <f>ROUND(SUMIF(Transaktionen!A4:A5200,BA3316,Transaktionen!B4:B5200),8)</f>
        <v>0</v>
      </c>
      <c r="BC3316" s="53">
        <f>ROUND(IFERROR(SUM(BB3316*(VLOOKUP(BA3316,API!1:1048576,13,FALSE))),0),2)</f>
        <v>0</v>
      </c>
    </row>
    <row r="3317" spans="18:55" x14ac:dyDescent="0.25">
      <c r="R3317" s="258"/>
      <c r="U3317">
        <f>ROUND(IFERROR(SUM(T3317*(VLOOKUP(S3317,API!1:1048576,13,FALSE))),0),2)</f>
        <v>0</v>
      </c>
      <c r="V3317">
        <f>ROUND(SUMIF(Investionen!A4:A5200,S3317,Investionen!G4:G5200),2)</f>
        <v>0</v>
      </c>
      <c r="BA3317" s="53"/>
      <c r="BB3317" s="53">
        <f>ROUND(SUMIF(Transaktionen!A4:A5200,BA3317,Transaktionen!B4:B5200),8)</f>
        <v>0</v>
      </c>
      <c r="BC3317" s="53">
        <f>ROUND(IFERROR(SUM(BB3317*(VLOOKUP(BA3317,API!1:1048576,13,FALSE))),0),2)</f>
        <v>0</v>
      </c>
    </row>
    <row r="3318" spans="18:55" x14ac:dyDescent="0.25">
      <c r="R3318" s="258"/>
      <c r="U3318">
        <f>ROUND(IFERROR(SUM(T3318*(VLOOKUP(S3318,API!1:1048576,13,FALSE))),0),2)</f>
        <v>0</v>
      </c>
      <c r="V3318">
        <f>ROUND(SUMIF(Investionen!A4:A5200,S3318,Investionen!G4:G5200),2)</f>
        <v>0</v>
      </c>
      <c r="BA3318" s="53"/>
      <c r="BB3318" s="53">
        <f>ROUND(SUMIF(Transaktionen!A4:A5200,BA3318,Transaktionen!B4:B5200),8)</f>
        <v>0</v>
      </c>
      <c r="BC3318" s="53">
        <f>ROUND(IFERROR(SUM(BB3318*(VLOOKUP(BA3318,API!1:1048576,13,FALSE))),0),2)</f>
        <v>0</v>
      </c>
    </row>
    <row r="3319" spans="18:55" x14ac:dyDescent="0.25">
      <c r="R3319" s="258"/>
      <c r="U3319">
        <f>ROUND(IFERROR(SUM(T3319*(VLOOKUP(S3319,API!1:1048576,13,FALSE))),0),2)</f>
        <v>0</v>
      </c>
      <c r="V3319">
        <f>ROUND(SUMIF(Investionen!A4:A5200,S3319,Investionen!G4:G5200),2)</f>
        <v>0</v>
      </c>
      <c r="BA3319" s="53"/>
      <c r="BB3319" s="53">
        <f>ROUND(SUMIF(Transaktionen!A4:A5200,BA3319,Transaktionen!B4:B5200),8)</f>
        <v>0</v>
      </c>
      <c r="BC3319" s="53">
        <f>ROUND(IFERROR(SUM(BB3319*(VLOOKUP(BA3319,API!1:1048576,13,FALSE))),0),2)</f>
        <v>0</v>
      </c>
    </row>
    <row r="3320" spans="18:55" x14ac:dyDescent="0.25">
      <c r="R3320" s="258"/>
      <c r="U3320">
        <f>ROUND(IFERROR(SUM(T3320*(VLOOKUP(S3320,API!1:1048576,13,FALSE))),0),2)</f>
        <v>0</v>
      </c>
      <c r="V3320">
        <f>ROUND(SUMIF(Investionen!A4:A5200,S3320,Investionen!G4:G5200),2)</f>
        <v>0</v>
      </c>
      <c r="BA3320" s="53"/>
      <c r="BB3320" s="53">
        <f>ROUND(SUMIF(Transaktionen!A4:A5200,BA3320,Transaktionen!B4:B5200),8)</f>
        <v>0</v>
      </c>
      <c r="BC3320" s="53">
        <f>ROUND(IFERROR(SUM(BB3320*(VLOOKUP(BA3320,API!1:1048576,13,FALSE))),0),2)</f>
        <v>0</v>
      </c>
    </row>
    <row r="3321" spans="18:55" x14ac:dyDescent="0.25">
      <c r="R3321" s="258"/>
      <c r="U3321">
        <f>ROUND(IFERROR(SUM(T3321*(VLOOKUP(S3321,API!1:1048576,13,FALSE))),0),2)</f>
        <v>0</v>
      </c>
      <c r="V3321">
        <f>ROUND(SUMIF(Investionen!A4:A5200,S3321,Investionen!G4:G5200),2)</f>
        <v>0</v>
      </c>
      <c r="BA3321" s="53"/>
      <c r="BB3321" s="53">
        <f>ROUND(SUMIF(Transaktionen!A4:A5200,BA3321,Transaktionen!B4:B5200),8)</f>
        <v>0</v>
      </c>
      <c r="BC3321" s="53">
        <f>ROUND(IFERROR(SUM(BB3321*(VLOOKUP(BA3321,API!1:1048576,13,FALSE))),0),2)</f>
        <v>0</v>
      </c>
    </row>
    <row r="3322" spans="18:55" x14ac:dyDescent="0.25">
      <c r="R3322" s="258"/>
      <c r="U3322">
        <f>ROUND(IFERROR(SUM(T3322*(VLOOKUP(S3322,API!1:1048576,13,FALSE))),0),2)</f>
        <v>0</v>
      </c>
      <c r="V3322">
        <f>ROUND(SUMIF(Investionen!A4:A5200,S3322,Investionen!G4:G5200),2)</f>
        <v>0</v>
      </c>
      <c r="BA3322" s="53"/>
      <c r="BB3322" s="53">
        <f>ROUND(SUMIF(Transaktionen!A4:A5200,BA3322,Transaktionen!B4:B5200),8)</f>
        <v>0</v>
      </c>
      <c r="BC3322" s="53">
        <f>ROUND(IFERROR(SUM(BB3322*(VLOOKUP(BA3322,API!1:1048576,13,FALSE))),0),2)</f>
        <v>0</v>
      </c>
    </row>
    <row r="3323" spans="18:55" x14ac:dyDescent="0.25">
      <c r="R3323" s="258"/>
      <c r="U3323">
        <f>ROUND(IFERROR(SUM(T3323*(VLOOKUP(S3323,API!1:1048576,13,FALSE))),0),2)</f>
        <v>0</v>
      </c>
      <c r="V3323">
        <f>ROUND(SUMIF(Investionen!A4:A5200,S3323,Investionen!G4:G5200),2)</f>
        <v>0</v>
      </c>
      <c r="BA3323" s="53"/>
      <c r="BB3323" s="53">
        <f>ROUND(SUMIF(Transaktionen!A4:A5200,BA3323,Transaktionen!B4:B5200),8)</f>
        <v>0</v>
      </c>
      <c r="BC3323" s="53">
        <f>ROUND(IFERROR(SUM(BB3323*(VLOOKUP(BA3323,API!1:1048576,13,FALSE))),0),2)</f>
        <v>0</v>
      </c>
    </row>
    <row r="3324" spans="18:55" x14ac:dyDescent="0.25">
      <c r="R3324" s="258"/>
      <c r="U3324">
        <f>ROUND(IFERROR(SUM(T3324*(VLOOKUP(S3324,API!1:1048576,13,FALSE))),0),2)</f>
        <v>0</v>
      </c>
      <c r="V3324">
        <f>ROUND(SUMIF(Investionen!A4:A5200,S3324,Investionen!G4:G5200),2)</f>
        <v>0</v>
      </c>
      <c r="BA3324" s="53"/>
      <c r="BB3324" s="53">
        <f>ROUND(SUMIF(Transaktionen!A4:A5200,BA3324,Transaktionen!B4:B5200),8)</f>
        <v>0</v>
      </c>
      <c r="BC3324" s="53">
        <f>ROUND(IFERROR(SUM(BB3324*(VLOOKUP(BA3324,API!1:1048576,13,FALSE))),0),2)</f>
        <v>0</v>
      </c>
    </row>
    <row r="3325" spans="18:55" x14ac:dyDescent="0.25">
      <c r="R3325" s="258"/>
      <c r="U3325">
        <f>ROUND(IFERROR(SUM(T3325*(VLOOKUP(S3325,API!1:1048576,13,FALSE))),0),2)</f>
        <v>0</v>
      </c>
      <c r="V3325">
        <f>ROUND(SUMIF(Investionen!A4:A5200,S3325,Investionen!G4:G5200),2)</f>
        <v>0</v>
      </c>
      <c r="BA3325" s="53"/>
      <c r="BB3325" s="53">
        <f>ROUND(SUMIF(Transaktionen!A4:A5200,BA3325,Transaktionen!B4:B5200),8)</f>
        <v>0</v>
      </c>
      <c r="BC3325" s="53">
        <f>ROUND(IFERROR(SUM(BB3325*(VLOOKUP(BA3325,API!1:1048576,13,FALSE))),0),2)</f>
        <v>0</v>
      </c>
    </row>
    <row r="3326" spans="18:55" x14ac:dyDescent="0.25">
      <c r="R3326" s="258"/>
      <c r="U3326">
        <f>ROUND(IFERROR(SUM(T3326*(VLOOKUP(S3326,API!1:1048576,13,FALSE))),0),2)</f>
        <v>0</v>
      </c>
      <c r="V3326">
        <f>ROUND(SUMIF(Investionen!A4:A5200,S3326,Investionen!G4:G5200),2)</f>
        <v>0</v>
      </c>
      <c r="BA3326" s="53"/>
      <c r="BB3326" s="53">
        <f>ROUND(SUMIF(Transaktionen!A4:A5200,BA3326,Transaktionen!B4:B5200),8)</f>
        <v>0</v>
      </c>
      <c r="BC3326" s="53">
        <f>ROUND(IFERROR(SUM(BB3326*(VLOOKUP(BA3326,API!1:1048576,13,FALSE))),0),2)</f>
        <v>0</v>
      </c>
    </row>
    <row r="3327" spans="18:55" x14ac:dyDescent="0.25">
      <c r="R3327" s="258"/>
      <c r="U3327">
        <f>ROUND(IFERROR(SUM(T3327*(VLOOKUP(S3327,API!1:1048576,13,FALSE))),0),2)</f>
        <v>0</v>
      </c>
      <c r="V3327">
        <f>ROUND(SUMIF(Investionen!A4:A5200,S3327,Investionen!G4:G5200),2)</f>
        <v>0</v>
      </c>
      <c r="BA3327" s="53"/>
      <c r="BB3327" s="53">
        <f>ROUND(SUMIF(Transaktionen!A4:A5200,BA3327,Transaktionen!B4:B5200),8)</f>
        <v>0</v>
      </c>
      <c r="BC3327" s="53">
        <f>ROUND(IFERROR(SUM(BB3327*(VLOOKUP(BA3327,API!1:1048576,13,FALSE))),0),2)</f>
        <v>0</v>
      </c>
    </row>
    <row r="3328" spans="18:55" x14ac:dyDescent="0.25">
      <c r="R3328" s="258"/>
      <c r="U3328">
        <f>ROUND(IFERROR(SUM(T3328*(VLOOKUP(S3328,API!1:1048576,13,FALSE))),0),2)</f>
        <v>0</v>
      </c>
      <c r="V3328">
        <f>ROUND(SUMIF(Investionen!A4:A5200,S3328,Investionen!G4:G5200),2)</f>
        <v>0</v>
      </c>
      <c r="BA3328" s="53"/>
      <c r="BB3328" s="53">
        <f>ROUND(SUMIF(Transaktionen!A4:A5200,BA3328,Transaktionen!B4:B5200),8)</f>
        <v>0</v>
      </c>
      <c r="BC3328" s="53">
        <f>ROUND(IFERROR(SUM(BB3328*(VLOOKUP(BA3328,API!1:1048576,13,FALSE))),0),2)</f>
        <v>0</v>
      </c>
    </row>
    <row r="3329" spans="18:55" x14ac:dyDescent="0.25">
      <c r="R3329" s="258"/>
      <c r="U3329">
        <f>ROUND(IFERROR(SUM(T3329*(VLOOKUP(S3329,API!1:1048576,13,FALSE))),0),2)</f>
        <v>0</v>
      </c>
      <c r="V3329">
        <f>ROUND(SUMIF(Investionen!A4:A5200,S3329,Investionen!G4:G5200),2)</f>
        <v>0</v>
      </c>
      <c r="BA3329" s="53"/>
      <c r="BB3329" s="53">
        <f>ROUND(SUMIF(Transaktionen!A4:A5200,BA3329,Transaktionen!B4:B5200),8)</f>
        <v>0</v>
      </c>
      <c r="BC3329" s="53">
        <f>ROUND(IFERROR(SUM(BB3329*(VLOOKUP(BA3329,API!1:1048576,13,FALSE))),0),2)</f>
        <v>0</v>
      </c>
    </row>
    <row r="3330" spans="18:55" x14ac:dyDescent="0.25">
      <c r="R3330" s="258"/>
      <c r="U3330">
        <f>ROUND(IFERROR(SUM(T3330*(VLOOKUP(S3330,API!1:1048576,13,FALSE))),0),2)</f>
        <v>0</v>
      </c>
      <c r="V3330">
        <f>ROUND(SUMIF(Investionen!A4:A5200,S3330,Investionen!G4:G5200),2)</f>
        <v>0</v>
      </c>
      <c r="BA3330" s="53"/>
      <c r="BB3330" s="53">
        <f>ROUND(SUMIF(Transaktionen!A4:A5200,BA3330,Transaktionen!B4:B5200),8)</f>
        <v>0</v>
      </c>
      <c r="BC3330" s="53">
        <f>ROUND(IFERROR(SUM(BB3330*(VLOOKUP(BA3330,API!1:1048576,13,FALSE))),0),2)</f>
        <v>0</v>
      </c>
    </row>
    <row r="3331" spans="18:55" x14ac:dyDescent="0.25">
      <c r="R3331" s="258"/>
      <c r="U3331">
        <f>ROUND(IFERROR(SUM(T3331*(VLOOKUP(S3331,API!1:1048576,13,FALSE))),0),2)</f>
        <v>0</v>
      </c>
      <c r="V3331">
        <f>ROUND(SUMIF(Investionen!A4:A5200,S3331,Investionen!G4:G5200),2)</f>
        <v>0</v>
      </c>
      <c r="BA3331" s="53"/>
      <c r="BB3331" s="53">
        <f>ROUND(SUMIF(Transaktionen!A4:A5200,BA3331,Transaktionen!B4:B5200),8)</f>
        <v>0</v>
      </c>
      <c r="BC3331" s="53">
        <f>ROUND(IFERROR(SUM(BB3331*(VLOOKUP(BA3331,API!1:1048576,13,FALSE))),0),2)</f>
        <v>0</v>
      </c>
    </row>
    <row r="3332" spans="18:55" x14ac:dyDescent="0.25">
      <c r="R3332" s="258"/>
      <c r="U3332">
        <f>ROUND(IFERROR(SUM(T3332*(VLOOKUP(S3332,API!1:1048576,13,FALSE))),0),2)</f>
        <v>0</v>
      </c>
      <c r="V3332">
        <f>ROUND(SUMIF(Investionen!A4:A5200,S3332,Investionen!G4:G5200),2)</f>
        <v>0</v>
      </c>
      <c r="BA3332" s="53"/>
      <c r="BB3332" s="53">
        <f>ROUND(SUMIF(Transaktionen!A4:A5200,BA3332,Transaktionen!B4:B5200),8)</f>
        <v>0</v>
      </c>
      <c r="BC3332" s="53">
        <f>ROUND(IFERROR(SUM(BB3332*(VLOOKUP(BA3332,API!1:1048576,13,FALSE))),0),2)</f>
        <v>0</v>
      </c>
    </row>
    <row r="3333" spans="18:55" x14ac:dyDescent="0.25">
      <c r="R3333" s="258"/>
      <c r="U3333">
        <f>ROUND(IFERROR(SUM(T3333*(VLOOKUP(S3333,API!1:1048576,13,FALSE))),0),2)</f>
        <v>0</v>
      </c>
      <c r="V3333">
        <f>ROUND(SUMIF(Investionen!A4:A5200,S3333,Investionen!G4:G5200),2)</f>
        <v>0</v>
      </c>
      <c r="BA3333" s="53"/>
      <c r="BB3333" s="53">
        <f>ROUND(SUMIF(Transaktionen!A4:A5200,BA3333,Transaktionen!B4:B5200),8)</f>
        <v>0</v>
      </c>
      <c r="BC3333" s="53">
        <f>ROUND(IFERROR(SUM(BB3333*(VLOOKUP(BA3333,API!1:1048576,13,FALSE))),0),2)</f>
        <v>0</v>
      </c>
    </row>
    <row r="3334" spans="18:55" x14ac:dyDescent="0.25">
      <c r="R3334" s="258"/>
      <c r="U3334">
        <f>ROUND(IFERROR(SUM(T3334*(VLOOKUP(S3334,API!1:1048576,13,FALSE))),0),2)</f>
        <v>0</v>
      </c>
      <c r="V3334">
        <f>ROUND(SUMIF(Investionen!A4:A5200,S3334,Investionen!G4:G5200),2)</f>
        <v>0</v>
      </c>
      <c r="BA3334" s="53"/>
      <c r="BB3334" s="53">
        <f>ROUND(SUMIF(Transaktionen!A4:A5200,BA3334,Transaktionen!B4:B5200),8)</f>
        <v>0</v>
      </c>
      <c r="BC3334" s="53">
        <f>ROUND(IFERROR(SUM(BB3334*(VLOOKUP(BA3334,API!1:1048576,13,FALSE))),0),2)</f>
        <v>0</v>
      </c>
    </row>
    <row r="3335" spans="18:55" x14ac:dyDescent="0.25">
      <c r="R3335" s="258"/>
      <c r="U3335">
        <f>ROUND(IFERROR(SUM(T3335*(VLOOKUP(S3335,API!1:1048576,13,FALSE))),0),2)</f>
        <v>0</v>
      </c>
      <c r="V3335">
        <f>ROUND(SUMIF(Investionen!A4:A5200,S3335,Investionen!G4:G5200),2)</f>
        <v>0</v>
      </c>
      <c r="BA3335" s="53"/>
      <c r="BB3335" s="53">
        <f>ROUND(SUMIF(Transaktionen!A4:A5200,BA3335,Transaktionen!B4:B5200),8)</f>
        <v>0</v>
      </c>
      <c r="BC3335" s="53">
        <f>ROUND(IFERROR(SUM(BB3335*(VLOOKUP(BA3335,API!1:1048576,13,FALSE))),0),2)</f>
        <v>0</v>
      </c>
    </row>
    <row r="3336" spans="18:55" x14ac:dyDescent="0.25">
      <c r="R3336" s="258"/>
      <c r="U3336">
        <f>ROUND(IFERROR(SUM(T3336*(VLOOKUP(S3336,API!1:1048576,13,FALSE))),0),2)</f>
        <v>0</v>
      </c>
      <c r="V3336">
        <f>ROUND(SUMIF(Investionen!A4:A5200,S3336,Investionen!G4:G5200),2)</f>
        <v>0</v>
      </c>
      <c r="BA3336" s="53"/>
      <c r="BB3336" s="53">
        <f>ROUND(SUMIF(Transaktionen!A4:A5200,BA3336,Transaktionen!B4:B5200),8)</f>
        <v>0</v>
      </c>
      <c r="BC3336" s="53">
        <f>ROUND(IFERROR(SUM(BB3336*(VLOOKUP(BA3336,API!1:1048576,13,FALSE))),0),2)</f>
        <v>0</v>
      </c>
    </row>
    <row r="3337" spans="18:55" x14ac:dyDescent="0.25">
      <c r="R3337" s="258"/>
      <c r="U3337">
        <f>ROUND(IFERROR(SUM(T3337*(VLOOKUP(S3337,API!1:1048576,13,FALSE))),0),2)</f>
        <v>0</v>
      </c>
      <c r="V3337">
        <f>ROUND(SUMIF(Investionen!A4:A5200,S3337,Investionen!G4:G5200),2)</f>
        <v>0</v>
      </c>
      <c r="BA3337" s="53"/>
      <c r="BB3337" s="53">
        <f>ROUND(SUMIF(Transaktionen!A4:A5200,BA3337,Transaktionen!B4:B5200),8)</f>
        <v>0</v>
      </c>
      <c r="BC3337" s="53">
        <f>ROUND(IFERROR(SUM(BB3337*(VLOOKUP(BA3337,API!1:1048576,13,FALSE))),0),2)</f>
        <v>0</v>
      </c>
    </row>
    <row r="3338" spans="18:55" x14ac:dyDescent="0.25">
      <c r="R3338" s="258"/>
      <c r="U3338">
        <f>ROUND(IFERROR(SUM(T3338*(VLOOKUP(S3338,API!1:1048576,13,FALSE))),0),2)</f>
        <v>0</v>
      </c>
      <c r="V3338">
        <f>ROUND(SUMIF(Investionen!A4:A5200,S3338,Investionen!G4:G5200),2)</f>
        <v>0</v>
      </c>
      <c r="BA3338" s="53"/>
      <c r="BB3338" s="53">
        <f>ROUND(SUMIF(Transaktionen!A4:A5200,BA3338,Transaktionen!B4:B5200),8)</f>
        <v>0</v>
      </c>
      <c r="BC3338" s="53">
        <f>ROUND(IFERROR(SUM(BB3338*(VLOOKUP(BA3338,API!1:1048576,13,FALSE))),0),2)</f>
        <v>0</v>
      </c>
    </row>
    <row r="3339" spans="18:55" x14ac:dyDescent="0.25">
      <c r="R3339" s="258"/>
      <c r="U3339">
        <f>ROUND(IFERROR(SUM(T3339*(VLOOKUP(S3339,API!1:1048576,13,FALSE))),0),2)</f>
        <v>0</v>
      </c>
      <c r="V3339">
        <f>ROUND(SUMIF(Investionen!A4:A5200,S3339,Investionen!G4:G5200),2)</f>
        <v>0</v>
      </c>
      <c r="BA3339" s="53"/>
      <c r="BB3339" s="53">
        <f>ROUND(SUMIF(Transaktionen!A4:A5200,BA3339,Transaktionen!B4:B5200),8)</f>
        <v>0</v>
      </c>
      <c r="BC3339" s="53">
        <f>ROUND(IFERROR(SUM(BB3339*(VLOOKUP(BA3339,API!1:1048576,13,FALSE))),0),2)</f>
        <v>0</v>
      </c>
    </row>
    <row r="3340" spans="18:55" x14ac:dyDescent="0.25">
      <c r="R3340" s="258"/>
      <c r="U3340">
        <f>ROUND(IFERROR(SUM(T3340*(VLOOKUP(S3340,API!1:1048576,13,FALSE))),0),2)</f>
        <v>0</v>
      </c>
      <c r="V3340">
        <f>ROUND(SUMIF(Investionen!A4:A5200,S3340,Investionen!G4:G5200),2)</f>
        <v>0</v>
      </c>
      <c r="BA3340" s="53"/>
      <c r="BB3340" s="53">
        <f>ROUND(SUMIF(Transaktionen!A4:A5200,BA3340,Transaktionen!B4:B5200),8)</f>
        <v>0</v>
      </c>
      <c r="BC3340" s="53">
        <f>ROUND(IFERROR(SUM(BB3340*(VLOOKUP(BA3340,API!1:1048576,13,FALSE))),0),2)</f>
        <v>0</v>
      </c>
    </row>
    <row r="3341" spans="18:55" x14ac:dyDescent="0.25">
      <c r="R3341" s="258"/>
      <c r="U3341">
        <f>ROUND(IFERROR(SUM(T3341*(VLOOKUP(S3341,API!1:1048576,13,FALSE))),0),2)</f>
        <v>0</v>
      </c>
      <c r="V3341">
        <f>ROUND(SUMIF(Investionen!A4:A5200,S3341,Investionen!G4:G5200),2)</f>
        <v>0</v>
      </c>
      <c r="BA3341" s="53"/>
      <c r="BB3341" s="53">
        <f>ROUND(SUMIF(Transaktionen!A4:A5200,BA3341,Transaktionen!B4:B5200),8)</f>
        <v>0</v>
      </c>
      <c r="BC3341" s="53">
        <f>ROUND(IFERROR(SUM(BB3341*(VLOOKUP(BA3341,API!1:1048576,13,FALSE))),0),2)</f>
        <v>0</v>
      </c>
    </row>
    <row r="3342" spans="18:55" x14ac:dyDescent="0.25">
      <c r="R3342" s="258"/>
      <c r="U3342">
        <f>ROUND(IFERROR(SUM(T3342*(VLOOKUP(S3342,API!1:1048576,13,FALSE))),0),2)</f>
        <v>0</v>
      </c>
      <c r="V3342">
        <f>ROUND(SUMIF(Investionen!A4:A5200,S3342,Investionen!G4:G5200),2)</f>
        <v>0</v>
      </c>
      <c r="BA3342" s="53"/>
      <c r="BB3342" s="53">
        <f>ROUND(SUMIF(Transaktionen!A4:A5200,BA3342,Transaktionen!B4:B5200),8)</f>
        <v>0</v>
      </c>
      <c r="BC3342" s="53">
        <f>ROUND(IFERROR(SUM(BB3342*(VLOOKUP(BA3342,API!1:1048576,13,FALSE))),0),2)</f>
        <v>0</v>
      </c>
    </row>
    <row r="3343" spans="18:55" x14ac:dyDescent="0.25">
      <c r="R3343" s="258"/>
      <c r="U3343">
        <f>ROUND(IFERROR(SUM(T3343*(VLOOKUP(S3343,API!1:1048576,13,FALSE))),0),2)</f>
        <v>0</v>
      </c>
      <c r="V3343">
        <f>ROUND(SUMIF(Investionen!A4:A5200,S3343,Investionen!G4:G5200),2)</f>
        <v>0</v>
      </c>
      <c r="BA3343" s="53"/>
      <c r="BB3343" s="53">
        <f>ROUND(SUMIF(Transaktionen!A4:A5200,BA3343,Transaktionen!B4:B5200),8)</f>
        <v>0</v>
      </c>
      <c r="BC3343" s="53">
        <f>ROUND(IFERROR(SUM(BB3343*(VLOOKUP(BA3343,API!1:1048576,13,FALSE))),0),2)</f>
        <v>0</v>
      </c>
    </row>
    <row r="3344" spans="18:55" x14ac:dyDescent="0.25">
      <c r="R3344" s="258"/>
      <c r="U3344">
        <f>ROUND(IFERROR(SUM(T3344*(VLOOKUP(S3344,API!1:1048576,13,FALSE))),0),2)</f>
        <v>0</v>
      </c>
      <c r="V3344">
        <f>ROUND(SUMIF(Investionen!A4:A5200,S3344,Investionen!G4:G5200),2)</f>
        <v>0</v>
      </c>
      <c r="BA3344" s="53"/>
      <c r="BB3344" s="53">
        <f>ROUND(SUMIF(Transaktionen!A4:A5200,BA3344,Transaktionen!B4:B5200),8)</f>
        <v>0</v>
      </c>
      <c r="BC3344" s="53">
        <f>ROUND(IFERROR(SUM(BB3344*(VLOOKUP(BA3344,API!1:1048576,13,FALSE))),0),2)</f>
        <v>0</v>
      </c>
    </row>
    <row r="3345" spans="18:55" x14ac:dyDescent="0.25">
      <c r="R3345" s="258"/>
      <c r="U3345">
        <f>ROUND(IFERROR(SUM(T3345*(VLOOKUP(S3345,API!1:1048576,13,FALSE))),0),2)</f>
        <v>0</v>
      </c>
      <c r="V3345">
        <f>ROUND(SUMIF(Investionen!A4:A5200,S3345,Investionen!G4:G5200),2)</f>
        <v>0</v>
      </c>
      <c r="BA3345" s="53"/>
      <c r="BB3345" s="53">
        <f>ROUND(SUMIF(Transaktionen!A4:A5200,BA3345,Transaktionen!B4:B5200),8)</f>
        <v>0</v>
      </c>
      <c r="BC3345" s="53">
        <f>ROUND(IFERROR(SUM(BB3345*(VLOOKUP(BA3345,API!1:1048576,13,FALSE))),0),2)</f>
        <v>0</v>
      </c>
    </row>
    <row r="3346" spans="18:55" x14ac:dyDescent="0.25">
      <c r="R3346" s="258"/>
      <c r="U3346">
        <f>ROUND(IFERROR(SUM(T3346*(VLOOKUP(S3346,API!1:1048576,13,FALSE))),0),2)</f>
        <v>0</v>
      </c>
      <c r="V3346">
        <f>ROUND(SUMIF(Investionen!A4:A5200,S3346,Investionen!G4:G5200),2)</f>
        <v>0</v>
      </c>
      <c r="BA3346" s="53"/>
      <c r="BB3346" s="53">
        <f>ROUND(SUMIF(Transaktionen!A4:A5200,BA3346,Transaktionen!B4:B5200),8)</f>
        <v>0</v>
      </c>
      <c r="BC3346" s="53">
        <f>ROUND(IFERROR(SUM(BB3346*(VLOOKUP(BA3346,API!1:1048576,13,FALSE))),0),2)</f>
        <v>0</v>
      </c>
    </row>
    <row r="3347" spans="18:55" x14ac:dyDescent="0.25">
      <c r="R3347" s="258"/>
      <c r="U3347">
        <f>ROUND(IFERROR(SUM(T3347*(VLOOKUP(S3347,API!1:1048576,13,FALSE))),0),2)</f>
        <v>0</v>
      </c>
      <c r="V3347">
        <f>ROUND(SUMIF(Investionen!A4:A5200,S3347,Investionen!G4:G5200),2)</f>
        <v>0</v>
      </c>
      <c r="BA3347" s="53"/>
      <c r="BB3347" s="53">
        <f>ROUND(SUMIF(Transaktionen!A4:A5200,BA3347,Transaktionen!B4:B5200),8)</f>
        <v>0</v>
      </c>
      <c r="BC3347" s="53">
        <f>ROUND(IFERROR(SUM(BB3347*(VLOOKUP(BA3347,API!1:1048576,13,FALSE))),0),2)</f>
        <v>0</v>
      </c>
    </row>
    <row r="3348" spans="18:55" x14ac:dyDescent="0.25">
      <c r="R3348" s="258"/>
      <c r="U3348">
        <f>ROUND(IFERROR(SUM(T3348*(VLOOKUP(S3348,API!1:1048576,13,FALSE))),0),2)</f>
        <v>0</v>
      </c>
      <c r="V3348">
        <f>ROUND(SUMIF(Investionen!A4:A5200,S3348,Investionen!G4:G5200),2)</f>
        <v>0</v>
      </c>
      <c r="BA3348" s="53"/>
      <c r="BB3348" s="53">
        <f>ROUND(SUMIF(Transaktionen!A4:A5200,BA3348,Transaktionen!B4:B5200),8)</f>
        <v>0</v>
      </c>
      <c r="BC3348" s="53">
        <f>ROUND(IFERROR(SUM(BB3348*(VLOOKUP(BA3348,API!1:1048576,13,FALSE))),0),2)</f>
        <v>0</v>
      </c>
    </row>
    <row r="3349" spans="18:55" x14ac:dyDescent="0.25">
      <c r="R3349" s="258"/>
      <c r="U3349">
        <f>ROUND(IFERROR(SUM(T3349*(VLOOKUP(S3349,API!1:1048576,13,FALSE))),0),2)</f>
        <v>0</v>
      </c>
      <c r="V3349">
        <f>ROUND(SUMIF(Investionen!A4:A5200,S3349,Investionen!G4:G5200),2)</f>
        <v>0</v>
      </c>
      <c r="BA3349" s="53"/>
      <c r="BB3349" s="53">
        <f>ROUND(SUMIF(Transaktionen!A4:A5200,BA3349,Transaktionen!B4:B5200),8)</f>
        <v>0</v>
      </c>
      <c r="BC3349" s="53">
        <f>ROUND(IFERROR(SUM(BB3349*(VLOOKUP(BA3349,API!1:1048576,13,FALSE))),0),2)</f>
        <v>0</v>
      </c>
    </row>
    <row r="3350" spans="18:55" x14ac:dyDescent="0.25">
      <c r="R3350" s="258"/>
      <c r="U3350">
        <f>ROUND(IFERROR(SUM(T3350*(VLOOKUP(S3350,API!1:1048576,13,FALSE))),0),2)</f>
        <v>0</v>
      </c>
      <c r="V3350">
        <f>ROUND(SUMIF(Investionen!A4:A5200,S3350,Investionen!G4:G5200),2)</f>
        <v>0</v>
      </c>
      <c r="BA3350" s="53"/>
      <c r="BB3350" s="53">
        <f>ROUND(SUMIF(Transaktionen!A4:A5200,BA3350,Transaktionen!B4:B5200),8)</f>
        <v>0</v>
      </c>
      <c r="BC3350" s="53">
        <f>ROUND(IFERROR(SUM(BB3350*(VLOOKUP(BA3350,API!1:1048576,13,FALSE))),0),2)</f>
        <v>0</v>
      </c>
    </row>
    <row r="3351" spans="18:55" x14ac:dyDescent="0.25">
      <c r="R3351" s="258"/>
      <c r="U3351">
        <f>ROUND(IFERROR(SUM(T3351*(VLOOKUP(S3351,API!1:1048576,13,FALSE))),0),2)</f>
        <v>0</v>
      </c>
      <c r="V3351">
        <f>ROUND(SUMIF(Investionen!A4:A5200,S3351,Investionen!G4:G5200),2)</f>
        <v>0</v>
      </c>
      <c r="BA3351" s="53"/>
      <c r="BB3351" s="53">
        <f>ROUND(SUMIF(Transaktionen!A4:A5200,BA3351,Transaktionen!B4:B5200),8)</f>
        <v>0</v>
      </c>
      <c r="BC3351" s="53">
        <f>ROUND(IFERROR(SUM(BB3351*(VLOOKUP(BA3351,API!1:1048576,13,FALSE))),0),2)</f>
        <v>0</v>
      </c>
    </row>
    <row r="3352" spans="18:55" x14ac:dyDescent="0.25">
      <c r="R3352" s="258"/>
      <c r="U3352">
        <f>ROUND(IFERROR(SUM(T3352*(VLOOKUP(S3352,API!1:1048576,13,FALSE))),0),2)</f>
        <v>0</v>
      </c>
      <c r="V3352">
        <f>ROUND(SUMIF(Investionen!A4:A5200,S3352,Investionen!G4:G5200),2)</f>
        <v>0</v>
      </c>
      <c r="BA3352" s="53"/>
      <c r="BB3352" s="53">
        <f>ROUND(SUMIF(Transaktionen!A4:A5200,BA3352,Transaktionen!B4:B5200),8)</f>
        <v>0</v>
      </c>
      <c r="BC3352" s="53">
        <f>ROUND(IFERROR(SUM(BB3352*(VLOOKUP(BA3352,API!1:1048576,13,FALSE))),0),2)</f>
        <v>0</v>
      </c>
    </row>
    <row r="3353" spans="18:55" x14ac:dyDescent="0.25">
      <c r="R3353" s="258"/>
      <c r="U3353">
        <f>ROUND(IFERROR(SUM(T3353*(VLOOKUP(S3353,API!1:1048576,13,FALSE))),0),2)</f>
        <v>0</v>
      </c>
      <c r="V3353">
        <f>ROUND(SUMIF(Investionen!A4:A5200,S3353,Investionen!G4:G5200),2)</f>
        <v>0</v>
      </c>
      <c r="BA3353" s="53"/>
      <c r="BB3353" s="53">
        <f>ROUND(SUMIF(Transaktionen!A4:A5200,BA3353,Transaktionen!B4:B5200),8)</f>
        <v>0</v>
      </c>
      <c r="BC3353" s="53">
        <f>ROUND(IFERROR(SUM(BB3353*(VLOOKUP(BA3353,API!1:1048576,13,FALSE))),0),2)</f>
        <v>0</v>
      </c>
    </row>
    <row r="3354" spans="18:55" x14ac:dyDescent="0.25">
      <c r="R3354" s="258"/>
      <c r="U3354">
        <f>ROUND(IFERROR(SUM(T3354*(VLOOKUP(S3354,API!1:1048576,13,FALSE))),0),2)</f>
        <v>0</v>
      </c>
      <c r="V3354">
        <f>ROUND(SUMIF(Investionen!A4:A5200,S3354,Investionen!G4:G5200),2)</f>
        <v>0</v>
      </c>
      <c r="BA3354" s="53"/>
      <c r="BB3354" s="53">
        <f>ROUND(SUMIF(Transaktionen!A4:A5200,BA3354,Transaktionen!B4:B5200),8)</f>
        <v>0</v>
      </c>
      <c r="BC3354" s="53">
        <f>ROUND(IFERROR(SUM(BB3354*(VLOOKUP(BA3354,API!1:1048576,13,FALSE))),0),2)</f>
        <v>0</v>
      </c>
    </row>
    <row r="3355" spans="18:55" x14ac:dyDescent="0.25">
      <c r="R3355" s="258"/>
      <c r="U3355">
        <f>ROUND(IFERROR(SUM(T3355*(VLOOKUP(S3355,API!1:1048576,13,FALSE))),0),2)</f>
        <v>0</v>
      </c>
      <c r="V3355">
        <f>ROUND(SUMIF(Investionen!A4:A5200,S3355,Investionen!G4:G5200),2)</f>
        <v>0</v>
      </c>
      <c r="BA3355" s="53"/>
      <c r="BB3355" s="53">
        <f>ROUND(SUMIF(Transaktionen!A4:A5200,BA3355,Transaktionen!B4:B5200),8)</f>
        <v>0</v>
      </c>
      <c r="BC3355" s="53">
        <f>ROUND(IFERROR(SUM(BB3355*(VLOOKUP(BA3355,API!1:1048576,13,FALSE))),0),2)</f>
        <v>0</v>
      </c>
    </row>
    <row r="3356" spans="18:55" x14ac:dyDescent="0.25">
      <c r="R3356" s="258"/>
      <c r="U3356">
        <f>ROUND(IFERROR(SUM(T3356*(VLOOKUP(S3356,API!1:1048576,13,FALSE))),0),2)</f>
        <v>0</v>
      </c>
      <c r="V3356">
        <f>ROUND(SUMIF(Investionen!A4:A5200,S3356,Investionen!G4:G5200),2)</f>
        <v>0</v>
      </c>
      <c r="BA3356" s="53"/>
      <c r="BB3356" s="53">
        <f>ROUND(SUMIF(Transaktionen!A4:A5200,BA3356,Transaktionen!B4:B5200),8)</f>
        <v>0</v>
      </c>
      <c r="BC3356" s="53">
        <f>ROUND(IFERROR(SUM(BB3356*(VLOOKUP(BA3356,API!1:1048576,13,FALSE))),0),2)</f>
        <v>0</v>
      </c>
    </row>
    <row r="3357" spans="18:55" x14ac:dyDescent="0.25">
      <c r="R3357" s="258"/>
      <c r="U3357">
        <f>ROUND(IFERROR(SUM(T3357*(VLOOKUP(S3357,API!1:1048576,13,FALSE))),0),2)</f>
        <v>0</v>
      </c>
      <c r="V3357">
        <f>ROUND(SUMIF(Investionen!A4:A5200,S3357,Investionen!G4:G5200),2)</f>
        <v>0</v>
      </c>
      <c r="BA3357" s="53"/>
      <c r="BB3357" s="53">
        <f>ROUND(SUMIF(Transaktionen!A4:A5200,BA3357,Transaktionen!B4:B5200),8)</f>
        <v>0</v>
      </c>
      <c r="BC3357" s="53">
        <f>ROUND(IFERROR(SUM(BB3357*(VLOOKUP(BA3357,API!1:1048576,13,FALSE))),0),2)</f>
        <v>0</v>
      </c>
    </row>
    <row r="3358" spans="18:55" x14ac:dyDescent="0.25">
      <c r="R3358" s="258"/>
      <c r="U3358">
        <f>ROUND(IFERROR(SUM(T3358*(VLOOKUP(S3358,API!1:1048576,13,FALSE))),0),2)</f>
        <v>0</v>
      </c>
      <c r="V3358">
        <f>ROUND(SUMIF(Investionen!A4:A5200,S3358,Investionen!G4:G5200),2)</f>
        <v>0</v>
      </c>
      <c r="BA3358" s="53"/>
      <c r="BB3358" s="53">
        <f>ROUND(SUMIF(Transaktionen!A4:A5200,BA3358,Transaktionen!B4:B5200),8)</f>
        <v>0</v>
      </c>
      <c r="BC3358" s="53">
        <f>ROUND(IFERROR(SUM(BB3358*(VLOOKUP(BA3358,API!1:1048576,13,FALSE))),0),2)</f>
        <v>0</v>
      </c>
    </row>
    <row r="3359" spans="18:55" x14ac:dyDescent="0.25">
      <c r="R3359" s="258"/>
      <c r="U3359">
        <f>ROUND(IFERROR(SUM(T3359*(VLOOKUP(S3359,API!1:1048576,13,FALSE))),0),2)</f>
        <v>0</v>
      </c>
      <c r="V3359">
        <f>ROUND(SUMIF(Investionen!A4:A5200,S3359,Investionen!G4:G5200),2)</f>
        <v>0</v>
      </c>
      <c r="BA3359" s="53"/>
      <c r="BB3359" s="53">
        <f>ROUND(SUMIF(Transaktionen!A4:A5200,BA3359,Transaktionen!B4:B5200),8)</f>
        <v>0</v>
      </c>
      <c r="BC3359" s="53">
        <f>ROUND(IFERROR(SUM(BB3359*(VLOOKUP(BA3359,API!1:1048576,13,FALSE))),0),2)</f>
        <v>0</v>
      </c>
    </row>
    <row r="3360" spans="18:55" x14ac:dyDescent="0.25">
      <c r="R3360" s="258"/>
      <c r="U3360">
        <f>ROUND(IFERROR(SUM(T3360*(VLOOKUP(S3360,API!1:1048576,13,FALSE))),0),2)</f>
        <v>0</v>
      </c>
      <c r="V3360">
        <f>ROUND(SUMIF(Investionen!A4:A5200,S3360,Investionen!G4:G5200),2)</f>
        <v>0</v>
      </c>
      <c r="BA3360" s="53"/>
      <c r="BB3360" s="53">
        <f>ROUND(SUMIF(Transaktionen!A4:A5200,BA3360,Transaktionen!B4:B5200),8)</f>
        <v>0</v>
      </c>
      <c r="BC3360" s="53">
        <f>ROUND(IFERROR(SUM(BB3360*(VLOOKUP(BA3360,API!1:1048576,13,FALSE))),0),2)</f>
        <v>0</v>
      </c>
    </row>
    <row r="3361" spans="18:55" x14ac:dyDescent="0.25">
      <c r="R3361" s="258"/>
      <c r="U3361">
        <f>ROUND(IFERROR(SUM(T3361*(VLOOKUP(S3361,API!1:1048576,13,FALSE))),0),2)</f>
        <v>0</v>
      </c>
      <c r="V3361">
        <f>ROUND(SUMIF(Investionen!A4:A5200,S3361,Investionen!G4:G5200),2)</f>
        <v>0</v>
      </c>
      <c r="BA3361" s="53"/>
      <c r="BB3361" s="53">
        <f>ROUND(SUMIF(Transaktionen!A4:A5200,BA3361,Transaktionen!B4:B5200),8)</f>
        <v>0</v>
      </c>
      <c r="BC3361" s="53">
        <f>ROUND(IFERROR(SUM(BB3361*(VLOOKUP(BA3361,API!1:1048576,13,FALSE))),0),2)</f>
        <v>0</v>
      </c>
    </row>
    <row r="3362" spans="18:55" x14ac:dyDescent="0.25">
      <c r="R3362" s="258"/>
      <c r="U3362">
        <f>ROUND(IFERROR(SUM(T3362*(VLOOKUP(S3362,API!1:1048576,13,FALSE))),0),2)</f>
        <v>0</v>
      </c>
      <c r="V3362">
        <f>ROUND(SUMIF(Investionen!A4:A5200,S3362,Investionen!G4:G5200),2)</f>
        <v>0</v>
      </c>
      <c r="BA3362" s="53"/>
      <c r="BB3362" s="53">
        <f>ROUND(SUMIF(Transaktionen!A4:A5200,BA3362,Transaktionen!B4:B5200),8)</f>
        <v>0</v>
      </c>
      <c r="BC3362" s="53">
        <f>ROUND(IFERROR(SUM(BB3362*(VLOOKUP(BA3362,API!1:1048576,13,FALSE))),0),2)</f>
        <v>0</v>
      </c>
    </row>
    <row r="3363" spans="18:55" x14ac:dyDescent="0.25">
      <c r="R3363" s="258"/>
      <c r="U3363">
        <f>ROUND(IFERROR(SUM(T3363*(VLOOKUP(S3363,API!1:1048576,13,FALSE))),0),2)</f>
        <v>0</v>
      </c>
      <c r="V3363">
        <f>ROUND(SUMIF(Investionen!A4:A5200,S3363,Investionen!G4:G5200),2)</f>
        <v>0</v>
      </c>
      <c r="BA3363" s="53"/>
      <c r="BB3363" s="53">
        <f>ROUND(SUMIF(Transaktionen!A4:A5200,BA3363,Transaktionen!B4:B5200),8)</f>
        <v>0</v>
      </c>
      <c r="BC3363" s="53">
        <f>ROUND(IFERROR(SUM(BB3363*(VLOOKUP(BA3363,API!1:1048576,13,FALSE))),0),2)</f>
        <v>0</v>
      </c>
    </row>
    <row r="3364" spans="18:55" x14ac:dyDescent="0.25">
      <c r="R3364" s="258"/>
      <c r="U3364">
        <f>ROUND(IFERROR(SUM(T3364*(VLOOKUP(S3364,API!1:1048576,13,FALSE))),0),2)</f>
        <v>0</v>
      </c>
      <c r="V3364">
        <f>ROUND(SUMIF(Investionen!A4:A5200,S3364,Investionen!G4:G5200),2)</f>
        <v>0</v>
      </c>
      <c r="BA3364" s="53"/>
      <c r="BB3364" s="53">
        <f>ROUND(SUMIF(Transaktionen!A4:A5200,BA3364,Transaktionen!B4:B5200),8)</f>
        <v>0</v>
      </c>
      <c r="BC3364" s="53">
        <f>ROUND(IFERROR(SUM(BB3364*(VLOOKUP(BA3364,API!1:1048576,13,FALSE))),0),2)</f>
        <v>0</v>
      </c>
    </row>
    <row r="3365" spans="18:55" x14ac:dyDescent="0.25">
      <c r="R3365" s="258"/>
      <c r="U3365">
        <f>ROUND(IFERROR(SUM(T3365*(VLOOKUP(S3365,API!1:1048576,13,FALSE))),0),2)</f>
        <v>0</v>
      </c>
      <c r="V3365">
        <f>ROUND(SUMIF(Investionen!A4:A5200,S3365,Investionen!G4:G5200),2)</f>
        <v>0</v>
      </c>
      <c r="BA3365" s="53"/>
      <c r="BB3365" s="53">
        <f>ROUND(SUMIF(Transaktionen!A4:A5200,BA3365,Transaktionen!B4:B5200),8)</f>
        <v>0</v>
      </c>
      <c r="BC3365" s="53">
        <f>ROUND(IFERROR(SUM(BB3365*(VLOOKUP(BA3365,API!1:1048576,13,FALSE))),0),2)</f>
        <v>0</v>
      </c>
    </row>
    <row r="3366" spans="18:55" x14ac:dyDescent="0.25">
      <c r="R3366" s="258"/>
      <c r="U3366">
        <f>ROUND(IFERROR(SUM(T3366*(VLOOKUP(S3366,API!1:1048576,13,FALSE))),0),2)</f>
        <v>0</v>
      </c>
      <c r="V3366">
        <f>ROUND(SUMIF(Investionen!A4:A5200,S3366,Investionen!G4:G5200),2)</f>
        <v>0</v>
      </c>
      <c r="BA3366" s="53"/>
      <c r="BB3366" s="53">
        <f>ROUND(SUMIF(Transaktionen!A4:A5200,BA3366,Transaktionen!B4:B5200),8)</f>
        <v>0</v>
      </c>
      <c r="BC3366" s="53">
        <f>ROUND(IFERROR(SUM(BB3366*(VLOOKUP(BA3366,API!1:1048576,13,FALSE))),0),2)</f>
        <v>0</v>
      </c>
    </row>
    <row r="3367" spans="18:55" x14ac:dyDescent="0.25">
      <c r="R3367" s="258"/>
      <c r="U3367">
        <f>ROUND(IFERROR(SUM(T3367*(VLOOKUP(S3367,API!1:1048576,13,FALSE))),0),2)</f>
        <v>0</v>
      </c>
      <c r="V3367">
        <f>ROUND(SUMIF(Investionen!A4:A5200,S3367,Investionen!G4:G5200),2)</f>
        <v>0</v>
      </c>
      <c r="BA3367" s="53"/>
      <c r="BB3367" s="53">
        <f>ROUND(SUMIF(Transaktionen!A4:A5200,BA3367,Transaktionen!B4:B5200),8)</f>
        <v>0</v>
      </c>
      <c r="BC3367" s="53">
        <f>ROUND(IFERROR(SUM(BB3367*(VLOOKUP(BA3367,API!1:1048576,13,FALSE))),0),2)</f>
        <v>0</v>
      </c>
    </row>
    <row r="3368" spans="18:55" x14ac:dyDescent="0.25">
      <c r="R3368" s="258"/>
      <c r="U3368">
        <f>ROUND(IFERROR(SUM(T3368*(VLOOKUP(S3368,API!1:1048576,13,FALSE))),0),2)</f>
        <v>0</v>
      </c>
      <c r="V3368">
        <f>ROUND(SUMIF(Investionen!A4:A5200,S3368,Investionen!G4:G5200),2)</f>
        <v>0</v>
      </c>
      <c r="BA3368" s="53"/>
      <c r="BB3368" s="53">
        <f>ROUND(SUMIF(Transaktionen!A4:A5200,BA3368,Transaktionen!B4:B5200),8)</f>
        <v>0</v>
      </c>
      <c r="BC3368" s="53">
        <f>ROUND(IFERROR(SUM(BB3368*(VLOOKUP(BA3368,API!1:1048576,13,FALSE))),0),2)</f>
        <v>0</v>
      </c>
    </row>
    <row r="3369" spans="18:55" x14ac:dyDescent="0.25">
      <c r="R3369" s="258"/>
      <c r="U3369">
        <f>ROUND(IFERROR(SUM(T3369*(VLOOKUP(S3369,API!1:1048576,13,FALSE))),0),2)</f>
        <v>0</v>
      </c>
      <c r="V3369">
        <f>ROUND(SUMIF(Investionen!A4:A5200,S3369,Investionen!G4:G5200),2)</f>
        <v>0</v>
      </c>
      <c r="BA3369" s="53"/>
      <c r="BB3369" s="53">
        <f>ROUND(SUMIF(Transaktionen!A4:A5200,BA3369,Transaktionen!B4:B5200),8)</f>
        <v>0</v>
      </c>
      <c r="BC3369" s="53">
        <f>ROUND(IFERROR(SUM(BB3369*(VLOOKUP(BA3369,API!1:1048576,13,FALSE))),0),2)</f>
        <v>0</v>
      </c>
    </row>
    <row r="3370" spans="18:55" x14ac:dyDescent="0.25">
      <c r="R3370" s="258"/>
      <c r="U3370">
        <f>ROUND(IFERROR(SUM(T3370*(VLOOKUP(S3370,API!1:1048576,13,FALSE))),0),2)</f>
        <v>0</v>
      </c>
      <c r="V3370">
        <f>ROUND(SUMIF(Investionen!A4:A5200,S3370,Investionen!G4:G5200),2)</f>
        <v>0</v>
      </c>
      <c r="BA3370" s="53"/>
      <c r="BB3370" s="53">
        <f>ROUND(SUMIF(Transaktionen!A4:A5200,BA3370,Transaktionen!B4:B5200),8)</f>
        <v>0</v>
      </c>
      <c r="BC3370" s="53">
        <f>ROUND(IFERROR(SUM(BB3370*(VLOOKUP(BA3370,API!1:1048576,13,FALSE))),0),2)</f>
        <v>0</v>
      </c>
    </row>
    <row r="3371" spans="18:55" x14ac:dyDescent="0.25">
      <c r="R3371" s="258"/>
      <c r="U3371">
        <f>ROUND(IFERROR(SUM(T3371*(VLOOKUP(S3371,API!1:1048576,13,FALSE))),0),2)</f>
        <v>0</v>
      </c>
      <c r="V3371">
        <f>ROUND(SUMIF(Investionen!A4:A5200,S3371,Investionen!G4:G5200),2)</f>
        <v>0</v>
      </c>
      <c r="BA3371" s="53"/>
      <c r="BB3371" s="53">
        <f>ROUND(SUMIF(Transaktionen!A4:A5200,BA3371,Transaktionen!B4:B5200),8)</f>
        <v>0</v>
      </c>
      <c r="BC3371" s="53">
        <f>ROUND(IFERROR(SUM(BB3371*(VLOOKUP(BA3371,API!1:1048576,13,FALSE))),0),2)</f>
        <v>0</v>
      </c>
    </row>
    <row r="3372" spans="18:55" x14ac:dyDescent="0.25">
      <c r="R3372" s="258"/>
      <c r="U3372">
        <f>ROUND(IFERROR(SUM(T3372*(VLOOKUP(S3372,API!1:1048576,13,FALSE))),0),2)</f>
        <v>0</v>
      </c>
      <c r="V3372">
        <f>ROUND(SUMIF(Investionen!A4:A5200,S3372,Investionen!G4:G5200),2)</f>
        <v>0</v>
      </c>
      <c r="BA3372" s="53"/>
      <c r="BB3372" s="53">
        <f>ROUND(SUMIF(Transaktionen!A4:A5200,BA3372,Transaktionen!B4:B5200),8)</f>
        <v>0</v>
      </c>
      <c r="BC3372" s="53">
        <f>ROUND(IFERROR(SUM(BB3372*(VLOOKUP(BA3372,API!1:1048576,13,FALSE))),0),2)</f>
        <v>0</v>
      </c>
    </row>
    <row r="3373" spans="18:55" x14ac:dyDescent="0.25">
      <c r="R3373" s="258"/>
      <c r="U3373">
        <f>ROUND(IFERROR(SUM(T3373*(VLOOKUP(S3373,API!1:1048576,13,FALSE))),0),2)</f>
        <v>0</v>
      </c>
      <c r="V3373">
        <f>ROUND(SUMIF(Investionen!A4:A5200,S3373,Investionen!G4:G5200),2)</f>
        <v>0</v>
      </c>
      <c r="BA3373" s="53"/>
      <c r="BB3373" s="53">
        <f>ROUND(SUMIF(Transaktionen!A4:A5200,BA3373,Transaktionen!B4:B5200),8)</f>
        <v>0</v>
      </c>
      <c r="BC3373" s="53">
        <f>ROUND(IFERROR(SUM(BB3373*(VLOOKUP(BA3373,API!1:1048576,13,FALSE))),0),2)</f>
        <v>0</v>
      </c>
    </row>
    <row r="3374" spans="18:55" x14ac:dyDescent="0.25">
      <c r="R3374" s="258"/>
      <c r="U3374">
        <f>ROUND(IFERROR(SUM(T3374*(VLOOKUP(S3374,API!1:1048576,13,FALSE))),0),2)</f>
        <v>0</v>
      </c>
      <c r="V3374">
        <f>ROUND(SUMIF(Investionen!A4:A5200,S3374,Investionen!G4:G5200),2)</f>
        <v>0</v>
      </c>
      <c r="BA3374" s="53"/>
      <c r="BB3374" s="53">
        <f>ROUND(SUMIF(Transaktionen!A4:A5200,BA3374,Transaktionen!B4:B5200),8)</f>
        <v>0</v>
      </c>
      <c r="BC3374" s="53">
        <f>ROUND(IFERROR(SUM(BB3374*(VLOOKUP(BA3374,API!1:1048576,13,FALSE))),0),2)</f>
        <v>0</v>
      </c>
    </row>
    <row r="3375" spans="18:55" x14ac:dyDescent="0.25">
      <c r="R3375" s="258"/>
      <c r="U3375">
        <f>ROUND(IFERROR(SUM(T3375*(VLOOKUP(S3375,API!1:1048576,13,FALSE))),0),2)</f>
        <v>0</v>
      </c>
      <c r="V3375">
        <f>ROUND(SUMIF(Investionen!A4:A5200,S3375,Investionen!G4:G5200),2)</f>
        <v>0</v>
      </c>
      <c r="BA3375" s="53"/>
      <c r="BB3375" s="53">
        <f>ROUND(SUMIF(Transaktionen!A4:A5200,BA3375,Transaktionen!B4:B5200),8)</f>
        <v>0</v>
      </c>
      <c r="BC3375" s="53">
        <f>ROUND(IFERROR(SUM(BB3375*(VLOOKUP(BA3375,API!1:1048576,13,FALSE))),0),2)</f>
        <v>0</v>
      </c>
    </row>
    <row r="3376" spans="18:55" x14ac:dyDescent="0.25">
      <c r="R3376" s="258"/>
      <c r="U3376">
        <f>ROUND(IFERROR(SUM(T3376*(VLOOKUP(S3376,API!1:1048576,13,FALSE))),0),2)</f>
        <v>0</v>
      </c>
      <c r="V3376">
        <f>ROUND(SUMIF(Investionen!A4:A5200,S3376,Investionen!G4:G5200),2)</f>
        <v>0</v>
      </c>
      <c r="BA3376" s="53"/>
      <c r="BB3376" s="53">
        <f>ROUND(SUMIF(Transaktionen!A4:A5200,BA3376,Transaktionen!B4:B5200),8)</f>
        <v>0</v>
      </c>
      <c r="BC3376" s="53">
        <f>ROUND(IFERROR(SUM(BB3376*(VLOOKUP(BA3376,API!1:1048576,13,FALSE))),0),2)</f>
        <v>0</v>
      </c>
    </row>
    <row r="3377" spans="18:55" x14ac:dyDescent="0.25">
      <c r="R3377" s="258"/>
      <c r="U3377">
        <f>ROUND(IFERROR(SUM(T3377*(VLOOKUP(S3377,API!1:1048576,13,FALSE))),0),2)</f>
        <v>0</v>
      </c>
      <c r="V3377">
        <f>ROUND(SUMIF(Investionen!A4:A5200,S3377,Investionen!G4:G5200),2)</f>
        <v>0</v>
      </c>
      <c r="BA3377" s="53"/>
      <c r="BB3377" s="53">
        <f>ROUND(SUMIF(Transaktionen!A4:A5200,BA3377,Transaktionen!B4:B5200),8)</f>
        <v>0</v>
      </c>
      <c r="BC3377" s="53">
        <f>ROUND(IFERROR(SUM(BB3377*(VLOOKUP(BA3377,API!1:1048576,13,FALSE))),0),2)</f>
        <v>0</v>
      </c>
    </row>
    <row r="3378" spans="18:55" x14ac:dyDescent="0.25">
      <c r="R3378" s="258"/>
      <c r="U3378">
        <f>ROUND(IFERROR(SUM(T3378*(VLOOKUP(S3378,API!1:1048576,13,FALSE))),0),2)</f>
        <v>0</v>
      </c>
      <c r="V3378">
        <f>ROUND(SUMIF(Investionen!A4:A5200,S3378,Investionen!G4:G5200),2)</f>
        <v>0</v>
      </c>
      <c r="BA3378" s="53"/>
      <c r="BB3378" s="53">
        <f>ROUND(SUMIF(Transaktionen!A4:A5200,BA3378,Transaktionen!B4:B5200),8)</f>
        <v>0</v>
      </c>
      <c r="BC3378" s="53">
        <f>ROUND(IFERROR(SUM(BB3378*(VLOOKUP(BA3378,API!1:1048576,13,FALSE))),0),2)</f>
        <v>0</v>
      </c>
    </row>
    <row r="3379" spans="18:55" x14ac:dyDescent="0.25">
      <c r="R3379" s="258"/>
      <c r="U3379">
        <f>ROUND(IFERROR(SUM(T3379*(VLOOKUP(S3379,API!1:1048576,13,FALSE))),0),2)</f>
        <v>0</v>
      </c>
      <c r="V3379">
        <f>ROUND(SUMIF(Investionen!A4:A5200,S3379,Investionen!G4:G5200),2)</f>
        <v>0</v>
      </c>
      <c r="BA3379" s="53"/>
      <c r="BB3379" s="53">
        <f>ROUND(SUMIF(Transaktionen!A4:A5200,BA3379,Transaktionen!B4:B5200),8)</f>
        <v>0</v>
      </c>
      <c r="BC3379" s="53">
        <f>ROUND(IFERROR(SUM(BB3379*(VLOOKUP(BA3379,API!1:1048576,13,FALSE))),0),2)</f>
        <v>0</v>
      </c>
    </row>
    <row r="3380" spans="18:55" x14ac:dyDescent="0.25">
      <c r="R3380" s="258"/>
      <c r="U3380">
        <f>ROUND(IFERROR(SUM(T3380*(VLOOKUP(S3380,API!1:1048576,13,FALSE))),0),2)</f>
        <v>0</v>
      </c>
      <c r="V3380">
        <f>ROUND(SUMIF(Investionen!A4:A5200,S3380,Investionen!G4:G5200),2)</f>
        <v>0</v>
      </c>
      <c r="BA3380" s="53"/>
      <c r="BB3380" s="53">
        <f>ROUND(SUMIF(Transaktionen!A4:A5200,BA3380,Transaktionen!B4:B5200),8)</f>
        <v>0</v>
      </c>
      <c r="BC3380" s="53">
        <f>ROUND(IFERROR(SUM(BB3380*(VLOOKUP(BA3380,API!1:1048576,13,FALSE))),0),2)</f>
        <v>0</v>
      </c>
    </row>
    <row r="3381" spans="18:55" x14ac:dyDescent="0.25">
      <c r="R3381" s="258"/>
      <c r="U3381">
        <f>ROUND(IFERROR(SUM(T3381*(VLOOKUP(S3381,API!1:1048576,13,FALSE))),0),2)</f>
        <v>0</v>
      </c>
      <c r="V3381">
        <f>ROUND(SUMIF(Investionen!A4:A5200,S3381,Investionen!G4:G5200),2)</f>
        <v>0</v>
      </c>
      <c r="BA3381" s="53"/>
      <c r="BB3381" s="53">
        <f>ROUND(SUMIF(Transaktionen!A4:A5200,BA3381,Transaktionen!B4:B5200),8)</f>
        <v>0</v>
      </c>
      <c r="BC3381" s="53">
        <f>ROUND(IFERROR(SUM(BB3381*(VLOOKUP(BA3381,API!1:1048576,13,FALSE))),0),2)</f>
        <v>0</v>
      </c>
    </row>
    <row r="3382" spans="18:55" x14ac:dyDescent="0.25">
      <c r="R3382" s="258"/>
      <c r="U3382">
        <f>ROUND(IFERROR(SUM(T3382*(VLOOKUP(S3382,API!1:1048576,13,FALSE))),0),2)</f>
        <v>0</v>
      </c>
      <c r="V3382">
        <f>ROUND(SUMIF(Investionen!A4:A5200,S3382,Investionen!G4:G5200),2)</f>
        <v>0</v>
      </c>
      <c r="BA3382" s="53"/>
      <c r="BB3382" s="53">
        <f>ROUND(SUMIF(Transaktionen!A4:A5200,BA3382,Transaktionen!B4:B5200),8)</f>
        <v>0</v>
      </c>
      <c r="BC3382" s="53">
        <f>ROUND(IFERROR(SUM(BB3382*(VLOOKUP(BA3382,API!1:1048576,13,FALSE))),0),2)</f>
        <v>0</v>
      </c>
    </row>
    <row r="3383" spans="18:55" x14ac:dyDescent="0.25">
      <c r="R3383" s="258"/>
      <c r="U3383">
        <f>ROUND(IFERROR(SUM(T3383*(VLOOKUP(S3383,API!1:1048576,13,FALSE))),0),2)</f>
        <v>0</v>
      </c>
      <c r="V3383">
        <f>ROUND(SUMIF(Investionen!A4:A5200,S3383,Investionen!G4:G5200),2)</f>
        <v>0</v>
      </c>
      <c r="BA3383" s="53"/>
      <c r="BB3383" s="53">
        <f>ROUND(SUMIF(Transaktionen!A4:A5200,BA3383,Transaktionen!B4:B5200),8)</f>
        <v>0</v>
      </c>
      <c r="BC3383" s="53">
        <f>ROUND(IFERROR(SUM(BB3383*(VLOOKUP(BA3383,API!1:1048576,13,FALSE))),0),2)</f>
        <v>0</v>
      </c>
    </row>
    <row r="3384" spans="18:55" x14ac:dyDescent="0.25">
      <c r="R3384" s="258"/>
      <c r="U3384">
        <f>ROUND(IFERROR(SUM(T3384*(VLOOKUP(S3384,API!1:1048576,13,FALSE))),0),2)</f>
        <v>0</v>
      </c>
      <c r="V3384">
        <f>ROUND(SUMIF(Investionen!A4:A5200,S3384,Investionen!G4:G5200),2)</f>
        <v>0</v>
      </c>
      <c r="BA3384" s="53"/>
      <c r="BB3384" s="53">
        <f>ROUND(SUMIF(Transaktionen!A4:A5200,BA3384,Transaktionen!B4:B5200),8)</f>
        <v>0</v>
      </c>
      <c r="BC3384" s="53">
        <f>ROUND(IFERROR(SUM(BB3384*(VLOOKUP(BA3384,API!1:1048576,13,FALSE))),0),2)</f>
        <v>0</v>
      </c>
    </row>
    <row r="3385" spans="18:55" x14ac:dyDescent="0.25">
      <c r="R3385" s="258"/>
      <c r="U3385">
        <f>ROUND(IFERROR(SUM(T3385*(VLOOKUP(S3385,API!1:1048576,13,FALSE))),0),2)</f>
        <v>0</v>
      </c>
      <c r="V3385">
        <f>ROUND(SUMIF(Investionen!A4:A5200,S3385,Investionen!G4:G5200),2)</f>
        <v>0</v>
      </c>
      <c r="BA3385" s="53"/>
      <c r="BB3385" s="53">
        <f>ROUND(SUMIF(Transaktionen!A4:A5200,BA3385,Transaktionen!B4:B5200),8)</f>
        <v>0</v>
      </c>
      <c r="BC3385" s="53">
        <f>ROUND(IFERROR(SUM(BB3385*(VLOOKUP(BA3385,API!1:1048576,13,FALSE))),0),2)</f>
        <v>0</v>
      </c>
    </row>
    <row r="3386" spans="18:55" x14ac:dyDescent="0.25">
      <c r="R3386" s="258"/>
      <c r="U3386">
        <f>ROUND(IFERROR(SUM(T3386*(VLOOKUP(S3386,API!1:1048576,13,FALSE))),0),2)</f>
        <v>0</v>
      </c>
      <c r="V3386">
        <f>ROUND(SUMIF(Investionen!A4:A5200,S3386,Investionen!G4:G5200),2)</f>
        <v>0</v>
      </c>
      <c r="BA3386" s="53"/>
      <c r="BB3386" s="53">
        <f>ROUND(SUMIF(Transaktionen!A4:A5200,BA3386,Transaktionen!B4:B5200),8)</f>
        <v>0</v>
      </c>
      <c r="BC3386" s="53">
        <f>ROUND(IFERROR(SUM(BB3386*(VLOOKUP(BA3386,API!1:1048576,13,FALSE))),0),2)</f>
        <v>0</v>
      </c>
    </row>
    <row r="3387" spans="18:55" x14ac:dyDescent="0.25">
      <c r="R3387" s="258"/>
      <c r="U3387">
        <f>ROUND(IFERROR(SUM(T3387*(VLOOKUP(S3387,API!1:1048576,13,FALSE))),0),2)</f>
        <v>0</v>
      </c>
      <c r="V3387">
        <f>ROUND(SUMIF(Investionen!A4:A5200,S3387,Investionen!G4:G5200),2)</f>
        <v>0</v>
      </c>
      <c r="BA3387" s="53"/>
      <c r="BB3387" s="53">
        <f>ROUND(SUMIF(Transaktionen!A4:A5200,BA3387,Transaktionen!B4:B5200),8)</f>
        <v>0</v>
      </c>
      <c r="BC3387" s="53">
        <f>ROUND(IFERROR(SUM(BB3387*(VLOOKUP(BA3387,API!1:1048576,13,FALSE))),0),2)</f>
        <v>0</v>
      </c>
    </row>
    <row r="3388" spans="18:55" x14ac:dyDescent="0.25">
      <c r="R3388" s="258"/>
      <c r="U3388">
        <f>ROUND(IFERROR(SUM(T3388*(VLOOKUP(S3388,API!1:1048576,13,FALSE))),0),2)</f>
        <v>0</v>
      </c>
      <c r="V3388">
        <f>ROUND(SUMIF(Investionen!A4:A5200,S3388,Investionen!G4:G5200),2)</f>
        <v>0</v>
      </c>
      <c r="BA3388" s="53"/>
      <c r="BB3388" s="53">
        <f>ROUND(SUMIF(Transaktionen!A4:A5200,BA3388,Transaktionen!B4:B5200),8)</f>
        <v>0</v>
      </c>
      <c r="BC3388" s="53">
        <f>ROUND(IFERROR(SUM(BB3388*(VLOOKUP(BA3388,API!1:1048576,13,FALSE))),0),2)</f>
        <v>0</v>
      </c>
    </row>
    <row r="3389" spans="18:55" x14ac:dyDescent="0.25">
      <c r="R3389" s="258"/>
      <c r="U3389">
        <f>ROUND(IFERROR(SUM(T3389*(VLOOKUP(S3389,API!1:1048576,13,FALSE))),0),2)</f>
        <v>0</v>
      </c>
      <c r="V3389">
        <f>ROUND(SUMIF(Investionen!A4:A5200,S3389,Investionen!G4:G5200),2)</f>
        <v>0</v>
      </c>
      <c r="BA3389" s="53"/>
      <c r="BB3389" s="53">
        <f>ROUND(SUMIF(Transaktionen!A4:A5200,BA3389,Transaktionen!B4:B5200),8)</f>
        <v>0</v>
      </c>
      <c r="BC3389" s="53">
        <f>ROUND(IFERROR(SUM(BB3389*(VLOOKUP(BA3389,API!1:1048576,13,FALSE))),0),2)</f>
        <v>0</v>
      </c>
    </row>
    <row r="3390" spans="18:55" x14ac:dyDescent="0.25">
      <c r="R3390" s="258"/>
      <c r="U3390">
        <f>ROUND(IFERROR(SUM(T3390*(VLOOKUP(S3390,API!1:1048576,13,FALSE))),0),2)</f>
        <v>0</v>
      </c>
      <c r="V3390">
        <f>ROUND(SUMIF(Investionen!A4:A5200,S3390,Investionen!G4:G5200),2)</f>
        <v>0</v>
      </c>
      <c r="BA3390" s="53"/>
      <c r="BB3390" s="53">
        <f>ROUND(SUMIF(Transaktionen!A4:A5200,BA3390,Transaktionen!B4:B5200),8)</f>
        <v>0</v>
      </c>
      <c r="BC3390" s="53">
        <f>ROUND(IFERROR(SUM(BB3390*(VLOOKUP(BA3390,API!1:1048576,13,FALSE))),0),2)</f>
        <v>0</v>
      </c>
    </row>
    <row r="3391" spans="18:55" x14ac:dyDescent="0.25">
      <c r="R3391" s="258"/>
      <c r="U3391">
        <f>ROUND(IFERROR(SUM(T3391*(VLOOKUP(S3391,API!1:1048576,13,FALSE))),0),2)</f>
        <v>0</v>
      </c>
      <c r="V3391">
        <f>ROUND(SUMIF(Investionen!A4:A5200,S3391,Investionen!G4:G5200),2)</f>
        <v>0</v>
      </c>
      <c r="BA3391" s="53"/>
      <c r="BB3391" s="53">
        <f>ROUND(SUMIF(Transaktionen!A4:A5200,BA3391,Transaktionen!B4:B5200),8)</f>
        <v>0</v>
      </c>
      <c r="BC3391" s="53">
        <f>ROUND(IFERROR(SUM(BB3391*(VLOOKUP(BA3391,API!1:1048576,13,FALSE))),0),2)</f>
        <v>0</v>
      </c>
    </row>
    <row r="3392" spans="18:55" x14ac:dyDescent="0.25">
      <c r="R3392" s="258"/>
      <c r="U3392">
        <f>ROUND(IFERROR(SUM(T3392*(VLOOKUP(S3392,API!1:1048576,13,FALSE))),0),2)</f>
        <v>0</v>
      </c>
      <c r="V3392">
        <f>ROUND(SUMIF(Investionen!A4:A5200,S3392,Investionen!G4:G5200),2)</f>
        <v>0</v>
      </c>
      <c r="BA3392" s="53"/>
      <c r="BB3392" s="53">
        <f>ROUND(SUMIF(Transaktionen!A4:A5200,BA3392,Transaktionen!B4:B5200),8)</f>
        <v>0</v>
      </c>
      <c r="BC3392" s="53">
        <f>ROUND(IFERROR(SUM(BB3392*(VLOOKUP(BA3392,API!1:1048576,13,FALSE))),0),2)</f>
        <v>0</v>
      </c>
    </row>
    <row r="3393" spans="18:55" x14ac:dyDescent="0.25">
      <c r="R3393" s="258"/>
      <c r="U3393">
        <f>ROUND(IFERROR(SUM(T3393*(VLOOKUP(S3393,API!1:1048576,13,FALSE))),0),2)</f>
        <v>0</v>
      </c>
      <c r="V3393">
        <f>ROUND(SUMIF(Investionen!A4:A5200,S3393,Investionen!G4:G5200),2)</f>
        <v>0</v>
      </c>
      <c r="BA3393" s="53"/>
      <c r="BB3393" s="53">
        <f>ROUND(SUMIF(Transaktionen!A4:A5200,BA3393,Transaktionen!B4:B5200),8)</f>
        <v>0</v>
      </c>
      <c r="BC3393" s="53">
        <f>ROUND(IFERROR(SUM(BB3393*(VLOOKUP(BA3393,API!1:1048576,13,FALSE))),0),2)</f>
        <v>0</v>
      </c>
    </row>
    <row r="3394" spans="18:55" x14ac:dyDescent="0.25">
      <c r="R3394" s="258"/>
      <c r="U3394">
        <f>ROUND(IFERROR(SUM(T3394*(VLOOKUP(S3394,API!1:1048576,13,FALSE))),0),2)</f>
        <v>0</v>
      </c>
      <c r="V3394">
        <f>ROUND(SUMIF(Investionen!A4:A5200,S3394,Investionen!G4:G5200),2)</f>
        <v>0</v>
      </c>
      <c r="BA3394" s="53"/>
      <c r="BB3394" s="53">
        <f>ROUND(SUMIF(Transaktionen!A4:A5200,BA3394,Transaktionen!B4:B5200),8)</f>
        <v>0</v>
      </c>
      <c r="BC3394" s="53">
        <f>ROUND(IFERROR(SUM(BB3394*(VLOOKUP(BA3394,API!1:1048576,13,FALSE))),0),2)</f>
        <v>0</v>
      </c>
    </row>
    <row r="3395" spans="18:55" x14ac:dyDescent="0.25">
      <c r="R3395" s="258"/>
      <c r="U3395">
        <f>ROUND(IFERROR(SUM(T3395*(VLOOKUP(S3395,API!1:1048576,13,FALSE))),0),2)</f>
        <v>0</v>
      </c>
      <c r="V3395">
        <f>ROUND(SUMIF(Investionen!A4:A5200,S3395,Investionen!G4:G5200),2)</f>
        <v>0</v>
      </c>
      <c r="BA3395" s="53"/>
      <c r="BB3395" s="53">
        <f>ROUND(SUMIF(Transaktionen!A4:A5200,BA3395,Transaktionen!B4:B5200),8)</f>
        <v>0</v>
      </c>
      <c r="BC3395" s="53">
        <f>ROUND(IFERROR(SUM(BB3395*(VLOOKUP(BA3395,API!1:1048576,13,FALSE))),0),2)</f>
        <v>0</v>
      </c>
    </row>
    <row r="3396" spans="18:55" x14ac:dyDescent="0.25">
      <c r="R3396" s="258"/>
      <c r="U3396">
        <f>ROUND(IFERROR(SUM(T3396*(VLOOKUP(S3396,API!1:1048576,13,FALSE))),0),2)</f>
        <v>0</v>
      </c>
      <c r="V3396">
        <f>ROUND(SUMIF(Investionen!A4:A5200,S3396,Investionen!G4:G5200),2)</f>
        <v>0</v>
      </c>
      <c r="BA3396" s="53"/>
      <c r="BB3396" s="53">
        <f>ROUND(SUMIF(Transaktionen!A4:A5200,BA3396,Transaktionen!B4:B5200),8)</f>
        <v>0</v>
      </c>
      <c r="BC3396" s="53">
        <f>ROUND(IFERROR(SUM(BB3396*(VLOOKUP(BA3396,API!1:1048576,13,FALSE))),0),2)</f>
        <v>0</v>
      </c>
    </row>
    <row r="3397" spans="18:55" x14ac:dyDescent="0.25">
      <c r="R3397" s="258"/>
      <c r="U3397">
        <f>ROUND(IFERROR(SUM(T3397*(VLOOKUP(S3397,API!1:1048576,13,FALSE))),0),2)</f>
        <v>0</v>
      </c>
      <c r="V3397">
        <f>ROUND(SUMIF(Investionen!A4:A5200,S3397,Investionen!G4:G5200),2)</f>
        <v>0</v>
      </c>
      <c r="BA3397" s="53"/>
      <c r="BB3397" s="53">
        <f>ROUND(SUMIF(Transaktionen!A4:A5200,BA3397,Transaktionen!B4:B5200),8)</f>
        <v>0</v>
      </c>
      <c r="BC3397" s="53">
        <f>ROUND(IFERROR(SUM(BB3397*(VLOOKUP(BA3397,API!1:1048576,13,FALSE))),0),2)</f>
        <v>0</v>
      </c>
    </row>
    <row r="3398" spans="18:55" x14ac:dyDescent="0.25">
      <c r="R3398" s="258"/>
      <c r="U3398">
        <f>ROUND(IFERROR(SUM(T3398*(VLOOKUP(S3398,API!1:1048576,13,FALSE))),0),2)</f>
        <v>0</v>
      </c>
      <c r="V3398">
        <f>ROUND(SUMIF(Investionen!A4:A5200,S3398,Investionen!G4:G5200),2)</f>
        <v>0</v>
      </c>
      <c r="BA3398" s="53"/>
      <c r="BB3398" s="53">
        <f>ROUND(SUMIF(Transaktionen!A4:A5200,BA3398,Transaktionen!B4:B5200),8)</f>
        <v>0</v>
      </c>
      <c r="BC3398" s="53">
        <f>ROUND(IFERROR(SUM(BB3398*(VLOOKUP(BA3398,API!1:1048576,13,FALSE))),0),2)</f>
        <v>0</v>
      </c>
    </row>
    <row r="3399" spans="18:55" x14ac:dyDescent="0.25">
      <c r="R3399" s="258"/>
      <c r="U3399">
        <f>ROUND(IFERROR(SUM(T3399*(VLOOKUP(S3399,API!1:1048576,13,FALSE))),0),2)</f>
        <v>0</v>
      </c>
      <c r="V3399">
        <f>ROUND(SUMIF(Investionen!A4:A5200,S3399,Investionen!G4:G5200),2)</f>
        <v>0</v>
      </c>
      <c r="BA3399" s="53"/>
      <c r="BB3399" s="53">
        <f>ROUND(SUMIF(Transaktionen!A4:A5200,BA3399,Transaktionen!B4:B5200),8)</f>
        <v>0</v>
      </c>
      <c r="BC3399" s="53">
        <f>ROUND(IFERROR(SUM(BB3399*(VLOOKUP(BA3399,API!1:1048576,13,FALSE))),0),2)</f>
        <v>0</v>
      </c>
    </row>
    <row r="3400" spans="18:55" x14ac:dyDescent="0.25">
      <c r="R3400" s="258"/>
      <c r="U3400">
        <f>ROUND(IFERROR(SUM(T3400*(VLOOKUP(S3400,API!1:1048576,13,FALSE))),0),2)</f>
        <v>0</v>
      </c>
      <c r="V3400">
        <f>ROUND(SUMIF(Investionen!A4:A5200,S3400,Investionen!G4:G5200),2)</f>
        <v>0</v>
      </c>
      <c r="BA3400" s="53"/>
      <c r="BB3400" s="53">
        <f>ROUND(SUMIF(Transaktionen!A4:A5200,BA3400,Transaktionen!B4:B5200),8)</f>
        <v>0</v>
      </c>
      <c r="BC3400" s="53">
        <f>ROUND(IFERROR(SUM(BB3400*(VLOOKUP(BA3400,API!1:1048576,13,FALSE))),0),2)</f>
        <v>0</v>
      </c>
    </row>
    <row r="3401" spans="18:55" x14ac:dyDescent="0.25">
      <c r="R3401" s="258"/>
      <c r="U3401">
        <f>ROUND(IFERROR(SUM(T3401*(VLOOKUP(S3401,API!1:1048576,13,FALSE))),0),2)</f>
        <v>0</v>
      </c>
      <c r="V3401">
        <f>ROUND(SUMIF(Investionen!A4:A5200,S3401,Investionen!G4:G5200),2)</f>
        <v>0</v>
      </c>
      <c r="BA3401" s="53"/>
      <c r="BB3401" s="53">
        <f>ROUND(SUMIF(Transaktionen!A4:A5200,BA3401,Transaktionen!B4:B5200),8)</f>
        <v>0</v>
      </c>
      <c r="BC3401" s="53">
        <f>ROUND(IFERROR(SUM(BB3401*(VLOOKUP(BA3401,API!1:1048576,13,FALSE))),0),2)</f>
        <v>0</v>
      </c>
    </row>
    <row r="3402" spans="18:55" x14ac:dyDescent="0.25">
      <c r="R3402" s="258"/>
      <c r="U3402">
        <f>ROUND(IFERROR(SUM(T3402*(VLOOKUP(S3402,API!1:1048576,13,FALSE))),0),2)</f>
        <v>0</v>
      </c>
      <c r="V3402">
        <f>ROUND(SUMIF(Investionen!A4:A5200,S3402,Investionen!G4:G5200),2)</f>
        <v>0</v>
      </c>
      <c r="BA3402" s="53"/>
      <c r="BB3402" s="53">
        <f>ROUND(SUMIF(Transaktionen!A4:A5200,BA3402,Transaktionen!B4:B5200),8)</f>
        <v>0</v>
      </c>
      <c r="BC3402" s="53">
        <f>ROUND(IFERROR(SUM(BB3402*(VLOOKUP(BA3402,API!1:1048576,13,FALSE))),0),2)</f>
        <v>0</v>
      </c>
    </row>
    <row r="3403" spans="18:55" x14ac:dyDescent="0.25">
      <c r="R3403" s="258"/>
      <c r="U3403">
        <f>ROUND(IFERROR(SUM(T3403*(VLOOKUP(S3403,API!1:1048576,13,FALSE))),0),2)</f>
        <v>0</v>
      </c>
      <c r="V3403">
        <f>ROUND(SUMIF(Investionen!A4:A5200,S3403,Investionen!G4:G5200),2)</f>
        <v>0</v>
      </c>
      <c r="BA3403" s="53"/>
      <c r="BB3403" s="53">
        <f>ROUND(SUMIF(Transaktionen!A4:A5200,BA3403,Transaktionen!B4:B5200),8)</f>
        <v>0</v>
      </c>
      <c r="BC3403" s="53">
        <f>ROUND(IFERROR(SUM(BB3403*(VLOOKUP(BA3403,API!1:1048576,13,FALSE))),0),2)</f>
        <v>0</v>
      </c>
    </row>
    <row r="3404" spans="18:55" x14ac:dyDescent="0.25">
      <c r="R3404" s="258"/>
      <c r="U3404">
        <f>ROUND(IFERROR(SUM(T3404*(VLOOKUP(S3404,API!1:1048576,13,FALSE))),0),2)</f>
        <v>0</v>
      </c>
      <c r="V3404">
        <f>ROUND(SUMIF(Investionen!A4:A5200,S3404,Investionen!G4:G5200),2)</f>
        <v>0</v>
      </c>
      <c r="BA3404" s="53"/>
      <c r="BB3404" s="53">
        <f>ROUND(SUMIF(Transaktionen!A4:A5200,BA3404,Transaktionen!B4:B5200),8)</f>
        <v>0</v>
      </c>
      <c r="BC3404" s="53">
        <f>ROUND(IFERROR(SUM(BB3404*(VLOOKUP(BA3404,API!1:1048576,13,FALSE))),0),2)</f>
        <v>0</v>
      </c>
    </row>
    <row r="3405" spans="18:55" x14ac:dyDescent="0.25">
      <c r="R3405" s="258"/>
      <c r="U3405">
        <f>ROUND(IFERROR(SUM(T3405*(VLOOKUP(S3405,API!1:1048576,13,FALSE))),0),2)</f>
        <v>0</v>
      </c>
      <c r="V3405">
        <f>ROUND(SUMIF(Investionen!A4:A5200,S3405,Investionen!G4:G5200),2)</f>
        <v>0</v>
      </c>
      <c r="BA3405" s="53"/>
      <c r="BB3405" s="53">
        <f>ROUND(SUMIF(Transaktionen!A4:A5200,BA3405,Transaktionen!B4:B5200),8)</f>
        <v>0</v>
      </c>
      <c r="BC3405" s="53">
        <f>ROUND(IFERROR(SUM(BB3405*(VLOOKUP(BA3405,API!1:1048576,13,FALSE))),0),2)</f>
        <v>0</v>
      </c>
    </row>
    <row r="3406" spans="18:55" x14ac:dyDescent="0.25">
      <c r="R3406" s="258"/>
      <c r="U3406">
        <f>ROUND(IFERROR(SUM(T3406*(VLOOKUP(S3406,API!1:1048576,13,FALSE))),0),2)</f>
        <v>0</v>
      </c>
      <c r="V3406">
        <f>ROUND(SUMIF(Investionen!A4:A5200,S3406,Investionen!G4:G5200),2)</f>
        <v>0</v>
      </c>
      <c r="BA3406" s="53"/>
      <c r="BB3406" s="53">
        <f>ROUND(SUMIF(Transaktionen!A4:A5200,BA3406,Transaktionen!B4:B5200),8)</f>
        <v>0</v>
      </c>
      <c r="BC3406" s="53">
        <f>ROUND(IFERROR(SUM(BB3406*(VLOOKUP(BA3406,API!1:1048576,13,FALSE))),0),2)</f>
        <v>0</v>
      </c>
    </row>
    <row r="3407" spans="18:55" x14ac:dyDescent="0.25">
      <c r="R3407" s="258"/>
      <c r="U3407">
        <f>ROUND(IFERROR(SUM(T3407*(VLOOKUP(S3407,API!1:1048576,13,FALSE))),0),2)</f>
        <v>0</v>
      </c>
      <c r="V3407">
        <f>ROUND(SUMIF(Investionen!A4:A5200,S3407,Investionen!G4:G5200),2)</f>
        <v>0</v>
      </c>
      <c r="BA3407" s="53"/>
      <c r="BB3407" s="53">
        <f>ROUND(SUMIF(Transaktionen!A4:A5200,BA3407,Transaktionen!B4:B5200),8)</f>
        <v>0</v>
      </c>
      <c r="BC3407" s="53">
        <f>ROUND(IFERROR(SUM(BB3407*(VLOOKUP(BA3407,API!1:1048576,13,FALSE))),0),2)</f>
        <v>0</v>
      </c>
    </row>
    <row r="3408" spans="18:55" x14ac:dyDescent="0.25">
      <c r="R3408" s="258"/>
      <c r="U3408">
        <f>ROUND(IFERROR(SUM(T3408*(VLOOKUP(S3408,API!1:1048576,13,FALSE))),0),2)</f>
        <v>0</v>
      </c>
      <c r="V3408">
        <f>ROUND(SUMIF(Investionen!A4:A5200,S3408,Investionen!G4:G5200),2)</f>
        <v>0</v>
      </c>
      <c r="BA3408" s="53"/>
      <c r="BB3408" s="53">
        <f>ROUND(SUMIF(Transaktionen!A4:A5200,BA3408,Transaktionen!B4:B5200),8)</f>
        <v>0</v>
      </c>
      <c r="BC3408" s="53">
        <f>ROUND(IFERROR(SUM(BB3408*(VLOOKUP(BA3408,API!1:1048576,13,FALSE))),0),2)</f>
        <v>0</v>
      </c>
    </row>
    <row r="3409" spans="18:55" x14ac:dyDescent="0.25">
      <c r="R3409" s="258"/>
      <c r="U3409">
        <f>ROUND(IFERROR(SUM(T3409*(VLOOKUP(S3409,API!1:1048576,13,FALSE))),0),2)</f>
        <v>0</v>
      </c>
      <c r="V3409">
        <f>ROUND(SUMIF(Investionen!A4:A5200,S3409,Investionen!G4:G5200),2)</f>
        <v>0</v>
      </c>
      <c r="BA3409" s="53"/>
      <c r="BB3409" s="53">
        <f>ROUND(SUMIF(Transaktionen!A4:A5200,BA3409,Transaktionen!B4:B5200),8)</f>
        <v>0</v>
      </c>
      <c r="BC3409" s="53">
        <f>ROUND(IFERROR(SUM(BB3409*(VLOOKUP(BA3409,API!1:1048576,13,FALSE))),0),2)</f>
        <v>0</v>
      </c>
    </row>
    <row r="3410" spans="18:55" x14ac:dyDescent="0.25">
      <c r="R3410" s="258"/>
      <c r="U3410">
        <f>ROUND(IFERROR(SUM(T3410*(VLOOKUP(S3410,API!1:1048576,13,FALSE))),0),2)</f>
        <v>0</v>
      </c>
      <c r="V3410">
        <f>ROUND(SUMIF(Investionen!A4:A5200,S3410,Investionen!G4:G5200),2)</f>
        <v>0</v>
      </c>
      <c r="BA3410" s="53"/>
      <c r="BB3410" s="53">
        <f>ROUND(SUMIF(Transaktionen!A4:A5200,BA3410,Transaktionen!B4:B5200),8)</f>
        <v>0</v>
      </c>
      <c r="BC3410" s="53">
        <f>ROUND(IFERROR(SUM(BB3410*(VLOOKUP(BA3410,API!1:1048576,13,FALSE))),0),2)</f>
        <v>0</v>
      </c>
    </row>
    <row r="3411" spans="18:55" x14ac:dyDescent="0.25">
      <c r="R3411" s="258"/>
      <c r="U3411">
        <f>ROUND(IFERROR(SUM(T3411*(VLOOKUP(S3411,API!1:1048576,13,FALSE))),0),2)</f>
        <v>0</v>
      </c>
      <c r="V3411">
        <f>ROUND(SUMIF(Investionen!A4:A5200,S3411,Investionen!G4:G5200),2)</f>
        <v>0</v>
      </c>
      <c r="BA3411" s="53"/>
      <c r="BB3411" s="53">
        <f>ROUND(SUMIF(Transaktionen!A4:A5200,BA3411,Transaktionen!B4:B5200),8)</f>
        <v>0</v>
      </c>
      <c r="BC3411" s="53">
        <f>ROUND(IFERROR(SUM(BB3411*(VLOOKUP(BA3411,API!1:1048576,13,FALSE))),0),2)</f>
        <v>0</v>
      </c>
    </row>
    <row r="3412" spans="18:55" x14ac:dyDescent="0.25">
      <c r="R3412" s="258"/>
      <c r="U3412">
        <f>ROUND(IFERROR(SUM(T3412*(VLOOKUP(S3412,API!1:1048576,13,FALSE))),0),2)</f>
        <v>0</v>
      </c>
      <c r="V3412">
        <f>ROUND(SUMIF(Investionen!A4:A5200,S3412,Investionen!G4:G5200),2)</f>
        <v>0</v>
      </c>
      <c r="BA3412" s="53"/>
      <c r="BB3412" s="53">
        <f>ROUND(SUMIF(Transaktionen!A4:A5200,BA3412,Transaktionen!B4:B5200),8)</f>
        <v>0</v>
      </c>
      <c r="BC3412" s="53">
        <f>ROUND(IFERROR(SUM(BB3412*(VLOOKUP(BA3412,API!1:1048576,13,FALSE))),0),2)</f>
        <v>0</v>
      </c>
    </row>
    <row r="3413" spans="18:55" x14ac:dyDescent="0.25">
      <c r="R3413" s="258"/>
      <c r="U3413">
        <f>ROUND(IFERROR(SUM(T3413*(VLOOKUP(S3413,API!1:1048576,13,FALSE))),0),2)</f>
        <v>0</v>
      </c>
      <c r="V3413">
        <f>ROUND(SUMIF(Investionen!A4:A5200,S3413,Investionen!G4:G5200),2)</f>
        <v>0</v>
      </c>
      <c r="BA3413" s="53"/>
      <c r="BB3413" s="53">
        <f>ROUND(SUMIF(Transaktionen!A4:A5200,BA3413,Transaktionen!B4:B5200),8)</f>
        <v>0</v>
      </c>
      <c r="BC3413" s="53">
        <f>ROUND(IFERROR(SUM(BB3413*(VLOOKUP(BA3413,API!1:1048576,13,FALSE))),0),2)</f>
        <v>0</v>
      </c>
    </row>
    <row r="3414" spans="18:55" x14ac:dyDescent="0.25">
      <c r="R3414" s="258"/>
      <c r="U3414">
        <f>ROUND(IFERROR(SUM(T3414*(VLOOKUP(S3414,API!1:1048576,13,FALSE))),0),2)</f>
        <v>0</v>
      </c>
      <c r="V3414">
        <f>ROUND(SUMIF(Investionen!A4:A5200,S3414,Investionen!G4:G5200),2)</f>
        <v>0</v>
      </c>
      <c r="BA3414" s="53"/>
      <c r="BB3414" s="53">
        <f>ROUND(SUMIF(Transaktionen!A4:A5200,BA3414,Transaktionen!B4:B5200),8)</f>
        <v>0</v>
      </c>
      <c r="BC3414" s="53">
        <f>ROUND(IFERROR(SUM(BB3414*(VLOOKUP(BA3414,API!1:1048576,13,FALSE))),0),2)</f>
        <v>0</v>
      </c>
    </row>
    <row r="3415" spans="18:55" x14ac:dyDescent="0.25">
      <c r="R3415" s="258"/>
      <c r="U3415">
        <f>ROUND(IFERROR(SUM(T3415*(VLOOKUP(S3415,API!1:1048576,13,FALSE))),0),2)</f>
        <v>0</v>
      </c>
      <c r="V3415">
        <f>ROUND(SUMIF(Investionen!A4:A5200,S3415,Investionen!G4:G5200),2)</f>
        <v>0</v>
      </c>
      <c r="BA3415" s="53"/>
      <c r="BB3415" s="53">
        <f>ROUND(SUMIF(Transaktionen!A4:A5200,BA3415,Transaktionen!B4:B5200),8)</f>
        <v>0</v>
      </c>
      <c r="BC3415" s="53">
        <f>ROUND(IFERROR(SUM(BB3415*(VLOOKUP(BA3415,API!1:1048576,13,FALSE))),0),2)</f>
        <v>0</v>
      </c>
    </row>
    <row r="3416" spans="18:55" x14ac:dyDescent="0.25">
      <c r="R3416" s="258"/>
      <c r="U3416">
        <f>ROUND(IFERROR(SUM(T3416*(VLOOKUP(S3416,API!1:1048576,13,FALSE))),0),2)</f>
        <v>0</v>
      </c>
      <c r="V3416">
        <f>ROUND(SUMIF(Investionen!A4:A5200,S3416,Investionen!G4:G5200),2)</f>
        <v>0</v>
      </c>
      <c r="BA3416" s="53"/>
      <c r="BB3416" s="53">
        <f>ROUND(SUMIF(Transaktionen!A4:A5200,BA3416,Transaktionen!B4:B5200),8)</f>
        <v>0</v>
      </c>
      <c r="BC3416" s="53">
        <f>ROUND(IFERROR(SUM(BB3416*(VLOOKUP(BA3416,API!1:1048576,13,FALSE))),0),2)</f>
        <v>0</v>
      </c>
    </row>
    <row r="3417" spans="18:55" x14ac:dyDescent="0.25">
      <c r="R3417" s="258"/>
      <c r="U3417">
        <f>ROUND(IFERROR(SUM(T3417*(VLOOKUP(S3417,API!1:1048576,13,FALSE))),0),2)</f>
        <v>0</v>
      </c>
      <c r="V3417">
        <f>ROUND(SUMIF(Investionen!A4:A5200,S3417,Investionen!G4:G5200),2)</f>
        <v>0</v>
      </c>
      <c r="BA3417" s="53"/>
      <c r="BB3417" s="53">
        <f>ROUND(SUMIF(Transaktionen!A4:A5200,BA3417,Transaktionen!B4:B5200),8)</f>
        <v>0</v>
      </c>
      <c r="BC3417" s="53">
        <f>ROUND(IFERROR(SUM(BB3417*(VLOOKUP(BA3417,API!1:1048576,13,FALSE))),0),2)</f>
        <v>0</v>
      </c>
    </row>
    <row r="3418" spans="18:55" x14ac:dyDescent="0.25">
      <c r="R3418" s="258"/>
      <c r="U3418">
        <f>ROUND(IFERROR(SUM(T3418*(VLOOKUP(S3418,API!1:1048576,13,FALSE))),0),2)</f>
        <v>0</v>
      </c>
      <c r="V3418">
        <f>ROUND(SUMIF(Investionen!A4:A5200,S3418,Investionen!G4:G5200),2)</f>
        <v>0</v>
      </c>
      <c r="BA3418" s="53"/>
      <c r="BB3418" s="53">
        <f>ROUND(SUMIF(Transaktionen!A4:A5200,BA3418,Transaktionen!B4:B5200),8)</f>
        <v>0</v>
      </c>
      <c r="BC3418" s="53">
        <f>ROUND(IFERROR(SUM(BB3418*(VLOOKUP(BA3418,API!1:1048576,13,FALSE))),0),2)</f>
        <v>0</v>
      </c>
    </row>
    <row r="3419" spans="18:55" x14ac:dyDescent="0.25">
      <c r="R3419" s="258"/>
      <c r="U3419">
        <f>ROUND(IFERROR(SUM(T3419*(VLOOKUP(S3419,API!1:1048576,13,FALSE))),0),2)</f>
        <v>0</v>
      </c>
      <c r="V3419">
        <f>ROUND(SUMIF(Investionen!A4:A5200,S3419,Investionen!G4:G5200),2)</f>
        <v>0</v>
      </c>
      <c r="BA3419" s="53"/>
      <c r="BB3419" s="53">
        <f>ROUND(SUMIF(Transaktionen!A4:A5200,BA3419,Transaktionen!B4:B5200),8)</f>
        <v>0</v>
      </c>
      <c r="BC3419" s="53">
        <f>ROUND(IFERROR(SUM(BB3419*(VLOOKUP(BA3419,API!1:1048576,13,FALSE))),0),2)</f>
        <v>0</v>
      </c>
    </row>
    <row r="3420" spans="18:55" x14ac:dyDescent="0.25">
      <c r="R3420" s="258"/>
      <c r="U3420">
        <f>ROUND(IFERROR(SUM(T3420*(VLOOKUP(S3420,API!1:1048576,13,FALSE))),0),2)</f>
        <v>0</v>
      </c>
      <c r="V3420">
        <f>ROUND(SUMIF(Investionen!A4:A5200,S3420,Investionen!G4:G5200),2)</f>
        <v>0</v>
      </c>
      <c r="BA3420" s="53"/>
      <c r="BB3420" s="53">
        <f>ROUND(SUMIF(Transaktionen!A4:A5200,BA3420,Transaktionen!B4:B5200),8)</f>
        <v>0</v>
      </c>
      <c r="BC3420" s="53">
        <f>ROUND(IFERROR(SUM(BB3420*(VLOOKUP(BA3420,API!1:1048576,13,FALSE))),0),2)</f>
        <v>0</v>
      </c>
    </row>
    <row r="3421" spans="18:55" x14ac:dyDescent="0.25">
      <c r="R3421" s="258"/>
      <c r="U3421">
        <f>ROUND(IFERROR(SUM(T3421*(VLOOKUP(S3421,API!1:1048576,13,FALSE))),0),2)</f>
        <v>0</v>
      </c>
      <c r="V3421">
        <f>ROUND(SUMIF(Investionen!A4:A5200,S3421,Investionen!G4:G5200),2)</f>
        <v>0</v>
      </c>
      <c r="BA3421" s="53"/>
      <c r="BB3421" s="53">
        <f>ROUND(SUMIF(Transaktionen!A4:A5200,BA3421,Transaktionen!B4:B5200),8)</f>
        <v>0</v>
      </c>
      <c r="BC3421" s="53">
        <f>ROUND(IFERROR(SUM(BB3421*(VLOOKUP(BA3421,API!1:1048576,13,FALSE))),0),2)</f>
        <v>0</v>
      </c>
    </row>
    <row r="3422" spans="18:55" x14ac:dyDescent="0.25">
      <c r="R3422" s="258"/>
      <c r="U3422">
        <f>ROUND(IFERROR(SUM(T3422*(VLOOKUP(S3422,API!1:1048576,13,FALSE))),0),2)</f>
        <v>0</v>
      </c>
      <c r="V3422">
        <f>ROUND(SUMIF(Investionen!A4:A5200,S3422,Investionen!G4:G5200),2)</f>
        <v>0</v>
      </c>
      <c r="BA3422" s="53"/>
      <c r="BB3422" s="53">
        <f>ROUND(SUMIF(Transaktionen!A4:A5200,BA3422,Transaktionen!B4:B5200),8)</f>
        <v>0</v>
      </c>
      <c r="BC3422" s="53">
        <f>ROUND(IFERROR(SUM(BB3422*(VLOOKUP(BA3422,API!1:1048576,13,FALSE))),0),2)</f>
        <v>0</v>
      </c>
    </row>
    <row r="3423" spans="18:55" x14ac:dyDescent="0.25">
      <c r="R3423" s="258"/>
      <c r="U3423">
        <f>ROUND(IFERROR(SUM(T3423*(VLOOKUP(S3423,API!1:1048576,13,FALSE))),0),2)</f>
        <v>0</v>
      </c>
      <c r="V3423">
        <f>ROUND(SUMIF(Investionen!A4:A5200,S3423,Investionen!G4:G5200),2)</f>
        <v>0</v>
      </c>
      <c r="BA3423" s="53"/>
      <c r="BB3423" s="53">
        <f>ROUND(SUMIF(Transaktionen!A4:A5200,BA3423,Transaktionen!B4:B5200),8)</f>
        <v>0</v>
      </c>
      <c r="BC3423" s="53">
        <f>ROUND(IFERROR(SUM(BB3423*(VLOOKUP(BA3423,API!1:1048576,13,FALSE))),0),2)</f>
        <v>0</v>
      </c>
    </row>
    <row r="3424" spans="18:55" x14ac:dyDescent="0.25">
      <c r="R3424" s="258"/>
      <c r="U3424">
        <f>ROUND(IFERROR(SUM(T3424*(VLOOKUP(S3424,API!1:1048576,13,FALSE))),0),2)</f>
        <v>0</v>
      </c>
      <c r="V3424">
        <f>ROUND(SUMIF(Investionen!A4:A5200,S3424,Investionen!G4:G5200),2)</f>
        <v>0</v>
      </c>
      <c r="BA3424" s="53"/>
      <c r="BB3424" s="53">
        <f>ROUND(SUMIF(Transaktionen!A4:A5200,BA3424,Transaktionen!B4:B5200),8)</f>
        <v>0</v>
      </c>
      <c r="BC3424" s="53">
        <f>ROUND(IFERROR(SUM(BB3424*(VLOOKUP(BA3424,API!1:1048576,13,FALSE))),0),2)</f>
        <v>0</v>
      </c>
    </row>
    <row r="3425" spans="18:55" x14ac:dyDescent="0.25">
      <c r="R3425" s="258"/>
      <c r="U3425">
        <f>ROUND(IFERROR(SUM(T3425*(VLOOKUP(S3425,API!1:1048576,13,FALSE))),0),2)</f>
        <v>0</v>
      </c>
      <c r="V3425">
        <f>ROUND(SUMIF(Investionen!A4:A5200,S3425,Investionen!G4:G5200),2)</f>
        <v>0</v>
      </c>
      <c r="BA3425" s="53"/>
      <c r="BB3425" s="53">
        <f>ROUND(SUMIF(Transaktionen!A4:A5200,BA3425,Transaktionen!B4:B5200),8)</f>
        <v>0</v>
      </c>
      <c r="BC3425" s="53">
        <f>ROUND(IFERROR(SUM(BB3425*(VLOOKUP(BA3425,API!1:1048576,13,FALSE))),0),2)</f>
        <v>0</v>
      </c>
    </row>
    <row r="3426" spans="18:55" x14ac:dyDescent="0.25">
      <c r="R3426" s="258"/>
      <c r="U3426">
        <f>ROUND(IFERROR(SUM(T3426*(VLOOKUP(S3426,API!1:1048576,13,FALSE))),0),2)</f>
        <v>0</v>
      </c>
      <c r="V3426">
        <f>ROUND(SUMIF(Investionen!A4:A5200,S3426,Investionen!G4:G5200),2)</f>
        <v>0</v>
      </c>
      <c r="BA3426" s="53"/>
      <c r="BB3426" s="53">
        <f>ROUND(SUMIF(Transaktionen!A4:A5200,BA3426,Transaktionen!B4:B5200),8)</f>
        <v>0</v>
      </c>
      <c r="BC3426" s="53">
        <f>ROUND(IFERROR(SUM(BB3426*(VLOOKUP(BA3426,API!1:1048576,13,FALSE))),0),2)</f>
        <v>0</v>
      </c>
    </row>
    <row r="3427" spans="18:55" x14ac:dyDescent="0.25">
      <c r="R3427" s="258"/>
      <c r="U3427">
        <f>ROUND(IFERROR(SUM(T3427*(VLOOKUP(S3427,API!1:1048576,13,FALSE))),0),2)</f>
        <v>0</v>
      </c>
      <c r="V3427">
        <f>ROUND(SUMIF(Investionen!A4:A5200,S3427,Investionen!G4:G5200),2)</f>
        <v>0</v>
      </c>
      <c r="BA3427" s="53"/>
      <c r="BB3427" s="53">
        <f>ROUND(SUMIF(Transaktionen!A4:A5200,BA3427,Transaktionen!B4:B5200),8)</f>
        <v>0</v>
      </c>
      <c r="BC3427" s="53">
        <f>ROUND(IFERROR(SUM(BB3427*(VLOOKUP(BA3427,API!1:1048576,13,FALSE))),0),2)</f>
        <v>0</v>
      </c>
    </row>
    <row r="3428" spans="18:55" x14ac:dyDescent="0.25">
      <c r="R3428" s="258"/>
      <c r="U3428">
        <f>ROUND(IFERROR(SUM(T3428*(VLOOKUP(S3428,API!1:1048576,13,FALSE))),0),2)</f>
        <v>0</v>
      </c>
      <c r="V3428">
        <f>ROUND(SUMIF(Investionen!A4:A5200,S3428,Investionen!G4:G5200),2)</f>
        <v>0</v>
      </c>
      <c r="BA3428" s="53"/>
      <c r="BB3428" s="53">
        <f>ROUND(SUMIF(Transaktionen!A4:A5200,BA3428,Transaktionen!B4:B5200),8)</f>
        <v>0</v>
      </c>
      <c r="BC3428" s="53">
        <f>ROUND(IFERROR(SUM(BB3428*(VLOOKUP(BA3428,API!1:1048576,13,FALSE))),0),2)</f>
        <v>0</v>
      </c>
    </row>
    <row r="3429" spans="18:55" x14ac:dyDescent="0.25">
      <c r="R3429" s="258"/>
      <c r="U3429">
        <f>ROUND(IFERROR(SUM(T3429*(VLOOKUP(S3429,API!1:1048576,13,FALSE))),0),2)</f>
        <v>0</v>
      </c>
      <c r="V3429">
        <f>ROUND(SUMIF(Investionen!A4:A5200,S3429,Investionen!G4:G5200),2)</f>
        <v>0</v>
      </c>
      <c r="BA3429" s="53"/>
      <c r="BB3429" s="53">
        <f>ROUND(SUMIF(Transaktionen!A4:A5200,BA3429,Transaktionen!B4:B5200),8)</f>
        <v>0</v>
      </c>
      <c r="BC3429" s="53">
        <f>ROUND(IFERROR(SUM(BB3429*(VLOOKUP(BA3429,API!1:1048576,13,FALSE))),0),2)</f>
        <v>0</v>
      </c>
    </row>
    <row r="3430" spans="18:55" x14ac:dyDescent="0.25">
      <c r="R3430" s="258"/>
      <c r="U3430">
        <f>ROUND(IFERROR(SUM(T3430*(VLOOKUP(S3430,API!1:1048576,13,FALSE))),0),2)</f>
        <v>0</v>
      </c>
      <c r="V3430">
        <f>ROUND(SUMIF(Investionen!A4:A5200,S3430,Investionen!G4:G5200),2)</f>
        <v>0</v>
      </c>
      <c r="BA3430" s="53"/>
      <c r="BB3430" s="53">
        <f>ROUND(SUMIF(Transaktionen!A4:A5200,BA3430,Transaktionen!B4:B5200),8)</f>
        <v>0</v>
      </c>
      <c r="BC3430" s="53">
        <f>ROUND(IFERROR(SUM(BB3430*(VLOOKUP(BA3430,API!1:1048576,13,FALSE))),0),2)</f>
        <v>0</v>
      </c>
    </row>
    <row r="3431" spans="18:55" x14ac:dyDescent="0.25">
      <c r="R3431" s="258"/>
      <c r="U3431">
        <f>ROUND(IFERROR(SUM(T3431*(VLOOKUP(S3431,API!1:1048576,13,FALSE))),0),2)</f>
        <v>0</v>
      </c>
      <c r="V3431">
        <f>ROUND(SUMIF(Investionen!A4:A5200,S3431,Investionen!G4:G5200),2)</f>
        <v>0</v>
      </c>
      <c r="BA3431" s="53"/>
      <c r="BB3431" s="53">
        <f>ROUND(SUMIF(Transaktionen!A4:A5200,BA3431,Transaktionen!B4:B5200),8)</f>
        <v>0</v>
      </c>
      <c r="BC3431" s="53">
        <f>ROUND(IFERROR(SUM(BB3431*(VLOOKUP(BA3431,API!1:1048576,13,FALSE))),0),2)</f>
        <v>0</v>
      </c>
    </row>
    <row r="3432" spans="18:55" x14ac:dyDescent="0.25">
      <c r="R3432" s="258"/>
      <c r="U3432">
        <f>ROUND(IFERROR(SUM(T3432*(VLOOKUP(S3432,API!1:1048576,13,FALSE))),0),2)</f>
        <v>0</v>
      </c>
      <c r="V3432">
        <f>ROUND(SUMIF(Investionen!A4:A5200,S3432,Investionen!G4:G5200),2)</f>
        <v>0</v>
      </c>
      <c r="BA3432" s="53"/>
      <c r="BB3432" s="53">
        <f>ROUND(SUMIF(Transaktionen!A4:A5200,BA3432,Transaktionen!B4:B5200),8)</f>
        <v>0</v>
      </c>
      <c r="BC3432" s="53">
        <f>ROUND(IFERROR(SUM(BB3432*(VLOOKUP(BA3432,API!1:1048576,13,FALSE))),0),2)</f>
        <v>0</v>
      </c>
    </row>
    <row r="3433" spans="18:55" x14ac:dyDescent="0.25">
      <c r="R3433" s="258"/>
      <c r="U3433">
        <f>ROUND(IFERROR(SUM(T3433*(VLOOKUP(S3433,API!1:1048576,13,FALSE))),0),2)</f>
        <v>0</v>
      </c>
      <c r="V3433">
        <f>ROUND(SUMIF(Investionen!A4:A5200,S3433,Investionen!G4:G5200),2)</f>
        <v>0</v>
      </c>
      <c r="BA3433" s="53"/>
      <c r="BB3433" s="53">
        <f>ROUND(SUMIF(Transaktionen!A4:A5200,BA3433,Transaktionen!B4:B5200),8)</f>
        <v>0</v>
      </c>
      <c r="BC3433" s="53">
        <f>ROUND(IFERROR(SUM(BB3433*(VLOOKUP(BA3433,API!1:1048576,13,FALSE))),0),2)</f>
        <v>0</v>
      </c>
    </row>
    <row r="3434" spans="18:55" x14ac:dyDescent="0.25">
      <c r="R3434" s="258"/>
      <c r="U3434">
        <f>ROUND(IFERROR(SUM(T3434*(VLOOKUP(S3434,API!1:1048576,13,FALSE))),0),2)</f>
        <v>0</v>
      </c>
      <c r="V3434">
        <f>ROUND(SUMIF(Investionen!A4:A5200,S3434,Investionen!G4:G5200),2)</f>
        <v>0</v>
      </c>
      <c r="BA3434" s="53"/>
      <c r="BB3434" s="53">
        <f>ROUND(SUMIF(Transaktionen!A4:A5200,BA3434,Transaktionen!B4:B5200),8)</f>
        <v>0</v>
      </c>
      <c r="BC3434" s="53">
        <f>ROUND(IFERROR(SUM(BB3434*(VLOOKUP(BA3434,API!1:1048576,13,FALSE))),0),2)</f>
        <v>0</v>
      </c>
    </row>
    <row r="3435" spans="18:55" x14ac:dyDescent="0.25">
      <c r="R3435" s="258"/>
      <c r="U3435">
        <f>ROUND(IFERROR(SUM(T3435*(VLOOKUP(S3435,API!1:1048576,13,FALSE))),0),2)</f>
        <v>0</v>
      </c>
      <c r="V3435">
        <f>ROUND(SUMIF(Investionen!A4:A5200,S3435,Investionen!G4:G5200),2)</f>
        <v>0</v>
      </c>
      <c r="BA3435" s="53"/>
      <c r="BB3435" s="53">
        <f>ROUND(SUMIF(Transaktionen!A4:A5200,BA3435,Transaktionen!B4:B5200),8)</f>
        <v>0</v>
      </c>
      <c r="BC3435" s="53">
        <f>ROUND(IFERROR(SUM(BB3435*(VLOOKUP(BA3435,API!1:1048576,13,FALSE))),0),2)</f>
        <v>0</v>
      </c>
    </row>
    <row r="3436" spans="18:55" x14ac:dyDescent="0.25">
      <c r="R3436" s="258"/>
      <c r="U3436">
        <f>ROUND(IFERROR(SUM(T3436*(VLOOKUP(S3436,API!1:1048576,13,FALSE))),0),2)</f>
        <v>0</v>
      </c>
      <c r="V3436">
        <f>ROUND(SUMIF(Investionen!A4:A5200,S3436,Investionen!G4:G5200),2)</f>
        <v>0</v>
      </c>
      <c r="BA3436" s="53"/>
      <c r="BB3436" s="53">
        <f>ROUND(SUMIF(Transaktionen!A4:A5200,BA3436,Transaktionen!B4:B5200),8)</f>
        <v>0</v>
      </c>
      <c r="BC3436" s="53">
        <f>ROUND(IFERROR(SUM(BB3436*(VLOOKUP(BA3436,API!1:1048576,13,FALSE))),0),2)</f>
        <v>0</v>
      </c>
    </row>
    <row r="3437" spans="18:55" x14ac:dyDescent="0.25">
      <c r="R3437" s="258"/>
      <c r="U3437">
        <f>ROUND(IFERROR(SUM(T3437*(VLOOKUP(S3437,API!1:1048576,13,FALSE))),0),2)</f>
        <v>0</v>
      </c>
      <c r="V3437">
        <f>ROUND(SUMIF(Investionen!A4:A5200,S3437,Investionen!G4:G5200),2)</f>
        <v>0</v>
      </c>
      <c r="BA3437" s="53"/>
      <c r="BB3437" s="53">
        <f>ROUND(SUMIF(Transaktionen!A4:A5200,BA3437,Transaktionen!B4:B5200),8)</f>
        <v>0</v>
      </c>
      <c r="BC3437" s="53">
        <f>ROUND(IFERROR(SUM(BB3437*(VLOOKUP(BA3437,API!1:1048576,13,FALSE))),0),2)</f>
        <v>0</v>
      </c>
    </row>
    <row r="3438" spans="18:55" x14ac:dyDescent="0.25">
      <c r="R3438" s="258"/>
      <c r="U3438">
        <f>ROUND(IFERROR(SUM(T3438*(VLOOKUP(S3438,API!1:1048576,13,FALSE))),0),2)</f>
        <v>0</v>
      </c>
      <c r="V3438">
        <f>ROUND(SUMIF(Investionen!A4:A5200,S3438,Investionen!G4:G5200),2)</f>
        <v>0</v>
      </c>
      <c r="BA3438" s="53"/>
      <c r="BB3438" s="53">
        <f>ROUND(SUMIF(Transaktionen!A4:A5200,BA3438,Transaktionen!B4:B5200),8)</f>
        <v>0</v>
      </c>
      <c r="BC3438" s="53">
        <f>ROUND(IFERROR(SUM(BB3438*(VLOOKUP(BA3438,API!1:1048576,13,FALSE))),0),2)</f>
        <v>0</v>
      </c>
    </row>
    <row r="3439" spans="18:55" x14ac:dyDescent="0.25">
      <c r="R3439" s="258"/>
      <c r="U3439">
        <f>ROUND(IFERROR(SUM(T3439*(VLOOKUP(S3439,API!1:1048576,13,FALSE))),0),2)</f>
        <v>0</v>
      </c>
      <c r="V3439">
        <f>ROUND(SUMIF(Investionen!A4:A5200,S3439,Investionen!G4:G5200),2)</f>
        <v>0</v>
      </c>
      <c r="BA3439" s="53"/>
      <c r="BB3439" s="53">
        <f>ROUND(SUMIF(Transaktionen!A4:A5200,BA3439,Transaktionen!B4:B5200),8)</f>
        <v>0</v>
      </c>
      <c r="BC3439" s="53">
        <f>ROUND(IFERROR(SUM(BB3439*(VLOOKUP(BA3439,API!1:1048576,13,FALSE))),0),2)</f>
        <v>0</v>
      </c>
    </row>
    <row r="3440" spans="18:55" x14ac:dyDescent="0.25">
      <c r="R3440" s="258"/>
      <c r="U3440">
        <f>ROUND(IFERROR(SUM(T3440*(VLOOKUP(S3440,API!1:1048576,13,FALSE))),0),2)</f>
        <v>0</v>
      </c>
      <c r="V3440">
        <f>ROUND(SUMIF(Investionen!A4:A5200,S3440,Investionen!G4:G5200),2)</f>
        <v>0</v>
      </c>
      <c r="BA3440" s="53"/>
      <c r="BB3440" s="53">
        <f>ROUND(SUMIF(Transaktionen!A4:A5200,BA3440,Transaktionen!B4:B5200),8)</f>
        <v>0</v>
      </c>
      <c r="BC3440" s="53">
        <f>ROUND(IFERROR(SUM(BB3440*(VLOOKUP(BA3440,API!1:1048576,13,FALSE))),0),2)</f>
        <v>0</v>
      </c>
    </row>
    <row r="3441" spans="18:55" x14ac:dyDescent="0.25">
      <c r="R3441" s="258"/>
      <c r="U3441">
        <f>ROUND(IFERROR(SUM(T3441*(VLOOKUP(S3441,API!1:1048576,13,FALSE))),0),2)</f>
        <v>0</v>
      </c>
      <c r="V3441">
        <f>ROUND(SUMIF(Investionen!A4:A5200,S3441,Investionen!G4:G5200),2)</f>
        <v>0</v>
      </c>
      <c r="BA3441" s="53"/>
      <c r="BB3441" s="53">
        <f>ROUND(SUMIF(Transaktionen!A4:A5200,BA3441,Transaktionen!B4:B5200),8)</f>
        <v>0</v>
      </c>
      <c r="BC3441" s="53">
        <f>ROUND(IFERROR(SUM(BB3441*(VLOOKUP(BA3441,API!1:1048576,13,FALSE))),0),2)</f>
        <v>0</v>
      </c>
    </row>
    <row r="3442" spans="18:55" x14ac:dyDescent="0.25">
      <c r="R3442" s="258"/>
      <c r="U3442">
        <f>ROUND(IFERROR(SUM(T3442*(VLOOKUP(S3442,API!1:1048576,13,FALSE))),0),2)</f>
        <v>0</v>
      </c>
      <c r="V3442">
        <f>ROUND(SUMIF(Investionen!A4:A5200,S3442,Investionen!G4:G5200),2)</f>
        <v>0</v>
      </c>
      <c r="BA3442" s="53"/>
      <c r="BB3442" s="53">
        <f>ROUND(SUMIF(Transaktionen!A4:A5200,BA3442,Transaktionen!B4:B5200),8)</f>
        <v>0</v>
      </c>
      <c r="BC3442" s="53">
        <f>ROUND(IFERROR(SUM(BB3442*(VLOOKUP(BA3442,API!1:1048576,13,FALSE))),0),2)</f>
        <v>0</v>
      </c>
    </row>
    <row r="3443" spans="18:55" x14ac:dyDescent="0.25">
      <c r="R3443" s="258"/>
      <c r="U3443">
        <f>ROUND(IFERROR(SUM(T3443*(VLOOKUP(S3443,API!1:1048576,13,FALSE))),0),2)</f>
        <v>0</v>
      </c>
      <c r="V3443">
        <f>ROUND(SUMIF(Investionen!A4:A5200,S3443,Investionen!G4:G5200),2)</f>
        <v>0</v>
      </c>
      <c r="BA3443" s="53"/>
      <c r="BB3443" s="53">
        <f>ROUND(SUMIF(Transaktionen!A4:A5200,BA3443,Transaktionen!B4:B5200),8)</f>
        <v>0</v>
      </c>
      <c r="BC3443" s="53">
        <f>ROUND(IFERROR(SUM(BB3443*(VLOOKUP(BA3443,API!1:1048576,13,FALSE))),0),2)</f>
        <v>0</v>
      </c>
    </row>
    <row r="3444" spans="18:55" x14ac:dyDescent="0.25">
      <c r="R3444" s="258"/>
      <c r="U3444">
        <f>ROUND(IFERROR(SUM(T3444*(VLOOKUP(S3444,API!1:1048576,13,FALSE))),0),2)</f>
        <v>0</v>
      </c>
      <c r="V3444">
        <f>ROUND(SUMIF(Investionen!A4:A5200,S3444,Investionen!G4:G5200),2)</f>
        <v>0</v>
      </c>
      <c r="BA3444" s="53"/>
      <c r="BB3444" s="53">
        <f>ROUND(SUMIF(Transaktionen!A4:A5200,BA3444,Transaktionen!B4:B5200),8)</f>
        <v>0</v>
      </c>
      <c r="BC3444" s="53">
        <f>ROUND(IFERROR(SUM(BB3444*(VLOOKUP(BA3444,API!1:1048576,13,FALSE))),0),2)</f>
        <v>0</v>
      </c>
    </row>
    <row r="3445" spans="18:55" x14ac:dyDescent="0.25">
      <c r="R3445" s="258"/>
      <c r="U3445">
        <f>ROUND(IFERROR(SUM(T3445*(VLOOKUP(S3445,API!1:1048576,13,FALSE))),0),2)</f>
        <v>0</v>
      </c>
      <c r="V3445">
        <f>ROUND(SUMIF(Investionen!A4:A5200,S3445,Investionen!G4:G5200),2)</f>
        <v>0</v>
      </c>
      <c r="BA3445" s="53"/>
      <c r="BB3445" s="53">
        <f>ROUND(SUMIF(Transaktionen!A4:A5200,BA3445,Transaktionen!B4:B5200),8)</f>
        <v>0</v>
      </c>
      <c r="BC3445" s="53">
        <f>ROUND(IFERROR(SUM(BB3445*(VLOOKUP(BA3445,API!1:1048576,13,FALSE))),0),2)</f>
        <v>0</v>
      </c>
    </row>
    <row r="3446" spans="18:55" x14ac:dyDescent="0.25">
      <c r="R3446" s="258"/>
      <c r="U3446">
        <f>ROUND(IFERROR(SUM(T3446*(VLOOKUP(S3446,API!1:1048576,13,FALSE))),0),2)</f>
        <v>0</v>
      </c>
      <c r="V3446">
        <f>ROUND(SUMIF(Investionen!A4:A5200,S3446,Investionen!G4:G5200),2)</f>
        <v>0</v>
      </c>
      <c r="BA3446" s="53"/>
      <c r="BB3446" s="53">
        <f>ROUND(SUMIF(Transaktionen!A4:A5200,BA3446,Transaktionen!B4:B5200),8)</f>
        <v>0</v>
      </c>
      <c r="BC3446" s="53">
        <f>ROUND(IFERROR(SUM(BB3446*(VLOOKUP(BA3446,API!1:1048576,13,FALSE))),0),2)</f>
        <v>0</v>
      </c>
    </row>
    <row r="3447" spans="18:55" x14ac:dyDescent="0.25">
      <c r="R3447" s="258"/>
      <c r="U3447">
        <f>ROUND(IFERROR(SUM(T3447*(VLOOKUP(S3447,API!1:1048576,13,FALSE))),0),2)</f>
        <v>0</v>
      </c>
      <c r="V3447">
        <f>ROUND(SUMIF(Investionen!A4:A5200,S3447,Investionen!G4:G5200),2)</f>
        <v>0</v>
      </c>
      <c r="BA3447" s="53"/>
      <c r="BB3447" s="53">
        <f>ROUND(SUMIF(Transaktionen!A4:A5200,BA3447,Transaktionen!B4:B5200),8)</f>
        <v>0</v>
      </c>
      <c r="BC3447" s="53">
        <f>ROUND(IFERROR(SUM(BB3447*(VLOOKUP(BA3447,API!1:1048576,13,FALSE))),0),2)</f>
        <v>0</v>
      </c>
    </row>
    <row r="3448" spans="18:55" x14ac:dyDescent="0.25">
      <c r="R3448" s="258"/>
      <c r="U3448">
        <f>ROUND(IFERROR(SUM(T3448*(VLOOKUP(S3448,API!1:1048576,13,FALSE))),0),2)</f>
        <v>0</v>
      </c>
      <c r="V3448">
        <f>ROUND(SUMIF(Investionen!A4:A5200,S3448,Investionen!G4:G5200),2)</f>
        <v>0</v>
      </c>
      <c r="BA3448" s="53"/>
      <c r="BB3448" s="53">
        <f>ROUND(SUMIF(Transaktionen!A4:A5200,BA3448,Transaktionen!B4:B5200),8)</f>
        <v>0</v>
      </c>
      <c r="BC3448" s="53">
        <f>ROUND(IFERROR(SUM(BB3448*(VLOOKUP(BA3448,API!1:1048576,13,FALSE))),0),2)</f>
        <v>0</v>
      </c>
    </row>
    <row r="3449" spans="18:55" x14ac:dyDescent="0.25">
      <c r="R3449" s="258"/>
      <c r="U3449">
        <f>ROUND(IFERROR(SUM(T3449*(VLOOKUP(S3449,API!1:1048576,13,FALSE))),0),2)</f>
        <v>0</v>
      </c>
      <c r="V3449">
        <f>ROUND(SUMIF(Investionen!A4:A5200,S3449,Investionen!G4:G5200),2)</f>
        <v>0</v>
      </c>
      <c r="BA3449" s="53"/>
      <c r="BB3449" s="53">
        <f>ROUND(SUMIF(Transaktionen!A4:A5200,BA3449,Transaktionen!B4:B5200),8)</f>
        <v>0</v>
      </c>
      <c r="BC3449" s="53">
        <f>ROUND(IFERROR(SUM(BB3449*(VLOOKUP(BA3449,API!1:1048576,13,FALSE))),0),2)</f>
        <v>0</v>
      </c>
    </row>
    <row r="3450" spans="18:55" x14ac:dyDescent="0.25">
      <c r="R3450" s="258"/>
      <c r="U3450">
        <f>ROUND(IFERROR(SUM(T3450*(VLOOKUP(S3450,API!1:1048576,13,FALSE))),0),2)</f>
        <v>0</v>
      </c>
      <c r="V3450">
        <f>ROUND(SUMIF(Investionen!A4:A5200,S3450,Investionen!G4:G5200),2)</f>
        <v>0</v>
      </c>
      <c r="BA3450" s="53"/>
      <c r="BB3450" s="53">
        <f>ROUND(SUMIF(Transaktionen!A4:A5200,BA3450,Transaktionen!B4:B5200),8)</f>
        <v>0</v>
      </c>
      <c r="BC3450" s="53">
        <f>ROUND(IFERROR(SUM(BB3450*(VLOOKUP(BA3450,API!1:1048576,13,FALSE))),0),2)</f>
        <v>0</v>
      </c>
    </row>
    <row r="3451" spans="18:55" x14ac:dyDescent="0.25">
      <c r="R3451" s="258"/>
      <c r="U3451">
        <f>ROUND(IFERROR(SUM(T3451*(VLOOKUP(S3451,API!1:1048576,13,FALSE))),0),2)</f>
        <v>0</v>
      </c>
      <c r="V3451">
        <f>ROUND(SUMIF(Investionen!A4:A5200,S3451,Investionen!G4:G5200),2)</f>
        <v>0</v>
      </c>
      <c r="BA3451" s="53"/>
      <c r="BB3451" s="53">
        <f>ROUND(SUMIF(Transaktionen!A4:A5200,BA3451,Transaktionen!B4:B5200),8)</f>
        <v>0</v>
      </c>
      <c r="BC3451" s="53">
        <f>ROUND(IFERROR(SUM(BB3451*(VLOOKUP(BA3451,API!1:1048576,13,FALSE))),0),2)</f>
        <v>0</v>
      </c>
    </row>
    <row r="3452" spans="18:55" x14ac:dyDescent="0.25">
      <c r="R3452" s="258"/>
      <c r="U3452">
        <f>ROUND(IFERROR(SUM(T3452*(VLOOKUP(S3452,API!1:1048576,13,FALSE))),0),2)</f>
        <v>0</v>
      </c>
      <c r="V3452">
        <f>ROUND(SUMIF(Investionen!A4:A5200,S3452,Investionen!G4:G5200),2)</f>
        <v>0</v>
      </c>
      <c r="BA3452" s="53"/>
      <c r="BB3452" s="53">
        <f>ROUND(SUMIF(Transaktionen!A4:A5200,BA3452,Transaktionen!B4:B5200),8)</f>
        <v>0</v>
      </c>
      <c r="BC3452" s="53">
        <f>ROUND(IFERROR(SUM(BB3452*(VLOOKUP(BA3452,API!1:1048576,13,FALSE))),0),2)</f>
        <v>0</v>
      </c>
    </row>
    <row r="3453" spans="18:55" x14ac:dyDescent="0.25">
      <c r="R3453" s="258"/>
      <c r="U3453">
        <f>ROUND(IFERROR(SUM(T3453*(VLOOKUP(S3453,API!1:1048576,13,FALSE))),0),2)</f>
        <v>0</v>
      </c>
      <c r="V3453">
        <f>ROUND(SUMIF(Investionen!A4:A5200,S3453,Investionen!G4:G5200),2)</f>
        <v>0</v>
      </c>
      <c r="BA3453" s="53"/>
      <c r="BB3453" s="53">
        <f>ROUND(SUMIF(Transaktionen!A4:A5200,BA3453,Transaktionen!B4:B5200),8)</f>
        <v>0</v>
      </c>
      <c r="BC3453" s="53">
        <f>ROUND(IFERROR(SUM(BB3453*(VLOOKUP(BA3453,API!1:1048576,13,FALSE))),0),2)</f>
        <v>0</v>
      </c>
    </row>
    <row r="3454" spans="18:55" x14ac:dyDescent="0.25">
      <c r="R3454" s="258"/>
      <c r="U3454">
        <f>ROUND(IFERROR(SUM(T3454*(VLOOKUP(S3454,API!1:1048576,13,FALSE))),0),2)</f>
        <v>0</v>
      </c>
      <c r="V3454">
        <f>ROUND(SUMIF(Investionen!A4:A5200,S3454,Investionen!G4:G5200),2)</f>
        <v>0</v>
      </c>
      <c r="BA3454" s="53"/>
      <c r="BB3454" s="53">
        <f>ROUND(SUMIF(Transaktionen!A4:A5200,BA3454,Transaktionen!B4:B5200),8)</f>
        <v>0</v>
      </c>
      <c r="BC3454" s="53">
        <f>ROUND(IFERROR(SUM(BB3454*(VLOOKUP(BA3454,API!1:1048576,13,FALSE))),0),2)</f>
        <v>0</v>
      </c>
    </row>
    <row r="3455" spans="18:55" x14ac:dyDescent="0.25">
      <c r="R3455" s="258"/>
      <c r="U3455">
        <f>ROUND(IFERROR(SUM(T3455*(VLOOKUP(S3455,API!1:1048576,13,FALSE))),0),2)</f>
        <v>0</v>
      </c>
      <c r="V3455">
        <f>ROUND(SUMIF(Investionen!A4:A5200,S3455,Investionen!G4:G5200),2)</f>
        <v>0</v>
      </c>
      <c r="BA3455" s="53"/>
      <c r="BB3455" s="53">
        <f>ROUND(SUMIF(Transaktionen!A4:A5200,BA3455,Transaktionen!B4:B5200),8)</f>
        <v>0</v>
      </c>
      <c r="BC3455" s="53">
        <f>ROUND(IFERROR(SUM(BB3455*(VLOOKUP(BA3455,API!1:1048576,13,FALSE))),0),2)</f>
        <v>0</v>
      </c>
    </row>
    <row r="3456" spans="18:55" x14ac:dyDescent="0.25">
      <c r="R3456" s="258"/>
      <c r="U3456">
        <f>ROUND(IFERROR(SUM(T3456*(VLOOKUP(S3456,API!1:1048576,13,FALSE))),0),2)</f>
        <v>0</v>
      </c>
      <c r="V3456">
        <f>ROUND(SUMIF(Investionen!A4:A5200,S3456,Investionen!G4:G5200),2)</f>
        <v>0</v>
      </c>
      <c r="BA3456" s="53"/>
      <c r="BB3456" s="53">
        <f>ROUND(SUMIF(Transaktionen!A4:A5200,BA3456,Transaktionen!B4:B5200),8)</f>
        <v>0</v>
      </c>
      <c r="BC3456" s="53">
        <f>ROUND(IFERROR(SUM(BB3456*(VLOOKUP(BA3456,API!1:1048576,13,FALSE))),0),2)</f>
        <v>0</v>
      </c>
    </row>
    <row r="3457" spans="18:55" x14ac:dyDescent="0.25">
      <c r="R3457" s="258"/>
      <c r="U3457">
        <f>ROUND(IFERROR(SUM(T3457*(VLOOKUP(S3457,API!1:1048576,13,FALSE))),0),2)</f>
        <v>0</v>
      </c>
      <c r="V3457">
        <f>ROUND(SUMIF(Investionen!A4:A5200,S3457,Investionen!G4:G5200),2)</f>
        <v>0</v>
      </c>
      <c r="BA3457" s="53"/>
      <c r="BB3457" s="53">
        <f>ROUND(SUMIF(Transaktionen!A4:A5200,BA3457,Transaktionen!B4:B5200),8)</f>
        <v>0</v>
      </c>
      <c r="BC3457" s="53">
        <f>ROUND(IFERROR(SUM(BB3457*(VLOOKUP(BA3457,API!1:1048576,13,FALSE))),0),2)</f>
        <v>0</v>
      </c>
    </row>
    <row r="3458" spans="18:55" x14ac:dyDescent="0.25">
      <c r="R3458" s="258"/>
      <c r="U3458">
        <f>ROUND(IFERROR(SUM(T3458*(VLOOKUP(S3458,API!1:1048576,13,FALSE))),0),2)</f>
        <v>0</v>
      </c>
      <c r="V3458">
        <f>ROUND(SUMIF(Investionen!A4:A5200,S3458,Investionen!G4:G5200),2)</f>
        <v>0</v>
      </c>
      <c r="BA3458" s="53"/>
      <c r="BB3458" s="53">
        <f>ROUND(SUMIF(Transaktionen!A4:A5200,BA3458,Transaktionen!B4:B5200),8)</f>
        <v>0</v>
      </c>
      <c r="BC3458" s="53">
        <f>ROUND(IFERROR(SUM(BB3458*(VLOOKUP(BA3458,API!1:1048576,13,FALSE))),0),2)</f>
        <v>0</v>
      </c>
    </row>
    <row r="3459" spans="18:55" x14ac:dyDescent="0.25">
      <c r="R3459" s="258"/>
      <c r="U3459">
        <f>ROUND(IFERROR(SUM(T3459*(VLOOKUP(S3459,API!1:1048576,13,FALSE))),0),2)</f>
        <v>0</v>
      </c>
      <c r="V3459">
        <f>ROUND(SUMIF(Investionen!A4:A5200,S3459,Investionen!G4:G5200),2)</f>
        <v>0</v>
      </c>
      <c r="BA3459" s="53"/>
      <c r="BB3459" s="53">
        <f>ROUND(SUMIF(Transaktionen!A4:A5200,BA3459,Transaktionen!B4:B5200),8)</f>
        <v>0</v>
      </c>
      <c r="BC3459" s="53">
        <f>ROUND(IFERROR(SUM(BB3459*(VLOOKUP(BA3459,API!1:1048576,13,FALSE))),0),2)</f>
        <v>0</v>
      </c>
    </row>
    <row r="3460" spans="18:55" x14ac:dyDescent="0.25">
      <c r="R3460" s="258"/>
      <c r="U3460">
        <f>ROUND(IFERROR(SUM(T3460*(VLOOKUP(S3460,API!1:1048576,13,FALSE))),0),2)</f>
        <v>0</v>
      </c>
      <c r="V3460">
        <f>ROUND(SUMIF(Investionen!A4:A5200,S3460,Investionen!G4:G5200),2)</f>
        <v>0</v>
      </c>
      <c r="BA3460" s="53"/>
      <c r="BB3460" s="53">
        <f>ROUND(SUMIF(Transaktionen!A4:A5200,BA3460,Transaktionen!B4:B5200),8)</f>
        <v>0</v>
      </c>
      <c r="BC3460" s="53">
        <f>ROUND(IFERROR(SUM(BB3460*(VLOOKUP(BA3460,API!1:1048576,13,FALSE))),0),2)</f>
        <v>0</v>
      </c>
    </row>
    <row r="3461" spans="18:55" x14ac:dyDescent="0.25">
      <c r="R3461" s="258"/>
      <c r="U3461">
        <f>ROUND(IFERROR(SUM(T3461*(VLOOKUP(S3461,API!1:1048576,13,FALSE))),0),2)</f>
        <v>0</v>
      </c>
      <c r="V3461">
        <f>ROUND(SUMIF(Investionen!A4:A5200,S3461,Investionen!G4:G5200),2)</f>
        <v>0</v>
      </c>
      <c r="BA3461" s="53"/>
      <c r="BB3461" s="53">
        <f>ROUND(SUMIF(Transaktionen!A4:A5200,BA3461,Transaktionen!B4:B5200),8)</f>
        <v>0</v>
      </c>
      <c r="BC3461" s="53">
        <f>ROUND(IFERROR(SUM(BB3461*(VLOOKUP(BA3461,API!1:1048576,13,FALSE))),0),2)</f>
        <v>0</v>
      </c>
    </row>
    <row r="3462" spans="18:55" x14ac:dyDescent="0.25">
      <c r="R3462" s="258"/>
      <c r="U3462">
        <f>ROUND(IFERROR(SUM(T3462*(VLOOKUP(S3462,API!1:1048576,13,FALSE))),0),2)</f>
        <v>0</v>
      </c>
      <c r="V3462">
        <f>ROUND(SUMIF(Investionen!A4:A5200,S3462,Investionen!G4:G5200),2)</f>
        <v>0</v>
      </c>
      <c r="BA3462" s="53"/>
      <c r="BB3462" s="53">
        <f>ROUND(SUMIF(Transaktionen!A4:A5200,BA3462,Transaktionen!B4:B5200),8)</f>
        <v>0</v>
      </c>
      <c r="BC3462" s="53">
        <f>ROUND(IFERROR(SUM(BB3462*(VLOOKUP(BA3462,API!1:1048576,13,FALSE))),0),2)</f>
        <v>0</v>
      </c>
    </row>
    <row r="3463" spans="18:55" x14ac:dyDescent="0.25">
      <c r="R3463" s="258"/>
      <c r="U3463">
        <f>ROUND(IFERROR(SUM(T3463*(VLOOKUP(S3463,API!1:1048576,13,FALSE))),0),2)</f>
        <v>0</v>
      </c>
      <c r="V3463">
        <f>ROUND(SUMIF(Investionen!A4:A5200,S3463,Investionen!G4:G5200),2)</f>
        <v>0</v>
      </c>
      <c r="BA3463" s="53"/>
      <c r="BB3463" s="53">
        <f>ROUND(SUMIF(Transaktionen!A4:A5200,BA3463,Transaktionen!B4:B5200),8)</f>
        <v>0</v>
      </c>
      <c r="BC3463" s="53">
        <f>ROUND(IFERROR(SUM(BB3463*(VLOOKUP(BA3463,API!1:1048576,13,FALSE))),0),2)</f>
        <v>0</v>
      </c>
    </row>
    <row r="3464" spans="18:55" x14ac:dyDescent="0.25">
      <c r="R3464" s="258"/>
      <c r="U3464">
        <f>ROUND(IFERROR(SUM(T3464*(VLOOKUP(S3464,API!1:1048576,13,FALSE))),0),2)</f>
        <v>0</v>
      </c>
      <c r="V3464">
        <f>ROUND(SUMIF(Investionen!A4:A5200,S3464,Investionen!G4:G5200),2)</f>
        <v>0</v>
      </c>
      <c r="BA3464" s="53"/>
      <c r="BB3464" s="53">
        <f>ROUND(SUMIF(Transaktionen!A4:A5200,BA3464,Transaktionen!B4:B5200),8)</f>
        <v>0</v>
      </c>
      <c r="BC3464" s="53">
        <f>ROUND(IFERROR(SUM(BB3464*(VLOOKUP(BA3464,API!1:1048576,13,FALSE))),0),2)</f>
        <v>0</v>
      </c>
    </row>
    <row r="3465" spans="18:55" x14ac:dyDescent="0.25">
      <c r="R3465" s="258"/>
      <c r="U3465">
        <f>ROUND(IFERROR(SUM(T3465*(VLOOKUP(S3465,API!1:1048576,13,FALSE))),0),2)</f>
        <v>0</v>
      </c>
      <c r="V3465">
        <f>ROUND(SUMIF(Investionen!A4:A5200,S3465,Investionen!G4:G5200),2)</f>
        <v>0</v>
      </c>
      <c r="BA3465" s="53"/>
      <c r="BB3465" s="53">
        <f>ROUND(SUMIF(Transaktionen!A4:A5200,BA3465,Transaktionen!B4:B5200),8)</f>
        <v>0</v>
      </c>
      <c r="BC3465" s="53">
        <f>ROUND(IFERROR(SUM(BB3465*(VLOOKUP(BA3465,API!1:1048576,13,FALSE))),0),2)</f>
        <v>0</v>
      </c>
    </row>
    <row r="3466" spans="18:55" x14ac:dyDescent="0.25">
      <c r="R3466" s="258"/>
      <c r="U3466">
        <f>ROUND(IFERROR(SUM(T3466*(VLOOKUP(S3466,API!1:1048576,13,FALSE))),0),2)</f>
        <v>0</v>
      </c>
      <c r="V3466">
        <f>ROUND(SUMIF(Investionen!A4:A5200,S3466,Investionen!G4:G5200),2)</f>
        <v>0</v>
      </c>
      <c r="BA3466" s="53"/>
      <c r="BB3466" s="53">
        <f>ROUND(SUMIF(Transaktionen!A4:A5200,BA3466,Transaktionen!B4:B5200),8)</f>
        <v>0</v>
      </c>
      <c r="BC3466" s="53">
        <f>ROUND(IFERROR(SUM(BB3466*(VLOOKUP(BA3466,API!1:1048576,13,FALSE))),0),2)</f>
        <v>0</v>
      </c>
    </row>
    <row r="3467" spans="18:55" x14ac:dyDescent="0.25">
      <c r="R3467" s="258"/>
      <c r="U3467">
        <f>ROUND(IFERROR(SUM(T3467*(VLOOKUP(S3467,API!1:1048576,13,FALSE))),0),2)</f>
        <v>0</v>
      </c>
      <c r="V3467">
        <f>ROUND(SUMIF(Investionen!A4:A5200,S3467,Investionen!G4:G5200),2)</f>
        <v>0</v>
      </c>
      <c r="BA3467" s="53"/>
      <c r="BB3467" s="53">
        <f>ROUND(SUMIF(Transaktionen!A4:A5200,BA3467,Transaktionen!B4:B5200),8)</f>
        <v>0</v>
      </c>
      <c r="BC3467" s="53">
        <f>ROUND(IFERROR(SUM(BB3467*(VLOOKUP(BA3467,API!1:1048576,13,FALSE))),0),2)</f>
        <v>0</v>
      </c>
    </row>
    <row r="3468" spans="18:55" x14ac:dyDescent="0.25">
      <c r="R3468" s="258"/>
      <c r="U3468">
        <f>ROUND(IFERROR(SUM(T3468*(VLOOKUP(S3468,API!1:1048576,13,FALSE))),0),2)</f>
        <v>0</v>
      </c>
      <c r="V3468">
        <f>ROUND(SUMIF(Investionen!A4:A5200,S3468,Investionen!G4:G5200),2)</f>
        <v>0</v>
      </c>
      <c r="BA3468" s="53"/>
      <c r="BB3468" s="53">
        <f>ROUND(SUMIF(Transaktionen!A4:A5200,BA3468,Transaktionen!B4:B5200),8)</f>
        <v>0</v>
      </c>
      <c r="BC3468" s="53">
        <f>ROUND(IFERROR(SUM(BB3468*(VLOOKUP(BA3468,API!1:1048576,13,FALSE))),0),2)</f>
        <v>0</v>
      </c>
    </row>
    <row r="3469" spans="18:55" x14ac:dyDescent="0.25">
      <c r="R3469" s="258"/>
      <c r="U3469">
        <f>ROUND(IFERROR(SUM(T3469*(VLOOKUP(S3469,API!1:1048576,13,FALSE))),0),2)</f>
        <v>0</v>
      </c>
      <c r="V3469">
        <f>ROUND(SUMIF(Investionen!A4:A5200,S3469,Investionen!G4:G5200),2)</f>
        <v>0</v>
      </c>
      <c r="BA3469" s="53"/>
      <c r="BB3469" s="53">
        <f>ROUND(SUMIF(Transaktionen!A4:A5200,BA3469,Transaktionen!B4:B5200),8)</f>
        <v>0</v>
      </c>
      <c r="BC3469" s="53">
        <f>ROUND(IFERROR(SUM(BB3469*(VLOOKUP(BA3469,API!1:1048576,13,FALSE))),0),2)</f>
        <v>0</v>
      </c>
    </row>
    <row r="3470" spans="18:55" x14ac:dyDescent="0.25">
      <c r="R3470" s="258"/>
      <c r="U3470">
        <f>ROUND(IFERROR(SUM(T3470*(VLOOKUP(S3470,API!1:1048576,13,FALSE))),0),2)</f>
        <v>0</v>
      </c>
      <c r="V3470">
        <f>ROUND(SUMIF(Investionen!A4:A5200,S3470,Investionen!G4:G5200),2)</f>
        <v>0</v>
      </c>
      <c r="BA3470" s="53"/>
      <c r="BB3470" s="53">
        <f>ROUND(SUMIF(Transaktionen!A4:A5200,BA3470,Transaktionen!B4:B5200),8)</f>
        <v>0</v>
      </c>
      <c r="BC3470" s="53">
        <f>ROUND(IFERROR(SUM(BB3470*(VLOOKUP(BA3470,API!1:1048576,13,FALSE))),0),2)</f>
        <v>0</v>
      </c>
    </row>
    <row r="3471" spans="18:55" x14ac:dyDescent="0.25">
      <c r="R3471" s="258"/>
      <c r="U3471">
        <f>ROUND(IFERROR(SUM(T3471*(VLOOKUP(S3471,API!1:1048576,13,FALSE))),0),2)</f>
        <v>0</v>
      </c>
      <c r="V3471">
        <f>ROUND(SUMIF(Investionen!A4:A5200,S3471,Investionen!G4:G5200),2)</f>
        <v>0</v>
      </c>
      <c r="BA3471" s="53"/>
      <c r="BB3471" s="53">
        <f>ROUND(SUMIF(Transaktionen!A4:A5200,BA3471,Transaktionen!B4:B5200),8)</f>
        <v>0</v>
      </c>
      <c r="BC3471" s="53">
        <f>ROUND(IFERROR(SUM(BB3471*(VLOOKUP(BA3471,API!1:1048576,13,FALSE))),0),2)</f>
        <v>0</v>
      </c>
    </row>
    <row r="3472" spans="18:55" x14ac:dyDescent="0.25">
      <c r="R3472" s="258"/>
      <c r="U3472">
        <f>ROUND(IFERROR(SUM(T3472*(VLOOKUP(S3472,API!1:1048576,13,FALSE))),0),2)</f>
        <v>0</v>
      </c>
      <c r="V3472">
        <f>ROUND(SUMIF(Investionen!A4:A5200,S3472,Investionen!G4:G5200),2)</f>
        <v>0</v>
      </c>
      <c r="BA3472" s="53"/>
      <c r="BB3472" s="53">
        <f>ROUND(SUMIF(Transaktionen!A4:A5200,BA3472,Transaktionen!B4:B5200),8)</f>
        <v>0</v>
      </c>
      <c r="BC3472" s="53">
        <f>ROUND(IFERROR(SUM(BB3472*(VLOOKUP(BA3472,API!1:1048576,13,FALSE))),0),2)</f>
        <v>0</v>
      </c>
    </row>
    <row r="3473" spans="18:55" x14ac:dyDescent="0.25">
      <c r="R3473" s="258"/>
      <c r="U3473">
        <f>ROUND(IFERROR(SUM(T3473*(VLOOKUP(S3473,API!1:1048576,13,FALSE))),0),2)</f>
        <v>0</v>
      </c>
      <c r="V3473">
        <f>ROUND(SUMIF(Investionen!A4:A5200,S3473,Investionen!G4:G5200),2)</f>
        <v>0</v>
      </c>
      <c r="BA3473" s="53"/>
      <c r="BB3473" s="53">
        <f>ROUND(SUMIF(Transaktionen!A4:A5200,BA3473,Transaktionen!B4:B5200),8)</f>
        <v>0</v>
      </c>
      <c r="BC3473" s="53">
        <f>ROUND(IFERROR(SUM(BB3473*(VLOOKUP(BA3473,API!1:1048576,13,FALSE))),0),2)</f>
        <v>0</v>
      </c>
    </row>
    <row r="3474" spans="18:55" x14ac:dyDescent="0.25">
      <c r="R3474" s="258"/>
      <c r="U3474">
        <f>ROUND(IFERROR(SUM(T3474*(VLOOKUP(S3474,API!1:1048576,13,FALSE))),0),2)</f>
        <v>0</v>
      </c>
      <c r="V3474">
        <f>ROUND(SUMIF(Investionen!A4:A5200,S3474,Investionen!G4:G5200),2)</f>
        <v>0</v>
      </c>
      <c r="BA3474" s="53"/>
      <c r="BB3474" s="53">
        <f>ROUND(SUMIF(Transaktionen!A4:A5200,BA3474,Transaktionen!B4:B5200),8)</f>
        <v>0</v>
      </c>
      <c r="BC3474" s="53">
        <f>ROUND(IFERROR(SUM(BB3474*(VLOOKUP(BA3474,API!1:1048576,13,FALSE))),0),2)</f>
        <v>0</v>
      </c>
    </row>
    <row r="3475" spans="18:55" x14ac:dyDescent="0.25">
      <c r="R3475" s="258"/>
      <c r="U3475">
        <f>ROUND(IFERROR(SUM(T3475*(VLOOKUP(S3475,API!1:1048576,13,FALSE))),0),2)</f>
        <v>0</v>
      </c>
      <c r="V3475">
        <f>ROUND(SUMIF(Investionen!A4:A5200,S3475,Investionen!G4:G5200),2)</f>
        <v>0</v>
      </c>
      <c r="BA3475" s="53"/>
      <c r="BB3475" s="53">
        <f>ROUND(SUMIF(Transaktionen!A4:A5200,BA3475,Transaktionen!B4:B5200),8)</f>
        <v>0</v>
      </c>
      <c r="BC3475" s="53">
        <f>ROUND(IFERROR(SUM(BB3475*(VLOOKUP(BA3475,API!1:1048576,13,FALSE))),0),2)</f>
        <v>0</v>
      </c>
    </row>
    <row r="3476" spans="18:55" x14ac:dyDescent="0.25">
      <c r="R3476" s="258"/>
      <c r="U3476">
        <f>ROUND(IFERROR(SUM(T3476*(VLOOKUP(S3476,API!1:1048576,13,FALSE))),0),2)</f>
        <v>0</v>
      </c>
      <c r="V3476">
        <f>ROUND(SUMIF(Investionen!A4:A5200,S3476,Investionen!G4:G5200),2)</f>
        <v>0</v>
      </c>
      <c r="BA3476" s="53"/>
      <c r="BB3476" s="53">
        <f>ROUND(SUMIF(Transaktionen!A4:A5200,BA3476,Transaktionen!B4:B5200),8)</f>
        <v>0</v>
      </c>
      <c r="BC3476" s="53">
        <f>ROUND(IFERROR(SUM(BB3476*(VLOOKUP(BA3476,API!1:1048576,13,FALSE))),0),2)</f>
        <v>0</v>
      </c>
    </row>
    <row r="3477" spans="18:55" x14ac:dyDescent="0.25">
      <c r="R3477" s="258"/>
      <c r="U3477">
        <f>ROUND(IFERROR(SUM(T3477*(VLOOKUP(S3477,API!1:1048576,13,FALSE))),0),2)</f>
        <v>0</v>
      </c>
      <c r="V3477">
        <f>ROUND(SUMIF(Investionen!A4:A5200,S3477,Investionen!G4:G5200),2)</f>
        <v>0</v>
      </c>
      <c r="BA3477" s="53"/>
      <c r="BB3477" s="53">
        <f>ROUND(SUMIF(Transaktionen!A4:A5200,BA3477,Transaktionen!B4:B5200),8)</f>
        <v>0</v>
      </c>
      <c r="BC3477" s="53">
        <f>ROUND(IFERROR(SUM(BB3477*(VLOOKUP(BA3477,API!1:1048576,13,FALSE))),0),2)</f>
        <v>0</v>
      </c>
    </row>
    <row r="3478" spans="18:55" x14ac:dyDescent="0.25">
      <c r="R3478" s="258"/>
      <c r="U3478">
        <f>ROUND(IFERROR(SUM(T3478*(VLOOKUP(S3478,API!1:1048576,13,FALSE))),0),2)</f>
        <v>0</v>
      </c>
      <c r="V3478">
        <f>ROUND(SUMIF(Investionen!A4:A5200,S3478,Investionen!G4:G5200),2)</f>
        <v>0</v>
      </c>
      <c r="BA3478" s="53"/>
      <c r="BB3478" s="53">
        <f>ROUND(SUMIF(Transaktionen!A4:A5200,BA3478,Transaktionen!B4:B5200),8)</f>
        <v>0</v>
      </c>
      <c r="BC3478" s="53">
        <f>ROUND(IFERROR(SUM(BB3478*(VLOOKUP(BA3478,API!1:1048576,13,FALSE))),0),2)</f>
        <v>0</v>
      </c>
    </row>
    <row r="3479" spans="18:55" x14ac:dyDescent="0.25">
      <c r="R3479" s="258"/>
      <c r="U3479">
        <f>ROUND(IFERROR(SUM(T3479*(VLOOKUP(S3479,API!1:1048576,13,FALSE))),0),2)</f>
        <v>0</v>
      </c>
      <c r="V3479">
        <f>ROUND(SUMIF(Investionen!A4:A5200,S3479,Investionen!G4:G5200),2)</f>
        <v>0</v>
      </c>
      <c r="BA3479" s="53"/>
      <c r="BB3479" s="53">
        <f>ROUND(SUMIF(Transaktionen!A4:A5200,BA3479,Transaktionen!B4:B5200),8)</f>
        <v>0</v>
      </c>
      <c r="BC3479" s="53">
        <f>ROUND(IFERROR(SUM(BB3479*(VLOOKUP(BA3479,API!1:1048576,13,FALSE))),0),2)</f>
        <v>0</v>
      </c>
    </row>
    <row r="3480" spans="18:55" x14ac:dyDescent="0.25">
      <c r="R3480" s="258"/>
      <c r="U3480">
        <f>ROUND(IFERROR(SUM(T3480*(VLOOKUP(S3480,API!1:1048576,13,FALSE))),0),2)</f>
        <v>0</v>
      </c>
      <c r="V3480">
        <f>ROUND(SUMIF(Investionen!A4:A5200,S3480,Investionen!G4:G5200),2)</f>
        <v>0</v>
      </c>
      <c r="BA3480" s="53"/>
      <c r="BB3480" s="53">
        <f>ROUND(SUMIF(Transaktionen!A4:A5200,BA3480,Transaktionen!B4:B5200),8)</f>
        <v>0</v>
      </c>
      <c r="BC3480" s="53">
        <f>ROUND(IFERROR(SUM(BB3480*(VLOOKUP(BA3480,API!1:1048576,13,FALSE))),0),2)</f>
        <v>0</v>
      </c>
    </row>
    <row r="3481" spans="18:55" x14ac:dyDescent="0.25">
      <c r="R3481" s="258"/>
      <c r="U3481">
        <f>ROUND(IFERROR(SUM(T3481*(VLOOKUP(S3481,API!1:1048576,13,FALSE))),0),2)</f>
        <v>0</v>
      </c>
      <c r="V3481">
        <f>ROUND(SUMIF(Investionen!A4:A5200,S3481,Investionen!G4:G5200),2)</f>
        <v>0</v>
      </c>
      <c r="BA3481" s="53"/>
      <c r="BB3481" s="53">
        <f>ROUND(SUMIF(Transaktionen!A4:A5200,BA3481,Transaktionen!B4:B5200),8)</f>
        <v>0</v>
      </c>
      <c r="BC3481" s="53">
        <f>ROUND(IFERROR(SUM(BB3481*(VLOOKUP(BA3481,API!1:1048576,13,FALSE))),0),2)</f>
        <v>0</v>
      </c>
    </row>
    <row r="3482" spans="18:55" x14ac:dyDescent="0.25">
      <c r="R3482" s="258"/>
      <c r="U3482">
        <f>ROUND(IFERROR(SUM(T3482*(VLOOKUP(S3482,API!1:1048576,13,FALSE))),0),2)</f>
        <v>0</v>
      </c>
      <c r="V3482">
        <f>ROUND(SUMIF(Investionen!A4:A5200,S3482,Investionen!G4:G5200),2)</f>
        <v>0</v>
      </c>
      <c r="BA3482" s="53"/>
      <c r="BB3482" s="53">
        <f>ROUND(SUMIF(Transaktionen!A4:A5200,BA3482,Transaktionen!B4:B5200),8)</f>
        <v>0</v>
      </c>
      <c r="BC3482" s="53">
        <f>ROUND(IFERROR(SUM(BB3482*(VLOOKUP(BA3482,API!1:1048576,13,FALSE))),0),2)</f>
        <v>0</v>
      </c>
    </row>
    <row r="3483" spans="18:55" x14ac:dyDescent="0.25">
      <c r="R3483" s="258"/>
      <c r="U3483">
        <f>ROUND(IFERROR(SUM(T3483*(VLOOKUP(S3483,API!1:1048576,13,FALSE))),0),2)</f>
        <v>0</v>
      </c>
      <c r="V3483">
        <f>ROUND(SUMIF(Investionen!A4:A5200,S3483,Investionen!G4:G5200),2)</f>
        <v>0</v>
      </c>
      <c r="BA3483" s="53"/>
      <c r="BB3483" s="53">
        <f>ROUND(SUMIF(Transaktionen!A4:A5200,BA3483,Transaktionen!B4:B5200),8)</f>
        <v>0</v>
      </c>
      <c r="BC3483" s="53">
        <f>ROUND(IFERROR(SUM(BB3483*(VLOOKUP(BA3483,API!1:1048576,13,FALSE))),0),2)</f>
        <v>0</v>
      </c>
    </row>
    <row r="3484" spans="18:55" x14ac:dyDescent="0.25">
      <c r="R3484" s="258"/>
      <c r="U3484">
        <f>ROUND(IFERROR(SUM(T3484*(VLOOKUP(S3484,API!1:1048576,13,FALSE))),0),2)</f>
        <v>0</v>
      </c>
      <c r="V3484">
        <f>ROUND(SUMIF(Investionen!A4:A5200,S3484,Investionen!G4:G5200),2)</f>
        <v>0</v>
      </c>
      <c r="BA3484" s="53"/>
      <c r="BB3484" s="53">
        <f>ROUND(SUMIF(Transaktionen!A4:A5200,BA3484,Transaktionen!B4:B5200),8)</f>
        <v>0</v>
      </c>
      <c r="BC3484" s="53">
        <f>ROUND(IFERROR(SUM(BB3484*(VLOOKUP(BA3484,API!1:1048576,13,FALSE))),0),2)</f>
        <v>0</v>
      </c>
    </row>
    <row r="3485" spans="18:55" x14ac:dyDescent="0.25">
      <c r="R3485" s="258"/>
      <c r="U3485">
        <f>ROUND(IFERROR(SUM(T3485*(VLOOKUP(S3485,API!1:1048576,13,FALSE))),0),2)</f>
        <v>0</v>
      </c>
      <c r="V3485">
        <f>ROUND(SUMIF(Investionen!A4:A5200,S3485,Investionen!G4:G5200),2)</f>
        <v>0</v>
      </c>
      <c r="BA3485" s="53"/>
      <c r="BB3485" s="53">
        <f>ROUND(SUMIF(Transaktionen!A4:A5200,BA3485,Transaktionen!B4:B5200),8)</f>
        <v>0</v>
      </c>
      <c r="BC3485" s="53">
        <f>ROUND(IFERROR(SUM(BB3485*(VLOOKUP(BA3485,API!1:1048576,13,FALSE))),0),2)</f>
        <v>0</v>
      </c>
    </row>
    <row r="3486" spans="18:55" x14ac:dyDescent="0.25">
      <c r="R3486" s="258"/>
      <c r="U3486">
        <f>ROUND(IFERROR(SUM(T3486*(VLOOKUP(S3486,API!1:1048576,13,FALSE))),0),2)</f>
        <v>0</v>
      </c>
      <c r="V3486">
        <f>ROUND(SUMIF(Investionen!A4:A5200,S3486,Investionen!G4:G5200),2)</f>
        <v>0</v>
      </c>
      <c r="BA3486" s="53"/>
      <c r="BB3486" s="53">
        <f>ROUND(SUMIF(Transaktionen!A4:A5200,BA3486,Transaktionen!B4:B5200),8)</f>
        <v>0</v>
      </c>
      <c r="BC3486" s="53">
        <f>ROUND(IFERROR(SUM(BB3486*(VLOOKUP(BA3486,API!1:1048576,13,FALSE))),0),2)</f>
        <v>0</v>
      </c>
    </row>
    <row r="3487" spans="18:55" x14ac:dyDescent="0.25">
      <c r="R3487" s="258"/>
      <c r="U3487">
        <f>ROUND(IFERROR(SUM(T3487*(VLOOKUP(S3487,API!1:1048576,13,FALSE))),0),2)</f>
        <v>0</v>
      </c>
      <c r="V3487">
        <f>ROUND(SUMIF(Investionen!A4:A5200,S3487,Investionen!G4:G5200),2)</f>
        <v>0</v>
      </c>
      <c r="BA3487" s="53"/>
      <c r="BB3487" s="53">
        <f>ROUND(SUMIF(Transaktionen!A4:A5200,BA3487,Transaktionen!B4:B5200),8)</f>
        <v>0</v>
      </c>
      <c r="BC3487" s="53">
        <f>ROUND(IFERROR(SUM(BB3487*(VLOOKUP(BA3487,API!1:1048576,13,FALSE))),0),2)</f>
        <v>0</v>
      </c>
    </row>
    <row r="3488" spans="18:55" x14ac:dyDescent="0.25">
      <c r="R3488" s="258"/>
      <c r="U3488">
        <f>ROUND(IFERROR(SUM(T3488*(VLOOKUP(S3488,API!1:1048576,13,FALSE))),0),2)</f>
        <v>0</v>
      </c>
      <c r="V3488">
        <f>ROUND(SUMIF(Investionen!A4:A5200,S3488,Investionen!G4:G5200),2)</f>
        <v>0</v>
      </c>
      <c r="BA3488" s="53"/>
      <c r="BB3488" s="53">
        <f>ROUND(SUMIF(Transaktionen!A4:A5200,BA3488,Transaktionen!B4:B5200),8)</f>
        <v>0</v>
      </c>
      <c r="BC3488" s="53">
        <f>ROUND(IFERROR(SUM(BB3488*(VLOOKUP(BA3488,API!1:1048576,13,FALSE))),0),2)</f>
        <v>0</v>
      </c>
    </row>
    <row r="3489" spans="18:55" x14ac:dyDescent="0.25">
      <c r="R3489" s="258"/>
      <c r="U3489">
        <f>ROUND(IFERROR(SUM(T3489*(VLOOKUP(S3489,API!1:1048576,13,FALSE))),0),2)</f>
        <v>0</v>
      </c>
      <c r="V3489">
        <f>ROUND(SUMIF(Investionen!A4:A5200,S3489,Investionen!G4:G5200),2)</f>
        <v>0</v>
      </c>
      <c r="BA3489" s="53"/>
      <c r="BB3489" s="53">
        <f>ROUND(SUMIF(Transaktionen!A4:A5200,BA3489,Transaktionen!B4:B5200),8)</f>
        <v>0</v>
      </c>
      <c r="BC3489" s="53">
        <f>ROUND(IFERROR(SUM(BB3489*(VLOOKUP(BA3489,API!1:1048576,13,FALSE))),0),2)</f>
        <v>0</v>
      </c>
    </row>
    <row r="3490" spans="18:55" x14ac:dyDescent="0.25">
      <c r="R3490" s="258"/>
      <c r="U3490">
        <f>ROUND(IFERROR(SUM(T3490*(VLOOKUP(S3490,API!1:1048576,13,FALSE))),0),2)</f>
        <v>0</v>
      </c>
      <c r="V3490">
        <f>ROUND(SUMIF(Investionen!A4:A5200,S3490,Investionen!G4:G5200),2)</f>
        <v>0</v>
      </c>
      <c r="BA3490" s="53"/>
      <c r="BB3490" s="53">
        <f>ROUND(SUMIF(Transaktionen!A4:A5200,BA3490,Transaktionen!B4:B5200),8)</f>
        <v>0</v>
      </c>
      <c r="BC3490" s="53">
        <f>ROUND(IFERROR(SUM(BB3490*(VLOOKUP(BA3490,API!1:1048576,13,FALSE))),0),2)</f>
        <v>0</v>
      </c>
    </row>
    <row r="3491" spans="18:55" x14ac:dyDescent="0.25">
      <c r="R3491" s="258"/>
      <c r="U3491">
        <f>ROUND(IFERROR(SUM(T3491*(VLOOKUP(S3491,API!1:1048576,13,FALSE))),0),2)</f>
        <v>0</v>
      </c>
      <c r="V3491">
        <f>ROUND(SUMIF(Investionen!A4:A5200,S3491,Investionen!G4:G5200),2)</f>
        <v>0</v>
      </c>
      <c r="BA3491" s="53"/>
      <c r="BB3491" s="53">
        <f>ROUND(SUMIF(Transaktionen!A4:A5200,BA3491,Transaktionen!B4:B5200),8)</f>
        <v>0</v>
      </c>
      <c r="BC3491" s="53">
        <f>ROUND(IFERROR(SUM(BB3491*(VLOOKUP(BA3491,API!1:1048576,13,FALSE))),0),2)</f>
        <v>0</v>
      </c>
    </row>
    <row r="3492" spans="18:55" x14ac:dyDescent="0.25">
      <c r="R3492" s="258"/>
      <c r="U3492">
        <f>ROUND(IFERROR(SUM(T3492*(VLOOKUP(S3492,API!1:1048576,13,FALSE))),0),2)</f>
        <v>0</v>
      </c>
      <c r="V3492">
        <f>ROUND(SUMIF(Investionen!A4:A5200,S3492,Investionen!G4:G5200),2)</f>
        <v>0</v>
      </c>
      <c r="BA3492" s="53"/>
      <c r="BB3492" s="53">
        <f>ROUND(SUMIF(Transaktionen!A4:A5200,BA3492,Transaktionen!B4:B5200),8)</f>
        <v>0</v>
      </c>
      <c r="BC3492" s="53">
        <f>ROUND(IFERROR(SUM(BB3492*(VLOOKUP(BA3492,API!1:1048576,13,FALSE))),0),2)</f>
        <v>0</v>
      </c>
    </row>
    <row r="3493" spans="18:55" x14ac:dyDescent="0.25">
      <c r="R3493" s="258"/>
      <c r="U3493">
        <f>ROUND(IFERROR(SUM(T3493*(VLOOKUP(S3493,API!1:1048576,13,FALSE))),0),2)</f>
        <v>0</v>
      </c>
      <c r="V3493">
        <f>ROUND(SUMIF(Investionen!A4:A5200,S3493,Investionen!G4:G5200),2)</f>
        <v>0</v>
      </c>
      <c r="BA3493" s="53"/>
      <c r="BB3493" s="53">
        <f>ROUND(SUMIF(Transaktionen!A4:A5200,BA3493,Transaktionen!B4:B5200),8)</f>
        <v>0</v>
      </c>
      <c r="BC3493" s="53">
        <f>ROUND(IFERROR(SUM(BB3493*(VLOOKUP(BA3493,API!1:1048576,13,FALSE))),0),2)</f>
        <v>0</v>
      </c>
    </row>
    <row r="3494" spans="18:55" x14ac:dyDescent="0.25">
      <c r="R3494" s="258"/>
      <c r="U3494">
        <f>ROUND(IFERROR(SUM(T3494*(VLOOKUP(S3494,API!1:1048576,13,FALSE))),0),2)</f>
        <v>0</v>
      </c>
      <c r="V3494">
        <f>ROUND(SUMIF(Investionen!A4:A5200,S3494,Investionen!G4:G5200),2)</f>
        <v>0</v>
      </c>
      <c r="BA3494" s="53"/>
      <c r="BB3494" s="53">
        <f>ROUND(SUMIF(Transaktionen!A4:A5200,BA3494,Transaktionen!B4:B5200),8)</f>
        <v>0</v>
      </c>
      <c r="BC3494" s="53">
        <f>ROUND(IFERROR(SUM(BB3494*(VLOOKUP(BA3494,API!1:1048576,13,FALSE))),0),2)</f>
        <v>0</v>
      </c>
    </row>
    <row r="3495" spans="18:55" x14ac:dyDescent="0.25">
      <c r="R3495" s="258"/>
      <c r="U3495">
        <f>ROUND(IFERROR(SUM(T3495*(VLOOKUP(S3495,API!1:1048576,13,FALSE))),0),2)</f>
        <v>0</v>
      </c>
      <c r="V3495">
        <f>ROUND(SUMIF(Investionen!A4:A5200,S3495,Investionen!G4:G5200),2)</f>
        <v>0</v>
      </c>
      <c r="BA3495" s="53"/>
      <c r="BB3495" s="53">
        <f>ROUND(SUMIF(Transaktionen!A4:A5200,BA3495,Transaktionen!B4:B5200),8)</f>
        <v>0</v>
      </c>
      <c r="BC3495" s="53">
        <f>ROUND(IFERROR(SUM(BB3495*(VLOOKUP(BA3495,API!1:1048576,13,FALSE))),0),2)</f>
        <v>0</v>
      </c>
    </row>
    <row r="3496" spans="18:55" x14ac:dyDescent="0.25">
      <c r="R3496" s="258"/>
      <c r="U3496">
        <f>ROUND(IFERROR(SUM(T3496*(VLOOKUP(S3496,API!1:1048576,13,FALSE))),0),2)</f>
        <v>0</v>
      </c>
      <c r="V3496">
        <f>ROUND(SUMIF(Investionen!A4:A5200,S3496,Investionen!G4:G5200),2)</f>
        <v>0</v>
      </c>
      <c r="BA3496" s="53"/>
      <c r="BB3496" s="53">
        <f>ROUND(SUMIF(Transaktionen!A4:A5200,BA3496,Transaktionen!B4:B5200),8)</f>
        <v>0</v>
      </c>
      <c r="BC3496" s="53">
        <f>ROUND(IFERROR(SUM(BB3496*(VLOOKUP(BA3496,API!1:1048576,13,FALSE))),0),2)</f>
        <v>0</v>
      </c>
    </row>
    <row r="3497" spans="18:55" x14ac:dyDescent="0.25">
      <c r="R3497" s="258"/>
      <c r="U3497">
        <f>ROUND(IFERROR(SUM(T3497*(VLOOKUP(S3497,API!1:1048576,13,FALSE))),0),2)</f>
        <v>0</v>
      </c>
      <c r="V3497">
        <f>ROUND(SUMIF(Investionen!A4:A5200,S3497,Investionen!G4:G5200),2)</f>
        <v>0</v>
      </c>
      <c r="BA3497" s="53"/>
      <c r="BB3497" s="53">
        <f>ROUND(SUMIF(Transaktionen!A4:A5200,BA3497,Transaktionen!B4:B5200),8)</f>
        <v>0</v>
      </c>
      <c r="BC3497" s="53">
        <f>ROUND(IFERROR(SUM(BB3497*(VLOOKUP(BA3497,API!1:1048576,13,FALSE))),0),2)</f>
        <v>0</v>
      </c>
    </row>
    <row r="3498" spans="18:55" x14ac:dyDescent="0.25">
      <c r="R3498" s="258"/>
      <c r="U3498">
        <f>ROUND(IFERROR(SUM(T3498*(VLOOKUP(S3498,API!1:1048576,13,FALSE))),0),2)</f>
        <v>0</v>
      </c>
      <c r="V3498">
        <f>ROUND(SUMIF(Investionen!A4:A5200,S3498,Investionen!G4:G5200),2)</f>
        <v>0</v>
      </c>
      <c r="BA3498" s="53"/>
      <c r="BB3498" s="53">
        <f>ROUND(SUMIF(Transaktionen!A4:A5200,BA3498,Transaktionen!B4:B5200),8)</f>
        <v>0</v>
      </c>
      <c r="BC3498" s="53">
        <f>ROUND(IFERROR(SUM(BB3498*(VLOOKUP(BA3498,API!1:1048576,13,FALSE))),0),2)</f>
        <v>0</v>
      </c>
    </row>
    <row r="3499" spans="18:55" x14ac:dyDescent="0.25">
      <c r="R3499" s="258"/>
      <c r="U3499">
        <f>ROUND(IFERROR(SUM(T3499*(VLOOKUP(S3499,API!1:1048576,13,FALSE))),0),2)</f>
        <v>0</v>
      </c>
      <c r="V3499">
        <f>ROUND(SUMIF(Investionen!A4:A5200,S3499,Investionen!G4:G5200),2)</f>
        <v>0</v>
      </c>
      <c r="BA3499" s="53"/>
      <c r="BB3499" s="53">
        <f>ROUND(SUMIF(Transaktionen!A4:A5200,BA3499,Transaktionen!B4:B5200),8)</f>
        <v>0</v>
      </c>
      <c r="BC3499" s="53">
        <f>ROUND(IFERROR(SUM(BB3499*(VLOOKUP(BA3499,API!1:1048576,13,FALSE))),0),2)</f>
        <v>0</v>
      </c>
    </row>
    <row r="3500" spans="18:55" x14ac:dyDescent="0.25">
      <c r="R3500" s="258"/>
      <c r="U3500">
        <f>ROUND(IFERROR(SUM(T3500*(VLOOKUP(S3500,API!1:1048576,13,FALSE))),0),2)</f>
        <v>0</v>
      </c>
      <c r="V3500">
        <f>ROUND(SUMIF(Investionen!A4:A5200,S3500,Investionen!G4:G5200),2)</f>
        <v>0</v>
      </c>
      <c r="BA3500" s="53"/>
      <c r="BB3500" s="53">
        <f>ROUND(SUMIF(Transaktionen!A4:A5200,BA3500,Transaktionen!B4:B5200),8)</f>
        <v>0</v>
      </c>
      <c r="BC3500" s="53">
        <f>ROUND(IFERROR(SUM(BB3500*(VLOOKUP(BA3500,API!1:1048576,13,FALSE))),0),2)</f>
        <v>0</v>
      </c>
    </row>
    <row r="3501" spans="18:55" x14ac:dyDescent="0.25">
      <c r="R3501" s="258"/>
      <c r="U3501">
        <f>ROUND(IFERROR(SUM(T3501*(VLOOKUP(S3501,API!1:1048576,13,FALSE))),0),2)</f>
        <v>0</v>
      </c>
      <c r="V3501">
        <f>ROUND(SUMIF(Investionen!A4:A5200,S3501,Investionen!G4:G5200),2)</f>
        <v>0</v>
      </c>
      <c r="BA3501" s="53"/>
      <c r="BB3501" s="53">
        <f>ROUND(SUMIF(Transaktionen!A4:A5200,BA3501,Transaktionen!B4:B5200),8)</f>
        <v>0</v>
      </c>
      <c r="BC3501" s="53">
        <f>ROUND(IFERROR(SUM(BB3501*(VLOOKUP(BA3501,API!1:1048576,13,FALSE))),0),2)</f>
        <v>0</v>
      </c>
    </row>
    <row r="3502" spans="18:55" x14ac:dyDescent="0.25">
      <c r="R3502" s="258"/>
      <c r="U3502">
        <f>ROUND(IFERROR(SUM(T3502*(VLOOKUP(S3502,API!1:1048576,13,FALSE))),0),2)</f>
        <v>0</v>
      </c>
      <c r="V3502">
        <f>ROUND(SUMIF(Investionen!A4:A5200,S3502,Investionen!G4:G5200),2)</f>
        <v>0</v>
      </c>
      <c r="BA3502" s="53"/>
      <c r="BB3502" s="53">
        <f>ROUND(SUMIF(Transaktionen!A4:A5200,BA3502,Transaktionen!B4:B5200),8)</f>
        <v>0</v>
      </c>
      <c r="BC3502" s="53">
        <f>ROUND(IFERROR(SUM(BB3502*(VLOOKUP(BA3502,API!1:1048576,13,FALSE))),0),2)</f>
        <v>0</v>
      </c>
    </row>
    <row r="3503" spans="18:55" x14ac:dyDescent="0.25">
      <c r="R3503" s="258"/>
      <c r="U3503">
        <f>ROUND(IFERROR(SUM(T3503*(VLOOKUP(S3503,API!1:1048576,13,FALSE))),0),2)</f>
        <v>0</v>
      </c>
      <c r="V3503">
        <f>ROUND(SUMIF(Investionen!A4:A5200,S3503,Investionen!G4:G5200),2)</f>
        <v>0</v>
      </c>
      <c r="BA3503" s="53"/>
      <c r="BB3503" s="53">
        <f>ROUND(SUMIF(Transaktionen!A4:A5200,BA3503,Transaktionen!B4:B5200),8)</f>
        <v>0</v>
      </c>
      <c r="BC3503" s="53">
        <f>ROUND(IFERROR(SUM(BB3503*(VLOOKUP(BA3503,API!1:1048576,13,FALSE))),0),2)</f>
        <v>0</v>
      </c>
    </row>
    <row r="3504" spans="18:55" x14ac:dyDescent="0.25">
      <c r="R3504" s="258"/>
      <c r="U3504">
        <f>ROUND(IFERROR(SUM(T3504*(VLOOKUP(S3504,API!1:1048576,13,FALSE))),0),2)</f>
        <v>0</v>
      </c>
      <c r="V3504">
        <f>ROUND(SUMIF(Investionen!A4:A5200,S3504,Investionen!G4:G5200),2)</f>
        <v>0</v>
      </c>
      <c r="BA3504" s="53"/>
      <c r="BB3504" s="53">
        <f>ROUND(SUMIF(Transaktionen!A4:A5200,BA3504,Transaktionen!B4:B5200),8)</f>
        <v>0</v>
      </c>
      <c r="BC3504" s="53">
        <f>ROUND(IFERROR(SUM(BB3504*(VLOOKUP(BA3504,API!1:1048576,13,FALSE))),0),2)</f>
        <v>0</v>
      </c>
    </row>
    <row r="3505" spans="18:55" x14ac:dyDescent="0.25">
      <c r="R3505" s="258"/>
      <c r="U3505">
        <f>ROUND(IFERROR(SUM(T3505*(VLOOKUP(S3505,API!1:1048576,13,FALSE))),0),2)</f>
        <v>0</v>
      </c>
      <c r="V3505">
        <f>ROUND(SUMIF(Investionen!A4:A5200,S3505,Investionen!G4:G5200),2)</f>
        <v>0</v>
      </c>
      <c r="BA3505" s="53"/>
      <c r="BB3505" s="53">
        <f>ROUND(SUMIF(Transaktionen!A4:A5200,BA3505,Transaktionen!B4:B5200),8)</f>
        <v>0</v>
      </c>
      <c r="BC3505" s="53">
        <f>ROUND(IFERROR(SUM(BB3505*(VLOOKUP(BA3505,API!1:1048576,13,FALSE))),0),2)</f>
        <v>0</v>
      </c>
    </row>
    <row r="3506" spans="18:55" x14ac:dyDescent="0.25">
      <c r="R3506" s="258"/>
      <c r="U3506">
        <f>ROUND(IFERROR(SUM(T3506*(VLOOKUP(S3506,API!1:1048576,13,FALSE))),0),2)</f>
        <v>0</v>
      </c>
      <c r="V3506">
        <f>ROUND(SUMIF(Investionen!A4:A5200,S3506,Investionen!G4:G5200),2)</f>
        <v>0</v>
      </c>
      <c r="BA3506" s="53"/>
      <c r="BB3506" s="53">
        <f>ROUND(SUMIF(Transaktionen!A4:A5200,BA3506,Transaktionen!B4:B5200),8)</f>
        <v>0</v>
      </c>
      <c r="BC3506" s="53">
        <f>ROUND(IFERROR(SUM(BB3506*(VLOOKUP(BA3506,API!1:1048576,13,FALSE))),0),2)</f>
        <v>0</v>
      </c>
    </row>
    <row r="3507" spans="18:55" x14ac:dyDescent="0.25">
      <c r="R3507" s="258"/>
      <c r="U3507">
        <f>ROUND(IFERROR(SUM(T3507*(VLOOKUP(S3507,API!1:1048576,13,FALSE))),0),2)</f>
        <v>0</v>
      </c>
      <c r="V3507">
        <f>ROUND(SUMIF(Investionen!A4:A5200,S3507,Investionen!G4:G5200),2)</f>
        <v>0</v>
      </c>
      <c r="BA3507" s="53"/>
      <c r="BB3507" s="53">
        <f>ROUND(SUMIF(Transaktionen!A4:A5200,BA3507,Transaktionen!B4:B5200),8)</f>
        <v>0</v>
      </c>
      <c r="BC3507" s="53">
        <f>ROUND(IFERROR(SUM(BB3507*(VLOOKUP(BA3507,API!1:1048576,13,FALSE))),0),2)</f>
        <v>0</v>
      </c>
    </row>
    <row r="3508" spans="18:55" x14ac:dyDescent="0.25">
      <c r="R3508" s="258"/>
      <c r="U3508">
        <f>ROUND(IFERROR(SUM(T3508*(VLOOKUP(S3508,API!1:1048576,13,FALSE))),0),2)</f>
        <v>0</v>
      </c>
      <c r="V3508">
        <f>ROUND(SUMIF(Investionen!A4:A5200,S3508,Investionen!G4:G5200),2)</f>
        <v>0</v>
      </c>
      <c r="BA3508" s="53"/>
      <c r="BB3508" s="53">
        <f>ROUND(SUMIF(Transaktionen!A4:A5200,BA3508,Transaktionen!B4:B5200),8)</f>
        <v>0</v>
      </c>
      <c r="BC3508" s="53">
        <f>ROUND(IFERROR(SUM(BB3508*(VLOOKUP(BA3508,API!1:1048576,13,FALSE))),0),2)</f>
        <v>0</v>
      </c>
    </row>
    <row r="3509" spans="18:55" x14ac:dyDescent="0.25">
      <c r="R3509" s="258"/>
      <c r="U3509">
        <f>ROUND(IFERROR(SUM(T3509*(VLOOKUP(S3509,API!1:1048576,13,FALSE))),0),2)</f>
        <v>0</v>
      </c>
      <c r="V3509">
        <f>ROUND(SUMIF(Investionen!A4:A5200,S3509,Investionen!G4:G5200),2)</f>
        <v>0</v>
      </c>
      <c r="BA3509" s="53"/>
      <c r="BB3509" s="53">
        <f>ROUND(SUMIF(Transaktionen!A4:A5200,BA3509,Transaktionen!B4:B5200),8)</f>
        <v>0</v>
      </c>
      <c r="BC3509" s="53">
        <f>ROUND(IFERROR(SUM(BB3509*(VLOOKUP(BA3509,API!1:1048576,13,FALSE))),0),2)</f>
        <v>0</v>
      </c>
    </row>
    <row r="3510" spans="18:55" x14ac:dyDescent="0.25">
      <c r="R3510" s="258"/>
      <c r="U3510">
        <f>ROUND(IFERROR(SUM(T3510*(VLOOKUP(S3510,API!1:1048576,13,FALSE))),0),2)</f>
        <v>0</v>
      </c>
      <c r="V3510">
        <f>ROUND(SUMIF(Investionen!A4:A5200,S3510,Investionen!G4:G5200),2)</f>
        <v>0</v>
      </c>
      <c r="BA3510" s="53"/>
      <c r="BB3510" s="53">
        <f>ROUND(SUMIF(Transaktionen!A4:A5200,BA3510,Transaktionen!B4:B5200),8)</f>
        <v>0</v>
      </c>
      <c r="BC3510" s="53">
        <f>ROUND(IFERROR(SUM(BB3510*(VLOOKUP(BA3510,API!1:1048576,13,FALSE))),0),2)</f>
        <v>0</v>
      </c>
    </row>
    <row r="3511" spans="18:55" x14ac:dyDescent="0.25">
      <c r="R3511" s="258"/>
      <c r="U3511">
        <f>ROUND(IFERROR(SUM(T3511*(VLOOKUP(S3511,API!1:1048576,13,FALSE))),0),2)</f>
        <v>0</v>
      </c>
      <c r="V3511">
        <f>ROUND(SUMIF(Investionen!A4:A5200,S3511,Investionen!G4:G5200),2)</f>
        <v>0</v>
      </c>
      <c r="BA3511" s="53"/>
      <c r="BB3511" s="53">
        <f>ROUND(SUMIF(Transaktionen!A4:A5200,BA3511,Transaktionen!B4:B5200),8)</f>
        <v>0</v>
      </c>
      <c r="BC3511" s="53">
        <f>ROUND(IFERROR(SUM(BB3511*(VLOOKUP(BA3511,API!1:1048576,13,FALSE))),0),2)</f>
        <v>0</v>
      </c>
    </row>
    <row r="3512" spans="18:55" x14ac:dyDescent="0.25">
      <c r="R3512" s="258"/>
      <c r="U3512">
        <f>ROUND(IFERROR(SUM(T3512*(VLOOKUP(S3512,API!1:1048576,13,FALSE))),0),2)</f>
        <v>0</v>
      </c>
      <c r="V3512">
        <f>ROUND(SUMIF(Investionen!A4:A5200,S3512,Investionen!G4:G5200),2)</f>
        <v>0</v>
      </c>
      <c r="BA3512" s="53"/>
      <c r="BB3512" s="53">
        <f>ROUND(SUMIF(Transaktionen!A4:A5200,BA3512,Transaktionen!B4:B5200),8)</f>
        <v>0</v>
      </c>
      <c r="BC3512" s="53">
        <f>ROUND(IFERROR(SUM(BB3512*(VLOOKUP(BA3512,API!1:1048576,13,FALSE))),0),2)</f>
        <v>0</v>
      </c>
    </row>
    <row r="3513" spans="18:55" x14ac:dyDescent="0.25">
      <c r="R3513" s="258"/>
      <c r="U3513">
        <f>ROUND(IFERROR(SUM(T3513*(VLOOKUP(S3513,API!1:1048576,13,FALSE))),0),2)</f>
        <v>0</v>
      </c>
      <c r="V3513">
        <f>ROUND(SUMIF(Investionen!A4:A5200,S3513,Investionen!G4:G5200),2)</f>
        <v>0</v>
      </c>
      <c r="BA3513" s="53"/>
      <c r="BB3513" s="53">
        <f>ROUND(SUMIF(Transaktionen!A4:A5200,BA3513,Transaktionen!B4:B5200),8)</f>
        <v>0</v>
      </c>
      <c r="BC3513" s="53">
        <f>ROUND(IFERROR(SUM(BB3513*(VLOOKUP(BA3513,API!1:1048576,13,FALSE))),0),2)</f>
        <v>0</v>
      </c>
    </row>
    <row r="3514" spans="18:55" x14ac:dyDescent="0.25">
      <c r="R3514" s="258"/>
      <c r="U3514">
        <f>ROUND(IFERROR(SUM(T3514*(VLOOKUP(S3514,API!1:1048576,13,FALSE))),0),2)</f>
        <v>0</v>
      </c>
      <c r="V3514">
        <f>ROUND(SUMIF(Investionen!A4:A5200,S3514,Investionen!G4:G5200),2)</f>
        <v>0</v>
      </c>
      <c r="BA3514" s="53"/>
      <c r="BB3514" s="53">
        <f>ROUND(SUMIF(Transaktionen!A4:A5200,BA3514,Transaktionen!B4:B5200),8)</f>
        <v>0</v>
      </c>
      <c r="BC3514" s="53">
        <f>ROUND(IFERROR(SUM(BB3514*(VLOOKUP(BA3514,API!1:1048576,13,FALSE))),0),2)</f>
        <v>0</v>
      </c>
    </row>
    <row r="3515" spans="18:55" x14ac:dyDescent="0.25">
      <c r="R3515" s="258"/>
      <c r="U3515">
        <f>ROUND(IFERROR(SUM(T3515*(VLOOKUP(S3515,API!1:1048576,13,FALSE))),0),2)</f>
        <v>0</v>
      </c>
      <c r="V3515">
        <f>ROUND(SUMIF(Investionen!A4:A5200,S3515,Investionen!G4:G5200),2)</f>
        <v>0</v>
      </c>
      <c r="BA3515" s="53"/>
      <c r="BB3515" s="53">
        <f>ROUND(SUMIF(Transaktionen!A4:A5200,BA3515,Transaktionen!B4:B5200),8)</f>
        <v>0</v>
      </c>
      <c r="BC3515" s="53">
        <f>ROUND(IFERROR(SUM(BB3515*(VLOOKUP(BA3515,API!1:1048576,13,FALSE))),0),2)</f>
        <v>0</v>
      </c>
    </row>
    <row r="3516" spans="18:55" x14ac:dyDescent="0.25">
      <c r="R3516" s="258"/>
      <c r="U3516">
        <f>ROUND(IFERROR(SUM(T3516*(VLOOKUP(S3516,API!1:1048576,13,FALSE))),0),2)</f>
        <v>0</v>
      </c>
      <c r="V3516">
        <f>ROUND(SUMIF(Investionen!A4:A5200,S3516,Investionen!G4:G5200),2)</f>
        <v>0</v>
      </c>
      <c r="BA3516" s="53"/>
      <c r="BB3516" s="53">
        <f>ROUND(SUMIF(Transaktionen!A4:A5200,BA3516,Transaktionen!B4:B5200),8)</f>
        <v>0</v>
      </c>
      <c r="BC3516" s="53">
        <f>ROUND(IFERROR(SUM(BB3516*(VLOOKUP(BA3516,API!1:1048576,13,FALSE))),0),2)</f>
        <v>0</v>
      </c>
    </row>
    <row r="3517" spans="18:55" x14ac:dyDescent="0.25">
      <c r="R3517" s="258"/>
      <c r="U3517">
        <f>ROUND(IFERROR(SUM(T3517*(VLOOKUP(S3517,API!1:1048576,13,FALSE))),0),2)</f>
        <v>0</v>
      </c>
      <c r="V3517">
        <f>ROUND(SUMIF(Investionen!A4:A5200,S3517,Investionen!G4:G5200),2)</f>
        <v>0</v>
      </c>
      <c r="BA3517" s="53"/>
      <c r="BB3517" s="53">
        <f>ROUND(SUMIF(Transaktionen!A4:A5200,BA3517,Transaktionen!B4:B5200),8)</f>
        <v>0</v>
      </c>
      <c r="BC3517" s="53">
        <f>ROUND(IFERROR(SUM(BB3517*(VLOOKUP(BA3517,API!1:1048576,13,FALSE))),0),2)</f>
        <v>0</v>
      </c>
    </row>
    <row r="3518" spans="18:55" x14ac:dyDescent="0.25">
      <c r="R3518" s="258"/>
      <c r="U3518">
        <f>ROUND(IFERROR(SUM(T3518*(VLOOKUP(S3518,API!1:1048576,13,FALSE))),0),2)</f>
        <v>0</v>
      </c>
      <c r="V3518">
        <f>ROUND(SUMIF(Investionen!A4:A5200,S3518,Investionen!G4:G5200),2)</f>
        <v>0</v>
      </c>
      <c r="BA3518" s="53"/>
      <c r="BB3518" s="53">
        <f>ROUND(SUMIF(Transaktionen!A4:A5200,BA3518,Transaktionen!B4:B5200),8)</f>
        <v>0</v>
      </c>
      <c r="BC3518" s="53">
        <f>ROUND(IFERROR(SUM(BB3518*(VLOOKUP(BA3518,API!1:1048576,13,FALSE))),0),2)</f>
        <v>0</v>
      </c>
    </row>
    <row r="3519" spans="18:55" x14ac:dyDescent="0.25">
      <c r="R3519" s="258"/>
      <c r="U3519">
        <f>ROUND(IFERROR(SUM(T3519*(VLOOKUP(S3519,API!1:1048576,13,FALSE))),0),2)</f>
        <v>0</v>
      </c>
      <c r="V3519">
        <f>ROUND(SUMIF(Investionen!A4:A5200,S3519,Investionen!G4:G5200),2)</f>
        <v>0</v>
      </c>
      <c r="BA3519" s="53"/>
      <c r="BB3519" s="53">
        <f>ROUND(SUMIF(Transaktionen!A4:A5200,BA3519,Transaktionen!B4:B5200),8)</f>
        <v>0</v>
      </c>
      <c r="BC3519" s="53">
        <f>ROUND(IFERROR(SUM(BB3519*(VLOOKUP(BA3519,API!1:1048576,13,FALSE))),0),2)</f>
        <v>0</v>
      </c>
    </row>
    <row r="3520" spans="18:55" x14ac:dyDescent="0.25">
      <c r="R3520" s="258"/>
      <c r="U3520">
        <f>ROUND(IFERROR(SUM(T3520*(VLOOKUP(S3520,API!1:1048576,13,FALSE))),0),2)</f>
        <v>0</v>
      </c>
      <c r="V3520">
        <f>ROUND(SUMIF(Investionen!A4:A5200,S3520,Investionen!G4:G5200),2)</f>
        <v>0</v>
      </c>
      <c r="BA3520" s="53"/>
      <c r="BB3520" s="53">
        <f>ROUND(SUMIF(Transaktionen!A4:A5200,BA3520,Transaktionen!B4:B5200),8)</f>
        <v>0</v>
      </c>
      <c r="BC3520" s="53">
        <f>ROUND(IFERROR(SUM(BB3520*(VLOOKUP(BA3520,API!1:1048576,13,FALSE))),0),2)</f>
        <v>0</v>
      </c>
    </row>
    <row r="3521" spans="18:55" x14ac:dyDescent="0.25">
      <c r="R3521" s="258"/>
      <c r="U3521">
        <f>ROUND(IFERROR(SUM(T3521*(VLOOKUP(S3521,API!1:1048576,13,FALSE))),0),2)</f>
        <v>0</v>
      </c>
      <c r="V3521">
        <f>ROUND(SUMIF(Investionen!A4:A5200,S3521,Investionen!G4:G5200),2)</f>
        <v>0</v>
      </c>
      <c r="BA3521" s="53"/>
      <c r="BB3521" s="53">
        <f>ROUND(SUMIF(Transaktionen!A4:A5200,BA3521,Transaktionen!B4:B5200),8)</f>
        <v>0</v>
      </c>
      <c r="BC3521" s="53">
        <f>ROUND(IFERROR(SUM(BB3521*(VLOOKUP(BA3521,API!1:1048576,13,FALSE))),0),2)</f>
        <v>0</v>
      </c>
    </row>
    <row r="3522" spans="18:55" x14ac:dyDescent="0.25">
      <c r="R3522" s="258"/>
      <c r="U3522">
        <f>ROUND(IFERROR(SUM(T3522*(VLOOKUP(S3522,API!1:1048576,13,FALSE))),0),2)</f>
        <v>0</v>
      </c>
      <c r="V3522">
        <f>ROUND(SUMIF(Investionen!A4:A5200,S3522,Investionen!G4:G5200),2)</f>
        <v>0</v>
      </c>
      <c r="BA3522" s="53"/>
      <c r="BB3522" s="53">
        <f>ROUND(SUMIF(Transaktionen!A4:A5200,BA3522,Transaktionen!B4:B5200),8)</f>
        <v>0</v>
      </c>
      <c r="BC3522" s="53">
        <f>ROUND(IFERROR(SUM(BB3522*(VLOOKUP(BA3522,API!1:1048576,13,FALSE))),0),2)</f>
        <v>0</v>
      </c>
    </row>
    <row r="3523" spans="18:55" x14ac:dyDescent="0.25">
      <c r="R3523" s="258"/>
      <c r="U3523">
        <f>ROUND(IFERROR(SUM(T3523*(VLOOKUP(S3523,API!1:1048576,13,FALSE))),0),2)</f>
        <v>0</v>
      </c>
      <c r="V3523">
        <f>ROUND(SUMIF(Investionen!A4:A5200,S3523,Investionen!G4:G5200),2)</f>
        <v>0</v>
      </c>
      <c r="BA3523" s="53"/>
      <c r="BB3523" s="53">
        <f>ROUND(SUMIF(Transaktionen!A4:A5200,BA3523,Transaktionen!B4:B5200),8)</f>
        <v>0</v>
      </c>
      <c r="BC3523" s="53">
        <f>ROUND(IFERROR(SUM(BB3523*(VLOOKUP(BA3523,API!1:1048576,13,FALSE))),0),2)</f>
        <v>0</v>
      </c>
    </row>
    <row r="3524" spans="18:55" x14ac:dyDescent="0.25">
      <c r="R3524" s="258"/>
      <c r="U3524">
        <f>ROUND(IFERROR(SUM(T3524*(VLOOKUP(S3524,API!1:1048576,13,FALSE))),0),2)</f>
        <v>0</v>
      </c>
      <c r="V3524">
        <f>ROUND(SUMIF(Investionen!A4:A5200,S3524,Investionen!G4:G5200),2)</f>
        <v>0</v>
      </c>
      <c r="BA3524" s="53"/>
      <c r="BB3524" s="53">
        <f>ROUND(SUMIF(Transaktionen!A4:A5200,BA3524,Transaktionen!B4:B5200),8)</f>
        <v>0</v>
      </c>
      <c r="BC3524" s="53">
        <f>ROUND(IFERROR(SUM(BB3524*(VLOOKUP(BA3524,API!1:1048576,13,FALSE))),0),2)</f>
        <v>0</v>
      </c>
    </row>
    <row r="3525" spans="18:55" x14ac:dyDescent="0.25">
      <c r="R3525" s="258"/>
      <c r="U3525">
        <f>ROUND(IFERROR(SUM(T3525*(VLOOKUP(S3525,API!1:1048576,13,FALSE))),0),2)</f>
        <v>0</v>
      </c>
      <c r="V3525">
        <f>ROUND(SUMIF(Investionen!A4:A5200,S3525,Investionen!G4:G5200),2)</f>
        <v>0</v>
      </c>
      <c r="BA3525" s="53"/>
      <c r="BB3525" s="53">
        <f>ROUND(SUMIF(Transaktionen!A4:A5200,BA3525,Transaktionen!B4:B5200),8)</f>
        <v>0</v>
      </c>
      <c r="BC3525" s="53">
        <f>ROUND(IFERROR(SUM(BB3525*(VLOOKUP(BA3525,API!1:1048576,13,FALSE))),0),2)</f>
        <v>0</v>
      </c>
    </row>
    <row r="3526" spans="18:55" x14ac:dyDescent="0.25">
      <c r="R3526" s="258"/>
      <c r="U3526">
        <f>ROUND(IFERROR(SUM(T3526*(VLOOKUP(S3526,API!1:1048576,13,FALSE))),0),2)</f>
        <v>0</v>
      </c>
      <c r="V3526">
        <f>ROUND(SUMIF(Investionen!A4:A5200,S3526,Investionen!G4:G5200),2)</f>
        <v>0</v>
      </c>
      <c r="BA3526" s="53"/>
      <c r="BB3526" s="53">
        <f>ROUND(SUMIF(Transaktionen!A4:A5200,BA3526,Transaktionen!B4:B5200),8)</f>
        <v>0</v>
      </c>
      <c r="BC3526" s="53">
        <f>ROUND(IFERROR(SUM(BB3526*(VLOOKUP(BA3526,API!1:1048576,13,FALSE))),0),2)</f>
        <v>0</v>
      </c>
    </row>
    <row r="3527" spans="18:55" x14ac:dyDescent="0.25">
      <c r="R3527" s="258"/>
      <c r="U3527">
        <f>ROUND(IFERROR(SUM(T3527*(VLOOKUP(S3527,API!1:1048576,13,FALSE))),0),2)</f>
        <v>0</v>
      </c>
      <c r="V3527">
        <f>ROUND(SUMIF(Investionen!A4:A5200,S3527,Investionen!G4:G5200),2)</f>
        <v>0</v>
      </c>
      <c r="BA3527" s="53"/>
      <c r="BB3527" s="53">
        <f>ROUND(SUMIF(Transaktionen!A4:A5200,BA3527,Transaktionen!B4:B5200),8)</f>
        <v>0</v>
      </c>
      <c r="BC3527" s="53">
        <f>ROUND(IFERROR(SUM(BB3527*(VLOOKUP(BA3527,API!1:1048576,13,FALSE))),0),2)</f>
        <v>0</v>
      </c>
    </row>
    <row r="3528" spans="18:55" x14ac:dyDescent="0.25">
      <c r="R3528" s="258"/>
      <c r="U3528">
        <f>ROUND(IFERROR(SUM(T3528*(VLOOKUP(S3528,API!1:1048576,13,FALSE))),0),2)</f>
        <v>0</v>
      </c>
      <c r="V3528">
        <f>ROUND(SUMIF(Investionen!A4:A5200,S3528,Investionen!G4:G5200),2)</f>
        <v>0</v>
      </c>
      <c r="BA3528" s="53"/>
      <c r="BB3528" s="53">
        <f>ROUND(SUMIF(Transaktionen!A4:A5200,BA3528,Transaktionen!B4:B5200),8)</f>
        <v>0</v>
      </c>
      <c r="BC3528" s="53">
        <f>ROUND(IFERROR(SUM(BB3528*(VLOOKUP(BA3528,API!1:1048576,13,FALSE))),0),2)</f>
        <v>0</v>
      </c>
    </row>
    <row r="3529" spans="18:55" x14ac:dyDescent="0.25">
      <c r="R3529" s="258"/>
      <c r="U3529">
        <f>ROUND(IFERROR(SUM(T3529*(VLOOKUP(S3529,API!1:1048576,13,FALSE))),0),2)</f>
        <v>0</v>
      </c>
      <c r="V3529">
        <f>ROUND(SUMIF(Investionen!A4:A5200,S3529,Investionen!G4:G5200),2)</f>
        <v>0</v>
      </c>
      <c r="BA3529" s="53"/>
      <c r="BB3529" s="53">
        <f>ROUND(SUMIF(Transaktionen!A4:A5200,BA3529,Transaktionen!B4:B5200),8)</f>
        <v>0</v>
      </c>
      <c r="BC3529" s="53">
        <f>ROUND(IFERROR(SUM(BB3529*(VLOOKUP(BA3529,API!1:1048576,13,FALSE))),0),2)</f>
        <v>0</v>
      </c>
    </row>
    <row r="3530" spans="18:55" x14ac:dyDescent="0.25">
      <c r="R3530" s="258"/>
      <c r="U3530">
        <f>ROUND(IFERROR(SUM(T3530*(VLOOKUP(S3530,API!1:1048576,13,FALSE))),0),2)</f>
        <v>0</v>
      </c>
      <c r="V3530">
        <f>ROUND(SUMIF(Investionen!A4:A5200,S3530,Investionen!G4:G5200),2)</f>
        <v>0</v>
      </c>
      <c r="BA3530" s="53"/>
      <c r="BB3530" s="53">
        <f>ROUND(SUMIF(Transaktionen!A4:A5200,BA3530,Transaktionen!B4:B5200),8)</f>
        <v>0</v>
      </c>
      <c r="BC3530" s="53">
        <f>ROUND(IFERROR(SUM(BB3530*(VLOOKUP(BA3530,API!1:1048576,13,FALSE))),0),2)</f>
        <v>0</v>
      </c>
    </row>
    <row r="3531" spans="18:55" x14ac:dyDescent="0.25">
      <c r="R3531" s="258"/>
      <c r="U3531">
        <f>ROUND(IFERROR(SUM(T3531*(VLOOKUP(S3531,API!1:1048576,13,FALSE))),0),2)</f>
        <v>0</v>
      </c>
      <c r="V3531">
        <f>ROUND(SUMIF(Investionen!A4:A5200,S3531,Investionen!G4:G5200),2)</f>
        <v>0</v>
      </c>
      <c r="BA3531" s="53"/>
      <c r="BB3531" s="53">
        <f>ROUND(SUMIF(Transaktionen!A4:A5200,BA3531,Transaktionen!B4:B5200),8)</f>
        <v>0</v>
      </c>
      <c r="BC3531" s="53">
        <f>ROUND(IFERROR(SUM(BB3531*(VLOOKUP(BA3531,API!1:1048576,13,FALSE))),0),2)</f>
        <v>0</v>
      </c>
    </row>
    <row r="3532" spans="18:55" x14ac:dyDescent="0.25">
      <c r="R3532" s="258"/>
      <c r="U3532">
        <f>ROUND(IFERROR(SUM(T3532*(VLOOKUP(S3532,API!1:1048576,13,FALSE))),0),2)</f>
        <v>0</v>
      </c>
      <c r="V3532">
        <f>ROUND(SUMIF(Investionen!A4:A5200,S3532,Investionen!G4:G5200),2)</f>
        <v>0</v>
      </c>
      <c r="BA3532" s="53"/>
      <c r="BB3532" s="53">
        <f>ROUND(SUMIF(Transaktionen!A4:A5200,BA3532,Transaktionen!B4:B5200),8)</f>
        <v>0</v>
      </c>
      <c r="BC3532" s="53">
        <f>ROUND(IFERROR(SUM(BB3532*(VLOOKUP(BA3532,API!1:1048576,13,FALSE))),0),2)</f>
        <v>0</v>
      </c>
    </row>
    <row r="3533" spans="18:55" x14ac:dyDescent="0.25">
      <c r="R3533" s="258"/>
      <c r="U3533">
        <f>ROUND(IFERROR(SUM(T3533*(VLOOKUP(S3533,API!1:1048576,13,FALSE))),0),2)</f>
        <v>0</v>
      </c>
      <c r="V3533">
        <f>ROUND(SUMIF(Investionen!A4:A5200,S3533,Investionen!G4:G5200),2)</f>
        <v>0</v>
      </c>
      <c r="BA3533" s="53"/>
      <c r="BB3533" s="53">
        <f>ROUND(SUMIF(Transaktionen!A4:A5200,BA3533,Transaktionen!B4:B5200),8)</f>
        <v>0</v>
      </c>
      <c r="BC3533" s="53">
        <f>ROUND(IFERROR(SUM(BB3533*(VLOOKUP(BA3533,API!1:1048576,13,FALSE))),0),2)</f>
        <v>0</v>
      </c>
    </row>
    <row r="3534" spans="18:55" x14ac:dyDescent="0.25">
      <c r="R3534" s="258"/>
      <c r="U3534">
        <f>ROUND(IFERROR(SUM(T3534*(VLOOKUP(S3534,API!1:1048576,13,FALSE))),0),2)</f>
        <v>0</v>
      </c>
      <c r="V3534">
        <f>ROUND(SUMIF(Investionen!A4:A5200,S3534,Investionen!G4:G5200),2)</f>
        <v>0</v>
      </c>
      <c r="BA3534" s="53"/>
      <c r="BB3534" s="53">
        <f>ROUND(SUMIF(Transaktionen!A4:A5200,BA3534,Transaktionen!B4:B5200),8)</f>
        <v>0</v>
      </c>
      <c r="BC3534" s="53">
        <f>ROUND(IFERROR(SUM(BB3534*(VLOOKUP(BA3534,API!1:1048576,13,FALSE))),0),2)</f>
        <v>0</v>
      </c>
    </row>
    <row r="3535" spans="18:55" x14ac:dyDescent="0.25">
      <c r="R3535" s="258"/>
      <c r="U3535">
        <f>ROUND(IFERROR(SUM(T3535*(VLOOKUP(S3535,API!1:1048576,13,FALSE))),0),2)</f>
        <v>0</v>
      </c>
      <c r="V3535">
        <f>ROUND(SUMIF(Investionen!A4:A5200,S3535,Investionen!G4:G5200),2)</f>
        <v>0</v>
      </c>
      <c r="BA3535" s="53"/>
      <c r="BB3535" s="53">
        <f>ROUND(SUMIF(Transaktionen!A4:A5200,BA3535,Transaktionen!B4:B5200),8)</f>
        <v>0</v>
      </c>
      <c r="BC3535" s="53">
        <f>ROUND(IFERROR(SUM(BB3535*(VLOOKUP(BA3535,API!1:1048576,13,FALSE))),0),2)</f>
        <v>0</v>
      </c>
    </row>
    <row r="3536" spans="18:55" x14ac:dyDescent="0.25">
      <c r="R3536" s="258"/>
      <c r="U3536">
        <f>ROUND(IFERROR(SUM(T3536*(VLOOKUP(S3536,API!1:1048576,13,FALSE))),0),2)</f>
        <v>0</v>
      </c>
      <c r="V3536">
        <f>ROUND(SUMIF(Investionen!A4:A5200,S3536,Investionen!G4:G5200),2)</f>
        <v>0</v>
      </c>
      <c r="BA3536" s="53"/>
      <c r="BB3536" s="53">
        <f>ROUND(SUMIF(Transaktionen!A4:A5200,BA3536,Transaktionen!B4:B5200),8)</f>
        <v>0</v>
      </c>
      <c r="BC3536" s="53">
        <f>ROUND(IFERROR(SUM(BB3536*(VLOOKUP(BA3536,API!1:1048576,13,FALSE))),0),2)</f>
        <v>0</v>
      </c>
    </row>
    <row r="3537" spans="18:55" x14ac:dyDescent="0.25">
      <c r="R3537" s="258"/>
      <c r="U3537">
        <f>ROUND(IFERROR(SUM(T3537*(VLOOKUP(S3537,API!1:1048576,13,FALSE))),0),2)</f>
        <v>0</v>
      </c>
      <c r="V3537">
        <f>ROUND(SUMIF(Investionen!A4:A5200,S3537,Investionen!G4:G5200),2)</f>
        <v>0</v>
      </c>
      <c r="BA3537" s="53"/>
      <c r="BB3537" s="53">
        <f>ROUND(SUMIF(Transaktionen!A4:A5200,BA3537,Transaktionen!B4:B5200),8)</f>
        <v>0</v>
      </c>
      <c r="BC3537" s="53">
        <f>ROUND(IFERROR(SUM(BB3537*(VLOOKUP(BA3537,API!1:1048576,13,FALSE))),0),2)</f>
        <v>0</v>
      </c>
    </row>
    <row r="3538" spans="18:55" x14ac:dyDescent="0.25">
      <c r="R3538" s="258"/>
      <c r="U3538">
        <f>ROUND(IFERROR(SUM(T3538*(VLOOKUP(S3538,API!1:1048576,13,FALSE))),0),2)</f>
        <v>0</v>
      </c>
      <c r="V3538">
        <f>ROUND(SUMIF(Investionen!A4:A5200,S3538,Investionen!G4:G5200),2)</f>
        <v>0</v>
      </c>
      <c r="BA3538" s="53"/>
      <c r="BB3538" s="53">
        <f>ROUND(SUMIF(Transaktionen!A4:A5200,BA3538,Transaktionen!B4:B5200),8)</f>
        <v>0</v>
      </c>
      <c r="BC3538" s="53">
        <f>ROUND(IFERROR(SUM(BB3538*(VLOOKUP(BA3538,API!1:1048576,13,FALSE))),0),2)</f>
        <v>0</v>
      </c>
    </row>
    <row r="3539" spans="18:55" x14ac:dyDescent="0.25">
      <c r="R3539" s="258"/>
      <c r="U3539">
        <f>ROUND(IFERROR(SUM(T3539*(VLOOKUP(S3539,API!1:1048576,13,FALSE))),0),2)</f>
        <v>0</v>
      </c>
      <c r="V3539">
        <f>ROUND(SUMIF(Investionen!A4:A5200,S3539,Investionen!G4:G5200),2)</f>
        <v>0</v>
      </c>
      <c r="BA3539" s="53"/>
      <c r="BB3539" s="53">
        <f>ROUND(SUMIF(Transaktionen!A4:A5200,BA3539,Transaktionen!B4:B5200),8)</f>
        <v>0</v>
      </c>
      <c r="BC3539" s="53">
        <f>ROUND(IFERROR(SUM(BB3539*(VLOOKUP(BA3539,API!1:1048576,13,FALSE))),0),2)</f>
        <v>0</v>
      </c>
    </row>
    <row r="3540" spans="18:55" x14ac:dyDescent="0.25">
      <c r="R3540" s="258"/>
      <c r="U3540">
        <f>ROUND(IFERROR(SUM(T3540*(VLOOKUP(S3540,API!1:1048576,13,FALSE))),0),2)</f>
        <v>0</v>
      </c>
      <c r="V3540">
        <f>ROUND(SUMIF(Investionen!A4:A5200,S3540,Investionen!G4:G5200),2)</f>
        <v>0</v>
      </c>
      <c r="BA3540" s="53"/>
      <c r="BB3540" s="53">
        <f>ROUND(SUMIF(Transaktionen!A4:A5200,BA3540,Transaktionen!B4:B5200),8)</f>
        <v>0</v>
      </c>
      <c r="BC3540" s="53">
        <f>ROUND(IFERROR(SUM(BB3540*(VLOOKUP(BA3540,API!1:1048576,13,FALSE))),0),2)</f>
        <v>0</v>
      </c>
    </row>
    <row r="3541" spans="18:55" x14ac:dyDescent="0.25">
      <c r="R3541" s="258"/>
      <c r="U3541">
        <f>ROUND(IFERROR(SUM(T3541*(VLOOKUP(S3541,API!1:1048576,13,FALSE))),0),2)</f>
        <v>0</v>
      </c>
      <c r="V3541">
        <f>ROUND(SUMIF(Investionen!A4:A5200,S3541,Investionen!G4:G5200),2)</f>
        <v>0</v>
      </c>
      <c r="BA3541" s="53"/>
      <c r="BB3541" s="53">
        <f>ROUND(SUMIF(Transaktionen!A4:A5200,BA3541,Transaktionen!B4:B5200),8)</f>
        <v>0</v>
      </c>
      <c r="BC3541" s="53">
        <f>ROUND(IFERROR(SUM(BB3541*(VLOOKUP(BA3541,API!1:1048576,13,FALSE))),0),2)</f>
        <v>0</v>
      </c>
    </row>
    <row r="3542" spans="18:55" x14ac:dyDescent="0.25">
      <c r="R3542" s="258"/>
      <c r="U3542">
        <f>ROUND(IFERROR(SUM(T3542*(VLOOKUP(S3542,API!1:1048576,13,FALSE))),0),2)</f>
        <v>0</v>
      </c>
      <c r="V3542">
        <f>ROUND(SUMIF(Investionen!A4:A5200,S3542,Investionen!G4:G5200),2)</f>
        <v>0</v>
      </c>
      <c r="BA3542" s="53"/>
      <c r="BB3542" s="53">
        <f>ROUND(SUMIF(Transaktionen!A4:A5200,BA3542,Transaktionen!B4:B5200),8)</f>
        <v>0</v>
      </c>
      <c r="BC3542" s="53">
        <f>ROUND(IFERROR(SUM(BB3542*(VLOOKUP(BA3542,API!1:1048576,13,FALSE))),0),2)</f>
        <v>0</v>
      </c>
    </row>
    <row r="3543" spans="18:55" x14ac:dyDescent="0.25">
      <c r="R3543" s="258"/>
      <c r="U3543">
        <f>ROUND(IFERROR(SUM(T3543*(VLOOKUP(S3543,API!1:1048576,13,FALSE))),0),2)</f>
        <v>0</v>
      </c>
      <c r="V3543">
        <f>ROUND(SUMIF(Investionen!A4:A5200,S3543,Investionen!G4:G5200),2)</f>
        <v>0</v>
      </c>
      <c r="BA3543" s="53"/>
      <c r="BB3543" s="53">
        <f>ROUND(SUMIF(Transaktionen!A4:A5200,BA3543,Transaktionen!B4:B5200),8)</f>
        <v>0</v>
      </c>
      <c r="BC3543" s="53">
        <f>ROUND(IFERROR(SUM(BB3543*(VLOOKUP(BA3543,API!1:1048576,13,FALSE))),0),2)</f>
        <v>0</v>
      </c>
    </row>
    <row r="3544" spans="18:55" x14ac:dyDescent="0.25">
      <c r="R3544" s="258"/>
      <c r="U3544">
        <f>ROUND(IFERROR(SUM(T3544*(VLOOKUP(S3544,API!1:1048576,13,FALSE))),0),2)</f>
        <v>0</v>
      </c>
      <c r="V3544">
        <f>ROUND(SUMIF(Investionen!A4:A5200,S3544,Investionen!G4:G5200),2)</f>
        <v>0</v>
      </c>
      <c r="BA3544" s="53"/>
      <c r="BB3544" s="53">
        <f>ROUND(SUMIF(Transaktionen!A4:A5200,BA3544,Transaktionen!B4:B5200),8)</f>
        <v>0</v>
      </c>
      <c r="BC3544" s="53">
        <f>ROUND(IFERROR(SUM(BB3544*(VLOOKUP(BA3544,API!1:1048576,13,FALSE))),0),2)</f>
        <v>0</v>
      </c>
    </row>
    <row r="3545" spans="18:55" x14ac:dyDescent="0.25">
      <c r="R3545" s="258"/>
      <c r="U3545">
        <f>ROUND(IFERROR(SUM(T3545*(VLOOKUP(S3545,API!1:1048576,13,FALSE))),0),2)</f>
        <v>0</v>
      </c>
      <c r="V3545">
        <f>ROUND(SUMIF(Investionen!A4:A5200,S3545,Investionen!G4:G5200),2)</f>
        <v>0</v>
      </c>
      <c r="BA3545" s="53"/>
      <c r="BB3545" s="53">
        <f>ROUND(SUMIF(Transaktionen!A4:A5200,BA3545,Transaktionen!B4:B5200),8)</f>
        <v>0</v>
      </c>
      <c r="BC3545" s="53">
        <f>ROUND(IFERROR(SUM(BB3545*(VLOOKUP(BA3545,API!1:1048576,13,FALSE))),0),2)</f>
        <v>0</v>
      </c>
    </row>
    <row r="3546" spans="18:55" x14ac:dyDescent="0.25">
      <c r="R3546" s="258"/>
      <c r="U3546">
        <f>ROUND(IFERROR(SUM(T3546*(VLOOKUP(S3546,API!1:1048576,13,FALSE))),0),2)</f>
        <v>0</v>
      </c>
      <c r="V3546">
        <f>ROUND(SUMIF(Investionen!A4:A5200,S3546,Investionen!G4:G5200),2)</f>
        <v>0</v>
      </c>
      <c r="BA3546" s="53"/>
      <c r="BB3546" s="53">
        <f>ROUND(SUMIF(Transaktionen!A4:A5200,BA3546,Transaktionen!B4:B5200),8)</f>
        <v>0</v>
      </c>
      <c r="BC3546" s="53">
        <f>ROUND(IFERROR(SUM(BB3546*(VLOOKUP(BA3546,API!1:1048576,13,FALSE))),0),2)</f>
        <v>0</v>
      </c>
    </row>
    <row r="3547" spans="18:55" x14ac:dyDescent="0.25">
      <c r="R3547" s="258"/>
      <c r="U3547">
        <f>ROUND(IFERROR(SUM(T3547*(VLOOKUP(S3547,API!1:1048576,13,FALSE))),0),2)</f>
        <v>0</v>
      </c>
      <c r="V3547">
        <f>ROUND(SUMIF(Investionen!A4:A5200,S3547,Investionen!G4:G5200),2)</f>
        <v>0</v>
      </c>
      <c r="BA3547" s="53"/>
      <c r="BB3547" s="53">
        <f>ROUND(SUMIF(Transaktionen!A4:A5200,BA3547,Transaktionen!B4:B5200),8)</f>
        <v>0</v>
      </c>
      <c r="BC3547" s="53">
        <f>ROUND(IFERROR(SUM(BB3547*(VLOOKUP(BA3547,API!1:1048576,13,FALSE))),0),2)</f>
        <v>0</v>
      </c>
    </row>
    <row r="3548" spans="18:55" x14ac:dyDescent="0.25">
      <c r="R3548" s="258"/>
      <c r="U3548">
        <f>ROUND(IFERROR(SUM(T3548*(VLOOKUP(S3548,API!1:1048576,13,FALSE))),0),2)</f>
        <v>0</v>
      </c>
      <c r="V3548">
        <f>ROUND(SUMIF(Investionen!A4:A5200,S3548,Investionen!G4:G5200),2)</f>
        <v>0</v>
      </c>
      <c r="BA3548" s="53"/>
      <c r="BB3548" s="53">
        <f>ROUND(SUMIF(Transaktionen!A4:A5200,BA3548,Transaktionen!B4:B5200),8)</f>
        <v>0</v>
      </c>
      <c r="BC3548" s="53">
        <f>ROUND(IFERROR(SUM(BB3548*(VLOOKUP(BA3548,API!1:1048576,13,FALSE))),0),2)</f>
        <v>0</v>
      </c>
    </row>
    <row r="3549" spans="18:55" x14ac:dyDescent="0.25">
      <c r="R3549" s="258"/>
      <c r="U3549">
        <f>ROUND(IFERROR(SUM(T3549*(VLOOKUP(S3549,API!1:1048576,13,FALSE))),0),2)</f>
        <v>0</v>
      </c>
      <c r="V3549">
        <f>ROUND(SUMIF(Investionen!A4:A5200,S3549,Investionen!G4:G5200),2)</f>
        <v>0</v>
      </c>
      <c r="BA3549" s="53"/>
      <c r="BB3549" s="53">
        <f>ROUND(SUMIF(Transaktionen!A4:A5200,BA3549,Transaktionen!B4:B5200),8)</f>
        <v>0</v>
      </c>
      <c r="BC3549" s="53">
        <f>ROUND(IFERROR(SUM(BB3549*(VLOOKUP(BA3549,API!1:1048576,13,FALSE))),0),2)</f>
        <v>0</v>
      </c>
    </row>
    <row r="3550" spans="18:55" x14ac:dyDescent="0.25">
      <c r="R3550" s="258"/>
      <c r="U3550">
        <f>ROUND(IFERROR(SUM(T3550*(VLOOKUP(S3550,API!1:1048576,13,FALSE))),0),2)</f>
        <v>0</v>
      </c>
      <c r="V3550">
        <f>ROUND(SUMIF(Investionen!A4:A5200,S3550,Investionen!G4:G5200),2)</f>
        <v>0</v>
      </c>
      <c r="BA3550" s="53"/>
      <c r="BB3550" s="53">
        <f>ROUND(SUMIF(Transaktionen!A4:A5200,BA3550,Transaktionen!B4:B5200),8)</f>
        <v>0</v>
      </c>
      <c r="BC3550" s="53">
        <f>ROUND(IFERROR(SUM(BB3550*(VLOOKUP(BA3550,API!1:1048576,13,FALSE))),0),2)</f>
        <v>0</v>
      </c>
    </row>
    <row r="3551" spans="18:55" x14ac:dyDescent="0.25">
      <c r="R3551" s="258"/>
      <c r="U3551">
        <f>ROUND(IFERROR(SUM(T3551*(VLOOKUP(S3551,API!1:1048576,13,FALSE))),0),2)</f>
        <v>0</v>
      </c>
      <c r="V3551">
        <f>ROUND(SUMIF(Investionen!A4:A5200,S3551,Investionen!G4:G5200),2)</f>
        <v>0</v>
      </c>
      <c r="BA3551" s="53"/>
      <c r="BB3551" s="53">
        <f>ROUND(SUMIF(Transaktionen!A4:A5200,BA3551,Transaktionen!B4:B5200),8)</f>
        <v>0</v>
      </c>
      <c r="BC3551" s="53">
        <f>ROUND(IFERROR(SUM(BB3551*(VLOOKUP(BA3551,API!1:1048576,13,FALSE))),0),2)</f>
        <v>0</v>
      </c>
    </row>
    <row r="3552" spans="18:55" x14ac:dyDescent="0.25">
      <c r="R3552" s="258"/>
      <c r="U3552">
        <f>ROUND(IFERROR(SUM(T3552*(VLOOKUP(S3552,API!1:1048576,13,FALSE))),0),2)</f>
        <v>0</v>
      </c>
      <c r="V3552">
        <f>ROUND(SUMIF(Investionen!A4:A5200,S3552,Investionen!G4:G5200),2)</f>
        <v>0</v>
      </c>
      <c r="BA3552" s="53"/>
      <c r="BB3552" s="53">
        <f>ROUND(SUMIF(Transaktionen!A4:A5200,BA3552,Transaktionen!B4:B5200),8)</f>
        <v>0</v>
      </c>
      <c r="BC3552" s="53">
        <f>ROUND(IFERROR(SUM(BB3552*(VLOOKUP(BA3552,API!1:1048576,13,FALSE))),0),2)</f>
        <v>0</v>
      </c>
    </row>
    <row r="3553" spans="18:55" x14ac:dyDescent="0.25">
      <c r="R3553" s="258"/>
      <c r="U3553">
        <f>ROUND(IFERROR(SUM(T3553*(VLOOKUP(S3553,API!1:1048576,13,FALSE))),0),2)</f>
        <v>0</v>
      </c>
      <c r="V3553">
        <f>ROUND(SUMIF(Investionen!A4:A5200,S3553,Investionen!G4:G5200),2)</f>
        <v>0</v>
      </c>
      <c r="BA3553" s="53"/>
      <c r="BB3553" s="53">
        <f>ROUND(SUMIF(Transaktionen!A4:A5200,BA3553,Transaktionen!B4:B5200),8)</f>
        <v>0</v>
      </c>
      <c r="BC3553" s="53">
        <f>ROUND(IFERROR(SUM(BB3553*(VLOOKUP(BA3553,API!1:1048576,13,FALSE))),0),2)</f>
        <v>0</v>
      </c>
    </row>
    <row r="3554" spans="18:55" x14ac:dyDescent="0.25">
      <c r="R3554" s="258"/>
      <c r="U3554">
        <f>ROUND(IFERROR(SUM(T3554*(VLOOKUP(S3554,API!1:1048576,13,FALSE))),0),2)</f>
        <v>0</v>
      </c>
      <c r="V3554">
        <f>ROUND(SUMIF(Investionen!A4:A5200,S3554,Investionen!G4:G5200),2)</f>
        <v>0</v>
      </c>
      <c r="BA3554" s="53"/>
      <c r="BB3554" s="53">
        <f>ROUND(SUMIF(Transaktionen!A4:A5200,BA3554,Transaktionen!B4:B5200),8)</f>
        <v>0</v>
      </c>
      <c r="BC3554" s="53">
        <f>ROUND(IFERROR(SUM(BB3554*(VLOOKUP(BA3554,API!1:1048576,13,FALSE))),0),2)</f>
        <v>0</v>
      </c>
    </row>
    <row r="3555" spans="18:55" x14ac:dyDescent="0.25">
      <c r="R3555" s="258"/>
      <c r="U3555">
        <f>ROUND(IFERROR(SUM(T3555*(VLOOKUP(S3555,API!1:1048576,13,FALSE))),0),2)</f>
        <v>0</v>
      </c>
      <c r="V3555">
        <f>ROUND(SUMIF(Investionen!A4:A5200,S3555,Investionen!G4:G5200),2)</f>
        <v>0</v>
      </c>
      <c r="BA3555" s="53"/>
      <c r="BB3555" s="53">
        <f>ROUND(SUMIF(Transaktionen!A4:A5200,BA3555,Transaktionen!B4:B5200),8)</f>
        <v>0</v>
      </c>
      <c r="BC3555" s="53">
        <f>ROUND(IFERROR(SUM(BB3555*(VLOOKUP(BA3555,API!1:1048576,13,FALSE))),0),2)</f>
        <v>0</v>
      </c>
    </row>
    <row r="3556" spans="18:55" x14ac:dyDescent="0.25">
      <c r="R3556" s="258"/>
      <c r="U3556">
        <f>ROUND(IFERROR(SUM(T3556*(VLOOKUP(S3556,API!1:1048576,13,FALSE))),0),2)</f>
        <v>0</v>
      </c>
      <c r="V3556">
        <f>ROUND(SUMIF(Investionen!A4:A5200,S3556,Investionen!G4:G5200),2)</f>
        <v>0</v>
      </c>
      <c r="BA3556" s="53"/>
      <c r="BB3556" s="53">
        <f>ROUND(SUMIF(Transaktionen!A4:A5200,BA3556,Transaktionen!B4:B5200),8)</f>
        <v>0</v>
      </c>
      <c r="BC3556" s="53">
        <f>ROUND(IFERROR(SUM(BB3556*(VLOOKUP(BA3556,API!1:1048576,13,FALSE))),0),2)</f>
        <v>0</v>
      </c>
    </row>
    <row r="3557" spans="18:55" x14ac:dyDescent="0.25">
      <c r="R3557" s="258"/>
      <c r="U3557">
        <f>ROUND(IFERROR(SUM(T3557*(VLOOKUP(S3557,API!1:1048576,13,FALSE))),0),2)</f>
        <v>0</v>
      </c>
      <c r="V3557">
        <f>ROUND(SUMIF(Investionen!A4:A5200,S3557,Investionen!G4:G5200),2)</f>
        <v>0</v>
      </c>
      <c r="BA3557" s="53"/>
      <c r="BB3557" s="53">
        <f>ROUND(SUMIF(Transaktionen!A4:A5200,BA3557,Transaktionen!B4:B5200),8)</f>
        <v>0</v>
      </c>
      <c r="BC3557" s="53">
        <f>ROUND(IFERROR(SUM(BB3557*(VLOOKUP(BA3557,API!1:1048576,13,FALSE))),0),2)</f>
        <v>0</v>
      </c>
    </row>
    <row r="3558" spans="18:55" x14ac:dyDescent="0.25">
      <c r="R3558" s="258"/>
      <c r="U3558">
        <f>ROUND(IFERROR(SUM(T3558*(VLOOKUP(S3558,API!1:1048576,13,FALSE))),0),2)</f>
        <v>0</v>
      </c>
      <c r="V3558">
        <f>ROUND(SUMIF(Investionen!A4:A5200,S3558,Investionen!G4:G5200),2)</f>
        <v>0</v>
      </c>
      <c r="BA3558" s="53"/>
      <c r="BB3558" s="53">
        <f>ROUND(SUMIF(Transaktionen!A4:A5200,BA3558,Transaktionen!B4:B5200),8)</f>
        <v>0</v>
      </c>
      <c r="BC3558" s="53">
        <f>ROUND(IFERROR(SUM(BB3558*(VLOOKUP(BA3558,API!1:1048576,13,FALSE))),0),2)</f>
        <v>0</v>
      </c>
    </row>
    <row r="3559" spans="18:55" x14ac:dyDescent="0.25">
      <c r="R3559" s="258"/>
      <c r="U3559">
        <f>ROUND(IFERROR(SUM(T3559*(VLOOKUP(S3559,API!1:1048576,13,FALSE))),0),2)</f>
        <v>0</v>
      </c>
      <c r="V3559">
        <f>ROUND(SUMIF(Investionen!A4:A5200,S3559,Investionen!G4:G5200),2)</f>
        <v>0</v>
      </c>
      <c r="BA3559" s="53"/>
      <c r="BB3559" s="53">
        <f>ROUND(SUMIF(Transaktionen!A4:A5200,BA3559,Transaktionen!B4:B5200),8)</f>
        <v>0</v>
      </c>
      <c r="BC3559" s="53">
        <f>ROUND(IFERROR(SUM(BB3559*(VLOOKUP(BA3559,API!1:1048576,13,FALSE))),0),2)</f>
        <v>0</v>
      </c>
    </row>
    <row r="3560" spans="18:55" x14ac:dyDescent="0.25">
      <c r="R3560" s="258"/>
      <c r="U3560">
        <f>ROUND(IFERROR(SUM(T3560*(VLOOKUP(S3560,API!1:1048576,13,FALSE))),0),2)</f>
        <v>0</v>
      </c>
      <c r="V3560">
        <f>ROUND(SUMIF(Investionen!A4:A5200,S3560,Investionen!G4:G5200),2)</f>
        <v>0</v>
      </c>
      <c r="BA3560" s="53"/>
      <c r="BB3560" s="53">
        <f>ROUND(SUMIF(Transaktionen!A4:A5200,BA3560,Transaktionen!B4:B5200),8)</f>
        <v>0</v>
      </c>
      <c r="BC3560" s="53">
        <f>ROUND(IFERROR(SUM(BB3560*(VLOOKUP(BA3560,API!1:1048576,13,FALSE))),0),2)</f>
        <v>0</v>
      </c>
    </row>
    <row r="3561" spans="18:55" x14ac:dyDescent="0.25">
      <c r="R3561" s="258"/>
      <c r="U3561">
        <f>ROUND(IFERROR(SUM(T3561*(VLOOKUP(S3561,API!1:1048576,13,FALSE))),0),2)</f>
        <v>0</v>
      </c>
      <c r="V3561">
        <f>ROUND(SUMIF(Investionen!A4:A5200,S3561,Investionen!G4:G5200),2)</f>
        <v>0</v>
      </c>
      <c r="BA3561" s="53"/>
      <c r="BB3561" s="53">
        <f>ROUND(SUMIF(Transaktionen!A4:A5200,BA3561,Transaktionen!B4:B5200),8)</f>
        <v>0</v>
      </c>
      <c r="BC3561" s="53">
        <f>ROUND(IFERROR(SUM(BB3561*(VLOOKUP(BA3561,API!1:1048576,13,FALSE))),0),2)</f>
        <v>0</v>
      </c>
    </row>
    <row r="3562" spans="18:55" x14ac:dyDescent="0.25">
      <c r="R3562" s="258"/>
      <c r="U3562">
        <f>ROUND(IFERROR(SUM(T3562*(VLOOKUP(S3562,API!1:1048576,13,FALSE))),0),2)</f>
        <v>0</v>
      </c>
      <c r="V3562">
        <f>ROUND(SUMIF(Investionen!A4:A5200,S3562,Investionen!G4:G5200),2)</f>
        <v>0</v>
      </c>
      <c r="BA3562" s="53"/>
      <c r="BB3562" s="53">
        <f>ROUND(SUMIF(Transaktionen!A4:A5200,BA3562,Transaktionen!B4:B5200),8)</f>
        <v>0</v>
      </c>
      <c r="BC3562" s="53">
        <f>ROUND(IFERROR(SUM(BB3562*(VLOOKUP(BA3562,API!1:1048576,13,FALSE))),0),2)</f>
        <v>0</v>
      </c>
    </row>
    <row r="3563" spans="18:55" x14ac:dyDescent="0.25">
      <c r="R3563" s="258"/>
      <c r="U3563">
        <f>ROUND(IFERROR(SUM(T3563*(VLOOKUP(S3563,API!1:1048576,13,FALSE))),0),2)</f>
        <v>0</v>
      </c>
      <c r="V3563">
        <f>ROUND(SUMIF(Investionen!A4:A5200,S3563,Investionen!G4:G5200),2)</f>
        <v>0</v>
      </c>
      <c r="BA3563" s="53"/>
      <c r="BB3563" s="53">
        <f>ROUND(SUMIF(Transaktionen!A4:A5200,BA3563,Transaktionen!B4:B5200),8)</f>
        <v>0</v>
      </c>
      <c r="BC3563" s="53">
        <f>ROUND(IFERROR(SUM(BB3563*(VLOOKUP(BA3563,API!1:1048576,13,FALSE))),0),2)</f>
        <v>0</v>
      </c>
    </row>
    <row r="3564" spans="18:55" x14ac:dyDescent="0.25">
      <c r="R3564" s="258"/>
      <c r="U3564">
        <f>ROUND(IFERROR(SUM(T3564*(VLOOKUP(S3564,API!1:1048576,13,FALSE))),0),2)</f>
        <v>0</v>
      </c>
      <c r="V3564">
        <f>ROUND(SUMIF(Investionen!A4:A5200,S3564,Investionen!G4:G5200),2)</f>
        <v>0</v>
      </c>
      <c r="BA3564" s="53"/>
      <c r="BB3564" s="53">
        <f>ROUND(SUMIF(Transaktionen!A4:A5200,BA3564,Transaktionen!B4:B5200),8)</f>
        <v>0</v>
      </c>
      <c r="BC3564" s="53">
        <f>ROUND(IFERROR(SUM(BB3564*(VLOOKUP(BA3564,API!1:1048576,13,FALSE))),0),2)</f>
        <v>0</v>
      </c>
    </row>
    <row r="3565" spans="18:55" x14ac:dyDescent="0.25">
      <c r="R3565" s="258"/>
      <c r="U3565">
        <f>ROUND(IFERROR(SUM(T3565*(VLOOKUP(S3565,API!1:1048576,13,FALSE))),0),2)</f>
        <v>0</v>
      </c>
      <c r="V3565">
        <f>ROUND(SUMIF(Investionen!A4:A5200,S3565,Investionen!G4:G5200),2)</f>
        <v>0</v>
      </c>
      <c r="BA3565" s="53"/>
      <c r="BB3565" s="53">
        <f>ROUND(SUMIF(Transaktionen!A4:A5200,BA3565,Transaktionen!B4:B5200),8)</f>
        <v>0</v>
      </c>
      <c r="BC3565" s="53">
        <f>ROUND(IFERROR(SUM(BB3565*(VLOOKUP(BA3565,API!1:1048576,13,FALSE))),0),2)</f>
        <v>0</v>
      </c>
    </row>
    <row r="3566" spans="18:55" x14ac:dyDescent="0.25">
      <c r="R3566" s="258"/>
      <c r="U3566">
        <f>ROUND(IFERROR(SUM(T3566*(VLOOKUP(S3566,API!1:1048576,13,FALSE))),0),2)</f>
        <v>0</v>
      </c>
      <c r="V3566">
        <f>ROUND(SUMIF(Investionen!A4:A5200,S3566,Investionen!G4:G5200),2)</f>
        <v>0</v>
      </c>
      <c r="BA3566" s="53"/>
      <c r="BB3566" s="53">
        <f>ROUND(SUMIF(Transaktionen!A4:A5200,BA3566,Transaktionen!B4:B5200),8)</f>
        <v>0</v>
      </c>
      <c r="BC3566" s="53">
        <f>ROUND(IFERROR(SUM(BB3566*(VLOOKUP(BA3566,API!1:1048576,13,FALSE))),0),2)</f>
        <v>0</v>
      </c>
    </row>
    <row r="3567" spans="18:55" x14ac:dyDescent="0.25">
      <c r="R3567" s="258"/>
      <c r="U3567">
        <f>ROUND(IFERROR(SUM(T3567*(VLOOKUP(S3567,API!1:1048576,13,FALSE))),0),2)</f>
        <v>0</v>
      </c>
      <c r="V3567">
        <f>ROUND(SUMIF(Investionen!A4:A5200,S3567,Investionen!G4:G5200),2)</f>
        <v>0</v>
      </c>
      <c r="BA3567" s="53"/>
      <c r="BB3567" s="53">
        <f>ROUND(SUMIF(Transaktionen!A4:A5200,BA3567,Transaktionen!B4:B5200),8)</f>
        <v>0</v>
      </c>
      <c r="BC3567" s="53">
        <f>ROUND(IFERROR(SUM(BB3567*(VLOOKUP(BA3567,API!1:1048576,13,FALSE))),0),2)</f>
        <v>0</v>
      </c>
    </row>
    <row r="3568" spans="18:55" x14ac:dyDescent="0.25">
      <c r="R3568" s="258"/>
      <c r="U3568">
        <f>ROUND(IFERROR(SUM(T3568*(VLOOKUP(S3568,API!1:1048576,13,FALSE))),0),2)</f>
        <v>0</v>
      </c>
      <c r="V3568">
        <f>ROUND(SUMIF(Investionen!A4:A5200,S3568,Investionen!G4:G5200),2)</f>
        <v>0</v>
      </c>
      <c r="BA3568" s="53"/>
      <c r="BB3568" s="53">
        <f>ROUND(SUMIF(Transaktionen!A4:A5200,BA3568,Transaktionen!B4:B5200),8)</f>
        <v>0</v>
      </c>
      <c r="BC3568" s="53">
        <f>ROUND(IFERROR(SUM(BB3568*(VLOOKUP(BA3568,API!1:1048576,13,FALSE))),0),2)</f>
        <v>0</v>
      </c>
    </row>
    <row r="3569" spans="18:55" x14ac:dyDescent="0.25">
      <c r="R3569" s="258"/>
      <c r="U3569">
        <f>ROUND(IFERROR(SUM(T3569*(VLOOKUP(S3569,API!1:1048576,13,FALSE))),0),2)</f>
        <v>0</v>
      </c>
      <c r="V3569">
        <f>ROUND(SUMIF(Investionen!A4:A5200,S3569,Investionen!G4:G5200),2)</f>
        <v>0</v>
      </c>
      <c r="BA3569" s="53"/>
      <c r="BB3569" s="53">
        <f>ROUND(SUMIF(Transaktionen!A4:A5200,BA3569,Transaktionen!B4:B5200),8)</f>
        <v>0</v>
      </c>
      <c r="BC3569" s="53">
        <f>ROUND(IFERROR(SUM(BB3569*(VLOOKUP(BA3569,API!1:1048576,13,FALSE))),0),2)</f>
        <v>0</v>
      </c>
    </row>
    <row r="3570" spans="18:55" x14ac:dyDescent="0.25">
      <c r="R3570" s="258"/>
      <c r="U3570">
        <f>ROUND(IFERROR(SUM(T3570*(VLOOKUP(S3570,API!1:1048576,13,FALSE))),0),2)</f>
        <v>0</v>
      </c>
      <c r="V3570">
        <f>ROUND(SUMIF(Investionen!A4:A5200,S3570,Investionen!G4:G5200),2)</f>
        <v>0</v>
      </c>
      <c r="BA3570" s="53"/>
      <c r="BB3570" s="53">
        <f>ROUND(SUMIF(Transaktionen!A4:A5200,BA3570,Transaktionen!B4:B5200),8)</f>
        <v>0</v>
      </c>
      <c r="BC3570" s="53">
        <f>ROUND(IFERROR(SUM(BB3570*(VLOOKUP(BA3570,API!1:1048576,13,FALSE))),0),2)</f>
        <v>0</v>
      </c>
    </row>
    <row r="3571" spans="18:55" x14ac:dyDescent="0.25">
      <c r="R3571" s="258"/>
      <c r="U3571">
        <f>ROUND(IFERROR(SUM(T3571*(VLOOKUP(S3571,API!1:1048576,13,FALSE))),0),2)</f>
        <v>0</v>
      </c>
      <c r="V3571">
        <f>ROUND(SUMIF(Investionen!A4:A5200,S3571,Investionen!G4:G5200),2)</f>
        <v>0</v>
      </c>
      <c r="BA3571" s="53"/>
      <c r="BB3571" s="53">
        <f>ROUND(SUMIF(Transaktionen!A4:A5200,BA3571,Transaktionen!B4:B5200),8)</f>
        <v>0</v>
      </c>
      <c r="BC3571" s="53">
        <f>ROUND(IFERROR(SUM(BB3571*(VLOOKUP(BA3571,API!1:1048576,13,FALSE))),0),2)</f>
        <v>0</v>
      </c>
    </row>
    <row r="3572" spans="18:55" x14ac:dyDescent="0.25">
      <c r="R3572" s="258"/>
      <c r="U3572">
        <f>ROUND(IFERROR(SUM(T3572*(VLOOKUP(S3572,API!1:1048576,13,FALSE))),0),2)</f>
        <v>0</v>
      </c>
      <c r="V3572">
        <f>ROUND(SUMIF(Investionen!A4:A5200,S3572,Investionen!G4:G5200),2)</f>
        <v>0</v>
      </c>
      <c r="BA3572" s="53"/>
      <c r="BB3572" s="53">
        <f>ROUND(SUMIF(Transaktionen!A4:A5200,BA3572,Transaktionen!B4:B5200),8)</f>
        <v>0</v>
      </c>
      <c r="BC3572" s="53">
        <f>ROUND(IFERROR(SUM(BB3572*(VLOOKUP(BA3572,API!1:1048576,13,FALSE))),0),2)</f>
        <v>0</v>
      </c>
    </row>
    <row r="3573" spans="18:55" x14ac:dyDescent="0.25">
      <c r="R3573" s="258"/>
      <c r="U3573">
        <f>ROUND(IFERROR(SUM(T3573*(VLOOKUP(S3573,API!1:1048576,13,FALSE))),0),2)</f>
        <v>0</v>
      </c>
      <c r="V3573">
        <f>ROUND(SUMIF(Investionen!A4:A5200,S3573,Investionen!G4:G5200),2)</f>
        <v>0</v>
      </c>
      <c r="BA3573" s="53"/>
      <c r="BB3573" s="53">
        <f>ROUND(SUMIF(Transaktionen!A4:A5200,BA3573,Transaktionen!B4:B5200),8)</f>
        <v>0</v>
      </c>
      <c r="BC3573" s="53">
        <f>ROUND(IFERROR(SUM(BB3573*(VLOOKUP(BA3573,API!1:1048576,13,FALSE))),0),2)</f>
        <v>0</v>
      </c>
    </row>
    <row r="3574" spans="18:55" x14ac:dyDescent="0.25">
      <c r="R3574" s="258"/>
      <c r="U3574">
        <f>ROUND(IFERROR(SUM(T3574*(VLOOKUP(S3574,API!1:1048576,13,FALSE))),0),2)</f>
        <v>0</v>
      </c>
      <c r="V3574">
        <f>ROUND(SUMIF(Investionen!A4:A5200,S3574,Investionen!G4:G5200),2)</f>
        <v>0</v>
      </c>
      <c r="BA3574" s="53"/>
      <c r="BB3574" s="53">
        <f>ROUND(SUMIF(Transaktionen!A4:A5200,BA3574,Transaktionen!B4:B5200),8)</f>
        <v>0</v>
      </c>
      <c r="BC3574" s="53">
        <f>ROUND(IFERROR(SUM(BB3574*(VLOOKUP(BA3574,API!1:1048576,13,FALSE))),0),2)</f>
        <v>0</v>
      </c>
    </row>
    <row r="3575" spans="18:55" x14ac:dyDescent="0.25">
      <c r="R3575" s="258"/>
      <c r="U3575">
        <f>ROUND(IFERROR(SUM(T3575*(VLOOKUP(S3575,API!1:1048576,13,FALSE))),0),2)</f>
        <v>0</v>
      </c>
      <c r="V3575">
        <f>ROUND(SUMIF(Investionen!A4:A5200,S3575,Investionen!G4:G5200),2)</f>
        <v>0</v>
      </c>
      <c r="BA3575" s="53"/>
      <c r="BB3575" s="53">
        <f>ROUND(SUMIF(Transaktionen!A4:A5200,BA3575,Transaktionen!B4:B5200),8)</f>
        <v>0</v>
      </c>
      <c r="BC3575" s="53">
        <f>ROUND(IFERROR(SUM(BB3575*(VLOOKUP(BA3575,API!1:1048576,13,FALSE))),0),2)</f>
        <v>0</v>
      </c>
    </row>
    <row r="3576" spans="18:55" x14ac:dyDescent="0.25">
      <c r="R3576" s="258"/>
      <c r="U3576">
        <f>ROUND(IFERROR(SUM(T3576*(VLOOKUP(S3576,API!1:1048576,13,FALSE))),0),2)</f>
        <v>0</v>
      </c>
      <c r="V3576">
        <f>ROUND(SUMIF(Investionen!A4:A5200,S3576,Investionen!G4:G5200),2)</f>
        <v>0</v>
      </c>
      <c r="BA3576" s="53"/>
      <c r="BB3576" s="53">
        <f>ROUND(SUMIF(Transaktionen!A4:A5200,BA3576,Transaktionen!B4:B5200),8)</f>
        <v>0</v>
      </c>
      <c r="BC3576" s="53">
        <f>ROUND(IFERROR(SUM(BB3576*(VLOOKUP(BA3576,API!1:1048576,13,FALSE))),0),2)</f>
        <v>0</v>
      </c>
    </row>
    <row r="3577" spans="18:55" x14ac:dyDescent="0.25">
      <c r="R3577" s="258"/>
      <c r="U3577">
        <f>ROUND(IFERROR(SUM(T3577*(VLOOKUP(S3577,API!1:1048576,13,FALSE))),0),2)</f>
        <v>0</v>
      </c>
      <c r="V3577">
        <f>ROUND(SUMIF(Investionen!A4:A5200,S3577,Investionen!G4:G5200),2)</f>
        <v>0</v>
      </c>
      <c r="BA3577" s="53"/>
      <c r="BB3577" s="53">
        <f>ROUND(SUMIF(Transaktionen!A4:A5200,BA3577,Transaktionen!B4:B5200),8)</f>
        <v>0</v>
      </c>
      <c r="BC3577" s="53">
        <f>ROUND(IFERROR(SUM(BB3577*(VLOOKUP(BA3577,API!1:1048576,13,FALSE))),0),2)</f>
        <v>0</v>
      </c>
    </row>
    <row r="3578" spans="18:55" x14ac:dyDescent="0.25">
      <c r="R3578" s="258"/>
      <c r="U3578">
        <f>ROUND(IFERROR(SUM(T3578*(VLOOKUP(S3578,API!1:1048576,13,FALSE))),0),2)</f>
        <v>0</v>
      </c>
      <c r="V3578">
        <f>ROUND(SUMIF(Investionen!A4:A5200,S3578,Investionen!G4:G5200),2)</f>
        <v>0</v>
      </c>
      <c r="BA3578" s="53"/>
      <c r="BB3578" s="53">
        <f>ROUND(SUMIF(Transaktionen!A4:A5200,BA3578,Transaktionen!B4:B5200),8)</f>
        <v>0</v>
      </c>
      <c r="BC3578" s="53">
        <f>ROUND(IFERROR(SUM(BB3578*(VLOOKUP(BA3578,API!1:1048576,13,FALSE))),0),2)</f>
        <v>0</v>
      </c>
    </row>
    <row r="3579" spans="18:55" x14ac:dyDescent="0.25">
      <c r="R3579" s="258"/>
      <c r="U3579">
        <f>ROUND(IFERROR(SUM(T3579*(VLOOKUP(S3579,API!1:1048576,13,FALSE))),0),2)</f>
        <v>0</v>
      </c>
      <c r="V3579">
        <f>ROUND(SUMIF(Investionen!A4:A5200,S3579,Investionen!G4:G5200),2)</f>
        <v>0</v>
      </c>
      <c r="BA3579" s="53"/>
      <c r="BB3579" s="53">
        <f>ROUND(SUMIF(Transaktionen!A4:A5200,BA3579,Transaktionen!B4:B5200),8)</f>
        <v>0</v>
      </c>
      <c r="BC3579" s="53">
        <f>ROUND(IFERROR(SUM(BB3579*(VLOOKUP(BA3579,API!1:1048576,13,FALSE))),0),2)</f>
        <v>0</v>
      </c>
    </row>
    <row r="3580" spans="18:55" x14ac:dyDescent="0.25">
      <c r="R3580" s="258"/>
      <c r="U3580">
        <f>ROUND(IFERROR(SUM(T3580*(VLOOKUP(S3580,API!1:1048576,13,FALSE))),0),2)</f>
        <v>0</v>
      </c>
      <c r="V3580">
        <f>ROUND(SUMIF(Investionen!A4:A5200,S3580,Investionen!G4:G5200),2)</f>
        <v>0</v>
      </c>
      <c r="BA3580" s="53"/>
      <c r="BB3580" s="53">
        <f>ROUND(SUMIF(Transaktionen!A4:A5200,BA3580,Transaktionen!B4:B5200),8)</f>
        <v>0</v>
      </c>
      <c r="BC3580" s="53">
        <f>ROUND(IFERROR(SUM(BB3580*(VLOOKUP(BA3580,API!1:1048576,13,FALSE))),0),2)</f>
        <v>0</v>
      </c>
    </row>
    <row r="3581" spans="18:55" x14ac:dyDescent="0.25">
      <c r="R3581" s="258"/>
      <c r="U3581">
        <f>ROUND(IFERROR(SUM(T3581*(VLOOKUP(S3581,API!1:1048576,13,FALSE))),0),2)</f>
        <v>0</v>
      </c>
      <c r="V3581">
        <f>ROUND(SUMIF(Investionen!A4:A5200,S3581,Investionen!G4:G5200),2)</f>
        <v>0</v>
      </c>
      <c r="BA3581" s="53"/>
      <c r="BB3581" s="53">
        <f>ROUND(SUMIF(Transaktionen!A4:A5200,BA3581,Transaktionen!B4:B5200),8)</f>
        <v>0</v>
      </c>
      <c r="BC3581" s="53">
        <f>ROUND(IFERROR(SUM(BB3581*(VLOOKUP(BA3581,API!1:1048576,13,FALSE))),0),2)</f>
        <v>0</v>
      </c>
    </row>
    <row r="3582" spans="18:55" x14ac:dyDescent="0.25">
      <c r="R3582" s="258"/>
      <c r="U3582">
        <f>ROUND(IFERROR(SUM(T3582*(VLOOKUP(S3582,API!1:1048576,13,FALSE))),0),2)</f>
        <v>0</v>
      </c>
      <c r="V3582">
        <f>ROUND(SUMIF(Investionen!A4:A5200,S3582,Investionen!G4:G5200),2)</f>
        <v>0</v>
      </c>
      <c r="BA3582" s="53"/>
      <c r="BB3582" s="53">
        <f>ROUND(SUMIF(Transaktionen!A4:A5200,BA3582,Transaktionen!B4:B5200),8)</f>
        <v>0</v>
      </c>
      <c r="BC3582" s="53">
        <f>ROUND(IFERROR(SUM(BB3582*(VLOOKUP(BA3582,API!1:1048576,13,FALSE))),0),2)</f>
        <v>0</v>
      </c>
    </row>
    <row r="3583" spans="18:55" x14ac:dyDescent="0.25">
      <c r="R3583" s="258"/>
      <c r="U3583">
        <f>ROUND(IFERROR(SUM(T3583*(VLOOKUP(S3583,API!1:1048576,13,FALSE))),0),2)</f>
        <v>0</v>
      </c>
      <c r="V3583">
        <f>ROUND(SUMIF(Investionen!A4:A5200,S3583,Investionen!G4:G5200),2)</f>
        <v>0</v>
      </c>
      <c r="BA3583" s="53"/>
      <c r="BB3583" s="53">
        <f>ROUND(SUMIF(Transaktionen!A4:A5200,BA3583,Transaktionen!B4:B5200),8)</f>
        <v>0</v>
      </c>
      <c r="BC3583" s="53">
        <f>ROUND(IFERROR(SUM(BB3583*(VLOOKUP(BA3583,API!1:1048576,13,FALSE))),0),2)</f>
        <v>0</v>
      </c>
    </row>
    <row r="3584" spans="18:55" x14ac:dyDescent="0.25">
      <c r="R3584" s="258"/>
      <c r="U3584">
        <f>ROUND(IFERROR(SUM(T3584*(VLOOKUP(S3584,API!1:1048576,13,FALSE))),0),2)</f>
        <v>0</v>
      </c>
      <c r="V3584">
        <f>ROUND(SUMIF(Investionen!A4:A5200,S3584,Investionen!G4:G5200),2)</f>
        <v>0</v>
      </c>
      <c r="BA3584" s="53"/>
      <c r="BB3584" s="53">
        <f>ROUND(SUMIF(Transaktionen!A4:A5200,BA3584,Transaktionen!B4:B5200),8)</f>
        <v>0</v>
      </c>
      <c r="BC3584" s="53">
        <f>ROUND(IFERROR(SUM(BB3584*(VLOOKUP(BA3584,API!1:1048576,13,FALSE))),0),2)</f>
        <v>0</v>
      </c>
    </row>
    <row r="3585" spans="18:55" x14ac:dyDescent="0.25">
      <c r="R3585" s="258"/>
      <c r="U3585">
        <f>ROUND(IFERROR(SUM(T3585*(VLOOKUP(S3585,API!1:1048576,13,FALSE))),0),2)</f>
        <v>0</v>
      </c>
      <c r="V3585">
        <f>ROUND(SUMIF(Investionen!A4:A5200,S3585,Investionen!G4:G5200),2)</f>
        <v>0</v>
      </c>
      <c r="BA3585" s="53"/>
      <c r="BB3585" s="53">
        <f>ROUND(SUMIF(Transaktionen!A4:A5200,BA3585,Transaktionen!B4:B5200),8)</f>
        <v>0</v>
      </c>
      <c r="BC3585" s="53">
        <f>ROUND(IFERROR(SUM(BB3585*(VLOOKUP(BA3585,API!1:1048576,13,FALSE))),0),2)</f>
        <v>0</v>
      </c>
    </row>
    <row r="3586" spans="18:55" x14ac:dyDescent="0.25">
      <c r="R3586" s="258"/>
      <c r="U3586">
        <f>ROUND(IFERROR(SUM(T3586*(VLOOKUP(S3586,API!1:1048576,13,FALSE))),0),2)</f>
        <v>0</v>
      </c>
      <c r="V3586">
        <f>ROUND(SUMIF(Investionen!A4:A5200,S3586,Investionen!G4:G5200),2)</f>
        <v>0</v>
      </c>
      <c r="BA3586" s="53"/>
      <c r="BB3586" s="53">
        <f>ROUND(SUMIF(Transaktionen!A4:A5200,BA3586,Transaktionen!B4:B5200),8)</f>
        <v>0</v>
      </c>
      <c r="BC3586" s="53">
        <f>ROUND(IFERROR(SUM(BB3586*(VLOOKUP(BA3586,API!1:1048576,13,FALSE))),0),2)</f>
        <v>0</v>
      </c>
    </row>
    <row r="3587" spans="18:55" x14ac:dyDescent="0.25">
      <c r="R3587" s="258"/>
      <c r="U3587">
        <f>ROUND(IFERROR(SUM(T3587*(VLOOKUP(S3587,API!1:1048576,13,FALSE))),0),2)</f>
        <v>0</v>
      </c>
      <c r="V3587">
        <f>ROUND(SUMIF(Investionen!A4:A5200,S3587,Investionen!G4:G5200),2)</f>
        <v>0</v>
      </c>
      <c r="BA3587" s="53"/>
      <c r="BB3587" s="53">
        <f>ROUND(SUMIF(Transaktionen!A4:A5200,BA3587,Transaktionen!B4:B5200),8)</f>
        <v>0</v>
      </c>
      <c r="BC3587" s="53">
        <f>ROUND(IFERROR(SUM(BB3587*(VLOOKUP(BA3587,API!1:1048576,13,FALSE))),0),2)</f>
        <v>0</v>
      </c>
    </row>
    <row r="3588" spans="18:55" x14ac:dyDescent="0.25">
      <c r="R3588" s="258"/>
      <c r="U3588">
        <f>ROUND(IFERROR(SUM(T3588*(VLOOKUP(S3588,API!1:1048576,13,FALSE))),0),2)</f>
        <v>0</v>
      </c>
      <c r="V3588">
        <f>ROUND(SUMIF(Investionen!A4:A5200,S3588,Investionen!G4:G5200),2)</f>
        <v>0</v>
      </c>
      <c r="BA3588" s="53"/>
      <c r="BB3588" s="53">
        <f>ROUND(SUMIF(Transaktionen!A4:A5200,BA3588,Transaktionen!B4:B5200),8)</f>
        <v>0</v>
      </c>
      <c r="BC3588" s="53">
        <f>ROUND(IFERROR(SUM(BB3588*(VLOOKUP(BA3588,API!1:1048576,13,FALSE))),0),2)</f>
        <v>0</v>
      </c>
    </row>
    <row r="3589" spans="18:55" x14ac:dyDescent="0.25">
      <c r="R3589" s="258"/>
      <c r="U3589">
        <f>ROUND(IFERROR(SUM(T3589*(VLOOKUP(S3589,API!1:1048576,13,FALSE))),0),2)</f>
        <v>0</v>
      </c>
      <c r="V3589">
        <f>ROUND(SUMIF(Investionen!A4:A5200,S3589,Investionen!G4:G5200),2)</f>
        <v>0</v>
      </c>
      <c r="BA3589" s="53"/>
      <c r="BB3589" s="53">
        <f>ROUND(SUMIF(Transaktionen!A4:A5200,BA3589,Transaktionen!B4:B5200),8)</f>
        <v>0</v>
      </c>
      <c r="BC3589" s="53">
        <f>ROUND(IFERROR(SUM(BB3589*(VLOOKUP(BA3589,API!1:1048576,13,FALSE))),0),2)</f>
        <v>0</v>
      </c>
    </row>
    <row r="3590" spans="18:55" x14ac:dyDescent="0.25">
      <c r="R3590" s="258"/>
      <c r="U3590">
        <f>ROUND(IFERROR(SUM(T3590*(VLOOKUP(S3590,API!1:1048576,13,FALSE))),0),2)</f>
        <v>0</v>
      </c>
      <c r="V3590">
        <f>ROUND(SUMIF(Investionen!A4:A5200,S3590,Investionen!G4:G5200),2)</f>
        <v>0</v>
      </c>
      <c r="BA3590" s="53"/>
      <c r="BB3590" s="53">
        <f>ROUND(SUMIF(Transaktionen!A4:A5200,BA3590,Transaktionen!B4:B5200),8)</f>
        <v>0</v>
      </c>
      <c r="BC3590" s="53">
        <f>ROUND(IFERROR(SUM(BB3590*(VLOOKUP(BA3590,API!1:1048576,13,FALSE))),0),2)</f>
        <v>0</v>
      </c>
    </row>
    <row r="3591" spans="18:55" x14ac:dyDescent="0.25">
      <c r="R3591" s="258"/>
      <c r="U3591">
        <f>ROUND(IFERROR(SUM(T3591*(VLOOKUP(S3591,API!1:1048576,13,FALSE))),0),2)</f>
        <v>0</v>
      </c>
      <c r="V3591">
        <f>ROUND(SUMIF(Investionen!A4:A5200,S3591,Investionen!G4:G5200),2)</f>
        <v>0</v>
      </c>
      <c r="BA3591" s="53"/>
      <c r="BB3591" s="53">
        <f>ROUND(SUMIF(Transaktionen!A4:A5200,BA3591,Transaktionen!B4:B5200),8)</f>
        <v>0</v>
      </c>
      <c r="BC3591" s="53">
        <f>ROUND(IFERROR(SUM(BB3591*(VLOOKUP(BA3591,API!1:1048576,13,FALSE))),0),2)</f>
        <v>0</v>
      </c>
    </row>
    <row r="3592" spans="18:55" x14ac:dyDescent="0.25">
      <c r="R3592" s="258"/>
      <c r="U3592">
        <f>ROUND(IFERROR(SUM(T3592*(VLOOKUP(S3592,API!1:1048576,13,FALSE))),0),2)</f>
        <v>0</v>
      </c>
      <c r="V3592">
        <f>ROUND(SUMIF(Investionen!A4:A5200,S3592,Investionen!G4:G5200),2)</f>
        <v>0</v>
      </c>
      <c r="BA3592" s="53"/>
      <c r="BB3592" s="53">
        <f>ROUND(SUMIF(Transaktionen!A4:A5200,BA3592,Transaktionen!B4:B5200),8)</f>
        <v>0</v>
      </c>
      <c r="BC3592" s="53">
        <f>ROUND(IFERROR(SUM(BB3592*(VLOOKUP(BA3592,API!1:1048576,13,FALSE))),0),2)</f>
        <v>0</v>
      </c>
    </row>
    <row r="3593" spans="18:55" x14ac:dyDescent="0.25">
      <c r="R3593" s="258"/>
      <c r="U3593">
        <f>ROUND(IFERROR(SUM(T3593*(VLOOKUP(S3593,API!1:1048576,13,FALSE))),0),2)</f>
        <v>0</v>
      </c>
      <c r="V3593">
        <f>ROUND(SUMIF(Investionen!A4:A5200,S3593,Investionen!G4:G5200),2)</f>
        <v>0</v>
      </c>
      <c r="BA3593" s="53"/>
      <c r="BB3593" s="53">
        <f>ROUND(SUMIF(Transaktionen!A4:A5200,BA3593,Transaktionen!B4:B5200),8)</f>
        <v>0</v>
      </c>
      <c r="BC3593" s="53">
        <f>ROUND(IFERROR(SUM(BB3593*(VLOOKUP(BA3593,API!1:1048576,13,FALSE))),0),2)</f>
        <v>0</v>
      </c>
    </row>
    <row r="3594" spans="18:55" x14ac:dyDescent="0.25">
      <c r="R3594" s="258"/>
      <c r="U3594">
        <f>ROUND(IFERROR(SUM(T3594*(VLOOKUP(S3594,API!1:1048576,13,FALSE))),0),2)</f>
        <v>0</v>
      </c>
      <c r="V3594">
        <f>ROUND(SUMIF(Investionen!A4:A5200,S3594,Investionen!G4:G5200),2)</f>
        <v>0</v>
      </c>
      <c r="BA3594" s="53"/>
      <c r="BB3594" s="53">
        <f>ROUND(SUMIF(Transaktionen!A4:A5200,BA3594,Transaktionen!B4:B5200),8)</f>
        <v>0</v>
      </c>
      <c r="BC3594" s="53">
        <f>ROUND(IFERROR(SUM(BB3594*(VLOOKUP(BA3594,API!1:1048576,13,FALSE))),0),2)</f>
        <v>0</v>
      </c>
    </row>
    <row r="3595" spans="18:55" x14ac:dyDescent="0.25">
      <c r="R3595" s="258"/>
      <c r="U3595">
        <f>ROUND(IFERROR(SUM(T3595*(VLOOKUP(S3595,API!1:1048576,13,FALSE))),0),2)</f>
        <v>0</v>
      </c>
      <c r="V3595">
        <f>ROUND(SUMIF(Investionen!A4:A5200,S3595,Investionen!G4:G5200),2)</f>
        <v>0</v>
      </c>
      <c r="BA3595" s="53"/>
      <c r="BB3595" s="53">
        <f>ROUND(SUMIF(Transaktionen!A4:A5200,BA3595,Transaktionen!B4:B5200),8)</f>
        <v>0</v>
      </c>
      <c r="BC3595" s="53">
        <f>ROUND(IFERROR(SUM(BB3595*(VLOOKUP(BA3595,API!1:1048576,13,FALSE))),0),2)</f>
        <v>0</v>
      </c>
    </row>
    <row r="3596" spans="18:55" x14ac:dyDescent="0.25">
      <c r="R3596" s="258"/>
      <c r="U3596">
        <f>ROUND(IFERROR(SUM(T3596*(VLOOKUP(S3596,API!1:1048576,13,FALSE))),0),2)</f>
        <v>0</v>
      </c>
      <c r="V3596">
        <f>ROUND(SUMIF(Investionen!A4:A5200,S3596,Investionen!G4:G5200),2)</f>
        <v>0</v>
      </c>
      <c r="BA3596" s="53"/>
      <c r="BB3596" s="53">
        <f>ROUND(SUMIF(Transaktionen!A4:A5200,BA3596,Transaktionen!B4:B5200),8)</f>
        <v>0</v>
      </c>
      <c r="BC3596" s="53">
        <f>ROUND(IFERROR(SUM(BB3596*(VLOOKUP(BA3596,API!1:1048576,13,FALSE))),0),2)</f>
        <v>0</v>
      </c>
    </row>
    <row r="3597" spans="18:55" x14ac:dyDescent="0.25">
      <c r="R3597" s="258"/>
      <c r="U3597">
        <f>ROUND(IFERROR(SUM(T3597*(VLOOKUP(S3597,API!1:1048576,13,FALSE))),0),2)</f>
        <v>0</v>
      </c>
      <c r="V3597">
        <f>ROUND(SUMIF(Investionen!A4:A5200,S3597,Investionen!G4:G5200),2)</f>
        <v>0</v>
      </c>
      <c r="BA3597" s="53"/>
      <c r="BB3597" s="53">
        <f>ROUND(SUMIF(Transaktionen!A4:A5200,BA3597,Transaktionen!B4:B5200),8)</f>
        <v>0</v>
      </c>
      <c r="BC3597" s="53">
        <f>ROUND(IFERROR(SUM(BB3597*(VLOOKUP(BA3597,API!1:1048576,13,FALSE))),0),2)</f>
        <v>0</v>
      </c>
    </row>
    <row r="3598" spans="18:55" x14ac:dyDescent="0.25">
      <c r="R3598" s="258"/>
      <c r="U3598">
        <f>ROUND(IFERROR(SUM(T3598*(VLOOKUP(S3598,API!1:1048576,13,FALSE))),0),2)</f>
        <v>0</v>
      </c>
      <c r="V3598">
        <f>ROUND(SUMIF(Investionen!A4:A5200,S3598,Investionen!G4:G5200),2)</f>
        <v>0</v>
      </c>
      <c r="BA3598" s="53"/>
      <c r="BB3598" s="53">
        <f>ROUND(SUMIF(Transaktionen!A4:A5200,BA3598,Transaktionen!B4:B5200),8)</f>
        <v>0</v>
      </c>
      <c r="BC3598" s="53">
        <f>ROUND(IFERROR(SUM(BB3598*(VLOOKUP(BA3598,API!1:1048576,13,FALSE))),0),2)</f>
        <v>0</v>
      </c>
    </row>
    <row r="3599" spans="18:55" x14ac:dyDescent="0.25">
      <c r="R3599" s="258"/>
      <c r="U3599">
        <f>ROUND(IFERROR(SUM(T3599*(VLOOKUP(S3599,API!1:1048576,13,FALSE))),0),2)</f>
        <v>0</v>
      </c>
      <c r="V3599">
        <f>ROUND(SUMIF(Investionen!A4:A5200,S3599,Investionen!G4:G5200),2)</f>
        <v>0</v>
      </c>
      <c r="BA3599" s="53"/>
      <c r="BB3599" s="53">
        <f>ROUND(SUMIF(Transaktionen!A4:A5200,BA3599,Transaktionen!B4:B5200),8)</f>
        <v>0</v>
      </c>
      <c r="BC3599" s="53">
        <f>ROUND(IFERROR(SUM(BB3599*(VLOOKUP(BA3599,API!1:1048576,13,FALSE))),0),2)</f>
        <v>0</v>
      </c>
    </row>
    <row r="3600" spans="18:55" x14ac:dyDescent="0.25">
      <c r="R3600" s="258"/>
      <c r="U3600">
        <f>ROUND(IFERROR(SUM(T3600*(VLOOKUP(S3600,API!1:1048576,13,FALSE))),0),2)</f>
        <v>0</v>
      </c>
      <c r="V3600">
        <f>ROUND(SUMIF(Investionen!A4:A5200,S3600,Investionen!G4:G5200),2)</f>
        <v>0</v>
      </c>
      <c r="BA3600" s="53"/>
      <c r="BB3600" s="53">
        <f>ROUND(SUMIF(Transaktionen!A4:A5200,BA3600,Transaktionen!B4:B5200),8)</f>
        <v>0</v>
      </c>
      <c r="BC3600" s="53">
        <f>ROUND(IFERROR(SUM(BB3600*(VLOOKUP(BA3600,API!1:1048576,13,FALSE))),0),2)</f>
        <v>0</v>
      </c>
    </row>
    <row r="3601" spans="18:55" x14ac:dyDescent="0.25">
      <c r="R3601" s="258"/>
      <c r="U3601">
        <f>ROUND(IFERROR(SUM(T3601*(VLOOKUP(S3601,API!1:1048576,13,FALSE))),0),2)</f>
        <v>0</v>
      </c>
      <c r="V3601">
        <f>ROUND(SUMIF(Investionen!A4:A5200,S3601,Investionen!G4:G5200),2)</f>
        <v>0</v>
      </c>
      <c r="BA3601" s="53"/>
      <c r="BB3601" s="53">
        <f>ROUND(SUMIF(Transaktionen!A4:A5200,BA3601,Transaktionen!B4:B5200),8)</f>
        <v>0</v>
      </c>
      <c r="BC3601" s="53">
        <f>ROUND(IFERROR(SUM(BB3601*(VLOOKUP(BA3601,API!1:1048576,13,FALSE))),0),2)</f>
        <v>0</v>
      </c>
    </row>
    <row r="3602" spans="18:55" x14ac:dyDescent="0.25">
      <c r="R3602" s="258"/>
      <c r="U3602">
        <f>ROUND(IFERROR(SUM(T3602*(VLOOKUP(S3602,API!1:1048576,13,FALSE))),0),2)</f>
        <v>0</v>
      </c>
      <c r="V3602">
        <f>ROUND(SUMIF(Investionen!A4:A5200,S3602,Investionen!G4:G5200),2)</f>
        <v>0</v>
      </c>
      <c r="BA3602" s="53"/>
      <c r="BB3602" s="53">
        <f>ROUND(SUMIF(Transaktionen!A4:A5200,BA3602,Transaktionen!B4:B5200),8)</f>
        <v>0</v>
      </c>
      <c r="BC3602" s="53">
        <f>ROUND(IFERROR(SUM(BB3602*(VLOOKUP(BA3602,API!1:1048576,13,FALSE))),0),2)</f>
        <v>0</v>
      </c>
    </row>
    <row r="3603" spans="18:55" x14ac:dyDescent="0.25">
      <c r="R3603" s="258"/>
      <c r="U3603">
        <f>ROUND(IFERROR(SUM(T3603*(VLOOKUP(S3603,API!1:1048576,13,FALSE))),0),2)</f>
        <v>0</v>
      </c>
      <c r="V3603">
        <f>ROUND(SUMIF(Investionen!A4:A5200,S3603,Investionen!G4:G5200),2)</f>
        <v>0</v>
      </c>
      <c r="BA3603" s="53"/>
      <c r="BB3603" s="53">
        <f>ROUND(SUMIF(Transaktionen!A4:A5200,BA3603,Transaktionen!B4:B5200),8)</f>
        <v>0</v>
      </c>
      <c r="BC3603" s="53">
        <f>ROUND(IFERROR(SUM(BB3603*(VLOOKUP(BA3603,API!1:1048576,13,FALSE))),0),2)</f>
        <v>0</v>
      </c>
    </row>
    <row r="3604" spans="18:55" x14ac:dyDescent="0.25">
      <c r="R3604" s="258"/>
      <c r="U3604">
        <f>ROUND(IFERROR(SUM(T3604*(VLOOKUP(S3604,API!1:1048576,13,FALSE))),0),2)</f>
        <v>0</v>
      </c>
      <c r="V3604">
        <f>ROUND(SUMIF(Investionen!A4:A5200,S3604,Investionen!G4:G5200),2)</f>
        <v>0</v>
      </c>
      <c r="BA3604" s="53"/>
      <c r="BB3604" s="53">
        <f>ROUND(SUMIF(Transaktionen!A4:A5200,BA3604,Transaktionen!B4:B5200),8)</f>
        <v>0</v>
      </c>
      <c r="BC3604" s="53">
        <f>ROUND(IFERROR(SUM(BB3604*(VLOOKUP(BA3604,API!1:1048576,13,FALSE))),0),2)</f>
        <v>0</v>
      </c>
    </row>
    <row r="3605" spans="18:55" x14ac:dyDescent="0.25">
      <c r="R3605" s="258"/>
      <c r="U3605">
        <f>ROUND(IFERROR(SUM(T3605*(VLOOKUP(S3605,API!1:1048576,13,FALSE))),0),2)</f>
        <v>0</v>
      </c>
      <c r="V3605">
        <f>ROUND(SUMIF(Investionen!A4:A5200,S3605,Investionen!G4:G5200),2)</f>
        <v>0</v>
      </c>
      <c r="BA3605" s="53"/>
      <c r="BB3605" s="53">
        <f>ROUND(SUMIF(Transaktionen!A4:A5200,BA3605,Transaktionen!B4:B5200),8)</f>
        <v>0</v>
      </c>
      <c r="BC3605" s="53">
        <f>ROUND(IFERROR(SUM(BB3605*(VLOOKUP(BA3605,API!1:1048576,13,FALSE))),0),2)</f>
        <v>0</v>
      </c>
    </row>
    <row r="3606" spans="18:55" x14ac:dyDescent="0.25">
      <c r="R3606" s="258"/>
      <c r="U3606">
        <f>ROUND(IFERROR(SUM(T3606*(VLOOKUP(S3606,API!1:1048576,13,FALSE))),0),2)</f>
        <v>0</v>
      </c>
      <c r="V3606">
        <f>ROUND(SUMIF(Investionen!A4:A5200,S3606,Investionen!G4:G5200),2)</f>
        <v>0</v>
      </c>
      <c r="BA3606" s="53"/>
      <c r="BB3606" s="53">
        <f>ROUND(SUMIF(Transaktionen!A4:A5200,BA3606,Transaktionen!B4:B5200),8)</f>
        <v>0</v>
      </c>
      <c r="BC3606" s="53">
        <f>ROUND(IFERROR(SUM(BB3606*(VLOOKUP(BA3606,API!1:1048576,13,FALSE))),0),2)</f>
        <v>0</v>
      </c>
    </row>
    <row r="3607" spans="18:55" x14ac:dyDescent="0.25">
      <c r="R3607" s="258"/>
      <c r="U3607">
        <f>ROUND(IFERROR(SUM(T3607*(VLOOKUP(S3607,API!1:1048576,13,FALSE))),0),2)</f>
        <v>0</v>
      </c>
      <c r="V3607">
        <f>ROUND(SUMIF(Investionen!A4:A5200,S3607,Investionen!G4:G5200),2)</f>
        <v>0</v>
      </c>
      <c r="BA3607" s="53"/>
      <c r="BB3607" s="53">
        <f>ROUND(SUMIF(Transaktionen!A4:A5200,BA3607,Transaktionen!B4:B5200),8)</f>
        <v>0</v>
      </c>
      <c r="BC3607" s="53">
        <f>ROUND(IFERROR(SUM(BB3607*(VLOOKUP(BA3607,API!1:1048576,13,FALSE))),0),2)</f>
        <v>0</v>
      </c>
    </row>
    <row r="3608" spans="18:55" x14ac:dyDescent="0.25">
      <c r="R3608" s="258"/>
      <c r="U3608">
        <f>ROUND(IFERROR(SUM(T3608*(VLOOKUP(S3608,API!1:1048576,13,FALSE))),0),2)</f>
        <v>0</v>
      </c>
      <c r="V3608">
        <f>ROUND(SUMIF(Investionen!A4:A5200,S3608,Investionen!G4:G5200),2)</f>
        <v>0</v>
      </c>
      <c r="BA3608" s="53"/>
      <c r="BB3608" s="53">
        <f>ROUND(SUMIF(Transaktionen!A4:A5200,BA3608,Transaktionen!B4:B5200),8)</f>
        <v>0</v>
      </c>
      <c r="BC3608" s="53">
        <f>ROUND(IFERROR(SUM(BB3608*(VLOOKUP(BA3608,API!1:1048576,13,FALSE))),0),2)</f>
        <v>0</v>
      </c>
    </row>
    <row r="3609" spans="18:55" x14ac:dyDescent="0.25">
      <c r="R3609" s="258"/>
      <c r="U3609">
        <f>ROUND(IFERROR(SUM(T3609*(VLOOKUP(S3609,API!1:1048576,13,FALSE))),0),2)</f>
        <v>0</v>
      </c>
      <c r="V3609">
        <f>ROUND(SUMIF(Investionen!A4:A5200,S3609,Investionen!G4:G5200),2)</f>
        <v>0</v>
      </c>
      <c r="BA3609" s="53"/>
      <c r="BB3609" s="53">
        <f>ROUND(SUMIF(Transaktionen!A4:A5200,BA3609,Transaktionen!B4:B5200),8)</f>
        <v>0</v>
      </c>
      <c r="BC3609" s="53">
        <f>ROUND(IFERROR(SUM(BB3609*(VLOOKUP(BA3609,API!1:1048576,13,FALSE))),0),2)</f>
        <v>0</v>
      </c>
    </row>
    <row r="3610" spans="18:55" x14ac:dyDescent="0.25">
      <c r="R3610" s="258"/>
      <c r="U3610">
        <f>ROUND(IFERROR(SUM(T3610*(VLOOKUP(S3610,API!1:1048576,13,FALSE))),0),2)</f>
        <v>0</v>
      </c>
      <c r="V3610">
        <f>ROUND(SUMIF(Investionen!A4:A5200,S3610,Investionen!G4:G5200),2)</f>
        <v>0</v>
      </c>
      <c r="BA3610" s="53"/>
      <c r="BB3610" s="53">
        <f>ROUND(SUMIF(Transaktionen!A4:A5200,BA3610,Transaktionen!B4:B5200),8)</f>
        <v>0</v>
      </c>
      <c r="BC3610" s="53">
        <f>ROUND(IFERROR(SUM(BB3610*(VLOOKUP(BA3610,API!1:1048576,13,FALSE))),0),2)</f>
        <v>0</v>
      </c>
    </row>
    <row r="3611" spans="18:55" x14ac:dyDescent="0.25">
      <c r="R3611" s="258"/>
      <c r="U3611">
        <f>ROUND(IFERROR(SUM(T3611*(VLOOKUP(S3611,API!1:1048576,13,FALSE))),0),2)</f>
        <v>0</v>
      </c>
      <c r="V3611">
        <f>ROUND(SUMIF(Investionen!A4:A5200,S3611,Investionen!G4:G5200),2)</f>
        <v>0</v>
      </c>
      <c r="BA3611" s="53"/>
      <c r="BB3611" s="53">
        <f>ROUND(SUMIF(Transaktionen!A4:A5200,BA3611,Transaktionen!B4:B5200),8)</f>
        <v>0</v>
      </c>
      <c r="BC3611" s="53">
        <f>ROUND(IFERROR(SUM(BB3611*(VLOOKUP(BA3611,API!1:1048576,13,FALSE))),0),2)</f>
        <v>0</v>
      </c>
    </row>
    <row r="3612" spans="18:55" x14ac:dyDescent="0.25">
      <c r="R3612" s="258"/>
      <c r="U3612">
        <f>ROUND(IFERROR(SUM(T3612*(VLOOKUP(S3612,API!1:1048576,13,FALSE))),0),2)</f>
        <v>0</v>
      </c>
      <c r="V3612">
        <f>ROUND(SUMIF(Investionen!A4:A5200,S3612,Investionen!G4:G5200),2)</f>
        <v>0</v>
      </c>
      <c r="BA3612" s="53"/>
      <c r="BB3612" s="53">
        <f>ROUND(SUMIF(Transaktionen!A4:A5200,BA3612,Transaktionen!B4:B5200),8)</f>
        <v>0</v>
      </c>
      <c r="BC3612" s="53">
        <f>ROUND(IFERROR(SUM(BB3612*(VLOOKUP(BA3612,API!1:1048576,13,FALSE))),0),2)</f>
        <v>0</v>
      </c>
    </row>
    <row r="3613" spans="18:55" x14ac:dyDescent="0.25">
      <c r="R3613" s="258"/>
      <c r="U3613">
        <f>ROUND(IFERROR(SUM(T3613*(VLOOKUP(S3613,API!1:1048576,13,FALSE))),0),2)</f>
        <v>0</v>
      </c>
      <c r="V3613">
        <f>ROUND(SUMIF(Investionen!A4:A5200,S3613,Investionen!G4:G5200),2)</f>
        <v>0</v>
      </c>
      <c r="BA3613" s="53"/>
      <c r="BB3613" s="53">
        <f>ROUND(SUMIF(Transaktionen!A4:A5200,BA3613,Transaktionen!B4:B5200),8)</f>
        <v>0</v>
      </c>
      <c r="BC3613" s="53">
        <f>ROUND(IFERROR(SUM(BB3613*(VLOOKUP(BA3613,API!1:1048576,13,FALSE))),0),2)</f>
        <v>0</v>
      </c>
    </row>
    <row r="3614" spans="18:55" x14ac:dyDescent="0.25">
      <c r="R3614" s="258"/>
      <c r="U3614">
        <f>ROUND(IFERROR(SUM(T3614*(VLOOKUP(S3614,API!1:1048576,13,FALSE))),0),2)</f>
        <v>0</v>
      </c>
      <c r="V3614">
        <f>ROUND(SUMIF(Investionen!A4:A5200,S3614,Investionen!G4:G5200),2)</f>
        <v>0</v>
      </c>
      <c r="BA3614" s="53"/>
      <c r="BB3614" s="53">
        <f>ROUND(SUMIF(Transaktionen!A4:A5200,BA3614,Transaktionen!B4:B5200),8)</f>
        <v>0</v>
      </c>
      <c r="BC3614" s="53">
        <f>ROUND(IFERROR(SUM(BB3614*(VLOOKUP(BA3614,API!1:1048576,13,FALSE))),0),2)</f>
        <v>0</v>
      </c>
    </row>
    <row r="3615" spans="18:55" x14ac:dyDescent="0.25">
      <c r="R3615" s="258"/>
      <c r="U3615">
        <f>ROUND(IFERROR(SUM(T3615*(VLOOKUP(S3615,API!1:1048576,13,FALSE))),0),2)</f>
        <v>0</v>
      </c>
      <c r="V3615">
        <f>ROUND(SUMIF(Investionen!A4:A5200,S3615,Investionen!G4:G5200),2)</f>
        <v>0</v>
      </c>
      <c r="BA3615" s="53"/>
      <c r="BB3615" s="53">
        <f>ROUND(SUMIF(Transaktionen!A4:A5200,BA3615,Transaktionen!B4:B5200),8)</f>
        <v>0</v>
      </c>
      <c r="BC3615" s="53">
        <f>ROUND(IFERROR(SUM(BB3615*(VLOOKUP(BA3615,API!1:1048576,13,FALSE))),0),2)</f>
        <v>0</v>
      </c>
    </row>
    <row r="3616" spans="18:55" x14ac:dyDescent="0.25">
      <c r="R3616" s="258"/>
      <c r="U3616">
        <f>ROUND(IFERROR(SUM(T3616*(VLOOKUP(S3616,API!1:1048576,13,FALSE))),0),2)</f>
        <v>0</v>
      </c>
      <c r="V3616">
        <f>ROUND(SUMIF(Investionen!A4:A5200,S3616,Investionen!G4:G5200),2)</f>
        <v>0</v>
      </c>
      <c r="BA3616" s="53"/>
      <c r="BB3616" s="53">
        <f>ROUND(SUMIF(Transaktionen!A4:A5200,BA3616,Transaktionen!B4:B5200),8)</f>
        <v>0</v>
      </c>
      <c r="BC3616" s="53">
        <f>ROUND(IFERROR(SUM(BB3616*(VLOOKUP(BA3616,API!1:1048576,13,FALSE))),0),2)</f>
        <v>0</v>
      </c>
    </row>
    <row r="3617" spans="18:55" x14ac:dyDescent="0.25">
      <c r="R3617" s="258"/>
      <c r="U3617">
        <f>ROUND(IFERROR(SUM(T3617*(VLOOKUP(S3617,API!1:1048576,13,FALSE))),0),2)</f>
        <v>0</v>
      </c>
      <c r="V3617">
        <f>ROUND(SUMIF(Investionen!A4:A5200,S3617,Investionen!G4:G5200),2)</f>
        <v>0</v>
      </c>
      <c r="BA3617" s="53"/>
      <c r="BB3617" s="53">
        <f>ROUND(SUMIF(Transaktionen!A4:A5200,BA3617,Transaktionen!B4:B5200),8)</f>
        <v>0</v>
      </c>
      <c r="BC3617" s="53">
        <f>ROUND(IFERROR(SUM(BB3617*(VLOOKUP(BA3617,API!1:1048576,13,FALSE))),0),2)</f>
        <v>0</v>
      </c>
    </row>
    <row r="3618" spans="18:55" x14ac:dyDescent="0.25">
      <c r="R3618" s="258"/>
      <c r="U3618">
        <f>ROUND(IFERROR(SUM(T3618*(VLOOKUP(S3618,API!1:1048576,13,FALSE))),0),2)</f>
        <v>0</v>
      </c>
      <c r="V3618">
        <f>ROUND(SUMIF(Investionen!A4:A5200,S3618,Investionen!G4:G5200),2)</f>
        <v>0</v>
      </c>
      <c r="BA3618" s="53"/>
      <c r="BB3618" s="53">
        <f>ROUND(SUMIF(Transaktionen!A4:A5200,BA3618,Transaktionen!B4:B5200),8)</f>
        <v>0</v>
      </c>
      <c r="BC3618" s="53">
        <f>ROUND(IFERROR(SUM(BB3618*(VLOOKUP(BA3618,API!1:1048576,13,FALSE))),0),2)</f>
        <v>0</v>
      </c>
    </row>
    <row r="3619" spans="18:55" x14ac:dyDescent="0.25">
      <c r="R3619" s="258"/>
      <c r="U3619">
        <f>ROUND(IFERROR(SUM(T3619*(VLOOKUP(S3619,API!1:1048576,13,FALSE))),0),2)</f>
        <v>0</v>
      </c>
      <c r="V3619">
        <f>ROUND(SUMIF(Investionen!A4:A5200,S3619,Investionen!G4:G5200),2)</f>
        <v>0</v>
      </c>
      <c r="BA3619" s="53"/>
      <c r="BB3619" s="53">
        <f>ROUND(SUMIF(Transaktionen!A4:A5200,BA3619,Transaktionen!B4:B5200),8)</f>
        <v>0</v>
      </c>
      <c r="BC3619" s="53">
        <f>ROUND(IFERROR(SUM(BB3619*(VLOOKUP(BA3619,API!1:1048576,13,FALSE))),0),2)</f>
        <v>0</v>
      </c>
    </row>
    <row r="3620" spans="18:55" x14ac:dyDescent="0.25">
      <c r="R3620" s="258"/>
      <c r="U3620">
        <f>ROUND(IFERROR(SUM(T3620*(VLOOKUP(S3620,API!1:1048576,13,FALSE))),0),2)</f>
        <v>0</v>
      </c>
      <c r="V3620">
        <f>ROUND(SUMIF(Investionen!A4:A5200,S3620,Investionen!G4:G5200),2)</f>
        <v>0</v>
      </c>
      <c r="BA3620" s="53"/>
      <c r="BB3620" s="53">
        <f>ROUND(SUMIF(Transaktionen!A4:A5200,BA3620,Transaktionen!B4:B5200),8)</f>
        <v>0</v>
      </c>
      <c r="BC3620" s="53">
        <f>ROUND(IFERROR(SUM(BB3620*(VLOOKUP(BA3620,API!1:1048576,13,FALSE))),0),2)</f>
        <v>0</v>
      </c>
    </row>
    <row r="3621" spans="18:55" x14ac:dyDescent="0.25">
      <c r="R3621" s="258"/>
      <c r="U3621">
        <f>ROUND(IFERROR(SUM(T3621*(VLOOKUP(S3621,API!1:1048576,13,FALSE))),0),2)</f>
        <v>0</v>
      </c>
      <c r="V3621">
        <f>ROUND(SUMIF(Investionen!A4:A5200,S3621,Investionen!G4:G5200),2)</f>
        <v>0</v>
      </c>
      <c r="BA3621" s="53"/>
      <c r="BB3621" s="53">
        <f>ROUND(SUMIF(Transaktionen!A4:A5200,BA3621,Transaktionen!B4:B5200),8)</f>
        <v>0</v>
      </c>
      <c r="BC3621" s="53">
        <f>ROUND(IFERROR(SUM(BB3621*(VLOOKUP(BA3621,API!1:1048576,13,FALSE))),0),2)</f>
        <v>0</v>
      </c>
    </row>
    <row r="3622" spans="18:55" x14ac:dyDescent="0.25">
      <c r="R3622" s="258"/>
      <c r="U3622">
        <f>ROUND(IFERROR(SUM(T3622*(VLOOKUP(S3622,API!1:1048576,13,FALSE))),0),2)</f>
        <v>0</v>
      </c>
      <c r="V3622">
        <f>ROUND(SUMIF(Investionen!A4:A5200,S3622,Investionen!G4:G5200),2)</f>
        <v>0</v>
      </c>
      <c r="BA3622" s="53"/>
      <c r="BB3622" s="53">
        <f>ROUND(SUMIF(Transaktionen!A4:A5200,BA3622,Transaktionen!B4:B5200),8)</f>
        <v>0</v>
      </c>
      <c r="BC3622" s="53">
        <f>ROUND(IFERROR(SUM(BB3622*(VLOOKUP(BA3622,API!1:1048576,13,FALSE))),0),2)</f>
        <v>0</v>
      </c>
    </row>
    <row r="3623" spans="18:55" x14ac:dyDescent="0.25">
      <c r="R3623" s="258"/>
      <c r="U3623">
        <f>ROUND(IFERROR(SUM(T3623*(VLOOKUP(S3623,API!1:1048576,13,FALSE))),0),2)</f>
        <v>0</v>
      </c>
      <c r="V3623">
        <f>ROUND(SUMIF(Investionen!A4:A5200,S3623,Investionen!G4:G5200),2)</f>
        <v>0</v>
      </c>
      <c r="BA3623" s="53"/>
      <c r="BB3623" s="53">
        <f>ROUND(SUMIF(Transaktionen!A4:A5200,BA3623,Transaktionen!B4:B5200),8)</f>
        <v>0</v>
      </c>
      <c r="BC3623" s="53">
        <f>ROUND(IFERROR(SUM(BB3623*(VLOOKUP(BA3623,API!1:1048576,13,FALSE))),0),2)</f>
        <v>0</v>
      </c>
    </row>
    <row r="3624" spans="18:55" x14ac:dyDescent="0.25">
      <c r="R3624" s="258"/>
      <c r="U3624">
        <f>ROUND(IFERROR(SUM(T3624*(VLOOKUP(S3624,API!1:1048576,13,FALSE))),0),2)</f>
        <v>0</v>
      </c>
      <c r="V3624">
        <f>ROUND(SUMIF(Investionen!A4:A5200,S3624,Investionen!G4:G5200),2)</f>
        <v>0</v>
      </c>
      <c r="BA3624" s="53"/>
      <c r="BB3624" s="53">
        <f>ROUND(SUMIF(Transaktionen!A4:A5200,BA3624,Transaktionen!B4:B5200),8)</f>
        <v>0</v>
      </c>
      <c r="BC3624" s="53">
        <f>ROUND(IFERROR(SUM(BB3624*(VLOOKUP(BA3624,API!1:1048576,13,FALSE))),0),2)</f>
        <v>0</v>
      </c>
    </row>
    <row r="3625" spans="18:55" x14ac:dyDescent="0.25">
      <c r="R3625" s="258"/>
      <c r="U3625">
        <f>ROUND(IFERROR(SUM(T3625*(VLOOKUP(S3625,API!1:1048576,13,FALSE))),0),2)</f>
        <v>0</v>
      </c>
      <c r="V3625">
        <f>ROUND(SUMIF(Investionen!A4:A5200,S3625,Investionen!G4:G5200),2)</f>
        <v>0</v>
      </c>
      <c r="BA3625" s="53"/>
      <c r="BB3625" s="53">
        <f>ROUND(SUMIF(Transaktionen!A4:A5200,BA3625,Transaktionen!B4:B5200),8)</f>
        <v>0</v>
      </c>
      <c r="BC3625" s="53">
        <f>ROUND(IFERROR(SUM(BB3625*(VLOOKUP(BA3625,API!1:1048576,13,FALSE))),0),2)</f>
        <v>0</v>
      </c>
    </row>
    <row r="3626" spans="18:55" x14ac:dyDescent="0.25">
      <c r="R3626" s="258"/>
      <c r="U3626">
        <f>ROUND(IFERROR(SUM(T3626*(VLOOKUP(S3626,API!1:1048576,13,FALSE))),0),2)</f>
        <v>0</v>
      </c>
      <c r="V3626">
        <f>ROUND(SUMIF(Investionen!A4:A5200,S3626,Investionen!G4:G5200),2)</f>
        <v>0</v>
      </c>
      <c r="BA3626" s="53"/>
      <c r="BB3626" s="53">
        <f>ROUND(SUMIF(Transaktionen!A4:A5200,BA3626,Transaktionen!B4:B5200),8)</f>
        <v>0</v>
      </c>
      <c r="BC3626" s="53">
        <f>ROUND(IFERROR(SUM(BB3626*(VLOOKUP(BA3626,API!1:1048576,13,FALSE))),0),2)</f>
        <v>0</v>
      </c>
    </row>
    <row r="3627" spans="18:55" x14ac:dyDescent="0.25">
      <c r="R3627" s="258"/>
      <c r="U3627">
        <f>ROUND(IFERROR(SUM(T3627*(VLOOKUP(S3627,API!1:1048576,13,FALSE))),0),2)</f>
        <v>0</v>
      </c>
      <c r="V3627">
        <f>ROUND(SUMIF(Investionen!A4:A5200,S3627,Investionen!G4:G5200),2)</f>
        <v>0</v>
      </c>
      <c r="BA3627" s="53"/>
      <c r="BB3627" s="53">
        <f>ROUND(SUMIF(Transaktionen!A4:A5200,BA3627,Transaktionen!B4:B5200),8)</f>
        <v>0</v>
      </c>
      <c r="BC3627" s="53">
        <f>ROUND(IFERROR(SUM(BB3627*(VLOOKUP(BA3627,API!1:1048576,13,FALSE))),0),2)</f>
        <v>0</v>
      </c>
    </row>
    <row r="3628" spans="18:55" x14ac:dyDescent="0.25">
      <c r="R3628" s="258"/>
      <c r="U3628">
        <f>ROUND(IFERROR(SUM(T3628*(VLOOKUP(S3628,API!1:1048576,13,FALSE))),0),2)</f>
        <v>0</v>
      </c>
      <c r="V3628">
        <f>ROUND(SUMIF(Investionen!A4:A5200,S3628,Investionen!G4:G5200),2)</f>
        <v>0</v>
      </c>
      <c r="BA3628" s="53"/>
      <c r="BB3628" s="53">
        <f>ROUND(SUMIF(Transaktionen!A4:A5200,BA3628,Transaktionen!B4:B5200),8)</f>
        <v>0</v>
      </c>
      <c r="BC3628" s="53">
        <f>ROUND(IFERROR(SUM(BB3628*(VLOOKUP(BA3628,API!1:1048576,13,FALSE))),0),2)</f>
        <v>0</v>
      </c>
    </row>
    <row r="3629" spans="18:55" x14ac:dyDescent="0.25">
      <c r="R3629" s="258"/>
      <c r="U3629">
        <f>ROUND(IFERROR(SUM(T3629*(VLOOKUP(S3629,API!1:1048576,13,FALSE))),0),2)</f>
        <v>0</v>
      </c>
      <c r="V3629">
        <f>ROUND(SUMIF(Investionen!A4:A5200,S3629,Investionen!G4:G5200),2)</f>
        <v>0</v>
      </c>
      <c r="BA3629" s="53"/>
      <c r="BB3629" s="53">
        <f>ROUND(SUMIF(Transaktionen!A4:A5200,BA3629,Transaktionen!B4:B5200),8)</f>
        <v>0</v>
      </c>
      <c r="BC3629" s="53">
        <f>ROUND(IFERROR(SUM(BB3629*(VLOOKUP(BA3629,API!1:1048576,13,FALSE))),0),2)</f>
        <v>0</v>
      </c>
    </row>
    <row r="3630" spans="18:55" x14ac:dyDescent="0.25">
      <c r="R3630" s="258"/>
      <c r="U3630">
        <f>ROUND(IFERROR(SUM(T3630*(VLOOKUP(S3630,API!1:1048576,13,FALSE))),0),2)</f>
        <v>0</v>
      </c>
      <c r="V3630">
        <f>ROUND(SUMIF(Investionen!A4:A5200,S3630,Investionen!G4:G5200),2)</f>
        <v>0</v>
      </c>
      <c r="BA3630" s="53"/>
      <c r="BB3630" s="53">
        <f>ROUND(SUMIF(Transaktionen!A4:A5200,BA3630,Transaktionen!B4:B5200),8)</f>
        <v>0</v>
      </c>
      <c r="BC3630" s="53">
        <f>ROUND(IFERROR(SUM(BB3630*(VLOOKUP(BA3630,API!1:1048576,13,FALSE))),0),2)</f>
        <v>0</v>
      </c>
    </row>
    <row r="3631" spans="18:55" x14ac:dyDescent="0.25">
      <c r="R3631" s="258"/>
      <c r="U3631">
        <f>ROUND(IFERROR(SUM(T3631*(VLOOKUP(S3631,API!1:1048576,13,FALSE))),0),2)</f>
        <v>0</v>
      </c>
      <c r="V3631">
        <f>ROUND(SUMIF(Investionen!A4:A5200,S3631,Investionen!G4:G5200),2)</f>
        <v>0</v>
      </c>
      <c r="BA3631" s="53"/>
      <c r="BB3631" s="53">
        <f>ROUND(SUMIF(Transaktionen!A4:A5200,BA3631,Transaktionen!B4:B5200),8)</f>
        <v>0</v>
      </c>
      <c r="BC3631" s="53">
        <f>ROUND(IFERROR(SUM(BB3631*(VLOOKUP(BA3631,API!1:1048576,13,FALSE))),0),2)</f>
        <v>0</v>
      </c>
    </row>
    <row r="3632" spans="18:55" x14ac:dyDescent="0.25">
      <c r="R3632" s="258"/>
      <c r="U3632">
        <f>ROUND(IFERROR(SUM(T3632*(VLOOKUP(S3632,API!1:1048576,13,FALSE))),0),2)</f>
        <v>0</v>
      </c>
      <c r="V3632">
        <f>ROUND(SUMIF(Investionen!A4:A5200,S3632,Investionen!G4:G5200),2)</f>
        <v>0</v>
      </c>
      <c r="BA3632" s="53"/>
      <c r="BB3632" s="53">
        <f>ROUND(SUMIF(Transaktionen!A4:A5200,BA3632,Transaktionen!B4:B5200),8)</f>
        <v>0</v>
      </c>
      <c r="BC3632" s="53">
        <f>ROUND(IFERROR(SUM(BB3632*(VLOOKUP(BA3632,API!1:1048576,13,FALSE))),0),2)</f>
        <v>0</v>
      </c>
    </row>
    <row r="3633" spans="18:55" x14ac:dyDescent="0.25">
      <c r="R3633" s="258"/>
      <c r="U3633">
        <f>ROUND(IFERROR(SUM(T3633*(VLOOKUP(S3633,API!1:1048576,13,FALSE))),0),2)</f>
        <v>0</v>
      </c>
      <c r="V3633">
        <f>ROUND(SUMIF(Investionen!A4:A5200,S3633,Investionen!G4:G5200),2)</f>
        <v>0</v>
      </c>
      <c r="BA3633" s="53"/>
      <c r="BB3633" s="53">
        <f>ROUND(SUMIF(Transaktionen!A4:A5200,BA3633,Transaktionen!B4:B5200),8)</f>
        <v>0</v>
      </c>
      <c r="BC3633" s="53">
        <f>ROUND(IFERROR(SUM(BB3633*(VLOOKUP(BA3633,API!1:1048576,13,FALSE))),0),2)</f>
        <v>0</v>
      </c>
    </row>
    <row r="3634" spans="18:55" x14ac:dyDescent="0.25">
      <c r="R3634" s="258"/>
      <c r="U3634">
        <f>ROUND(IFERROR(SUM(T3634*(VLOOKUP(S3634,API!1:1048576,13,FALSE))),0),2)</f>
        <v>0</v>
      </c>
      <c r="V3634">
        <f>ROUND(SUMIF(Investionen!A4:A5200,S3634,Investionen!G4:G5200),2)</f>
        <v>0</v>
      </c>
      <c r="BA3634" s="53"/>
      <c r="BB3634" s="53">
        <f>ROUND(SUMIF(Transaktionen!A4:A5200,BA3634,Transaktionen!B4:B5200),8)</f>
        <v>0</v>
      </c>
      <c r="BC3634" s="53">
        <f>ROUND(IFERROR(SUM(BB3634*(VLOOKUP(BA3634,API!1:1048576,13,FALSE))),0),2)</f>
        <v>0</v>
      </c>
    </row>
    <row r="3635" spans="18:55" x14ac:dyDescent="0.25">
      <c r="R3635" s="258"/>
      <c r="U3635">
        <f>ROUND(IFERROR(SUM(T3635*(VLOOKUP(S3635,API!1:1048576,13,FALSE))),0),2)</f>
        <v>0</v>
      </c>
      <c r="V3635">
        <f>ROUND(SUMIF(Investionen!A4:A5200,S3635,Investionen!G4:G5200),2)</f>
        <v>0</v>
      </c>
      <c r="BA3635" s="53"/>
      <c r="BB3635" s="53">
        <f>ROUND(SUMIF(Transaktionen!A4:A5200,BA3635,Transaktionen!B4:B5200),8)</f>
        <v>0</v>
      </c>
      <c r="BC3635" s="53">
        <f>ROUND(IFERROR(SUM(BB3635*(VLOOKUP(BA3635,API!1:1048576,13,FALSE))),0),2)</f>
        <v>0</v>
      </c>
    </row>
    <row r="3636" spans="18:55" x14ac:dyDescent="0.25">
      <c r="R3636" s="258"/>
      <c r="U3636">
        <f>ROUND(IFERROR(SUM(T3636*(VLOOKUP(S3636,API!1:1048576,13,FALSE))),0),2)</f>
        <v>0</v>
      </c>
      <c r="V3636">
        <f>ROUND(SUMIF(Investionen!A4:A5200,S3636,Investionen!G4:G5200),2)</f>
        <v>0</v>
      </c>
      <c r="BA3636" s="53"/>
      <c r="BB3636" s="53">
        <f>ROUND(SUMIF(Transaktionen!A4:A5200,BA3636,Transaktionen!B4:B5200),8)</f>
        <v>0</v>
      </c>
      <c r="BC3636" s="53">
        <f>ROUND(IFERROR(SUM(BB3636*(VLOOKUP(BA3636,API!1:1048576,13,FALSE))),0),2)</f>
        <v>0</v>
      </c>
    </row>
    <row r="3637" spans="18:55" x14ac:dyDescent="0.25">
      <c r="R3637" s="258"/>
      <c r="U3637">
        <f>ROUND(IFERROR(SUM(T3637*(VLOOKUP(S3637,API!1:1048576,13,FALSE))),0),2)</f>
        <v>0</v>
      </c>
      <c r="V3637">
        <f>ROUND(SUMIF(Investionen!A4:A5200,S3637,Investionen!G4:G5200),2)</f>
        <v>0</v>
      </c>
      <c r="BA3637" s="53"/>
      <c r="BB3637" s="53">
        <f>ROUND(SUMIF(Transaktionen!A4:A5200,BA3637,Transaktionen!B4:B5200),8)</f>
        <v>0</v>
      </c>
      <c r="BC3637" s="53">
        <f>ROUND(IFERROR(SUM(BB3637*(VLOOKUP(BA3637,API!1:1048576,13,FALSE))),0),2)</f>
        <v>0</v>
      </c>
    </row>
    <row r="3638" spans="18:55" x14ac:dyDescent="0.25">
      <c r="R3638" s="258"/>
      <c r="U3638">
        <f>ROUND(IFERROR(SUM(T3638*(VLOOKUP(S3638,API!1:1048576,13,FALSE))),0),2)</f>
        <v>0</v>
      </c>
      <c r="V3638">
        <f>ROUND(SUMIF(Investionen!A4:A5200,S3638,Investionen!G4:G5200),2)</f>
        <v>0</v>
      </c>
      <c r="BA3638" s="53"/>
      <c r="BB3638" s="53">
        <f>ROUND(SUMIF(Transaktionen!A4:A5200,BA3638,Transaktionen!B4:B5200),8)</f>
        <v>0</v>
      </c>
      <c r="BC3638" s="53">
        <f>ROUND(IFERROR(SUM(BB3638*(VLOOKUP(BA3638,API!1:1048576,13,FALSE))),0),2)</f>
        <v>0</v>
      </c>
    </row>
    <row r="3639" spans="18:55" x14ac:dyDescent="0.25">
      <c r="R3639" s="258"/>
      <c r="U3639">
        <f>ROUND(IFERROR(SUM(T3639*(VLOOKUP(S3639,API!1:1048576,13,FALSE))),0),2)</f>
        <v>0</v>
      </c>
      <c r="V3639">
        <f>ROUND(SUMIF(Investionen!A4:A5200,S3639,Investionen!G4:G5200),2)</f>
        <v>0</v>
      </c>
      <c r="BA3639" s="53"/>
      <c r="BB3639" s="53">
        <f>ROUND(SUMIF(Transaktionen!A4:A5200,BA3639,Transaktionen!B4:B5200),8)</f>
        <v>0</v>
      </c>
      <c r="BC3639" s="53">
        <f>ROUND(IFERROR(SUM(BB3639*(VLOOKUP(BA3639,API!1:1048576,13,FALSE))),0),2)</f>
        <v>0</v>
      </c>
    </row>
    <row r="3640" spans="18:55" x14ac:dyDescent="0.25">
      <c r="R3640" s="258"/>
      <c r="U3640">
        <f>ROUND(IFERROR(SUM(T3640*(VLOOKUP(S3640,API!1:1048576,13,FALSE))),0),2)</f>
        <v>0</v>
      </c>
      <c r="V3640">
        <f>ROUND(SUMIF(Investionen!A4:A5200,S3640,Investionen!G4:G5200),2)</f>
        <v>0</v>
      </c>
      <c r="BA3640" s="53"/>
      <c r="BB3640" s="53">
        <f>ROUND(SUMIF(Transaktionen!A4:A5200,BA3640,Transaktionen!B4:B5200),8)</f>
        <v>0</v>
      </c>
      <c r="BC3640" s="53">
        <f>ROUND(IFERROR(SUM(BB3640*(VLOOKUP(BA3640,API!1:1048576,13,FALSE))),0),2)</f>
        <v>0</v>
      </c>
    </row>
    <row r="3641" spans="18:55" x14ac:dyDescent="0.25">
      <c r="R3641" s="258"/>
      <c r="U3641">
        <f>ROUND(IFERROR(SUM(T3641*(VLOOKUP(S3641,API!1:1048576,13,FALSE))),0),2)</f>
        <v>0</v>
      </c>
      <c r="V3641">
        <f>ROUND(SUMIF(Investionen!A4:A5200,S3641,Investionen!G4:G5200),2)</f>
        <v>0</v>
      </c>
      <c r="BA3641" s="53"/>
      <c r="BB3641" s="53">
        <f>ROUND(SUMIF(Transaktionen!A4:A5200,BA3641,Transaktionen!B4:B5200),8)</f>
        <v>0</v>
      </c>
      <c r="BC3641" s="53">
        <f>ROUND(IFERROR(SUM(BB3641*(VLOOKUP(BA3641,API!1:1048576,13,FALSE))),0),2)</f>
        <v>0</v>
      </c>
    </row>
    <row r="3642" spans="18:55" x14ac:dyDescent="0.25">
      <c r="R3642" s="258"/>
      <c r="U3642">
        <f>ROUND(IFERROR(SUM(T3642*(VLOOKUP(S3642,API!1:1048576,13,FALSE))),0),2)</f>
        <v>0</v>
      </c>
      <c r="V3642">
        <f>ROUND(SUMIF(Investionen!A4:A5200,S3642,Investionen!G4:G5200),2)</f>
        <v>0</v>
      </c>
      <c r="BA3642" s="53"/>
      <c r="BB3642" s="53">
        <f>ROUND(SUMIF(Transaktionen!A4:A5200,BA3642,Transaktionen!B4:B5200),8)</f>
        <v>0</v>
      </c>
      <c r="BC3642" s="53">
        <f>ROUND(IFERROR(SUM(BB3642*(VLOOKUP(BA3642,API!1:1048576,13,FALSE))),0),2)</f>
        <v>0</v>
      </c>
    </row>
    <row r="3643" spans="18:55" x14ac:dyDescent="0.25">
      <c r="R3643" s="258"/>
      <c r="U3643">
        <f>ROUND(IFERROR(SUM(T3643*(VLOOKUP(S3643,API!1:1048576,13,FALSE))),0),2)</f>
        <v>0</v>
      </c>
      <c r="V3643">
        <f>ROUND(SUMIF(Investionen!A4:A5200,S3643,Investionen!G4:G5200),2)</f>
        <v>0</v>
      </c>
      <c r="BA3643" s="53"/>
      <c r="BB3643" s="53">
        <f>ROUND(SUMIF(Transaktionen!A4:A5200,BA3643,Transaktionen!B4:B5200),8)</f>
        <v>0</v>
      </c>
      <c r="BC3643" s="53">
        <f>ROUND(IFERROR(SUM(BB3643*(VLOOKUP(BA3643,API!1:1048576,13,FALSE))),0),2)</f>
        <v>0</v>
      </c>
    </row>
    <row r="3644" spans="18:55" x14ac:dyDescent="0.25">
      <c r="R3644" s="258"/>
      <c r="U3644">
        <f>ROUND(IFERROR(SUM(T3644*(VLOOKUP(S3644,API!1:1048576,13,FALSE))),0),2)</f>
        <v>0</v>
      </c>
      <c r="V3644">
        <f>ROUND(SUMIF(Investionen!A4:A5200,S3644,Investionen!G4:G5200),2)</f>
        <v>0</v>
      </c>
      <c r="BA3644" s="53"/>
      <c r="BB3644" s="53">
        <f>ROUND(SUMIF(Transaktionen!A4:A5200,BA3644,Transaktionen!B4:B5200),8)</f>
        <v>0</v>
      </c>
      <c r="BC3644" s="53">
        <f>ROUND(IFERROR(SUM(BB3644*(VLOOKUP(BA3644,API!1:1048576,13,FALSE))),0),2)</f>
        <v>0</v>
      </c>
    </row>
    <row r="3645" spans="18:55" x14ac:dyDescent="0.25">
      <c r="R3645" s="258"/>
      <c r="U3645">
        <f>ROUND(IFERROR(SUM(T3645*(VLOOKUP(S3645,API!1:1048576,13,FALSE))),0),2)</f>
        <v>0</v>
      </c>
      <c r="V3645">
        <f>ROUND(SUMIF(Investionen!A4:A5200,S3645,Investionen!G4:G5200),2)</f>
        <v>0</v>
      </c>
      <c r="BA3645" s="53"/>
      <c r="BB3645" s="53">
        <f>ROUND(SUMIF(Transaktionen!A4:A5200,BA3645,Transaktionen!B4:B5200),8)</f>
        <v>0</v>
      </c>
      <c r="BC3645" s="53">
        <f>ROUND(IFERROR(SUM(BB3645*(VLOOKUP(BA3645,API!1:1048576,13,FALSE))),0),2)</f>
        <v>0</v>
      </c>
    </row>
    <row r="3646" spans="18:55" x14ac:dyDescent="0.25">
      <c r="R3646" s="258"/>
      <c r="U3646">
        <f>ROUND(IFERROR(SUM(T3646*(VLOOKUP(S3646,API!1:1048576,13,FALSE))),0),2)</f>
        <v>0</v>
      </c>
      <c r="V3646">
        <f>ROUND(SUMIF(Investionen!A4:A5200,S3646,Investionen!G4:G5200),2)</f>
        <v>0</v>
      </c>
      <c r="BA3646" s="53"/>
      <c r="BB3646" s="53">
        <f>ROUND(SUMIF(Transaktionen!A4:A5200,BA3646,Transaktionen!B4:B5200),8)</f>
        <v>0</v>
      </c>
      <c r="BC3646" s="53">
        <f>ROUND(IFERROR(SUM(BB3646*(VLOOKUP(BA3646,API!1:1048576,13,FALSE))),0),2)</f>
        <v>0</v>
      </c>
    </row>
    <row r="3647" spans="18:55" x14ac:dyDescent="0.25">
      <c r="R3647" s="258"/>
      <c r="U3647">
        <f>ROUND(IFERROR(SUM(T3647*(VLOOKUP(S3647,API!1:1048576,13,FALSE))),0),2)</f>
        <v>0</v>
      </c>
      <c r="V3647">
        <f>ROUND(SUMIF(Investionen!A4:A5200,S3647,Investionen!G4:G5200),2)</f>
        <v>0</v>
      </c>
      <c r="BA3647" s="53"/>
      <c r="BB3647" s="53">
        <f>ROUND(SUMIF(Transaktionen!A4:A5200,BA3647,Transaktionen!B4:B5200),8)</f>
        <v>0</v>
      </c>
      <c r="BC3647" s="53">
        <f>ROUND(IFERROR(SUM(BB3647*(VLOOKUP(BA3647,API!1:1048576,13,FALSE))),0),2)</f>
        <v>0</v>
      </c>
    </row>
    <row r="3648" spans="18:55" x14ac:dyDescent="0.25">
      <c r="R3648" s="258"/>
      <c r="U3648">
        <f>ROUND(IFERROR(SUM(T3648*(VLOOKUP(S3648,API!1:1048576,13,FALSE))),0),2)</f>
        <v>0</v>
      </c>
      <c r="V3648">
        <f>ROUND(SUMIF(Investionen!A4:A5200,S3648,Investionen!G4:G5200),2)</f>
        <v>0</v>
      </c>
      <c r="BA3648" s="53"/>
      <c r="BB3648" s="53">
        <f>ROUND(SUMIF(Transaktionen!A4:A5200,BA3648,Transaktionen!B4:B5200),8)</f>
        <v>0</v>
      </c>
      <c r="BC3648" s="53">
        <f>ROUND(IFERROR(SUM(BB3648*(VLOOKUP(BA3648,API!1:1048576,13,FALSE))),0),2)</f>
        <v>0</v>
      </c>
    </row>
    <row r="3649" spans="18:55" x14ac:dyDescent="0.25">
      <c r="R3649" s="258"/>
      <c r="U3649">
        <f>ROUND(IFERROR(SUM(T3649*(VLOOKUP(S3649,API!1:1048576,13,FALSE))),0),2)</f>
        <v>0</v>
      </c>
      <c r="V3649">
        <f>ROUND(SUMIF(Investionen!A4:A5200,S3649,Investionen!G4:G5200),2)</f>
        <v>0</v>
      </c>
      <c r="BA3649" s="53"/>
      <c r="BB3649" s="53">
        <f>ROUND(SUMIF(Transaktionen!A4:A5200,BA3649,Transaktionen!B4:B5200),8)</f>
        <v>0</v>
      </c>
      <c r="BC3649" s="53">
        <f>ROUND(IFERROR(SUM(BB3649*(VLOOKUP(BA3649,API!1:1048576,13,FALSE))),0),2)</f>
        <v>0</v>
      </c>
    </row>
    <row r="3650" spans="18:55" x14ac:dyDescent="0.25">
      <c r="R3650" s="258"/>
      <c r="U3650">
        <f>ROUND(IFERROR(SUM(T3650*(VLOOKUP(S3650,API!1:1048576,13,FALSE))),0),2)</f>
        <v>0</v>
      </c>
      <c r="V3650">
        <f>ROUND(SUMIF(Investionen!A4:A5200,S3650,Investionen!G4:G5200),2)</f>
        <v>0</v>
      </c>
      <c r="BA3650" s="53"/>
      <c r="BB3650" s="53">
        <f>ROUND(SUMIF(Transaktionen!A4:A5200,BA3650,Transaktionen!B4:B5200),8)</f>
        <v>0</v>
      </c>
      <c r="BC3650" s="53">
        <f>ROUND(IFERROR(SUM(BB3650*(VLOOKUP(BA3650,API!1:1048576,13,FALSE))),0),2)</f>
        <v>0</v>
      </c>
    </row>
    <row r="3651" spans="18:55" x14ac:dyDescent="0.25">
      <c r="R3651" s="258"/>
      <c r="U3651">
        <f>ROUND(IFERROR(SUM(T3651*(VLOOKUP(S3651,API!1:1048576,13,FALSE))),0),2)</f>
        <v>0</v>
      </c>
      <c r="V3651">
        <f>ROUND(SUMIF(Investionen!A4:A5200,S3651,Investionen!G4:G5200),2)</f>
        <v>0</v>
      </c>
      <c r="BA3651" s="53"/>
      <c r="BB3651" s="53">
        <f>ROUND(SUMIF(Transaktionen!A4:A5200,BA3651,Transaktionen!B4:B5200),8)</f>
        <v>0</v>
      </c>
      <c r="BC3651" s="53">
        <f>ROUND(IFERROR(SUM(BB3651*(VLOOKUP(BA3651,API!1:1048576,13,FALSE))),0),2)</f>
        <v>0</v>
      </c>
    </row>
    <row r="3652" spans="18:55" x14ac:dyDescent="0.25">
      <c r="R3652" s="258"/>
      <c r="U3652">
        <f>ROUND(IFERROR(SUM(T3652*(VLOOKUP(S3652,API!1:1048576,13,FALSE))),0),2)</f>
        <v>0</v>
      </c>
      <c r="V3652">
        <f>ROUND(SUMIF(Investionen!A4:A5200,S3652,Investionen!G4:G5200),2)</f>
        <v>0</v>
      </c>
      <c r="BA3652" s="53"/>
      <c r="BB3652" s="53">
        <f>ROUND(SUMIF(Transaktionen!A4:A5200,BA3652,Transaktionen!B4:B5200),8)</f>
        <v>0</v>
      </c>
      <c r="BC3652" s="53">
        <f>ROUND(IFERROR(SUM(BB3652*(VLOOKUP(BA3652,API!1:1048576,13,FALSE))),0),2)</f>
        <v>0</v>
      </c>
    </row>
    <row r="3653" spans="18:55" x14ac:dyDescent="0.25">
      <c r="R3653" s="258"/>
      <c r="U3653">
        <f>ROUND(IFERROR(SUM(T3653*(VLOOKUP(S3653,API!1:1048576,13,FALSE))),0),2)</f>
        <v>0</v>
      </c>
      <c r="V3653">
        <f>ROUND(SUMIF(Investionen!A4:A5200,S3653,Investionen!G4:G5200),2)</f>
        <v>0</v>
      </c>
      <c r="BA3653" s="53"/>
      <c r="BB3653" s="53">
        <f>ROUND(SUMIF(Transaktionen!A4:A5200,BA3653,Transaktionen!B4:B5200),8)</f>
        <v>0</v>
      </c>
      <c r="BC3653" s="53">
        <f>ROUND(IFERROR(SUM(BB3653*(VLOOKUP(BA3653,API!1:1048576,13,FALSE))),0),2)</f>
        <v>0</v>
      </c>
    </row>
    <row r="3654" spans="18:55" x14ac:dyDescent="0.25">
      <c r="R3654" s="258"/>
      <c r="U3654">
        <f>ROUND(IFERROR(SUM(T3654*(VLOOKUP(S3654,API!1:1048576,13,FALSE))),0),2)</f>
        <v>0</v>
      </c>
      <c r="V3654">
        <f>ROUND(SUMIF(Investionen!A4:A5200,S3654,Investionen!G4:G5200),2)</f>
        <v>0</v>
      </c>
      <c r="BA3654" s="53"/>
      <c r="BB3654" s="53">
        <f>ROUND(SUMIF(Transaktionen!A4:A5200,BA3654,Transaktionen!B4:B5200),8)</f>
        <v>0</v>
      </c>
      <c r="BC3654" s="53">
        <f>ROUND(IFERROR(SUM(BB3654*(VLOOKUP(BA3654,API!1:1048576,13,FALSE))),0),2)</f>
        <v>0</v>
      </c>
    </row>
    <row r="3655" spans="18:55" x14ac:dyDescent="0.25">
      <c r="R3655" s="258"/>
      <c r="U3655">
        <f>ROUND(IFERROR(SUM(T3655*(VLOOKUP(S3655,API!1:1048576,13,FALSE))),0),2)</f>
        <v>0</v>
      </c>
      <c r="V3655">
        <f>ROUND(SUMIF(Investionen!A4:A5200,S3655,Investionen!G4:G5200),2)</f>
        <v>0</v>
      </c>
      <c r="BA3655" s="53"/>
      <c r="BB3655" s="53">
        <f>ROUND(SUMIF(Transaktionen!A4:A5200,BA3655,Transaktionen!B4:B5200),8)</f>
        <v>0</v>
      </c>
      <c r="BC3655" s="53">
        <f>ROUND(IFERROR(SUM(BB3655*(VLOOKUP(BA3655,API!1:1048576,13,FALSE))),0),2)</f>
        <v>0</v>
      </c>
    </row>
    <row r="3656" spans="18:55" x14ac:dyDescent="0.25">
      <c r="R3656" s="258"/>
      <c r="U3656">
        <f>ROUND(IFERROR(SUM(T3656*(VLOOKUP(S3656,API!1:1048576,13,FALSE))),0),2)</f>
        <v>0</v>
      </c>
      <c r="V3656">
        <f>ROUND(SUMIF(Investionen!A4:A5200,S3656,Investionen!G4:G5200),2)</f>
        <v>0</v>
      </c>
      <c r="BA3656" s="53"/>
      <c r="BB3656" s="53">
        <f>ROUND(SUMIF(Transaktionen!A4:A5200,BA3656,Transaktionen!B4:B5200),8)</f>
        <v>0</v>
      </c>
      <c r="BC3656" s="53">
        <f>ROUND(IFERROR(SUM(BB3656*(VLOOKUP(BA3656,API!1:1048576,13,FALSE))),0),2)</f>
        <v>0</v>
      </c>
    </row>
    <row r="3657" spans="18:55" x14ac:dyDescent="0.25">
      <c r="R3657" s="258"/>
      <c r="U3657">
        <f>ROUND(IFERROR(SUM(T3657*(VLOOKUP(S3657,API!1:1048576,13,FALSE))),0),2)</f>
        <v>0</v>
      </c>
      <c r="V3657">
        <f>ROUND(SUMIF(Investionen!A4:A5200,S3657,Investionen!G4:G5200),2)</f>
        <v>0</v>
      </c>
      <c r="BA3657" s="53"/>
      <c r="BB3657" s="53">
        <f>ROUND(SUMIF(Transaktionen!A4:A5200,BA3657,Transaktionen!B4:B5200),8)</f>
        <v>0</v>
      </c>
      <c r="BC3657" s="53">
        <f>ROUND(IFERROR(SUM(BB3657*(VLOOKUP(BA3657,API!1:1048576,13,FALSE))),0),2)</f>
        <v>0</v>
      </c>
    </row>
    <row r="3658" spans="18:55" x14ac:dyDescent="0.25">
      <c r="R3658" s="258"/>
      <c r="U3658">
        <f>ROUND(IFERROR(SUM(T3658*(VLOOKUP(S3658,API!1:1048576,13,FALSE))),0),2)</f>
        <v>0</v>
      </c>
      <c r="V3658">
        <f>ROUND(SUMIF(Investionen!A4:A5200,S3658,Investionen!G4:G5200),2)</f>
        <v>0</v>
      </c>
      <c r="BA3658" s="53"/>
      <c r="BB3658" s="53">
        <f>ROUND(SUMIF(Transaktionen!A4:A5200,BA3658,Transaktionen!B4:B5200),8)</f>
        <v>0</v>
      </c>
      <c r="BC3658" s="53">
        <f>ROUND(IFERROR(SUM(BB3658*(VLOOKUP(BA3658,API!1:1048576,13,FALSE))),0),2)</f>
        <v>0</v>
      </c>
    </row>
    <row r="3659" spans="18:55" x14ac:dyDescent="0.25">
      <c r="R3659" s="258"/>
      <c r="U3659">
        <f>ROUND(IFERROR(SUM(T3659*(VLOOKUP(S3659,API!1:1048576,13,FALSE))),0),2)</f>
        <v>0</v>
      </c>
      <c r="V3659">
        <f>ROUND(SUMIF(Investionen!A4:A5200,S3659,Investionen!G4:G5200),2)</f>
        <v>0</v>
      </c>
      <c r="BA3659" s="53"/>
      <c r="BB3659" s="53">
        <f>ROUND(SUMIF(Transaktionen!A4:A5200,BA3659,Transaktionen!B4:B5200),8)</f>
        <v>0</v>
      </c>
      <c r="BC3659" s="53">
        <f>ROUND(IFERROR(SUM(BB3659*(VLOOKUP(BA3659,API!1:1048576,13,FALSE))),0),2)</f>
        <v>0</v>
      </c>
    </row>
    <row r="3660" spans="18:55" x14ac:dyDescent="0.25">
      <c r="R3660" s="258"/>
      <c r="U3660">
        <f>ROUND(IFERROR(SUM(T3660*(VLOOKUP(S3660,API!1:1048576,13,FALSE))),0),2)</f>
        <v>0</v>
      </c>
      <c r="V3660">
        <f>ROUND(SUMIF(Investionen!A4:A5200,S3660,Investionen!G4:G5200),2)</f>
        <v>0</v>
      </c>
      <c r="BA3660" s="53"/>
      <c r="BB3660" s="53">
        <f>ROUND(SUMIF(Transaktionen!A4:A5200,BA3660,Transaktionen!B4:B5200),8)</f>
        <v>0</v>
      </c>
      <c r="BC3660" s="53">
        <f>ROUND(IFERROR(SUM(BB3660*(VLOOKUP(BA3660,API!1:1048576,13,FALSE))),0),2)</f>
        <v>0</v>
      </c>
    </row>
    <row r="3661" spans="18:55" x14ac:dyDescent="0.25">
      <c r="R3661" s="258"/>
      <c r="U3661">
        <f>ROUND(IFERROR(SUM(T3661*(VLOOKUP(S3661,API!1:1048576,13,FALSE))),0),2)</f>
        <v>0</v>
      </c>
      <c r="V3661">
        <f>ROUND(SUMIF(Investionen!A4:A5200,S3661,Investionen!G4:G5200),2)</f>
        <v>0</v>
      </c>
      <c r="BA3661" s="53"/>
      <c r="BB3661" s="53">
        <f>ROUND(SUMIF(Transaktionen!A4:A5200,BA3661,Transaktionen!B4:B5200),8)</f>
        <v>0</v>
      </c>
      <c r="BC3661" s="53">
        <f>ROUND(IFERROR(SUM(BB3661*(VLOOKUP(BA3661,API!1:1048576,13,FALSE))),0),2)</f>
        <v>0</v>
      </c>
    </row>
    <row r="3662" spans="18:55" x14ac:dyDescent="0.25">
      <c r="R3662" s="258"/>
      <c r="U3662">
        <f>ROUND(IFERROR(SUM(T3662*(VLOOKUP(S3662,API!1:1048576,13,FALSE))),0),2)</f>
        <v>0</v>
      </c>
      <c r="V3662">
        <f>ROUND(SUMIF(Investionen!A4:A5200,S3662,Investionen!G4:G5200),2)</f>
        <v>0</v>
      </c>
      <c r="BA3662" s="53"/>
      <c r="BB3662" s="53">
        <f>ROUND(SUMIF(Transaktionen!A4:A5200,BA3662,Transaktionen!B4:B5200),8)</f>
        <v>0</v>
      </c>
      <c r="BC3662" s="53">
        <f>ROUND(IFERROR(SUM(BB3662*(VLOOKUP(BA3662,API!1:1048576,13,FALSE))),0),2)</f>
        <v>0</v>
      </c>
    </row>
    <row r="3663" spans="18:55" x14ac:dyDescent="0.25">
      <c r="R3663" s="258"/>
      <c r="U3663">
        <f>ROUND(IFERROR(SUM(T3663*(VLOOKUP(S3663,API!1:1048576,13,FALSE))),0),2)</f>
        <v>0</v>
      </c>
      <c r="V3663">
        <f>ROUND(SUMIF(Investionen!A4:A5200,S3663,Investionen!G4:G5200),2)</f>
        <v>0</v>
      </c>
      <c r="BA3663" s="53"/>
      <c r="BB3663" s="53">
        <f>ROUND(SUMIF(Transaktionen!A4:A5200,BA3663,Transaktionen!B4:B5200),8)</f>
        <v>0</v>
      </c>
      <c r="BC3663" s="53">
        <f>ROUND(IFERROR(SUM(BB3663*(VLOOKUP(BA3663,API!1:1048576,13,FALSE))),0),2)</f>
        <v>0</v>
      </c>
    </row>
    <row r="3664" spans="18:55" x14ac:dyDescent="0.25">
      <c r="R3664" s="258"/>
      <c r="U3664">
        <f>ROUND(IFERROR(SUM(T3664*(VLOOKUP(S3664,API!1:1048576,13,FALSE))),0),2)</f>
        <v>0</v>
      </c>
      <c r="V3664">
        <f>ROUND(SUMIF(Investionen!A4:A5200,S3664,Investionen!G4:G5200),2)</f>
        <v>0</v>
      </c>
      <c r="BA3664" s="53"/>
      <c r="BB3664" s="53">
        <f>ROUND(SUMIF(Transaktionen!A4:A5200,BA3664,Transaktionen!B4:B5200),8)</f>
        <v>0</v>
      </c>
      <c r="BC3664" s="53">
        <f>ROUND(IFERROR(SUM(BB3664*(VLOOKUP(BA3664,API!1:1048576,13,FALSE))),0),2)</f>
        <v>0</v>
      </c>
    </row>
    <row r="3665" spans="18:55" x14ac:dyDescent="0.25">
      <c r="R3665" s="258"/>
      <c r="U3665">
        <f>ROUND(IFERROR(SUM(T3665*(VLOOKUP(S3665,API!1:1048576,13,FALSE))),0),2)</f>
        <v>0</v>
      </c>
      <c r="V3665">
        <f>ROUND(SUMIF(Investionen!A4:A5200,S3665,Investionen!G4:G5200),2)</f>
        <v>0</v>
      </c>
      <c r="BA3665" s="53"/>
      <c r="BB3665" s="53">
        <f>ROUND(SUMIF(Transaktionen!A4:A5200,BA3665,Transaktionen!B4:B5200),8)</f>
        <v>0</v>
      </c>
      <c r="BC3665" s="53">
        <f>ROUND(IFERROR(SUM(BB3665*(VLOOKUP(BA3665,API!1:1048576,13,FALSE))),0),2)</f>
        <v>0</v>
      </c>
    </row>
    <row r="3666" spans="18:55" x14ac:dyDescent="0.25">
      <c r="R3666" s="258"/>
      <c r="U3666">
        <f>ROUND(IFERROR(SUM(T3666*(VLOOKUP(S3666,API!1:1048576,13,FALSE))),0),2)</f>
        <v>0</v>
      </c>
      <c r="V3666">
        <f>ROUND(SUMIF(Investionen!A4:A5200,S3666,Investionen!G4:G5200),2)</f>
        <v>0</v>
      </c>
      <c r="BA3666" s="53"/>
      <c r="BB3666" s="53">
        <f>ROUND(SUMIF(Transaktionen!A4:A5200,BA3666,Transaktionen!B4:B5200),8)</f>
        <v>0</v>
      </c>
      <c r="BC3666" s="53">
        <f>ROUND(IFERROR(SUM(BB3666*(VLOOKUP(BA3666,API!1:1048576,13,FALSE))),0),2)</f>
        <v>0</v>
      </c>
    </row>
    <row r="3667" spans="18:55" x14ac:dyDescent="0.25">
      <c r="R3667" s="258"/>
      <c r="U3667">
        <f>ROUND(IFERROR(SUM(T3667*(VLOOKUP(S3667,API!1:1048576,13,FALSE))),0),2)</f>
        <v>0</v>
      </c>
      <c r="V3667">
        <f>ROUND(SUMIF(Investionen!A4:A5200,S3667,Investionen!G4:G5200),2)</f>
        <v>0</v>
      </c>
      <c r="BA3667" s="53"/>
      <c r="BB3667" s="53">
        <f>ROUND(SUMIF(Transaktionen!A4:A5200,BA3667,Transaktionen!B4:B5200),8)</f>
        <v>0</v>
      </c>
      <c r="BC3667" s="53">
        <f>ROUND(IFERROR(SUM(BB3667*(VLOOKUP(BA3667,API!1:1048576,13,FALSE))),0),2)</f>
        <v>0</v>
      </c>
    </row>
    <row r="3668" spans="18:55" x14ac:dyDescent="0.25">
      <c r="R3668" s="258"/>
      <c r="U3668">
        <f>ROUND(IFERROR(SUM(T3668*(VLOOKUP(S3668,API!1:1048576,13,FALSE))),0),2)</f>
        <v>0</v>
      </c>
      <c r="V3668">
        <f>ROUND(SUMIF(Investionen!A4:A5200,S3668,Investionen!G4:G5200),2)</f>
        <v>0</v>
      </c>
      <c r="BA3668" s="53"/>
      <c r="BB3668" s="53">
        <f>ROUND(SUMIF(Transaktionen!A4:A5200,BA3668,Transaktionen!B4:B5200),8)</f>
        <v>0</v>
      </c>
      <c r="BC3668" s="53">
        <f>ROUND(IFERROR(SUM(BB3668*(VLOOKUP(BA3668,API!1:1048576,13,FALSE))),0),2)</f>
        <v>0</v>
      </c>
    </row>
    <row r="3669" spans="18:55" x14ac:dyDescent="0.25">
      <c r="R3669" s="258"/>
      <c r="U3669">
        <f>ROUND(IFERROR(SUM(T3669*(VLOOKUP(S3669,API!1:1048576,13,FALSE))),0),2)</f>
        <v>0</v>
      </c>
      <c r="V3669">
        <f>ROUND(SUMIF(Investionen!A4:A5200,S3669,Investionen!G4:G5200),2)</f>
        <v>0</v>
      </c>
      <c r="BA3669" s="53"/>
      <c r="BB3669" s="53">
        <f>ROUND(SUMIF(Transaktionen!A4:A5200,BA3669,Transaktionen!B4:B5200),8)</f>
        <v>0</v>
      </c>
      <c r="BC3669" s="53">
        <f>ROUND(IFERROR(SUM(BB3669*(VLOOKUP(BA3669,API!1:1048576,13,FALSE))),0),2)</f>
        <v>0</v>
      </c>
    </row>
    <row r="3670" spans="18:55" x14ac:dyDescent="0.25">
      <c r="R3670" s="258"/>
      <c r="U3670">
        <f>ROUND(IFERROR(SUM(T3670*(VLOOKUP(S3670,API!1:1048576,13,FALSE))),0),2)</f>
        <v>0</v>
      </c>
      <c r="V3670">
        <f>ROUND(SUMIF(Investionen!A4:A5200,S3670,Investionen!G4:G5200),2)</f>
        <v>0</v>
      </c>
      <c r="BA3670" s="53"/>
      <c r="BB3670" s="53">
        <f>ROUND(SUMIF(Transaktionen!A4:A5200,BA3670,Transaktionen!B4:B5200),8)</f>
        <v>0</v>
      </c>
      <c r="BC3670" s="53">
        <f>ROUND(IFERROR(SUM(BB3670*(VLOOKUP(BA3670,API!1:1048576,13,FALSE))),0),2)</f>
        <v>0</v>
      </c>
    </row>
    <row r="3671" spans="18:55" x14ac:dyDescent="0.25">
      <c r="R3671" s="258"/>
      <c r="U3671">
        <f>ROUND(IFERROR(SUM(T3671*(VLOOKUP(S3671,API!1:1048576,13,FALSE))),0),2)</f>
        <v>0</v>
      </c>
      <c r="V3671">
        <f>ROUND(SUMIF(Investionen!A4:A5200,S3671,Investionen!G4:G5200),2)</f>
        <v>0</v>
      </c>
      <c r="BA3671" s="53"/>
      <c r="BB3671" s="53">
        <f>ROUND(SUMIF(Transaktionen!A4:A5200,BA3671,Transaktionen!B4:B5200),8)</f>
        <v>0</v>
      </c>
      <c r="BC3671" s="53">
        <f>ROUND(IFERROR(SUM(BB3671*(VLOOKUP(BA3671,API!1:1048576,13,FALSE))),0),2)</f>
        <v>0</v>
      </c>
    </row>
    <row r="3672" spans="18:55" x14ac:dyDescent="0.25">
      <c r="R3672" s="258"/>
      <c r="U3672">
        <f>ROUND(IFERROR(SUM(T3672*(VLOOKUP(S3672,API!1:1048576,13,FALSE))),0),2)</f>
        <v>0</v>
      </c>
      <c r="V3672">
        <f>ROUND(SUMIF(Investionen!A4:A5200,S3672,Investionen!G4:G5200),2)</f>
        <v>0</v>
      </c>
      <c r="BA3672" s="53"/>
      <c r="BB3672" s="53">
        <f>ROUND(SUMIF(Transaktionen!A4:A5200,BA3672,Transaktionen!B4:B5200),8)</f>
        <v>0</v>
      </c>
      <c r="BC3672" s="53">
        <f>ROUND(IFERROR(SUM(BB3672*(VLOOKUP(BA3672,API!1:1048576,13,FALSE))),0),2)</f>
        <v>0</v>
      </c>
    </row>
    <row r="3673" spans="18:55" x14ac:dyDescent="0.25">
      <c r="R3673" s="258"/>
      <c r="U3673">
        <f>ROUND(IFERROR(SUM(T3673*(VLOOKUP(S3673,API!1:1048576,13,FALSE))),0),2)</f>
        <v>0</v>
      </c>
      <c r="V3673">
        <f>ROUND(SUMIF(Investionen!A4:A5200,S3673,Investionen!G4:G5200),2)</f>
        <v>0</v>
      </c>
      <c r="BA3673" s="53"/>
      <c r="BB3673" s="53">
        <f>ROUND(SUMIF(Transaktionen!A4:A5200,BA3673,Transaktionen!B4:B5200),8)</f>
        <v>0</v>
      </c>
      <c r="BC3673" s="53">
        <f>ROUND(IFERROR(SUM(BB3673*(VLOOKUP(BA3673,API!1:1048576,13,FALSE))),0),2)</f>
        <v>0</v>
      </c>
    </row>
    <row r="3674" spans="18:55" x14ac:dyDescent="0.25">
      <c r="R3674" s="258"/>
      <c r="U3674">
        <f>ROUND(IFERROR(SUM(T3674*(VLOOKUP(S3674,API!1:1048576,13,FALSE))),0),2)</f>
        <v>0</v>
      </c>
      <c r="V3674">
        <f>ROUND(SUMIF(Investionen!A4:A5200,S3674,Investionen!G4:G5200),2)</f>
        <v>0</v>
      </c>
      <c r="BA3674" s="53"/>
      <c r="BB3674" s="53">
        <f>ROUND(SUMIF(Transaktionen!A4:A5200,BA3674,Transaktionen!B4:B5200),8)</f>
        <v>0</v>
      </c>
      <c r="BC3674" s="53">
        <f>ROUND(IFERROR(SUM(BB3674*(VLOOKUP(BA3674,API!1:1048576,13,FALSE))),0),2)</f>
        <v>0</v>
      </c>
    </row>
    <row r="3675" spans="18:55" x14ac:dyDescent="0.25">
      <c r="R3675" s="258"/>
      <c r="U3675">
        <f>ROUND(IFERROR(SUM(T3675*(VLOOKUP(S3675,API!1:1048576,13,FALSE))),0),2)</f>
        <v>0</v>
      </c>
      <c r="V3675">
        <f>ROUND(SUMIF(Investionen!A4:A5200,S3675,Investionen!G4:G5200),2)</f>
        <v>0</v>
      </c>
      <c r="BA3675" s="53"/>
      <c r="BB3675" s="53">
        <f>ROUND(SUMIF(Transaktionen!A4:A5200,BA3675,Transaktionen!B4:B5200),8)</f>
        <v>0</v>
      </c>
      <c r="BC3675" s="53">
        <f>ROUND(IFERROR(SUM(BB3675*(VLOOKUP(BA3675,API!1:1048576,13,FALSE))),0),2)</f>
        <v>0</v>
      </c>
    </row>
    <row r="3676" spans="18:55" x14ac:dyDescent="0.25">
      <c r="R3676" s="258"/>
      <c r="U3676">
        <f>ROUND(IFERROR(SUM(T3676*(VLOOKUP(S3676,API!1:1048576,13,FALSE))),0),2)</f>
        <v>0</v>
      </c>
      <c r="V3676">
        <f>ROUND(SUMIF(Investionen!A4:A5200,S3676,Investionen!G4:G5200),2)</f>
        <v>0</v>
      </c>
      <c r="BA3676" s="53"/>
      <c r="BB3676" s="53">
        <f>ROUND(SUMIF(Transaktionen!A4:A5200,BA3676,Transaktionen!B4:B5200),8)</f>
        <v>0</v>
      </c>
      <c r="BC3676" s="53">
        <f>ROUND(IFERROR(SUM(BB3676*(VLOOKUP(BA3676,API!1:1048576,13,FALSE))),0),2)</f>
        <v>0</v>
      </c>
    </row>
    <row r="3677" spans="18:55" x14ac:dyDescent="0.25">
      <c r="R3677" s="258"/>
      <c r="U3677">
        <f>ROUND(IFERROR(SUM(T3677*(VLOOKUP(S3677,API!1:1048576,13,FALSE))),0),2)</f>
        <v>0</v>
      </c>
      <c r="V3677">
        <f>ROUND(SUMIF(Investionen!A4:A5200,S3677,Investionen!G4:G5200),2)</f>
        <v>0</v>
      </c>
      <c r="BA3677" s="53"/>
      <c r="BB3677" s="53">
        <f>ROUND(SUMIF(Transaktionen!A4:A5200,BA3677,Transaktionen!B4:B5200),8)</f>
        <v>0</v>
      </c>
      <c r="BC3677" s="53">
        <f>ROUND(IFERROR(SUM(BB3677*(VLOOKUP(BA3677,API!1:1048576,13,FALSE))),0),2)</f>
        <v>0</v>
      </c>
    </row>
    <row r="3678" spans="18:55" x14ac:dyDescent="0.25">
      <c r="R3678" s="258"/>
      <c r="U3678">
        <f>ROUND(IFERROR(SUM(T3678*(VLOOKUP(S3678,API!1:1048576,13,FALSE))),0),2)</f>
        <v>0</v>
      </c>
      <c r="V3678">
        <f>ROUND(SUMIF(Investionen!A4:A5200,S3678,Investionen!G4:G5200),2)</f>
        <v>0</v>
      </c>
      <c r="BA3678" s="53"/>
      <c r="BB3678" s="53">
        <f>ROUND(SUMIF(Transaktionen!A4:A5200,BA3678,Transaktionen!B4:B5200),8)</f>
        <v>0</v>
      </c>
      <c r="BC3678" s="53">
        <f>ROUND(IFERROR(SUM(BB3678*(VLOOKUP(BA3678,API!1:1048576,13,FALSE))),0),2)</f>
        <v>0</v>
      </c>
    </row>
    <row r="3679" spans="18:55" x14ac:dyDescent="0.25">
      <c r="R3679" s="258"/>
      <c r="U3679">
        <f>ROUND(IFERROR(SUM(T3679*(VLOOKUP(S3679,API!1:1048576,13,FALSE))),0),2)</f>
        <v>0</v>
      </c>
      <c r="V3679">
        <f>ROUND(SUMIF(Investionen!A4:A5200,S3679,Investionen!G4:G5200),2)</f>
        <v>0</v>
      </c>
      <c r="BA3679" s="53"/>
      <c r="BB3679" s="53">
        <f>ROUND(SUMIF(Transaktionen!A4:A5200,BA3679,Transaktionen!B4:B5200),8)</f>
        <v>0</v>
      </c>
      <c r="BC3679" s="53">
        <f>ROUND(IFERROR(SUM(BB3679*(VLOOKUP(BA3679,API!1:1048576,13,FALSE))),0),2)</f>
        <v>0</v>
      </c>
    </row>
    <row r="3680" spans="18:55" x14ac:dyDescent="0.25">
      <c r="R3680" s="258"/>
      <c r="U3680">
        <f>ROUND(IFERROR(SUM(T3680*(VLOOKUP(S3680,API!1:1048576,13,FALSE))),0),2)</f>
        <v>0</v>
      </c>
      <c r="V3680">
        <f>ROUND(SUMIF(Investionen!A4:A5200,S3680,Investionen!G4:G5200),2)</f>
        <v>0</v>
      </c>
      <c r="BA3680" s="53"/>
      <c r="BB3680" s="53">
        <f>ROUND(SUMIF(Transaktionen!A4:A5200,BA3680,Transaktionen!B4:B5200),8)</f>
        <v>0</v>
      </c>
      <c r="BC3680" s="53">
        <f>ROUND(IFERROR(SUM(BB3680*(VLOOKUP(BA3680,API!1:1048576,13,FALSE))),0),2)</f>
        <v>0</v>
      </c>
    </row>
    <row r="3681" spans="18:55" x14ac:dyDescent="0.25">
      <c r="R3681" s="258"/>
      <c r="U3681">
        <f>ROUND(IFERROR(SUM(T3681*(VLOOKUP(S3681,API!1:1048576,13,FALSE))),0),2)</f>
        <v>0</v>
      </c>
      <c r="V3681">
        <f>ROUND(SUMIF(Investionen!A4:A5200,S3681,Investionen!G4:G5200),2)</f>
        <v>0</v>
      </c>
      <c r="BA3681" s="53"/>
      <c r="BB3681" s="53">
        <f>ROUND(SUMIF(Transaktionen!A4:A5200,BA3681,Transaktionen!B4:B5200),8)</f>
        <v>0</v>
      </c>
      <c r="BC3681" s="53">
        <f>ROUND(IFERROR(SUM(BB3681*(VLOOKUP(BA3681,API!1:1048576,13,FALSE))),0),2)</f>
        <v>0</v>
      </c>
    </row>
    <row r="3682" spans="18:55" x14ac:dyDescent="0.25">
      <c r="R3682" s="258"/>
      <c r="U3682">
        <f>ROUND(IFERROR(SUM(T3682*(VLOOKUP(S3682,API!1:1048576,13,FALSE))),0),2)</f>
        <v>0</v>
      </c>
      <c r="V3682">
        <f>ROUND(SUMIF(Investionen!A4:A5200,S3682,Investionen!G4:G5200),2)</f>
        <v>0</v>
      </c>
      <c r="BA3682" s="53"/>
      <c r="BB3682" s="53">
        <f>ROUND(SUMIF(Transaktionen!A4:A5200,BA3682,Transaktionen!B4:B5200),8)</f>
        <v>0</v>
      </c>
      <c r="BC3682" s="53">
        <f>ROUND(IFERROR(SUM(BB3682*(VLOOKUP(BA3682,API!1:1048576,13,FALSE))),0),2)</f>
        <v>0</v>
      </c>
    </row>
    <row r="3683" spans="18:55" x14ac:dyDescent="0.25">
      <c r="R3683" s="258"/>
      <c r="U3683">
        <f>ROUND(IFERROR(SUM(T3683*(VLOOKUP(S3683,API!1:1048576,13,FALSE))),0),2)</f>
        <v>0</v>
      </c>
      <c r="V3683">
        <f>ROUND(SUMIF(Investionen!A4:A5200,S3683,Investionen!G4:G5200),2)</f>
        <v>0</v>
      </c>
      <c r="BA3683" s="53"/>
      <c r="BB3683" s="53">
        <f>ROUND(SUMIF(Transaktionen!A4:A5200,BA3683,Transaktionen!B4:B5200),8)</f>
        <v>0</v>
      </c>
      <c r="BC3683" s="53">
        <f>ROUND(IFERROR(SUM(BB3683*(VLOOKUP(BA3683,API!1:1048576,13,FALSE))),0),2)</f>
        <v>0</v>
      </c>
    </row>
    <row r="3684" spans="18:55" x14ac:dyDescent="0.25">
      <c r="R3684" s="258"/>
      <c r="U3684">
        <f>ROUND(IFERROR(SUM(T3684*(VLOOKUP(S3684,API!1:1048576,13,FALSE))),0),2)</f>
        <v>0</v>
      </c>
      <c r="V3684">
        <f>ROUND(SUMIF(Investionen!A4:A5200,S3684,Investionen!G4:G5200),2)</f>
        <v>0</v>
      </c>
      <c r="BA3684" s="53"/>
      <c r="BB3684" s="53">
        <f>ROUND(SUMIF(Transaktionen!A4:A5200,BA3684,Transaktionen!B4:B5200),8)</f>
        <v>0</v>
      </c>
      <c r="BC3684" s="53">
        <f>ROUND(IFERROR(SUM(BB3684*(VLOOKUP(BA3684,API!1:1048576,13,FALSE))),0),2)</f>
        <v>0</v>
      </c>
    </row>
    <row r="3685" spans="18:55" x14ac:dyDescent="0.25">
      <c r="R3685" s="258"/>
      <c r="U3685">
        <f>ROUND(IFERROR(SUM(T3685*(VLOOKUP(S3685,API!1:1048576,13,FALSE))),0),2)</f>
        <v>0</v>
      </c>
      <c r="V3685">
        <f>ROUND(SUMIF(Investionen!A4:A5200,S3685,Investionen!G4:G5200),2)</f>
        <v>0</v>
      </c>
      <c r="BA3685" s="53"/>
      <c r="BB3685" s="53">
        <f>ROUND(SUMIF(Transaktionen!A4:A5200,BA3685,Transaktionen!B4:B5200),8)</f>
        <v>0</v>
      </c>
      <c r="BC3685" s="53">
        <f>ROUND(IFERROR(SUM(BB3685*(VLOOKUP(BA3685,API!1:1048576,13,FALSE))),0),2)</f>
        <v>0</v>
      </c>
    </row>
    <row r="3686" spans="18:55" x14ac:dyDescent="0.25">
      <c r="R3686" s="258"/>
      <c r="U3686">
        <f>ROUND(IFERROR(SUM(T3686*(VLOOKUP(S3686,API!1:1048576,13,FALSE))),0),2)</f>
        <v>0</v>
      </c>
      <c r="V3686">
        <f>ROUND(SUMIF(Investionen!A4:A5200,S3686,Investionen!G4:G5200),2)</f>
        <v>0</v>
      </c>
      <c r="BA3686" s="53"/>
      <c r="BB3686" s="53">
        <f>ROUND(SUMIF(Transaktionen!A4:A5200,BA3686,Transaktionen!B4:B5200),8)</f>
        <v>0</v>
      </c>
      <c r="BC3686" s="53">
        <f>ROUND(IFERROR(SUM(BB3686*(VLOOKUP(BA3686,API!1:1048576,13,FALSE))),0),2)</f>
        <v>0</v>
      </c>
    </row>
    <row r="3687" spans="18:55" x14ac:dyDescent="0.25">
      <c r="R3687" s="258"/>
      <c r="U3687">
        <f>ROUND(IFERROR(SUM(T3687*(VLOOKUP(S3687,API!1:1048576,13,FALSE))),0),2)</f>
        <v>0</v>
      </c>
      <c r="V3687">
        <f>ROUND(SUMIF(Investionen!A4:A5200,S3687,Investionen!G4:G5200),2)</f>
        <v>0</v>
      </c>
      <c r="BA3687" s="53"/>
      <c r="BB3687" s="53">
        <f>ROUND(SUMIF(Transaktionen!A4:A5200,BA3687,Transaktionen!B4:B5200),8)</f>
        <v>0</v>
      </c>
      <c r="BC3687" s="53">
        <f>ROUND(IFERROR(SUM(BB3687*(VLOOKUP(BA3687,API!1:1048576,13,FALSE))),0),2)</f>
        <v>0</v>
      </c>
    </row>
    <row r="3688" spans="18:55" x14ac:dyDescent="0.25">
      <c r="R3688" s="258"/>
      <c r="U3688">
        <f>ROUND(IFERROR(SUM(T3688*(VLOOKUP(S3688,API!1:1048576,13,FALSE))),0),2)</f>
        <v>0</v>
      </c>
      <c r="V3688">
        <f>ROUND(SUMIF(Investionen!A4:A5200,S3688,Investionen!G4:G5200),2)</f>
        <v>0</v>
      </c>
      <c r="BA3688" s="53"/>
      <c r="BB3688" s="53">
        <f>ROUND(SUMIF(Transaktionen!A4:A5200,BA3688,Transaktionen!B4:B5200),8)</f>
        <v>0</v>
      </c>
      <c r="BC3688" s="53">
        <f>ROUND(IFERROR(SUM(BB3688*(VLOOKUP(BA3688,API!1:1048576,13,FALSE))),0),2)</f>
        <v>0</v>
      </c>
    </row>
    <row r="3689" spans="18:55" x14ac:dyDescent="0.25">
      <c r="R3689" s="258"/>
      <c r="U3689">
        <f>ROUND(IFERROR(SUM(T3689*(VLOOKUP(S3689,API!1:1048576,13,FALSE))),0),2)</f>
        <v>0</v>
      </c>
      <c r="V3689">
        <f>ROUND(SUMIF(Investionen!A4:A5200,S3689,Investionen!G4:G5200),2)</f>
        <v>0</v>
      </c>
      <c r="BA3689" s="53"/>
      <c r="BB3689" s="53">
        <f>ROUND(SUMIF(Transaktionen!A4:A5200,BA3689,Transaktionen!B4:B5200),8)</f>
        <v>0</v>
      </c>
      <c r="BC3689" s="53">
        <f>ROUND(IFERROR(SUM(BB3689*(VLOOKUP(BA3689,API!1:1048576,13,FALSE))),0),2)</f>
        <v>0</v>
      </c>
    </row>
    <row r="3690" spans="18:55" x14ac:dyDescent="0.25">
      <c r="R3690" s="258"/>
      <c r="U3690">
        <f>ROUND(IFERROR(SUM(T3690*(VLOOKUP(S3690,API!1:1048576,13,FALSE))),0),2)</f>
        <v>0</v>
      </c>
      <c r="V3690">
        <f>ROUND(SUMIF(Investionen!A4:A5200,S3690,Investionen!G4:G5200),2)</f>
        <v>0</v>
      </c>
      <c r="BA3690" s="53"/>
      <c r="BB3690" s="53">
        <f>ROUND(SUMIF(Transaktionen!A4:A5200,BA3690,Transaktionen!B4:B5200),8)</f>
        <v>0</v>
      </c>
      <c r="BC3690" s="53">
        <f>ROUND(IFERROR(SUM(BB3690*(VLOOKUP(BA3690,API!1:1048576,13,FALSE))),0),2)</f>
        <v>0</v>
      </c>
    </row>
    <row r="3691" spans="18:55" x14ac:dyDescent="0.25">
      <c r="R3691" s="258"/>
      <c r="U3691">
        <f>ROUND(IFERROR(SUM(T3691*(VLOOKUP(S3691,API!1:1048576,13,FALSE))),0),2)</f>
        <v>0</v>
      </c>
      <c r="V3691">
        <f>ROUND(SUMIF(Investionen!A4:A5200,S3691,Investionen!G4:G5200),2)</f>
        <v>0</v>
      </c>
      <c r="BA3691" s="53"/>
      <c r="BB3691" s="53">
        <f>ROUND(SUMIF(Transaktionen!A4:A5200,BA3691,Transaktionen!B4:B5200),8)</f>
        <v>0</v>
      </c>
      <c r="BC3691" s="53">
        <f>ROUND(IFERROR(SUM(BB3691*(VLOOKUP(BA3691,API!1:1048576,13,FALSE))),0),2)</f>
        <v>0</v>
      </c>
    </row>
    <row r="3692" spans="18:55" x14ac:dyDescent="0.25">
      <c r="R3692" s="258"/>
      <c r="U3692">
        <f>ROUND(IFERROR(SUM(T3692*(VLOOKUP(S3692,API!1:1048576,13,FALSE))),0),2)</f>
        <v>0</v>
      </c>
      <c r="V3692">
        <f>ROUND(SUMIF(Investionen!A4:A5200,S3692,Investionen!G4:G5200),2)</f>
        <v>0</v>
      </c>
      <c r="BA3692" s="53"/>
      <c r="BB3692" s="53">
        <f>ROUND(SUMIF(Transaktionen!A4:A5200,BA3692,Transaktionen!B4:B5200),8)</f>
        <v>0</v>
      </c>
      <c r="BC3692" s="53">
        <f>ROUND(IFERROR(SUM(BB3692*(VLOOKUP(BA3692,API!1:1048576,13,FALSE))),0),2)</f>
        <v>0</v>
      </c>
    </row>
    <row r="3693" spans="18:55" x14ac:dyDescent="0.25">
      <c r="R3693" s="258"/>
      <c r="U3693">
        <f>ROUND(IFERROR(SUM(T3693*(VLOOKUP(S3693,API!1:1048576,13,FALSE))),0),2)</f>
        <v>0</v>
      </c>
      <c r="V3693">
        <f>ROUND(SUMIF(Investionen!A4:A5200,S3693,Investionen!G4:G5200),2)</f>
        <v>0</v>
      </c>
      <c r="BA3693" s="53"/>
      <c r="BB3693" s="53">
        <f>ROUND(SUMIF(Transaktionen!A4:A5200,BA3693,Transaktionen!B4:B5200),8)</f>
        <v>0</v>
      </c>
      <c r="BC3693" s="53">
        <f>ROUND(IFERROR(SUM(BB3693*(VLOOKUP(BA3693,API!1:1048576,13,FALSE))),0),2)</f>
        <v>0</v>
      </c>
    </row>
    <row r="3694" spans="18:55" x14ac:dyDescent="0.25">
      <c r="R3694" s="258"/>
      <c r="U3694">
        <f>ROUND(IFERROR(SUM(T3694*(VLOOKUP(S3694,API!1:1048576,13,FALSE))),0),2)</f>
        <v>0</v>
      </c>
      <c r="V3694">
        <f>ROUND(SUMIF(Investionen!A4:A5200,S3694,Investionen!G4:G5200),2)</f>
        <v>0</v>
      </c>
      <c r="BA3694" s="53"/>
      <c r="BB3694" s="53">
        <f>ROUND(SUMIF(Transaktionen!A4:A5200,BA3694,Transaktionen!B4:B5200),8)</f>
        <v>0</v>
      </c>
      <c r="BC3694" s="53">
        <f>ROUND(IFERROR(SUM(BB3694*(VLOOKUP(BA3694,API!1:1048576,13,FALSE))),0),2)</f>
        <v>0</v>
      </c>
    </row>
    <row r="3695" spans="18:55" x14ac:dyDescent="0.25">
      <c r="R3695" s="258"/>
      <c r="U3695">
        <f>ROUND(IFERROR(SUM(T3695*(VLOOKUP(S3695,API!1:1048576,13,FALSE))),0),2)</f>
        <v>0</v>
      </c>
      <c r="V3695">
        <f>ROUND(SUMIF(Investionen!A4:A5200,S3695,Investionen!G4:G5200),2)</f>
        <v>0</v>
      </c>
      <c r="BA3695" s="53"/>
      <c r="BB3695" s="53">
        <f>ROUND(SUMIF(Transaktionen!A4:A5200,BA3695,Transaktionen!B4:B5200),8)</f>
        <v>0</v>
      </c>
      <c r="BC3695" s="53">
        <f>ROUND(IFERROR(SUM(BB3695*(VLOOKUP(BA3695,API!1:1048576,13,FALSE))),0),2)</f>
        <v>0</v>
      </c>
    </row>
    <row r="3696" spans="18:55" x14ac:dyDescent="0.25">
      <c r="R3696" s="258"/>
      <c r="U3696">
        <f>ROUND(IFERROR(SUM(T3696*(VLOOKUP(S3696,API!1:1048576,13,FALSE))),0),2)</f>
        <v>0</v>
      </c>
      <c r="V3696">
        <f>ROUND(SUMIF(Investionen!A4:A5200,S3696,Investionen!G4:G5200),2)</f>
        <v>0</v>
      </c>
      <c r="BA3696" s="53"/>
      <c r="BB3696" s="53">
        <f>ROUND(SUMIF(Transaktionen!A4:A5200,BA3696,Transaktionen!B4:B5200),8)</f>
        <v>0</v>
      </c>
      <c r="BC3696" s="53">
        <f>ROUND(IFERROR(SUM(BB3696*(VLOOKUP(BA3696,API!1:1048576,13,FALSE))),0),2)</f>
        <v>0</v>
      </c>
    </row>
    <row r="3697" spans="18:55" x14ac:dyDescent="0.25">
      <c r="R3697" s="258"/>
      <c r="U3697">
        <f>ROUND(IFERROR(SUM(T3697*(VLOOKUP(S3697,API!1:1048576,13,FALSE))),0),2)</f>
        <v>0</v>
      </c>
      <c r="V3697">
        <f>ROUND(SUMIF(Investionen!A4:A5200,S3697,Investionen!G4:G5200),2)</f>
        <v>0</v>
      </c>
      <c r="BA3697" s="53"/>
      <c r="BB3697" s="53">
        <f>ROUND(SUMIF(Transaktionen!A4:A5200,BA3697,Transaktionen!B4:B5200),8)</f>
        <v>0</v>
      </c>
      <c r="BC3697" s="53">
        <f>ROUND(IFERROR(SUM(BB3697*(VLOOKUP(BA3697,API!1:1048576,13,FALSE))),0),2)</f>
        <v>0</v>
      </c>
    </row>
    <row r="3698" spans="18:55" x14ac:dyDescent="0.25">
      <c r="R3698" s="258"/>
      <c r="U3698">
        <f>ROUND(IFERROR(SUM(T3698*(VLOOKUP(S3698,API!1:1048576,13,FALSE))),0),2)</f>
        <v>0</v>
      </c>
      <c r="V3698">
        <f>ROUND(SUMIF(Investionen!A4:A5200,S3698,Investionen!G4:G5200),2)</f>
        <v>0</v>
      </c>
      <c r="BA3698" s="53"/>
      <c r="BB3698" s="53">
        <f>ROUND(SUMIF(Transaktionen!A4:A5200,BA3698,Transaktionen!B4:B5200),8)</f>
        <v>0</v>
      </c>
      <c r="BC3698" s="53">
        <f>ROUND(IFERROR(SUM(BB3698*(VLOOKUP(BA3698,API!1:1048576,13,FALSE))),0),2)</f>
        <v>0</v>
      </c>
    </row>
    <row r="3699" spans="18:55" x14ac:dyDescent="0.25">
      <c r="R3699" s="258"/>
      <c r="U3699">
        <f>ROUND(IFERROR(SUM(T3699*(VLOOKUP(S3699,API!1:1048576,13,FALSE))),0),2)</f>
        <v>0</v>
      </c>
      <c r="V3699">
        <f>ROUND(SUMIF(Investionen!A4:A5200,S3699,Investionen!G4:G5200),2)</f>
        <v>0</v>
      </c>
      <c r="BA3699" s="53"/>
      <c r="BB3699" s="53">
        <f>ROUND(SUMIF(Transaktionen!A4:A5200,BA3699,Transaktionen!B4:B5200),8)</f>
        <v>0</v>
      </c>
      <c r="BC3699" s="53">
        <f>ROUND(IFERROR(SUM(BB3699*(VLOOKUP(BA3699,API!1:1048576,13,FALSE))),0),2)</f>
        <v>0</v>
      </c>
    </row>
    <row r="3700" spans="18:55" x14ac:dyDescent="0.25">
      <c r="R3700" s="258"/>
      <c r="U3700">
        <f>ROUND(IFERROR(SUM(T3700*(VLOOKUP(S3700,API!1:1048576,13,FALSE))),0),2)</f>
        <v>0</v>
      </c>
      <c r="V3700">
        <f>ROUND(SUMIF(Investionen!A4:A5200,S3700,Investionen!G4:G5200),2)</f>
        <v>0</v>
      </c>
      <c r="BA3700" s="53"/>
      <c r="BB3700" s="53">
        <f>ROUND(SUMIF(Transaktionen!A4:A5200,BA3700,Transaktionen!B4:B5200),8)</f>
        <v>0</v>
      </c>
      <c r="BC3700" s="53">
        <f>ROUND(IFERROR(SUM(BB3700*(VLOOKUP(BA3700,API!1:1048576,13,FALSE))),0),2)</f>
        <v>0</v>
      </c>
    </row>
    <row r="3701" spans="18:55" x14ac:dyDescent="0.25">
      <c r="R3701" s="258"/>
      <c r="U3701">
        <f>ROUND(IFERROR(SUM(T3701*(VLOOKUP(S3701,API!1:1048576,13,FALSE))),0),2)</f>
        <v>0</v>
      </c>
      <c r="V3701">
        <f>ROUND(SUMIF(Investionen!A4:A5200,S3701,Investionen!G4:G5200),2)</f>
        <v>0</v>
      </c>
      <c r="BA3701" s="53"/>
      <c r="BB3701" s="53">
        <f>ROUND(SUMIF(Transaktionen!A4:A5200,BA3701,Transaktionen!B4:B5200),8)</f>
        <v>0</v>
      </c>
      <c r="BC3701" s="53">
        <f>ROUND(IFERROR(SUM(BB3701*(VLOOKUP(BA3701,API!1:1048576,13,FALSE))),0),2)</f>
        <v>0</v>
      </c>
    </row>
    <row r="3702" spans="18:55" x14ac:dyDescent="0.25">
      <c r="R3702" s="258"/>
      <c r="U3702">
        <f>ROUND(IFERROR(SUM(T3702*(VLOOKUP(S3702,API!1:1048576,13,FALSE))),0),2)</f>
        <v>0</v>
      </c>
      <c r="V3702">
        <f>ROUND(SUMIF(Investionen!A4:A5200,S3702,Investionen!G4:G5200),2)</f>
        <v>0</v>
      </c>
      <c r="BA3702" s="53"/>
      <c r="BB3702" s="53">
        <f>ROUND(SUMIF(Transaktionen!A4:A5200,BA3702,Transaktionen!B4:B5200),8)</f>
        <v>0</v>
      </c>
      <c r="BC3702" s="53">
        <f>ROUND(IFERROR(SUM(BB3702*(VLOOKUP(BA3702,API!1:1048576,13,FALSE))),0),2)</f>
        <v>0</v>
      </c>
    </row>
    <row r="3703" spans="18:55" x14ac:dyDescent="0.25">
      <c r="R3703" s="258"/>
      <c r="U3703">
        <f>ROUND(IFERROR(SUM(T3703*(VLOOKUP(S3703,API!1:1048576,13,FALSE))),0),2)</f>
        <v>0</v>
      </c>
      <c r="V3703">
        <f>ROUND(SUMIF(Investionen!A4:A5200,S3703,Investionen!G4:G5200),2)</f>
        <v>0</v>
      </c>
      <c r="BA3703" s="53"/>
      <c r="BB3703" s="53">
        <f>ROUND(SUMIF(Transaktionen!A4:A5200,BA3703,Transaktionen!B4:B5200),8)</f>
        <v>0</v>
      </c>
      <c r="BC3703" s="53">
        <f>ROUND(IFERROR(SUM(BB3703*(VLOOKUP(BA3703,API!1:1048576,13,FALSE))),0),2)</f>
        <v>0</v>
      </c>
    </row>
    <row r="3704" spans="18:55" x14ac:dyDescent="0.25">
      <c r="R3704" s="258"/>
      <c r="U3704">
        <f>ROUND(IFERROR(SUM(T3704*(VLOOKUP(S3704,API!1:1048576,13,FALSE))),0),2)</f>
        <v>0</v>
      </c>
      <c r="V3704">
        <f>ROUND(SUMIF(Investionen!A4:A5200,S3704,Investionen!G4:G5200),2)</f>
        <v>0</v>
      </c>
      <c r="BA3704" s="53"/>
      <c r="BB3704" s="53">
        <f>ROUND(SUMIF(Transaktionen!A4:A5200,BA3704,Transaktionen!B4:B5200),8)</f>
        <v>0</v>
      </c>
      <c r="BC3704" s="53">
        <f>ROUND(IFERROR(SUM(BB3704*(VLOOKUP(BA3704,API!1:1048576,13,FALSE))),0),2)</f>
        <v>0</v>
      </c>
    </row>
    <row r="3705" spans="18:55" x14ac:dyDescent="0.25">
      <c r="R3705" s="258"/>
      <c r="U3705">
        <f>ROUND(IFERROR(SUM(T3705*(VLOOKUP(S3705,API!1:1048576,13,FALSE))),0),2)</f>
        <v>0</v>
      </c>
      <c r="V3705">
        <f>ROUND(SUMIF(Investionen!A4:A5200,S3705,Investionen!G4:G5200),2)</f>
        <v>0</v>
      </c>
      <c r="BA3705" s="53"/>
      <c r="BB3705" s="53">
        <f>ROUND(SUMIF(Transaktionen!A4:A5200,BA3705,Transaktionen!B4:B5200),8)</f>
        <v>0</v>
      </c>
      <c r="BC3705" s="53">
        <f>ROUND(IFERROR(SUM(BB3705*(VLOOKUP(BA3705,API!1:1048576,13,FALSE))),0),2)</f>
        <v>0</v>
      </c>
    </row>
    <row r="3706" spans="18:55" x14ac:dyDescent="0.25">
      <c r="R3706" s="258"/>
      <c r="U3706">
        <f>ROUND(IFERROR(SUM(T3706*(VLOOKUP(S3706,API!1:1048576,13,FALSE))),0),2)</f>
        <v>0</v>
      </c>
      <c r="V3706">
        <f>ROUND(SUMIF(Investionen!A4:A5200,S3706,Investionen!G4:G5200),2)</f>
        <v>0</v>
      </c>
      <c r="BA3706" s="53"/>
      <c r="BB3706" s="53">
        <f>ROUND(SUMIF(Transaktionen!A4:A5200,BA3706,Transaktionen!B4:B5200),8)</f>
        <v>0</v>
      </c>
      <c r="BC3706" s="53">
        <f>ROUND(IFERROR(SUM(BB3706*(VLOOKUP(BA3706,API!1:1048576,13,FALSE))),0),2)</f>
        <v>0</v>
      </c>
    </row>
    <row r="3707" spans="18:55" x14ac:dyDescent="0.25">
      <c r="R3707" s="258"/>
      <c r="U3707">
        <f>ROUND(IFERROR(SUM(T3707*(VLOOKUP(S3707,API!1:1048576,13,FALSE))),0),2)</f>
        <v>0</v>
      </c>
      <c r="V3707">
        <f>ROUND(SUMIF(Investionen!A4:A5200,S3707,Investionen!G4:G5200),2)</f>
        <v>0</v>
      </c>
      <c r="BA3707" s="53"/>
      <c r="BB3707" s="53">
        <f>ROUND(SUMIF(Transaktionen!A4:A5200,BA3707,Transaktionen!B4:B5200),8)</f>
        <v>0</v>
      </c>
      <c r="BC3707" s="53">
        <f>ROUND(IFERROR(SUM(BB3707*(VLOOKUP(BA3707,API!1:1048576,13,FALSE))),0),2)</f>
        <v>0</v>
      </c>
    </row>
    <row r="3708" spans="18:55" x14ac:dyDescent="0.25">
      <c r="R3708" s="258"/>
      <c r="U3708">
        <f>ROUND(IFERROR(SUM(T3708*(VLOOKUP(S3708,API!1:1048576,13,FALSE))),0),2)</f>
        <v>0</v>
      </c>
      <c r="V3708">
        <f>ROUND(SUMIF(Investionen!A4:A5200,S3708,Investionen!G4:G5200),2)</f>
        <v>0</v>
      </c>
      <c r="BA3708" s="53"/>
      <c r="BB3708" s="53">
        <f>ROUND(SUMIF(Transaktionen!A4:A5200,BA3708,Transaktionen!B4:B5200),8)</f>
        <v>0</v>
      </c>
      <c r="BC3708" s="53">
        <f>ROUND(IFERROR(SUM(BB3708*(VLOOKUP(BA3708,API!1:1048576,13,FALSE))),0),2)</f>
        <v>0</v>
      </c>
    </row>
    <row r="3709" spans="18:55" x14ac:dyDescent="0.25">
      <c r="R3709" s="258"/>
      <c r="U3709">
        <f>ROUND(IFERROR(SUM(T3709*(VLOOKUP(S3709,API!1:1048576,13,FALSE))),0),2)</f>
        <v>0</v>
      </c>
      <c r="V3709">
        <f>ROUND(SUMIF(Investionen!A4:A5200,S3709,Investionen!G4:G5200),2)</f>
        <v>0</v>
      </c>
      <c r="BA3709" s="53"/>
      <c r="BB3709" s="53">
        <f>ROUND(SUMIF(Transaktionen!A4:A5200,BA3709,Transaktionen!B4:B5200),8)</f>
        <v>0</v>
      </c>
      <c r="BC3709" s="53">
        <f>ROUND(IFERROR(SUM(BB3709*(VLOOKUP(BA3709,API!1:1048576,13,FALSE))),0),2)</f>
        <v>0</v>
      </c>
    </row>
    <row r="3710" spans="18:55" x14ac:dyDescent="0.25">
      <c r="R3710" s="258"/>
      <c r="U3710">
        <f>ROUND(IFERROR(SUM(T3710*(VLOOKUP(S3710,API!1:1048576,13,FALSE))),0),2)</f>
        <v>0</v>
      </c>
      <c r="V3710">
        <f>ROUND(SUMIF(Investionen!A4:A5200,S3710,Investionen!G4:G5200),2)</f>
        <v>0</v>
      </c>
      <c r="BA3710" s="53"/>
      <c r="BB3710" s="53">
        <f>ROUND(SUMIF(Transaktionen!A4:A5200,BA3710,Transaktionen!B4:B5200),8)</f>
        <v>0</v>
      </c>
      <c r="BC3710" s="53">
        <f>ROUND(IFERROR(SUM(BB3710*(VLOOKUP(BA3710,API!1:1048576,13,FALSE))),0),2)</f>
        <v>0</v>
      </c>
    </row>
    <row r="3711" spans="18:55" x14ac:dyDescent="0.25">
      <c r="R3711" s="258"/>
      <c r="U3711">
        <f>ROUND(IFERROR(SUM(T3711*(VLOOKUP(S3711,API!1:1048576,13,FALSE))),0),2)</f>
        <v>0</v>
      </c>
      <c r="V3711">
        <f>ROUND(SUMIF(Investionen!A4:A5200,S3711,Investionen!G4:G5200),2)</f>
        <v>0</v>
      </c>
      <c r="BA3711" s="53"/>
      <c r="BB3711" s="53">
        <f>ROUND(SUMIF(Transaktionen!A4:A5200,BA3711,Transaktionen!B4:B5200),8)</f>
        <v>0</v>
      </c>
      <c r="BC3711" s="53">
        <f>ROUND(IFERROR(SUM(BB3711*(VLOOKUP(BA3711,API!1:1048576,13,FALSE))),0),2)</f>
        <v>0</v>
      </c>
    </row>
    <row r="3712" spans="18:55" x14ac:dyDescent="0.25">
      <c r="R3712" s="258"/>
      <c r="U3712">
        <f>ROUND(IFERROR(SUM(T3712*(VLOOKUP(S3712,API!1:1048576,13,FALSE))),0),2)</f>
        <v>0</v>
      </c>
      <c r="V3712">
        <f>ROUND(SUMIF(Investionen!A4:A5200,S3712,Investionen!G4:G5200),2)</f>
        <v>0</v>
      </c>
      <c r="BA3712" s="53"/>
      <c r="BB3712" s="53">
        <f>ROUND(SUMIF(Transaktionen!A4:A5200,BA3712,Transaktionen!B4:B5200),8)</f>
        <v>0</v>
      </c>
      <c r="BC3712" s="53">
        <f>ROUND(IFERROR(SUM(BB3712*(VLOOKUP(BA3712,API!1:1048576,13,FALSE))),0),2)</f>
        <v>0</v>
      </c>
    </row>
    <row r="3713" spans="18:55" x14ac:dyDescent="0.25">
      <c r="R3713" s="258"/>
      <c r="U3713">
        <f>ROUND(IFERROR(SUM(T3713*(VLOOKUP(S3713,API!1:1048576,13,FALSE))),0),2)</f>
        <v>0</v>
      </c>
      <c r="V3713">
        <f>ROUND(SUMIF(Investionen!A4:A5200,S3713,Investionen!G4:G5200),2)</f>
        <v>0</v>
      </c>
      <c r="BA3713" s="53"/>
      <c r="BB3713" s="53">
        <f>ROUND(SUMIF(Transaktionen!A4:A5200,BA3713,Transaktionen!B4:B5200),8)</f>
        <v>0</v>
      </c>
      <c r="BC3713" s="53">
        <f>ROUND(IFERROR(SUM(BB3713*(VLOOKUP(BA3713,API!1:1048576,13,FALSE))),0),2)</f>
        <v>0</v>
      </c>
    </row>
    <row r="3714" spans="18:55" x14ac:dyDescent="0.25">
      <c r="R3714" s="258"/>
      <c r="U3714">
        <f>ROUND(IFERROR(SUM(T3714*(VLOOKUP(S3714,API!1:1048576,13,FALSE))),0),2)</f>
        <v>0</v>
      </c>
      <c r="V3714">
        <f>ROUND(SUMIF(Investionen!A4:A5200,S3714,Investionen!G4:G5200),2)</f>
        <v>0</v>
      </c>
      <c r="BA3714" s="53"/>
      <c r="BB3714" s="53">
        <f>ROUND(SUMIF(Transaktionen!A4:A5200,BA3714,Transaktionen!B4:B5200),8)</f>
        <v>0</v>
      </c>
      <c r="BC3714" s="53">
        <f>ROUND(IFERROR(SUM(BB3714*(VLOOKUP(BA3714,API!1:1048576,13,FALSE))),0),2)</f>
        <v>0</v>
      </c>
    </row>
    <row r="3715" spans="18:55" x14ac:dyDescent="0.25">
      <c r="R3715" s="258"/>
      <c r="U3715">
        <f>ROUND(IFERROR(SUM(T3715*(VLOOKUP(S3715,API!1:1048576,13,FALSE))),0),2)</f>
        <v>0</v>
      </c>
      <c r="V3715">
        <f>ROUND(SUMIF(Investionen!A4:A5200,S3715,Investionen!G4:G5200),2)</f>
        <v>0</v>
      </c>
      <c r="BA3715" s="53"/>
      <c r="BB3715" s="53">
        <f>ROUND(SUMIF(Transaktionen!A4:A5200,BA3715,Transaktionen!B4:B5200),8)</f>
        <v>0</v>
      </c>
      <c r="BC3715" s="53">
        <f>ROUND(IFERROR(SUM(BB3715*(VLOOKUP(BA3715,API!1:1048576,13,FALSE))),0),2)</f>
        <v>0</v>
      </c>
    </row>
    <row r="3716" spans="18:55" x14ac:dyDescent="0.25">
      <c r="R3716" s="258"/>
      <c r="U3716">
        <f>ROUND(IFERROR(SUM(T3716*(VLOOKUP(S3716,API!1:1048576,13,FALSE))),0),2)</f>
        <v>0</v>
      </c>
      <c r="V3716">
        <f>ROUND(SUMIF(Investionen!A4:A5200,S3716,Investionen!G4:G5200),2)</f>
        <v>0</v>
      </c>
      <c r="BA3716" s="53"/>
      <c r="BB3716" s="53">
        <f>ROUND(SUMIF(Transaktionen!A4:A5200,BA3716,Transaktionen!B4:B5200),8)</f>
        <v>0</v>
      </c>
      <c r="BC3716" s="53">
        <f>ROUND(IFERROR(SUM(BB3716*(VLOOKUP(BA3716,API!1:1048576,13,FALSE))),0),2)</f>
        <v>0</v>
      </c>
    </row>
    <row r="3717" spans="18:55" x14ac:dyDescent="0.25">
      <c r="R3717" s="258"/>
      <c r="U3717">
        <f>ROUND(IFERROR(SUM(T3717*(VLOOKUP(S3717,API!1:1048576,13,FALSE))),0),2)</f>
        <v>0</v>
      </c>
      <c r="V3717">
        <f>ROUND(SUMIF(Investionen!A4:A5200,S3717,Investionen!G4:G5200),2)</f>
        <v>0</v>
      </c>
      <c r="BA3717" s="53"/>
      <c r="BB3717" s="53">
        <f>ROUND(SUMIF(Transaktionen!A4:A5200,BA3717,Transaktionen!B4:B5200),8)</f>
        <v>0</v>
      </c>
      <c r="BC3717" s="53">
        <f>ROUND(IFERROR(SUM(BB3717*(VLOOKUP(BA3717,API!1:1048576,13,FALSE))),0),2)</f>
        <v>0</v>
      </c>
    </row>
    <row r="3718" spans="18:55" x14ac:dyDescent="0.25">
      <c r="R3718" s="258"/>
      <c r="U3718">
        <f>ROUND(IFERROR(SUM(T3718*(VLOOKUP(S3718,API!1:1048576,13,FALSE))),0),2)</f>
        <v>0</v>
      </c>
      <c r="V3718">
        <f>ROUND(SUMIF(Investionen!A4:A5200,S3718,Investionen!G4:G5200),2)</f>
        <v>0</v>
      </c>
      <c r="BA3718" s="53"/>
      <c r="BB3718" s="53">
        <f>ROUND(SUMIF(Transaktionen!A4:A5200,BA3718,Transaktionen!B4:B5200),8)</f>
        <v>0</v>
      </c>
      <c r="BC3718" s="53">
        <f>ROUND(IFERROR(SUM(BB3718*(VLOOKUP(BA3718,API!1:1048576,13,FALSE))),0),2)</f>
        <v>0</v>
      </c>
    </row>
    <row r="3719" spans="18:55" x14ac:dyDescent="0.25">
      <c r="R3719" s="258"/>
      <c r="U3719">
        <f>ROUND(IFERROR(SUM(T3719*(VLOOKUP(S3719,API!1:1048576,13,FALSE))),0),2)</f>
        <v>0</v>
      </c>
      <c r="V3719">
        <f>ROUND(SUMIF(Investionen!A4:A5200,S3719,Investionen!G4:G5200),2)</f>
        <v>0</v>
      </c>
      <c r="BA3719" s="53"/>
      <c r="BB3719" s="53">
        <f>ROUND(SUMIF(Transaktionen!A4:A5200,BA3719,Transaktionen!B4:B5200),8)</f>
        <v>0</v>
      </c>
      <c r="BC3719" s="53">
        <f>ROUND(IFERROR(SUM(BB3719*(VLOOKUP(BA3719,API!1:1048576,13,FALSE))),0),2)</f>
        <v>0</v>
      </c>
    </row>
    <row r="3720" spans="18:55" x14ac:dyDescent="0.25">
      <c r="R3720" s="258"/>
      <c r="U3720">
        <f>ROUND(IFERROR(SUM(T3720*(VLOOKUP(S3720,API!1:1048576,13,FALSE))),0),2)</f>
        <v>0</v>
      </c>
      <c r="V3720">
        <f>ROUND(SUMIF(Investionen!A4:A5200,S3720,Investionen!G4:G5200),2)</f>
        <v>0</v>
      </c>
      <c r="BA3720" s="53"/>
      <c r="BB3720" s="53">
        <f>ROUND(SUMIF(Transaktionen!A4:A5200,BA3720,Transaktionen!B4:B5200),8)</f>
        <v>0</v>
      </c>
      <c r="BC3720" s="53">
        <f>ROUND(IFERROR(SUM(BB3720*(VLOOKUP(BA3720,API!1:1048576,13,FALSE))),0),2)</f>
        <v>0</v>
      </c>
    </row>
    <row r="3721" spans="18:55" x14ac:dyDescent="0.25">
      <c r="R3721" s="258"/>
      <c r="U3721">
        <f>ROUND(IFERROR(SUM(T3721*(VLOOKUP(S3721,API!1:1048576,13,FALSE))),0),2)</f>
        <v>0</v>
      </c>
      <c r="V3721">
        <f>ROUND(SUMIF(Investionen!A4:A5200,S3721,Investionen!G4:G5200),2)</f>
        <v>0</v>
      </c>
      <c r="BA3721" s="53"/>
      <c r="BB3721" s="53">
        <f>ROUND(SUMIF(Transaktionen!A4:A5200,BA3721,Transaktionen!B4:B5200),8)</f>
        <v>0</v>
      </c>
      <c r="BC3721" s="53">
        <f>ROUND(IFERROR(SUM(BB3721*(VLOOKUP(BA3721,API!1:1048576,13,FALSE))),0),2)</f>
        <v>0</v>
      </c>
    </row>
    <row r="3722" spans="18:55" x14ac:dyDescent="0.25">
      <c r="R3722" s="258"/>
      <c r="U3722">
        <f>ROUND(IFERROR(SUM(T3722*(VLOOKUP(S3722,API!1:1048576,13,FALSE))),0),2)</f>
        <v>0</v>
      </c>
      <c r="V3722">
        <f>ROUND(SUMIF(Investionen!A4:A5200,S3722,Investionen!G4:G5200),2)</f>
        <v>0</v>
      </c>
      <c r="BA3722" s="53"/>
      <c r="BB3722" s="53">
        <f>ROUND(SUMIF(Transaktionen!A4:A5200,BA3722,Transaktionen!B4:B5200),8)</f>
        <v>0</v>
      </c>
      <c r="BC3722" s="53">
        <f>ROUND(IFERROR(SUM(BB3722*(VLOOKUP(BA3722,API!1:1048576,13,FALSE))),0),2)</f>
        <v>0</v>
      </c>
    </row>
    <row r="3723" spans="18:55" x14ac:dyDescent="0.25">
      <c r="R3723" s="258"/>
      <c r="U3723">
        <f>ROUND(IFERROR(SUM(T3723*(VLOOKUP(S3723,API!1:1048576,13,FALSE))),0),2)</f>
        <v>0</v>
      </c>
      <c r="V3723">
        <f>ROUND(SUMIF(Investionen!A4:A5200,S3723,Investionen!G4:G5200),2)</f>
        <v>0</v>
      </c>
      <c r="BA3723" s="53"/>
      <c r="BB3723" s="53">
        <f>ROUND(SUMIF(Transaktionen!A4:A5200,BA3723,Transaktionen!B4:B5200),8)</f>
        <v>0</v>
      </c>
      <c r="BC3723" s="53">
        <f>ROUND(IFERROR(SUM(BB3723*(VLOOKUP(BA3723,API!1:1048576,13,FALSE))),0),2)</f>
        <v>0</v>
      </c>
    </row>
    <row r="3724" spans="18:55" x14ac:dyDescent="0.25">
      <c r="R3724" s="258"/>
      <c r="U3724">
        <f>ROUND(IFERROR(SUM(T3724*(VLOOKUP(S3724,API!1:1048576,13,FALSE))),0),2)</f>
        <v>0</v>
      </c>
      <c r="V3724">
        <f>ROUND(SUMIF(Investionen!A4:A5200,S3724,Investionen!G4:G5200),2)</f>
        <v>0</v>
      </c>
      <c r="BA3724" s="53"/>
      <c r="BB3724" s="53">
        <f>ROUND(SUMIF(Transaktionen!A4:A5200,BA3724,Transaktionen!B4:B5200),8)</f>
        <v>0</v>
      </c>
      <c r="BC3724" s="53">
        <f>ROUND(IFERROR(SUM(BB3724*(VLOOKUP(BA3724,API!1:1048576,13,FALSE))),0),2)</f>
        <v>0</v>
      </c>
    </row>
    <row r="3725" spans="18:55" x14ac:dyDescent="0.25">
      <c r="R3725" s="258"/>
      <c r="U3725">
        <f>ROUND(IFERROR(SUM(T3725*(VLOOKUP(S3725,API!1:1048576,13,FALSE))),0),2)</f>
        <v>0</v>
      </c>
      <c r="V3725">
        <f>ROUND(SUMIF(Investionen!A4:A5200,S3725,Investionen!G4:G5200),2)</f>
        <v>0</v>
      </c>
      <c r="BA3725" s="53"/>
      <c r="BB3725" s="53">
        <f>ROUND(SUMIF(Transaktionen!A4:A5200,BA3725,Transaktionen!B4:B5200),8)</f>
        <v>0</v>
      </c>
      <c r="BC3725" s="53">
        <f>ROUND(IFERROR(SUM(BB3725*(VLOOKUP(BA3725,API!1:1048576,13,FALSE))),0),2)</f>
        <v>0</v>
      </c>
    </row>
    <row r="3726" spans="18:55" x14ac:dyDescent="0.25">
      <c r="R3726" s="258"/>
      <c r="U3726">
        <f>ROUND(IFERROR(SUM(T3726*(VLOOKUP(S3726,API!1:1048576,13,FALSE))),0),2)</f>
        <v>0</v>
      </c>
      <c r="V3726">
        <f>ROUND(SUMIF(Investionen!A4:A5200,S3726,Investionen!G4:G5200),2)</f>
        <v>0</v>
      </c>
      <c r="BA3726" s="53"/>
      <c r="BB3726" s="53">
        <f>ROUND(SUMIF(Transaktionen!A4:A5200,BA3726,Transaktionen!B4:B5200),8)</f>
        <v>0</v>
      </c>
      <c r="BC3726" s="53">
        <f>ROUND(IFERROR(SUM(BB3726*(VLOOKUP(BA3726,API!1:1048576,13,FALSE))),0),2)</f>
        <v>0</v>
      </c>
    </row>
    <row r="3727" spans="18:55" x14ac:dyDescent="0.25">
      <c r="R3727" s="258"/>
      <c r="U3727">
        <f>ROUND(IFERROR(SUM(T3727*(VLOOKUP(S3727,API!1:1048576,13,FALSE))),0),2)</f>
        <v>0</v>
      </c>
      <c r="V3727">
        <f>ROUND(SUMIF(Investionen!A4:A5200,S3727,Investionen!G4:G5200),2)</f>
        <v>0</v>
      </c>
      <c r="BA3727" s="53"/>
      <c r="BB3727" s="53">
        <f>ROUND(SUMIF(Transaktionen!A4:A5200,BA3727,Transaktionen!B4:B5200),8)</f>
        <v>0</v>
      </c>
      <c r="BC3727" s="53">
        <f>ROUND(IFERROR(SUM(BB3727*(VLOOKUP(BA3727,API!1:1048576,13,FALSE))),0),2)</f>
        <v>0</v>
      </c>
    </row>
    <row r="3728" spans="18:55" x14ac:dyDescent="0.25">
      <c r="R3728" s="258"/>
      <c r="U3728">
        <f>ROUND(IFERROR(SUM(T3728*(VLOOKUP(S3728,API!1:1048576,13,FALSE))),0),2)</f>
        <v>0</v>
      </c>
      <c r="V3728">
        <f>ROUND(SUMIF(Investionen!A4:A5200,S3728,Investionen!G4:G5200),2)</f>
        <v>0</v>
      </c>
      <c r="BA3728" s="53"/>
      <c r="BB3728" s="53">
        <f>ROUND(SUMIF(Transaktionen!A4:A5200,BA3728,Transaktionen!B4:B5200),8)</f>
        <v>0</v>
      </c>
      <c r="BC3728" s="53">
        <f>ROUND(IFERROR(SUM(BB3728*(VLOOKUP(BA3728,API!1:1048576,13,FALSE))),0),2)</f>
        <v>0</v>
      </c>
    </row>
    <row r="3729" spans="18:55" x14ac:dyDescent="0.25">
      <c r="R3729" s="258"/>
      <c r="U3729">
        <f>ROUND(IFERROR(SUM(T3729*(VLOOKUP(S3729,API!1:1048576,13,FALSE))),0),2)</f>
        <v>0</v>
      </c>
      <c r="V3729">
        <f>ROUND(SUMIF(Investionen!A4:A5200,S3729,Investionen!G4:G5200),2)</f>
        <v>0</v>
      </c>
      <c r="BA3729" s="53"/>
      <c r="BB3729" s="53">
        <f>ROUND(SUMIF(Transaktionen!A4:A5200,BA3729,Transaktionen!B4:B5200),8)</f>
        <v>0</v>
      </c>
      <c r="BC3729" s="53">
        <f>ROUND(IFERROR(SUM(BB3729*(VLOOKUP(BA3729,API!1:1048576,13,FALSE))),0),2)</f>
        <v>0</v>
      </c>
    </row>
    <row r="3730" spans="18:55" x14ac:dyDescent="0.25">
      <c r="R3730" s="258"/>
      <c r="U3730">
        <f>ROUND(IFERROR(SUM(T3730*(VLOOKUP(S3730,API!1:1048576,13,FALSE))),0),2)</f>
        <v>0</v>
      </c>
      <c r="V3730">
        <f>ROUND(SUMIF(Investionen!A4:A5200,S3730,Investionen!G4:G5200),2)</f>
        <v>0</v>
      </c>
      <c r="BA3730" s="53"/>
      <c r="BB3730" s="53">
        <f>ROUND(SUMIF(Transaktionen!A4:A5200,BA3730,Transaktionen!B4:B5200),8)</f>
        <v>0</v>
      </c>
      <c r="BC3730" s="53">
        <f>ROUND(IFERROR(SUM(BB3730*(VLOOKUP(BA3730,API!1:1048576,13,FALSE))),0),2)</f>
        <v>0</v>
      </c>
    </row>
    <row r="3731" spans="18:55" x14ac:dyDescent="0.25">
      <c r="R3731" s="258"/>
      <c r="U3731">
        <f>ROUND(IFERROR(SUM(T3731*(VLOOKUP(S3731,API!1:1048576,13,FALSE))),0),2)</f>
        <v>0</v>
      </c>
      <c r="V3731">
        <f>ROUND(SUMIF(Investionen!A4:A5200,S3731,Investionen!G4:G5200),2)</f>
        <v>0</v>
      </c>
      <c r="BA3731" s="53"/>
      <c r="BB3731" s="53">
        <f>ROUND(SUMIF(Transaktionen!A4:A5200,BA3731,Transaktionen!B4:B5200),8)</f>
        <v>0</v>
      </c>
      <c r="BC3731" s="53">
        <f>ROUND(IFERROR(SUM(BB3731*(VLOOKUP(BA3731,API!1:1048576,13,FALSE))),0),2)</f>
        <v>0</v>
      </c>
    </row>
    <row r="3732" spans="18:55" x14ac:dyDescent="0.25">
      <c r="R3732" s="258"/>
      <c r="U3732">
        <f>ROUND(IFERROR(SUM(T3732*(VLOOKUP(S3732,API!1:1048576,13,FALSE))),0),2)</f>
        <v>0</v>
      </c>
      <c r="V3732">
        <f>ROUND(SUMIF(Investionen!A4:A5200,S3732,Investionen!G4:G5200),2)</f>
        <v>0</v>
      </c>
      <c r="BA3732" s="53"/>
      <c r="BB3732" s="53">
        <f>ROUND(SUMIF(Transaktionen!A4:A5200,BA3732,Transaktionen!B4:B5200),8)</f>
        <v>0</v>
      </c>
      <c r="BC3732" s="53">
        <f>ROUND(IFERROR(SUM(BB3732*(VLOOKUP(BA3732,API!1:1048576,13,FALSE))),0),2)</f>
        <v>0</v>
      </c>
    </row>
    <row r="3733" spans="18:55" x14ac:dyDescent="0.25">
      <c r="R3733" s="258"/>
      <c r="U3733">
        <f>ROUND(IFERROR(SUM(T3733*(VLOOKUP(S3733,API!1:1048576,13,FALSE))),0),2)</f>
        <v>0</v>
      </c>
      <c r="V3733">
        <f>ROUND(SUMIF(Investionen!A4:A5200,S3733,Investionen!G4:G5200),2)</f>
        <v>0</v>
      </c>
      <c r="BA3733" s="53"/>
      <c r="BB3733" s="53">
        <f>ROUND(SUMIF(Transaktionen!A4:A5200,BA3733,Transaktionen!B4:B5200),8)</f>
        <v>0</v>
      </c>
      <c r="BC3733" s="53">
        <f>ROUND(IFERROR(SUM(BB3733*(VLOOKUP(BA3733,API!1:1048576,13,FALSE))),0),2)</f>
        <v>0</v>
      </c>
    </row>
    <row r="3734" spans="18:55" x14ac:dyDescent="0.25">
      <c r="R3734" s="258"/>
      <c r="U3734">
        <f>ROUND(IFERROR(SUM(T3734*(VLOOKUP(S3734,API!1:1048576,13,FALSE))),0),2)</f>
        <v>0</v>
      </c>
      <c r="V3734">
        <f>ROUND(SUMIF(Investionen!A4:A5200,S3734,Investionen!G4:G5200),2)</f>
        <v>0</v>
      </c>
      <c r="BA3734" s="53"/>
      <c r="BB3734" s="53">
        <f>ROUND(SUMIF(Transaktionen!A4:A5200,BA3734,Transaktionen!B4:B5200),8)</f>
        <v>0</v>
      </c>
      <c r="BC3734" s="53">
        <f>ROUND(IFERROR(SUM(BB3734*(VLOOKUP(BA3734,API!1:1048576,13,FALSE))),0),2)</f>
        <v>0</v>
      </c>
    </row>
    <row r="3735" spans="18:55" x14ac:dyDescent="0.25">
      <c r="R3735" s="258"/>
      <c r="U3735">
        <f>ROUND(IFERROR(SUM(T3735*(VLOOKUP(S3735,API!1:1048576,13,FALSE))),0),2)</f>
        <v>0</v>
      </c>
      <c r="V3735">
        <f>ROUND(SUMIF(Investionen!A4:A5200,S3735,Investionen!G4:G5200),2)</f>
        <v>0</v>
      </c>
      <c r="BA3735" s="53"/>
      <c r="BB3735" s="53">
        <f>ROUND(SUMIF(Transaktionen!A4:A5200,BA3735,Transaktionen!B4:B5200),8)</f>
        <v>0</v>
      </c>
      <c r="BC3735" s="53">
        <f>ROUND(IFERROR(SUM(BB3735*(VLOOKUP(BA3735,API!1:1048576,13,FALSE))),0),2)</f>
        <v>0</v>
      </c>
    </row>
    <row r="3736" spans="18:55" x14ac:dyDescent="0.25">
      <c r="R3736" s="258"/>
      <c r="U3736">
        <f>ROUND(IFERROR(SUM(T3736*(VLOOKUP(S3736,API!1:1048576,13,FALSE))),0),2)</f>
        <v>0</v>
      </c>
      <c r="V3736">
        <f>ROUND(SUMIF(Investionen!A4:A5200,S3736,Investionen!G4:G5200),2)</f>
        <v>0</v>
      </c>
      <c r="BA3736" s="53"/>
      <c r="BB3736" s="53">
        <f>ROUND(SUMIF(Transaktionen!A4:A5200,BA3736,Transaktionen!B4:B5200),8)</f>
        <v>0</v>
      </c>
      <c r="BC3736" s="53">
        <f>ROUND(IFERROR(SUM(BB3736*(VLOOKUP(BA3736,API!1:1048576,13,FALSE))),0),2)</f>
        <v>0</v>
      </c>
    </row>
    <row r="3737" spans="18:55" x14ac:dyDescent="0.25">
      <c r="R3737" s="258"/>
      <c r="U3737">
        <f>ROUND(IFERROR(SUM(T3737*(VLOOKUP(S3737,API!1:1048576,13,FALSE))),0),2)</f>
        <v>0</v>
      </c>
      <c r="V3737">
        <f>ROUND(SUMIF(Investionen!A4:A5200,S3737,Investionen!G4:G5200),2)</f>
        <v>0</v>
      </c>
      <c r="BA3737" s="53"/>
      <c r="BB3737" s="53">
        <f>ROUND(SUMIF(Transaktionen!A4:A5200,BA3737,Transaktionen!B4:B5200),8)</f>
        <v>0</v>
      </c>
      <c r="BC3737" s="53">
        <f>ROUND(IFERROR(SUM(BB3737*(VLOOKUP(BA3737,API!1:1048576,13,FALSE))),0),2)</f>
        <v>0</v>
      </c>
    </row>
    <row r="3738" spans="18:55" x14ac:dyDescent="0.25">
      <c r="R3738" s="258"/>
      <c r="U3738">
        <f>ROUND(IFERROR(SUM(T3738*(VLOOKUP(S3738,API!1:1048576,13,FALSE))),0),2)</f>
        <v>0</v>
      </c>
      <c r="V3738">
        <f>ROUND(SUMIF(Investionen!A4:A5200,S3738,Investionen!G4:G5200),2)</f>
        <v>0</v>
      </c>
      <c r="BA3738" s="53"/>
      <c r="BB3738" s="53">
        <f>ROUND(SUMIF(Transaktionen!A4:A5200,BA3738,Transaktionen!B4:B5200),8)</f>
        <v>0</v>
      </c>
      <c r="BC3738" s="53">
        <f>ROUND(IFERROR(SUM(BB3738*(VLOOKUP(BA3738,API!1:1048576,13,FALSE))),0),2)</f>
        <v>0</v>
      </c>
    </row>
    <row r="3739" spans="18:55" x14ac:dyDescent="0.25">
      <c r="R3739" s="258"/>
      <c r="U3739">
        <f>ROUND(IFERROR(SUM(T3739*(VLOOKUP(S3739,API!1:1048576,13,FALSE))),0),2)</f>
        <v>0</v>
      </c>
      <c r="V3739">
        <f>ROUND(SUMIF(Investionen!A4:A5200,S3739,Investionen!G4:G5200),2)</f>
        <v>0</v>
      </c>
      <c r="BA3739" s="53"/>
      <c r="BB3739" s="53">
        <f>ROUND(SUMIF(Transaktionen!A4:A5200,BA3739,Transaktionen!B4:B5200),8)</f>
        <v>0</v>
      </c>
      <c r="BC3739" s="53">
        <f>ROUND(IFERROR(SUM(BB3739*(VLOOKUP(BA3739,API!1:1048576,13,FALSE))),0),2)</f>
        <v>0</v>
      </c>
    </row>
    <row r="3740" spans="18:55" x14ac:dyDescent="0.25">
      <c r="R3740" s="258"/>
      <c r="U3740">
        <f>ROUND(IFERROR(SUM(T3740*(VLOOKUP(S3740,API!1:1048576,13,FALSE))),0),2)</f>
        <v>0</v>
      </c>
      <c r="V3740">
        <f>ROUND(SUMIF(Investionen!A4:A5200,S3740,Investionen!G4:G5200),2)</f>
        <v>0</v>
      </c>
      <c r="BA3740" s="53"/>
      <c r="BB3740" s="53">
        <f>ROUND(SUMIF(Transaktionen!A4:A5200,BA3740,Transaktionen!B4:B5200),8)</f>
        <v>0</v>
      </c>
      <c r="BC3740" s="53">
        <f>ROUND(IFERROR(SUM(BB3740*(VLOOKUP(BA3740,API!1:1048576,13,FALSE))),0),2)</f>
        <v>0</v>
      </c>
    </row>
    <row r="3741" spans="18:55" x14ac:dyDescent="0.25">
      <c r="R3741" s="258"/>
      <c r="U3741">
        <f>ROUND(IFERROR(SUM(T3741*(VLOOKUP(S3741,API!1:1048576,13,FALSE))),0),2)</f>
        <v>0</v>
      </c>
      <c r="V3741">
        <f>ROUND(SUMIF(Investionen!A4:A5200,S3741,Investionen!G4:G5200),2)</f>
        <v>0</v>
      </c>
      <c r="BA3741" s="53"/>
      <c r="BB3741" s="53">
        <f>ROUND(SUMIF(Transaktionen!A4:A5200,BA3741,Transaktionen!B4:B5200),8)</f>
        <v>0</v>
      </c>
      <c r="BC3741" s="53">
        <f>ROUND(IFERROR(SUM(BB3741*(VLOOKUP(BA3741,API!1:1048576,13,FALSE))),0),2)</f>
        <v>0</v>
      </c>
    </row>
    <row r="3742" spans="18:55" x14ac:dyDescent="0.25">
      <c r="R3742" s="258"/>
      <c r="U3742">
        <f>ROUND(IFERROR(SUM(T3742*(VLOOKUP(S3742,API!1:1048576,13,FALSE))),0),2)</f>
        <v>0</v>
      </c>
      <c r="V3742">
        <f>ROUND(SUMIF(Investionen!A4:A5200,S3742,Investionen!G4:G5200),2)</f>
        <v>0</v>
      </c>
      <c r="BA3742" s="53"/>
      <c r="BB3742" s="53">
        <f>ROUND(SUMIF(Transaktionen!A4:A5200,BA3742,Transaktionen!B4:B5200),8)</f>
        <v>0</v>
      </c>
      <c r="BC3742" s="53">
        <f>ROUND(IFERROR(SUM(BB3742*(VLOOKUP(BA3742,API!1:1048576,13,FALSE))),0),2)</f>
        <v>0</v>
      </c>
    </row>
    <row r="3743" spans="18:55" x14ac:dyDescent="0.25">
      <c r="R3743" s="258"/>
      <c r="U3743">
        <f>ROUND(IFERROR(SUM(T3743*(VLOOKUP(S3743,API!1:1048576,13,FALSE))),0),2)</f>
        <v>0</v>
      </c>
      <c r="V3743">
        <f>ROUND(SUMIF(Investionen!A4:A5200,S3743,Investionen!G4:G5200),2)</f>
        <v>0</v>
      </c>
      <c r="BA3743" s="53"/>
      <c r="BB3743" s="53">
        <f>ROUND(SUMIF(Transaktionen!A4:A5200,BA3743,Transaktionen!B4:B5200),8)</f>
        <v>0</v>
      </c>
      <c r="BC3743" s="53">
        <f>ROUND(IFERROR(SUM(BB3743*(VLOOKUP(BA3743,API!1:1048576,13,FALSE))),0),2)</f>
        <v>0</v>
      </c>
    </row>
    <row r="3744" spans="18:55" x14ac:dyDescent="0.25">
      <c r="R3744" s="258"/>
      <c r="U3744">
        <f>ROUND(IFERROR(SUM(T3744*(VLOOKUP(S3744,API!1:1048576,13,FALSE))),0),2)</f>
        <v>0</v>
      </c>
      <c r="V3744">
        <f>ROUND(SUMIF(Investionen!A4:A5200,S3744,Investionen!G4:G5200),2)</f>
        <v>0</v>
      </c>
      <c r="BA3744" s="53"/>
      <c r="BB3744" s="53">
        <f>ROUND(SUMIF(Transaktionen!A4:A5200,BA3744,Transaktionen!B4:B5200),8)</f>
        <v>0</v>
      </c>
      <c r="BC3744" s="53">
        <f>ROUND(IFERROR(SUM(BB3744*(VLOOKUP(BA3744,API!1:1048576,13,FALSE))),0),2)</f>
        <v>0</v>
      </c>
    </row>
    <row r="3745" spans="18:55" x14ac:dyDescent="0.25">
      <c r="R3745" s="258"/>
      <c r="U3745">
        <f>ROUND(IFERROR(SUM(T3745*(VLOOKUP(S3745,API!1:1048576,13,FALSE))),0),2)</f>
        <v>0</v>
      </c>
      <c r="V3745">
        <f>ROUND(SUMIF(Investionen!A4:A5200,S3745,Investionen!G4:G5200),2)</f>
        <v>0</v>
      </c>
      <c r="BA3745" s="53"/>
      <c r="BB3745" s="53">
        <f>ROUND(SUMIF(Transaktionen!A4:A5200,BA3745,Transaktionen!B4:B5200),8)</f>
        <v>0</v>
      </c>
      <c r="BC3745" s="53">
        <f>ROUND(IFERROR(SUM(BB3745*(VLOOKUP(BA3745,API!1:1048576,13,FALSE))),0),2)</f>
        <v>0</v>
      </c>
    </row>
    <row r="3746" spans="18:55" x14ac:dyDescent="0.25">
      <c r="R3746" s="258"/>
      <c r="U3746">
        <f>ROUND(IFERROR(SUM(T3746*(VLOOKUP(S3746,API!1:1048576,13,FALSE))),0),2)</f>
        <v>0</v>
      </c>
      <c r="V3746">
        <f>ROUND(SUMIF(Investionen!A4:A5200,S3746,Investionen!G4:G5200),2)</f>
        <v>0</v>
      </c>
      <c r="BA3746" s="53"/>
      <c r="BB3746" s="53">
        <f>ROUND(SUMIF(Transaktionen!A4:A5200,BA3746,Transaktionen!B4:B5200),8)</f>
        <v>0</v>
      </c>
      <c r="BC3746" s="53">
        <f>ROUND(IFERROR(SUM(BB3746*(VLOOKUP(BA3746,API!1:1048576,13,FALSE))),0),2)</f>
        <v>0</v>
      </c>
    </row>
    <row r="3747" spans="18:55" x14ac:dyDescent="0.25">
      <c r="R3747" s="258"/>
      <c r="U3747">
        <f>ROUND(IFERROR(SUM(T3747*(VLOOKUP(S3747,API!1:1048576,13,FALSE))),0),2)</f>
        <v>0</v>
      </c>
      <c r="V3747">
        <f>ROUND(SUMIF(Investionen!A4:A5200,S3747,Investionen!G4:G5200),2)</f>
        <v>0</v>
      </c>
      <c r="BA3747" s="53"/>
      <c r="BB3747" s="53">
        <f>ROUND(SUMIF(Transaktionen!A4:A5200,BA3747,Transaktionen!B4:B5200),8)</f>
        <v>0</v>
      </c>
      <c r="BC3747" s="53">
        <f>ROUND(IFERROR(SUM(BB3747*(VLOOKUP(BA3747,API!1:1048576,13,FALSE))),0),2)</f>
        <v>0</v>
      </c>
    </row>
    <row r="3748" spans="18:55" x14ac:dyDescent="0.25">
      <c r="R3748" s="258"/>
      <c r="U3748">
        <f>ROUND(IFERROR(SUM(T3748*(VLOOKUP(S3748,API!1:1048576,13,FALSE))),0),2)</f>
        <v>0</v>
      </c>
      <c r="V3748">
        <f>ROUND(SUMIF(Investionen!A4:A5200,S3748,Investionen!G4:G5200),2)</f>
        <v>0</v>
      </c>
      <c r="BA3748" s="53"/>
      <c r="BB3748" s="53">
        <f>ROUND(SUMIF(Transaktionen!A4:A5200,BA3748,Transaktionen!B4:B5200),8)</f>
        <v>0</v>
      </c>
      <c r="BC3748" s="53">
        <f>ROUND(IFERROR(SUM(BB3748*(VLOOKUP(BA3748,API!1:1048576,13,FALSE))),0),2)</f>
        <v>0</v>
      </c>
    </row>
    <row r="3749" spans="18:55" x14ac:dyDescent="0.25">
      <c r="R3749" s="258"/>
      <c r="U3749">
        <f>ROUND(IFERROR(SUM(T3749*(VLOOKUP(S3749,API!1:1048576,13,FALSE))),0),2)</f>
        <v>0</v>
      </c>
      <c r="V3749">
        <f>ROUND(SUMIF(Investionen!A4:A5200,S3749,Investionen!G4:G5200),2)</f>
        <v>0</v>
      </c>
      <c r="BA3749" s="53"/>
      <c r="BB3749" s="53">
        <f>ROUND(SUMIF(Transaktionen!A4:A5200,BA3749,Transaktionen!B4:B5200),8)</f>
        <v>0</v>
      </c>
      <c r="BC3749" s="53">
        <f>ROUND(IFERROR(SUM(BB3749*(VLOOKUP(BA3749,API!1:1048576,13,FALSE))),0),2)</f>
        <v>0</v>
      </c>
    </row>
    <row r="3750" spans="18:55" x14ac:dyDescent="0.25">
      <c r="R3750" s="258"/>
      <c r="U3750">
        <f>ROUND(IFERROR(SUM(T3750*(VLOOKUP(S3750,API!1:1048576,13,FALSE))),0),2)</f>
        <v>0</v>
      </c>
      <c r="V3750">
        <f>ROUND(SUMIF(Investionen!A4:A5200,S3750,Investionen!G4:G5200),2)</f>
        <v>0</v>
      </c>
      <c r="BA3750" s="53"/>
      <c r="BB3750" s="53">
        <f>ROUND(SUMIF(Transaktionen!A4:A5200,BA3750,Transaktionen!B4:B5200),8)</f>
        <v>0</v>
      </c>
      <c r="BC3750" s="53">
        <f>ROUND(IFERROR(SUM(BB3750*(VLOOKUP(BA3750,API!1:1048576,13,FALSE))),0),2)</f>
        <v>0</v>
      </c>
    </row>
    <row r="3751" spans="18:55" x14ac:dyDescent="0.25">
      <c r="R3751" s="258"/>
      <c r="U3751">
        <f>ROUND(IFERROR(SUM(T3751*(VLOOKUP(S3751,API!1:1048576,13,FALSE))),0),2)</f>
        <v>0</v>
      </c>
      <c r="V3751">
        <f>ROUND(SUMIF(Investionen!A4:A5200,S3751,Investionen!G4:G5200),2)</f>
        <v>0</v>
      </c>
      <c r="BA3751" s="53"/>
      <c r="BB3751" s="53">
        <f>ROUND(SUMIF(Transaktionen!A4:A5200,BA3751,Transaktionen!B4:B5200),8)</f>
        <v>0</v>
      </c>
      <c r="BC3751" s="53">
        <f>ROUND(IFERROR(SUM(BB3751*(VLOOKUP(BA3751,API!1:1048576,13,FALSE))),0),2)</f>
        <v>0</v>
      </c>
    </row>
    <row r="3752" spans="18:55" x14ac:dyDescent="0.25">
      <c r="R3752" s="258"/>
      <c r="U3752">
        <f>ROUND(IFERROR(SUM(T3752*(VLOOKUP(S3752,API!1:1048576,13,FALSE))),0),2)</f>
        <v>0</v>
      </c>
      <c r="V3752">
        <f>ROUND(SUMIF(Investionen!A4:A5200,S3752,Investionen!G4:G5200),2)</f>
        <v>0</v>
      </c>
      <c r="BA3752" s="53"/>
      <c r="BB3752" s="53">
        <f>ROUND(SUMIF(Transaktionen!A4:A5200,BA3752,Transaktionen!B4:B5200),8)</f>
        <v>0</v>
      </c>
      <c r="BC3752" s="53">
        <f>ROUND(IFERROR(SUM(BB3752*(VLOOKUP(BA3752,API!1:1048576,13,FALSE))),0),2)</f>
        <v>0</v>
      </c>
    </row>
    <row r="3753" spans="18:55" x14ac:dyDescent="0.25">
      <c r="R3753" s="258"/>
      <c r="U3753">
        <f>ROUND(IFERROR(SUM(T3753*(VLOOKUP(S3753,API!1:1048576,13,FALSE))),0),2)</f>
        <v>0</v>
      </c>
      <c r="V3753">
        <f>ROUND(SUMIF(Investionen!A4:A5200,S3753,Investionen!G4:G5200),2)</f>
        <v>0</v>
      </c>
      <c r="BA3753" s="53"/>
      <c r="BB3753" s="53">
        <f>ROUND(SUMIF(Transaktionen!A4:A5200,BA3753,Transaktionen!B4:B5200),8)</f>
        <v>0</v>
      </c>
      <c r="BC3753" s="53">
        <f>ROUND(IFERROR(SUM(BB3753*(VLOOKUP(BA3753,API!1:1048576,13,FALSE))),0),2)</f>
        <v>0</v>
      </c>
    </row>
    <row r="3754" spans="18:55" x14ac:dyDescent="0.25">
      <c r="R3754" s="258"/>
      <c r="U3754">
        <f>ROUND(IFERROR(SUM(T3754*(VLOOKUP(S3754,API!1:1048576,13,FALSE))),0),2)</f>
        <v>0</v>
      </c>
      <c r="V3754">
        <f>ROUND(SUMIF(Investionen!A4:A5200,S3754,Investionen!G4:G5200),2)</f>
        <v>0</v>
      </c>
      <c r="BA3754" s="53"/>
      <c r="BB3754" s="53">
        <f>ROUND(SUMIF(Transaktionen!A4:A5200,BA3754,Transaktionen!B4:B5200),8)</f>
        <v>0</v>
      </c>
      <c r="BC3754" s="53">
        <f>ROUND(IFERROR(SUM(BB3754*(VLOOKUP(BA3754,API!1:1048576,13,FALSE))),0),2)</f>
        <v>0</v>
      </c>
    </row>
    <row r="3755" spans="18:55" x14ac:dyDescent="0.25">
      <c r="R3755" s="258"/>
      <c r="U3755">
        <f>ROUND(IFERROR(SUM(T3755*(VLOOKUP(S3755,API!1:1048576,13,FALSE))),0),2)</f>
        <v>0</v>
      </c>
      <c r="V3755">
        <f>ROUND(SUMIF(Investionen!A4:A5200,S3755,Investionen!G4:G5200),2)</f>
        <v>0</v>
      </c>
      <c r="BA3755" s="53"/>
      <c r="BB3755" s="53">
        <f>ROUND(SUMIF(Transaktionen!A4:A5200,BA3755,Transaktionen!B4:B5200),8)</f>
        <v>0</v>
      </c>
      <c r="BC3755" s="53">
        <f>ROUND(IFERROR(SUM(BB3755*(VLOOKUP(BA3755,API!1:1048576,13,FALSE))),0),2)</f>
        <v>0</v>
      </c>
    </row>
    <row r="3756" spans="18:55" x14ac:dyDescent="0.25">
      <c r="R3756" s="258"/>
      <c r="U3756">
        <f>ROUND(IFERROR(SUM(T3756*(VLOOKUP(S3756,API!1:1048576,13,FALSE))),0),2)</f>
        <v>0</v>
      </c>
      <c r="V3756">
        <f>ROUND(SUMIF(Investionen!A4:A5200,S3756,Investionen!G4:G5200),2)</f>
        <v>0</v>
      </c>
      <c r="BA3756" s="53"/>
      <c r="BB3756" s="53">
        <f>ROUND(SUMIF(Transaktionen!A4:A5200,BA3756,Transaktionen!B4:B5200),8)</f>
        <v>0</v>
      </c>
      <c r="BC3756" s="53">
        <f>ROUND(IFERROR(SUM(BB3756*(VLOOKUP(BA3756,API!1:1048576,13,FALSE))),0),2)</f>
        <v>0</v>
      </c>
    </row>
    <row r="3757" spans="18:55" x14ac:dyDescent="0.25">
      <c r="R3757" s="258"/>
      <c r="U3757">
        <f>ROUND(IFERROR(SUM(T3757*(VLOOKUP(S3757,API!1:1048576,13,FALSE))),0),2)</f>
        <v>0</v>
      </c>
      <c r="V3757">
        <f>ROUND(SUMIF(Investionen!A4:A5200,S3757,Investionen!G4:G5200),2)</f>
        <v>0</v>
      </c>
      <c r="BA3757" s="53"/>
      <c r="BB3757" s="53">
        <f>ROUND(SUMIF(Transaktionen!A4:A5200,BA3757,Transaktionen!B4:B5200),8)</f>
        <v>0</v>
      </c>
      <c r="BC3757" s="53">
        <f>ROUND(IFERROR(SUM(BB3757*(VLOOKUP(BA3757,API!1:1048576,13,FALSE))),0),2)</f>
        <v>0</v>
      </c>
    </row>
    <row r="3758" spans="18:55" x14ac:dyDescent="0.25">
      <c r="R3758" s="258"/>
      <c r="U3758">
        <f>ROUND(IFERROR(SUM(T3758*(VLOOKUP(S3758,API!1:1048576,13,FALSE))),0),2)</f>
        <v>0</v>
      </c>
      <c r="V3758">
        <f>ROUND(SUMIF(Investionen!A4:A5200,S3758,Investionen!G4:G5200),2)</f>
        <v>0</v>
      </c>
      <c r="BA3758" s="53"/>
      <c r="BB3758" s="53">
        <f>ROUND(SUMIF(Transaktionen!A4:A5200,BA3758,Transaktionen!B4:B5200),8)</f>
        <v>0</v>
      </c>
      <c r="BC3758" s="53">
        <f>ROUND(IFERROR(SUM(BB3758*(VLOOKUP(BA3758,API!1:1048576,13,FALSE))),0),2)</f>
        <v>0</v>
      </c>
    </row>
    <row r="3759" spans="18:55" x14ac:dyDescent="0.25">
      <c r="R3759" s="258"/>
      <c r="U3759">
        <f>ROUND(IFERROR(SUM(T3759*(VLOOKUP(S3759,API!1:1048576,13,FALSE))),0),2)</f>
        <v>0</v>
      </c>
      <c r="V3759">
        <f>ROUND(SUMIF(Investionen!A4:A5200,S3759,Investionen!G4:G5200),2)</f>
        <v>0</v>
      </c>
      <c r="BA3759" s="53"/>
      <c r="BB3759" s="53">
        <f>ROUND(SUMIF(Transaktionen!A4:A5200,BA3759,Transaktionen!B4:B5200),8)</f>
        <v>0</v>
      </c>
      <c r="BC3759" s="53">
        <f>ROUND(IFERROR(SUM(BB3759*(VLOOKUP(BA3759,API!1:1048576,13,FALSE))),0),2)</f>
        <v>0</v>
      </c>
    </row>
    <row r="3760" spans="18:55" x14ac:dyDescent="0.25">
      <c r="R3760" s="258"/>
      <c r="U3760">
        <f>ROUND(IFERROR(SUM(T3760*(VLOOKUP(S3760,API!1:1048576,13,FALSE))),0),2)</f>
        <v>0</v>
      </c>
      <c r="V3760">
        <f>ROUND(SUMIF(Investionen!A4:A5200,S3760,Investionen!G4:G5200),2)</f>
        <v>0</v>
      </c>
      <c r="BA3760" s="53"/>
      <c r="BB3760" s="53">
        <f>ROUND(SUMIF(Transaktionen!A4:A5200,BA3760,Transaktionen!B4:B5200),8)</f>
        <v>0</v>
      </c>
      <c r="BC3760" s="53">
        <f>ROUND(IFERROR(SUM(BB3760*(VLOOKUP(BA3760,API!1:1048576,13,FALSE))),0),2)</f>
        <v>0</v>
      </c>
    </row>
    <row r="3761" spans="18:55" x14ac:dyDescent="0.25">
      <c r="R3761" s="258"/>
      <c r="U3761">
        <f>ROUND(IFERROR(SUM(T3761*(VLOOKUP(S3761,API!1:1048576,13,FALSE))),0),2)</f>
        <v>0</v>
      </c>
      <c r="V3761">
        <f>ROUND(SUMIF(Investionen!A4:A5200,S3761,Investionen!G4:G5200),2)</f>
        <v>0</v>
      </c>
      <c r="BA3761" s="53"/>
      <c r="BB3761" s="53">
        <f>ROUND(SUMIF(Transaktionen!A4:A5200,BA3761,Transaktionen!B4:B5200),8)</f>
        <v>0</v>
      </c>
      <c r="BC3761" s="53">
        <f>ROUND(IFERROR(SUM(BB3761*(VLOOKUP(BA3761,API!1:1048576,13,FALSE))),0),2)</f>
        <v>0</v>
      </c>
    </row>
    <row r="3762" spans="18:55" x14ac:dyDescent="0.25">
      <c r="R3762" s="258"/>
      <c r="U3762">
        <f>ROUND(IFERROR(SUM(T3762*(VLOOKUP(S3762,API!1:1048576,13,FALSE))),0),2)</f>
        <v>0</v>
      </c>
      <c r="V3762">
        <f>ROUND(SUMIF(Investionen!A4:A5200,S3762,Investionen!G4:G5200),2)</f>
        <v>0</v>
      </c>
      <c r="BA3762" s="53"/>
      <c r="BB3762" s="53">
        <f>ROUND(SUMIF(Transaktionen!A4:A5200,BA3762,Transaktionen!B4:B5200),8)</f>
        <v>0</v>
      </c>
      <c r="BC3762" s="53">
        <f>ROUND(IFERROR(SUM(BB3762*(VLOOKUP(BA3762,API!1:1048576,13,FALSE))),0),2)</f>
        <v>0</v>
      </c>
    </row>
    <row r="3763" spans="18:55" x14ac:dyDescent="0.25">
      <c r="R3763" s="258"/>
      <c r="U3763">
        <f>ROUND(IFERROR(SUM(T3763*(VLOOKUP(S3763,API!1:1048576,13,FALSE))),0),2)</f>
        <v>0</v>
      </c>
      <c r="V3763">
        <f>ROUND(SUMIF(Investionen!A4:A5200,S3763,Investionen!G4:G5200),2)</f>
        <v>0</v>
      </c>
      <c r="BA3763" s="53"/>
      <c r="BB3763" s="53">
        <f>ROUND(SUMIF(Transaktionen!A4:A5200,BA3763,Transaktionen!B4:B5200),8)</f>
        <v>0</v>
      </c>
      <c r="BC3763" s="53">
        <f>ROUND(IFERROR(SUM(BB3763*(VLOOKUP(BA3763,API!1:1048576,13,FALSE))),0),2)</f>
        <v>0</v>
      </c>
    </row>
    <row r="3764" spans="18:55" x14ac:dyDescent="0.25">
      <c r="R3764" s="258"/>
      <c r="U3764">
        <f>ROUND(IFERROR(SUM(T3764*(VLOOKUP(S3764,API!1:1048576,13,FALSE))),0),2)</f>
        <v>0</v>
      </c>
      <c r="V3764">
        <f>ROUND(SUMIF(Investionen!A4:A5200,S3764,Investionen!G4:G5200),2)</f>
        <v>0</v>
      </c>
      <c r="BA3764" s="53"/>
      <c r="BB3764" s="53">
        <f>ROUND(SUMIF(Transaktionen!A4:A5200,BA3764,Transaktionen!B4:B5200),8)</f>
        <v>0</v>
      </c>
      <c r="BC3764" s="53">
        <f>ROUND(IFERROR(SUM(BB3764*(VLOOKUP(BA3764,API!1:1048576,13,FALSE))),0),2)</f>
        <v>0</v>
      </c>
    </row>
    <row r="3765" spans="18:55" x14ac:dyDescent="0.25">
      <c r="R3765" s="258"/>
      <c r="U3765">
        <f>ROUND(IFERROR(SUM(T3765*(VLOOKUP(S3765,API!1:1048576,13,FALSE))),0),2)</f>
        <v>0</v>
      </c>
      <c r="V3765">
        <f>ROUND(SUMIF(Investionen!A4:A5200,S3765,Investionen!G4:G5200),2)</f>
        <v>0</v>
      </c>
      <c r="BA3765" s="53"/>
      <c r="BB3765" s="53">
        <f>ROUND(SUMIF(Transaktionen!A4:A5200,BA3765,Transaktionen!B4:B5200),8)</f>
        <v>0</v>
      </c>
      <c r="BC3765" s="53">
        <f>ROUND(IFERROR(SUM(BB3765*(VLOOKUP(BA3765,API!1:1048576,13,FALSE))),0),2)</f>
        <v>0</v>
      </c>
    </row>
    <row r="3766" spans="18:55" x14ac:dyDescent="0.25">
      <c r="R3766" s="258"/>
      <c r="U3766">
        <f>ROUND(IFERROR(SUM(T3766*(VLOOKUP(S3766,API!1:1048576,13,FALSE))),0),2)</f>
        <v>0</v>
      </c>
      <c r="V3766">
        <f>ROUND(SUMIF(Investionen!A4:A5200,S3766,Investionen!G4:G5200),2)</f>
        <v>0</v>
      </c>
      <c r="BA3766" s="53"/>
      <c r="BB3766" s="53">
        <f>ROUND(SUMIF(Transaktionen!A4:A5200,BA3766,Transaktionen!B4:B5200),8)</f>
        <v>0</v>
      </c>
      <c r="BC3766" s="53">
        <f>ROUND(IFERROR(SUM(BB3766*(VLOOKUP(BA3766,API!1:1048576,13,FALSE))),0),2)</f>
        <v>0</v>
      </c>
    </row>
    <row r="3767" spans="18:55" x14ac:dyDescent="0.25">
      <c r="R3767" s="258"/>
      <c r="U3767">
        <f>ROUND(IFERROR(SUM(T3767*(VLOOKUP(S3767,API!1:1048576,13,FALSE))),0),2)</f>
        <v>0</v>
      </c>
      <c r="V3767">
        <f>ROUND(SUMIF(Investionen!A4:A5200,S3767,Investionen!G4:G5200),2)</f>
        <v>0</v>
      </c>
      <c r="BA3767" s="53"/>
      <c r="BB3767" s="53">
        <f>ROUND(SUMIF(Transaktionen!A4:A5200,BA3767,Transaktionen!B4:B5200),8)</f>
        <v>0</v>
      </c>
      <c r="BC3767" s="53">
        <f>ROUND(IFERROR(SUM(BB3767*(VLOOKUP(BA3767,API!1:1048576,13,FALSE))),0),2)</f>
        <v>0</v>
      </c>
    </row>
    <row r="3768" spans="18:55" x14ac:dyDescent="0.25">
      <c r="R3768" s="258"/>
      <c r="U3768">
        <f>ROUND(IFERROR(SUM(T3768*(VLOOKUP(S3768,API!1:1048576,13,FALSE))),0),2)</f>
        <v>0</v>
      </c>
      <c r="V3768">
        <f>ROUND(SUMIF(Investionen!A4:A5200,S3768,Investionen!G4:G5200),2)</f>
        <v>0</v>
      </c>
      <c r="BA3768" s="53"/>
      <c r="BB3768" s="53">
        <f>ROUND(SUMIF(Transaktionen!A4:A5200,BA3768,Transaktionen!B4:B5200),8)</f>
        <v>0</v>
      </c>
      <c r="BC3768" s="53">
        <f>ROUND(IFERROR(SUM(BB3768*(VLOOKUP(BA3768,API!1:1048576,13,FALSE))),0),2)</f>
        <v>0</v>
      </c>
    </row>
    <row r="3769" spans="18:55" x14ac:dyDescent="0.25">
      <c r="R3769" s="258"/>
      <c r="U3769">
        <f>ROUND(IFERROR(SUM(T3769*(VLOOKUP(S3769,API!1:1048576,13,FALSE))),0),2)</f>
        <v>0</v>
      </c>
      <c r="V3769">
        <f>ROUND(SUMIF(Investionen!A4:A5200,S3769,Investionen!G4:G5200),2)</f>
        <v>0</v>
      </c>
      <c r="BA3769" s="53"/>
      <c r="BB3769" s="53">
        <f>ROUND(SUMIF(Transaktionen!A4:A5200,BA3769,Transaktionen!B4:B5200),8)</f>
        <v>0</v>
      </c>
      <c r="BC3769" s="53">
        <f>ROUND(IFERROR(SUM(BB3769*(VLOOKUP(BA3769,API!1:1048576,13,FALSE))),0),2)</f>
        <v>0</v>
      </c>
    </row>
    <row r="3770" spans="18:55" x14ac:dyDescent="0.25">
      <c r="R3770" s="258"/>
      <c r="U3770">
        <f>ROUND(IFERROR(SUM(T3770*(VLOOKUP(S3770,API!1:1048576,13,FALSE))),0),2)</f>
        <v>0</v>
      </c>
      <c r="V3770">
        <f>ROUND(SUMIF(Investionen!A4:A5200,S3770,Investionen!G4:G5200),2)</f>
        <v>0</v>
      </c>
      <c r="BA3770" s="53"/>
      <c r="BB3770" s="53">
        <f>ROUND(SUMIF(Transaktionen!A4:A5200,BA3770,Transaktionen!B4:B5200),8)</f>
        <v>0</v>
      </c>
      <c r="BC3770" s="53">
        <f>ROUND(IFERROR(SUM(BB3770*(VLOOKUP(BA3770,API!1:1048576,13,FALSE))),0),2)</f>
        <v>0</v>
      </c>
    </row>
    <row r="3771" spans="18:55" x14ac:dyDescent="0.25">
      <c r="R3771" s="258"/>
      <c r="U3771">
        <f>ROUND(IFERROR(SUM(T3771*(VLOOKUP(S3771,API!1:1048576,13,FALSE))),0),2)</f>
        <v>0</v>
      </c>
      <c r="V3771">
        <f>ROUND(SUMIF(Investionen!A4:A5200,S3771,Investionen!G4:G5200),2)</f>
        <v>0</v>
      </c>
      <c r="BA3771" s="53"/>
      <c r="BB3771" s="53">
        <f>ROUND(SUMIF(Transaktionen!A4:A5200,BA3771,Transaktionen!B4:B5200),8)</f>
        <v>0</v>
      </c>
      <c r="BC3771" s="53">
        <f>ROUND(IFERROR(SUM(BB3771*(VLOOKUP(BA3771,API!1:1048576,13,FALSE))),0),2)</f>
        <v>0</v>
      </c>
    </row>
    <row r="3772" spans="18:55" x14ac:dyDescent="0.25">
      <c r="R3772" s="258"/>
      <c r="U3772">
        <f>ROUND(IFERROR(SUM(T3772*(VLOOKUP(S3772,API!1:1048576,13,FALSE))),0),2)</f>
        <v>0</v>
      </c>
      <c r="V3772">
        <f>ROUND(SUMIF(Investionen!A4:A5200,S3772,Investionen!G4:G5200),2)</f>
        <v>0</v>
      </c>
      <c r="BA3772" s="53"/>
      <c r="BB3772" s="53">
        <f>ROUND(SUMIF(Transaktionen!A4:A5200,BA3772,Transaktionen!B4:B5200),8)</f>
        <v>0</v>
      </c>
      <c r="BC3772" s="53">
        <f>ROUND(IFERROR(SUM(BB3772*(VLOOKUP(BA3772,API!1:1048576,13,FALSE))),0),2)</f>
        <v>0</v>
      </c>
    </row>
    <row r="3773" spans="18:55" x14ac:dyDescent="0.25">
      <c r="R3773" s="258"/>
      <c r="U3773">
        <f>ROUND(IFERROR(SUM(T3773*(VLOOKUP(S3773,API!1:1048576,13,FALSE))),0),2)</f>
        <v>0</v>
      </c>
      <c r="V3773">
        <f>ROUND(SUMIF(Investionen!A4:A5200,S3773,Investionen!G4:G5200),2)</f>
        <v>0</v>
      </c>
      <c r="BA3773" s="53"/>
      <c r="BB3773" s="53">
        <f>ROUND(SUMIF(Transaktionen!A4:A5200,BA3773,Transaktionen!B4:B5200),8)</f>
        <v>0</v>
      </c>
      <c r="BC3773" s="53">
        <f>ROUND(IFERROR(SUM(BB3773*(VLOOKUP(BA3773,API!1:1048576,13,FALSE))),0),2)</f>
        <v>0</v>
      </c>
    </row>
    <row r="3774" spans="18:55" x14ac:dyDescent="0.25">
      <c r="R3774" s="258"/>
      <c r="U3774">
        <f>ROUND(IFERROR(SUM(T3774*(VLOOKUP(S3774,API!1:1048576,13,FALSE))),0),2)</f>
        <v>0</v>
      </c>
      <c r="V3774">
        <f>ROUND(SUMIF(Investionen!A4:A5200,S3774,Investionen!G4:G5200),2)</f>
        <v>0</v>
      </c>
      <c r="BA3774" s="53"/>
      <c r="BB3774" s="53">
        <f>ROUND(SUMIF(Transaktionen!A4:A5200,BA3774,Transaktionen!B4:B5200),8)</f>
        <v>0</v>
      </c>
      <c r="BC3774" s="53">
        <f>ROUND(IFERROR(SUM(BB3774*(VLOOKUP(BA3774,API!1:1048576,13,FALSE))),0),2)</f>
        <v>0</v>
      </c>
    </row>
    <row r="3775" spans="18:55" x14ac:dyDescent="0.25">
      <c r="R3775" s="258"/>
      <c r="U3775">
        <f>ROUND(IFERROR(SUM(T3775*(VLOOKUP(S3775,API!1:1048576,13,FALSE))),0),2)</f>
        <v>0</v>
      </c>
      <c r="V3775">
        <f>ROUND(SUMIF(Investionen!A4:A5200,S3775,Investionen!G4:G5200),2)</f>
        <v>0</v>
      </c>
      <c r="BA3775" s="53"/>
      <c r="BB3775" s="53">
        <f>ROUND(SUMIF(Transaktionen!A4:A5200,BA3775,Transaktionen!B4:B5200),8)</f>
        <v>0</v>
      </c>
      <c r="BC3775" s="53">
        <f>ROUND(IFERROR(SUM(BB3775*(VLOOKUP(BA3775,API!1:1048576,13,FALSE))),0),2)</f>
        <v>0</v>
      </c>
    </row>
    <row r="3776" spans="18:55" x14ac:dyDescent="0.25">
      <c r="R3776" s="258"/>
      <c r="U3776">
        <f>ROUND(IFERROR(SUM(T3776*(VLOOKUP(S3776,API!1:1048576,13,FALSE))),0),2)</f>
        <v>0</v>
      </c>
      <c r="V3776">
        <f>ROUND(SUMIF(Investionen!A4:A5200,S3776,Investionen!G4:G5200),2)</f>
        <v>0</v>
      </c>
      <c r="BA3776" s="53"/>
      <c r="BB3776" s="53">
        <f>ROUND(SUMIF(Transaktionen!A4:A5200,BA3776,Transaktionen!B4:B5200),8)</f>
        <v>0</v>
      </c>
      <c r="BC3776" s="53">
        <f>ROUND(IFERROR(SUM(BB3776*(VLOOKUP(BA3776,API!1:1048576,13,FALSE))),0),2)</f>
        <v>0</v>
      </c>
    </row>
    <row r="3777" spans="18:55" x14ac:dyDescent="0.25">
      <c r="R3777" s="258"/>
      <c r="U3777">
        <f>ROUND(IFERROR(SUM(T3777*(VLOOKUP(S3777,API!1:1048576,13,FALSE))),0),2)</f>
        <v>0</v>
      </c>
      <c r="V3777">
        <f>ROUND(SUMIF(Investionen!A4:A5200,S3777,Investionen!G4:G5200),2)</f>
        <v>0</v>
      </c>
      <c r="BA3777" s="53"/>
      <c r="BB3777" s="53">
        <f>ROUND(SUMIF(Transaktionen!A4:A5200,BA3777,Transaktionen!B4:B5200),8)</f>
        <v>0</v>
      </c>
      <c r="BC3777" s="53">
        <f>ROUND(IFERROR(SUM(BB3777*(VLOOKUP(BA3777,API!1:1048576,13,FALSE))),0),2)</f>
        <v>0</v>
      </c>
    </row>
    <row r="3778" spans="18:55" x14ac:dyDescent="0.25">
      <c r="R3778" s="258"/>
      <c r="U3778">
        <f>ROUND(IFERROR(SUM(T3778*(VLOOKUP(S3778,API!1:1048576,13,FALSE))),0),2)</f>
        <v>0</v>
      </c>
      <c r="V3778">
        <f>ROUND(SUMIF(Investionen!A4:A5200,S3778,Investionen!G4:G5200),2)</f>
        <v>0</v>
      </c>
      <c r="BA3778" s="53"/>
      <c r="BB3778" s="53">
        <f>ROUND(SUMIF(Transaktionen!A4:A5200,BA3778,Transaktionen!B4:B5200),8)</f>
        <v>0</v>
      </c>
      <c r="BC3778" s="53">
        <f>ROUND(IFERROR(SUM(BB3778*(VLOOKUP(BA3778,API!1:1048576,13,FALSE))),0),2)</f>
        <v>0</v>
      </c>
    </row>
    <row r="3779" spans="18:55" x14ac:dyDescent="0.25">
      <c r="R3779" s="258"/>
      <c r="U3779">
        <f>ROUND(IFERROR(SUM(T3779*(VLOOKUP(S3779,API!1:1048576,13,FALSE))),0),2)</f>
        <v>0</v>
      </c>
      <c r="V3779">
        <f>ROUND(SUMIF(Investionen!A4:A5200,S3779,Investionen!G4:G5200),2)</f>
        <v>0</v>
      </c>
      <c r="BA3779" s="53"/>
      <c r="BB3779" s="53">
        <f>ROUND(SUMIF(Transaktionen!A4:A5200,BA3779,Transaktionen!B4:B5200),8)</f>
        <v>0</v>
      </c>
      <c r="BC3779" s="53">
        <f>ROUND(IFERROR(SUM(BB3779*(VLOOKUP(BA3779,API!1:1048576,13,FALSE))),0),2)</f>
        <v>0</v>
      </c>
    </row>
    <row r="3780" spans="18:55" x14ac:dyDescent="0.25">
      <c r="R3780" s="258"/>
      <c r="U3780">
        <f>ROUND(IFERROR(SUM(T3780*(VLOOKUP(S3780,API!1:1048576,13,FALSE))),0),2)</f>
        <v>0</v>
      </c>
      <c r="V3780">
        <f>ROUND(SUMIF(Investionen!A4:A5200,S3780,Investionen!G4:G5200),2)</f>
        <v>0</v>
      </c>
      <c r="BA3780" s="53"/>
      <c r="BB3780" s="53">
        <f>ROUND(SUMIF(Transaktionen!A4:A5200,BA3780,Transaktionen!B4:B5200),8)</f>
        <v>0</v>
      </c>
      <c r="BC3780" s="53">
        <f>ROUND(IFERROR(SUM(BB3780*(VLOOKUP(BA3780,API!1:1048576,13,FALSE))),0),2)</f>
        <v>0</v>
      </c>
    </row>
    <row r="3781" spans="18:55" x14ac:dyDescent="0.25">
      <c r="R3781" s="258"/>
      <c r="U3781">
        <f>ROUND(IFERROR(SUM(T3781*(VLOOKUP(S3781,API!1:1048576,13,FALSE))),0),2)</f>
        <v>0</v>
      </c>
      <c r="V3781">
        <f>ROUND(SUMIF(Investionen!A4:A5200,S3781,Investionen!G4:G5200),2)</f>
        <v>0</v>
      </c>
      <c r="BA3781" s="53"/>
      <c r="BB3781" s="53">
        <f>ROUND(SUMIF(Transaktionen!A4:A5200,BA3781,Transaktionen!B4:B5200),8)</f>
        <v>0</v>
      </c>
      <c r="BC3781" s="53">
        <f>ROUND(IFERROR(SUM(BB3781*(VLOOKUP(BA3781,API!1:1048576,13,FALSE))),0),2)</f>
        <v>0</v>
      </c>
    </row>
    <row r="3782" spans="18:55" x14ac:dyDescent="0.25">
      <c r="R3782" s="258"/>
      <c r="U3782">
        <f>ROUND(IFERROR(SUM(T3782*(VLOOKUP(S3782,API!1:1048576,13,FALSE))),0),2)</f>
        <v>0</v>
      </c>
      <c r="V3782">
        <f>ROUND(SUMIF(Investionen!A4:A5200,S3782,Investionen!G4:G5200),2)</f>
        <v>0</v>
      </c>
      <c r="BA3782" s="53"/>
      <c r="BB3782" s="53">
        <f>ROUND(SUMIF(Transaktionen!A4:A5200,BA3782,Transaktionen!B4:B5200),8)</f>
        <v>0</v>
      </c>
      <c r="BC3782" s="53">
        <f>ROUND(IFERROR(SUM(BB3782*(VLOOKUP(BA3782,API!1:1048576,13,FALSE))),0),2)</f>
        <v>0</v>
      </c>
    </row>
    <row r="3783" spans="18:55" x14ac:dyDescent="0.25">
      <c r="R3783" s="258"/>
      <c r="U3783">
        <f>ROUND(IFERROR(SUM(T3783*(VLOOKUP(S3783,API!1:1048576,13,FALSE))),0),2)</f>
        <v>0</v>
      </c>
      <c r="V3783">
        <f>ROUND(SUMIF(Investionen!A4:A5200,S3783,Investionen!G4:G5200),2)</f>
        <v>0</v>
      </c>
      <c r="BA3783" s="53"/>
      <c r="BB3783" s="53">
        <f>ROUND(SUMIF(Transaktionen!A4:A5200,BA3783,Transaktionen!B4:B5200),8)</f>
        <v>0</v>
      </c>
      <c r="BC3783" s="53">
        <f>ROUND(IFERROR(SUM(BB3783*(VLOOKUP(BA3783,API!1:1048576,13,FALSE))),0),2)</f>
        <v>0</v>
      </c>
    </row>
    <row r="3784" spans="18:55" x14ac:dyDescent="0.25">
      <c r="R3784" s="258"/>
      <c r="U3784">
        <f>ROUND(IFERROR(SUM(T3784*(VLOOKUP(S3784,API!1:1048576,13,FALSE))),0),2)</f>
        <v>0</v>
      </c>
      <c r="V3784">
        <f>ROUND(SUMIF(Investionen!A4:A5200,S3784,Investionen!G4:G5200),2)</f>
        <v>0</v>
      </c>
      <c r="BA3784" s="53"/>
      <c r="BB3784" s="53">
        <f>ROUND(SUMIF(Transaktionen!A4:A5200,BA3784,Transaktionen!B4:B5200),8)</f>
        <v>0</v>
      </c>
      <c r="BC3784" s="53">
        <f>ROUND(IFERROR(SUM(BB3784*(VLOOKUP(BA3784,API!1:1048576,13,FALSE))),0),2)</f>
        <v>0</v>
      </c>
    </row>
    <row r="3785" spans="18:55" x14ac:dyDescent="0.25">
      <c r="R3785" s="258"/>
      <c r="U3785">
        <f>ROUND(IFERROR(SUM(T3785*(VLOOKUP(S3785,API!1:1048576,13,FALSE))),0),2)</f>
        <v>0</v>
      </c>
      <c r="V3785">
        <f>ROUND(SUMIF(Investionen!A4:A5200,S3785,Investionen!G4:G5200),2)</f>
        <v>0</v>
      </c>
      <c r="BA3785" s="53"/>
      <c r="BB3785" s="53">
        <f>ROUND(SUMIF(Transaktionen!A4:A5200,BA3785,Transaktionen!B4:B5200),8)</f>
        <v>0</v>
      </c>
      <c r="BC3785" s="53">
        <f>ROUND(IFERROR(SUM(BB3785*(VLOOKUP(BA3785,API!1:1048576,13,FALSE))),0),2)</f>
        <v>0</v>
      </c>
    </row>
    <row r="3786" spans="18:55" x14ac:dyDescent="0.25">
      <c r="R3786" s="258"/>
      <c r="U3786">
        <f>ROUND(IFERROR(SUM(T3786*(VLOOKUP(S3786,API!1:1048576,13,FALSE))),0),2)</f>
        <v>0</v>
      </c>
      <c r="V3786">
        <f>ROUND(SUMIF(Investionen!A4:A5200,S3786,Investionen!G4:G5200),2)</f>
        <v>0</v>
      </c>
      <c r="BA3786" s="53"/>
      <c r="BB3786" s="53">
        <f>ROUND(SUMIF(Transaktionen!A4:A5200,BA3786,Transaktionen!B4:B5200),8)</f>
        <v>0</v>
      </c>
      <c r="BC3786" s="53">
        <f>ROUND(IFERROR(SUM(BB3786*(VLOOKUP(BA3786,API!1:1048576,13,FALSE))),0),2)</f>
        <v>0</v>
      </c>
    </row>
    <row r="3787" spans="18:55" x14ac:dyDescent="0.25">
      <c r="R3787" s="258"/>
      <c r="U3787">
        <f>ROUND(IFERROR(SUM(T3787*(VLOOKUP(S3787,API!1:1048576,13,FALSE))),0),2)</f>
        <v>0</v>
      </c>
      <c r="V3787">
        <f>ROUND(SUMIF(Investionen!A4:A5200,S3787,Investionen!G4:G5200),2)</f>
        <v>0</v>
      </c>
      <c r="BA3787" s="53"/>
      <c r="BB3787" s="53">
        <f>ROUND(SUMIF(Transaktionen!A4:A5200,BA3787,Transaktionen!B4:B5200),8)</f>
        <v>0</v>
      </c>
      <c r="BC3787" s="53">
        <f>ROUND(IFERROR(SUM(BB3787*(VLOOKUP(BA3787,API!1:1048576,13,FALSE))),0),2)</f>
        <v>0</v>
      </c>
    </row>
    <row r="3788" spans="18:55" x14ac:dyDescent="0.25">
      <c r="R3788" s="258"/>
      <c r="U3788">
        <f>ROUND(IFERROR(SUM(T3788*(VLOOKUP(S3788,API!1:1048576,13,FALSE))),0),2)</f>
        <v>0</v>
      </c>
      <c r="V3788">
        <f>ROUND(SUMIF(Investionen!A4:A5200,S3788,Investionen!G4:G5200),2)</f>
        <v>0</v>
      </c>
      <c r="BA3788" s="53"/>
      <c r="BB3788" s="53">
        <f>ROUND(SUMIF(Transaktionen!A4:A5200,BA3788,Transaktionen!B4:B5200),8)</f>
        <v>0</v>
      </c>
      <c r="BC3788" s="53">
        <f>ROUND(IFERROR(SUM(BB3788*(VLOOKUP(BA3788,API!1:1048576,13,FALSE))),0),2)</f>
        <v>0</v>
      </c>
    </row>
    <row r="3789" spans="18:55" x14ac:dyDescent="0.25">
      <c r="R3789" s="258"/>
      <c r="U3789">
        <f>ROUND(IFERROR(SUM(T3789*(VLOOKUP(S3789,API!1:1048576,13,FALSE))),0),2)</f>
        <v>0</v>
      </c>
      <c r="V3789">
        <f>ROUND(SUMIF(Investionen!A4:A5200,S3789,Investionen!G4:G5200),2)</f>
        <v>0</v>
      </c>
      <c r="BA3789" s="53"/>
      <c r="BB3789" s="53">
        <f>ROUND(SUMIF(Transaktionen!A4:A5200,BA3789,Transaktionen!B4:B5200),8)</f>
        <v>0</v>
      </c>
      <c r="BC3789" s="53">
        <f>ROUND(IFERROR(SUM(BB3789*(VLOOKUP(BA3789,API!1:1048576,13,FALSE))),0),2)</f>
        <v>0</v>
      </c>
    </row>
    <row r="3790" spans="18:55" x14ac:dyDescent="0.25">
      <c r="R3790" s="258"/>
      <c r="U3790">
        <f>ROUND(IFERROR(SUM(T3790*(VLOOKUP(S3790,API!1:1048576,13,FALSE))),0),2)</f>
        <v>0</v>
      </c>
      <c r="V3790">
        <f>ROUND(SUMIF(Investionen!A4:A5200,S3790,Investionen!G4:G5200),2)</f>
        <v>0</v>
      </c>
      <c r="BA3790" s="53"/>
      <c r="BB3790" s="53">
        <f>ROUND(SUMIF(Transaktionen!A4:A5200,BA3790,Transaktionen!B4:B5200),8)</f>
        <v>0</v>
      </c>
      <c r="BC3790" s="53">
        <f>ROUND(IFERROR(SUM(BB3790*(VLOOKUP(BA3790,API!1:1048576,13,FALSE))),0),2)</f>
        <v>0</v>
      </c>
    </row>
    <row r="3791" spans="18:55" x14ac:dyDescent="0.25">
      <c r="R3791" s="258"/>
      <c r="U3791">
        <f>ROUND(IFERROR(SUM(T3791*(VLOOKUP(S3791,API!1:1048576,13,FALSE))),0),2)</f>
        <v>0</v>
      </c>
      <c r="V3791">
        <f>ROUND(SUMIF(Investionen!A4:A5200,S3791,Investionen!G4:G5200),2)</f>
        <v>0</v>
      </c>
      <c r="BA3791" s="53"/>
      <c r="BB3791" s="53">
        <f>ROUND(SUMIF(Transaktionen!A4:A5200,BA3791,Transaktionen!B4:B5200),8)</f>
        <v>0</v>
      </c>
      <c r="BC3791" s="53">
        <f>ROUND(IFERROR(SUM(BB3791*(VLOOKUP(BA3791,API!1:1048576,13,FALSE))),0),2)</f>
        <v>0</v>
      </c>
    </row>
    <row r="3792" spans="18:55" x14ac:dyDescent="0.25">
      <c r="R3792" s="258"/>
      <c r="U3792">
        <f>ROUND(IFERROR(SUM(T3792*(VLOOKUP(S3792,API!1:1048576,13,FALSE))),0),2)</f>
        <v>0</v>
      </c>
      <c r="V3792">
        <f>ROUND(SUMIF(Investionen!A4:A5200,S3792,Investionen!G4:G5200),2)</f>
        <v>0</v>
      </c>
      <c r="BA3792" s="53"/>
      <c r="BB3792" s="53">
        <f>ROUND(SUMIF(Transaktionen!A4:A5200,BA3792,Transaktionen!B4:B5200),8)</f>
        <v>0</v>
      </c>
      <c r="BC3792" s="53">
        <f>ROUND(IFERROR(SUM(BB3792*(VLOOKUP(BA3792,API!1:1048576,13,FALSE))),0),2)</f>
        <v>0</v>
      </c>
    </row>
    <row r="3793" spans="18:55" x14ac:dyDescent="0.25">
      <c r="R3793" s="258"/>
      <c r="U3793">
        <f>ROUND(IFERROR(SUM(T3793*(VLOOKUP(S3793,API!1:1048576,13,FALSE))),0),2)</f>
        <v>0</v>
      </c>
      <c r="V3793">
        <f>ROUND(SUMIF(Investionen!A4:A5200,S3793,Investionen!G4:G5200),2)</f>
        <v>0</v>
      </c>
      <c r="BA3793" s="53"/>
      <c r="BB3793" s="53">
        <f>ROUND(SUMIF(Transaktionen!A4:A5200,BA3793,Transaktionen!B4:B5200),8)</f>
        <v>0</v>
      </c>
      <c r="BC3793" s="53">
        <f>ROUND(IFERROR(SUM(BB3793*(VLOOKUP(BA3793,API!1:1048576,13,FALSE))),0),2)</f>
        <v>0</v>
      </c>
    </row>
    <row r="3794" spans="18:55" x14ac:dyDescent="0.25">
      <c r="R3794" s="258"/>
      <c r="U3794">
        <f>ROUND(IFERROR(SUM(T3794*(VLOOKUP(S3794,API!1:1048576,13,FALSE))),0),2)</f>
        <v>0</v>
      </c>
      <c r="V3794">
        <f>ROUND(SUMIF(Investionen!A4:A5200,S3794,Investionen!G4:G5200),2)</f>
        <v>0</v>
      </c>
      <c r="BA3794" s="53"/>
      <c r="BB3794" s="53">
        <f>ROUND(SUMIF(Transaktionen!A4:A5200,BA3794,Transaktionen!B4:B5200),8)</f>
        <v>0</v>
      </c>
      <c r="BC3794" s="53">
        <f>ROUND(IFERROR(SUM(BB3794*(VLOOKUP(BA3794,API!1:1048576,13,FALSE))),0),2)</f>
        <v>0</v>
      </c>
    </row>
    <row r="3795" spans="18:55" x14ac:dyDescent="0.25">
      <c r="R3795" s="258"/>
      <c r="U3795">
        <f>ROUND(IFERROR(SUM(T3795*(VLOOKUP(S3795,API!1:1048576,13,FALSE))),0),2)</f>
        <v>0</v>
      </c>
      <c r="V3795">
        <f>ROUND(SUMIF(Investionen!A4:A5200,S3795,Investionen!G4:G5200),2)</f>
        <v>0</v>
      </c>
      <c r="BA3795" s="53"/>
      <c r="BB3795" s="53">
        <f>ROUND(SUMIF(Transaktionen!A4:A5200,BA3795,Transaktionen!B4:B5200),8)</f>
        <v>0</v>
      </c>
      <c r="BC3795" s="53">
        <f>ROUND(IFERROR(SUM(BB3795*(VLOOKUP(BA3795,API!1:1048576,13,FALSE))),0),2)</f>
        <v>0</v>
      </c>
    </row>
    <row r="3796" spans="18:55" x14ac:dyDescent="0.25">
      <c r="R3796" s="258"/>
      <c r="U3796">
        <f>ROUND(IFERROR(SUM(T3796*(VLOOKUP(S3796,API!1:1048576,13,FALSE))),0),2)</f>
        <v>0</v>
      </c>
      <c r="V3796">
        <f>ROUND(SUMIF(Investionen!A4:A5200,S3796,Investionen!G4:G5200),2)</f>
        <v>0</v>
      </c>
      <c r="BA3796" s="53"/>
      <c r="BB3796" s="53">
        <f>ROUND(SUMIF(Transaktionen!A4:A5200,BA3796,Transaktionen!B4:B5200),8)</f>
        <v>0</v>
      </c>
      <c r="BC3796" s="53">
        <f>ROUND(IFERROR(SUM(BB3796*(VLOOKUP(BA3796,API!1:1048576,13,FALSE))),0),2)</f>
        <v>0</v>
      </c>
    </row>
    <row r="3797" spans="18:55" x14ac:dyDescent="0.25">
      <c r="R3797" s="258"/>
      <c r="U3797">
        <f>ROUND(IFERROR(SUM(T3797*(VLOOKUP(S3797,API!1:1048576,13,FALSE))),0),2)</f>
        <v>0</v>
      </c>
      <c r="V3797">
        <f>ROUND(SUMIF(Investionen!A4:A5200,S3797,Investionen!G4:G5200),2)</f>
        <v>0</v>
      </c>
      <c r="BA3797" s="53"/>
      <c r="BB3797" s="53">
        <f>ROUND(SUMIF(Transaktionen!A4:A5200,BA3797,Transaktionen!B4:B5200),8)</f>
        <v>0</v>
      </c>
      <c r="BC3797" s="53">
        <f>ROUND(IFERROR(SUM(BB3797*(VLOOKUP(BA3797,API!1:1048576,13,FALSE))),0),2)</f>
        <v>0</v>
      </c>
    </row>
    <row r="3798" spans="18:55" x14ac:dyDescent="0.25">
      <c r="R3798" s="258"/>
      <c r="U3798">
        <f>ROUND(IFERROR(SUM(T3798*(VLOOKUP(S3798,API!1:1048576,13,FALSE))),0),2)</f>
        <v>0</v>
      </c>
      <c r="V3798">
        <f>ROUND(SUMIF(Investionen!A4:A5200,S3798,Investionen!G4:G5200),2)</f>
        <v>0</v>
      </c>
      <c r="BA3798" s="53"/>
      <c r="BB3798" s="53">
        <f>ROUND(SUMIF(Transaktionen!A4:A5200,BA3798,Transaktionen!B4:B5200),8)</f>
        <v>0</v>
      </c>
      <c r="BC3798" s="53">
        <f>ROUND(IFERROR(SUM(BB3798*(VLOOKUP(BA3798,API!1:1048576,13,FALSE))),0),2)</f>
        <v>0</v>
      </c>
    </row>
    <row r="3799" spans="18:55" x14ac:dyDescent="0.25">
      <c r="R3799" s="258"/>
      <c r="U3799">
        <f>ROUND(IFERROR(SUM(T3799*(VLOOKUP(S3799,API!1:1048576,13,FALSE))),0),2)</f>
        <v>0</v>
      </c>
      <c r="V3799">
        <f>ROUND(SUMIF(Investionen!A4:A5200,S3799,Investionen!G4:G5200),2)</f>
        <v>0</v>
      </c>
      <c r="BA3799" s="53"/>
      <c r="BB3799" s="53">
        <f>ROUND(SUMIF(Transaktionen!A4:A5200,BA3799,Transaktionen!B4:B5200),8)</f>
        <v>0</v>
      </c>
      <c r="BC3799" s="53">
        <f>ROUND(IFERROR(SUM(BB3799*(VLOOKUP(BA3799,API!1:1048576,13,FALSE))),0),2)</f>
        <v>0</v>
      </c>
    </row>
    <row r="3800" spans="18:55" x14ac:dyDescent="0.25">
      <c r="R3800" s="258"/>
      <c r="U3800">
        <f>ROUND(IFERROR(SUM(T3800*(VLOOKUP(S3800,API!1:1048576,13,FALSE))),0),2)</f>
        <v>0</v>
      </c>
      <c r="V3800">
        <f>ROUND(SUMIF(Investionen!A4:A5200,S3800,Investionen!G4:G5200),2)</f>
        <v>0</v>
      </c>
      <c r="BA3800" s="53"/>
      <c r="BB3800" s="53">
        <f>ROUND(SUMIF(Transaktionen!A4:A5200,BA3800,Transaktionen!B4:B5200),8)</f>
        <v>0</v>
      </c>
      <c r="BC3800" s="53">
        <f>ROUND(IFERROR(SUM(BB3800*(VLOOKUP(BA3800,API!1:1048576,13,FALSE))),0),2)</f>
        <v>0</v>
      </c>
    </row>
    <row r="3801" spans="18:55" x14ac:dyDescent="0.25">
      <c r="R3801" s="258"/>
      <c r="U3801">
        <f>ROUND(IFERROR(SUM(T3801*(VLOOKUP(S3801,API!1:1048576,13,FALSE))),0),2)</f>
        <v>0</v>
      </c>
      <c r="V3801">
        <f>ROUND(SUMIF(Investionen!A4:A5200,S3801,Investionen!G4:G5200),2)</f>
        <v>0</v>
      </c>
      <c r="BA3801" s="53"/>
      <c r="BB3801" s="53">
        <f>ROUND(SUMIF(Transaktionen!A4:A5200,BA3801,Transaktionen!B4:B5200),8)</f>
        <v>0</v>
      </c>
      <c r="BC3801" s="53">
        <f>ROUND(IFERROR(SUM(BB3801*(VLOOKUP(BA3801,API!1:1048576,13,FALSE))),0),2)</f>
        <v>0</v>
      </c>
    </row>
    <row r="3802" spans="18:55" x14ac:dyDescent="0.25">
      <c r="R3802" s="258"/>
      <c r="U3802">
        <f>ROUND(IFERROR(SUM(T3802*(VLOOKUP(S3802,API!1:1048576,13,FALSE))),0),2)</f>
        <v>0</v>
      </c>
      <c r="V3802">
        <f>ROUND(SUMIF(Investionen!A4:A5200,S3802,Investionen!G4:G5200),2)</f>
        <v>0</v>
      </c>
      <c r="BA3802" s="53"/>
      <c r="BB3802" s="53">
        <f>ROUND(SUMIF(Transaktionen!A4:A5200,BA3802,Transaktionen!B4:B5200),8)</f>
        <v>0</v>
      </c>
      <c r="BC3802" s="53">
        <f>ROUND(IFERROR(SUM(BB3802*(VLOOKUP(BA3802,API!1:1048576,13,FALSE))),0),2)</f>
        <v>0</v>
      </c>
    </row>
    <row r="3803" spans="18:55" x14ac:dyDescent="0.25">
      <c r="R3803" s="258"/>
      <c r="U3803">
        <f>ROUND(IFERROR(SUM(T3803*(VLOOKUP(S3803,API!1:1048576,13,FALSE))),0),2)</f>
        <v>0</v>
      </c>
      <c r="V3803">
        <f>ROUND(SUMIF(Investionen!A4:A5200,S3803,Investionen!G4:G5200),2)</f>
        <v>0</v>
      </c>
      <c r="BA3803" s="53"/>
      <c r="BB3803" s="53">
        <f>ROUND(SUMIF(Transaktionen!A4:A5200,BA3803,Transaktionen!B4:B5200),8)</f>
        <v>0</v>
      </c>
      <c r="BC3803" s="53">
        <f>ROUND(IFERROR(SUM(BB3803*(VLOOKUP(BA3803,API!1:1048576,13,FALSE))),0),2)</f>
        <v>0</v>
      </c>
    </row>
    <row r="3804" spans="18:55" x14ac:dyDescent="0.25">
      <c r="R3804" s="258"/>
      <c r="U3804">
        <f>ROUND(IFERROR(SUM(T3804*(VLOOKUP(S3804,API!1:1048576,13,FALSE))),0),2)</f>
        <v>0</v>
      </c>
      <c r="V3804">
        <f>ROUND(SUMIF(Investionen!A4:A5200,S3804,Investionen!G4:G5200),2)</f>
        <v>0</v>
      </c>
      <c r="BA3804" s="53"/>
      <c r="BB3804" s="53">
        <f>ROUND(SUMIF(Transaktionen!A4:A5200,BA3804,Transaktionen!B4:B5200),8)</f>
        <v>0</v>
      </c>
      <c r="BC3804" s="53">
        <f>ROUND(IFERROR(SUM(BB3804*(VLOOKUP(BA3804,API!1:1048576,13,FALSE))),0),2)</f>
        <v>0</v>
      </c>
    </row>
    <row r="3805" spans="18:55" x14ac:dyDescent="0.25">
      <c r="R3805" s="258"/>
      <c r="U3805">
        <f>ROUND(IFERROR(SUM(T3805*(VLOOKUP(S3805,API!1:1048576,13,FALSE))),0),2)</f>
        <v>0</v>
      </c>
      <c r="V3805">
        <f>ROUND(SUMIF(Investionen!A4:A5200,S3805,Investionen!G4:G5200),2)</f>
        <v>0</v>
      </c>
      <c r="BA3805" s="53"/>
      <c r="BB3805" s="53">
        <f>ROUND(SUMIF(Transaktionen!A4:A5200,BA3805,Transaktionen!B4:B5200),8)</f>
        <v>0</v>
      </c>
      <c r="BC3805" s="53">
        <f>ROUND(IFERROR(SUM(BB3805*(VLOOKUP(BA3805,API!1:1048576,13,FALSE))),0),2)</f>
        <v>0</v>
      </c>
    </row>
    <row r="3806" spans="18:55" x14ac:dyDescent="0.25">
      <c r="R3806" s="258"/>
      <c r="U3806">
        <f>ROUND(IFERROR(SUM(T3806*(VLOOKUP(S3806,API!1:1048576,13,FALSE))),0),2)</f>
        <v>0</v>
      </c>
      <c r="V3806">
        <f>ROUND(SUMIF(Investionen!A4:A5200,S3806,Investionen!G4:G5200),2)</f>
        <v>0</v>
      </c>
      <c r="BA3806" s="53"/>
      <c r="BB3806" s="53">
        <f>ROUND(SUMIF(Transaktionen!A4:A5200,BA3806,Transaktionen!B4:B5200),8)</f>
        <v>0</v>
      </c>
      <c r="BC3806" s="53">
        <f>ROUND(IFERROR(SUM(BB3806*(VLOOKUP(BA3806,API!1:1048576,13,FALSE))),0),2)</f>
        <v>0</v>
      </c>
    </row>
    <row r="3807" spans="18:55" x14ac:dyDescent="0.25">
      <c r="R3807" s="258"/>
      <c r="U3807">
        <f>ROUND(IFERROR(SUM(T3807*(VLOOKUP(S3807,API!1:1048576,13,FALSE))),0),2)</f>
        <v>0</v>
      </c>
      <c r="V3807">
        <f>ROUND(SUMIF(Investionen!A4:A5200,S3807,Investionen!G4:G5200),2)</f>
        <v>0</v>
      </c>
      <c r="BA3807" s="53"/>
      <c r="BB3807" s="53">
        <f>ROUND(SUMIF(Transaktionen!A4:A5200,BA3807,Transaktionen!B4:B5200),8)</f>
        <v>0</v>
      </c>
      <c r="BC3807" s="53">
        <f>ROUND(IFERROR(SUM(BB3807*(VLOOKUP(BA3807,API!1:1048576,13,FALSE))),0),2)</f>
        <v>0</v>
      </c>
    </row>
    <row r="3808" spans="18:55" x14ac:dyDescent="0.25">
      <c r="R3808" s="258"/>
      <c r="U3808">
        <f>ROUND(IFERROR(SUM(T3808*(VLOOKUP(S3808,API!1:1048576,13,FALSE))),0),2)</f>
        <v>0</v>
      </c>
      <c r="V3808">
        <f>ROUND(SUMIF(Investionen!A4:A5200,S3808,Investionen!G4:G5200),2)</f>
        <v>0</v>
      </c>
      <c r="BA3808" s="53"/>
      <c r="BB3808" s="53">
        <f>ROUND(SUMIF(Transaktionen!A4:A5200,BA3808,Transaktionen!B4:B5200),8)</f>
        <v>0</v>
      </c>
      <c r="BC3808" s="53">
        <f>ROUND(IFERROR(SUM(BB3808*(VLOOKUP(BA3808,API!1:1048576,13,FALSE))),0),2)</f>
        <v>0</v>
      </c>
    </row>
    <row r="3809" spans="18:55" x14ac:dyDescent="0.25">
      <c r="R3809" s="258"/>
      <c r="U3809">
        <f>ROUND(IFERROR(SUM(T3809*(VLOOKUP(S3809,API!1:1048576,13,FALSE))),0),2)</f>
        <v>0</v>
      </c>
      <c r="V3809">
        <f>ROUND(SUMIF(Investionen!A4:A5200,S3809,Investionen!G4:G5200),2)</f>
        <v>0</v>
      </c>
      <c r="BA3809" s="53"/>
      <c r="BB3809" s="53">
        <f>ROUND(SUMIF(Transaktionen!A4:A5200,BA3809,Transaktionen!B4:B5200),8)</f>
        <v>0</v>
      </c>
      <c r="BC3809" s="53">
        <f>ROUND(IFERROR(SUM(BB3809*(VLOOKUP(BA3809,API!1:1048576,13,FALSE))),0),2)</f>
        <v>0</v>
      </c>
    </row>
    <row r="3810" spans="18:55" x14ac:dyDescent="0.25">
      <c r="R3810" s="258"/>
      <c r="U3810">
        <f>ROUND(IFERROR(SUM(T3810*(VLOOKUP(S3810,API!1:1048576,13,FALSE))),0),2)</f>
        <v>0</v>
      </c>
      <c r="V3810">
        <f>ROUND(SUMIF(Investionen!A4:A5200,S3810,Investionen!G4:G5200),2)</f>
        <v>0</v>
      </c>
      <c r="BA3810" s="53"/>
      <c r="BB3810" s="53">
        <f>ROUND(SUMIF(Transaktionen!A4:A5200,BA3810,Transaktionen!B4:B5200),8)</f>
        <v>0</v>
      </c>
      <c r="BC3810" s="53">
        <f>ROUND(IFERROR(SUM(BB3810*(VLOOKUP(BA3810,API!1:1048576,13,FALSE))),0),2)</f>
        <v>0</v>
      </c>
    </row>
    <row r="3811" spans="18:55" x14ac:dyDescent="0.25">
      <c r="R3811" s="258"/>
      <c r="U3811">
        <f>ROUND(IFERROR(SUM(T3811*(VLOOKUP(S3811,API!1:1048576,13,FALSE))),0),2)</f>
        <v>0</v>
      </c>
      <c r="V3811">
        <f>ROUND(SUMIF(Investionen!A4:A5200,S3811,Investionen!G4:G5200),2)</f>
        <v>0</v>
      </c>
      <c r="BA3811" s="53"/>
      <c r="BB3811" s="53">
        <f>ROUND(SUMIF(Transaktionen!A4:A5200,BA3811,Transaktionen!B4:B5200),8)</f>
        <v>0</v>
      </c>
      <c r="BC3811" s="53">
        <f>ROUND(IFERROR(SUM(BB3811*(VLOOKUP(BA3811,API!1:1048576,13,FALSE))),0),2)</f>
        <v>0</v>
      </c>
    </row>
    <row r="3812" spans="18:55" x14ac:dyDescent="0.25">
      <c r="R3812" s="258"/>
      <c r="U3812">
        <f>ROUND(IFERROR(SUM(T3812*(VLOOKUP(S3812,API!1:1048576,13,FALSE))),0),2)</f>
        <v>0</v>
      </c>
      <c r="V3812">
        <f>ROUND(SUMIF(Investionen!A4:A5200,S3812,Investionen!G4:G5200),2)</f>
        <v>0</v>
      </c>
      <c r="BA3812" s="53"/>
      <c r="BB3812" s="53">
        <f>ROUND(SUMIF(Transaktionen!A4:A5200,BA3812,Transaktionen!B4:B5200),8)</f>
        <v>0</v>
      </c>
      <c r="BC3812" s="53">
        <f>ROUND(IFERROR(SUM(BB3812*(VLOOKUP(BA3812,API!1:1048576,13,FALSE))),0),2)</f>
        <v>0</v>
      </c>
    </row>
    <row r="3813" spans="18:55" x14ac:dyDescent="0.25">
      <c r="R3813" s="258"/>
      <c r="U3813">
        <f>ROUND(IFERROR(SUM(T3813*(VLOOKUP(S3813,API!1:1048576,13,FALSE))),0),2)</f>
        <v>0</v>
      </c>
      <c r="V3813">
        <f>ROUND(SUMIF(Investionen!A4:A5200,S3813,Investionen!G4:G5200),2)</f>
        <v>0</v>
      </c>
      <c r="BA3813" s="53"/>
      <c r="BB3813" s="53">
        <f>ROUND(SUMIF(Transaktionen!A4:A5200,BA3813,Transaktionen!B4:B5200),8)</f>
        <v>0</v>
      </c>
      <c r="BC3813" s="53">
        <f>ROUND(IFERROR(SUM(BB3813*(VLOOKUP(BA3813,API!1:1048576,13,FALSE))),0),2)</f>
        <v>0</v>
      </c>
    </row>
    <row r="3814" spans="18:55" x14ac:dyDescent="0.25">
      <c r="R3814" s="258"/>
      <c r="U3814">
        <f>ROUND(IFERROR(SUM(T3814*(VLOOKUP(S3814,API!1:1048576,13,FALSE))),0),2)</f>
        <v>0</v>
      </c>
      <c r="V3814">
        <f>ROUND(SUMIF(Investionen!A4:A5200,S3814,Investionen!G4:G5200),2)</f>
        <v>0</v>
      </c>
      <c r="BA3814" s="53"/>
      <c r="BB3814" s="53">
        <f>ROUND(SUMIF(Transaktionen!A4:A5200,BA3814,Transaktionen!B4:B5200),8)</f>
        <v>0</v>
      </c>
      <c r="BC3814" s="53">
        <f>ROUND(IFERROR(SUM(BB3814*(VLOOKUP(BA3814,API!1:1048576,13,FALSE))),0),2)</f>
        <v>0</v>
      </c>
    </row>
    <row r="3815" spans="18:55" x14ac:dyDescent="0.25">
      <c r="R3815" s="258"/>
      <c r="U3815">
        <f>ROUND(IFERROR(SUM(T3815*(VLOOKUP(S3815,API!1:1048576,13,FALSE))),0),2)</f>
        <v>0</v>
      </c>
      <c r="V3815">
        <f>ROUND(SUMIF(Investionen!A4:A5200,S3815,Investionen!G4:G5200),2)</f>
        <v>0</v>
      </c>
      <c r="BA3815" s="53"/>
      <c r="BB3815" s="53">
        <f>ROUND(SUMIF(Transaktionen!A4:A5200,BA3815,Transaktionen!B4:B5200),8)</f>
        <v>0</v>
      </c>
      <c r="BC3815" s="53">
        <f>ROUND(IFERROR(SUM(BB3815*(VLOOKUP(BA3815,API!1:1048576,13,FALSE))),0),2)</f>
        <v>0</v>
      </c>
    </row>
    <row r="3816" spans="18:55" x14ac:dyDescent="0.25">
      <c r="R3816" s="258"/>
      <c r="U3816">
        <f>ROUND(IFERROR(SUM(T3816*(VLOOKUP(S3816,API!1:1048576,13,FALSE))),0),2)</f>
        <v>0</v>
      </c>
      <c r="V3816">
        <f>ROUND(SUMIF(Investionen!A4:A5200,S3816,Investionen!G4:G5200),2)</f>
        <v>0</v>
      </c>
      <c r="BA3816" s="53"/>
      <c r="BB3816" s="53">
        <f>ROUND(SUMIF(Transaktionen!A4:A5200,BA3816,Transaktionen!B4:B5200),8)</f>
        <v>0</v>
      </c>
      <c r="BC3816" s="53">
        <f>ROUND(IFERROR(SUM(BB3816*(VLOOKUP(BA3816,API!1:1048576,13,FALSE))),0),2)</f>
        <v>0</v>
      </c>
    </row>
    <row r="3817" spans="18:55" x14ac:dyDescent="0.25">
      <c r="R3817" s="258"/>
      <c r="U3817">
        <f>ROUND(IFERROR(SUM(T3817*(VLOOKUP(S3817,API!1:1048576,13,FALSE))),0),2)</f>
        <v>0</v>
      </c>
      <c r="V3817">
        <f>ROUND(SUMIF(Investionen!A4:A5200,S3817,Investionen!G4:G5200),2)</f>
        <v>0</v>
      </c>
      <c r="BA3817" s="53"/>
      <c r="BB3817" s="53">
        <f>ROUND(SUMIF(Transaktionen!A4:A5200,BA3817,Transaktionen!B4:B5200),8)</f>
        <v>0</v>
      </c>
      <c r="BC3817" s="53">
        <f>ROUND(IFERROR(SUM(BB3817*(VLOOKUP(BA3817,API!1:1048576,13,FALSE))),0),2)</f>
        <v>0</v>
      </c>
    </row>
    <row r="3818" spans="18:55" x14ac:dyDescent="0.25">
      <c r="R3818" s="258"/>
      <c r="U3818">
        <f>ROUND(IFERROR(SUM(T3818*(VLOOKUP(S3818,API!1:1048576,13,FALSE))),0),2)</f>
        <v>0</v>
      </c>
      <c r="V3818">
        <f>ROUND(SUMIF(Investionen!A4:A5200,S3818,Investionen!G4:G5200),2)</f>
        <v>0</v>
      </c>
      <c r="BA3818" s="53"/>
      <c r="BB3818" s="53">
        <f>ROUND(SUMIF(Transaktionen!A4:A5200,BA3818,Transaktionen!B4:B5200),8)</f>
        <v>0</v>
      </c>
      <c r="BC3818" s="53">
        <f>ROUND(IFERROR(SUM(BB3818*(VLOOKUP(BA3818,API!1:1048576,13,FALSE))),0),2)</f>
        <v>0</v>
      </c>
    </row>
    <row r="3819" spans="18:55" x14ac:dyDescent="0.25">
      <c r="R3819" s="258"/>
      <c r="U3819">
        <f>ROUND(IFERROR(SUM(T3819*(VLOOKUP(S3819,API!1:1048576,13,FALSE))),0),2)</f>
        <v>0</v>
      </c>
      <c r="V3819">
        <f>ROUND(SUMIF(Investionen!A4:A5200,S3819,Investionen!G4:G5200),2)</f>
        <v>0</v>
      </c>
      <c r="BA3819" s="53"/>
      <c r="BB3819" s="53">
        <f>ROUND(SUMIF(Transaktionen!A4:A5200,BA3819,Transaktionen!B4:B5200),8)</f>
        <v>0</v>
      </c>
      <c r="BC3819" s="53">
        <f>ROUND(IFERROR(SUM(BB3819*(VLOOKUP(BA3819,API!1:1048576,13,FALSE))),0),2)</f>
        <v>0</v>
      </c>
    </row>
    <row r="3820" spans="18:55" x14ac:dyDescent="0.25">
      <c r="R3820" s="258"/>
      <c r="U3820">
        <f>ROUND(IFERROR(SUM(T3820*(VLOOKUP(S3820,API!1:1048576,13,FALSE))),0),2)</f>
        <v>0</v>
      </c>
      <c r="V3820">
        <f>ROUND(SUMIF(Investionen!A4:A5200,S3820,Investionen!G4:G5200),2)</f>
        <v>0</v>
      </c>
      <c r="BA3820" s="53"/>
      <c r="BB3820" s="53">
        <f>ROUND(SUMIF(Transaktionen!A4:A5200,BA3820,Transaktionen!B4:B5200),8)</f>
        <v>0</v>
      </c>
      <c r="BC3820" s="53">
        <f>ROUND(IFERROR(SUM(BB3820*(VLOOKUP(BA3820,API!1:1048576,13,FALSE))),0),2)</f>
        <v>0</v>
      </c>
    </row>
    <row r="3821" spans="18:55" x14ac:dyDescent="0.25">
      <c r="R3821" s="258"/>
      <c r="U3821">
        <f>ROUND(IFERROR(SUM(T3821*(VLOOKUP(S3821,API!1:1048576,13,FALSE))),0),2)</f>
        <v>0</v>
      </c>
      <c r="V3821">
        <f>ROUND(SUMIF(Investionen!A4:A5200,S3821,Investionen!G4:G5200),2)</f>
        <v>0</v>
      </c>
      <c r="BA3821" s="53"/>
      <c r="BB3821" s="53">
        <f>ROUND(SUMIF(Transaktionen!A4:A5200,BA3821,Transaktionen!B4:B5200),8)</f>
        <v>0</v>
      </c>
      <c r="BC3821" s="53">
        <f>ROUND(IFERROR(SUM(BB3821*(VLOOKUP(BA3821,API!1:1048576,13,FALSE))),0),2)</f>
        <v>0</v>
      </c>
    </row>
    <row r="3822" spans="18:55" x14ac:dyDescent="0.25">
      <c r="R3822" s="258"/>
      <c r="U3822">
        <f>ROUND(IFERROR(SUM(T3822*(VLOOKUP(S3822,API!1:1048576,13,FALSE))),0),2)</f>
        <v>0</v>
      </c>
      <c r="V3822">
        <f>ROUND(SUMIF(Investionen!A4:A5200,S3822,Investionen!G4:G5200),2)</f>
        <v>0</v>
      </c>
      <c r="BA3822" s="53"/>
      <c r="BB3822" s="53">
        <f>ROUND(SUMIF(Transaktionen!A4:A5200,BA3822,Transaktionen!B4:B5200),8)</f>
        <v>0</v>
      </c>
      <c r="BC3822" s="53">
        <f>ROUND(IFERROR(SUM(BB3822*(VLOOKUP(BA3822,API!1:1048576,13,FALSE))),0),2)</f>
        <v>0</v>
      </c>
    </row>
    <row r="3823" spans="18:55" x14ac:dyDescent="0.25">
      <c r="R3823" s="258"/>
      <c r="U3823">
        <f>ROUND(IFERROR(SUM(T3823*(VLOOKUP(S3823,API!1:1048576,13,FALSE))),0),2)</f>
        <v>0</v>
      </c>
      <c r="V3823">
        <f>ROUND(SUMIF(Investionen!A4:A5200,S3823,Investionen!G4:G5200),2)</f>
        <v>0</v>
      </c>
      <c r="BA3823" s="53"/>
      <c r="BB3823" s="53">
        <f>ROUND(SUMIF(Transaktionen!A4:A5200,BA3823,Transaktionen!B4:B5200),8)</f>
        <v>0</v>
      </c>
      <c r="BC3823" s="53">
        <f>ROUND(IFERROR(SUM(BB3823*(VLOOKUP(BA3823,API!1:1048576,13,FALSE))),0),2)</f>
        <v>0</v>
      </c>
    </row>
    <row r="3824" spans="18:55" x14ac:dyDescent="0.25">
      <c r="R3824" s="258"/>
      <c r="U3824">
        <f>ROUND(IFERROR(SUM(T3824*(VLOOKUP(S3824,API!1:1048576,13,FALSE))),0),2)</f>
        <v>0</v>
      </c>
      <c r="V3824">
        <f>ROUND(SUMIF(Investionen!A4:A5200,S3824,Investionen!G4:G5200),2)</f>
        <v>0</v>
      </c>
      <c r="BA3824" s="53"/>
      <c r="BB3824" s="53">
        <f>ROUND(SUMIF(Transaktionen!A4:A5200,BA3824,Transaktionen!B4:B5200),8)</f>
        <v>0</v>
      </c>
      <c r="BC3824" s="53">
        <f>ROUND(IFERROR(SUM(BB3824*(VLOOKUP(BA3824,API!1:1048576,13,FALSE))),0),2)</f>
        <v>0</v>
      </c>
    </row>
    <row r="3825" spans="18:55" x14ac:dyDescent="0.25">
      <c r="R3825" s="258"/>
      <c r="U3825">
        <f>ROUND(IFERROR(SUM(T3825*(VLOOKUP(S3825,API!1:1048576,13,FALSE))),0),2)</f>
        <v>0</v>
      </c>
      <c r="V3825">
        <f>ROUND(SUMIF(Investionen!A4:A5200,S3825,Investionen!G4:G5200),2)</f>
        <v>0</v>
      </c>
      <c r="BA3825" s="53"/>
      <c r="BB3825" s="53">
        <f>ROUND(SUMIF(Transaktionen!A4:A5200,BA3825,Transaktionen!B4:B5200),8)</f>
        <v>0</v>
      </c>
      <c r="BC3825" s="53">
        <f>ROUND(IFERROR(SUM(BB3825*(VLOOKUP(BA3825,API!1:1048576,13,FALSE))),0),2)</f>
        <v>0</v>
      </c>
    </row>
    <row r="3826" spans="18:55" x14ac:dyDescent="0.25">
      <c r="R3826" s="258"/>
      <c r="U3826">
        <f>ROUND(IFERROR(SUM(T3826*(VLOOKUP(S3826,API!1:1048576,13,FALSE))),0),2)</f>
        <v>0</v>
      </c>
      <c r="V3826">
        <f>ROUND(SUMIF(Investionen!A4:A5200,S3826,Investionen!G4:G5200),2)</f>
        <v>0</v>
      </c>
      <c r="BA3826" s="53"/>
      <c r="BB3826" s="53">
        <f>ROUND(SUMIF(Transaktionen!A4:A5200,BA3826,Transaktionen!B4:B5200),8)</f>
        <v>0</v>
      </c>
      <c r="BC3826" s="53">
        <f>ROUND(IFERROR(SUM(BB3826*(VLOOKUP(BA3826,API!1:1048576,13,FALSE))),0),2)</f>
        <v>0</v>
      </c>
    </row>
    <row r="3827" spans="18:55" x14ac:dyDescent="0.25">
      <c r="R3827" s="258"/>
      <c r="U3827">
        <f>ROUND(IFERROR(SUM(T3827*(VLOOKUP(S3827,API!1:1048576,13,FALSE))),0),2)</f>
        <v>0</v>
      </c>
      <c r="V3827">
        <f>ROUND(SUMIF(Investionen!A4:A5200,S3827,Investionen!G4:G5200),2)</f>
        <v>0</v>
      </c>
      <c r="BA3827" s="53"/>
      <c r="BB3827" s="53">
        <f>ROUND(SUMIF(Transaktionen!A4:A5200,BA3827,Transaktionen!B4:B5200),8)</f>
        <v>0</v>
      </c>
      <c r="BC3827" s="53">
        <f>ROUND(IFERROR(SUM(BB3827*(VLOOKUP(BA3827,API!1:1048576,13,FALSE))),0),2)</f>
        <v>0</v>
      </c>
    </row>
    <row r="3828" spans="18:55" x14ac:dyDescent="0.25">
      <c r="R3828" s="258"/>
      <c r="U3828">
        <f>ROUND(IFERROR(SUM(T3828*(VLOOKUP(S3828,API!1:1048576,13,FALSE))),0),2)</f>
        <v>0</v>
      </c>
      <c r="V3828">
        <f>ROUND(SUMIF(Investionen!A4:A5200,S3828,Investionen!G4:G5200),2)</f>
        <v>0</v>
      </c>
      <c r="BA3828" s="53"/>
      <c r="BB3828" s="53">
        <f>ROUND(SUMIF(Transaktionen!A4:A5200,BA3828,Transaktionen!B4:B5200),8)</f>
        <v>0</v>
      </c>
      <c r="BC3828" s="53">
        <f>ROUND(IFERROR(SUM(BB3828*(VLOOKUP(BA3828,API!1:1048576,13,FALSE))),0),2)</f>
        <v>0</v>
      </c>
    </row>
    <row r="3829" spans="18:55" x14ac:dyDescent="0.25">
      <c r="R3829" s="258"/>
      <c r="U3829">
        <f>ROUND(IFERROR(SUM(T3829*(VLOOKUP(S3829,API!1:1048576,13,FALSE))),0),2)</f>
        <v>0</v>
      </c>
      <c r="V3829">
        <f>ROUND(SUMIF(Investionen!A4:A5200,S3829,Investionen!G4:G5200),2)</f>
        <v>0</v>
      </c>
      <c r="BA3829" s="53"/>
      <c r="BB3829" s="53">
        <f>ROUND(SUMIF(Transaktionen!A4:A5200,BA3829,Transaktionen!B4:B5200),8)</f>
        <v>0</v>
      </c>
      <c r="BC3829" s="53">
        <f>ROUND(IFERROR(SUM(BB3829*(VLOOKUP(BA3829,API!1:1048576,13,FALSE))),0),2)</f>
        <v>0</v>
      </c>
    </row>
    <row r="3830" spans="18:55" x14ac:dyDescent="0.25">
      <c r="R3830" s="258"/>
      <c r="U3830">
        <f>ROUND(IFERROR(SUM(T3830*(VLOOKUP(S3830,API!1:1048576,13,FALSE))),0),2)</f>
        <v>0</v>
      </c>
      <c r="V3830">
        <f>ROUND(SUMIF(Investionen!A4:A5200,S3830,Investionen!G4:G5200),2)</f>
        <v>0</v>
      </c>
      <c r="BA3830" s="53"/>
      <c r="BB3830" s="53">
        <f>ROUND(SUMIF(Transaktionen!A4:A5200,BA3830,Transaktionen!B4:B5200),8)</f>
        <v>0</v>
      </c>
      <c r="BC3830" s="53">
        <f>ROUND(IFERROR(SUM(BB3830*(VLOOKUP(BA3830,API!1:1048576,13,FALSE))),0),2)</f>
        <v>0</v>
      </c>
    </row>
    <row r="3831" spans="18:55" x14ac:dyDescent="0.25">
      <c r="R3831" s="258"/>
      <c r="U3831">
        <f>ROUND(IFERROR(SUM(T3831*(VLOOKUP(S3831,API!1:1048576,13,FALSE))),0),2)</f>
        <v>0</v>
      </c>
      <c r="V3831">
        <f>ROUND(SUMIF(Investionen!A4:A5200,S3831,Investionen!G4:G5200),2)</f>
        <v>0</v>
      </c>
      <c r="BA3831" s="53"/>
      <c r="BB3831" s="53">
        <f>ROUND(SUMIF(Transaktionen!A4:A5200,BA3831,Transaktionen!B4:B5200),8)</f>
        <v>0</v>
      </c>
      <c r="BC3831" s="53">
        <f>ROUND(IFERROR(SUM(BB3831*(VLOOKUP(BA3831,API!1:1048576,13,FALSE))),0),2)</f>
        <v>0</v>
      </c>
    </row>
    <row r="3832" spans="18:55" x14ac:dyDescent="0.25">
      <c r="R3832" s="258"/>
      <c r="U3832">
        <f>ROUND(IFERROR(SUM(T3832*(VLOOKUP(S3832,API!1:1048576,13,FALSE))),0),2)</f>
        <v>0</v>
      </c>
      <c r="V3832">
        <f>ROUND(SUMIF(Investionen!A4:A5200,S3832,Investionen!G4:G5200),2)</f>
        <v>0</v>
      </c>
      <c r="BA3832" s="53"/>
      <c r="BB3832" s="53">
        <f>ROUND(SUMIF(Transaktionen!A4:A5200,BA3832,Transaktionen!B4:B5200),8)</f>
        <v>0</v>
      </c>
      <c r="BC3832" s="53">
        <f>ROUND(IFERROR(SUM(BB3832*(VLOOKUP(BA3832,API!1:1048576,13,FALSE))),0),2)</f>
        <v>0</v>
      </c>
    </row>
    <row r="3833" spans="18:55" x14ac:dyDescent="0.25">
      <c r="R3833" s="258"/>
      <c r="U3833">
        <f>ROUND(IFERROR(SUM(T3833*(VLOOKUP(S3833,API!1:1048576,13,FALSE))),0),2)</f>
        <v>0</v>
      </c>
      <c r="V3833">
        <f>ROUND(SUMIF(Investionen!A4:A5200,S3833,Investionen!G4:G5200),2)</f>
        <v>0</v>
      </c>
      <c r="BA3833" s="53"/>
      <c r="BB3833" s="53">
        <f>ROUND(SUMIF(Transaktionen!A4:A5200,BA3833,Transaktionen!B4:B5200),8)</f>
        <v>0</v>
      </c>
      <c r="BC3833" s="53">
        <f>ROUND(IFERROR(SUM(BB3833*(VLOOKUP(BA3833,API!1:1048576,13,FALSE))),0),2)</f>
        <v>0</v>
      </c>
    </row>
    <row r="3834" spans="18:55" x14ac:dyDescent="0.25">
      <c r="R3834" s="258"/>
      <c r="U3834">
        <f>ROUND(IFERROR(SUM(T3834*(VLOOKUP(S3834,API!1:1048576,13,FALSE))),0),2)</f>
        <v>0</v>
      </c>
      <c r="V3834">
        <f>ROUND(SUMIF(Investionen!A4:A5200,S3834,Investionen!G4:G5200),2)</f>
        <v>0</v>
      </c>
      <c r="BA3834" s="53"/>
      <c r="BB3834" s="53">
        <f>ROUND(SUMIF(Transaktionen!A4:A5200,BA3834,Transaktionen!B4:B5200),8)</f>
        <v>0</v>
      </c>
      <c r="BC3834" s="53">
        <f>ROUND(IFERROR(SUM(BB3834*(VLOOKUP(BA3834,API!1:1048576,13,FALSE))),0),2)</f>
        <v>0</v>
      </c>
    </row>
    <row r="3835" spans="18:55" x14ac:dyDescent="0.25">
      <c r="R3835" s="258"/>
      <c r="U3835">
        <f>ROUND(IFERROR(SUM(T3835*(VLOOKUP(S3835,API!1:1048576,13,FALSE))),0),2)</f>
        <v>0</v>
      </c>
      <c r="V3835">
        <f>ROUND(SUMIF(Investionen!A4:A5200,S3835,Investionen!G4:G5200),2)</f>
        <v>0</v>
      </c>
      <c r="BA3835" s="53"/>
      <c r="BB3835" s="53">
        <f>ROUND(SUMIF(Transaktionen!A4:A5200,BA3835,Transaktionen!B4:B5200),8)</f>
        <v>0</v>
      </c>
      <c r="BC3835" s="53">
        <f>ROUND(IFERROR(SUM(BB3835*(VLOOKUP(BA3835,API!1:1048576,13,FALSE))),0),2)</f>
        <v>0</v>
      </c>
    </row>
    <row r="3836" spans="18:55" x14ac:dyDescent="0.25">
      <c r="R3836" s="258"/>
      <c r="U3836">
        <f>ROUND(IFERROR(SUM(T3836*(VLOOKUP(S3836,API!1:1048576,13,FALSE))),0),2)</f>
        <v>0</v>
      </c>
      <c r="V3836">
        <f>ROUND(SUMIF(Investionen!A4:A5200,S3836,Investionen!G4:G5200),2)</f>
        <v>0</v>
      </c>
      <c r="BA3836" s="53"/>
      <c r="BB3836" s="53">
        <f>ROUND(SUMIF(Transaktionen!A4:A5200,BA3836,Transaktionen!B4:B5200),8)</f>
        <v>0</v>
      </c>
      <c r="BC3836" s="53">
        <f>ROUND(IFERROR(SUM(BB3836*(VLOOKUP(BA3836,API!1:1048576,13,FALSE))),0),2)</f>
        <v>0</v>
      </c>
    </row>
    <row r="3837" spans="18:55" x14ac:dyDescent="0.25">
      <c r="R3837" s="258"/>
      <c r="U3837">
        <f>ROUND(IFERROR(SUM(T3837*(VLOOKUP(S3837,API!1:1048576,13,FALSE))),0),2)</f>
        <v>0</v>
      </c>
      <c r="V3837">
        <f>ROUND(SUMIF(Investionen!A4:A5200,S3837,Investionen!G4:G5200),2)</f>
        <v>0</v>
      </c>
      <c r="BA3837" s="53"/>
      <c r="BB3837" s="53">
        <f>ROUND(SUMIF(Transaktionen!A4:A5200,BA3837,Transaktionen!B4:B5200),8)</f>
        <v>0</v>
      </c>
      <c r="BC3837" s="53">
        <f>ROUND(IFERROR(SUM(BB3837*(VLOOKUP(BA3837,API!1:1048576,13,FALSE))),0),2)</f>
        <v>0</v>
      </c>
    </row>
    <row r="3838" spans="18:55" x14ac:dyDescent="0.25">
      <c r="R3838" s="258"/>
      <c r="U3838">
        <f>ROUND(IFERROR(SUM(T3838*(VLOOKUP(S3838,API!1:1048576,13,FALSE))),0),2)</f>
        <v>0</v>
      </c>
      <c r="V3838">
        <f>ROUND(SUMIF(Investionen!A4:A5200,S3838,Investionen!G4:G5200),2)</f>
        <v>0</v>
      </c>
      <c r="BA3838" s="53"/>
      <c r="BB3838" s="53">
        <f>ROUND(SUMIF(Transaktionen!A4:A5200,BA3838,Transaktionen!B4:B5200),8)</f>
        <v>0</v>
      </c>
      <c r="BC3838" s="53">
        <f>ROUND(IFERROR(SUM(BB3838*(VLOOKUP(BA3838,API!1:1048576,13,FALSE))),0),2)</f>
        <v>0</v>
      </c>
    </row>
    <row r="3839" spans="18:55" x14ac:dyDescent="0.25">
      <c r="R3839" s="258"/>
      <c r="U3839">
        <f>ROUND(IFERROR(SUM(T3839*(VLOOKUP(S3839,API!1:1048576,13,FALSE))),0),2)</f>
        <v>0</v>
      </c>
      <c r="V3839">
        <f>ROUND(SUMIF(Investionen!A4:A5200,S3839,Investionen!G4:G5200),2)</f>
        <v>0</v>
      </c>
      <c r="BA3839" s="53"/>
      <c r="BB3839" s="53">
        <f>ROUND(SUMIF(Transaktionen!A4:A5200,BA3839,Transaktionen!B4:B5200),8)</f>
        <v>0</v>
      </c>
      <c r="BC3839" s="53">
        <f>ROUND(IFERROR(SUM(BB3839*(VLOOKUP(BA3839,API!1:1048576,13,FALSE))),0),2)</f>
        <v>0</v>
      </c>
    </row>
    <row r="3840" spans="18:55" x14ac:dyDescent="0.25">
      <c r="R3840" s="258"/>
      <c r="U3840">
        <f>ROUND(IFERROR(SUM(T3840*(VLOOKUP(S3840,API!1:1048576,13,FALSE))),0),2)</f>
        <v>0</v>
      </c>
      <c r="V3840">
        <f>ROUND(SUMIF(Investionen!A4:A5200,S3840,Investionen!G4:G5200),2)</f>
        <v>0</v>
      </c>
      <c r="BA3840" s="53"/>
      <c r="BB3840" s="53">
        <f>ROUND(SUMIF(Transaktionen!A4:A5200,BA3840,Transaktionen!B4:B5200),8)</f>
        <v>0</v>
      </c>
      <c r="BC3840" s="53">
        <f>ROUND(IFERROR(SUM(BB3840*(VLOOKUP(BA3840,API!1:1048576,13,FALSE))),0),2)</f>
        <v>0</v>
      </c>
    </row>
    <row r="3841" spans="18:55" x14ac:dyDescent="0.25">
      <c r="R3841" s="258"/>
      <c r="U3841">
        <f>ROUND(IFERROR(SUM(T3841*(VLOOKUP(S3841,API!1:1048576,13,FALSE))),0),2)</f>
        <v>0</v>
      </c>
      <c r="V3841">
        <f>ROUND(SUMIF(Investionen!A4:A5200,S3841,Investionen!G4:G5200),2)</f>
        <v>0</v>
      </c>
      <c r="BA3841" s="53"/>
      <c r="BB3841" s="53">
        <f>ROUND(SUMIF(Transaktionen!A4:A5200,BA3841,Transaktionen!B4:B5200),8)</f>
        <v>0</v>
      </c>
      <c r="BC3841" s="53">
        <f>ROUND(IFERROR(SUM(BB3841*(VLOOKUP(BA3841,API!1:1048576,13,FALSE))),0),2)</f>
        <v>0</v>
      </c>
    </row>
    <row r="3842" spans="18:55" x14ac:dyDescent="0.25">
      <c r="R3842" s="258"/>
      <c r="U3842">
        <f>ROUND(IFERROR(SUM(T3842*(VLOOKUP(S3842,API!1:1048576,13,FALSE))),0),2)</f>
        <v>0</v>
      </c>
      <c r="V3842">
        <f>ROUND(SUMIF(Investionen!A4:A5200,S3842,Investionen!G4:G5200),2)</f>
        <v>0</v>
      </c>
      <c r="BA3842" s="53"/>
      <c r="BB3842" s="53">
        <f>ROUND(SUMIF(Transaktionen!A4:A5200,BA3842,Transaktionen!B4:B5200),8)</f>
        <v>0</v>
      </c>
      <c r="BC3842" s="53">
        <f>ROUND(IFERROR(SUM(BB3842*(VLOOKUP(BA3842,API!1:1048576,13,FALSE))),0),2)</f>
        <v>0</v>
      </c>
    </row>
    <row r="3843" spans="18:55" x14ac:dyDescent="0.25">
      <c r="R3843" s="258"/>
      <c r="U3843">
        <f>ROUND(IFERROR(SUM(T3843*(VLOOKUP(S3843,API!1:1048576,13,FALSE))),0),2)</f>
        <v>0</v>
      </c>
      <c r="V3843">
        <f>ROUND(SUMIF(Investionen!A4:A5200,S3843,Investionen!G4:G5200),2)</f>
        <v>0</v>
      </c>
      <c r="BA3843" s="53"/>
      <c r="BB3843" s="53">
        <f>ROUND(SUMIF(Transaktionen!A4:A5200,BA3843,Transaktionen!B4:B5200),8)</f>
        <v>0</v>
      </c>
      <c r="BC3843" s="53">
        <f>ROUND(IFERROR(SUM(BB3843*(VLOOKUP(BA3843,API!1:1048576,13,FALSE))),0),2)</f>
        <v>0</v>
      </c>
    </row>
    <row r="3844" spans="18:55" x14ac:dyDescent="0.25">
      <c r="R3844" s="258"/>
      <c r="U3844">
        <f>ROUND(IFERROR(SUM(T3844*(VLOOKUP(S3844,API!1:1048576,13,FALSE))),0),2)</f>
        <v>0</v>
      </c>
      <c r="V3844">
        <f>ROUND(SUMIF(Investionen!A4:A5200,S3844,Investionen!G4:G5200),2)</f>
        <v>0</v>
      </c>
      <c r="BA3844" s="53"/>
      <c r="BB3844" s="53">
        <f>ROUND(SUMIF(Transaktionen!A4:A5200,BA3844,Transaktionen!B4:B5200),8)</f>
        <v>0</v>
      </c>
      <c r="BC3844" s="53">
        <f>ROUND(IFERROR(SUM(BB3844*(VLOOKUP(BA3844,API!1:1048576,13,FALSE))),0),2)</f>
        <v>0</v>
      </c>
    </row>
    <row r="3845" spans="18:55" x14ac:dyDescent="0.25">
      <c r="R3845" s="258"/>
      <c r="U3845">
        <f>ROUND(IFERROR(SUM(T3845*(VLOOKUP(S3845,API!1:1048576,13,FALSE))),0),2)</f>
        <v>0</v>
      </c>
      <c r="V3845">
        <f>ROUND(SUMIF(Investionen!A4:A5200,S3845,Investionen!G4:G5200),2)</f>
        <v>0</v>
      </c>
      <c r="BA3845" s="53"/>
      <c r="BB3845" s="53">
        <f>ROUND(SUMIF(Transaktionen!A4:A5200,BA3845,Transaktionen!B4:B5200),8)</f>
        <v>0</v>
      </c>
      <c r="BC3845" s="53">
        <f>ROUND(IFERROR(SUM(BB3845*(VLOOKUP(BA3845,API!1:1048576,13,FALSE))),0),2)</f>
        <v>0</v>
      </c>
    </row>
    <row r="3846" spans="18:55" x14ac:dyDescent="0.25">
      <c r="R3846" s="258"/>
      <c r="U3846">
        <f>ROUND(IFERROR(SUM(T3846*(VLOOKUP(S3846,API!1:1048576,13,FALSE))),0),2)</f>
        <v>0</v>
      </c>
      <c r="V3846">
        <f>ROUND(SUMIF(Investionen!A4:A5200,S3846,Investionen!G4:G5200),2)</f>
        <v>0</v>
      </c>
      <c r="BA3846" s="53"/>
      <c r="BB3846" s="53">
        <f>ROUND(SUMIF(Transaktionen!A4:A5200,BA3846,Transaktionen!B4:B5200),8)</f>
        <v>0</v>
      </c>
      <c r="BC3846" s="53">
        <f>ROUND(IFERROR(SUM(BB3846*(VLOOKUP(BA3846,API!1:1048576,13,FALSE))),0),2)</f>
        <v>0</v>
      </c>
    </row>
    <row r="3847" spans="18:55" x14ac:dyDescent="0.25">
      <c r="R3847" s="258"/>
      <c r="U3847">
        <f>ROUND(IFERROR(SUM(T3847*(VLOOKUP(S3847,API!1:1048576,13,FALSE))),0),2)</f>
        <v>0</v>
      </c>
      <c r="V3847">
        <f>ROUND(SUMIF(Investionen!A4:A5200,S3847,Investionen!G4:G5200),2)</f>
        <v>0</v>
      </c>
      <c r="BA3847" s="53"/>
      <c r="BB3847" s="53">
        <f>ROUND(SUMIF(Transaktionen!A4:A5200,BA3847,Transaktionen!B4:B5200),8)</f>
        <v>0</v>
      </c>
      <c r="BC3847" s="53">
        <f>ROUND(IFERROR(SUM(BB3847*(VLOOKUP(BA3847,API!1:1048576,13,FALSE))),0),2)</f>
        <v>0</v>
      </c>
    </row>
    <row r="3848" spans="18:55" x14ac:dyDescent="0.25">
      <c r="R3848" s="258"/>
      <c r="U3848">
        <f>ROUND(IFERROR(SUM(T3848*(VLOOKUP(S3848,API!1:1048576,13,FALSE))),0),2)</f>
        <v>0</v>
      </c>
      <c r="V3848">
        <f>ROUND(SUMIF(Investionen!A4:A5200,S3848,Investionen!G4:G5200),2)</f>
        <v>0</v>
      </c>
      <c r="BA3848" s="53"/>
      <c r="BB3848" s="53">
        <f>ROUND(SUMIF(Transaktionen!A4:A5200,BA3848,Transaktionen!B4:B5200),8)</f>
        <v>0</v>
      </c>
      <c r="BC3848" s="53">
        <f>ROUND(IFERROR(SUM(BB3848*(VLOOKUP(BA3848,API!1:1048576,13,FALSE))),0),2)</f>
        <v>0</v>
      </c>
    </row>
    <row r="3849" spans="18:55" x14ac:dyDescent="0.25">
      <c r="R3849" s="258"/>
      <c r="U3849">
        <f>ROUND(IFERROR(SUM(T3849*(VLOOKUP(S3849,API!1:1048576,13,FALSE))),0),2)</f>
        <v>0</v>
      </c>
      <c r="V3849">
        <f>ROUND(SUMIF(Investionen!A4:A5200,S3849,Investionen!G4:G5200),2)</f>
        <v>0</v>
      </c>
      <c r="BA3849" s="53"/>
      <c r="BB3849" s="53">
        <f>ROUND(SUMIF(Transaktionen!A4:A5200,BA3849,Transaktionen!B4:B5200),8)</f>
        <v>0</v>
      </c>
      <c r="BC3849" s="53">
        <f>ROUND(IFERROR(SUM(BB3849*(VLOOKUP(BA3849,API!1:1048576,13,FALSE))),0),2)</f>
        <v>0</v>
      </c>
    </row>
    <row r="3850" spans="18:55" x14ac:dyDescent="0.25">
      <c r="R3850" s="258"/>
      <c r="U3850">
        <f>ROUND(IFERROR(SUM(T3850*(VLOOKUP(S3850,API!1:1048576,13,FALSE))),0),2)</f>
        <v>0</v>
      </c>
      <c r="V3850">
        <f>ROUND(SUMIF(Investionen!A4:A5200,S3850,Investionen!G4:G5200),2)</f>
        <v>0</v>
      </c>
      <c r="BA3850" s="53"/>
      <c r="BB3850" s="53">
        <f>ROUND(SUMIF(Transaktionen!A4:A5200,BA3850,Transaktionen!B4:B5200),8)</f>
        <v>0</v>
      </c>
      <c r="BC3850" s="53">
        <f>ROUND(IFERROR(SUM(BB3850*(VLOOKUP(BA3850,API!1:1048576,13,FALSE))),0),2)</f>
        <v>0</v>
      </c>
    </row>
    <row r="3851" spans="18:55" x14ac:dyDescent="0.25">
      <c r="R3851" s="258"/>
      <c r="U3851">
        <f>ROUND(IFERROR(SUM(T3851*(VLOOKUP(S3851,API!1:1048576,13,FALSE))),0),2)</f>
        <v>0</v>
      </c>
      <c r="V3851">
        <f>ROUND(SUMIF(Investionen!A4:A5200,S3851,Investionen!G4:G5200),2)</f>
        <v>0</v>
      </c>
      <c r="BA3851" s="53"/>
      <c r="BB3851" s="53">
        <f>ROUND(SUMIF(Transaktionen!A4:A5200,BA3851,Transaktionen!B4:B5200),8)</f>
        <v>0</v>
      </c>
      <c r="BC3851" s="53">
        <f>ROUND(IFERROR(SUM(BB3851*(VLOOKUP(BA3851,API!1:1048576,13,FALSE))),0),2)</f>
        <v>0</v>
      </c>
    </row>
    <row r="3852" spans="18:55" x14ac:dyDescent="0.25">
      <c r="R3852" s="258"/>
      <c r="U3852">
        <f>ROUND(IFERROR(SUM(T3852*(VLOOKUP(S3852,API!1:1048576,13,FALSE))),0),2)</f>
        <v>0</v>
      </c>
      <c r="V3852">
        <f>ROUND(SUMIF(Investionen!A4:A5200,S3852,Investionen!G4:G5200),2)</f>
        <v>0</v>
      </c>
      <c r="BA3852" s="53"/>
      <c r="BB3852" s="53">
        <f>ROUND(SUMIF(Transaktionen!A4:A5200,BA3852,Transaktionen!B4:B5200),8)</f>
        <v>0</v>
      </c>
      <c r="BC3852" s="53">
        <f>ROUND(IFERROR(SUM(BB3852*(VLOOKUP(BA3852,API!1:1048576,13,FALSE))),0),2)</f>
        <v>0</v>
      </c>
    </row>
    <row r="3853" spans="18:55" x14ac:dyDescent="0.25">
      <c r="R3853" s="258"/>
      <c r="U3853">
        <f>ROUND(IFERROR(SUM(T3853*(VLOOKUP(S3853,API!1:1048576,13,FALSE))),0),2)</f>
        <v>0</v>
      </c>
      <c r="V3853">
        <f>ROUND(SUMIF(Investionen!A4:A5200,S3853,Investionen!G4:G5200),2)</f>
        <v>0</v>
      </c>
      <c r="BA3853" s="53"/>
      <c r="BB3853" s="53">
        <f>ROUND(SUMIF(Transaktionen!A4:A5200,BA3853,Transaktionen!B4:B5200),8)</f>
        <v>0</v>
      </c>
      <c r="BC3853" s="53">
        <f>ROUND(IFERROR(SUM(BB3853*(VLOOKUP(BA3853,API!1:1048576,13,FALSE))),0),2)</f>
        <v>0</v>
      </c>
    </row>
    <row r="3854" spans="18:55" x14ac:dyDescent="0.25">
      <c r="R3854" s="258"/>
      <c r="U3854">
        <f>ROUND(IFERROR(SUM(T3854*(VLOOKUP(S3854,API!1:1048576,13,FALSE))),0),2)</f>
        <v>0</v>
      </c>
      <c r="V3854">
        <f>ROUND(SUMIF(Investionen!A4:A5200,S3854,Investionen!G4:G5200),2)</f>
        <v>0</v>
      </c>
      <c r="BA3854" s="53"/>
      <c r="BB3854" s="53">
        <f>ROUND(SUMIF(Transaktionen!A4:A5200,BA3854,Transaktionen!B4:B5200),8)</f>
        <v>0</v>
      </c>
      <c r="BC3854" s="53">
        <f>ROUND(IFERROR(SUM(BB3854*(VLOOKUP(BA3854,API!1:1048576,13,FALSE))),0),2)</f>
        <v>0</v>
      </c>
    </row>
    <row r="3855" spans="18:55" x14ac:dyDescent="0.25">
      <c r="R3855" s="258"/>
      <c r="U3855">
        <f>ROUND(IFERROR(SUM(T3855*(VLOOKUP(S3855,API!1:1048576,13,FALSE))),0),2)</f>
        <v>0</v>
      </c>
      <c r="V3855">
        <f>ROUND(SUMIF(Investionen!A4:A5200,S3855,Investionen!G4:G5200),2)</f>
        <v>0</v>
      </c>
      <c r="BA3855" s="53"/>
      <c r="BB3855" s="53">
        <f>ROUND(SUMIF(Transaktionen!A4:A5200,BA3855,Transaktionen!B4:B5200),8)</f>
        <v>0</v>
      </c>
      <c r="BC3855" s="53">
        <f>ROUND(IFERROR(SUM(BB3855*(VLOOKUP(BA3855,API!1:1048576,13,FALSE))),0),2)</f>
        <v>0</v>
      </c>
    </row>
    <row r="3856" spans="18:55" x14ac:dyDescent="0.25">
      <c r="R3856" s="258"/>
      <c r="U3856">
        <f>ROUND(IFERROR(SUM(T3856*(VLOOKUP(S3856,API!1:1048576,13,FALSE))),0),2)</f>
        <v>0</v>
      </c>
      <c r="V3856">
        <f>ROUND(SUMIF(Investionen!A4:A5200,S3856,Investionen!G4:G5200),2)</f>
        <v>0</v>
      </c>
      <c r="BA3856" s="53"/>
      <c r="BB3856" s="53">
        <f>ROUND(SUMIF(Transaktionen!A4:A5200,BA3856,Transaktionen!B4:B5200),8)</f>
        <v>0</v>
      </c>
      <c r="BC3856" s="53">
        <f>ROUND(IFERROR(SUM(BB3856*(VLOOKUP(BA3856,API!1:1048576,13,FALSE))),0),2)</f>
        <v>0</v>
      </c>
    </row>
    <row r="3857" spans="18:55" x14ac:dyDescent="0.25">
      <c r="R3857" s="258"/>
      <c r="U3857">
        <f>ROUND(IFERROR(SUM(T3857*(VLOOKUP(S3857,API!1:1048576,13,FALSE))),0),2)</f>
        <v>0</v>
      </c>
      <c r="V3857">
        <f>ROUND(SUMIF(Investionen!A4:A5200,S3857,Investionen!G4:G5200),2)</f>
        <v>0</v>
      </c>
      <c r="BA3857" s="53"/>
      <c r="BB3857" s="53">
        <f>ROUND(SUMIF(Transaktionen!A4:A5200,BA3857,Transaktionen!B4:B5200),8)</f>
        <v>0</v>
      </c>
      <c r="BC3857" s="53">
        <f>ROUND(IFERROR(SUM(BB3857*(VLOOKUP(BA3857,API!1:1048576,13,FALSE))),0),2)</f>
        <v>0</v>
      </c>
    </row>
    <row r="3858" spans="18:55" x14ac:dyDescent="0.25">
      <c r="R3858" s="258"/>
      <c r="U3858">
        <f>ROUND(IFERROR(SUM(T3858*(VLOOKUP(S3858,API!1:1048576,13,FALSE))),0),2)</f>
        <v>0</v>
      </c>
      <c r="V3858">
        <f>ROUND(SUMIF(Investionen!A4:A5200,S3858,Investionen!G4:G5200),2)</f>
        <v>0</v>
      </c>
      <c r="BA3858" s="53"/>
      <c r="BB3858" s="53">
        <f>ROUND(SUMIF(Transaktionen!A4:A5200,BA3858,Transaktionen!B4:B5200),8)</f>
        <v>0</v>
      </c>
      <c r="BC3858" s="53">
        <f>ROUND(IFERROR(SUM(BB3858*(VLOOKUP(BA3858,API!1:1048576,13,FALSE))),0),2)</f>
        <v>0</v>
      </c>
    </row>
    <row r="3859" spans="18:55" x14ac:dyDescent="0.25">
      <c r="R3859" s="258"/>
      <c r="U3859">
        <f>ROUND(IFERROR(SUM(T3859*(VLOOKUP(S3859,API!1:1048576,13,FALSE))),0),2)</f>
        <v>0</v>
      </c>
      <c r="V3859">
        <f>ROUND(SUMIF(Investionen!A4:A5200,S3859,Investionen!G4:G5200),2)</f>
        <v>0</v>
      </c>
      <c r="BA3859" s="53"/>
      <c r="BB3859" s="53">
        <f>ROUND(SUMIF(Transaktionen!A4:A5200,BA3859,Transaktionen!B4:B5200),8)</f>
        <v>0</v>
      </c>
      <c r="BC3859" s="53">
        <f>ROUND(IFERROR(SUM(BB3859*(VLOOKUP(BA3859,API!1:1048576,13,FALSE))),0),2)</f>
        <v>0</v>
      </c>
    </row>
    <row r="3860" spans="18:55" x14ac:dyDescent="0.25">
      <c r="R3860" s="258"/>
      <c r="U3860">
        <f>ROUND(IFERROR(SUM(T3860*(VLOOKUP(S3860,API!1:1048576,13,FALSE))),0),2)</f>
        <v>0</v>
      </c>
      <c r="V3860">
        <f>ROUND(SUMIF(Investionen!A4:A5200,S3860,Investionen!G4:G5200),2)</f>
        <v>0</v>
      </c>
      <c r="BA3860" s="53"/>
      <c r="BB3860" s="53">
        <f>ROUND(SUMIF(Transaktionen!A4:A5200,BA3860,Transaktionen!B4:B5200),8)</f>
        <v>0</v>
      </c>
      <c r="BC3860" s="53">
        <f>ROUND(IFERROR(SUM(BB3860*(VLOOKUP(BA3860,API!1:1048576,13,FALSE))),0),2)</f>
        <v>0</v>
      </c>
    </row>
    <row r="3861" spans="18:55" x14ac:dyDescent="0.25">
      <c r="R3861" s="258"/>
      <c r="U3861">
        <f>ROUND(IFERROR(SUM(T3861*(VLOOKUP(S3861,API!1:1048576,13,FALSE))),0),2)</f>
        <v>0</v>
      </c>
      <c r="V3861">
        <f>ROUND(SUMIF(Investionen!A4:A5200,S3861,Investionen!G4:G5200),2)</f>
        <v>0</v>
      </c>
      <c r="BA3861" s="53"/>
      <c r="BB3861" s="53">
        <f>ROUND(SUMIF(Transaktionen!A4:A5200,BA3861,Transaktionen!B4:B5200),8)</f>
        <v>0</v>
      </c>
      <c r="BC3861" s="53">
        <f>ROUND(IFERROR(SUM(BB3861*(VLOOKUP(BA3861,API!1:1048576,13,FALSE))),0),2)</f>
        <v>0</v>
      </c>
    </row>
    <row r="3862" spans="18:55" x14ac:dyDescent="0.25">
      <c r="R3862" s="258"/>
      <c r="U3862">
        <f>ROUND(IFERROR(SUM(T3862*(VLOOKUP(S3862,API!1:1048576,13,FALSE))),0),2)</f>
        <v>0</v>
      </c>
      <c r="V3862">
        <f>ROUND(SUMIF(Investionen!A4:A5200,S3862,Investionen!G4:G5200),2)</f>
        <v>0</v>
      </c>
      <c r="BA3862" s="53"/>
      <c r="BB3862" s="53">
        <f>ROUND(SUMIF(Transaktionen!A4:A5200,BA3862,Transaktionen!B4:B5200),8)</f>
        <v>0</v>
      </c>
      <c r="BC3862" s="53">
        <f>ROUND(IFERROR(SUM(BB3862*(VLOOKUP(BA3862,API!1:1048576,13,FALSE))),0),2)</f>
        <v>0</v>
      </c>
    </row>
    <row r="3863" spans="18:55" x14ac:dyDescent="0.25">
      <c r="R3863" s="258"/>
      <c r="U3863">
        <f>ROUND(IFERROR(SUM(T3863*(VLOOKUP(S3863,API!1:1048576,13,FALSE))),0),2)</f>
        <v>0</v>
      </c>
      <c r="V3863">
        <f>ROUND(SUMIF(Investionen!A4:A5200,S3863,Investionen!G4:G5200),2)</f>
        <v>0</v>
      </c>
      <c r="BA3863" s="53"/>
      <c r="BB3863" s="53">
        <f>ROUND(SUMIF(Transaktionen!A4:A5200,BA3863,Transaktionen!B4:B5200),8)</f>
        <v>0</v>
      </c>
      <c r="BC3863" s="53">
        <f>ROUND(IFERROR(SUM(BB3863*(VLOOKUP(BA3863,API!1:1048576,13,FALSE))),0),2)</f>
        <v>0</v>
      </c>
    </row>
    <row r="3864" spans="18:55" x14ac:dyDescent="0.25">
      <c r="R3864" s="258"/>
      <c r="U3864">
        <f>ROUND(IFERROR(SUM(T3864*(VLOOKUP(S3864,API!1:1048576,13,FALSE))),0),2)</f>
        <v>0</v>
      </c>
      <c r="V3864">
        <f>ROUND(SUMIF(Investionen!A4:A5200,S3864,Investionen!G4:G5200),2)</f>
        <v>0</v>
      </c>
      <c r="BA3864" s="53"/>
      <c r="BB3864" s="53">
        <f>ROUND(SUMIF(Transaktionen!A4:A5200,BA3864,Transaktionen!B4:B5200),8)</f>
        <v>0</v>
      </c>
      <c r="BC3864" s="53">
        <f>ROUND(IFERROR(SUM(BB3864*(VLOOKUP(BA3864,API!1:1048576,13,FALSE))),0),2)</f>
        <v>0</v>
      </c>
    </row>
    <row r="3865" spans="18:55" x14ac:dyDescent="0.25">
      <c r="R3865" s="258"/>
      <c r="U3865">
        <f>ROUND(IFERROR(SUM(T3865*(VLOOKUP(S3865,API!1:1048576,13,FALSE))),0),2)</f>
        <v>0</v>
      </c>
      <c r="V3865">
        <f>ROUND(SUMIF(Investionen!A4:A5200,S3865,Investionen!G4:G5200),2)</f>
        <v>0</v>
      </c>
      <c r="BA3865" s="53"/>
      <c r="BB3865" s="53">
        <f>ROUND(SUMIF(Transaktionen!A4:A5200,BA3865,Transaktionen!B4:B5200),8)</f>
        <v>0</v>
      </c>
      <c r="BC3865" s="53">
        <f>ROUND(IFERROR(SUM(BB3865*(VLOOKUP(BA3865,API!1:1048576,13,FALSE))),0),2)</f>
        <v>0</v>
      </c>
    </row>
    <row r="3866" spans="18:55" x14ac:dyDescent="0.25">
      <c r="R3866" s="258"/>
      <c r="U3866">
        <f>ROUND(IFERROR(SUM(T3866*(VLOOKUP(S3866,API!1:1048576,13,FALSE))),0),2)</f>
        <v>0</v>
      </c>
      <c r="V3866">
        <f>ROUND(SUMIF(Investionen!A4:A5200,S3866,Investionen!G4:G5200),2)</f>
        <v>0</v>
      </c>
      <c r="BA3866" s="53"/>
      <c r="BB3866" s="53">
        <f>ROUND(SUMIF(Transaktionen!A4:A5200,BA3866,Transaktionen!B4:B5200),8)</f>
        <v>0</v>
      </c>
      <c r="BC3866" s="53">
        <f>ROUND(IFERROR(SUM(BB3866*(VLOOKUP(BA3866,API!1:1048576,13,FALSE))),0),2)</f>
        <v>0</v>
      </c>
    </row>
    <row r="3867" spans="18:55" x14ac:dyDescent="0.25">
      <c r="R3867" s="258"/>
      <c r="U3867">
        <f>ROUND(IFERROR(SUM(T3867*(VLOOKUP(S3867,API!1:1048576,13,FALSE))),0),2)</f>
        <v>0</v>
      </c>
      <c r="V3867">
        <f>ROUND(SUMIF(Investionen!A4:A5200,S3867,Investionen!G4:G5200),2)</f>
        <v>0</v>
      </c>
      <c r="BA3867" s="53"/>
      <c r="BB3867" s="53">
        <f>ROUND(SUMIF(Transaktionen!A4:A5200,BA3867,Transaktionen!B4:B5200),8)</f>
        <v>0</v>
      </c>
      <c r="BC3867" s="53">
        <f>ROUND(IFERROR(SUM(BB3867*(VLOOKUP(BA3867,API!1:1048576,13,FALSE))),0),2)</f>
        <v>0</v>
      </c>
    </row>
    <row r="3868" spans="18:55" x14ac:dyDescent="0.25">
      <c r="R3868" s="258"/>
      <c r="U3868">
        <f>ROUND(IFERROR(SUM(T3868*(VLOOKUP(S3868,API!1:1048576,13,FALSE))),0),2)</f>
        <v>0</v>
      </c>
      <c r="V3868">
        <f>ROUND(SUMIF(Investionen!A4:A5200,S3868,Investionen!G4:G5200),2)</f>
        <v>0</v>
      </c>
      <c r="BA3868" s="53"/>
      <c r="BB3868" s="53">
        <f>ROUND(SUMIF(Transaktionen!A4:A5200,BA3868,Transaktionen!B4:B5200),8)</f>
        <v>0</v>
      </c>
      <c r="BC3868" s="53">
        <f>ROUND(IFERROR(SUM(BB3868*(VLOOKUP(BA3868,API!1:1048576,13,FALSE))),0),2)</f>
        <v>0</v>
      </c>
    </row>
    <row r="3869" spans="18:55" x14ac:dyDescent="0.25">
      <c r="R3869" s="258"/>
      <c r="U3869">
        <f>ROUND(IFERROR(SUM(T3869*(VLOOKUP(S3869,API!1:1048576,13,FALSE))),0),2)</f>
        <v>0</v>
      </c>
      <c r="V3869">
        <f>ROUND(SUMIF(Investionen!A4:A5200,S3869,Investionen!G4:G5200),2)</f>
        <v>0</v>
      </c>
      <c r="BA3869" s="53"/>
      <c r="BB3869" s="53">
        <f>ROUND(SUMIF(Transaktionen!A4:A5200,BA3869,Transaktionen!B4:B5200),8)</f>
        <v>0</v>
      </c>
      <c r="BC3869" s="53">
        <f>ROUND(IFERROR(SUM(BB3869*(VLOOKUP(BA3869,API!1:1048576,13,FALSE))),0),2)</f>
        <v>0</v>
      </c>
    </row>
    <row r="3870" spans="18:55" x14ac:dyDescent="0.25">
      <c r="R3870" s="258"/>
      <c r="U3870">
        <f>ROUND(IFERROR(SUM(T3870*(VLOOKUP(S3870,API!1:1048576,13,FALSE))),0),2)</f>
        <v>0</v>
      </c>
      <c r="V3870">
        <f>ROUND(SUMIF(Investionen!A4:A5200,S3870,Investionen!G4:G5200),2)</f>
        <v>0</v>
      </c>
      <c r="BA3870" s="53"/>
      <c r="BB3870" s="53">
        <f>ROUND(SUMIF(Transaktionen!A4:A5200,BA3870,Transaktionen!B4:B5200),8)</f>
        <v>0</v>
      </c>
      <c r="BC3870" s="53">
        <f>ROUND(IFERROR(SUM(BB3870*(VLOOKUP(BA3870,API!1:1048576,13,FALSE))),0),2)</f>
        <v>0</v>
      </c>
    </row>
    <row r="3871" spans="18:55" x14ac:dyDescent="0.25">
      <c r="R3871" s="258"/>
      <c r="U3871">
        <f>ROUND(IFERROR(SUM(T3871*(VLOOKUP(S3871,API!1:1048576,13,FALSE))),0),2)</f>
        <v>0</v>
      </c>
      <c r="V3871">
        <f>ROUND(SUMIF(Investionen!A4:A5200,S3871,Investionen!G4:G5200),2)</f>
        <v>0</v>
      </c>
      <c r="BA3871" s="53"/>
      <c r="BB3871" s="53">
        <f>ROUND(SUMIF(Transaktionen!A4:A5200,BA3871,Transaktionen!B4:B5200),8)</f>
        <v>0</v>
      </c>
      <c r="BC3871" s="53">
        <f>ROUND(IFERROR(SUM(BB3871*(VLOOKUP(BA3871,API!1:1048576,13,FALSE))),0),2)</f>
        <v>0</v>
      </c>
    </row>
    <row r="3872" spans="18:55" x14ac:dyDescent="0.25">
      <c r="R3872" s="258"/>
      <c r="U3872">
        <f>ROUND(IFERROR(SUM(T3872*(VLOOKUP(S3872,API!1:1048576,13,FALSE))),0),2)</f>
        <v>0</v>
      </c>
      <c r="V3872">
        <f>ROUND(SUMIF(Investionen!A4:A5200,S3872,Investionen!G4:G5200),2)</f>
        <v>0</v>
      </c>
      <c r="BA3872" s="53"/>
      <c r="BB3872" s="53">
        <f>ROUND(SUMIF(Transaktionen!A4:A5200,BA3872,Transaktionen!B4:B5200),8)</f>
        <v>0</v>
      </c>
      <c r="BC3872" s="53">
        <f>ROUND(IFERROR(SUM(BB3872*(VLOOKUP(BA3872,API!1:1048576,13,FALSE))),0),2)</f>
        <v>0</v>
      </c>
    </row>
    <row r="3873" spans="18:55" x14ac:dyDescent="0.25">
      <c r="R3873" s="258"/>
      <c r="U3873">
        <f>ROUND(IFERROR(SUM(T3873*(VLOOKUP(S3873,API!1:1048576,13,FALSE))),0),2)</f>
        <v>0</v>
      </c>
      <c r="V3873">
        <f>ROUND(SUMIF(Investionen!A4:A5200,S3873,Investionen!G4:G5200),2)</f>
        <v>0</v>
      </c>
      <c r="BA3873" s="53"/>
      <c r="BB3873" s="53">
        <f>ROUND(SUMIF(Transaktionen!A4:A5200,BA3873,Transaktionen!B4:B5200),8)</f>
        <v>0</v>
      </c>
      <c r="BC3873" s="53">
        <f>ROUND(IFERROR(SUM(BB3873*(VLOOKUP(BA3873,API!1:1048576,13,FALSE))),0),2)</f>
        <v>0</v>
      </c>
    </row>
    <row r="3874" spans="18:55" x14ac:dyDescent="0.25">
      <c r="R3874" s="258"/>
      <c r="U3874">
        <f>ROUND(IFERROR(SUM(T3874*(VLOOKUP(S3874,API!1:1048576,13,FALSE))),0),2)</f>
        <v>0</v>
      </c>
      <c r="V3874">
        <f>ROUND(SUMIF(Investionen!A4:A5200,S3874,Investionen!G4:G5200),2)</f>
        <v>0</v>
      </c>
      <c r="BA3874" s="53"/>
      <c r="BB3874" s="53">
        <f>ROUND(SUMIF(Transaktionen!A4:A5200,BA3874,Transaktionen!B4:B5200),8)</f>
        <v>0</v>
      </c>
      <c r="BC3874" s="53">
        <f>ROUND(IFERROR(SUM(BB3874*(VLOOKUP(BA3874,API!1:1048576,13,FALSE))),0),2)</f>
        <v>0</v>
      </c>
    </row>
    <row r="3875" spans="18:55" x14ac:dyDescent="0.25">
      <c r="R3875" s="258"/>
      <c r="U3875">
        <f>ROUND(IFERROR(SUM(T3875*(VLOOKUP(S3875,API!1:1048576,13,FALSE))),0),2)</f>
        <v>0</v>
      </c>
      <c r="V3875">
        <f>ROUND(SUMIF(Investionen!A4:A5200,S3875,Investionen!G4:G5200),2)</f>
        <v>0</v>
      </c>
      <c r="BA3875" s="53"/>
      <c r="BB3875" s="53">
        <f>ROUND(SUMIF(Transaktionen!A4:A5200,BA3875,Transaktionen!B4:B5200),8)</f>
        <v>0</v>
      </c>
      <c r="BC3875" s="53">
        <f>ROUND(IFERROR(SUM(BB3875*(VLOOKUP(BA3875,API!1:1048576,13,FALSE))),0),2)</f>
        <v>0</v>
      </c>
    </row>
    <row r="3876" spans="18:55" x14ac:dyDescent="0.25">
      <c r="R3876" s="258"/>
      <c r="U3876">
        <f>ROUND(IFERROR(SUM(T3876*(VLOOKUP(S3876,API!1:1048576,13,FALSE))),0),2)</f>
        <v>0</v>
      </c>
      <c r="V3876">
        <f>ROUND(SUMIF(Investionen!A4:A5200,S3876,Investionen!G4:G5200),2)</f>
        <v>0</v>
      </c>
      <c r="BA3876" s="53"/>
      <c r="BB3876" s="53">
        <f>ROUND(SUMIF(Transaktionen!A4:A5200,BA3876,Transaktionen!B4:B5200),8)</f>
        <v>0</v>
      </c>
      <c r="BC3876" s="53">
        <f>ROUND(IFERROR(SUM(BB3876*(VLOOKUP(BA3876,API!1:1048576,13,FALSE))),0),2)</f>
        <v>0</v>
      </c>
    </row>
    <row r="3877" spans="18:55" x14ac:dyDescent="0.25">
      <c r="R3877" s="258"/>
      <c r="U3877">
        <f>ROUND(IFERROR(SUM(T3877*(VLOOKUP(S3877,API!1:1048576,13,FALSE))),0),2)</f>
        <v>0</v>
      </c>
      <c r="V3877">
        <f>ROUND(SUMIF(Investionen!A4:A5200,S3877,Investionen!G4:G5200),2)</f>
        <v>0</v>
      </c>
      <c r="BA3877" s="53"/>
      <c r="BB3877" s="53">
        <f>ROUND(SUMIF(Transaktionen!A4:A5200,BA3877,Transaktionen!B4:B5200),8)</f>
        <v>0</v>
      </c>
      <c r="BC3877" s="53">
        <f>ROUND(IFERROR(SUM(BB3877*(VLOOKUP(BA3877,API!1:1048576,13,FALSE))),0),2)</f>
        <v>0</v>
      </c>
    </row>
    <row r="3878" spans="18:55" x14ac:dyDescent="0.25">
      <c r="R3878" s="258"/>
      <c r="U3878">
        <f>ROUND(IFERROR(SUM(T3878*(VLOOKUP(S3878,API!1:1048576,13,FALSE))),0),2)</f>
        <v>0</v>
      </c>
      <c r="V3878">
        <f>ROUND(SUMIF(Investionen!A4:A5200,S3878,Investionen!G4:G5200),2)</f>
        <v>0</v>
      </c>
      <c r="BA3878" s="53"/>
      <c r="BB3878" s="53">
        <f>ROUND(SUMIF(Transaktionen!A4:A5200,BA3878,Transaktionen!B4:B5200),8)</f>
        <v>0</v>
      </c>
      <c r="BC3878" s="53">
        <f>ROUND(IFERROR(SUM(BB3878*(VLOOKUP(BA3878,API!1:1048576,13,FALSE))),0),2)</f>
        <v>0</v>
      </c>
    </row>
    <row r="3879" spans="18:55" x14ac:dyDescent="0.25">
      <c r="R3879" s="258"/>
      <c r="U3879">
        <f>ROUND(IFERROR(SUM(T3879*(VLOOKUP(S3879,API!1:1048576,13,FALSE))),0),2)</f>
        <v>0</v>
      </c>
      <c r="V3879">
        <f>ROUND(SUMIF(Investionen!A4:A5200,S3879,Investionen!G4:G5200),2)</f>
        <v>0</v>
      </c>
      <c r="BA3879" s="53"/>
      <c r="BB3879" s="53">
        <f>ROUND(SUMIF(Transaktionen!A4:A5200,BA3879,Transaktionen!B4:B5200),8)</f>
        <v>0</v>
      </c>
      <c r="BC3879" s="53">
        <f>ROUND(IFERROR(SUM(BB3879*(VLOOKUP(BA3879,API!1:1048576,13,FALSE))),0),2)</f>
        <v>0</v>
      </c>
    </row>
    <row r="3880" spans="18:55" x14ac:dyDescent="0.25">
      <c r="R3880" s="258"/>
      <c r="U3880">
        <f>ROUND(IFERROR(SUM(T3880*(VLOOKUP(S3880,API!1:1048576,13,FALSE))),0),2)</f>
        <v>0</v>
      </c>
      <c r="V3880">
        <f>ROUND(SUMIF(Investionen!A4:A5200,S3880,Investionen!G4:G5200),2)</f>
        <v>0</v>
      </c>
      <c r="BA3880" s="53"/>
      <c r="BB3880" s="53">
        <f>ROUND(SUMIF(Transaktionen!A4:A5200,BA3880,Transaktionen!B4:B5200),8)</f>
        <v>0</v>
      </c>
      <c r="BC3880" s="53">
        <f>ROUND(IFERROR(SUM(BB3880*(VLOOKUP(BA3880,API!1:1048576,13,FALSE))),0),2)</f>
        <v>0</v>
      </c>
    </row>
    <row r="3881" spans="18:55" x14ac:dyDescent="0.25">
      <c r="R3881" s="258"/>
      <c r="U3881">
        <f>ROUND(IFERROR(SUM(T3881*(VLOOKUP(S3881,API!1:1048576,13,FALSE))),0),2)</f>
        <v>0</v>
      </c>
      <c r="V3881">
        <f>ROUND(SUMIF(Investionen!A4:A5200,S3881,Investionen!G4:G5200),2)</f>
        <v>0</v>
      </c>
      <c r="BA3881" s="53"/>
      <c r="BB3881" s="53">
        <f>ROUND(SUMIF(Transaktionen!A4:A5200,BA3881,Transaktionen!B4:B5200),8)</f>
        <v>0</v>
      </c>
      <c r="BC3881" s="53">
        <f>ROUND(IFERROR(SUM(BB3881*(VLOOKUP(BA3881,API!1:1048576,13,FALSE))),0),2)</f>
        <v>0</v>
      </c>
    </row>
    <row r="3882" spans="18:55" x14ac:dyDescent="0.25">
      <c r="R3882" s="258"/>
      <c r="U3882">
        <f>ROUND(IFERROR(SUM(T3882*(VLOOKUP(S3882,API!1:1048576,13,FALSE))),0),2)</f>
        <v>0</v>
      </c>
      <c r="V3882">
        <f>ROUND(SUMIF(Investionen!A4:A5200,S3882,Investionen!G4:G5200),2)</f>
        <v>0</v>
      </c>
      <c r="BA3882" s="53"/>
      <c r="BB3882" s="53">
        <f>ROUND(SUMIF(Transaktionen!A4:A5200,BA3882,Transaktionen!B4:B5200),8)</f>
        <v>0</v>
      </c>
      <c r="BC3882" s="53">
        <f>ROUND(IFERROR(SUM(BB3882*(VLOOKUP(BA3882,API!1:1048576,13,FALSE))),0),2)</f>
        <v>0</v>
      </c>
    </row>
    <row r="3883" spans="18:55" x14ac:dyDescent="0.25">
      <c r="R3883" s="258"/>
      <c r="U3883">
        <f>ROUND(IFERROR(SUM(T3883*(VLOOKUP(S3883,API!1:1048576,13,FALSE))),0),2)</f>
        <v>0</v>
      </c>
      <c r="V3883">
        <f>ROUND(SUMIF(Investionen!A4:A5200,S3883,Investionen!G4:G5200),2)</f>
        <v>0</v>
      </c>
      <c r="BA3883" s="53"/>
      <c r="BB3883" s="53">
        <f>ROUND(SUMIF(Transaktionen!A4:A5200,BA3883,Transaktionen!B4:B5200),8)</f>
        <v>0</v>
      </c>
      <c r="BC3883" s="53">
        <f>ROUND(IFERROR(SUM(BB3883*(VLOOKUP(BA3883,API!1:1048576,13,FALSE))),0),2)</f>
        <v>0</v>
      </c>
    </row>
    <row r="3884" spans="18:55" x14ac:dyDescent="0.25">
      <c r="R3884" s="258"/>
      <c r="U3884">
        <f>ROUND(IFERROR(SUM(T3884*(VLOOKUP(S3884,API!1:1048576,13,FALSE))),0),2)</f>
        <v>0</v>
      </c>
      <c r="V3884">
        <f>ROUND(SUMIF(Investionen!A4:A5200,S3884,Investionen!G4:G5200),2)</f>
        <v>0</v>
      </c>
      <c r="BA3884" s="53"/>
      <c r="BB3884" s="53">
        <f>ROUND(SUMIF(Transaktionen!A4:A5200,BA3884,Transaktionen!B4:B5200),8)</f>
        <v>0</v>
      </c>
      <c r="BC3884" s="53">
        <f>ROUND(IFERROR(SUM(BB3884*(VLOOKUP(BA3884,API!1:1048576,13,FALSE))),0),2)</f>
        <v>0</v>
      </c>
    </row>
    <row r="3885" spans="18:55" x14ac:dyDescent="0.25">
      <c r="R3885" s="258"/>
      <c r="U3885">
        <f>ROUND(IFERROR(SUM(T3885*(VLOOKUP(S3885,API!1:1048576,13,FALSE))),0),2)</f>
        <v>0</v>
      </c>
      <c r="V3885">
        <f>ROUND(SUMIF(Investionen!A4:A5200,S3885,Investionen!G4:G5200),2)</f>
        <v>0</v>
      </c>
      <c r="BA3885" s="53"/>
      <c r="BB3885" s="53">
        <f>ROUND(SUMIF(Transaktionen!A4:A5200,BA3885,Transaktionen!B4:B5200),8)</f>
        <v>0</v>
      </c>
      <c r="BC3885" s="53">
        <f>ROUND(IFERROR(SUM(BB3885*(VLOOKUP(BA3885,API!1:1048576,13,FALSE))),0),2)</f>
        <v>0</v>
      </c>
    </row>
    <row r="3886" spans="18:55" x14ac:dyDescent="0.25">
      <c r="R3886" s="258"/>
      <c r="U3886">
        <f>ROUND(IFERROR(SUM(T3886*(VLOOKUP(S3886,API!1:1048576,13,FALSE))),0),2)</f>
        <v>0</v>
      </c>
      <c r="V3886">
        <f>ROUND(SUMIF(Investionen!A4:A5200,S3886,Investionen!G4:G5200),2)</f>
        <v>0</v>
      </c>
      <c r="BA3886" s="53"/>
      <c r="BB3886" s="53">
        <f>ROUND(SUMIF(Transaktionen!A4:A5200,BA3886,Transaktionen!B4:B5200),8)</f>
        <v>0</v>
      </c>
      <c r="BC3886" s="53">
        <f>ROUND(IFERROR(SUM(BB3886*(VLOOKUP(BA3886,API!1:1048576,13,FALSE))),0),2)</f>
        <v>0</v>
      </c>
    </row>
    <row r="3887" spans="18:55" x14ac:dyDescent="0.25">
      <c r="R3887" s="258"/>
      <c r="U3887">
        <f>ROUND(IFERROR(SUM(T3887*(VLOOKUP(S3887,API!1:1048576,13,FALSE))),0),2)</f>
        <v>0</v>
      </c>
      <c r="V3887">
        <f>ROUND(SUMIF(Investionen!A4:A5200,S3887,Investionen!G4:G5200),2)</f>
        <v>0</v>
      </c>
      <c r="BA3887" s="53"/>
      <c r="BB3887" s="53">
        <f>ROUND(SUMIF(Transaktionen!A4:A5200,BA3887,Transaktionen!B4:B5200),8)</f>
        <v>0</v>
      </c>
      <c r="BC3887" s="53">
        <f>ROUND(IFERROR(SUM(BB3887*(VLOOKUP(BA3887,API!1:1048576,13,FALSE))),0),2)</f>
        <v>0</v>
      </c>
    </row>
    <row r="3888" spans="18:55" x14ac:dyDescent="0.25">
      <c r="R3888" s="258"/>
      <c r="U3888">
        <f>ROUND(IFERROR(SUM(T3888*(VLOOKUP(S3888,API!1:1048576,13,FALSE))),0),2)</f>
        <v>0</v>
      </c>
      <c r="V3888">
        <f>ROUND(SUMIF(Investionen!A4:A5200,S3888,Investionen!G4:G5200),2)</f>
        <v>0</v>
      </c>
      <c r="BA3888" s="53"/>
      <c r="BB3888" s="53">
        <f>ROUND(SUMIF(Transaktionen!A4:A5200,BA3888,Transaktionen!B4:B5200),8)</f>
        <v>0</v>
      </c>
      <c r="BC3888" s="53">
        <f>ROUND(IFERROR(SUM(BB3888*(VLOOKUP(BA3888,API!1:1048576,13,FALSE))),0),2)</f>
        <v>0</v>
      </c>
    </row>
    <row r="3889" spans="18:55" x14ac:dyDescent="0.25">
      <c r="R3889" s="258"/>
      <c r="U3889">
        <f>ROUND(IFERROR(SUM(T3889*(VLOOKUP(S3889,API!1:1048576,13,FALSE))),0),2)</f>
        <v>0</v>
      </c>
      <c r="V3889">
        <f>ROUND(SUMIF(Investionen!A4:A5200,S3889,Investionen!G4:G5200),2)</f>
        <v>0</v>
      </c>
      <c r="BA3889" s="53"/>
      <c r="BB3889" s="53">
        <f>ROUND(SUMIF(Transaktionen!A4:A5200,BA3889,Transaktionen!B4:B5200),8)</f>
        <v>0</v>
      </c>
      <c r="BC3889" s="53">
        <f>ROUND(IFERROR(SUM(BB3889*(VLOOKUP(BA3889,API!1:1048576,13,FALSE))),0),2)</f>
        <v>0</v>
      </c>
    </row>
    <row r="3890" spans="18:55" x14ac:dyDescent="0.25">
      <c r="R3890" s="258"/>
      <c r="U3890">
        <f>ROUND(IFERROR(SUM(T3890*(VLOOKUP(S3890,API!1:1048576,13,FALSE))),0),2)</f>
        <v>0</v>
      </c>
      <c r="V3890">
        <f>ROUND(SUMIF(Investionen!A4:A5200,S3890,Investionen!G4:G5200),2)</f>
        <v>0</v>
      </c>
      <c r="BA3890" s="53"/>
      <c r="BB3890" s="53">
        <f>ROUND(SUMIF(Transaktionen!A4:A5200,BA3890,Transaktionen!B4:B5200),8)</f>
        <v>0</v>
      </c>
      <c r="BC3890" s="53">
        <f>ROUND(IFERROR(SUM(BB3890*(VLOOKUP(BA3890,API!1:1048576,13,FALSE))),0),2)</f>
        <v>0</v>
      </c>
    </row>
    <row r="3891" spans="18:55" x14ac:dyDescent="0.25">
      <c r="R3891" s="258"/>
      <c r="U3891">
        <f>ROUND(IFERROR(SUM(T3891*(VLOOKUP(S3891,API!1:1048576,13,FALSE))),0),2)</f>
        <v>0</v>
      </c>
      <c r="V3891">
        <f>ROUND(SUMIF(Investionen!A4:A5200,S3891,Investionen!G4:G5200),2)</f>
        <v>0</v>
      </c>
      <c r="BA3891" s="53"/>
      <c r="BB3891" s="53">
        <f>ROUND(SUMIF(Transaktionen!A4:A5200,BA3891,Transaktionen!B4:B5200),8)</f>
        <v>0</v>
      </c>
      <c r="BC3891" s="53">
        <f>ROUND(IFERROR(SUM(BB3891*(VLOOKUP(BA3891,API!1:1048576,13,FALSE))),0),2)</f>
        <v>0</v>
      </c>
    </row>
    <row r="3892" spans="18:55" x14ac:dyDescent="0.25">
      <c r="R3892" s="258"/>
      <c r="U3892">
        <f>ROUND(IFERROR(SUM(T3892*(VLOOKUP(S3892,API!1:1048576,13,FALSE))),0),2)</f>
        <v>0</v>
      </c>
      <c r="V3892">
        <f>ROUND(SUMIF(Investionen!A4:A5200,S3892,Investionen!G4:G5200),2)</f>
        <v>0</v>
      </c>
      <c r="BA3892" s="53"/>
      <c r="BB3892" s="53">
        <f>ROUND(SUMIF(Transaktionen!A4:A5200,BA3892,Transaktionen!B4:B5200),8)</f>
        <v>0</v>
      </c>
      <c r="BC3892" s="53">
        <f>ROUND(IFERROR(SUM(BB3892*(VLOOKUP(BA3892,API!1:1048576,13,FALSE))),0),2)</f>
        <v>0</v>
      </c>
    </row>
    <row r="3893" spans="18:55" x14ac:dyDescent="0.25">
      <c r="R3893" s="258"/>
      <c r="U3893">
        <f>ROUND(IFERROR(SUM(T3893*(VLOOKUP(S3893,API!1:1048576,13,FALSE))),0),2)</f>
        <v>0</v>
      </c>
      <c r="V3893">
        <f>ROUND(SUMIF(Investionen!A4:A5200,S3893,Investionen!G4:G5200),2)</f>
        <v>0</v>
      </c>
      <c r="BA3893" s="53"/>
      <c r="BB3893" s="53">
        <f>ROUND(SUMIF(Transaktionen!A4:A5200,BA3893,Transaktionen!B4:B5200),8)</f>
        <v>0</v>
      </c>
      <c r="BC3893" s="53">
        <f>ROUND(IFERROR(SUM(BB3893*(VLOOKUP(BA3893,API!1:1048576,13,FALSE))),0),2)</f>
        <v>0</v>
      </c>
    </row>
    <row r="3894" spans="18:55" x14ac:dyDescent="0.25">
      <c r="R3894" s="258"/>
      <c r="U3894">
        <f>ROUND(IFERROR(SUM(T3894*(VLOOKUP(S3894,API!1:1048576,13,FALSE))),0),2)</f>
        <v>0</v>
      </c>
      <c r="V3894">
        <f>ROUND(SUMIF(Investionen!A4:A5200,S3894,Investionen!G4:G5200),2)</f>
        <v>0</v>
      </c>
      <c r="BA3894" s="53"/>
      <c r="BB3894" s="53">
        <f>ROUND(SUMIF(Transaktionen!A4:A5200,BA3894,Transaktionen!B4:B5200),8)</f>
        <v>0</v>
      </c>
      <c r="BC3894" s="53">
        <f>ROUND(IFERROR(SUM(BB3894*(VLOOKUP(BA3894,API!1:1048576,13,FALSE))),0),2)</f>
        <v>0</v>
      </c>
    </row>
    <row r="3895" spans="18:55" x14ac:dyDescent="0.25">
      <c r="R3895" s="258"/>
      <c r="U3895">
        <f>ROUND(IFERROR(SUM(T3895*(VLOOKUP(S3895,API!1:1048576,13,FALSE))),0),2)</f>
        <v>0</v>
      </c>
      <c r="V3895">
        <f>ROUND(SUMIF(Investionen!A4:A5200,S3895,Investionen!G4:G5200),2)</f>
        <v>0</v>
      </c>
      <c r="BA3895" s="53"/>
      <c r="BB3895" s="53">
        <f>ROUND(SUMIF(Transaktionen!A4:A5200,BA3895,Transaktionen!B4:B5200),8)</f>
        <v>0</v>
      </c>
      <c r="BC3895" s="53">
        <f>ROUND(IFERROR(SUM(BB3895*(VLOOKUP(BA3895,API!1:1048576,13,FALSE))),0),2)</f>
        <v>0</v>
      </c>
    </row>
    <row r="3896" spans="18:55" x14ac:dyDescent="0.25">
      <c r="R3896" s="258"/>
      <c r="U3896">
        <f>ROUND(IFERROR(SUM(T3896*(VLOOKUP(S3896,API!1:1048576,13,FALSE))),0),2)</f>
        <v>0</v>
      </c>
      <c r="V3896">
        <f>ROUND(SUMIF(Investionen!A4:A5200,S3896,Investionen!G4:G5200),2)</f>
        <v>0</v>
      </c>
      <c r="BA3896" s="53"/>
      <c r="BB3896" s="53">
        <f>ROUND(SUMIF(Transaktionen!A4:A5200,BA3896,Transaktionen!B4:B5200),8)</f>
        <v>0</v>
      </c>
      <c r="BC3896" s="53">
        <f>ROUND(IFERROR(SUM(BB3896*(VLOOKUP(BA3896,API!1:1048576,13,FALSE))),0),2)</f>
        <v>0</v>
      </c>
    </row>
    <row r="3897" spans="18:55" x14ac:dyDescent="0.25">
      <c r="R3897" s="258"/>
      <c r="U3897">
        <f>ROUND(IFERROR(SUM(T3897*(VLOOKUP(S3897,API!1:1048576,13,FALSE))),0),2)</f>
        <v>0</v>
      </c>
      <c r="V3897">
        <f>ROUND(SUMIF(Investionen!A4:A5200,S3897,Investionen!G4:G5200),2)</f>
        <v>0</v>
      </c>
      <c r="BA3897" s="53"/>
      <c r="BB3897" s="53">
        <f>ROUND(SUMIF(Transaktionen!A4:A5200,BA3897,Transaktionen!B4:B5200),8)</f>
        <v>0</v>
      </c>
      <c r="BC3897" s="53">
        <f>ROUND(IFERROR(SUM(BB3897*(VLOOKUP(BA3897,API!1:1048576,13,FALSE))),0),2)</f>
        <v>0</v>
      </c>
    </row>
    <row r="3898" spans="18:55" x14ac:dyDescent="0.25">
      <c r="R3898" s="258"/>
      <c r="U3898">
        <f>ROUND(IFERROR(SUM(T3898*(VLOOKUP(S3898,API!1:1048576,13,FALSE))),0),2)</f>
        <v>0</v>
      </c>
      <c r="V3898">
        <f>ROUND(SUMIF(Investionen!A4:A5200,S3898,Investionen!G4:G5200),2)</f>
        <v>0</v>
      </c>
      <c r="BA3898" s="53"/>
      <c r="BB3898" s="53">
        <f>ROUND(SUMIF(Transaktionen!A4:A5200,BA3898,Transaktionen!B4:B5200),8)</f>
        <v>0</v>
      </c>
      <c r="BC3898" s="53">
        <f>ROUND(IFERROR(SUM(BB3898*(VLOOKUP(BA3898,API!1:1048576,13,FALSE))),0),2)</f>
        <v>0</v>
      </c>
    </row>
    <row r="3899" spans="18:55" x14ac:dyDescent="0.25">
      <c r="R3899" s="258"/>
      <c r="U3899">
        <f>ROUND(IFERROR(SUM(T3899*(VLOOKUP(S3899,API!1:1048576,13,FALSE))),0),2)</f>
        <v>0</v>
      </c>
      <c r="V3899">
        <f>ROUND(SUMIF(Investionen!A4:A5200,S3899,Investionen!G4:G5200),2)</f>
        <v>0</v>
      </c>
      <c r="BA3899" s="53"/>
      <c r="BB3899" s="53">
        <f>ROUND(SUMIF(Transaktionen!A4:A5200,BA3899,Transaktionen!B4:B5200),8)</f>
        <v>0</v>
      </c>
      <c r="BC3899" s="53">
        <f>ROUND(IFERROR(SUM(BB3899*(VLOOKUP(BA3899,API!1:1048576,13,FALSE))),0),2)</f>
        <v>0</v>
      </c>
    </row>
    <row r="3900" spans="18:55" x14ac:dyDescent="0.25">
      <c r="R3900" s="258"/>
      <c r="U3900">
        <f>ROUND(IFERROR(SUM(T3900*(VLOOKUP(S3900,API!1:1048576,13,FALSE))),0),2)</f>
        <v>0</v>
      </c>
      <c r="V3900">
        <f>ROUND(SUMIF(Investionen!A4:A5200,S3900,Investionen!G4:G5200),2)</f>
        <v>0</v>
      </c>
      <c r="BA3900" s="53"/>
      <c r="BB3900" s="53">
        <f>ROUND(SUMIF(Transaktionen!A4:A5200,BA3900,Transaktionen!B4:B5200),8)</f>
        <v>0</v>
      </c>
      <c r="BC3900" s="53">
        <f>ROUND(IFERROR(SUM(BB3900*(VLOOKUP(BA3900,API!1:1048576,13,FALSE))),0),2)</f>
        <v>0</v>
      </c>
    </row>
    <row r="3901" spans="18:55" x14ac:dyDescent="0.25">
      <c r="R3901" s="258"/>
      <c r="U3901">
        <f>ROUND(IFERROR(SUM(T3901*(VLOOKUP(S3901,API!1:1048576,13,FALSE))),0),2)</f>
        <v>0</v>
      </c>
      <c r="V3901">
        <f>ROUND(SUMIF(Investionen!A4:A5200,S3901,Investionen!G4:G5200),2)</f>
        <v>0</v>
      </c>
      <c r="BA3901" s="53"/>
      <c r="BB3901" s="53">
        <f>ROUND(SUMIF(Transaktionen!A4:A5200,BA3901,Transaktionen!B4:B5200),8)</f>
        <v>0</v>
      </c>
      <c r="BC3901" s="53">
        <f>ROUND(IFERROR(SUM(BB3901*(VLOOKUP(BA3901,API!1:1048576,13,FALSE))),0),2)</f>
        <v>0</v>
      </c>
    </row>
    <row r="3902" spans="18:55" x14ac:dyDescent="0.25">
      <c r="R3902" s="258"/>
      <c r="U3902">
        <f>ROUND(IFERROR(SUM(T3902*(VLOOKUP(S3902,API!1:1048576,13,FALSE))),0),2)</f>
        <v>0</v>
      </c>
      <c r="V3902">
        <f>ROUND(SUMIF(Investionen!A4:A5200,S3902,Investionen!G4:G5200),2)</f>
        <v>0</v>
      </c>
      <c r="BA3902" s="53"/>
      <c r="BB3902" s="53">
        <f>ROUND(SUMIF(Transaktionen!A4:A5200,BA3902,Transaktionen!B4:B5200),8)</f>
        <v>0</v>
      </c>
      <c r="BC3902" s="53">
        <f>ROUND(IFERROR(SUM(BB3902*(VLOOKUP(BA3902,API!1:1048576,13,FALSE))),0),2)</f>
        <v>0</v>
      </c>
    </row>
    <row r="3903" spans="18:55" x14ac:dyDescent="0.25">
      <c r="R3903" s="258"/>
      <c r="U3903">
        <f>ROUND(IFERROR(SUM(T3903*(VLOOKUP(S3903,API!1:1048576,13,FALSE))),0),2)</f>
        <v>0</v>
      </c>
      <c r="V3903">
        <f>ROUND(SUMIF(Investionen!A4:A5200,S3903,Investionen!G4:G5200),2)</f>
        <v>0</v>
      </c>
      <c r="BA3903" s="53"/>
      <c r="BB3903" s="53">
        <f>ROUND(SUMIF(Transaktionen!A4:A5200,BA3903,Transaktionen!B4:B5200),8)</f>
        <v>0</v>
      </c>
      <c r="BC3903" s="53">
        <f>ROUND(IFERROR(SUM(BB3903*(VLOOKUP(BA3903,API!1:1048576,13,FALSE))),0),2)</f>
        <v>0</v>
      </c>
    </row>
    <row r="3904" spans="18:55" x14ac:dyDescent="0.25">
      <c r="R3904" s="258"/>
      <c r="U3904">
        <f>ROUND(IFERROR(SUM(T3904*(VLOOKUP(S3904,API!1:1048576,13,FALSE))),0),2)</f>
        <v>0</v>
      </c>
      <c r="V3904">
        <f>ROUND(SUMIF(Investionen!A4:A5200,S3904,Investionen!G4:G5200),2)</f>
        <v>0</v>
      </c>
      <c r="BA3904" s="53"/>
      <c r="BB3904" s="53">
        <f>ROUND(SUMIF(Transaktionen!A4:A5200,BA3904,Transaktionen!B4:B5200),8)</f>
        <v>0</v>
      </c>
      <c r="BC3904" s="53">
        <f>ROUND(IFERROR(SUM(BB3904*(VLOOKUP(BA3904,API!1:1048576,13,FALSE))),0),2)</f>
        <v>0</v>
      </c>
    </row>
    <row r="3905" spans="18:55" x14ac:dyDescent="0.25">
      <c r="R3905" s="258"/>
      <c r="U3905">
        <f>ROUND(IFERROR(SUM(T3905*(VLOOKUP(S3905,API!1:1048576,13,FALSE))),0),2)</f>
        <v>0</v>
      </c>
      <c r="V3905">
        <f>ROUND(SUMIF(Investionen!A4:A5200,S3905,Investionen!G4:G5200),2)</f>
        <v>0</v>
      </c>
      <c r="BA3905" s="53"/>
      <c r="BB3905" s="53">
        <f>ROUND(SUMIF(Transaktionen!A4:A5200,BA3905,Transaktionen!B4:B5200),8)</f>
        <v>0</v>
      </c>
      <c r="BC3905" s="53">
        <f>ROUND(IFERROR(SUM(BB3905*(VLOOKUP(BA3905,API!1:1048576,13,FALSE))),0),2)</f>
        <v>0</v>
      </c>
    </row>
    <row r="3906" spans="18:55" x14ac:dyDescent="0.25">
      <c r="R3906" s="258"/>
      <c r="U3906">
        <f>ROUND(IFERROR(SUM(T3906*(VLOOKUP(S3906,API!1:1048576,13,FALSE))),0),2)</f>
        <v>0</v>
      </c>
      <c r="V3906">
        <f>ROUND(SUMIF(Investionen!A4:A5200,S3906,Investionen!G4:G5200),2)</f>
        <v>0</v>
      </c>
      <c r="BA3906" s="53"/>
      <c r="BB3906" s="53">
        <f>ROUND(SUMIF(Transaktionen!A4:A5200,BA3906,Transaktionen!B4:B5200),8)</f>
        <v>0</v>
      </c>
      <c r="BC3906" s="53">
        <f>ROUND(IFERROR(SUM(BB3906*(VLOOKUP(BA3906,API!1:1048576,13,FALSE))),0),2)</f>
        <v>0</v>
      </c>
    </row>
    <row r="3907" spans="18:55" x14ac:dyDescent="0.25">
      <c r="R3907" s="258"/>
      <c r="U3907">
        <f>ROUND(IFERROR(SUM(T3907*(VLOOKUP(S3907,API!1:1048576,13,FALSE))),0),2)</f>
        <v>0</v>
      </c>
      <c r="V3907">
        <f>ROUND(SUMIF(Investionen!A4:A5200,S3907,Investionen!G4:G5200),2)</f>
        <v>0</v>
      </c>
      <c r="BA3907" s="53"/>
      <c r="BB3907" s="53">
        <f>ROUND(SUMIF(Transaktionen!A4:A5200,BA3907,Transaktionen!B4:B5200),8)</f>
        <v>0</v>
      </c>
      <c r="BC3907" s="53">
        <f>ROUND(IFERROR(SUM(BB3907*(VLOOKUP(BA3907,API!1:1048576,13,FALSE))),0),2)</f>
        <v>0</v>
      </c>
    </row>
    <row r="3908" spans="18:55" x14ac:dyDescent="0.25">
      <c r="R3908" s="258"/>
      <c r="U3908">
        <f>ROUND(IFERROR(SUM(T3908*(VLOOKUP(S3908,API!1:1048576,13,FALSE))),0),2)</f>
        <v>0</v>
      </c>
      <c r="V3908">
        <f>ROUND(SUMIF(Investionen!A4:A5200,S3908,Investionen!G4:G5200),2)</f>
        <v>0</v>
      </c>
      <c r="BA3908" s="53"/>
      <c r="BB3908" s="53">
        <f>ROUND(SUMIF(Transaktionen!A4:A5200,BA3908,Transaktionen!B4:B5200),8)</f>
        <v>0</v>
      </c>
      <c r="BC3908" s="53">
        <f>ROUND(IFERROR(SUM(BB3908*(VLOOKUP(BA3908,API!1:1048576,13,FALSE))),0),2)</f>
        <v>0</v>
      </c>
    </row>
    <row r="3909" spans="18:55" x14ac:dyDescent="0.25">
      <c r="R3909" s="258"/>
      <c r="U3909">
        <f>ROUND(IFERROR(SUM(T3909*(VLOOKUP(S3909,API!1:1048576,13,FALSE))),0),2)</f>
        <v>0</v>
      </c>
      <c r="V3909">
        <f>ROUND(SUMIF(Investionen!A4:A5200,S3909,Investionen!G4:G5200),2)</f>
        <v>0</v>
      </c>
      <c r="BA3909" s="53"/>
      <c r="BB3909" s="53">
        <f>ROUND(SUMIF(Transaktionen!A4:A5200,BA3909,Transaktionen!B4:B5200),8)</f>
        <v>0</v>
      </c>
      <c r="BC3909" s="53">
        <f>ROUND(IFERROR(SUM(BB3909*(VLOOKUP(BA3909,API!1:1048576,13,FALSE))),0),2)</f>
        <v>0</v>
      </c>
    </row>
    <row r="3910" spans="18:55" x14ac:dyDescent="0.25">
      <c r="R3910" s="258"/>
      <c r="U3910">
        <f>ROUND(IFERROR(SUM(T3910*(VLOOKUP(S3910,API!1:1048576,13,FALSE))),0),2)</f>
        <v>0</v>
      </c>
      <c r="V3910">
        <f>ROUND(SUMIF(Investionen!A4:A5200,S3910,Investionen!G4:G5200),2)</f>
        <v>0</v>
      </c>
      <c r="BA3910" s="53"/>
      <c r="BB3910" s="53">
        <f>ROUND(SUMIF(Transaktionen!A4:A5200,BA3910,Transaktionen!B4:B5200),8)</f>
        <v>0</v>
      </c>
      <c r="BC3910" s="53">
        <f>ROUND(IFERROR(SUM(BB3910*(VLOOKUP(BA3910,API!1:1048576,13,FALSE))),0),2)</f>
        <v>0</v>
      </c>
    </row>
    <row r="3911" spans="18:55" x14ac:dyDescent="0.25">
      <c r="R3911" s="258"/>
      <c r="U3911">
        <f>ROUND(IFERROR(SUM(T3911*(VLOOKUP(S3911,API!1:1048576,13,FALSE))),0),2)</f>
        <v>0</v>
      </c>
      <c r="V3911">
        <f>ROUND(SUMIF(Investionen!A4:A5200,S3911,Investionen!G4:G5200),2)</f>
        <v>0</v>
      </c>
      <c r="BA3911" s="53"/>
      <c r="BB3911" s="53">
        <f>ROUND(SUMIF(Transaktionen!A4:A5200,BA3911,Transaktionen!B4:B5200),8)</f>
        <v>0</v>
      </c>
      <c r="BC3911" s="53">
        <f>ROUND(IFERROR(SUM(BB3911*(VLOOKUP(BA3911,API!1:1048576,13,FALSE))),0),2)</f>
        <v>0</v>
      </c>
    </row>
    <row r="3912" spans="18:55" x14ac:dyDescent="0.25">
      <c r="R3912" s="258"/>
      <c r="U3912">
        <f>ROUND(IFERROR(SUM(T3912*(VLOOKUP(S3912,API!1:1048576,13,FALSE))),0),2)</f>
        <v>0</v>
      </c>
      <c r="V3912">
        <f>ROUND(SUMIF(Investionen!A4:A5200,S3912,Investionen!G4:G5200),2)</f>
        <v>0</v>
      </c>
      <c r="BA3912" s="53"/>
      <c r="BB3912" s="53">
        <f>ROUND(SUMIF(Transaktionen!A4:A5200,BA3912,Transaktionen!B4:B5200),8)</f>
        <v>0</v>
      </c>
      <c r="BC3912" s="53">
        <f>ROUND(IFERROR(SUM(BB3912*(VLOOKUP(BA3912,API!1:1048576,13,FALSE))),0),2)</f>
        <v>0</v>
      </c>
    </row>
    <row r="3913" spans="18:55" x14ac:dyDescent="0.25">
      <c r="R3913" s="258"/>
      <c r="U3913">
        <f>ROUND(IFERROR(SUM(T3913*(VLOOKUP(S3913,API!1:1048576,13,FALSE))),0),2)</f>
        <v>0</v>
      </c>
      <c r="V3913">
        <f>ROUND(SUMIF(Investionen!A4:A5200,S3913,Investionen!G4:G5200),2)</f>
        <v>0</v>
      </c>
      <c r="BA3913" s="53"/>
      <c r="BB3913" s="53">
        <f>ROUND(SUMIF(Transaktionen!A4:A5200,BA3913,Transaktionen!B4:B5200),8)</f>
        <v>0</v>
      </c>
      <c r="BC3913" s="53">
        <f>ROUND(IFERROR(SUM(BB3913*(VLOOKUP(BA3913,API!1:1048576,13,FALSE))),0),2)</f>
        <v>0</v>
      </c>
    </row>
    <row r="3914" spans="18:55" x14ac:dyDescent="0.25">
      <c r="R3914" s="258"/>
      <c r="U3914">
        <f>ROUND(IFERROR(SUM(T3914*(VLOOKUP(S3914,API!1:1048576,13,FALSE))),0),2)</f>
        <v>0</v>
      </c>
      <c r="V3914">
        <f>ROUND(SUMIF(Investionen!A4:A5200,S3914,Investionen!G4:G5200),2)</f>
        <v>0</v>
      </c>
      <c r="BA3914" s="53"/>
      <c r="BB3914" s="53">
        <f>ROUND(SUMIF(Transaktionen!A4:A5200,BA3914,Transaktionen!B4:B5200),8)</f>
        <v>0</v>
      </c>
      <c r="BC3914" s="53">
        <f>ROUND(IFERROR(SUM(BB3914*(VLOOKUP(BA3914,API!1:1048576,13,FALSE))),0),2)</f>
        <v>0</v>
      </c>
    </row>
    <row r="3915" spans="18:55" x14ac:dyDescent="0.25">
      <c r="R3915" s="258"/>
      <c r="U3915">
        <f>ROUND(IFERROR(SUM(T3915*(VLOOKUP(S3915,API!1:1048576,13,FALSE))),0),2)</f>
        <v>0</v>
      </c>
      <c r="V3915">
        <f>ROUND(SUMIF(Investionen!A4:A5200,S3915,Investionen!G4:G5200),2)</f>
        <v>0</v>
      </c>
      <c r="BA3915" s="53"/>
      <c r="BB3915" s="53">
        <f>ROUND(SUMIF(Transaktionen!A4:A5200,BA3915,Transaktionen!B4:B5200),8)</f>
        <v>0</v>
      </c>
      <c r="BC3915" s="53">
        <f>ROUND(IFERROR(SUM(BB3915*(VLOOKUP(BA3915,API!1:1048576,13,FALSE))),0),2)</f>
        <v>0</v>
      </c>
    </row>
    <row r="3916" spans="18:55" x14ac:dyDescent="0.25">
      <c r="R3916" s="258"/>
      <c r="U3916">
        <f>ROUND(IFERROR(SUM(T3916*(VLOOKUP(S3916,API!1:1048576,13,FALSE))),0),2)</f>
        <v>0</v>
      </c>
      <c r="V3916">
        <f>ROUND(SUMIF(Investionen!A4:A5200,S3916,Investionen!G4:G5200),2)</f>
        <v>0</v>
      </c>
      <c r="BA3916" s="53"/>
      <c r="BB3916" s="53">
        <f>ROUND(SUMIF(Transaktionen!A4:A5200,BA3916,Transaktionen!B4:B5200),8)</f>
        <v>0</v>
      </c>
      <c r="BC3916" s="53">
        <f>ROUND(IFERROR(SUM(BB3916*(VLOOKUP(BA3916,API!1:1048576,13,FALSE))),0),2)</f>
        <v>0</v>
      </c>
    </row>
    <row r="3917" spans="18:55" x14ac:dyDescent="0.25">
      <c r="R3917" s="258"/>
      <c r="U3917">
        <f>ROUND(IFERROR(SUM(T3917*(VLOOKUP(S3917,API!1:1048576,13,FALSE))),0),2)</f>
        <v>0</v>
      </c>
      <c r="V3917">
        <f>ROUND(SUMIF(Investionen!A4:A5200,S3917,Investionen!G4:G5200),2)</f>
        <v>0</v>
      </c>
      <c r="BA3917" s="53"/>
      <c r="BB3917" s="53">
        <f>ROUND(SUMIF(Transaktionen!A4:A5200,BA3917,Transaktionen!B4:B5200),8)</f>
        <v>0</v>
      </c>
      <c r="BC3917" s="53">
        <f>ROUND(IFERROR(SUM(BB3917*(VLOOKUP(BA3917,API!1:1048576,13,FALSE))),0),2)</f>
        <v>0</v>
      </c>
    </row>
    <row r="3918" spans="18:55" x14ac:dyDescent="0.25">
      <c r="R3918" s="258"/>
      <c r="U3918">
        <f>ROUND(IFERROR(SUM(T3918*(VLOOKUP(S3918,API!1:1048576,13,FALSE))),0),2)</f>
        <v>0</v>
      </c>
      <c r="V3918">
        <f>ROUND(SUMIF(Investionen!A4:A5200,S3918,Investionen!G4:G5200),2)</f>
        <v>0</v>
      </c>
      <c r="BA3918" s="53"/>
      <c r="BB3918" s="53">
        <f>ROUND(SUMIF(Transaktionen!A4:A5200,BA3918,Transaktionen!B4:B5200),8)</f>
        <v>0</v>
      </c>
      <c r="BC3918" s="53">
        <f>ROUND(IFERROR(SUM(BB3918*(VLOOKUP(BA3918,API!1:1048576,13,FALSE))),0),2)</f>
        <v>0</v>
      </c>
    </row>
    <row r="3919" spans="18:55" x14ac:dyDescent="0.25">
      <c r="R3919" s="258"/>
      <c r="U3919">
        <f>ROUND(IFERROR(SUM(T3919*(VLOOKUP(S3919,API!1:1048576,13,FALSE))),0),2)</f>
        <v>0</v>
      </c>
      <c r="V3919">
        <f>ROUND(SUMIF(Investionen!A4:A5200,S3919,Investionen!G4:G5200),2)</f>
        <v>0</v>
      </c>
      <c r="BA3919" s="53"/>
      <c r="BB3919" s="53">
        <f>ROUND(SUMIF(Transaktionen!A4:A5200,BA3919,Transaktionen!B4:B5200),8)</f>
        <v>0</v>
      </c>
      <c r="BC3919" s="53">
        <f>ROUND(IFERROR(SUM(BB3919*(VLOOKUP(BA3919,API!1:1048576,13,FALSE))),0),2)</f>
        <v>0</v>
      </c>
    </row>
    <row r="3920" spans="18:55" x14ac:dyDescent="0.25">
      <c r="R3920" s="258"/>
      <c r="U3920">
        <f>ROUND(IFERROR(SUM(T3920*(VLOOKUP(S3920,API!1:1048576,13,FALSE))),0),2)</f>
        <v>0</v>
      </c>
      <c r="V3920">
        <f>ROUND(SUMIF(Investionen!A4:A5200,S3920,Investionen!G4:G5200),2)</f>
        <v>0</v>
      </c>
      <c r="BA3920" s="53"/>
      <c r="BB3920" s="53">
        <f>ROUND(SUMIF(Transaktionen!A4:A5200,BA3920,Transaktionen!B4:B5200),8)</f>
        <v>0</v>
      </c>
      <c r="BC3920" s="53">
        <f>ROUND(IFERROR(SUM(BB3920*(VLOOKUP(BA3920,API!1:1048576,13,FALSE))),0),2)</f>
        <v>0</v>
      </c>
    </row>
    <row r="3921" spans="18:55" x14ac:dyDescent="0.25">
      <c r="R3921" s="258"/>
      <c r="U3921">
        <f>ROUND(IFERROR(SUM(T3921*(VLOOKUP(S3921,API!1:1048576,13,FALSE))),0),2)</f>
        <v>0</v>
      </c>
      <c r="V3921">
        <f>ROUND(SUMIF(Investionen!A4:A5200,S3921,Investionen!G4:G5200),2)</f>
        <v>0</v>
      </c>
      <c r="BA3921" s="53"/>
      <c r="BB3921" s="53">
        <f>ROUND(SUMIF(Transaktionen!A4:A5200,BA3921,Transaktionen!B4:B5200),8)</f>
        <v>0</v>
      </c>
      <c r="BC3921" s="53">
        <f>ROUND(IFERROR(SUM(BB3921*(VLOOKUP(BA3921,API!1:1048576,13,FALSE))),0),2)</f>
        <v>0</v>
      </c>
    </row>
    <row r="3922" spans="18:55" x14ac:dyDescent="0.25">
      <c r="R3922" s="258"/>
      <c r="U3922">
        <f>ROUND(IFERROR(SUM(T3922*(VLOOKUP(S3922,API!1:1048576,13,FALSE))),0),2)</f>
        <v>0</v>
      </c>
      <c r="V3922">
        <f>ROUND(SUMIF(Investionen!A4:A5200,S3922,Investionen!G4:G5200),2)</f>
        <v>0</v>
      </c>
      <c r="BA3922" s="53"/>
      <c r="BB3922" s="53">
        <f>ROUND(SUMIF(Transaktionen!A4:A5200,BA3922,Transaktionen!B4:B5200),8)</f>
        <v>0</v>
      </c>
      <c r="BC3922" s="53">
        <f>ROUND(IFERROR(SUM(BB3922*(VLOOKUP(BA3922,API!1:1048576,13,FALSE))),0),2)</f>
        <v>0</v>
      </c>
    </row>
    <row r="3923" spans="18:55" x14ac:dyDescent="0.25">
      <c r="R3923" s="258"/>
      <c r="U3923">
        <f>ROUND(IFERROR(SUM(T3923*(VLOOKUP(S3923,API!1:1048576,13,FALSE))),0),2)</f>
        <v>0</v>
      </c>
      <c r="V3923">
        <f>ROUND(SUMIF(Investionen!A4:A5200,S3923,Investionen!G4:G5200),2)</f>
        <v>0</v>
      </c>
      <c r="BA3923" s="53"/>
      <c r="BB3923" s="53">
        <f>ROUND(SUMIF(Transaktionen!A4:A5200,BA3923,Transaktionen!B4:B5200),8)</f>
        <v>0</v>
      </c>
      <c r="BC3923" s="53">
        <f>ROUND(IFERROR(SUM(BB3923*(VLOOKUP(BA3923,API!1:1048576,13,FALSE))),0),2)</f>
        <v>0</v>
      </c>
    </row>
    <row r="3924" spans="18:55" x14ac:dyDescent="0.25">
      <c r="R3924" s="258"/>
      <c r="U3924">
        <f>ROUND(IFERROR(SUM(T3924*(VLOOKUP(S3924,API!1:1048576,13,FALSE))),0),2)</f>
        <v>0</v>
      </c>
      <c r="V3924">
        <f>ROUND(SUMIF(Investionen!A4:A5200,S3924,Investionen!G4:G5200),2)</f>
        <v>0</v>
      </c>
      <c r="BA3924" s="53"/>
      <c r="BB3924" s="53">
        <f>ROUND(SUMIF(Transaktionen!A4:A5200,BA3924,Transaktionen!B4:B5200),8)</f>
        <v>0</v>
      </c>
      <c r="BC3924" s="53">
        <f>ROUND(IFERROR(SUM(BB3924*(VLOOKUP(BA3924,API!1:1048576,13,FALSE))),0),2)</f>
        <v>0</v>
      </c>
    </row>
    <row r="3925" spans="18:55" x14ac:dyDescent="0.25">
      <c r="R3925" s="258"/>
      <c r="U3925">
        <f>ROUND(IFERROR(SUM(T3925*(VLOOKUP(S3925,API!1:1048576,13,FALSE))),0),2)</f>
        <v>0</v>
      </c>
      <c r="V3925">
        <f>ROUND(SUMIF(Investionen!A4:A5200,S3925,Investionen!G4:G5200),2)</f>
        <v>0</v>
      </c>
      <c r="BA3925" s="53"/>
      <c r="BB3925" s="53">
        <f>ROUND(SUMIF(Transaktionen!A4:A5200,BA3925,Transaktionen!B4:B5200),8)</f>
        <v>0</v>
      </c>
      <c r="BC3925" s="53">
        <f>ROUND(IFERROR(SUM(BB3925*(VLOOKUP(BA3925,API!1:1048576,13,FALSE))),0),2)</f>
        <v>0</v>
      </c>
    </row>
    <row r="3926" spans="18:55" x14ac:dyDescent="0.25">
      <c r="R3926" s="258"/>
      <c r="U3926">
        <f>ROUND(IFERROR(SUM(T3926*(VLOOKUP(S3926,API!1:1048576,13,FALSE))),0),2)</f>
        <v>0</v>
      </c>
      <c r="V3926">
        <f>ROUND(SUMIF(Investionen!A4:A5200,S3926,Investionen!G4:G5200),2)</f>
        <v>0</v>
      </c>
      <c r="BA3926" s="53"/>
      <c r="BB3926" s="53">
        <f>ROUND(SUMIF(Transaktionen!A4:A5200,BA3926,Transaktionen!B4:B5200),8)</f>
        <v>0</v>
      </c>
      <c r="BC3926" s="53">
        <f>ROUND(IFERROR(SUM(BB3926*(VLOOKUP(BA3926,API!1:1048576,13,FALSE))),0),2)</f>
        <v>0</v>
      </c>
    </row>
    <row r="3927" spans="18:55" x14ac:dyDescent="0.25">
      <c r="R3927" s="258"/>
      <c r="U3927">
        <f>ROUND(IFERROR(SUM(T3927*(VLOOKUP(S3927,API!1:1048576,13,FALSE))),0),2)</f>
        <v>0</v>
      </c>
      <c r="V3927">
        <f>ROUND(SUMIF(Investionen!A4:A5200,S3927,Investionen!G4:G5200),2)</f>
        <v>0</v>
      </c>
      <c r="BA3927" s="53"/>
      <c r="BB3927" s="53">
        <f>ROUND(SUMIF(Transaktionen!A4:A5200,BA3927,Transaktionen!B4:B5200),8)</f>
        <v>0</v>
      </c>
      <c r="BC3927" s="53">
        <f>ROUND(IFERROR(SUM(BB3927*(VLOOKUP(BA3927,API!1:1048576,13,FALSE))),0),2)</f>
        <v>0</v>
      </c>
    </row>
    <row r="3928" spans="18:55" x14ac:dyDescent="0.25">
      <c r="R3928" s="258"/>
      <c r="U3928">
        <f>ROUND(IFERROR(SUM(T3928*(VLOOKUP(S3928,API!1:1048576,13,FALSE))),0),2)</f>
        <v>0</v>
      </c>
      <c r="V3928">
        <f>ROUND(SUMIF(Investionen!A4:A5200,S3928,Investionen!G4:G5200),2)</f>
        <v>0</v>
      </c>
      <c r="BA3928" s="53"/>
      <c r="BB3928" s="53">
        <f>ROUND(SUMIF(Transaktionen!A4:A5200,BA3928,Transaktionen!B4:B5200),8)</f>
        <v>0</v>
      </c>
      <c r="BC3928" s="53">
        <f>ROUND(IFERROR(SUM(BB3928*(VLOOKUP(BA3928,API!1:1048576,13,FALSE))),0),2)</f>
        <v>0</v>
      </c>
    </row>
    <row r="3929" spans="18:55" x14ac:dyDescent="0.25">
      <c r="R3929" s="258"/>
      <c r="U3929">
        <f>ROUND(IFERROR(SUM(T3929*(VLOOKUP(S3929,API!1:1048576,13,FALSE))),0),2)</f>
        <v>0</v>
      </c>
      <c r="V3929">
        <f>ROUND(SUMIF(Investionen!A4:A5200,S3929,Investionen!G4:G5200),2)</f>
        <v>0</v>
      </c>
      <c r="BA3929" s="53"/>
      <c r="BB3929" s="53">
        <f>ROUND(SUMIF(Transaktionen!A4:A5200,BA3929,Transaktionen!B4:B5200),8)</f>
        <v>0</v>
      </c>
      <c r="BC3929" s="53">
        <f>ROUND(IFERROR(SUM(BB3929*(VLOOKUP(BA3929,API!1:1048576,13,FALSE))),0),2)</f>
        <v>0</v>
      </c>
    </row>
    <row r="3930" spans="18:55" x14ac:dyDescent="0.25">
      <c r="R3930" s="258"/>
      <c r="U3930">
        <f>ROUND(IFERROR(SUM(T3930*(VLOOKUP(S3930,API!1:1048576,13,FALSE))),0),2)</f>
        <v>0</v>
      </c>
      <c r="V3930">
        <f>ROUND(SUMIF(Investionen!A4:A5200,S3930,Investionen!G4:G5200),2)</f>
        <v>0</v>
      </c>
      <c r="BA3930" s="53"/>
      <c r="BB3930" s="53">
        <f>ROUND(SUMIF(Transaktionen!A4:A5200,BA3930,Transaktionen!B4:B5200),8)</f>
        <v>0</v>
      </c>
      <c r="BC3930" s="53">
        <f>ROUND(IFERROR(SUM(BB3930*(VLOOKUP(BA3930,API!1:1048576,13,FALSE))),0),2)</f>
        <v>0</v>
      </c>
    </row>
    <row r="3931" spans="18:55" x14ac:dyDescent="0.25">
      <c r="R3931" s="258"/>
      <c r="U3931">
        <f>ROUND(IFERROR(SUM(T3931*(VLOOKUP(S3931,API!1:1048576,13,FALSE))),0),2)</f>
        <v>0</v>
      </c>
      <c r="V3931">
        <f>ROUND(SUMIF(Investionen!A4:A5200,S3931,Investionen!G4:G5200),2)</f>
        <v>0</v>
      </c>
      <c r="BA3931" s="53"/>
      <c r="BB3931" s="53">
        <f>ROUND(SUMIF(Transaktionen!A4:A5200,BA3931,Transaktionen!B4:B5200),8)</f>
        <v>0</v>
      </c>
      <c r="BC3931" s="53">
        <f>ROUND(IFERROR(SUM(BB3931*(VLOOKUP(BA3931,API!1:1048576,13,FALSE))),0),2)</f>
        <v>0</v>
      </c>
    </row>
    <row r="3932" spans="18:55" x14ac:dyDescent="0.25">
      <c r="R3932" s="258"/>
      <c r="U3932">
        <f>ROUND(IFERROR(SUM(T3932*(VLOOKUP(S3932,API!1:1048576,13,FALSE))),0),2)</f>
        <v>0</v>
      </c>
      <c r="V3932">
        <f>ROUND(SUMIF(Investionen!A4:A5200,S3932,Investionen!G4:G5200),2)</f>
        <v>0</v>
      </c>
      <c r="BA3932" s="53"/>
      <c r="BB3932" s="53">
        <f>ROUND(SUMIF(Transaktionen!A4:A5200,BA3932,Transaktionen!B4:B5200),8)</f>
        <v>0</v>
      </c>
      <c r="BC3932" s="53">
        <f>ROUND(IFERROR(SUM(BB3932*(VLOOKUP(BA3932,API!1:1048576,13,FALSE))),0),2)</f>
        <v>0</v>
      </c>
    </row>
    <row r="3933" spans="18:55" x14ac:dyDescent="0.25">
      <c r="R3933" s="258"/>
      <c r="U3933">
        <f>ROUND(IFERROR(SUM(T3933*(VLOOKUP(S3933,API!1:1048576,13,FALSE))),0),2)</f>
        <v>0</v>
      </c>
      <c r="V3933">
        <f>ROUND(SUMIF(Investionen!A4:A5200,S3933,Investionen!G4:G5200),2)</f>
        <v>0</v>
      </c>
      <c r="BA3933" s="53"/>
      <c r="BB3933" s="53">
        <f>ROUND(SUMIF(Transaktionen!A4:A5200,BA3933,Transaktionen!B4:B5200),8)</f>
        <v>0</v>
      </c>
      <c r="BC3933" s="53">
        <f>ROUND(IFERROR(SUM(BB3933*(VLOOKUP(BA3933,API!1:1048576,13,FALSE))),0),2)</f>
        <v>0</v>
      </c>
    </row>
    <row r="3934" spans="18:55" x14ac:dyDescent="0.25">
      <c r="R3934" s="258"/>
      <c r="U3934">
        <f>ROUND(IFERROR(SUM(T3934*(VLOOKUP(S3934,API!1:1048576,13,FALSE))),0),2)</f>
        <v>0</v>
      </c>
      <c r="V3934">
        <f>ROUND(SUMIF(Investionen!A4:A5200,S3934,Investionen!G4:G5200),2)</f>
        <v>0</v>
      </c>
      <c r="BA3934" s="53"/>
      <c r="BB3934" s="53">
        <f>ROUND(SUMIF(Transaktionen!A4:A5200,BA3934,Transaktionen!B4:B5200),8)</f>
        <v>0</v>
      </c>
      <c r="BC3934" s="53">
        <f>ROUND(IFERROR(SUM(BB3934*(VLOOKUP(BA3934,API!1:1048576,13,FALSE))),0),2)</f>
        <v>0</v>
      </c>
    </row>
    <row r="3935" spans="18:55" x14ac:dyDescent="0.25">
      <c r="R3935" s="258"/>
      <c r="U3935">
        <f>ROUND(IFERROR(SUM(T3935*(VLOOKUP(S3935,API!1:1048576,13,FALSE))),0),2)</f>
        <v>0</v>
      </c>
      <c r="V3935">
        <f>ROUND(SUMIF(Investionen!A4:A5200,S3935,Investionen!G4:G5200),2)</f>
        <v>0</v>
      </c>
      <c r="BA3935" s="53"/>
      <c r="BB3935" s="53">
        <f>ROUND(SUMIF(Transaktionen!A4:A5200,BA3935,Transaktionen!B4:B5200),8)</f>
        <v>0</v>
      </c>
      <c r="BC3935" s="53">
        <f>ROUND(IFERROR(SUM(BB3935*(VLOOKUP(BA3935,API!1:1048576,13,FALSE))),0),2)</f>
        <v>0</v>
      </c>
    </row>
    <row r="3936" spans="18:55" x14ac:dyDescent="0.25">
      <c r="R3936" s="258"/>
      <c r="U3936">
        <f>ROUND(IFERROR(SUM(T3936*(VLOOKUP(S3936,API!1:1048576,13,FALSE))),0),2)</f>
        <v>0</v>
      </c>
      <c r="V3936">
        <f>ROUND(SUMIF(Investionen!A4:A5200,S3936,Investionen!G4:G5200),2)</f>
        <v>0</v>
      </c>
      <c r="BA3936" s="53"/>
      <c r="BB3936" s="53">
        <f>ROUND(SUMIF(Transaktionen!A4:A5200,BA3936,Transaktionen!B4:B5200),8)</f>
        <v>0</v>
      </c>
      <c r="BC3936" s="53">
        <f>ROUND(IFERROR(SUM(BB3936*(VLOOKUP(BA3936,API!1:1048576,13,FALSE))),0),2)</f>
        <v>0</v>
      </c>
    </row>
    <row r="3937" spans="18:55" x14ac:dyDescent="0.25">
      <c r="R3937" s="258"/>
      <c r="U3937">
        <f>ROUND(IFERROR(SUM(T3937*(VLOOKUP(S3937,API!1:1048576,13,FALSE))),0),2)</f>
        <v>0</v>
      </c>
      <c r="V3937">
        <f>ROUND(SUMIF(Investionen!A4:A5200,S3937,Investionen!G4:G5200),2)</f>
        <v>0</v>
      </c>
      <c r="BA3937" s="53"/>
      <c r="BB3937" s="53">
        <f>ROUND(SUMIF(Transaktionen!A4:A5200,BA3937,Transaktionen!B4:B5200),8)</f>
        <v>0</v>
      </c>
      <c r="BC3937" s="53">
        <f>ROUND(IFERROR(SUM(BB3937*(VLOOKUP(BA3937,API!1:1048576,13,FALSE))),0),2)</f>
        <v>0</v>
      </c>
    </row>
    <row r="3938" spans="18:55" x14ac:dyDescent="0.25">
      <c r="R3938" s="258"/>
      <c r="U3938">
        <f>ROUND(IFERROR(SUM(T3938*(VLOOKUP(S3938,API!1:1048576,13,FALSE))),0),2)</f>
        <v>0</v>
      </c>
      <c r="V3938">
        <f>ROUND(SUMIF(Investionen!A4:A5200,S3938,Investionen!G4:G5200),2)</f>
        <v>0</v>
      </c>
      <c r="BA3938" s="53"/>
      <c r="BB3938" s="53">
        <f>ROUND(SUMIF(Transaktionen!A4:A5200,BA3938,Transaktionen!B4:B5200),8)</f>
        <v>0</v>
      </c>
      <c r="BC3938" s="53">
        <f>ROUND(IFERROR(SUM(BB3938*(VLOOKUP(BA3938,API!1:1048576,13,FALSE))),0),2)</f>
        <v>0</v>
      </c>
    </row>
    <row r="3939" spans="18:55" x14ac:dyDescent="0.25">
      <c r="R3939" s="258"/>
      <c r="U3939">
        <f>ROUND(IFERROR(SUM(T3939*(VLOOKUP(S3939,API!1:1048576,13,FALSE))),0),2)</f>
        <v>0</v>
      </c>
      <c r="V3939">
        <f>ROUND(SUMIF(Investionen!A4:A5200,S3939,Investionen!G4:G5200),2)</f>
        <v>0</v>
      </c>
      <c r="BA3939" s="53"/>
      <c r="BB3939" s="53">
        <f>ROUND(SUMIF(Transaktionen!A4:A5200,BA3939,Transaktionen!B4:B5200),8)</f>
        <v>0</v>
      </c>
      <c r="BC3939" s="53">
        <f>ROUND(IFERROR(SUM(BB3939*(VLOOKUP(BA3939,API!1:1048576,13,FALSE))),0),2)</f>
        <v>0</v>
      </c>
    </row>
    <row r="3940" spans="18:55" x14ac:dyDescent="0.25">
      <c r="R3940" s="258"/>
      <c r="U3940">
        <f>ROUND(IFERROR(SUM(T3940*(VLOOKUP(S3940,API!1:1048576,13,FALSE))),0),2)</f>
        <v>0</v>
      </c>
      <c r="V3940">
        <f>ROUND(SUMIF(Investionen!A4:A5200,S3940,Investionen!G4:G5200),2)</f>
        <v>0</v>
      </c>
      <c r="BA3940" s="53"/>
      <c r="BB3940" s="53">
        <f>ROUND(SUMIF(Transaktionen!A4:A5200,BA3940,Transaktionen!B4:B5200),8)</f>
        <v>0</v>
      </c>
      <c r="BC3940" s="53">
        <f>ROUND(IFERROR(SUM(BB3940*(VLOOKUP(BA3940,API!1:1048576,13,FALSE))),0),2)</f>
        <v>0</v>
      </c>
    </row>
    <row r="3941" spans="18:55" x14ac:dyDescent="0.25">
      <c r="R3941" s="258"/>
      <c r="U3941">
        <f>ROUND(IFERROR(SUM(T3941*(VLOOKUP(S3941,API!1:1048576,13,FALSE))),0),2)</f>
        <v>0</v>
      </c>
      <c r="V3941">
        <f>ROUND(SUMIF(Investionen!A4:A5200,S3941,Investionen!G4:G5200),2)</f>
        <v>0</v>
      </c>
      <c r="BA3941" s="53"/>
      <c r="BB3941" s="53">
        <f>ROUND(SUMIF(Transaktionen!A4:A5200,BA3941,Transaktionen!B4:B5200),8)</f>
        <v>0</v>
      </c>
      <c r="BC3941" s="53">
        <f>ROUND(IFERROR(SUM(BB3941*(VLOOKUP(BA3941,API!1:1048576,13,FALSE))),0),2)</f>
        <v>0</v>
      </c>
    </row>
    <row r="3942" spans="18:55" x14ac:dyDescent="0.25">
      <c r="R3942" s="258"/>
      <c r="U3942">
        <f>ROUND(IFERROR(SUM(T3942*(VLOOKUP(S3942,API!1:1048576,13,FALSE))),0),2)</f>
        <v>0</v>
      </c>
      <c r="V3942">
        <f>ROUND(SUMIF(Investionen!A4:A5200,S3942,Investionen!G4:G5200),2)</f>
        <v>0</v>
      </c>
      <c r="BA3942" s="53"/>
      <c r="BB3942" s="53">
        <f>ROUND(SUMIF(Transaktionen!A4:A5200,BA3942,Transaktionen!B4:B5200),8)</f>
        <v>0</v>
      </c>
      <c r="BC3942" s="53">
        <f>ROUND(IFERROR(SUM(BB3942*(VLOOKUP(BA3942,API!1:1048576,13,FALSE))),0),2)</f>
        <v>0</v>
      </c>
    </row>
    <row r="3943" spans="18:55" x14ac:dyDescent="0.25">
      <c r="R3943" s="258"/>
      <c r="U3943">
        <f>ROUND(IFERROR(SUM(T3943*(VLOOKUP(S3943,API!1:1048576,13,FALSE))),0),2)</f>
        <v>0</v>
      </c>
      <c r="V3943">
        <f>ROUND(SUMIF(Investionen!A4:A5200,S3943,Investionen!G4:G5200),2)</f>
        <v>0</v>
      </c>
      <c r="BA3943" s="53"/>
      <c r="BB3943" s="53">
        <f>ROUND(SUMIF(Transaktionen!A4:A5200,BA3943,Transaktionen!B4:B5200),8)</f>
        <v>0</v>
      </c>
      <c r="BC3943" s="53">
        <f>ROUND(IFERROR(SUM(BB3943*(VLOOKUP(BA3943,API!1:1048576,13,FALSE))),0),2)</f>
        <v>0</v>
      </c>
    </row>
    <row r="3944" spans="18:55" x14ac:dyDescent="0.25">
      <c r="R3944" s="258"/>
      <c r="U3944">
        <f>ROUND(IFERROR(SUM(T3944*(VLOOKUP(S3944,API!1:1048576,13,FALSE))),0),2)</f>
        <v>0</v>
      </c>
      <c r="V3944">
        <f>ROUND(SUMIF(Investionen!A4:A5200,S3944,Investionen!G4:G5200),2)</f>
        <v>0</v>
      </c>
      <c r="BA3944" s="53"/>
      <c r="BB3944" s="53">
        <f>ROUND(SUMIF(Transaktionen!A4:A5200,BA3944,Transaktionen!B4:B5200),8)</f>
        <v>0</v>
      </c>
      <c r="BC3944" s="53">
        <f>ROUND(IFERROR(SUM(BB3944*(VLOOKUP(BA3944,API!1:1048576,13,FALSE))),0),2)</f>
        <v>0</v>
      </c>
    </row>
    <row r="3945" spans="18:55" x14ac:dyDescent="0.25">
      <c r="R3945" s="258"/>
      <c r="U3945">
        <f>ROUND(IFERROR(SUM(T3945*(VLOOKUP(S3945,API!1:1048576,13,FALSE))),0),2)</f>
        <v>0</v>
      </c>
      <c r="V3945">
        <f>ROUND(SUMIF(Investionen!A4:A5200,S3945,Investionen!G4:G5200),2)</f>
        <v>0</v>
      </c>
      <c r="BA3945" s="53"/>
      <c r="BB3945" s="53">
        <f>ROUND(SUMIF(Transaktionen!A4:A5200,BA3945,Transaktionen!B4:B5200),8)</f>
        <v>0</v>
      </c>
      <c r="BC3945" s="53">
        <f>ROUND(IFERROR(SUM(BB3945*(VLOOKUP(BA3945,API!1:1048576,13,FALSE))),0),2)</f>
        <v>0</v>
      </c>
    </row>
    <row r="3946" spans="18:55" x14ac:dyDescent="0.25">
      <c r="R3946" s="258"/>
      <c r="U3946">
        <f>ROUND(IFERROR(SUM(T3946*(VLOOKUP(S3946,API!1:1048576,13,FALSE))),0),2)</f>
        <v>0</v>
      </c>
      <c r="V3946">
        <f>ROUND(SUMIF(Investionen!A4:A5200,S3946,Investionen!G4:G5200),2)</f>
        <v>0</v>
      </c>
      <c r="BA3946" s="53"/>
      <c r="BB3946" s="53">
        <f>ROUND(SUMIF(Transaktionen!A4:A5200,BA3946,Transaktionen!B4:B5200),8)</f>
        <v>0</v>
      </c>
      <c r="BC3946" s="53">
        <f>ROUND(IFERROR(SUM(BB3946*(VLOOKUP(BA3946,API!1:1048576,13,FALSE))),0),2)</f>
        <v>0</v>
      </c>
    </row>
    <row r="3947" spans="18:55" x14ac:dyDescent="0.25">
      <c r="R3947" s="258"/>
      <c r="U3947">
        <f>ROUND(IFERROR(SUM(T3947*(VLOOKUP(S3947,API!1:1048576,13,FALSE))),0),2)</f>
        <v>0</v>
      </c>
      <c r="V3947">
        <f>ROUND(SUMIF(Investionen!A4:A5200,S3947,Investionen!G4:G5200),2)</f>
        <v>0</v>
      </c>
      <c r="BA3947" s="53"/>
      <c r="BB3947" s="53">
        <f>ROUND(SUMIF(Transaktionen!A4:A5200,BA3947,Transaktionen!B4:B5200),8)</f>
        <v>0</v>
      </c>
      <c r="BC3947" s="53">
        <f>ROUND(IFERROR(SUM(BB3947*(VLOOKUP(BA3947,API!1:1048576,13,FALSE))),0),2)</f>
        <v>0</v>
      </c>
    </row>
    <row r="3948" spans="18:55" x14ac:dyDescent="0.25">
      <c r="R3948" s="258"/>
      <c r="U3948">
        <f>ROUND(IFERROR(SUM(T3948*(VLOOKUP(S3948,API!1:1048576,13,FALSE))),0),2)</f>
        <v>0</v>
      </c>
      <c r="V3948">
        <f>ROUND(SUMIF(Investionen!A4:A5200,S3948,Investionen!G4:G5200),2)</f>
        <v>0</v>
      </c>
      <c r="BA3948" s="53"/>
      <c r="BB3948" s="53">
        <f>ROUND(SUMIF(Transaktionen!A4:A5200,BA3948,Transaktionen!B4:B5200),8)</f>
        <v>0</v>
      </c>
      <c r="BC3948" s="53">
        <f>ROUND(IFERROR(SUM(BB3948*(VLOOKUP(BA3948,API!1:1048576,13,FALSE))),0),2)</f>
        <v>0</v>
      </c>
    </row>
    <row r="3949" spans="18:55" x14ac:dyDescent="0.25">
      <c r="R3949" s="258"/>
      <c r="U3949">
        <f>ROUND(IFERROR(SUM(T3949*(VLOOKUP(S3949,API!1:1048576,13,FALSE))),0),2)</f>
        <v>0</v>
      </c>
      <c r="V3949">
        <f>ROUND(SUMIF(Investionen!A4:A5200,S3949,Investionen!G4:G5200),2)</f>
        <v>0</v>
      </c>
      <c r="BA3949" s="53"/>
      <c r="BB3949" s="53">
        <f>ROUND(SUMIF(Transaktionen!A4:A5200,BA3949,Transaktionen!B4:B5200),8)</f>
        <v>0</v>
      </c>
      <c r="BC3949" s="53">
        <f>ROUND(IFERROR(SUM(BB3949*(VLOOKUP(BA3949,API!1:1048576,13,FALSE))),0),2)</f>
        <v>0</v>
      </c>
    </row>
    <row r="3950" spans="18:55" x14ac:dyDescent="0.25">
      <c r="R3950" s="258"/>
      <c r="U3950">
        <f>ROUND(IFERROR(SUM(T3950*(VLOOKUP(S3950,API!1:1048576,13,FALSE))),0),2)</f>
        <v>0</v>
      </c>
      <c r="V3950">
        <f>ROUND(SUMIF(Investionen!A4:A5200,S3950,Investionen!G4:G5200),2)</f>
        <v>0</v>
      </c>
      <c r="BA3950" s="53"/>
      <c r="BB3950" s="53">
        <f>ROUND(SUMIF(Transaktionen!A4:A5200,BA3950,Transaktionen!B4:B5200),8)</f>
        <v>0</v>
      </c>
      <c r="BC3950" s="53">
        <f>ROUND(IFERROR(SUM(BB3950*(VLOOKUP(BA3950,API!1:1048576,13,FALSE))),0),2)</f>
        <v>0</v>
      </c>
    </row>
    <row r="3951" spans="18:55" x14ac:dyDescent="0.25">
      <c r="R3951" s="258"/>
      <c r="U3951">
        <f>ROUND(IFERROR(SUM(T3951*(VLOOKUP(S3951,API!1:1048576,13,FALSE))),0),2)</f>
        <v>0</v>
      </c>
      <c r="V3951">
        <f>ROUND(SUMIF(Investionen!A4:A5200,S3951,Investionen!G4:G5200),2)</f>
        <v>0</v>
      </c>
      <c r="BA3951" s="53"/>
      <c r="BB3951" s="53">
        <f>ROUND(SUMIF(Transaktionen!A4:A5200,BA3951,Transaktionen!B4:B5200),8)</f>
        <v>0</v>
      </c>
      <c r="BC3951" s="53">
        <f>ROUND(IFERROR(SUM(BB3951*(VLOOKUP(BA3951,API!1:1048576,13,FALSE))),0),2)</f>
        <v>0</v>
      </c>
    </row>
    <row r="3952" spans="18:55" x14ac:dyDescent="0.25">
      <c r="R3952" s="258"/>
      <c r="U3952">
        <f>ROUND(IFERROR(SUM(T3952*(VLOOKUP(S3952,API!1:1048576,13,FALSE))),0),2)</f>
        <v>0</v>
      </c>
      <c r="V3952">
        <f>ROUND(SUMIF(Investionen!A4:A5200,S3952,Investionen!G4:G5200),2)</f>
        <v>0</v>
      </c>
      <c r="BA3952" s="53"/>
      <c r="BB3952" s="53">
        <f>ROUND(SUMIF(Transaktionen!A4:A5200,BA3952,Transaktionen!B4:B5200),8)</f>
        <v>0</v>
      </c>
      <c r="BC3952" s="53">
        <f>ROUND(IFERROR(SUM(BB3952*(VLOOKUP(BA3952,API!1:1048576,13,FALSE))),0),2)</f>
        <v>0</v>
      </c>
    </row>
    <row r="3953" spans="18:55" x14ac:dyDescent="0.25">
      <c r="R3953" s="258"/>
      <c r="U3953">
        <f>ROUND(IFERROR(SUM(T3953*(VLOOKUP(S3953,API!1:1048576,13,FALSE))),0),2)</f>
        <v>0</v>
      </c>
      <c r="V3953">
        <f>ROUND(SUMIF(Investionen!A4:A5200,S3953,Investionen!G4:G5200),2)</f>
        <v>0</v>
      </c>
      <c r="BA3953" s="53"/>
      <c r="BB3953" s="53">
        <f>ROUND(SUMIF(Transaktionen!A4:A5200,BA3953,Transaktionen!B4:B5200),8)</f>
        <v>0</v>
      </c>
      <c r="BC3953" s="53">
        <f>ROUND(IFERROR(SUM(BB3953*(VLOOKUP(BA3953,API!1:1048576,13,FALSE))),0),2)</f>
        <v>0</v>
      </c>
    </row>
    <row r="3954" spans="18:55" x14ac:dyDescent="0.25">
      <c r="R3954" s="258"/>
      <c r="U3954">
        <f>ROUND(IFERROR(SUM(T3954*(VLOOKUP(S3954,API!1:1048576,13,FALSE))),0),2)</f>
        <v>0</v>
      </c>
      <c r="V3954">
        <f>ROUND(SUMIF(Investionen!A4:A5200,S3954,Investionen!G4:G5200),2)</f>
        <v>0</v>
      </c>
      <c r="BA3954" s="53"/>
      <c r="BB3954" s="53">
        <f>ROUND(SUMIF(Transaktionen!A4:A5200,BA3954,Transaktionen!B4:B5200),8)</f>
        <v>0</v>
      </c>
      <c r="BC3954" s="53">
        <f>ROUND(IFERROR(SUM(BB3954*(VLOOKUP(BA3954,API!1:1048576,13,FALSE))),0),2)</f>
        <v>0</v>
      </c>
    </row>
    <row r="3955" spans="18:55" x14ac:dyDescent="0.25">
      <c r="R3955" s="258"/>
      <c r="U3955">
        <f>ROUND(IFERROR(SUM(T3955*(VLOOKUP(S3955,API!1:1048576,13,FALSE))),0),2)</f>
        <v>0</v>
      </c>
      <c r="V3955">
        <f>ROUND(SUMIF(Investionen!A4:A5200,S3955,Investionen!G4:G5200),2)</f>
        <v>0</v>
      </c>
      <c r="BA3955" s="53"/>
      <c r="BB3955" s="53">
        <f>ROUND(SUMIF(Transaktionen!A4:A5200,BA3955,Transaktionen!B4:B5200),8)</f>
        <v>0</v>
      </c>
      <c r="BC3955" s="53">
        <f>ROUND(IFERROR(SUM(BB3955*(VLOOKUP(BA3955,API!1:1048576,13,FALSE))),0),2)</f>
        <v>0</v>
      </c>
    </row>
    <row r="3956" spans="18:55" x14ac:dyDescent="0.25">
      <c r="R3956" s="258"/>
      <c r="U3956">
        <f>ROUND(IFERROR(SUM(T3956*(VLOOKUP(S3956,API!1:1048576,13,FALSE))),0),2)</f>
        <v>0</v>
      </c>
      <c r="V3956">
        <f>ROUND(SUMIF(Investionen!A4:A5200,S3956,Investionen!G4:G5200),2)</f>
        <v>0</v>
      </c>
      <c r="BA3956" s="53"/>
      <c r="BB3956" s="53">
        <f>ROUND(SUMIF(Transaktionen!A4:A5200,BA3956,Transaktionen!B4:B5200),8)</f>
        <v>0</v>
      </c>
      <c r="BC3956" s="53">
        <f>ROUND(IFERROR(SUM(BB3956*(VLOOKUP(BA3956,API!1:1048576,13,FALSE))),0),2)</f>
        <v>0</v>
      </c>
    </row>
    <row r="3957" spans="18:55" x14ac:dyDescent="0.25">
      <c r="R3957" s="258"/>
      <c r="U3957">
        <f>ROUND(IFERROR(SUM(T3957*(VLOOKUP(S3957,API!1:1048576,13,FALSE))),0),2)</f>
        <v>0</v>
      </c>
      <c r="V3957">
        <f>ROUND(SUMIF(Investionen!A4:A5200,S3957,Investionen!G4:G5200),2)</f>
        <v>0</v>
      </c>
      <c r="BA3957" s="53"/>
      <c r="BB3957" s="53">
        <f>ROUND(SUMIF(Transaktionen!A4:A5200,BA3957,Transaktionen!B4:B5200),8)</f>
        <v>0</v>
      </c>
      <c r="BC3957" s="53">
        <f>ROUND(IFERROR(SUM(BB3957*(VLOOKUP(BA3957,API!1:1048576,13,FALSE))),0),2)</f>
        <v>0</v>
      </c>
    </row>
    <row r="3958" spans="18:55" x14ac:dyDescent="0.25">
      <c r="R3958" s="258"/>
      <c r="U3958">
        <f>ROUND(IFERROR(SUM(T3958*(VLOOKUP(S3958,API!1:1048576,13,FALSE))),0),2)</f>
        <v>0</v>
      </c>
      <c r="V3958">
        <f>ROUND(SUMIF(Investionen!A4:A5200,S3958,Investionen!G4:G5200),2)</f>
        <v>0</v>
      </c>
      <c r="BA3958" s="53"/>
      <c r="BB3958" s="53">
        <f>ROUND(SUMIF(Transaktionen!A4:A5200,BA3958,Transaktionen!B4:B5200),8)</f>
        <v>0</v>
      </c>
      <c r="BC3958" s="53">
        <f>ROUND(IFERROR(SUM(BB3958*(VLOOKUP(BA3958,API!1:1048576,13,FALSE))),0),2)</f>
        <v>0</v>
      </c>
    </row>
    <row r="3959" spans="18:55" x14ac:dyDescent="0.25">
      <c r="R3959" s="258"/>
      <c r="U3959">
        <f>ROUND(IFERROR(SUM(T3959*(VLOOKUP(S3959,API!1:1048576,13,FALSE))),0),2)</f>
        <v>0</v>
      </c>
      <c r="V3959">
        <f>ROUND(SUMIF(Investionen!A4:A5200,S3959,Investionen!G4:G5200),2)</f>
        <v>0</v>
      </c>
      <c r="BA3959" s="53"/>
      <c r="BB3959" s="53">
        <f>ROUND(SUMIF(Transaktionen!A4:A5200,BA3959,Transaktionen!B4:B5200),8)</f>
        <v>0</v>
      </c>
      <c r="BC3959" s="53">
        <f>ROUND(IFERROR(SUM(BB3959*(VLOOKUP(BA3959,API!1:1048576,13,FALSE))),0),2)</f>
        <v>0</v>
      </c>
    </row>
    <row r="3960" spans="18:55" x14ac:dyDescent="0.25">
      <c r="R3960" s="258"/>
      <c r="U3960">
        <f>ROUND(IFERROR(SUM(T3960*(VLOOKUP(S3960,API!1:1048576,13,FALSE))),0),2)</f>
        <v>0</v>
      </c>
      <c r="V3960">
        <f>ROUND(SUMIF(Investionen!A4:A5200,S3960,Investionen!G4:G5200),2)</f>
        <v>0</v>
      </c>
      <c r="BA3960" s="53"/>
      <c r="BB3960" s="53">
        <f>ROUND(SUMIF(Transaktionen!A4:A5200,BA3960,Transaktionen!B4:B5200),8)</f>
        <v>0</v>
      </c>
      <c r="BC3960" s="53">
        <f>ROUND(IFERROR(SUM(BB3960*(VLOOKUP(BA3960,API!1:1048576,13,FALSE))),0),2)</f>
        <v>0</v>
      </c>
    </row>
    <row r="3961" spans="18:55" x14ac:dyDescent="0.25">
      <c r="R3961" s="258"/>
      <c r="U3961">
        <f>ROUND(IFERROR(SUM(T3961*(VLOOKUP(S3961,API!1:1048576,13,FALSE))),0),2)</f>
        <v>0</v>
      </c>
      <c r="V3961">
        <f>ROUND(SUMIF(Investionen!A4:A5200,S3961,Investionen!G4:G5200),2)</f>
        <v>0</v>
      </c>
      <c r="BA3961" s="53"/>
      <c r="BB3961" s="53">
        <f>ROUND(SUMIF(Transaktionen!A4:A5200,BA3961,Transaktionen!B4:B5200),8)</f>
        <v>0</v>
      </c>
      <c r="BC3961" s="53">
        <f>ROUND(IFERROR(SUM(BB3961*(VLOOKUP(BA3961,API!1:1048576,13,FALSE))),0),2)</f>
        <v>0</v>
      </c>
    </row>
    <row r="3962" spans="18:55" x14ac:dyDescent="0.25">
      <c r="R3962" s="258"/>
      <c r="U3962">
        <f>ROUND(IFERROR(SUM(T3962*(VLOOKUP(S3962,API!1:1048576,13,FALSE))),0),2)</f>
        <v>0</v>
      </c>
      <c r="V3962">
        <f>ROUND(SUMIF(Investionen!A4:A5200,S3962,Investionen!G4:G5200),2)</f>
        <v>0</v>
      </c>
      <c r="BA3962" s="53"/>
      <c r="BB3962" s="53">
        <f>ROUND(SUMIF(Transaktionen!A4:A5200,BA3962,Transaktionen!B4:B5200),8)</f>
        <v>0</v>
      </c>
      <c r="BC3962" s="53">
        <f>ROUND(IFERROR(SUM(BB3962*(VLOOKUP(BA3962,API!1:1048576,13,FALSE))),0),2)</f>
        <v>0</v>
      </c>
    </row>
    <row r="3963" spans="18:55" x14ac:dyDescent="0.25">
      <c r="R3963" s="258"/>
      <c r="U3963">
        <f>ROUND(IFERROR(SUM(T3963*(VLOOKUP(S3963,API!1:1048576,13,FALSE))),0),2)</f>
        <v>0</v>
      </c>
      <c r="V3963">
        <f>ROUND(SUMIF(Investionen!A4:A5200,S3963,Investionen!G4:G5200),2)</f>
        <v>0</v>
      </c>
      <c r="BA3963" s="53"/>
      <c r="BB3963" s="53">
        <f>ROUND(SUMIF(Transaktionen!A4:A5200,BA3963,Transaktionen!B4:B5200),8)</f>
        <v>0</v>
      </c>
      <c r="BC3963" s="53">
        <f>ROUND(IFERROR(SUM(BB3963*(VLOOKUP(BA3963,API!1:1048576,13,FALSE))),0),2)</f>
        <v>0</v>
      </c>
    </row>
    <row r="3964" spans="18:55" x14ac:dyDescent="0.25">
      <c r="R3964" s="258"/>
      <c r="U3964">
        <f>ROUND(IFERROR(SUM(T3964*(VLOOKUP(S3964,API!1:1048576,13,FALSE))),0),2)</f>
        <v>0</v>
      </c>
      <c r="V3964">
        <f>ROUND(SUMIF(Investionen!A4:A5200,S3964,Investionen!G4:G5200),2)</f>
        <v>0</v>
      </c>
      <c r="BA3964" s="53"/>
      <c r="BB3964" s="53">
        <f>ROUND(SUMIF(Transaktionen!A4:A5200,BA3964,Transaktionen!B4:B5200),8)</f>
        <v>0</v>
      </c>
      <c r="BC3964" s="53">
        <f>ROUND(IFERROR(SUM(BB3964*(VLOOKUP(BA3964,API!1:1048576,13,FALSE))),0),2)</f>
        <v>0</v>
      </c>
    </row>
    <row r="3965" spans="18:55" x14ac:dyDescent="0.25">
      <c r="R3965" s="258"/>
      <c r="U3965">
        <f>ROUND(IFERROR(SUM(T3965*(VLOOKUP(S3965,API!1:1048576,13,FALSE))),0),2)</f>
        <v>0</v>
      </c>
      <c r="V3965">
        <f>ROUND(SUMIF(Investionen!A4:A5200,S3965,Investionen!G4:G5200),2)</f>
        <v>0</v>
      </c>
      <c r="BA3965" s="53"/>
      <c r="BB3965" s="53">
        <f>ROUND(SUMIF(Transaktionen!A4:A5200,BA3965,Transaktionen!B4:B5200),8)</f>
        <v>0</v>
      </c>
      <c r="BC3965" s="53">
        <f>ROUND(IFERROR(SUM(BB3965*(VLOOKUP(BA3965,API!1:1048576,13,FALSE))),0),2)</f>
        <v>0</v>
      </c>
    </row>
    <row r="3966" spans="18:55" x14ac:dyDescent="0.25">
      <c r="R3966" s="258"/>
      <c r="U3966">
        <f>ROUND(IFERROR(SUM(T3966*(VLOOKUP(S3966,API!1:1048576,13,FALSE))),0),2)</f>
        <v>0</v>
      </c>
      <c r="V3966">
        <f>ROUND(SUMIF(Investionen!A4:A5200,S3966,Investionen!G4:G5200),2)</f>
        <v>0</v>
      </c>
      <c r="BA3966" s="53"/>
      <c r="BB3966" s="53">
        <f>ROUND(SUMIF(Transaktionen!A4:A5200,BA3966,Transaktionen!B4:B5200),8)</f>
        <v>0</v>
      </c>
      <c r="BC3966" s="53">
        <f>ROUND(IFERROR(SUM(BB3966*(VLOOKUP(BA3966,API!1:1048576,13,FALSE))),0),2)</f>
        <v>0</v>
      </c>
    </row>
    <row r="3967" spans="18:55" x14ac:dyDescent="0.25">
      <c r="R3967" s="258"/>
      <c r="U3967">
        <f>ROUND(IFERROR(SUM(T3967*(VLOOKUP(S3967,API!1:1048576,13,FALSE))),0),2)</f>
        <v>0</v>
      </c>
      <c r="V3967">
        <f>ROUND(SUMIF(Investionen!A4:A5200,S3967,Investionen!G4:G5200),2)</f>
        <v>0</v>
      </c>
      <c r="BA3967" s="53"/>
      <c r="BB3967" s="53">
        <f>ROUND(SUMIF(Transaktionen!A4:A5200,BA3967,Transaktionen!B4:B5200),8)</f>
        <v>0</v>
      </c>
      <c r="BC3967" s="53">
        <f>ROUND(IFERROR(SUM(BB3967*(VLOOKUP(BA3967,API!1:1048576,13,FALSE))),0),2)</f>
        <v>0</v>
      </c>
    </row>
    <row r="3968" spans="18:55" x14ac:dyDescent="0.25">
      <c r="R3968" s="258"/>
      <c r="U3968">
        <f>ROUND(IFERROR(SUM(T3968*(VLOOKUP(S3968,API!1:1048576,13,FALSE))),0),2)</f>
        <v>0</v>
      </c>
      <c r="V3968">
        <f>ROUND(SUMIF(Investionen!A4:A5200,S3968,Investionen!G4:G5200),2)</f>
        <v>0</v>
      </c>
      <c r="BA3968" s="53"/>
      <c r="BB3968" s="53">
        <f>ROUND(SUMIF(Transaktionen!A4:A5200,BA3968,Transaktionen!B4:B5200),8)</f>
        <v>0</v>
      </c>
      <c r="BC3968" s="53">
        <f>ROUND(IFERROR(SUM(BB3968*(VLOOKUP(BA3968,API!1:1048576,13,FALSE))),0),2)</f>
        <v>0</v>
      </c>
    </row>
    <row r="3969" spans="18:55" x14ac:dyDescent="0.25">
      <c r="R3969" s="258"/>
      <c r="U3969">
        <f>ROUND(IFERROR(SUM(T3969*(VLOOKUP(S3969,API!1:1048576,13,FALSE))),0),2)</f>
        <v>0</v>
      </c>
      <c r="V3969">
        <f>ROUND(SUMIF(Investionen!A4:A5200,S3969,Investionen!G4:G5200),2)</f>
        <v>0</v>
      </c>
      <c r="BA3969" s="53"/>
      <c r="BB3969" s="53">
        <f>ROUND(SUMIF(Transaktionen!A4:A5200,BA3969,Transaktionen!B4:B5200),8)</f>
        <v>0</v>
      </c>
      <c r="BC3969" s="53">
        <f>ROUND(IFERROR(SUM(BB3969*(VLOOKUP(BA3969,API!1:1048576,13,FALSE))),0),2)</f>
        <v>0</v>
      </c>
    </row>
    <row r="3970" spans="18:55" x14ac:dyDescent="0.25">
      <c r="R3970" s="258"/>
      <c r="U3970">
        <f>ROUND(IFERROR(SUM(T3970*(VLOOKUP(S3970,API!1:1048576,13,FALSE))),0),2)</f>
        <v>0</v>
      </c>
      <c r="V3970">
        <f>ROUND(SUMIF(Investionen!A4:A5200,S3970,Investionen!G4:G5200),2)</f>
        <v>0</v>
      </c>
      <c r="BA3970" s="53"/>
      <c r="BB3970" s="53">
        <f>ROUND(SUMIF(Transaktionen!A4:A5200,BA3970,Transaktionen!B4:B5200),8)</f>
        <v>0</v>
      </c>
      <c r="BC3970" s="53">
        <f>ROUND(IFERROR(SUM(BB3970*(VLOOKUP(BA3970,API!1:1048576,13,FALSE))),0),2)</f>
        <v>0</v>
      </c>
    </row>
    <row r="3971" spans="18:55" x14ac:dyDescent="0.25">
      <c r="R3971" s="258"/>
      <c r="U3971">
        <f>ROUND(IFERROR(SUM(T3971*(VLOOKUP(S3971,API!1:1048576,13,FALSE))),0),2)</f>
        <v>0</v>
      </c>
      <c r="V3971">
        <f>ROUND(SUMIF(Investionen!A4:A5200,S3971,Investionen!G4:G5200),2)</f>
        <v>0</v>
      </c>
      <c r="BA3971" s="53"/>
      <c r="BB3971" s="53">
        <f>ROUND(SUMIF(Transaktionen!A4:A5200,BA3971,Transaktionen!B4:B5200),8)</f>
        <v>0</v>
      </c>
      <c r="BC3971" s="53">
        <f>ROUND(IFERROR(SUM(BB3971*(VLOOKUP(BA3971,API!1:1048576,13,FALSE))),0),2)</f>
        <v>0</v>
      </c>
    </row>
    <row r="3972" spans="18:55" x14ac:dyDescent="0.25">
      <c r="R3972" s="258"/>
      <c r="U3972">
        <f>ROUND(IFERROR(SUM(T3972*(VLOOKUP(S3972,API!1:1048576,13,FALSE))),0),2)</f>
        <v>0</v>
      </c>
      <c r="V3972">
        <f>ROUND(SUMIF(Investionen!A4:A5200,S3972,Investionen!G4:G5200),2)</f>
        <v>0</v>
      </c>
      <c r="BA3972" s="53"/>
      <c r="BB3972" s="53">
        <f>ROUND(SUMIF(Transaktionen!A4:A5200,BA3972,Transaktionen!B4:B5200),8)</f>
        <v>0</v>
      </c>
      <c r="BC3972" s="53">
        <f>ROUND(IFERROR(SUM(BB3972*(VLOOKUP(BA3972,API!1:1048576,13,FALSE))),0),2)</f>
        <v>0</v>
      </c>
    </row>
    <row r="3973" spans="18:55" x14ac:dyDescent="0.25">
      <c r="R3973" s="258"/>
      <c r="U3973">
        <f>ROUND(IFERROR(SUM(T3973*(VLOOKUP(S3973,API!1:1048576,13,FALSE))),0),2)</f>
        <v>0</v>
      </c>
      <c r="V3973">
        <f>ROUND(SUMIF(Investionen!A4:A5200,S3973,Investionen!G4:G5200),2)</f>
        <v>0</v>
      </c>
      <c r="BA3973" s="53"/>
      <c r="BB3973" s="53">
        <f>ROUND(SUMIF(Transaktionen!A4:A5200,BA3973,Transaktionen!B4:B5200),8)</f>
        <v>0</v>
      </c>
      <c r="BC3973" s="53">
        <f>ROUND(IFERROR(SUM(BB3973*(VLOOKUP(BA3973,API!1:1048576,13,FALSE))),0),2)</f>
        <v>0</v>
      </c>
    </row>
    <row r="3974" spans="18:55" x14ac:dyDescent="0.25">
      <c r="R3974" s="258"/>
      <c r="U3974">
        <f>ROUND(IFERROR(SUM(T3974*(VLOOKUP(S3974,API!1:1048576,13,FALSE))),0),2)</f>
        <v>0</v>
      </c>
      <c r="V3974">
        <f>ROUND(SUMIF(Investionen!A4:A5200,S3974,Investionen!G4:G5200),2)</f>
        <v>0</v>
      </c>
      <c r="BA3974" s="53"/>
      <c r="BB3974" s="53">
        <f>ROUND(SUMIF(Transaktionen!A4:A5200,BA3974,Transaktionen!B4:B5200),8)</f>
        <v>0</v>
      </c>
      <c r="BC3974" s="53">
        <f>ROUND(IFERROR(SUM(BB3974*(VLOOKUP(BA3974,API!1:1048576,13,FALSE))),0),2)</f>
        <v>0</v>
      </c>
    </row>
    <row r="3975" spans="18:55" x14ac:dyDescent="0.25">
      <c r="R3975" s="258"/>
      <c r="U3975">
        <f>ROUND(IFERROR(SUM(T3975*(VLOOKUP(S3975,API!1:1048576,13,FALSE))),0),2)</f>
        <v>0</v>
      </c>
      <c r="V3975">
        <f>ROUND(SUMIF(Investionen!A4:A5200,S3975,Investionen!G4:G5200),2)</f>
        <v>0</v>
      </c>
      <c r="BA3975" s="53"/>
      <c r="BB3975" s="53">
        <f>ROUND(SUMIF(Transaktionen!A4:A5200,BA3975,Transaktionen!B4:B5200),8)</f>
        <v>0</v>
      </c>
      <c r="BC3975" s="53">
        <f>ROUND(IFERROR(SUM(BB3975*(VLOOKUP(BA3975,API!1:1048576,13,FALSE))),0),2)</f>
        <v>0</v>
      </c>
    </row>
    <row r="3976" spans="18:55" x14ac:dyDescent="0.25">
      <c r="R3976" s="258"/>
      <c r="U3976">
        <f>ROUND(IFERROR(SUM(T3976*(VLOOKUP(S3976,API!1:1048576,13,FALSE))),0),2)</f>
        <v>0</v>
      </c>
      <c r="V3976">
        <f>ROUND(SUMIF(Investionen!A4:A5200,S3976,Investionen!G4:G5200),2)</f>
        <v>0</v>
      </c>
      <c r="BA3976" s="53"/>
      <c r="BB3976" s="53">
        <f>ROUND(SUMIF(Transaktionen!A4:A5200,BA3976,Transaktionen!B4:B5200),8)</f>
        <v>0</v>
      </c>
      <c r="BC3976" s="53">
        <f>ROUND(IFERROR(SUM(BB3976*(VLOOKUP(BA3976,API!1:1048576,13,FALSE))),0),2)</f>
        <v>0</v>
      </c>
    </row>
    <row r="3977" spans="18:55" x14ac:dyDescent="0.25">
      <c r="R3977" s="258"/>
      <c r="U3977">
        <f>ROUND(IFERROR(SUM(T3977*(VLOOKUP(S3977,API!1:1048576,13,FALSE))),0),2)</f>
        <v>0</v>
      </c>
      <c r="V3977">
        <f>ROUND(SUMIF(Investionen!A4:A5200,S3977,Investionen!G4:G5200),2)</f>
        <v>0</v>
      </c>
      <c r="BA3977" s="53"/>
      <c r="BB3977" s="53">
        <f>ROUND(SUMIF(Transaktionen!A4:A5200,BA3977,Transaktionen!B4:B5200),8)</f>
        <v>0</v>
      </c>
      <c r="BC3977" s="53">
        <f>ROUND(IFERROR(SUM(BB3977*(VLOOKUP(BA3977,API!1:1048576,13,FALSE))),0),2)</f>
        <v>0</v>
      </c>
    </row>
    <row r="3978" spans="18:55" x14ac:dyDescent="0.25">
      <c r="R3978" s="258"/>
      <c r="U3978">
        <f>ROUND(IFERROR(SUM(T3978*(VLOOKUP(S3978,API!1:1048576,13,FALSE))),0),2)</f>
        <v>0</v>
      </c>
      <c r="V3978">
        <f>ROUND(SUMIF(Investionen!A4:A5200,S3978,Investionen!G4:G5200),2)</f>
        <v>0</v>
      </c>
      <c r="BA3978" s="53"/>
      <c r="BB3978" s="53">
        <f>ROUND(SUMIF(Transaktionen!A4:A5200,BA3978,Transaktionen!B4:B5200),8)</f>
        <v>0</v>
      </c>
      <c r="BC3978" s="53">
        <f>ROUND(IFERROR(SUM(BB3978*(VLOOKUP(BA3978,API!1:1048576,13,FALSE))),0),2)</f>
        <v>0</v>
      </c>
    </row>
    <row r="3979" spans="18:55" x14ac:dyDescent="0.25">
      <c r="R3979" s="258"/>
      <c r="U3979">
        <f>ROUND(IFERROR(SUM(T3979*(VLOOKUP(S3979,API!1:1048576,13,FALSE))),0),2)</f>
        <v>0</v>
      </c>
      <c r="V3979">
        <f>ROUND(SUMIF(Investionen!A4:A5200,S3979,Investionen!G4:G5200),2)</f>
        <v>0</v>
      </c>
      <c r="BA3979" s="53"/>
      <c r="BB3979" s="53">
        <f>ROUND(SUMIF(Transaktionen!A4:A5200,BA3979,Transaktionen!B4:B5200),8)</f>
        <v>0</v>
      </c>
      <c r="BC3979" s="53">
        <f>ROUND(IFERROR(SUM(BB3979*(VLOOKUP(BA3979,API!1:1048576,13,FALSE))),0),2)</f>
        <v>0</v>
      </c>
    </row>
    <row r="3980" spans="18:55" x14ac:dyDescent="0.25">
      <c r="R3980" s="258"/>
      <c r="U3980">
        <f>ROUND(IFERROR(SUM(T3980*(VLOOKUP(S3980,API!1:1048576,13,FALSE))),0),2)</f>
        <v>0</v>
      </c>
      <c r="V3980">
        <f>ROUND(SUMIF(Investionen!A4:A5200,S3980,Investionen!G4:G5200),2)</f>
        <v>0</v>
      </c>
      <c r="BA3980" s="53"/>
      <c r="BB3980" s="53">
        <f>ROUND(SUMIF(Transaktionen!A4:A5200,BA3980,Transaktionen!B4:B5200),8)</f>
        <v>0</v>
      </c>
      <c r="BC3980" s="53">
        <f>ROUND(IFERROR(SUM(BB3980*(VLOOKUP(BA3980,API!1:1048576,13,FALSE))),0),2)</f>
        <v>0</v>
      </c>
    </row>
    <row r="3981" spans="18:55" x14ac:dyDescent="0.25">
      <c r="R3981" s="258"/>
      <c r="U3981">
        <f>ROUND(IFERROR(SUM(T3981*(VLOOKUP(S3981,API!1:1048576,13,FALSE))),0),2)</f>
        <v>0</v>
      </c>
      <c r="V3981">
        <f>ROUND(SUMIF(Investionen!A4:A5200,S3981,Investionen!G4:G5200),2)</f>
        <v>0</v>
      </c>
      <c r="BA3981" s="53"/>
      <c r="BB3981" s="53">
        <f>ROUND(SUMIF(Transaktionen!A4:A5200,BA3981,Transaktionen!B4:B5200),8)</f>
        <v>0</v>
      </c>
      <c r="BC3981" s="53">
        <f>ROUND(IFERROR(SUM(BB3981*(VLOOKUP(BA3981,API!1:1048576,13,FALSE))),0),2)</f>
        <v>0</v>
      </c>
    </row>
    <row r="3982" spans="18:55" x14ac:dyDescent="0.25">
      <c r="R3982" s="258"/>
      <c r="U3982">
        <f>ROUND(IFERROR(SUM(T3982*(VLOOKUP(S3982,API!1:1048576,13,FALSE))),0),2)</f>
        <v>0</v>
      </c>
      <c r="V3982">
        <f>ROUND(SUMIF(Investionen!A4:A5200,S3982,Investionen!G4:G5200),2)</f>
        <v>0</v>
      </c>
      <c r="BA3982" s="53"/>
      <c r="BB3982" s="53">
        <f>ROUND(SUMIF(Transaktionen!A4:A5200,BA3982,Transaktionen!B4:B5200),8)</f>
        <v>0</v>
      </c>
      <c r="BC3982" s="53">
        <f>ROUND(IFERROR(SUM(BB3982*(VLOOKUP(BA3982,API!1:1048576,13,FALSE))),0),2)</f>
        <v>0</v>
      </c>
    </row>
    <row r="3983" spans="18:55" x14ac:dyDescent="0.25">
      <c r="R3983" s="258"/>
      <c r="U3983">
        <f>ROUND(IFERROR(SUM(T3983*(VLOOKUP(S3983,API!1:1048576,13,FALSE))),0),2)</f>
        <v>0</v>
      </c>
      <c r="V3983">
        <f>ROUND(SUMIF(Investionen!A4:A5200,S3983,Investionen!G4:G5200),2)</f>
        <v>0</v>
      </c>
      <c r="BA3983" s="53"/>
      <c r="BB3983" s="53">
        <f>ROUND(SUMIF(Transaktionen!A4:A5200,BA3983,Transaktionen!B4:B5200),8)</f>
        <v>0</v>
      </c>
      <c r="BC3983" s="53">
        <f>ROUND(IFERROR(SUM(BB3983*(VLOOKUP(BA3983,API!1:1048576,13,FALSE))),0),2)</f>
        <v>0</v>
      </c>
    </row>
    <row r="3984" spans="18:55" x14ac:dyDescent="0.25">
      <c r="R3984" s="258"/>
      <c r="U3984">
        <f>ROUND(IFERROR(SUM(T3984*(VLOOKUP(S3984,API!1:1048576,13,FALSE))),0),2)</f>
        <v>0</v>
      </c>
      <c r="V3984">
        <f>ROUND(SUMIF(Investionen!A4:A5200,S3984,Investionen!G4:G5200),2)</f>
        <v>0</v>
      </c>
      <c r="BA3984" s="53"/>
      <c r="BB3984" s="53">
        <f>ROUND(SUMIF(Transaktionen!A4:A5200,BA3984,Transaktionen!B4:B5200),8)</f>
        <v>0</v>
      </c>
      <c r="BC3984" s="53">
        <f>ROUND(IFERROR(SUM(BB3984*(VLOOKUP(BA3984,API!1:1048576,13,FALSE))),0),2)</f>
        <v>0</v>
      </c>
    </row>
    <row r="3985" spans="18:55" x14ac:dyDescent="0.25">
      <c r="R3985" s="258"/>
      <c r="U3985">
        <f>ROUND(IFERROR(SUM(T3985*(VLOOKUP(S3985,API!1:1048576,13,FALSE))),0),2)</f>
        <v>0</v>
      </c>
      <c r="V3985">
        <f>ROUND(SUMIF(Investionen!A4:A5200,S3985,Investionen!G4:G5200),2)</f>
        <v>0</v>
      </c>
      <c r="BA3985" s="53"/>
      <c r="BB3985" s="53">
        <f>ROUND(SUMIF(Transaktionen!A4:A5200,BA3985,Transaktionen!B4:B5200),8)</f>
        <v>0</v>
      </c>
      <c r="BC3985" s="53">
        <f>ROUND(IFERROR(SUM(BB3985*(VLOOKUP(BA3985,API!1:1048576,13,FALSE))),0),2)</f>
        <v>0</v>
      </c>
    </row>
    <row r="3986" spans="18:55" x14ac:dyDescent="0.25">
      <c r="R3986" s="258"/>
      <c r="U3986">
        <f>ROUND(IFERROR(SUM(T3986*(VLOOKUP(S3986,API!1:1048576,13,FALSE))),0),2)</f>
        <v>0</v>
      </c>
      <c r="V3986">
        <f>ROUND(SUMIF(Investionen!A4:A5200,S3986,Investionen!G4:G5200),2)</f>
        <v>0</v>
      </c>
      <c r="BA3986" s="53"/>
      <c r="BB3986" s="53">
        <f>ROUND(SUMIF(Transaktionen!A4:A5200,BA3986,Transaktionen!B4:B5200),8)</f>
        <v>0</v>
      </c>
      <c r="BC3986" s="53">
        <f>ROUND(IFERROR(SUM(BB3986*(VLOOKUP(BA3986,API!1:1048576,13,FALSE))),0),2)</f>
        <v>0</v>
      </c>
    </row>
    <row r="3987" spans="18:55" x14ac:dyDescent="0.25">
      <c r="R3987" s="258"/>
      <c r="U3987">
        <f>ROUND(IFERROR(SUM(T3987*(VLOOKUP(S3987,API!1:1048576,13,FALSE))),0),2)</f>
        <v>0</v>
      </c>
      <c r="V3987">
        <f>ROUND(SUMIF(Investionen!A4:A5200,S3987,Investionen!G4:G5200),2)</f>
        <v>0</v>
      </c>
      <c r="BA3987" s="53"/>
      <c r="BB3987" s="53">
        <f>ROUND(SUMIF(Transaktionen!A4:A5200,BA3987,Transaktionen!B4:B5200),8)</f>
        <v>0</v>
      </c>
      <c r="BC3987" s="53">
        <f>ROUND(IFERROR(SUM(BB3987*(VLOOKUP(BA3987,API!1:1048576,13,FALSE))),0),2)</f>
        <v>0</v>
      </c>
    </row>
    <row r="3988" spans="18:55" x14ac:dyDescent="0.25">
      <c r="R3988" s="258"/>
      <c r="U3988">
        <f>ROUND(IFERROR(SUM(T3988*(VLOOKUP(S3988,API!1:1048576,13,FALSE))),0),2)</f>
        <v>0</v>
      </c>
      <c r="V3988">
        <f>ROUND(SUMIF(Investionen!A4:A5200,S3988,Investionen!G4:G5200),2)</f>
        <v>0</v>
      </c>
      <c r="BA3988" s="53"/>
      <c r="BB3988" s="53">
        <f>ROUND(SUMIF(Transaktionen!A4:A5200,BA3988,Transaktionen!B4:B5200),8)</f>
        <v>0</v>
      </c>
      <c r="BC3988" s="53">
        <f>ROUND(IFERROR(SUM(BB3988*(VLOOKUP(BA3988,API!1:1048576,13,FALSE))),0),2)</f>
        <v>0</v>
      </c>
    </row>
    <row r="3989" spans="18:55" x14ac:dyDescent="0.25">
      <c r="R3989" s="258"/>
      <c r="U3989">
        <f>ROUND(IFERROR(SUM(T3989*(VLOOKUP(S3989,API!1:1048576,13,FALSE))),0),2)</f>
        <v>0</v>
      </c>
      <c r="V3989">
        <f>ROUND(SUMIF(Investionen!A4:A5200,S3989,Investionen!G4:G5200),2)</f>
        <v>0</v>
      </c>
      <c r="BA3989" s="53"/>
      <c r="BB3989" s="53">
        <f>ROUND(SUMIF(Transaktionen!A4:A5200,BA3989,Transaktionen!B4:B5200),8)</f>
        <v>0</v>
      </c>
      <c r="BC3989" s="53">
        <f>ROUND(IFERROR(SUM(BB3989*(VLOOKUP(BA3989,API!1:1048576,13,FALSE))),0),2)</f>
        <v>0</v>
      </c>
    </row>
    <row r="3990" spans="18:55" x14ac:dyDescent="0.25">
      <c r="R3990" s="258"/>
      <c r="U3990">
        <f>ROUND(IFERROR(SUM(T3990*(VLOOKUP(S3990,API!1:1048576,13,FALSE))),0),2)</f>
        <v>0</v>
      </c>
      <c r="V3990">
        <f>ROUND(SUMIF(Investionen!A4:A5200,S3990,Investionen!G4:G5200),2)</f>
        <v>0</v>
      </c>
      <c r="BA3990" s="53"/>
      <c r="BB3990" s="53">
        <f>ROUND(SUMIF(Transaktionen!A4:A5200,BA3990,Transaktionen!B4:B5200),8)</f>
        <v>0</v>
      </c>
      <c r="BC3990" s="53">
        <f>ROUND(IFERROR(SUM(BB3990*(VLOOKUP(BA3990,API!1:1048576,13,FALSE))),0),2)</f>
        <v>0</v>
      </c>
    </row>
    <row r="3991" spans="18:55" x14ac:dyDescent="0.25">
      <c r="R3991" s="258"/>
      <c r="U3991">
        <f>ROUND(IFERROR(SUM(T3991*(VLOOKUP(S3991,API!1:1048576,13,FALSE))),0),2)</f>
        <v>0</v>
      </c>
      <c r="V3991">
        <f>ROUND(SUMIF(Investionen!A4:A5200,S3991,Investionen!G4:G5200),2)</f>
        <v>0</v>
      </c>
      <c r="BA3991" s="53"/>
      <c r="BB3991" s="53">
        <f>ROUND(SUMIF(Transaktionen!A4:A5200,BA3991,Transaktionen!B4:B5200),8)</f>
        <v>0</v>
      </c>
      <c r="BC3991" s="53">
        <f>ROUND(IFERROR(SUM(BB3991*(VLOOKUP(BA3991,API!1:1048576,13,FALSE))),0),2)</f>
        <v>0</v>
      </c>
    </row>
    <row r="3992" spans="18:55" x14ac:dyDescent="0.25">
      <c r="R3992" s="258"/>
      <c r="U3992">
        <f>ROUND(IFERROR(SUM(T3992*(VLOOKUP(S3992,API!1:1048576,13,FALSE))),0),2)</f>
        <v>0</v>
      </c>
      <c r="V3992">
        <f>ROUND(SUMIF(Investionen!A4:A5200,S3992,Investionen!G4:G5200),2)</f>
        <v>0</v>
      </c>
      <c r="BA3992" s="53"/>
      <c r="BB3992" s="53">
        <f>ROUND(SUMIF(Transaktionen!A4:A5200,BA3992,Transaktionen!B4:B5200),8)</f>
        <v>0</v>
      </c>
      <c r="BC3992" s="53">
        <f>ROUND(IFERROR(SUM(BB3992*(VLOOKUP(BA3992,API!1:1048576,13,FALSE))),0),2)</f>
        <v>0</v>
      </c>
    </row>
    <row r="3993" spans="18:55" x14ac:dyDescent="0.25">
      <c r="R3993" s="258"/>
      <c r="U3993">
        <f>ROUND(IFERROR(SUM(T3993*(VLOOKUP(S3993,API!1:1048576,13,FALSE))),0),2)</f>
        <v>0</v>
      </c>
      <c r="V3993">
        <f>ROUND(SUMIF(Investionen!A4:A5200,S3993,Investionen!G4:G5200),2)</f>
        <v>0</v>
      </c>
      <c r="BA3993" s="53"/>
      <c r="BB3993" s="53">
        <f>ROUND(SUMIF(Transaktionen!A4:A5200,BA3993,Transaktionen!B4:B5200),8)</f>
        <v>0</v>
      </c>
      <c r="BC3993" s="53">
        <f>ROUND(IFERROR(SUM(BB3993*(VLOOKUP(BA3993,API!1:1048576,13,FALSE))),0),2)</f>
        <v>0</v>
      </c>
    </row>
    <row r="3994" spans="18:55" x14ac:dyDescent="0.25">
      <c r="R3994" s="258"/>
      <c r="U3994">
        <f>ROUND(IFERROR(SUM(T3994*(VLOOKUP(S3994,API!1:1048576,13,FALSE))),0),2)</f>
        <v>0</v>
      </c>
      <c r="V3994">
        <f>ROUND(SUMIF(Investionen!A4:A5200,S3994,Investionen!G4:G5200),2)</f>
        <v>0</v>
      </c>
      <c r="BA3994" s="53"/>
      <c r="BB3994" s="53">
        <f>ROUND(SUMIF(Transaktionen!A4:A5200,BA3994,Transaktionen!B4:B5200),8)</f>
        <v>0</v>
      </c>
      <c r="BC3994" s="53">
        <f>ROUND(IFERROR(SUM(BB3994*(VLOOKUP(BA3994,API!1:1048576,13,FALSE))),0),2)</f>
        <v>0</v>
      </c>
    </row>
    <row r="3995" spans="18:55" x14ac:dyDescent="0.25">
      <c r="R3995" s="258"/>
      <c r="U3995">
        <f>ROUND(IFERROR(SUM(T3995*(VLOOKUP(S3995,API!1:1048576,13,FALSE))),0),2)</f>
        <v>0</v>
      </c>
      <c r="V3995">
        <f>ROUND(SUMIF(Investionen!A4:A5200,S3995,Investionen!G4:G5200),2)</f>
        <v>0</v>
      </c>
      <c r="BA3995" s="53"/>
      <c r="BB3995" s="53">
        <f>ROUND(SUMIF(Transaktionen!A4:A5200,BA3995,Transaktionen!B4:B5200),8)</f>
        <v>0</v>
      </c>
      <c r="BC3995" s="53">
        <f>ROUND(IFERROR(SUM(BB3995*(VLOOKUP(BA3995,API!1:1048576,13,FALSE))),0),2)</f>
        <v>0</v>
      </c>
    </row>
    <row r="3996" spans="18:55" x14ac:dyDescent="0.25">
      <c r="R3996" s="258"/>
      <c r="U3996">
        <f>ROUND(IFERROR(SUM(T3996*(VLOOKUP(S3996,API!1:1048576,13,FALSE))),0),2)</f>
        <v>0</v>
      </c>
      <c r="V3996">
        <f>ROUND(SUMIF(Investionen!A4:A5200,S3996,Investionen!G4:G5200),2)</f>
        <v>0</v>
      </c>
      <c r="BA3996" s="53"/>
      <c r="BB3996" s="53">
        <f>ROUND(SUMIF(Transaktionen!A4:A5200,BA3996,Transaktionen!B4:B5200),8)</f>
        <v>0</v>
      </c>
      <c r="BC3996" s="53">
        <f>ROUND(IFERROR(SUM(BB3996*(VLOOKUP(BA3996,API!1:1048576,13,FALSE))),0),2)</f>
        <v>0</v>
      </c>
    </row>
    <row r="3997" spans="18:55" x14ac:dyDescent="0.25">
      <c r="R3997" s="258"/>
      <c r="U3997">
        <f>ROUND(IFERROR(SUM(T3997*(VLOOKUP(S3997,API!1:1048576,13,FALSE))),0),2)</f>
        <v>0</v>
      </c>
      <c r="V3997">
        <f>ROUND(SUMIF(Investionen!A4:A5200,S3997,Investionen!G4:G5200),2)</f>
        <v>0</v>
      </c>
      <c r="BA3997" s="53"/>
      <c r="BB3997" s="53">
        <f>ROUND(SUMIF(Transaktionen!A4:A5200,BA3997,Transaktionen!B4:B5200),8)</f>
        <v>0</v>
      </c>
      <c r="BC3997" s="53">
        <f>ROUND(IFERROR(SUM(BB3997*(VLOOKUP(BA3997,API!1:1048576,13,FALSE))),0),2)</f>
        <v>0</v>
      </c>
    </row>
    <row r="3998" spans="18:55" x14ac:dyDescent="0.25">
      <c r="R3998" s="258"/>
      <c r="U3998">
        <f>ROUND(IFERROR(SUM(T3998*(VLOOKUP(S3998,API!1:1048576,13,FALSE))),0),2)</f>
        <v>0</v>
      </c>
      <c r="V3998">
        <f>ROUND(SUMIF(Investionen!A4:A5200,S3998,Investionen!G4:G5200),2)</f>
        <v>0</v>
      </c>
      <c r="BA3998" s="53"/>
      <c r="BB3998" s="53">
        <f>ROUND(SUMIF(Transaktionen!A4:A5200,BA3998,Transaktionen!B4:B5200),8)</f>
        <v>0</v>
      </c>
      <c r="BC3998" s="53">
        <f>ROUND(IFERROR(SUM(BB3998*(VLOOKUP(BA3998,API!1:1048576,13,FALSE))),0),2)</f>
        <v>0</v>
      </c>
    </row>
    <row r="3999" spans="18:55" x14ac:dyDescent="0.25">
      <c r="R3999" s="258"/>
      <c r="U3999">
        <f>ROUND(IFERROR(SUM(T3999*(VLOOKUP(S3999,API!1:1048576,13,FALSE))),0),2)</f>
        <v>0</v>
      </c>
      <c r="V3999">
        <f>ROUND(SUMIF(Investionen!A4:A5200,S3999,Investionen!G4:G5200),2)</f>
        <v>0</v>
      </c>
      <c r="BA3999" s="53"/>
      <c r="BB3999" s="53">
        <f>ROUND(SUMIF(Transaktionen!A4:A5200,BA3999,Transaktionen!B4:B5200),8)</f>
        <v>0</v>
      </c>
      <c r="BC3999" s="53">
        <f>ROUND(IFERROR(SUM(BB3999*(VLOOKUP(BA3999,API!1:1048576,13,FALSE))),0),2)</f>
        <v>0</v>
      </c>
    </row>
    <row r="4000" spans="18:55" x14ac:dyDescent="0.25">
      <c r="R4000" s="258"/>
      <c r="U4000">
        <f>ROUND(IFERROR(SUM(T4000*(VLOOKUP(S4000,API!1:1048576,13,FALSE))),0),2)</f>
        <v>0</v>
      </c>
      <c r="V4000">
        <f>ROUND(SUMIF(Investionen!A4:A5200,S4000,Investionen!G4:G5200),2)</f>
        <v>0</v>
      </c>
      <c r="BA4000" s="53"/>
      <c r="BB4000" s="53">
        <f>ROUND(SUMIF(Transaktionen!A4:A5200,BA4000,Transaktionen!B4:B5200),8)</f>
        <v>0</v>
      </c>
      <c r="BC4000" s="53">
        <f>ROUND(IFERROR(SUM(BB4000*(VLOOKUP(BA4000,API!1:1048576,13,FALSE))),0),2)</f>
        <v>0</v>
      </c>
    </row>
    <row r="4001" spans="18:55" x14ac:dyDescent="0.25">
      <c r="R4001" s="258"/>
      <c r="U4001">
        <f>ROUND(IFERROR(SUM(T4001*(VLOOKUP(S4001,API!1:1048576,13,FALSE))),0),2)</f>
        <v>0</v>
      </c>
      <c r="V4001">
        <f>ROUND(SUMIF(Investionen!A4:A5200,S4001,Investionen!G4:G5200),2)</f>
        <v>0</v>
      </c>
      <c r="BA4001" s="53"/>
      <c r="BB4001" s="53">
        <f>ROUND(SUMIF(Transaktionen!A4:A5200,BA4001,Transaktionen!B4:B5200),8)</f>
        <v>0</v>
      </c>
      <c r="BC4001" s="53">
        <f>ROUND(IFERROR(SUM(BB4001*(VLOOKUP(BA4001,API!1:1048576,13,FALSE))),0),2)</f>
        <v>0</v>
      </c>
    </row>
    <row r="4002" spans="18:55" x14ac:dyDescent="0.25">
      <c r="R4002" s="258"/>
      <c r="U4002">
        <f>ROUND(IFERROR(SUM(T4002*(VLOOKUP(S4002,API!1:1048576,13,FALSE))),0),2)</f>
        <v>0</v>
      </c>
      <c r="V4002">
        <f>ROUND(SUMIF(Investionen!A4:A5200,S4002,Investionen!G4:G5200),2)</f>
        <v>0</v>
      </c>
      <c r="BA4002" s="53"/>
      <c r="BB4002" s="53">
        <f>ROUND(SUMIF(Transaktionen!A4:A5200,BA4002,Transaktionen!B4:B5200),8)</f>
        <v>0</v>
      </c>
      <c r="BC4002" s="53">
        <f>ROUND(IFERROR(SUM(BB4002*(VLOOKUP(BA4002,API!1:1048576,13,FALSE))),0),2)</f>
        <v>0</v>
      </c>
    </row>
    <row r="4003" spans="18:55" x14ac:dyDescent="0.25">
      <c r="R4003" s="258"/>
      <c r="U4003">
        <f>ROUND(IFERROR(SUM(T4003*(VLOOKUP(S4003,API!1:1048576,13,FALSE))),0),2)</f>
        <v>0</v>
      </c>
      <c r="V4003">
        <f>ROUND(SUMIF(Investionen!A4:A5200,S4003,Investionen!G4:G5200),2)</f>
        <v>0</v>
      </c>
      <c r="BA4003" s="53"/>
      <c r="BB4003" s="53">
        <f>ROUND(SUMIF(Transaktionen!A4:A5200,BA4003,Transaktionen!B4:B5200),8)</f>
        <v>0</v>
      </c>
      <c r="BC4003" s="53">
        <f>ROUND(IFERROR(SUM(BB4003*(VLOOKUP(BA4003,API!1:1048576,13,FALSE))),0),2)</f>
        <v>0</v>
      </c>
    </row>
    <row r="4004" spans="18:55" x14ac:dyDescent="0.25">
      <c r="R4004" s="258"/>
      <c r="U4004">
        <f>ROUND(IFERROR(SUM(T4004*(VLOOKUP(S4004,API!1:1048576,13,FALSE))),0),2)</f>
        <v>0</v>
      </c>
      <c r="V4004">
        <f>ROUND(SUMIF(Investionen!A4:A5200,S4004,Investionen!G4:G5200),2)</f>
        <v>0</v>
      </c>
      <c r="BA4004" s="53"/>
      <c r="BB4004" s="53">
        <f>ROUND(SUMIF(Transaktionen!A4:A5200,BA4004,Transaktionen!B4:B5200),8)</f>
        <v>0</v>
      </c>
      <c r="BC4004" s="53">
        <f>ROUND(IFERROR(SUM(BB4004*(VLOOKUP(BA4004,API!1:1048576,13,FALSE))),0),2)</f>
        <v>0</v>
      </c>
    </row>
    <row r="4005" spans="18:55" x14ac:dyDescent="0.25">
      <c r="R4005" s="258"/>
      <c r="U4005">
        <f>ROUND(IFERROR(SUM(T4005*(VLOOKUP(S4005,API!1:1048576,13,FALSE))),0),2)</f>
        <v>0</v>
      </c>
      <c r="V4005">
        <f>ROUND(SUMIF(Investionen!A4:A5200,S4005,Investionen!G4:G5200),2)</f>
        <v>0</v>
      </c>
      <c r="BA4005" s="53"/>
      <c r="BB4005" s="53">
        <f>ROUND(SUMIF(Transaktionen!A4:A5200,BA4005,Transaktionen!B4:B5200),8)</f>
        <v>0</v>
      </c>
      <c r="BC4005" s="53">
        <f>ROUND(IFERROR(SUM(BB4005*(VLOOKUP(BA4005,API!1:1048576,13,FALSE))),0),2)</f>
        <v>0</v>
      </c>
    </row>
    <row r="4006" spans="18:55" x14ac:dyDescent="0.25">
      <c r="R4006" s="258"/>
      <c r="U4006">
        <f>ROUND(IFERROR(SUM(T4006*(VLOOKUP(S4006,API!1:1048576,13,FALSE))),0),2)</f>
        <v>0</v>
      </c>
      <c r="V4006">
        <f>ROUND(SUMIF(Investionen!A4:A5200,S4006,Investionen!G4:G5200),2)</f>
        <v>0</v>
      </c>
      <c r="BA4006" s="53"/>
      <c r="BB4006" s="53">
        <f>ROUND(SUMIF(Transaktionen!A4:A5200,BA4006,Transaktionen!B4:B5200),8)</f>
        <v>0</v>
      </c>
      <c r="BC4006" s="53">
        <f>ROUND(IFERROR(SUM(BB4006*(VLOOKUP(BA4006,API!1:1048576,13,FALSE))),0),2)</f>
        <v>0</v>
      </c>
    </row>
    <row r="4007" spans="18:55" x14ac:dyDescent="0.25">
      <c r="R4007" s="258"/>
      <c r="U4007">
        <f>ROUND(IFERROR(SUM(T4007*(VLOOKUP(S4007,API!1:1048576,13,FALSE))),0),2)</f>
        <v>0</v>
      </c>
      <c r="V4007">
        <f>ROUND(SUMIF(Investionen!A4:A5200,S4007,Investionen!G4:G5200),2)</f>
        <v>0</v>
      </c>
      <c r="BA4007" s="53"/>
      <c r="BB4007" s="53">
        <f>ROUND(SUMIF(Transaktionen!A4:A5200,BA4007,Transaktionen!B4:B5200),8)</f>
        <v>0</v>
      </c>
      <c r="BC4007" s="53">
        <f>ROUND(IFERROR(SUM(BB4007*(VLOOKUP(BA4007,API!1:1048576,13,FALSE))),0),2)</f>
        <v>0</v>
      </c>
    </row>
    <row r="4008" spans="18:55" x14ac:dyDescent="0.25">
      <c r="R4008" s="258"/>
      <c r="U4008">
        <f>ROUND(IFERROR(SUM(T4008*(VLOOKUP(S4008,API!1:1048576,13,FALSE))),0),2)</f>
        <v>0</v>
      </c>
      <c r="V4008">
        <f>ROUND(SUMIF(Investionen!A4:A5200,S4008,Investionen!G4:G5200),2)</f>
        <v>0</v>
      </c>
      <c r="BA4008" s="53"/>
      <c r="BB4008" s="53">
        <f>ROUND(SUMIF(Transaktionen!A4:A5200,BA4008,Transaktionen!B4:B5200),8)</f>
        <v>0</v>
      </c>
      <c r="BC4008" s="53">
        <f>ROUND(IFERROR(SUM(BB4008*(VLOOKUP(BA4008,API!1:1048576,13,FALSE))),0),2)</f>
        <v>0</v>
      </c>
    </row>
    <row r="4009" spans="18:55" x14ac:dyDescent="0.25">
      <c r="R4009" s="258"/>
      <c r="U4009">
        <f>ROUND(IFERROR(SUM(T4009*(VLOOKUP(S4009,API!1:1048576,13,FALSE))),0),2)</f>
        <v>0</v>
      </c>
      <c r="V4009">
        <f>ROUND(SUMIF(Investionen!A4:A5200,S4009,Investionen!G4:G5200),2)</f>
        <v>0</v>
      </c>
      <c r="BA4009" s="53"/>
      <c r="BB4009" s="53">
        <f>ROUND(SUMIF(Transaktionen!A4:A5200,BA4009,Transaktionen!B4:B5200),8)</f>
        <v>0</v>
      </c>
      <c r="BC4009" s="53">
        <f>ROUND(IFERROR(SUM(BB4009*(VLOOKUP(BA4009,API!1:1048576,13,FALSE))),0),2)</f>
        <v>0</v>
      </c>
    </row>
    <row r="4010" spans="18:55" x14ac:dyDescent="0.25">
      <c r="R4010" s="258"/>
      <c r="U4010">
        <f>ROUND(IFERROR(SUM(T4010*(VLOOKUP(S4010,API!1:1048576,13,FALSE))),0),2)</f>
        <v>0</v>
      </c>
      <c r="V4010">
        <f>ROUND(SUMIF(Investionen!A4:A5200,S4010,Investionen!G4:G5200),2)</f>
        <v>0</v>
      </c>
      <c r="BA4010" s="53"/>
      <c r="BB4010" s="53">
        <f>ROUND(SUMIF(Transaktionen!A4:A5200,BA4010,Transaktionen!B4:B5200),8)</f>
        <v>0</v>
      </c>
      <c r="BC4010" s="53">
        <f>ROUND(IFERROR(SUM(BB4010*(VLOOKUP(BA4010,API!1:1048576,13,FALSE))),0),2)</f>
        <v>0</v>
      </c>
    </row>
    <row r="4011" spans="18:55" x14ac:dyDescent="0.25">
      <c r="R4011" s="258"/>
      <c r="U4011">
        <f>ROUND(IFERROR(SUM(T4011*(VLOOKUP(S4011,API!1:1048576,13,FALSE))),0),2)</f>
        <v>0</v>
      </c>
      <c r="V4011">
        <f>ROUND(SUMIF(Investionen!A4:A5200,S4011,Investionen!G4:G5200),2)</f>
        <v>0</v>
      </c>
      <c r="BA4011" s="53"/>
      <c r="BB4011" s="53">
        <f>ROUND(SUMIF(Transaktionen!A4:A5200,BA4011,Transaktionen!B4:B5200),8)</f>
        <v>0</v>
      </c>
      <c r="BC4011" s="53">
        <f>ROUND(IFERROR(SUM(BB4011*(VLOOKUP(BA4011,API!1:1048576,13,FALSE))),0),2)</f>
        <v>0</v>
      </c>
    </row>
    <row r="4012" spans="18:55" x14ac:dyDescent="0.25">
      <c r="R4012" s="258"/>
      <c r="U4012">
        <f>ROUND(IFERROR(SUM(T4012*(VLOOKUP(S4012,API!1:1048576,13,FALSE))),0),2)</f>
        <v>0</v>
      </c>
      <c r="V4012">
        <f>ROUND(SUMIF(Investionen!A4:A5200,S4012,Investionen!G4:G5200),2)</f>
        <v>0</v>
      </c>
      <c r="BA4012" s="53"/>
      <c r="BB4012" s="53">
        <f>ROUND(SUMIF(Transaktionen!A4:A5200,BA4012,Transaktionen!B4:B5200),8)</f>
        <v>0</v>
      </c>
      <c r="BC4012" s="53">
        <f>ROUND(IFERROR(SUM(BB4012*(VLOOKUP(BA4012,API!1:1048576,13,FALSE))),0),2)</f>
        <v>0</v>
      </c>
    </row>
    <row r="4013" spans="18:55" x14ac:dyDescent="0.25">
      <c r="R4013" s="258"/>
      <c r="U4013">
        <f>ROUND(IFERROR(SUM(T4013*(VLOOKUP(S4013,API!1:1048576,13,FALSE))),0),2)</f>
        <v>0</v>
      </c>
      <c r="V4013">
        <f>ROUND(SUMIF(Investionen!A4:A5200,S4013,Investionen!G4:G5200),2)</f>
        <v>0</v>
      </c>
      <c r="BA4013" s="53"/>
      <c r="BB4013" s="53">
        <f>ROUND(SUMIF(Transaktionen!A4:A5200,BA4013,Transaktionen!B4:B5200),8)</f>
        <v>0</v>
      </c>
      <c r="BC4013" s="53">
        <f>ROUND(IFERROR(SUM(BB4013*(VLOOKUP(BA4013,API!1:1048576,13,FALSE))),0),2)</f>
        <v>0</v>
      </c>
    </row>
    <row r="4014" spans="18:55" x14ac:dyDescent="0.25">
      <c r="R4014" s="258"/>
      <c r="U4014">
        <f>ROUND(IFERROR(SUM(T4014*(VLOOKUP(S4014,API!1:1048576,13,FALSE))),0),2)</f>
        <v>0</v>
      </c>
      <c r="V4014">
        <f>ROUND(SUMIF(Investionen!A4:A5200,S4014,Investionen!G4:G5200),2)</f>
        <v>0</v>
      </c>
      <c r="BA4014" s="53"/>
      <c r="BB4014" s="53">
        <f>ROUND(SUMIF(Transaktionen!A4:A5200,BA4014,Transaktionen!B4:B5200),8)</f>
        <v>0</v>
      </c>
      <c r="BC4014" s="53">
        <f>ROUND(IFERROR(SUM(BB4014*(VLOOKUP(BA4014,API!1:1048576,13,FALSE))),0),2)</f>
        <v>0</v>
      </c>
    </row>
    <row r="4015" spans="18:55" x14ac:dyDescent="0.25">
      <c r="R4015" s="258"/>
      <c r="U4015">
        <f>ROUND(IFERROR(SUM(T4015*(VLOOKUP(S4015,API!1:1048576,13,FALSE))),0),2)</f>
        <v>0</v>
      </c>
      <c r="V4015">
        <f>ROUND(SUMIF(Investionen!A4:A5200,S4015,Investionen!G4:G5200),2)</f>
        <v>0</v>
      </c>
      <c r="BA4015" s="53"/>
      <c r="BB4015" s="53">
        <f>ROUND(SUMIF(Transaktionen!A4:A5200,BA4015,Transaktionen!B4:B5200),8)</f>
        <v>0</v>
      </c>
      <c r="BC4015" s="53">
        <f>ROUND(IFERROR(SUM(BB4015*(VLOOKUP(BA4015,API!1:1048576,13,FALSE))),0),2)</f>
        <v>0</v>
      </c>
    </row>
    <row r="4016" spans="18:55" x14ac:dyDescent="0.25">
      <c r="R4016" s="258"/>
      <c r="U4016">
        <f>ROUND(IFERROR(SUM(T4016*(VLOOKUP(S4016,API!1:1048576,13,FALSE))),0),2)</f>
        <v>0</v>
      </c>
      <c r="V4016">
        <f>ROUND(SUMIF(Investionen!A4:A5200,S4016,Investionen!G4:G5200),2)</f>
        <v>0</v>
      </c>
      <c r="BA4016" s="53"/>
      <c r="BB4016" s="53">
        <f>ROUND(SUMIF(Transaktionen!A4:A5200,BA4016,Transaktionen!B4:B5200),8)</f>
        <v>0</v>
      </c>
      <c r="BC4016" s="53">
        <f>ROUND(IFERROR(SUM(BB4016*(VLOOKUP(BA4016,API!1:1048576,13,FALSE))),0),2)</f>
        <v>0</v>
      </c>
    </row>
    <row r="4017" spans="18:55" x14ac:dyDescent="0.25">
      <c r="R4017" s="258"/>
      <c r="U4017">
        <f>ROUND(IFERROR(SUM(T4017*(VLOOKUP(S4017,API!1:1048576,13,FALSE))),0),2)</f>
        <v>0</v>
      </c>
      <c r="V4017">
        <f>ROUND(SUMIF(Investionen!A4:A5200,S4017,Investionen!G4:G5200),2)</f>
        <v>0</v>
      </c>
      <c r="BA4017" s="53"/>
      <c r="BB4017" s="53">
        <f>ROUND(SUMIF(Transaktionen!A4:A5200,BA4017,Transaktionen!B4:B5200),8)</f>
        <v>0</v>
      </c>
      <c r="BC4017" s="53">
        <f>ROUND(IFERROR(SUM(BB4017*(VLOOKUP(BA4017,API!1:1048576,13,FALSE))),0),2)</f>
        <v>0</v>
      </c>
    </row>
    <row r="4018" spans="18:55" x14ac:dyDescent="0.25">
      <c r="R4018" s="258"/>
      <c r="U4018">
        <f>ROUND(IFERROR(SUM(T4018*(VLOOKUP(S4018,API!1:1048576,13,FALSE))),0),2)</f>
        <v>0</v>
      </c>
      <c r="V4018">
        <f>ROUND(SUMIF(Investionen!A4:A5200,S4018,Investionen!G4:G5200),2)</f>
        <v>0</v>
      </c>
      <c r="BA4018" s="53"/>
      <c r="BB4018" s="53">
        <f>ROUND(SUMIF(Transaktionen!A4:A5200,BA4018,Transaktionen!B4:B5200),8)</f>
        <v>0</v>
      </c>
      <c r="BC4018" s="53">
        <f>ROUND(IFERROR(SUM(BB4018*(VLOOKUP(BA4018,API!1:1048576,13,FALSE))),0),2)</f>
        <v>0</v>
      </c>
    </row>
    <row r="4019" spans="18:55" x14ac:dyDescent="0.25">
      <c r="R4019" s="258"/>
      <c r="U4019">
        <f>ROUND(IFERROR(SUM(T4019*(VLOOKUP(S4019,API!1:1048576,13,FALSE))),0),2)</f>
        <v>0</v>
      </c>
      <c r="V4019">
        <f>ROUND(SUMIF(Investionen!A4:A5200,S4019,Investionen!G4:G5200),2)</f>
        <v>0</v>
      </c>
      <c r="BA4019" s="53"/>
      <c r="BB4019" s="53">
        <f>ROUND(SUMIF(Transaktionen!A4:A5200,BA4019,Transaktionen!B4:B5200),8)</f>
        <v>0</v>
      </c>
      <c r="BC4019" s="53">
        <f>ROUND(IFERROR(SUM(BB4019*(VLOOKUP(BA4019,API!1:1048576,13,FALSE))),0),2)</f>
        <v>0</v>
      </c>
    </row>
    <row r="4020" spans="18:55" x14ac:dyDescent="0.25">
      <c r="R4020" s="258"/>
      <c r="U4020">
        <f>ROUND(IFERROR(SUM(T4020*(VLOOKUP(S4020,API!1:1048576,13,FALSE))),0),2)</f>
        <v>0</v>
      </c>
      <c r="V4020">
        <f>ROUND(SUMIF(Investionen!A4:A5200,S4020,Investionen!G4:G5200),2)</f>
        <v>0</v>
      </c>
      <c r="BA4020" s="53"/>
      <c r="BB4020" s="53">
        <f>ROUND(SUMIF(Transaktionen!A4:A5200,BA4020,Transaktionen!B4:B5200),8)</f>
        <v>0</v>
      </c>
      <c r="BC4020" s="53">
        <f>ROUND(IFERROR(SUM(BB4020*(VLOOKUP(BA4020,API!1:1048576,13,FALSE))),0),2)</f>
        <v>0</v>
      </c>
    </row>
    <row r="4021" spans="18:55" x14ac:dyDescent="0.25">
      <c r="R4021" s="258"/>
      <c r="U4021">
        <f>ROUND(IFERROR(SUM(T4021*(VLOOKUP(S4021,API!1:1048576,13,FALSE))),0),2)</f>
        <v>0</v>
      </c>
      <c r="V4021">
        <f>ROUND(SUMIF(Investionen!A4:A5200,S4021,Investionen!G4:G5200),2)</f>
        <v>0</v>
      </c>
      <c r="BA4021" s="53"/>
      <c r="BB4021" s="53">
        <f>ROUND(SUMIF(Transaktionen!A4:A5200,BA4021,Transaktionen!B4:B5200),8)</f>
        <v>0</v>
      </c>
      <c r="BC4021" s="53">
        <f>ROUND(IFERROR(SUM(BB4021*(VLOOKUP(BA4021,API!1:1048576,13,FALSE))),0),2)</f>
        <v>0</v>
      </c>
    </row>
    <row r="4022" spans="18:55" x14ac:dyDescent="0.25">
      <c r="R4022" s="258"/>
      <c r="U4022">
        <f>ROUND(IFERROR(SUM(T4022*(VLOOKUP(S4022,API!1:1048576,13,FALSE))),0),2)</f>
        <v>0</v>
      </c>
      <c r="V4022">
        <f>ROUND(SUMIF(Investionen!A4:A5200,S4022,Investionen!G4:G5200),2)</f>
        <v>0</v>
      </c>
      <c r="BA4022" s="53"/>
      <c r="BB4022" s="53">
        <f>ROUND(SUMIF(Transaktionen!A4:A5200,BA4022,Transaktionen!B4:B5200),8)</f>
        <v>0</v>
      </c>
      <c r="BC4022" s="53">
        <f>ROUND(IFERROR(SUM(BB4022*(VLOOKUP(BA4022,API!1:1048576,13,FALSE))),0),2)</f>
        <v>0</v>
      </c>
    </row>
    <row r="4023" spans="18:55" x14ac:dyDescent="0.25">
      <c r="R4023" s="258"/>
      <c r="U4023">
        <f>ROUND(IFERROR(SUM(T4023*(VLOOKUP(S4023,API!1:1048576,13,FALSE))),0),2)</f>
        <v>0</v>
      </c>
      <c r="V4023">
        <f>ROUND(SUMIF(Investionen!A4:A5200,S4023,Investionen!G4:G5200),2)</f>
        <v>0</v>
      </c>
      <c r="BA4023" s="53"/>
      <c r="BB4023" s="53">
        <f>ROUND(SUMIF(Transaktionen!A4:A5200,BA4023,Transaktionen!B4:B5200),8)</f>
        <v>0</v>
      </c>
      <c r="BC4023" s="53">
        <f>ROUND(IFERROR(SUM(BB4023*(VLOOKUP(BA4023,API!1:1048576,13,FALSE))),0),2)</f>
        <v>0</v>
      </c>
    </row>
    <row r="4024" spans="18:55" x14ac:dyDescent="0.25">
      <c r="R4024" s="258"/>
      <c r="U4024">
        <f>ROUND(IFERROR(SUM(T4024*(VLOOKUP(S4024,API!1:1048576,13,FALSE))),0),2)</f>
        <v>0</v>
      </c>
      <c r="V4024">
        <f>ROUND(SUMIF(Investionen!A4:A5200,S4024,Investionen!G4:G5200),2)</f>
        <v>0</v>
      </c>
      <c r="BA4024" s="53"/>
      <c r="BB4024" s="53">
        <f>ROUND(SUMIF(Transaktionen!A4:A5200,BA4024,Transaktionen!B4:B5200),8)</f>
        <v>0</v>
      </c>
      <c r="BC4024" s="53">
        <f>ROUND(IFERROR(SUM(BB4024*(VLOOKUP(BA4024,API!1:1048576,13,FALSE))),0),2)</f>
        <v>0</v>
      </c>
    </row>
    <row r="4025" spans="18:55" x14ac:dyDescent="0.25">
      <c r="R4025" s="258"/>
      <c r="U4025">
        <f>ROUND(IFERROR(SUM(T4025*(VLOOKUP(S4025,API!1:1048576,13,FALSE))),0),2)</f>
        <v>0</v>
      </c>
      <c r="V4025">
        <f>ROUND(SUMIF(Investionen!A4:A5200,S4025,Investionen!G4:G5200),2)</f>
        <v>0</v>
      </c>
      <c r="BA4025" s="53"/>
      <c r="BB4025" s="53">
        <f>ROUND(SUMIF(Transaktionen!A4:A5200,BA4025,Transaktionen!B4:B5200),8)</f>
        <v>0</v>
      </c>
      <c r="BC4025" s="53">
        <f>ROUND(IFERROR(SUM(BB4025*(VLOOKUP(BA4025,API!1:1048576,13,FALSE))),0),2)</f>
        <v>0</v>
      </c>
    </row>
    <row r="4026" spans="18:55" x14ac:dyDescent="0.25">
      <c r="R4026" s="258"/>
      <c r="U4026">
        <f>ROUND(IFERROR(SUM(T4026*(VLOOKUP(S4026,API!1:1048576,13,FALSE))),0),2)</f>
        <v>0</v>
      </c>
      <c r="V4026">
        <f>ROUND(SUMIF(Investionen!A4:A5200,S4026,Investionen!G4:G5200),2)</f>
        <v>0</v>
      </c>
      <c r="BA4026" s="53"/>
      <c r="BB4026" s="53">
        <f>ROUND(SUMIF(Transaktionen!A4:A5200,BA4026,Transaktionen!B4:B5200),8)</f>
        <v>0</v>
      </c>
      <c r="BC4026" s="53">
        <f>ROUND(IFERROR(SUM(BB4026*(VLOOKUP(BA4026,API!1:1048576,13,FALSE))),0),2)</f>
        <v>0</v>
      </c>
    </row>
    <row r="4027" spans="18:55" x14ac:dyDescent="0.25">
      <c r="R4027" s="258"/>
      <c r="U4027">
        <f>ROUND(IFERROR(SUM(T4027*(VLOOKUP(S4027,API!1:1048576,13,FALSE))),0),2)</f>
        <v>0</v>
      </c>
      <c r="V4027">
        <f>ROUND(SUMIF(Investionen!A4:A5200,S4027,Investionen!G4:G5200),2)</f>
        <v>0</v>
      </c>
      <c r="BA4027" s="53"/>
      <c r="BB4027" s="53">
        <f>ROUND(SUMIF(Transaktionen!A4:A5200,BA4027,Transaktionen!B4:B5200),8)</f>
        <v>0</v>
      </c>
      <c r="BC4027" s="53">
        <f>ROUND(IFERROR(SUM(BB4027*(VLOOKUP(BA4027,API!1:1048576,13,FALSE))),0),2)</f>
        <v>0</v>
      </c>
    </row>
    <row r="4028" spans="18:55" x14ac:dyDescent="0.25">
      <c r="R4028" s="258"/>
      <c r="U4028">
        <f>ROUND(IFERROR(SUM(T4028*(VLOOKUP(S4028,API!1:1048576,13,FALSE))),0),2)</f>
        <v>0</v>
      </c>
      <c r="V4028">
        <f>ROUND(SUMIF(Investionen!A4:A5200,S4028,Investionen!G4:G5200),2)</f>
        <v>0</v>
      </c>
      <c r="BA4028" s="53"/>
      <c r="BB4028" s="53">
        <f>ROUND(SUMIF(Transaktionen!A4:A5200,BA4028,Transaktionen!B4:B5200),8)</f>
        <v>0</v>
      </c>
      <c r="BC4028" s="53">
        <f>ROUND(IFERROR(SUM(BB4028*(VLOOKUP(BA4028,API!1:1048576,13,FALSE))),0),2)</f>
        <v>0</v>
      </c>
    </row>
    <row r="4029" spans="18:55" x14ac:dyDescent="0.25">
      <c r="R4029" s="258"/>
      <c r="U4029">
        <f>ROUND(IFERROR(SUM(T4029*(VLOOKUP(S4029,API!1:1048576,13,FALSE))),0),2)</f>
        <v>0</v>
      </c>
      <c r="V4029">
        <f>ROUND(SUMIF(Investionen!A4:A5200,S4029,Investionen!G4:G5200),2)</f>
        <v>0</v>
      </c>
      <c r="BA4029" s="53"/>
      <c r="BB4029" s="53">
        <f>ROUND(SUMIF(Transaktionen!A4:A5200,BA4029,Transaktionen!B4:B5200),8)</f>
        <v>0</v>
      </c>
      <c r="BC4029" s="53">
        <f>ROUND(IFERROR(SUM(BB4029*(VLOOKUP(BA4029,API!1:1048576,13,FALSE))),0),2)</f>
        <v>0</v>
      </c>
    </row>
    <row r="4030" spans="18:55" x14ac:dyDescent="0.25">
      <c r="R4030" s="258"/>
      <c r="U4030">
        <f>ROUND(IFERROR(SUM(T4030*(VLOOKUP(S4030,API!1:1048576,13,FALSE))),0),2)</f>
        <v>0</v>
      </c>
      <c r="V4030">
        <f>ROUND(SUMIF(Investionen!A4:A5200,S4030,Investionen!G4:G5200),2)</f>
        <v>0</v>
      </c>
      <c r="BA4030" s="53"/>
      <c r="BB4030" s="53">
        <f>ROUND(SUMIF(Transaktionen!A4:A5200,BA4030,Transaktionen!B4:B5200),8)</f>
        <v>0</v>
      </c>
      <c r="BC4030" s="53">
        <f>ROUND(IFERROR(SUM(BB4030*(VLOOKUP(BA4030,API!1:1048576,13,FALSE))),0),2)</f>
        <v>0</v>
      </c>
    </row>
    <row r="4031" spans="18:55" x14ac:dyDescent="0.25">
      <c r="R4031" s="258"/>
      <c r="U4031">
        <f>ROUND(IFERROR(SUM(T4031*(VLOOKUP(S4031,API!1:1048576,13,FALSE))),0),2)</f>
        <v>0</v>
      </c>
      <c r="V4031">
        <f>ROUND(SUMIF(Investionen!A4:A5200,S4031,Investionen!G4:G5200),2)</f>
        <v>0</v>
      </c>
      <c r="BA4031" s="53"/>
      <c r="BB4031" s="53">
        <f>ROUND(SUMIF(Transaktionen!A4:A5200,BA4031,Transaktionen!B4:B5200),8)</f>
        <v>0</v>
      </c>
      <c r="BC4031" s="53">
        <f>ROUND(IFERROR(SUM(BB4031*(VLOOKUP(BA4031,API!1:1048576,13,FALSE))),0),2)</f>
        <v>0</v>
      </c>
    </row>
    <row r="4032" spans="18:55" x14ac:dyDescent="0.25">
      <c r="R4032" s="258"/>
      <c r="U4032">
        <f>ROUND(IFERROR(SUM(T4032*(VLOOKUP(S4032,API!1:1048576,13,FALSE))),0),2)</f>
        <v>0</v>
      </c>
      <c r="V4032">
        <f>ROUND(SUMIF(Investionen!A4:A5200,S4032,Investionen!G4:G5200),2)</f>
        <v>0</v>
      </c>
      <c r="BA4032" s="53"/>
      <c r="BB4032" s="53">
        <f>ROUND(SUMIF(Transaktionen!A4:A5200,BA4032,Transaktionen!B4:B5200),8)</f>
        <v>0</v>
      </c>
      <c r="BC4032" s="53">
        <f>ROUND(IFERROR(SUM(BB4032*(VLOOKUP(BA4032,API!1:1048576,13,FALSE))),0),2)</f>
        <v>0</v>
      </c>
    </row>
    <row r="4033" spans="18:55" x14ac:dyDescent="0.25">
      <c r="R4033" s="258"/>
      <c r="U4033">
        <f>ROUND(IFERROR(SUM(T4033*(VLOOKUP(S4033,API!1:1048576,13,FALSE))),0),2)</f>
        <v>0</v>
      </c>
      <c r="V4033">
        <f>ROUND(SUMIF(Investionen!A4:A5200,S4033,Investionen!G4:G5200),2)</f>
        <v>0</v>
      </c>
      <c r="BA4033" s="53"/>
      <c r="BB4033" s="53">
        <f>ROUND(SUMIF(Transaktionen!A4:A5200,BA4033,Transaktionen!B4:B5200),8)</f>
        <v>0</v>
      </c>
      <c r="BC4033" s="53">
        <f>ROUND(IFERROR(SUM(BB4033*(VLOOKUP(BA4033,API!1:1048576,13,FALSE))),0),2)</f>
        <v>0</v>
      </c>
    </row>
    <row r="4034" spans="18:55" x14ac:dyDescent="0.25">
      <c r="R4034" s="258"/>
      <c r="U4034">
        <f>ROUND(IFERROR(SUM(T4034*(VLOOKUP(S4034,API!1:1048576,13,FALSE))),0),2)</f>
        <v>0</v>
      </c>
      <c r="V4034">
        <f>ROUND(SUMIF(Investionen!A4:A5200,S4034,Investionen!G4:G5200),2)</f>
        <v>0</v>
      </c>
      <c r="BA4034" s="53"/>
      <c r="BB4034" s="53">
        <f>ROUND(SUMIF(Transaktionen!A4:A5200,BA4034,Transaktionen!B4:B5200),8)</f>
        <v>0</v>
      </c>
      <c r="BC4034" s="53">
        <f>ROUND(IFERROR(SUM(BB4034*(VLOOKUP(BA4034,API!1:1048576,13,FALSE))),0),2)</f>
        <v>0</v>
      </c>
    </row>
    <row r="4035" spans="18:55" x14ac:dyDescent="0.25">
      <c r="R4035" s="258"/>
      <c r="U4035">
        <f>ROUND(IFERROR(SUM(T4035*(VLOOKUP(S4035,API!1:1048576,13,FALSE))),0),2)</f>
        <v>0</v>
      </c>
      <c r="V4035">
        <f>ROUND(SUMIF(Investionen!A4:A5200,S4035,Investionen!G4:G5200),2)</f>
        <v>0</v>
      </c>
      <c r="BA4035" s="53"/>
      <c r="BB4035" s="53">
        <f>ROUND(SUMIF(Transaktionen!A4:A5200,BA4035,Transaktionen!B4:B5200),8)</f>
        <v>0</v>
      </c>
      <c r="BC4035" s="53">
        <f>ROUND(IFERROR(SUM(BB4035*(VLOOKUP(BA4035,API!1:1048576,13,FALSE))),0),2)</f>
        <v>0</v>
      </c>
    </row>
    <row r="4036" spans="18:55" x14ac:dyDescent="0.25">
      <c r="R4036" s="258"/>
      <c r="U4036">
        <f>ROUND(IFERROR(SUM(T4036*(VLOOKUP(S4036,API!1:1048576,13,FALSE))),0),2)</f>
        <v>0</v>
      </c>
      <c r="V4036">
        <f>ROUND(SUMIF(Investionen!A4:A5200,S4036,Investionen!G4:G5200),2)</f>
        <v>0</v>
      </c>
      <c r="BA4036" s="53"/>
      <c r="BB4036" s="53">
        <f>ROUND(SUMIF(Transaktionen!A4:A5200,BA4036,Transaktionen!B4:B5200),8)</f>
        <v>0</v>
      </c>
      <c r="BC4036" s="53">
        <f>ROUND(IFERROR(SUM(BB4036*(VLOOKUP(BA4036,API!1:1048576,13,FALSE))),0),2)</f>
        <v>0</v>
      </c>
    </row>
    <row r="4037" spans="18:55" x14ac:dyDescent="0.25">
      <c r="R4037" s="258"/>
      <c r="U4037">
        <f>ROUND(IFERROR(SUM(T4037*(VLOOKUP(S4037,API!1:1048576,13,FALSE))),0),2)</f>
        <v>0</v>
      </c>
      <c r="V4037">
        <f>ROUND(SUMIF(Investionen!A4:A5200,S4037,Investionen!G4:G5200),2)</f>
        <v>0</v>
      </c>
      <c r="BA4037" s="53"/>
      <c r="BB4037" s="53">
        <f>ROUND(SUMIF(Transaktionen!A4:A5200,BA4037,Transaktionen!B4:B5200),8)</f>
        <v>0</v>
      </c>
      <c r="BC4037" s="53">
        <f>ROUND(IFERROR(SUM(BB4037*(VLOOKUP(BA4037,API!1:1048576,13,FALSE))),0),2)</f>
        <v>0</v>
      </c>
    </row>
    <row r="4038" spans="18:55" x14ac:dyDescent="0.25">
      <c r="R4038" s="258"/>
      <c r="U4038">
        <f>ROUND(IFERROR(SUM(T4038*(VLOOKUP(S4038,API!1:1048576,13,FALSE))),0),2)</f>
        <v>0</v>
      </c>
      <c r="V4038">
        <f>ROUND(SUMIF(Investionen!A4:A5200,S4038,Investionen!G4:G5200),2)</f>
        <v>0</v>
      </c>
      <c r="BA4038" s="53"/>
      <c r="BB4038" s="53">
        <f>ROUND(SUMIF(Transaktionen!A4:A5200,BA4038,Transaktionen!B4:B5200),8)</f>
        <v>0</v>
      </c>
      <c r="BC4038" s="53">
        <f>ROUND(IFERROR(SUM(BB4038*(VLOOKUP(BA4038,API!1:1048576,13,FALSE))),0),2)</f>
        <v>0</v>
      </c>
    </row>
    <row r="4039" spans="18:55" x14ac:dyDescent="0.25">
      <c r="R4039" s="258"/>
      <c r="U4039">
        <f>ROUND(IFERROR(SUM(T4039*(VLOOKUP(S4039,API!1:1048576,13,FALSE))),0),2)</f>
        <v>0</v>
      </c>
      <c r="V4039">
        <f>ROUND(SUMIF(Investionen!A4:A5200,S4039,Investionen!G4:G5200),2)</f>
        <v>0</v>
      </c>
      <c r="BA4039" s="53"/>
      <c r="BB4039" s="53">
        <f>ROUND(SUMIF(Transaktionen!A4:A5200,BA4039,Transaktionen!B4:B5200),8)</f>
        <v>0</v>
      </c>
      <c r="BC4039" s="53">
        <f>ROUND(IFERROR(SUM(BB4039*(VLOOKUP(BA4039,API!1:1048576,13,FALSE))),0),2)</f>
        <v>0</v>
      </c>
    </row>
    <row r="4040" spans="18:55" x14ac:dyDescent="0.25">
      <c r="R4040" s="258"/>
      <c r="U4040">
        <f>ROUND(IFERROR(SUM(T4040*(VLOOKUP(S4040,API!1:1048576,13,FALSE))),0),2)</f>
        <v>0</v>
      </c>
      <c r="V4040">
        <f>ROUND(SUMIF(Investionen!A4:A5200,S4040,Investionen!G4:G5200),2)</f>
        <v>0</v>
      </c>
      <c r="BA4040" s="53"/>
      <c r="BB4040" s="53">
        <f>ROUND(SUMIF(Transaktionen!A4:A5200,BA4040,Transaktionen!B4:B5200),8)</f>
        <v>0</v>
      </c>
      <c r="BC4040" s="53">
        <f>ROUND(IFERROR(SUM(BB4040*(VLOOKUP(BA4040,API!1:1048576,13,FALSE))),0),2)</f>
        <v>0</v>
      </c>
    </row>
    <row r="4041" spans="18:55" x14ac:dyDescent="0.25">
      <c r="R4041" s="258"/>
      <c r="U4041">
        <f>ROUND(IFERROR(SUM(T4041*(VLOOKUP(S4041,API!1:1048576,13,FALSE))),0),2)</f>
        <v>0</v>
      </c>
      <c r="V4041">
        <f>ROUND(SUMIF(Investionen!A4:A5200,S4041,Investionen!G4:G5200),2)</f>
        <v>0</v>
      </c>
      <c r="BA4041" s="53"/>
      <c r="BB4041" s="53">
        <f>ROUND(SUMIF(Transaktionen!A4:A5200,BA4041,Transaktionen!B4:B5200),8)</f>
        <v>0</v>
      </c>
      <c r="BC4041" s="53">
        <f>ROUND(IFERROR(SUM(BB4041*(VLOOKUP(BA4041,API!1:1048576,13,FALSE))),0),2)</f>
        <v>0</v>
      </c>
    </row>
    <row r="4042" spans="18:55" x14ac:dyDescent="0.25">
      <c r="R4042" s="258"/>
      <c r="U4042">
        <f>ROUND(IFERROR(SUM(T4042*(VLOOKUP(S4042,API!1:1048576,13,FALSE))),0),2)</f>
        <v>0</v>
      </c>
      <c r="V4042">
        <f>ROUND(SUMIF(Investionen!A4:A5200,S4042,Investionen!G4:G5200),2)</f>
        <v>0</v>
      </c>
      <c r="BA4042" s="53"/>
      <c r="BB4042" s="53">
        <f>ROUND(SUMIF(Transaktionen!A4:A5200,BA4042,Transaktionen!B4:B5200),8)</f>
        <v>0</v>
      </c>
      <c r="BC4042" s="53">
        <f>ROUND(IFERROR(SUM(BB4042*(VLOOKUP(BA4042,API!1:1048576,13,FALSE))),0),2)</f>
        <v>0</v>
      </c>
    </row>
    <row r="4043" spans="18:55" x14ac:dyDescent="0.25">
      <c r="R4043" s="258"/>
      <c r="U4043">
        <f>ROUND(IFERROR(SUM(T4043*(VLOOKUP(S4043,API!1:1048576,13,FALSE))),0),2)</f>
        <v>0</v>
      </c>
      <c r="V4043">
        <f>ROUND(SUMIF(Investionen!A4:A5200,S4043,Investionen!G4:G5200),2)</f>
        <v>0</v>
      </c>
      <c r="BA4043" s="53"/>
      <c r="BB4043" s="53">
        <f>ROUND(SUMIF(Transaktionen!A4:A5200,BA4043,Transaktionen!B4:B5200),8)</f>
        <v>0</v>
      </c>
      <c r="BC4043" s="53">
        <f>ROUND(IFERROR(SUM(BB4043*(VLOOKUP(BA4043,API!1:1048576,13,FALSE))),0),2)</f>
        <v>0</v>
      </c>
    </row>
    <row r="4044" spans="18:55" x14ac:dyDescent="0.25">
      <c r="R4044" s="258"/>
      <c r="U4044">
        <f>ROUND(IFERROR(SUM(T4044*(VLOOKUP(S4044,API!1:1048576,13,FALSE))),0),2)</f>
        <v>0</v>
      </c>
      <c r="V4044">
        <f>ROUND(SUMIF(Investionen!A4:A5200,S4044,Investionen!G4:G5200),2)</f>
        <v>0</v>
      </c>
      <c r="BA4044" s="53"/>
      <c r="BB4044" s="53">
        <f>ROUND(SUMIF(Transaktionen!A4:A5200,BA4044,Transaktionen!B4:B5200),8)</f>
        <v>0</v>
      </c>
      <c r="BC4044" s="53">
        <f>ROUND(IFERROR(SUM(BB4044*(VLOOKUP(BA4044,API!1:1048576,13,FALSE))),0),2)</f>
        <v>0</v>
      </c>
    </row>
    <row r="4045" spans="18:55" x14ac:dyDescent="0.25">
      <c r="R4045" s="258"/>
      <c r="U4045">
        <f>ROUND(IFERROR(SUM(T4045*(VLOOKUP(S4045,API!1:1048576,13,FALSE))),0),2)</f>
        <v>0</v>
      </c>
      <c r="V4045">
        <f>ROUND(SUMIF(Investionen!A4:A5200,S4045,Investionen!G4:G5200),2)</f>
        <v>0</v>
      </c>
      <c r="BA4045" s="53"/>
      <c r="BB4045" s="53">
        <f>ROUND(SUMIF(Transaktionen!A4:A5200,BA4045,Transaktionen!B4:B5200),8)</f>
        <v>0</v>
      </c>
      <c r="BC4045" s="53">
        <f>ROUND(IFERROR(SUM(BB4045*(VLOOKUP(BA4045,API!1:1048576,13,FALSE))),0),2)</f>
        <v>0</v>
      </c>
    </row>
    <row r="4046" spans="18:55" x14ac:dyDescent="0.25">
      <c r="R4046" s="258"/>
      <c r="U4046">
        <f>ROUND(IFERROR(SUM(T4046*(VLOOKUP(S4046,API!1:1048576,13,FALSE))),0),2)</f>
        <v>0</v>
      </c>
      <c r="V4046">
        <f>ROUND(SUMIF(Investionen!A4:A5200,S4046,Investionen!G4:G5200),2)</f>
        <v>0</v>
      </c>
      <c r="BA4046" s="53"/>
      <c r="BB4046" s="53">
        <f>ROUND(SUMIF(Transaktionen!A4:A5200,BA4046,Transaktionen!B4:B5200),8)</f>
        <v>0</v>
      </c>
      <c r="BC4046" s="53">
        <f>ROUND(IFERROR(SUM(BB4046*(VLOOKUP(BA4046,API!1:1048576,13,FALSE))),0),2)</f>
        <v>0</v>
      </c>
    </row>
    <row r="4047" spans="18:55" x14ac:dyDescent="0.25">
      <c r="R4047" s="258"/>
      <c r="U4047">
        <f>ROUND(IFERROR(SUM(T4047*(VLOOKUP(S4047,API!1:1048576,13,FALSE))),0),2)</f>
        <v>0</v>
      </c>
      <c r="V4047">
        <f>ROUND(SUMIF(Investionen!A4:A5200,S4047,Investionen!G4:G5200),2)</f>
        <v>0</v>
      </c>
      <c r="BA4047" s="53"/>
      <c r="BB4047" s="53">
        <f>ROUND(SUMIF(Transaktionen!A4:A5200,BA4047,Transaktionen!B4:B5200),8)</f>
        <v>0</v>
      </c>
      <c r="BC4047" s="53">
        <f>ROUND(IFERROR(SUM(BB4047*(VLOOKUP(BA4047,API!1:1048576,13,FALSE))),0),2)</f>
        <v>0</v>
      </c>
    </row>
    <row r="4048" spans="18:55" x14ac:dyDescent="0.25">
      <c r="R4048" s="258"/>
      <c r="U4048">
        <f>ROUND(IFERROR(SUM(T4048*(VLOOKUP(S4048,API!1:1048576,13,FALSE))),0),2)</f>
        <v>0</v>
      </c>
      <c r="V4048">
        <f>ROUND(SUMIF(Investionen!A4:A5200,S4048,Investionen!G4:G5200),2)</f>
        <v>0</v>
      </c>
      <c r="BA4048" s="53"/>
      <c r="BB4048" s="53">
        <f>ROUND(SUMIF(Transaktionen!A4:A5200,BA4048,Transaktionen!B4:B5200),8)</f>
        <v>0</v>
      </c>
      <c r="BC4048" s="53">
        <f>ROUND(IFERROR(SUM(BB4048*(VLOOKUP(BA4048,API!1:1048576,13,FALSE))),0),2)</f>
        <v>0</v>
      </c>
    </row>
    <row r="4049" spans="18:55" x14ac:dyDescent="0.25">
      <c r="R4049" s="258"/>
      <c r="U4049">
        <f>ROUND(IFERROR(SUM(T4049*(VLOOKUP(S4049,API!1:1048576,13,FALSE))),0),2)</f>
        <v>0</v>
      </c>
      <c r="V4049">
        <f>ROUND(SUMIF(Investionen!A4:A5200,S4049,Investionen!G4:G5200),2)</f>
        <v>0</v>
      </c>
      <c r="BA4049" s="53"/>
      <c r="BB4049" s="53">
        <f>ROUND(SUMIF(Transaktionen!A4:A5200,BA4049,Transaktionen!B4:B5200),8)</f>
        <v>0</v>
      </c>
      <c r="BC4049" s="53">
        <f>ROUND(IFERROR(SUM(BB4049*(VLOOKUP(BA4049,API!1:1048576,13,FALSE))),0),2)</f>
        <v>0</v>
      </c>
    </row>
    <row r="4050" spans="18:55" x14ac:dyDescent="0.25">
      <c r="R4050" s="258"/>
      <c r="U4050">
        <f>ROUND(IFERROR(SUM(T4050*(VLOOKUP(S4050,API!1:1048576,13,FALSE))),0),2)</f>
        <v>0</v>
      </c>
      <c r="V4050">
        <f>ROUND(SUMIF(Investionen!A4:A5200,S4050,Investionen!G4:G5200),2)</f>
        <v>0</v>
      </c>
      <c r="BA4050" s="53"/>
      <c r="BB4050" s="53">
        <f>ROUND(SUMIF(Transaktionen!A4:A5200,BA4050,Transaktionen!B4:B5200),8)</f>
        <v>0</v>
      </c>
      <c r="BC4050" s="53">
        <f>ROUND(IFERROR(SUM(BB4050*(VLOOKUP(BA4050,API!1:1048576,13,FALSE))),0),2)</f>
        <v>0</v>
      </c>
    </row>
    <row r="4051" spans="18:55" x14ac:dyDescent="0.25">
      <c r="R4051" s="258"/>
      <c r="U4051">
        <f>ROUND(IFERROR(SUM(T4051*(VLOOKUP(S4051,API!1:1048576,13,FALSE))),0),2)</f>
        <v>0</v>
      </c>
      <c r="V4051">
        <f>ROUND(SUMIF(Investionen!A4:A5200,S4051,Investionen!G4:G5200),2)</f>
        <v>0</v>
      </c>
      <c r="BA4051" s="53"/>
      <c r="BB4051" s="53">
        <f>ROUND(SUMIF(Transaktionen!A4:A5200,BA4051,Transaktionen!B4:B5200),8)</f>
        <v>0</v>
      </c>
      <c r="BC4051" s="53">
        <f>ROUND(IFERROR(SUM(BB4051*(VLOOKUP(BA4051,API!1:1048576,13,FALSE))),0),2)</f>
        <v>0</v>
      </c>
    </row>
    <row r="4052" spans="18:55" x14ac:dyDescent="0.25">
      <c r="R4052" s="258"/>
      <c r="U4052">
        <f>ROUND(IFERROR(SUM(T4052*(VLOOKUP(S4052,API!1:1048576,13,FALSE))),0),2)</f>
        <v>0</v>
      </c>
      <c r="V4052">
        <f>ROUND(SUMIF(Investionen!A4:A5200,S4052,Investionen!G4:G5200),2)</f>
        <v>0</v>
      </c>
      <c r="BA4052" s="53"/>
      <c r="BB4052" s="53">
        <f>ROUND(SUMIF(Transaktionen!A4:A5200,BA4052,Transaktionen!B4:B5200),8)</f>
        <v>0</v>
      </c>
      <c r="BC4052" s="53">
        <f>ROUND(IFERROR(SUM(BB4052*(VLOOKUP(BA4052,API!1:1048576,13,FALSE))),0),2)</f>
        <v>0</v>
      </c>
    </row>
    <row r="4053" spans="18:55" x14ac:dyDescent="0.25">
      <c r="R4053" s="258"/>
      <c r="U4053">
        <f>ROUND(IFERROR(SUM(T4053*(VLOOKUP(S4053,API!1:1048576,13,FALSE))),0),2)</f>
        <v>0</v>
      </c>
      <c r="V4053">
        <f>ROUND(SUMIF(Investionen!A4:A5200,S4053,Investionen!G4:G5200),2)</f>
        <v>0</v>
      </c>
      <c r="BA4053" s="53"/>
      <c r="BB4053" s="53">
        <f>ROUND(SUMIF(Transaktionen!A4:A5200,BA4053,Transaktionen!B4:B5200),8)</f>
        <v>0</v>
      </c>
      <c r="BC4053" s="53">
        <f>ROUND(IFERROR(SUM(BB4053*(VLOOKUP(BA4053,API!1:1048576,13,FALSE))),0),2)</f>
        <v>0</v>
      </c>
    </row>
    <row r="4054" spans="18:55" x14ac:dyDescent="0.25">
      <c r="R4054" s="258"/>
      <c r="U4054">
        <f>ROUND(IFERROR(SUM(T4054*(VLOOKUP(S4054,API!1:1048576,13,FALSE))),0),2)</f>
        <v>0</v>
      </c>
      <c r="V4054">
        <f>ROUND(SUMIF(Investionen!A4:A5200,S4054,Investionen!G4:G5200),2)</f>
        <v>0</v>
      </c>
      <c r="BA4054" s="53"/>
      <c r="BB4054" s="53">
        <f>ROUND(SUMIF(Transaktionen!A4:A5200,BA4054,Transaktionen!B4:B5200),8)</f>
        <v>0</v>
      </c>
      <c r="BC4054" s="53">
        <f>ROUND(IFERROR(SUM(BB4054*(VLOOKUP(BA4054,API!1:1048576,13,FALSE))),0),2)</f>
        <v>0</v>
      </c>
    </row>
    <row r="4055" spans="18:55" x14ac:dyDescent="0.25">
      <c r="R4055" s="258"/>
      <c r="U4055">
        <f>ROUND(IFERROR(SUM(T4055*(VLOOKUP(S4055,API!1:1048576,13,FALSE))),0),2)</f>
        <v>0</v>
      </c>
      <c r="V4055">
        <f>ROUND(SUMIF(Investionen!A4:A5200,S4055,Investionen!G4:G5200),2)</f>
        <v>0</v>
      </c>
      <c r="BA4055" s="53"/>
      <c r="BB4055" s="53">
        <f>ROUND(SUMIF(Transaktionen!A4:A5200,BA4055,Transaktionen!B4:B5200),8)</f>
        <v>0</v>
      </c>
      <c r="BC4055" s="53">
        <f>ROUND(IFERROR(SUM(BB4055*(VLOOKUP(BA4055,API!1:1048576,13,FALSE))),0),2)</f>
        <v>0</v>
      </c>
    </row>
    <row r="4056" spans="18:55" x14ac:dyDescent="0.25">
      <c r="R4056" s="258"/>
      <c r="U4056">
        <f>ROUND(IFERROR(SUM(T4056*(VLOOKUP(S4056,API!1:1048576,13,FALSE))),0),2)</f>
        <v>0</v>
      </c>
      <c r="V4056">
        <f>ROUND(SUMIF(Investionen!A4:A5200,S4056,Investionen!G4:G5200),2)</f>
        <v>0</v>
      </c>
      <c r="BA4056" s="53"/>
      <c r="BB4056" s="53">
        <f>ROUND(SUMIF(Transaktionen!A4:A5200,BA4056,Transaktionen!B4:B5200),8)</f>
        <v>0</v>
      </c>
      <c r="BC4056" s="53">
        <f>ROUND(IFERROR(SUM(BB4056*(VLOOKUP(BA4056,API!1:1048576,13,FALSE))),0),2)</f>
        <v>0</v>
      </c>
    </row>
    <row r="4057" spans="18:55" x14ac:dyDescent="0.25">
      <c r="R4057" s="258"/>
      <c r="U4057">
        <f>ROUND(IFERROR(SUM(T4057*(VLOOKUP(S4057,API!1:1048576,13,FALSE))),0),2)</f>
        <v>0</v>
      </c>
      <c r="V4057">
        <f>ROUND(SUMIF(Investionen!A4:A5200,S4057,Investionen!G4:G5200),2)</f>
        <v>0</v>
      </c>
      <c r="BA4057" s="53"/>
      <c r="BB4057" s="53">
        <f>ROUND(SUMIF(Transaktionen!A4:A5200,BA4057,Transaktionen!B4:B5200),8)</f>
        <v>0</v>
      </c>
      <c r="BC4057" s="53">
        <f>ROUND(IFERROR(SUM(BB4057*(VLOOKUP(BA4057,API!1:1048576,13,FALSE))),0),2)</f>
        <v>0</v>
      </c>
    </row>
    <row r="4058" spans="18:55" x14ac:dyDescent="0.25">
      <c r="R4058" s="258"/>
      <c r="U4058">
        <f>ROUND(IFERROR(SUM(T4058*(VLOOKUP(S4058,API!1:1048576,13,FALSE))),0),2)</f>
        <v>0</v>
      </c>
      <c r="V4058">
        <f>ROUND(SUMIF(Investionen!A4:A5200,S4058,Investionen!G4:G5200),2)</f>
        <v>0</v>
      </c>
      <c r="BA4058" s="53"/>
      <c r="BB4058" s="53">
        <f>ROUND(SUMIF(Transaktionen!A4:A5200,BA4058,Transaktionen!B4:B5200),8)</f>
        <v>0</v>
      </c>
      <c r="BC4058" s="53">
        <f>ROUND(IFERROR(SUM(BB4058*(VLOOKUP(BA4058,API!1:1048576,13,FALSE))),0),2)</f>
        <v>0</v>
      </c>
    </row>
    <row r="4059" spans="18:55" x14ac:dyDescent="0.25">
      <c r="R4059" s="258"/>
      <c r="U4059">
        <f>ROUND(IFERROR(SUM(T4059*(VLOOKUP(S4059,API!1:1048576,13,FALSE))),0),2)</f>
        <v>0</v>
      </c>
      <c r="V4059">
        <f>ROUND(SUMIF(Investionen!A4:A5200,S4059,Investionen!G4:G5200),2)</f>
        <v>0</v>
      </c>
      <c r="BA4059" s="53"/>
      <c r="BB4059" s="53">
        <f>ROUND(SUMIF(Transaktionen!A4:A5200,BA4059,Transaktionen!B4:B5200),8)</f>
        <v>0</v>
      </c>
      <c r="BC4059" s="53">
        <f>ROUND(IFERROR(SUM(BB4059*(VLOOKUP(BA4059,API!1:1048576,13,FALSE))),0),2)</f>
        <v>0</v>
      </c>
    </row>
    <row r="4060" spans="18:55" x14ac:dyDescent="0.25">
      <c r="R4060" s="258"/>
      <c r="U4060">
        <f>ROUND(IFERROR(SUM(T4060*(VLOOKUP(S4060,API!1:1048576,13,FALSE))),0),2)</f>
        <v>0</v>
      </c>
      <c r="V4060">
        <f>ROUND(SUMIF(Investionen!A4:A5200,S4060,Investionen!G4:G5200),2)</f>
        <v>0</v>
      </c>
      <c r="BA4060" s="53"/>
      <c r="BB4060" s="53">
        <f>ROUND(SUMIF(Transaktionen!A4:A5200,BA4060,Transaktionen!B4:B5200),8)</f>
        <v>0</v>
      </c>
      <c r="BC4060" s="53">
        <f>ROUND(IFERROR(SUM(BB4060*(VLOOKUP(BA4060,API!1:1048576,13,FALSE))),0),2)</f>
        <v>0</v>
      </c>
    </row>
    <row r="4061" spans="18:55" x14ac:dyDescent="0.25">
      <c r="R4061" s="258"/>
      <c r="U4061">
        <f>ROUND(IFERROR(SUM(T4061*(VLOOKUP(S4061,API!1:1048576,13,FALSE))),0),2)</f>
        <v>0</v>
      </c>
      <c r="V4061">
        <f>ROUND(SUMIF(Investionen!A4:A5200,S4061,Investionen!G4:G5200),2)</f>
        <v>0</v>
      </c>
      <c r="BA4061" s="53"/>
      <c r="BB4061" s="53">
        <f>ROUND(SUMIF(Transaktionen!A4:A5200,BA4061,Transaktionen!B4:B5200),8)</f>
        <v>0</v>
      </c>
      <c r="BC4061" s="53">
        <f>ROUND(IFERROR(SUM(BB4061*(VLOOKUP(BA4061,API!1:1048576,13,FALSE))),0),2)</f>
        <v>0</v>
      </c>
    </row>
    <row r="4062" spans="18:55" x14ac:dyDescent="0.25">
      <c r="R4062" s="258"/>
      <c r="U4062">
        <f>ROUND(IFERROR(SUM(T4062*(VLOOKUP(S4062,API!1:1048576,13,FALSE))),0),2)</f>
        <v>0</v>
      </c>
      <c r="V4062">
        <f>ROUND(SUMIF(Investionen!A4:A5200,S4062,Investionen!G4:G5200),2)</f>
        <v>0</v>
      </c>
      <c r="BA4062" s="53"/>
      <c r="BB4062" s="53">
        <f>ROUND(SUMIF(Transaktionen!A4:A5200,BA4062,Transaktionen!B4:B5200),8)</f>
        <v>0</v>
      </c>
      <c r="BC4062" s="53">
        <f>ROUND(IFERROR(SUM(BB4062*(VLOOKUP(BA4062,API!1:1048576,13,FALSE))),0),2)</f>
        <v>0</v>
      </c>
    </row>
    <row r="4063" spans="18:55" x14ac:dyDescent="0.25">
      <c r="R4063" s="258"/>
      <c r="U4063">
        <f>ROUND(IFERROR(SUM(T4063*(VLOOKUP(S4063,API!1:1048576,13,FALSE))),0),2)</f>
        <v>0</v>
      </c>
      <c r="V4063">
        <f>ROUND(SUMIF(Investionen!A4:A5200,S4063,Investionen!G4:G5200),2)</f>
        <v>0</v>
      </c>
      <c r="BA4063" s="53"/>
      <c r="BB4063" s="53">
        <f>ROUND(SUMIF(Transaktionen!A4:A5200,BA4063,Transaktionen!B4:B5200),8)</f>
        <v>0</v>
      </c>
      <c r="BC4063" s="53">
        <f>ROUND(IFERROR(SUM(BB4063*(VLOOKUP(BA4063,API!1:1048576,13,FALSE))),0),2)</f>
        <v>0</v>
      </c>
    </row>
    <row r="4064" spans="18:55" x14ac:dyDescent="0.25">
      <c r="R4064" s="258"/>
      <c r="U4064">
        <f>ROUND(IFERROR(SUM(T4064*(VLOOKUP(S4064,API!1:1048576,13,FALSE))),0),2)</f>
        <v>0</v>
      </c>
      <c r="V4064">
        <f>ROUND(SUMIF(Investionen!A4:A5200,S4064,Investionen!G4:G5200),2)</f>
        <v>0</v>
      </c>
      <c r="BA4064" s="53"/>
      <c r="BB4064" s="53">
        <f>ROUND(SUMIF(Transaktionen!A4:A5200,BA4064,Transaktionen!B4:B5200),8)</f>
        <v>0</v>
      </c>
      <c r="BC4064" s="53">
        <f>ROUND(IFERROR(SUM(BB4064*(VLOOKUP(BA4064,API!1:1048576,13,FALSE))),0),2)</f>
        <v>0</v>
      </c>
    </row>
    <row r="4065" spans="18:55" x14ac:dyDescent="0.25">
      <c r="R4065" s="258"/>
      <c r="U4065">
        <f>ROUND(IFERROR(SUM(T4065*(VLOOKUP(S4065,API!1:1048576,13,FALSE))),0),2)</f>
        <v>0</v>
      </c>
      <c r="V4065">
        <f>ROUND(SUMIF(Investionen!A4:A5200,S4065,Investionen!G4:G5200),2)</f>
        <v>0</v>
      </c>
      <c r="BA4065" s="53"/>
      <c r="BB4065" s="53">
        <f>ROUND(SUMIF(Transaktionen!A4:A5200,BA4065,Transaktionen!B4:B5200),8)</f>
        <v>0</v>
      </c>
      <c r="BC4065" s="53">
        <f>ROUND(IFERROR(SUM(BB4065*(VLOOKUP(BA4065,API!1:1048576,13,FALSE))),0),2)</f>
        <v>0</v>
      </c>
    </row>
    <row r="4066" spans="18:55" x14ac:dyDescent="0.25">
      <c r="R4066" s="258"/>
      <c r="U4066">
        <f>ROUND(IFERROR(SUM(T4066*(VLOOKUP(S4066,API!1:1048576,13,FALSE))),0),2)</f>
        <v>0</v>
      </c>
      <c r="V4066">
        <f>ROUND(SUMIF(Investionen!A4:A5200,S4066,Investionen!G4:G5200),2)</f>
        <v>0</v>
      </c>
      <c r="BA4066" s="53"/>
      <c r="BB4066" s="53">
        <f>ROUND(SUMIF(Transaktionen!A4:A5200,BA4066,Transaktionen!B4:B5200),8)</f>
        <v>0</v>
      </c>
      <c r="BC4066" s="53">
        <f>ROUND(IFERROR(SUM(BB4066*(VLOOKUP(BA4066,API!1:1048576,13,FALSE))),0),2)</f>
        <v>0</v>
      </c>
    </row>
    <row r="4067" spans="18:55" x14ac:dyDescent="0.25">
      <c r="R4067" s="258"/>
      <c r="U4067">
        <f>ROUND(IFERROR(SUM(T4067*(VLOOKUP(S4067,API!1:1048576,13,FALSE))),0),2)</f>
        <v>0</v>
      </c>
      <c r="V4067">
        <f>ROUND(SUMIF(Investionen!A4:A5200,S4067,Investionen!G4:G5200),2)</f>
        <v>0</v>
      </c>
      <c r="BA4067" s="53"/>
      <c r="BB4067" s="53">
        <f>ROUND(SUMIF(Transaktionen!A4:A5200,BA4067,Transaktionen!B4:B5200),8)</f>
        <v>0</v>
      </c>
      <c r="BC4067" s="53">
        <f>ROUND(IFERROR(SUM(BB4067*(VLOOKUP(BA4067,API!1:1048576,13,FALSE))),0),2)</f>
        <v>0</v>
      </c>
    </row>
    <row r="4068" spans="18:55" x14ac:dyDescent="0.25">
      <c r="R4068" s="258"/>
      <c r="U4068">
        <f>ROUND(IFERROR(SUM(T4068*(VLOOKUP(S4068,API!1:1048576,13,FALSE))),0),2)</f>
        <v>0</v>
      </c>
      <c r="V4068">
        <f>ROUND(SUMIF(Investionen!A4:A5200,S4068,Investionen!G4:G5200),2)</f>
        <v>0</v>
      </c>
      <c r="BA4068" s="53"/>
      <c r="BB4068" s="53">
        <f>ROUND(SUMIF(Transaktionen!A4:A5200,BA4068,Transaktionen!B4:B5200),8)</f>
        <v>0</v>
      </c>
      <c r="BC4068" s="53">
        <f>ROUND(IFERROR(SUM(BB4068*(VLOOKUP(BA4068,API!1:1048576,13,FALSE))),0),2)</f>
        <v>0</v>
      </c>
    </row>
    <row r="4069" spans="18:55" x14ac:dyDescent="0.25">
      <c r="R4069" s="258"/>
      <c r="U4069">
        <f>ROUND(IFERROR(SUM(T4069*(VLOOKUP(S4069,API!1:1048576,13,FALSE))),0),2)</f>
        <v>0</v>
      </c>
      <c r="V4069">
        <f>ROUND(SUMIF(Investionen!A4:A5200,S4069,Investionen!G4:G5200),2)</f>
        <v>0</v>
      </c>
      <c r="BA4069" s="53"/>
      <c r="BB4069" s="53">
        <f>ROUND(SUMIF(Transaktionen!A4:A5200,BA4069,Transaktionen!B4:B5200),8)</f>
        <v>0</v>
      </c>
      <c r="BC4069" s="53">
        <f>ROUND(IFERROR(SUM(BB4069*(VLOOKUP(BA4069,API!1:1048576,13,FALSE))),0),2)</f>
        <v>0</v>
      </c>
    </row>
    <row r="4070" spans="18:55" x14ac:dyDescent="0.25">
      <c r="R4070" s="258"/>
      <c r="U4070">
        <f>ROUND(IFERROR(SUM(T4070*(VLOOKUP(S4070,API!1:1048576,13,FALSE))),0),2)</f>
        <v>0</v>
      </c>
      <c r="V4070">
        <f>ROUND(SUMIF(Investionen!A4:A5200,S4070,Investionen!G4:G5200),2)</f>
        <v>0</v>
      </c>
      <c r="BA4070" s="53"/>
      <c r="BB4070" s="53">
        <f>ROUND(SUMIF(Transaktionen!A4:A5200,BA4070,Transaktionen!B4:B5200),8)</f>
        <v>0</v>
      </c>
      <c r="BC4070" s="53">
        <f>ROUND(IFERROR(SUM(BB4070*(VLOOKUP(BA4070,API!1:1048576,13,FALSE))),0),2)</f>
        <v>0</v>
      </c>
    </row>
    <row r="4071" spans="18:55" x14ac:dyDescent="0.25">
      <c r="R4071" s="258"/>
      <c r="U4071">
        <f>ROUND(IFERROR(SUM(T4071*(VLOOKUP(S4071,API!1:1048576,13,FALSE))),0),2)</f>
        <v>0</v>
      </c>
      <c r="V4071">
        <f>ROUND(SUMIF(Investionen!A4:A5200,S4071,Investionen!G4:G5200),2)</f>
        <v>0</v>
      </c>
      <c r="BA4071" s="53"/>
      <c r="BB4071" s="53">
        <f>ROUND(SUMIF(Transaktionen!A4:A5200,BA4071,Transaktionen!B4:B5200),8)</f>
        <v>0</v>
      </c>
      <c r="BC4071" s="53">
        <f>ROUND(IFERROR(SUM(BB4071*(VLOOKUP(BA4071,API!1:1048576,13,FALSE))),0),2)</f>
        <v>0</v>
      </c>
    </row>
    <row r="4072" spans="18:55" x14ac:dyDescent="0.25">
      <c r="R4072" s="258"/>
      <c r="U4072">
        <f>ROUND(IFERROR(SUM(T4072*(VLOOKUP(S4072,API!1:1048576,13,FALSE))),0),2)</f>
        <v>0</v>
      </c>
      <c r="V4072">
        <f>ROUND(SUMIF(Investionen!A4:A5200,S4072,Investionen!G4:G5200),2)</f>
        <v>0</v>
      </c>
      <c r="BA4072" s="53"/>
      <c r="BB4072" s="53">
        <f>ROUND(SUMIF(Transaktionen!A4:A5200,BA4072,Transaktionen!B4:B5200),8)</f>
        <v>0</v>
      </c>
      <c r="BC4072" s="53">
        <f>ROUND(IFERROR(SUM(BB4072*(VLOOKUP(BA4072,API!1:1048576,13,FALSE))),0),2)</f>
        <v>0</v>
      </c>
    </row>
    <row r="4073" spans="18:55" x14ac:dyDescent="0.25">
      <c r="R4073" s="258"/>
      <c r="U4073">
        <f>ROUND(IFERROR(SUM(T4073*(VLOOKUP(S4073,API!1:1048576,13,FALSE))),0),2)</f>
        <v>0</v>
      </c>
      <c r="V4073">
        <f>ROUND(SUMIF(Investionen!A4:A5200,S4073,Investionen!G4:G5200),2)</f>
        <v>0</v>
      </c>
      <c r="BA4073" s="53"/>
      <c r="BB4073" s="53">
        <f>ROUND(SUMIF(Transaktionen!A4:A5200,BA4073,Transaktionen!B4:B5200),8)</f>
        <v>0</v>
      </c>
      <c r="BC4073" s="53">
        <f>ROUND(IFERROR(SUM(BB4073*(VLOOKUP(BA4073,API!1:1048576,13,FALSE))),0),2)</f>
        <v>0</v>
      </c>
    </row>
    <row r="4074" spans="18:55" x14ac:dyDescent="0.25">
      <c r="R4074" s="258"/>
      <c r="U4074">
        <f>ROUND(IFERROR(SUM(T4074*(VLOOKUP(S4074,API!1:1048576,13,FALSE))),0),2)</f>
        <v>0</v>
      </c>
      <c r="V4074">
        <f>ROUND(SUMIF(Investionen!A4:A5200,S4074,Investionen!G4:G5200),2)</f>
        <v>0</v>
      </c>
      <c r="BA4074" s="53"/>
      <c r="BB4074" s="53">
        <f>ROUND(SUMIF(Transaktionen!A4:A5200,BA4074,Transaktionen!B4:B5200),8)</f>
        <v>0</v>
      </c>
      <c r="BC4074" s="53">
        <f>ROUND(IFERROR(SUM(BB4074*(VLOOKUP(BA4074,API!1:1048576,13,FALSE))),0),2)</f>
        <v>0</v>
      </c>
    </row>
    <row r="4075" spans="18:55" x14ac:dyDescent="0.25">
      <c r="R4075" s="258"/>
      <c r="U4075">
        <f>ROUND(IFERROR(SUM(T4075*(VLOOKUP(S4075,API!1:1048576,13,FALSE))),0),2)</f>
        <v>0</v>
      </c>
      <c r="V4075">
        <f>ROUND(SUMIF(Investionen!A4:A5200,S4075,Investionen!G4:G5200),2)</f>
        <v>0</v>
      </c>
      <c r="BA4075" s="53"/>
      <c r="BB4075" s="53">
        <f>ROUND(SUMIF(Transaktionen!A4:A5200,BA4075,Transaktionen!B4:B5200),8)</f>
        <v>0</v>
      </c>
      <c r="BC4075" s="53">
        <f>ROUND(IFERROR(SUM(BB4075*(VLOOKUP(BA4075,API!1:1048576,13,FALSE))),0),2)</f>
        <v>0</v>
      </c>
    </row>
    <row r="4076" spans="18:55" x14ac:dyDescent="0.25">
      <c r="R4076" s="258"/>
      <c r="U4076">
        <f>ROUND(IFERROR(SUM(T4076*(VLOOKUP(S4076,API!1:1048576,13,FALSE))),0),2)</f>
        <v>0</v>
      </c>
      <c r="V4076">
        <f>ROUND(SUMIF(Investionen!A4:A5200,S4076,Investionen!G4:G5200),2)</f>
        <v>0</v>
      </c>
      <c r="BA4076" s="53"/>
      <c r="BB4076" s="53">
        <f>ROUND(SUMIF(Transaktionen!A4:A5200,BA4076,Transaktionen!B4:B5200),8)</f>
        <v>0</v>
      </c>
      <c r="BC4076" s="53">
        <f>ROUND(IFERROR(SUM(BB4076*(VLOOKUP(BA4076,API!1:1048576,13,FALSE))),0),2)</f>
        <v>0</v>
      </c>
    </row>
    <row r="4077" spans="18:55" x14ac:dyDescent="0.25">
      <c r="R4077" s="258"/>
      <c r="U4077">
        <f>ROUND(IFERROR(SUM(T4077*(VLOOKUP(S4077,API!1:1048576,13,FALSE))),0),2)</f>
        <v>0</v>
      </c>
      <c r="V4077">
        <f>ROUND(SUMIF(Investionen!A4:A5200,S4077,Investionen!G4:G5200),2)</f>
        <v>0</v>
      </c>
      <c r="BA4077" s="53"/>
      <c r="BB4077" s="53">
        <f>ROUND(SUMIF(Transaktionen!A4:A5200,BA4077,Transaktionen!B4:B5200),8)</f>
        <v>0</v>
      </c>
      <c r="BC4077" s="53">
        <f>ROUND(IFERROR(SUM(BB4077*(VLOOKUP(BA4077,API!1:1048576,13,FALSE))),0),2)</f>
        <v>0</v>
      </c>
    </row>
    <row r="4078" spans="18:55" x14ac:dyDescent="0.25">
      <c r="R4078" s="258"/>
      <c r="U4078">
        <f>ROUND(IFERROR(SUM(T4078*(VLOOKUP(S4078,API!1:1048576,13,FALSE))),0),2)</f>
        <v>0</v>
      </c>
      <c r="V4078">
        <f>ROUND(SUMIF(Investionen!A4:A5200,S4078,Investionen!G4:G5200),2)</f>
        <v>0</v>
      </c>
      <c r="BA4078" s="53"/>
      <c r="BB4078" s="53">
        <f>ROUND(SUMIF(Transaktionen!A4:A5200,BA4078,Transaktionen!B4:B5200),8)</f>
        <v>0</v>
      </c>
      <c r="BC4078" s="53">
        <f>ROUND(IFERROR(SUM(BB4078*(VLOOKUP(BA4078,API!1:1048576,13,FALSE))),0),2)</f>
        <v>0</v>
      </c>
    </row>
    <row r="4079" spans="18:55" x14ac:dyDescent="0.25">
      <c r="R4079" s="258"/>
      <c r="U4079">
        <f>ROUND(IFERROR(SUM(T4079*(VLOOKUP(S4079,API!1:1048576,13,FALSE))),0),2)</f>
        <v>0</v>
      </c>
      <c r="V4079">
        <f>ROUND(SUMIF(Investionen!A4:A5200,S4079,Investionen!G4:G5200),2)</f>
        <v>0</v>
      </c>
      <c r="BA4079" s="53"/>
      <c r="BB4079" s="53">
        <f>ROUND(SUMIF(Transaktionen!A4:A5200,BA4079,Transaktionen!B4:B5200),8)</f>
        <v>0</v>
      </c>
      <c r="BC4079" s="53">
        <f>ROUND(IFERROR(SUM(BB4079*(VLOOKUP(BA4079,API!1:1048576,13,FALSE))),0),2)</f>
        <v>0</v>
      </c>
    </row>
    <row r="4080" spans="18:55" x14ac:dyDescent="0.25">
      <c r="R4080" s="258"/>
      <c r="U4080">
        <f>ROUND(IFERROR(SUM(T4080*(VLOOKUP(S4080,API!1:1048576,13,FALSE))),0),2)</f>
        <v>0</v>
      </c>
      <c r="V4080">
        <f>ROUND(SUMIF(Investionen!A4:A5200,S4080,Investionen!G4:G5200),2)</f>
        <v>0</v>
      </c>
      <c r="BA4080" s="53"/>
      <c r="BB4080" s="53">
        <f>ROUND(SUMIF(Transaktionen!A4:A5200,BA4080,Transaktionen!B4:B5200),8)</f>
        <v>0</v>
      </c>
      <c r="BC4080" s="53">
        <f>ROUND(IFERROR(SUM(BB4080*(VLOOKUP(BA4080,API!1:1048576,13,FALSE))),0),2)</f>
        <v>0</v>
      </c>
    </row>
    <row r="4081" spans="18:55" x14ac:dyDescent="0.25">
      <c r="R4081" s="258"/>
      <c r="U4081">
        <f>ROUND(IFERROR(SUM(T4081*(VLOOKUP(S4081,API!1:1048576,13,FALSE))),0),2)</f>
        <v>0</v>
      </c>
      <c r="V4081">
        <f>ROUND(SUMIF(Investionen!A4:A5200,S4081,Investionen!G4:G5200),2)</f>
        <v>0</v>
      </c>
      <c r="BA4081" s="53"/>
      <c r="BB4081" s="53">
        <f>ROUND(SUMIF(Transaktionen!A4:A5200,BA4081,Transaktionen!B4:B5200),8)</f>
        <v>0</v>
      </c>
      <c r="BC4081" s="53">
        <f>ROUND(IFERROR(SUM(BB4081*(VLOOKUP(BA4081,API!1:1048576,13,FALSE))),0),2)</f>
        <v>0</v>
      </c>
    </row>
    <row r="4082" spans="18:55" x14ac:dyDescent="0.25">
      <c r="R4082" s="258"/>
      <c r="U4082">
        <f>ROUND(IFERROR(SUM(T4082*(VLOOKUP(S4082,API!1:1048576,13,FALSE))),0),2)</f>
        <v>0</v>
      </c>
      <c r="V4082">
        <f>ROUND(SUMIF(Investionen!A4:A5200,S4082,Investionen!G4:G5200),2)</f>
        <v>0</v>
      </c>
      <c r="BA4082" s="53"/>
      <c r="BB4082" s="53">
        <f>ROUND(SUMIF(Transaktionen!A4:A5200,BA4082,Transaktionen!B4:B5200),8)</f>
        <v>0</v>
      </c>
      <c r="BC4082" s="53">
        <f>ROUND(IFERROR(SUM(BB4082*(VLOOKUP(BA4082,API!1:1048576,13,FALSE))),0),2)</f>
        <v>0</v>
      </c>
    </row>
    <row r="4083" spans="18:55" x14ac:dyDescent="0.25">
      <c r="R4083" s="258"/>
      <c r="U4083">
        <f>ROUND(IFERROR(SUM(T4083*(VLOOKUP(S4083,API!1:1048576,13,FALSE))),0),2)</f>
        <v>0</v>
      </c>
      <c r="V4083">
        <f>ROUND(SUMIF(Investionen!A4:A5200,S4083,Investionen!G4:G5200),2)</f>
        <v>0</v>
      </c>
      <c r="BA4083" s="53"/>
      <c r="BB4083" s="53">
        <f>ROUND(SUMIF(Transaktionen!A4:A5200,BA4083,Transaktionen!B4:B5200),8)</f>
        <v>0</v>
      </c>
      <c r="BC4083" s="53">
        <f>ROUND(IFERROR(SUM(BB4083*(VLOOKUP(BA4083,API!1:1048576,13,FALSE))),0),2)</f>
        <v>0</v>
      </c>
    </row>
    <row r="4084" spans="18:55" x14ac:dyDescent="0.25">
      <c r="R4084" s="258"/>
      <c r="U4084">
        <f>ROUND(IFERROR(SUM(T4084*(VLOOKUP(S4084,API!1:1048576,13,FALSE))),0),2)</f>
        <v>0</v>
      </c>
      <c r="V4084">
        <f>ROUND(SUMIF(Investionen!A4:A5200,S4084,Investionen!G4:G5200),2)</f>
        <v>0</v>
      </c>
      <c r="BA4084" s="53"/>
      <c r="BB4084" s="53">
        <f>ROUND(SUMIF(Transaktionen!A4:A5200,BA4084,Transaktionen!B4:B5200),8)</f>
        <v>0</v>
      </c>
      <c r="BC4084" s="53">
        <f>ROUND(IFERROR(SUM(BB4084*(VLOOKUP(BA4084,API!1:1048576,13,FALSE))),0),2)</f>
        <v>0</v>
      </c>
    </row>
    <row r="4085" spans="18:55" x14ac:dyDescent="0.25">
      <c r="R4085" s="258"/>
      <c r="U4085">
        <f>ROUND(IFERROR(SUM(T4085*(VLOOKUP(S4085,API!1:1048576,13,FALSE))),0),2)</f>
        <v>0</v>
      </c>
      <c r="V4085">
        <f>ROUND(SUMIF(Investionen!A4:A5200,S4085,Investionen!G4:G5200),2)</f>
        <v>0</v>
      </c>
      <c r="BA4085" s="53"/>
      <c r="BB4085" s="53">
        <f>ROUND(SUMIF(Transaktionen!A4:A5200,BA4085,Transaktionen!B4:B5200),8)</f>
        <v>0</v>
      </c>
      <c r="BC4085" s="53">
        <f>ROUND(IFERROR(SUM(BB4085*(VLOOKUP(BA4085,API!1:1048576,13,FALSE))),0),2)</f>
        <v>0</v>
      </c>
    </row>
    <row r="4086" spans="18:55" x14ac:dyDescent="0.25">
      <c r="R4086" s="258"/>
      <c r="U4086">
        <f>ROUND(IFERROR(SUM(T4086*(VLOOKUP(S4086,API!1:1048576,13,FALSE))),0),2)</f>
        <v>0</v>
      </c>
      <c r="V4086">
        <f>ROUND(SUMIF(Investionen!A4:A5200,S4086,Investionen!G4:G5200),2)</f>
        <v>0</v>
      </c>
      <c r="BA4086" s="53"/>
      <c r="BB4086" s="53">
        <f>ROUND(SUMIF(Transaktionen!A4:A5200,BA4086,Transaktionen!B4:B5200),8)</f>
        <v>0</v>
      </c>
      <c r="BC4086" s="53">
        <f>ROUND(IFERROR(SUM(BB4086*(VLOOKUP(BA4086,API!1:1048576,13,FALSE))),0),2)</f>
        <v>0</v>
      </c>
    </row>
    <row r="4087" spans="18:55" x14ac:dyDescent="0.25">
      <c r="R4087" s="258"/>
      <c r="U4087">
        <f>ROUND(IFERROR(SUM(T4087*(VLOOKUP(S4087,API!1:1048576,13,FALSE))),0),2)</f>
        <v>0</v>
      </c>
      <c r="V4087">
        <f>ROUND(SUMIF(Investionen!A4:A5200,S4087,Investionen!G4:G5200),2)</f>
        <v>0</v>
      </c>
      <c r="BA4087" s="53"/>
      <c r="BB4087" s="53">
        <f>ROUND(SUMIF(Transaktionen!A4:A5200,BA4087,Transaktionen!B4:B5200),8)</f>
        <v>0</v>
      </c>
      <c r="BC4087" s="53">
        <f>ROUND(IFERROR(SUM(BB4087*(VLOOKUP(BA4087,API!1:1048576,13,FALSE))),0),2)</f>
        <v>0</v>
      </c>
    </row>
    <row r="4088" spans="18:55" x14ac:dyDescent="0.25">
      <c r="R4088" s="258"/>
      <c r="U4088">
        <f>ROUND(IFERROR(SUM(T4088*(VLOOKUP(S4088,API!1:1048576,13,FALSE))),0),2)</f>
        <v>0</v>
      </c>
      <c r="V4088">
        <f>ROUND(SUMIF(Investionen!A4:A5200,S4088,Investionen!G4:G5200),2)</f>
        <v>0</v>
      </c>
      <c r="BA4088" s="53"/>
      <c r="BB4088" s="53">
        <f>ROUND(SUMIF(Transaktionen!A4:A5200,BA4088,Transaktionen!B4:B5200),8)</f>
        <v>0</v>
      </c>
      <c r="BC4088" s="53">
        <f>ROUND(IFERROR(SUM(BB4088*(VLOOKUP(BA4088,API!1:1048576,13,FALSE))),0),2)</f>
        <v>0</v>
      </c>
    </row>
    <row r="4089" spans="18:55" x14ac:dyDescent="0.25">
      <c r="R4089" s="258"/>
      <c r="U4089">
        <f>ROUND(IFERROR(SUM(T4089*(VLOOKUP(S4089,API!1:1048576,13,FALSE))),0),2)</f>
        <v>0</v>
      </c>
      <c r="V4089">
        <f>ROUND(SUMIF(Investionen!A4:A5200,S4089,Investionen!G4:G5200),2)</f>
        <v>0</v>
      </c>
      <c r="BA4089" s="53"/>
      <c r="BB4089" s="53">
        <f>ROUND(SUMIF(Transaktionen!A4:A5200,BA4089,Transaktionen!B4:B5200),8)</f>
        <v>0</v>
      </c>
      <c r="BC4089" s="53">
        <f>ROUND(IFERROR(SUM(BB4089*(VLOOKUP(BA4089,API!1:1048576,13,FALSE))),0),2)</f>
        <v>0</v>
      </c>
    </row>
    <row r="4090" spans="18:55" x14ac:dyDescent="0.25">
      <c r="R4090" s="258"/>
      <c r="U4090">
        <f>ROUND(IFERROR(SUM(T4090*(VLOOKUP(S4090,API!1:1048576,13,FALSE))),0),2)</f>
        <v>0</v>
      </c>
      <c r="V4090">
        <f>ROUND(SUMIF(Investionen!A4:A5200,S4090,Investionen!G4:G5200),2)</f>
        <v>0</v>
      </c>
      <c r="BA4090" s="53"/>
      <c r="BB4090" s="53">
        <f>ROUND(SUMIF(Transaktionen!A4:A5200,BA4090,Transaktionen!B4:B5200),8)</f>
        <v>0</v>
      </c>
      <c r="BC4090" s="53">
        <f>ROUND(IFERROR(SUM(BB4090*(VLOOKUP(BA4090,API!1:1048576,13,FALSE))),0),2)</f>
        <v>0</v>
      </c>
    </row>
    <row r="4091" spans="18:55" x14ac:dyDescent="0.25">
      <c r="R4091" s="258"/>
      <c r="U4091">
        <f>ROUND(IFERROR(SUM(T4091*(VLOOKUP(S4091,API!1:1048576,13,FALSE))),0),2)</f>
        <v>0</v>
      </c>
      <c r="V4091">
        <f>ROUND(SUMIF(Investionen!A4:A5200,S4091,Investionen!G4:G5200),2)</f>
        <v>0</v>
      </c>
      <c r="BA4091" s="53"/>
      <c r="BB4091" s="53">
        <f>ROUND(SUMIF(Transaktionen!A4:A5200,BA4091,Transaktionen!B4:B5200),8)</f>
        <v>0</v>
      </c>
      <c r="BC4091" s="53">
        <f>ROUND(IFERROR(SUM(BB4091*(VLOOKUP(BA4091,API!1:1048576,13,FALSE))),0),2)</f>
        <v>0</v>
      </c>
    </row>
    <row r="4092" spans="18:55" x14ac:dyDescent="0.25">
      <c r="R4092" s="258"/>
      <c r="U4092">
        <f>ROUND(IFERROR(SUM(T4092*(VLOOKUP(S4092,API!1:1048576,13,FALSE))),0),2)</f>
        <v>0</v>
      </c>
      <c r="V4092">
        <f>ROUND(SUMIF(Investionen!A4:A5200,S4092,Investionen!G4:G5200),2)</f>
        <v>0</v>
      </c>
      <c r="BA4092" s="53"/>
      <c r="BB4092" s="53">
        <f>ROUND(SUMIF(Transaktionen!A4:A5200,BA4092,Transaktionen!B4:B5200),8)</f>
        <v>0</v>
      </c>
      <c r="BC4092" s="53">
        <f>ROUND(IFERROR(SUM(BB4092*(VLOOKUP(BA4092,API!1:1048576,13,FALSE))),0),2)</f>
        <v>0</v>
      </c>
    </row>
    <row r="4093" spans="18:55" x14ac:dyDescent="0.25">
      <c r="R4093" s="258"/>
      <c r="U4093">
        <f>ROUND(IFERROR(SUM(T4093*(VLOOKUP(S4093,API!1:1048576,13,FALSE))),0),2)</f>
        <v>0</v>
      </c>
      <c r="V4093">
        <f>ROUND(SUMIF(Investionen!A4:A5200,S4093,Investionen!G4:G5200),2)</f>
        <v>0</v>
      </c>
      <c r="BA4093" s="53"/>
      <c r="BB4093" s="53">
        <f>ROUND(SUMIF(Transaktionen!A4:A5200,BA4093,Transaktionen!B4:B5200),8)</f>
        <v>0</v>
      </c>
      <c r="BC4093" s="53">
        <f>ROUND(IFERROR(SUM(BB4093*(VLOOKUP(BA4093,API!1:1048576,13,FALSE))),0),2)</f>
        <v>0</v>
      </c>
    </row>
    <row r="4094" spans="18:55" x14ac:dyDescent="0.25">
      <c r="R4094" s="258"/>
      <c r="U4094">
        <f>ROUND(IFERROR(SUM(T4094*(VLOOKUP(S4094,API!1:1048576,13,FALSE))),0),2)</f>
        <v>0</v>
      </c>
      <c r="V4094">
        <f>ROUND(SUMIF(Investionen!A4:A5200,S4094,Investionen!G4:G5200),2)</f>
        <v>0</v>
      </c>
      <c r="BA4094" s="53"/>
      <c r="BB4094" s="53">
        <f>ROUND(SUMIF(Transaktionen!A4:A5200,BA4094,Transaktionen!B4:B5200),8)</f>
        <v>0</v>
      </c>
      <c r="BC4094" s="53">
        <f>ROUND(IFERROR(SUM(BB4094*(VLOOKUP(BA4094,API!1:1048576,13,FALSE))),0),2)</f>
        <v>0</v>
      </c>
    </row>
    <row r="4095" spans="18:55" x14ac:dyDescent="0.25">
      <c r="R4095" s="258"/>
      <c r="U4095">
        <f>ROUND(IFERROR(SUM(T4095*(VLOOKUP(S4095,API!1:1048576,13,FALSE))),0),2)</f>
        <v>0</v>
      </c>
      <c r="V4095">
        <f>ROUND(SUMIF(Investionen!A4:A5200,S4095,Investionen!G4:G5200),2)</f>
        <v>0</v>
      </c>
      <c r="BA4095" s="53"/>
      <c r="BB4095" s="53">
        <f>ROUND(SUMIF(Transaktionen!A4:A5200,BA4095,Transaktionen!B4:B5200),8)</f>
        <v>0</v>
      </c>
      <c r="BC4095" s="53">
        <f>ROUND(IFERROR(SUM(BB4095*(VLOOKUP(BA4095,API!1:1048576,13,FALSE))),0),2)</f>
        <v>0</v>
      </c>
    </row>
    <row r="4096" spans="18:55" x14ac:dyDescent="0.25">
      <c r="R4096" s="258"/>
      <c r="U4096">
        <f>ROUND(IFERROR(SUM(T4096*(VLOOKUP(S4096,API!1:1048576,13,FALSE))),0),2)</f>
        <v>0</v>
      </c>
      <c r="V4096">
        <f>ROUND(SUMIF(Investionen!A4:A5200,S4096,Investionen!G4:G5200),2)</f>
        <v>0</v>
      </c>
      <c r="BA4096" s="53"/>
      <c r="BB4096" s="53">
        <f>ROUND(SUMIF(Transaktionen!A4:A5200,BA4096,Transaktionen!B4:B5200),8)</f>
        <v>0</v>
      </c>
      <c r="BC4096" s="53">
        <f>ROUND(IFERROR(SUM(BB4096*(VLOOKUP(BA4096,API!1:1048576,13,FALSE))),0),2)</f>
        <v>0</v>
      </c>
    </row>
    <row r="4097" spans="18:55" x14ac:dyDescent="0.25">
      <c r="R4097" s="258"/>
      <c r="U4097">
        <f>ROUND(IFERROR(SUM(T4097*(VLOOKUP(S4097,API!1:1048576,13,FALSE))),0),2)</f>
        <v>0</v>
      </c>
      <c r="V4097">
        <f>ROUND(SUMIF(Investionen!A4:A5200,S4097,Investionen!G4:G5200),2)</f>
        <v>0</v>
      </c>
      <c r="BA4097" s="53"/>
      <c r="BB4097" s="53">
        <f>ROUND(SUMIF(Transaktionen!A4:A5200,BA4097,Transaktionen!B4:B5200),8)</f>
        <v>0</v>
      </c>
      <c r="BC4097" s="53">
        <f>ROUND(IFERROR(SUM(BB4097*(VLOOKUP(BA4097,API!1:1048576,13,FALSE))),0),2)</f>
        <v>0</v>
      </c>
    </row>
    <row r="4098" spans="18:55" x14ac:dyDescent="0.25">
      <c r="R4098" s="258"/>
      <c r="U4098">
        <f>ROUND(IFERROR(SUM(T4098*(VLOOKUP(S4098,API!1:1048576,13,FALSE))),0),2)</f>
        <v>0</v>
      </c>
      <c r="V4098">
        <f>ROUND(SUMIF(Investionen!A4:A5200,S4098,Investionen!G4:G5200),2)</f>
        <v>0</v>
      </c>
      <c r="BA4098" s="53"/>
      <c r="BB4098" s="53">
        <f>ROUND(SUMIF(Transaktionen!A4:A5200,BA4098,Transaktionen!B4:B5200),8)</f>
        <v>0</v>
      </c>
      <c r="BC4098" s="53">
        <f>ROUND(IFERROR(SUM(BB4098*(VLOOKUP(BA4098,API!1:1048576,13,FALSE))),0),2)</f>
        <v>0</v>
      </c>
    </row>
    <row r="4099" spans="18:55" x14ac:dyDescent="0.25">
      <c r="R4099" s="258"/>
      <c r="U4099">
        <f>ROUND(IFERROR(SUM(T4099*(VLOOKUP(S4099,API!1:1048576,13,FALSE))),0),2)</f>
        <v>0</v>
      </c>
      <c r="V4099">
        <f>ROUND(SUMIF(Investionen!A4:A5200,S4099,Investionen!G4:G5200),2)</f>
        <v>0</v>
      </c>
      <c r="BA4099" s="53"/>
      <c r="BB4099" s="53">
        <f>ROUND(SUMIF(Transaktionen!A4:A5200,BA4099,Transaktionen!B4:B5200),8)</f>
        <v>0</v>
      </c>
      <c r="BC4099" s="53">
        <f>ROUND(IFERROR(SUM(BB4099*(VLOOKUP(BA4099,API!1:1048576,13,FALSE))),0),2)</f>
        <v>0</v>
      </c>
    </row>
    <row r="4100" spans="18:55" x14ac:dyDescent="0.25">
      <c r="R4100" s="258"/>
      <c r="U4100">
        <f>ROUND(IFERROR(SUM(T4100*(VLOOKUP(S4100,API!1:1048576,13,FALSE))),0),2)</f>
        <v>0</v>
      </c>
      <c r="V4100">
        <f>ROUND(SUMIF(Investionen!A4:A5200,S4100,Investionen!G4:G5200),2)</f>
        <v>0</v>
      </c>
      <c r="BA4100" s="53"/>
      <c r="BB4100" s="53">
        <f>ROUND(SUMIF(Transaktionen!A4:A5200,BA4100,Transaktionen!B4:B5200),8)</f>
        <v>0</v>
      </c>
      <c r="BC4100" s="53">
        <f>ROUND(IFERROR(SUM(BB4100*(VLOOKUP(BA4100,API!1:1048576,13,FALSE))),0),2)</f>
        <v>0</v>
      </c>
    </row>
    <row r="4101" spans="18:55" x14ac:dyDescent="0.25">
      <c r="R4101" s="258"/>
      <c r="U4101">
        <f>ROUND(IFERROR(SUM(T4101*(VLOOKUP(S4101,API!1:1048576,13,FALSE))),0),2)</f>
        <v>0</v>
      </c>
      <c r="V4101">
        <f>ROUND(SUMIF(Investionen!A4:A5200,S4101,Investionen!G4:G5200),2)</f>
        <v>0</v>
      </c>
      <c r="BA4101" s="53"/>
      <c r="BB4101" s="53">
        <f>ROUND(SUMIF(Transaktionen!A4:A5200,BA4101,Transaktionen!B4:B5200),8)</f>
        <v>0</v>
      </c>
      <c r="BC4101" s="53">
        <f>ROUND(IFERROR(SUM(BB4101*(VLOOKUP(BA4101,API!1:1048576,13,FALSE))),0),2)</f>
        <v>0</v>
      </c>
    </row>
    <row r="4102" spans="18:55" x14ac:dyDescent="0.25">
      <c r="R4102" s="258"/>
      <c r="U4102">
        <f>ROUND(IFERROR(SUM(T4102*(VLOOKUP(S4102,API!1:1048576,13,FALSE))),0),2)</f>
        <v>0</v>
      </c>
      <c r="V4102">
        <f>ROUND(SUMIF(Investionen!A4:A5200,S4102,Investionen!G4:G5200),2)</f>
        <v>0</v>
      </c>
      <c r="BA4102" s="53"/>
      <c r="BB4102" s="53">
        <f>ROUND(SUMIF(Transaktionen!A4:A5200,BA4102,Transaktionen!B4:B5200),8)</f>
        <v>0</v>
      </c>
      <c r="BC4102" s="53">
        <f>ROUND(IFERROR(SUM(BB4102*(VLOOKUP(BA4102,API!1:1048576,13,FALSE))),0),2)</f>
        <v>0</v>
      </c>
    </row>
    <row r="4103" spans="18:55" x14ac:dyDescent="0.25">
      <c r="R4103" s="258"/>
      <c r="U4103">
        <f>ROUND(IFERROR(SUM(T4103*(VLOOKUP(S4103,API!1:1048576,13,FALSE))),0),2)</f>
        <v>0</v>
      </c>
      <c r="V4103">
        <f>ROUND(SUMIF(Investionen!A4:A5200,S4103,Investionen!G4:G5200),2)</f>
        <v>0</v>
      </c>
      <c r="BA4103" s="53"/>
      <c r="BB4103" s="53">
        <f>ROUND(SUMIF(Transaktionen!A4:A5200,BA4103,Transaktionen!B4:B5200),8)</f>
        <v>0</v>
      </c>
      <c r="BC4103" s="53">
        <f>ROUND(IFERROR(SUM(BB4103*(VLOOKUP(BA4103,API!1:1048576,13,FALSE))),0),2)</f>
        <v>0</v>
      </c>
    </row>
    <row r="4104" spans="18:55" x14ac:dyDescent="0.25">
      <c r="R4104" s="258"/>
      <c r="U4104">
        <f>ROUND(IFERROR(SUM(T4104*(VLOOKUP(S4104,API!1:1048576,13,FALSE))),0),2)</f>
        <v>0</v>
      </c>
      <c r="V4104">
        <f>ROUND(SUMIF(Investionen!A4:A5200,S4104,Investionen!G4:G5200),2)</f>
        <v>0</v>
      </c>
      <c r="BA4104" s="53"/>
      <c r="BB4104" s="53">
        <f>ROUND(SUMIF(Transaktionen!A4:A5200,BA4104,Transaktionen!B4:B5200),8)</f>
        <v>0</v>
      </c>
      <c r="BC4104" s="53">
        <f>ROUND(IFERROR(SUM(BB4104*(VLOOKUP(BA4104,API!1:1048576,13,FALSE))),0),2)</f>
        <v>0</v>
      </c>
    </row>
    <row r="4105" spans="18:55" x14ac:dyDescent="0.25">
      <c r="R4105" s="258"/>
      <c r="U4105">
        <f>ROUND(IFERROR(SUM(T4105*(VLOOKUP(S4105,API!1:1048576,13,FALSE))),0),2)</f>
        <v>0</v>
      </c>
      <c r="V4105">
        <f>ROUND(SUMIF(Investionen!A4:A5200,S4105,Investionen!G4:G5200),2)</f>
        <v>0</v>
      </c>
      <c r="BA4105" s="53"/>
      <c r="BB4105" s="53">
        <f>ROUND(SUMIF(Transaktionen!A4:A5200,BA4105,Transaktionen!B4:B5200),8)</f>
        <v>0</v>
      </c>
      <c r="BC4105" s="53">
        <f>ROUND(IFERROR(SUM(BB4105*(VLOOKUP(BA4105,API!1:1048576,13,FALSE))),0),2)</f>
        <v>0</v>
      </c>
    </row>
    <row r="4106" spans="18:55" x14ac:dyDescent="0.25">
      <c r="R4106" s="258"/>
      <c r="U4106">
        <f>ROUND(IFERROR(SUM(T4106*(VLOOKUP(S4106,API!1:1048576,13,FALSE))),0),2)</f>
        <v>0</v>
      </c>
      <c r="V4106">
        <f>ROUND(SUMIF(Investionen!A4:A5200,S4106,Investionen!G4:G5200),2)</f>
        <v>0</v>
      </c>
      <c r="BA4106" s="53"/>
      <c r="BB4106" s="53">
        <f>ROUND(SUMIF(Transaktionen!A4:A5200,BA4106,Transaktionen!B4:B5200),8)</f>
        <v>0</v>
      </c>
      <c r="BC4106" s="53">
        <f>ROUND(IFERROR(SUM(BB4106*(VLOOKUP(BA4106,API!1:1048576,13,FALSE))),0),2)</f>
        <v>0</v>
      </c>
    </row>
    <row r="4107" spans="18:55" x14ac:dyDescent="0.25">
      <c r="R4107" s="258"/>
      <c r="U4107">
        <f>ROUND(IFERROR(SUM(T4107*(VLOOKUP(S4107,API!1:1048576,13,FALSE))),0),2)</f>
        <v>0</v>
      </c>
      <c r="V4107">
        <f>ROUND(SUMIF(Investionen!A4:A5200,S4107,Investionen!G4:G5200),2)</f>
        <v>0</v>
      </c>
      <c r="BA4107" s="53"/>
      <c r="BB4107" s="53">
        <f>ROUND(SUMIF(Transaktionen!A4:A5200,BA4107,Transaktionen!B4:B5200),8)</f>
        <v>0</v>
      </c>
      <c r="BC4107" s="53">
        <f>ROUND(IFERROR(SUM(BB4107*(VLOOKUP(BA4107,API!1:1048576,13,FALSE))),0),2)</f>
        <v>0</v>
      </c>
    </row>
    <row r="4108" spans="18:55" x14ac:dyDescent="0.25">
      <c r="R4108" s="258"/>
      <c r="U4108">
        <f>ROUND(IFERROR(SUM(T4108*(VLOOKUP(S4108,API!1:1048576,13,FALSE))),0),2)</f>
        <v>0</v>
      </c>
      <c r="V4108">
        <f>ROUND(SUMIF(Investionen!A4:A5200,S4108,Investionen!G4:G5200),2)</f>
        <v>0</v>
      </c>
      <c r="BA4108" s="53"/>
      <c r="BB4108" s="53">
        <f>ROUND(SUMIF(Transaktionen!A4:A5200,BA4108,Transaktionen!B4:B5200),8)</f>
        <v>0</v>
      </c>
      <c r="BC4108" s="53">
        <f>ROUND(IFERROR(SUM(BB4108*(VLOOKUP(BA4108,API!1:1048576,13,FALSE))),0),2)</f>
        <v>0</v>
      </c>
    </row>
    <row r="4109" spans="18:55" x14ac:dyDescent="0.25">
      <c r="R4109" s="258"/>
      <c r="U4109">
        <f>ROUND(IFERROR(SUM(T4109*(VLOOKUP(S4109,API!1:1048576,13,FALSE))),0),2)</f>
        <v>0</v>
      </c>
      <c r="V4109">
        <f>ROUND(SUMIF(Investionen!A4:A5200,S4109,Investionen!G4:G5200),2)</f>
        <v>0</v>
      </c>
      <c r="BA4109" s="53"/>
      <c r="BB4109" s="53">
        <f>ROUND(SUMIF(Transaktionen!A4:A5200,BA4109,Transaktionen!B4:B5200),8)</f>
        <v>0</v>
      </c>
      <c r="BC4109" s="53">
        <f>ROUND(IFERROR(SUM(BB4109*(VLOOKUP(BA4109,API!1:1048576,13,FALSE))),0),2)</f>
        <v>0</v>
      </c>
    </row>
    <row r="4110" spans="18:55" x14ac:dyDescent="0.25">
      <c r="R4110" s="258"/>
      <c r="U4110">
        <f>ROUND(IFERROR(SUM(T4110*(VLOOKUP(S4110,API!1:1048576,13,FALSE))),0),2)</f>
        <v>0</v>
      </c>
      <c r="V4110">
        <f>ROUND(SUMIF(Investionen!A4:A5200,S4110,Investionen!G4:G5200),2)</f>
        <v>0</v>
      </c>
      <c r="BA4110" s="53"/>
      <c r="BB4110" s="53">
        <f>ROUND(SUMIF(Transaktionen!A4:A5200,BA4110,Transaktionen!B4:B5200),8)</f>
        <v>0</v>
      </c>
      <c r="BC4110" s="53">
        <f>ROUND(IFERROR(SUM(BB4110*(VLOOKUP(BA4110,API!1:1048576,13,FALSE))),0),2)</f>
        <v>0</v>
      </c>
    </row>
    <row r="4111" spans="18:55" x14ac:dyDescent="0.25">
      <c r="R4111" s="258"/>
      <c r="U4111">
        <f>ROUND(IFERROR(SUM(T4111*(VLOOKUP(S4111,API!1:1048576,13,FALSE))),0),2)</f>
        <v>0</v>
      </c>
      <c r="V4111">
        <f>ROUND(SUMIF(Investionen!A4:A5200,S4111,Investionen!G4:G5200),2)</f>
        <v>0</v>
      </c>
      <c r="BA4111" s="53"/>
      <c r="BB4111" s="53">
        <f>ROUND(SUMIF(Transaktionen!A4:A5200,BA4111,Transaktionen!B4:B5200),8)</f>
        <v>0</v>
      </c>
      <c r="BC4111" s="53">
        <f>ROUND(IFERROR(SUM(BB4111*(VLOOKUP(BA4111,API!1:1048576,13,FALSE))),0),2)</f>
        <v>0</v>
      </c>
    </row>
    <row r="4112" spans="18:55" x14ac:dyDescent="0.25">
      <c r="R4112" s="258"/>
      <c r="U4112">
        <f>ROUND(IFERROR(SUM(T4112*(VLOOKUP(S4112,API!1:1048576,13,FALSE))),0),2)</f>
        <v>0</v>
      </c>
      <c r="V4112">
        <f>ROUND(SUMIF(Investionen!A4:A5200,S4112,Investionen!G4:G5200),2)</f>
        <v>0</v>
      </c>
      <c r="BA4112" s="53"/>
      <c r="BB4112" s="53">
        <f>ROUND(SUMIF(Transaktionen!A4:A5200,BA4112,Transaktionen!B4:B5200),8)</f>
        <v>0</v>
      </c>
      <c r="BC4112" s="53">
        <f>ROUND(IFERROR(SUM(BB4112*(VLOOKUP(BA4112,API!1:1048576,13,FALSE))),0),2)</f>
        <v>0</v>
      </c>
    </row>
    <row r="4113" spans="18:55" x14ac:dyDescent="0.25">
      <c r="R4113" s="258"/>
      <c r="U4113">
        <f>ROUND(IFERROR(SUM(T4113*(VLOOKUP(S4113,API!1:1048576,13,FALSE))),0),2)</f>
        <v>0</v>
      </c>
      <c r="V4113">
        <f>ROUND(SUMIF(Investionen!A4:A5200,S4113,Investionen!G4:G5200),2)</f>
        <v>0</v>
      </c>
      <c r="BA4113" s="53"/>
      <c r="BB4113" s="53">
        <f>ROUND(SUMIF(Transaktionen!A4:A5200,BA4113,Transaktionen!B4:B5200),8)</f>
        <v>0</v>
      </c>
      <c r="BC4113" s="53">
        <f>ROUND(IFERROR(SUM(BB4113*(VLOOKUP(BA4113,API!1:1048576,13,FALSE))),0),2)</f>
        <v>0</v>
      </c>
    </row>
    <row r="4114" spans="18:55" x14ac:dyDescent="0.25">
      <c r="R4114" s="258"/>
      <c r="U4114">
        <f>ROUND(IFERROR(SUM(T4114*(VLOOKUP(S4114,API!1:1048576,13,FALSE))),0),2)</f>
        <v>0</v>
      </c>
      <c r="V4114">
        <f>ROUND(SUMIF(Investionen!A4:A5200,S4114,Investionen!G4:G5200),2)</f>
        <v>0</v>
      </c>
      <c r="BA4114" s="53"/>
      <c r="BB4114" s="53">
        <f>ROUND(SUMIF(Transaktionen!A4:A5200,BA4114,Transaktionen!B4:B5200),8)</f>
        <v>0</v>
      </c>
      <c r="BC4114" s="53">
        <f>ROUND(IFERROR(SUM(BB4114*(VLOOKUP(BA4114,API!1:1048576,13,FALSE))),0),2)</f>
        <v>0</v>
      </c>
    </row>
    <row r="4115" spans="18:55" x14ac:dyDescent="0.25">
      <c r="R4115" s="258"/>
      <c r="U4115">
        <f>ROUND(IFERROR(SUM(T4115*(VLOOKUP(S4115,API!1:1048576,13,FALSE))),0),2)</f>
        <v>0</v>
      </c>
      <c r="V4115">
        <f>ROUND(SUMIF(Investionen!A4:A5200,S4115,Investionen!G4:G5200),2)</f>
        <v>0</v>
      </c>
      <c r="BA4115" s="53"/>
      <c r="BB4115" s="53">
        <f>ROUND(SUMIF(Transaktionen!A4:A5200,BA4115,Transaktionen!B4:B5200),8)</f>
        <v>0</v>
      </c>
      <c r="BC4115" s="53">
        <f>ROUND(IFERROR(SUM(BB4115*(VLOOKUP(BA4115,API!1:1048576,13,FALSE))),0),2)</f>
        <v>0</v>
      </c>
    </row>
    <row r="4116" spans="18:55" x14ac:dyDescent="0.25">
      <c r="R4116" s="258"/>
      <c r="U4116">
        <f>ROUND(IFERROR(SUM(T4116*(VLOOKUP(S4116,API!1:1048576,13,FALSE))),0),2)</f>
        <v>0</v>
      </c>
      <c r="V4116">
        <f>ROUND(SUMIF(Investionen!A4:A5200,S4116,Investionen!G4:G5200),2)</f>
        <v>0</v>
      </c>
      <c r="BA4116" s="53"/>
      <c r="BB4116" s="53">
        <f>ROUND(SUMIF(Transaktionen!A4:A5200,BA4116,Transaktionen!B4:B5200),8)</f>
        <v>0</v>
      </c>
      <c r="BC4116" s="53">
        <f>ROUND(IFERROR(SUM(BB4116*(VLOOKUP(BA4116,API!1:1048576,13,FALSE))),0),2)</f>
        <v>0</v>
      </c>
    </row>
    <row r="4117" spans="18:55" x14ac:dyDescent="0.25">
      <c r="R4117" s="258"/>
      <c r="U4117">
        <f>ROUND(IFERROR(SUM(T4117*(VLOOKUP(S4117,API!1:1048576,13,FALSE))),0),2)</f>
        <v>0</v>
      </c>
      <c r="V4117">
        <f>ROUND(SUMIF(Investionen!A4:A5200,S4117,Investionen!G4:G5200),2)</f>
        <v>0</v>
      </c>
      <c r="BA4117" s="53"/>
      <c r="BB4117" s="53">
        <f>ROUND(SUMIF(Transaktionen!A4:A5200,BA4117,Transaktionen!B4:B5200),8)</f>
        <v>0</v>
      </c>
      <c r="BC4117" s="53">
        <f>ROUND(IFERROR(SUM(BB4117*(VLOOKUP(BA4117,API!1:1048576,13,FALSE))),0),2)</f>
        <v>0</v>
      </c>
    </row>
    <row r="4118" spans="18:55" x14ac:dyDescent="0.25">
      <c r="R4118" s="258"/>
      <c r="U4118">
        <f>ROUND(IFERROR(SUM(T4118*(VLOOKUP(S4118,API!1:1048576,13,FALSE))),0),2)</f>
        <v>0</v>
      </c>
      <c r="V4118">
        <f>ROUND(SUMIF(Investionen!A4:A5200,S4118,Investionen!G4:G5200),2)</f>
        <v>0</v>
      </c>
      <c r="BA4118" s="53"/>
      <c r="BB4118" s="53">
        <f>ROUND(SUMIF(Transaktionen!A4:A5200,BA4118,Transaktionen!B4:B5200),8)</f>
        <v>0</v>
      </c>
      <c r="BC4118" s="53">
        <f>ROUND(IFERROR(SUM(BB4118*(VLOOKUP(BA4118,API!1:1048576,13,FALSE))),0),2)</f>
        <v>0</v>
      </c>
    </row>
    <row r="4119" spans="18:55" x14ac:dyDescent="0.25">
      <c r="R4119" s="258"/>
      <c r="U4119">
        <f>ROUND(IFERROR(SUM(T4119*(VLOOKUP(S4119,API!1:1048576,13,FALSE))),0),2)</f>
        <v>0</v>
      </c>
      <c r="V4119">
        <f>ROUND(SUMIF(Investionen!A4:A5200,S4119,Investionen!G4:G5200),2)</f>
        <v>0</v>
      </c>
      <c r="BA4119" s="53"/>
      <c r="BB4119" s="53">
        <f>ROUND(SUMIF(Transaktionen!A4:A5200,BA4119,Transaktionen!B4:B5200),8)</f>
        <v>0</v>
      </c>
      <c r="BC4119" s="53">
        <f>ROUND(IFERROR(SUM(BB4119*(VLOOKUP(BA4119,API!1:1048576,13,FALSE))),0),2)</f>
        <v>0</v>
      </c>
    </row>
    <row r="4120" spans="18:55" x14ac:dyDescent="0.25">
      <c r="R4120" s="258"/>
      <c r="U4120">
        <f>ROUND(IFERROR(SUM(T4120*(VLOOKUP(S4120,API!1:1048576,13,FALSE))),0),2)</f>
        <v>0</v>
      </c>
      <c r="V4120">
        <f>ROUND(SUMIF(Investionen!A4:A5200,S4120,Investionen!G4:G5200),2)</f>
        <v>0</v>
      </c>
      <c r="BA4120" s="53"/>
      <c r="BB4120" s="53">
        <f>ROUND(SUMIF(Transaktionen!A4:A5200,BA4120,Transaktionen!B4:B5200),8)</f>
        <v>0</v>
      </c>
      <c r="BC4120" s="53">
        <f>ROUND(IFERROR(SUM(BB4120*(VLOOKUP(BA4120,API!1:1048576,13,FALSE))),0),2)</f>
        <v>0</v>
      </c>
    </row>
    <row r="4121" spans="18:55" x14ac:dyDescent="0.25">
      <c r="R4121" s="258"/>
      <c r="U4121">
        <f>ROUND(IFERROR(SUM(T4121*(VLOOKUP(S4121,API!1:1048576,13,FALSE))),0),2)</f>
        <v>0</v>
      </c>
      <c r="V4121">
        <f>ROUND(SUMIF(Investionen!A4:A5200,S4121,Investionen!G4:G5200),2)</f>
        <v>0</v>
      </c>
      <c r="BA4121" s="53"/>
      <c r="BB4121" s="53">
        <f>ROUND(SUMIF(Transaktionen!A4:A5200,BA4121,Transaktionen!B4:B5200),8)</f>
        <v>0</v>
      </c>
      <c r="BC4121" s="53">
        <f>ROUND(IFERROR(SUM(BB4121*(VLOOKUP(BA4121,API!1:1048576,13,FALSE))),0),2)</f>
        <v>0</v>
      </c>
    </row>
    <row r="4122" spans="18:55" x14ac:dyDescent="0.25">
      <c r="R4122" s="258"/>
      <c r="U4122">
        <f>ROUND(IFERROR(SUM(T4122*(VLOOKUP(S4122,API!1:1048576,13,FALSE))),0),2)</f>
        <v>0</v>
      </c>
      <c r="V4122">
        <f>ROUND(SUMIF(Investionen!A4:A5200,S4122,Investionen!G4:G5200),2)</f>
        <v>0</v>
      </c>
      <c r="BA4122" s="53"/>
      <c r="BB4122" s="53">
        <f>ROUND(SUMIF(Transaktionen!A4:A5200,BA4122,Transaktionen!B4:B5200),8)</f>
        <v>0</v>
      </c>
      <c r="BC4122" s="53">
        <f>ROUND(IFERROR(SUM(BB4122*(VLOOKUP(BA4122,API!1:1048576,13,FALSE))),0),2)</f>
        <v>0</v>
      </c>
    </row>
    <row r="4123" spans="18:55" x14ac:dyDescent="0.25">
      <c r="R4123" s="258"/>
      <c r="U4123">
        <f>ROUND(IFERROR(SUM(T4123*(VLOOKUP(S4123,API!1:1048576,13,FALSE))),0),2)</f>
        <v>0</v>
      </c>
      <c r="V4123">
        <f>ROUND(SUMIF(Investionen!A4:A5200,S4123,Investionen!G4:G5200),2)</f>
        <v>0</v>
      </c>
      <c r="BA4123" s="53"/>
      <c r="BB4123" s="53">
        <f>ROUND(SUMIF(Transaktionen!A4:A5200,BA4123,Transaktionen!B4:B5200),8)</f>
        <v>0</v>
      </c>
      <c r="BC4123" s="53">
        <f>ROUND(IFERROR(SUM(BB4123*(VLOOKUP(BA4123,API!1:1048576,13,FALSE))),0),2)</f>
        <v>0</v>
      </c>
    </row>
    <row r="4124" spans="18:55" x14ac:dyDescent="0.25">
      <c r="R4124" s="258"/>
      <c r="U4124">
        <f>ROUND(IFERROR(SUM(T4124*(VLOOKUP(S4124,API!1:1048576,13,FALSE))),0),2)</f>
        <v>0</v>
      </c>
      <c r="V4124">
        <f>ROUND(SUMIF(Investionen!A4:A5200,S4124,Investionen!G4:G5200),2)</f>
        <v>0</v>
      </c>
      <c r="BA4124" s="53"/>
      <c r="BB4124" s="53">
        <f>ROUND(SUMIF(Transaktionen!A4:A5200,BA4124,Transaktionen!B4:B5200),8)</f>
        <v>0</v>
      </c>
      <c r="BC4124" s="53">
        <f>ROUND(IFERROR(SUM(BB4124*(VLOOKUP(BA4124,API!1:1048576,13,FALSE))),0),2)</f>
        <v>0</v>
      </c>
    </row>
    <row r="4125" spans="18:55" x14ac:dyDescent="0.25">
      <c r="R4125" s="258"/>
      <c r="U4125">
        <f>ROUND(IFERROR(SUM(T4125*(VLOOKUP(S4125,API!1:1048576,13,FALSE))),0),2)</f>
        <v>0</v>
      </c>
      <c r="V4125">
        <f>ROUND(SUMIF(Investionen!A4:A5200,S4125,Investionen!G4:G5200),2)</f>
        <v>0</v>
      </c>
      <c r="BA4125" s="53"/>
      <c r="BB4125" s="53">
        <f>ROUND(SUMIF(Transaktionen!A4:A5200,BA4125,Transaktionen!B4:B5200),8)</f>
        <v>0</v>
      </c>
      <c r="BC4125" s="53">
        <f>ROUND(IFERROR(SUM(BB4125*(VLOOKUP(BA4125,API!1:1048576,13,FALSE))),0),2)</f>
        <v>0</v>
      </c>
    </row>
    <row r="4126" spans="18:55" x14ac:dyDescent="0.25">
      <c r="R4126" s="258"/>
      <c r="U4126">
        <f>ROUND(IFERROR(SUM(T4126*(VLOOKUP(S4126,API!1:1048576,13,FALSE))),0),2)</f>
        <v>0</v>
      </c>
      <c r="V4126">
        <f>ROUND(SUMIF(Investionen!A4:A5200,S4126,Investionen!G4:G5200),2)</f>
        <v>0</v>
      </c>
      <c r="BA4126" s="53"/>
      <c r="BB4126" s="53">
        <f>ROUND(SUMIF(Transaktionen!A4:A5200,BA4126,Transaktionen!B4:B5200),8)</f>
        <v>0</v>
      </c>
      <c r="BC4126" s="53">
        <f>ROUND(IFERROR(SUM(BB4126*(VLOOKUP(BA4126,API!1:1048576,13,FALSE))),0),2)</f>
        <v>0</v>
      </c>
    </row>
    <row r="4127" spans="18:55" x14ac:dyDescent="0.25">
      <c r="R4127" s="258"/>
      <c r="U4127">
        <f>ROUND(IFERROR(SUM(T4127*(VLOOKUP(S4127,API!1:1048576,13,FALSE))),0),2)</f>
        <v>0</v>
      </c>
      <c r="V4127">
        <f>ROUND(SUMIF(Investionen!A4:A5200,S4127,Investionen!G4:G5200),2)</f>
        <v>0</v>
      </c>
      <c r="BA4127" s="53"/>
      <c r="BB4127" s="53">
        <f>ROUND(SUMIF(Transaktionen!A4:A5200,BA4127,Transaktionen!B4:B5200),8)</f>
        <v>0</v>
      </c>
      <c r="BC4127" s="53">
        <f>ROUND(IFERROR(SUM(BB4127*(VLOOKUP(BA4127,API!1:1048576,13,FALSE))),0),2)</f>
        <v>0</v>
      </c>
    </row>
    <row r="4128" spans="18:55" x14ac:dyDescent="0.25">
      <c r="R4128" s="258"/>
      <c r="U4128">
        <f>ROUND(IFERROR(SUM(T4128*(VLOOKUP(S4128,API!1:1048576,13,FALSE))),0),2)</f>
        <v>0</v>
      </c>
      <c r="V4128">
        <f>ROUND(SUMIF(Investionen!A4:A5200,S4128,Investionen!G4:G5200),2)</f>
        <v>0</v>
      </c>
      <c r="BA4128" s="53"/>
      <c r="BB4128" s="53">
        <f>ROUND(SUMIF(Transaktionen!A4:A5200,BA4128,Transaktionen!B4:B5200),8)</f>
        <v>0</v>
      </c>
      <c r="BC4128" s="53">
        <f>ROUND(IFERROR(SUM(BB4128*(VLOOKUP(BA4128,API!1:1048576,13,FALSE))),0),2)</f>
        <v>0</v>
      </c>
    </row>
    <row r="4129" spans="18:55" x14ac:dyDescent="0.25">
      <c r="R4129" s="258"/>
      <c r="U4129">
        <f>ROUND(IFERROR(SUM(T4129*(VLOOKUP(S4129,API!1:1048576,13,FALSE))),0),2)</f>
        <v>0</v>
      </c>
      <c r="V4129">
        <f>ROUND(SUMIF(Investionen!A4:A5200,S4129,Investionen!G4:G5200),2)</f>
        <v>0</v>
      </c>
      <c r="BA4129" s="53"/>
      <c r="BB4129" s="53">
        <f>ROUND(SUMIF(Transaktionen!A4:A5200,BA4129,Transaktionen!B4:B5200),8)</f>
        <v>0</v>
      </c>
      <c r="BC4129" s="53">
        <f>ROUND(IFERROR(SUM(BB4129*(VLOOKUP(BA4129,API!1:1048576,13,FALSE))),0),2)</f>
        <v>0</v>
      </c>
    </row>
    <row r="4130" spans="18:55" x14ac:dyDescent="0.25">
      <c r="R4130" s="258"/>
      <c r="U4130">
        <f>ROUND(IFERROR(SUM(T4130*(VLOOKUP(S4130,API!1:1048576,13,FALSE))),0),2)</f>
        <v>0</v>
      </c>
      <c r="V4130">
        <f>ROUND(SUMIF(Investionen!A4:A5200,S4130,Investionen!G4:G5200),2)</f>
        <v>0</v>
      </c>
      <c r="BA4130" s="53"/>
      <c r="BB4130" s="53">
        <f>ROUND(SUMIF(Transaktionen!A4:A5200,BA4130,Transaktionen!B4:B5200),8)</f>
        <v>0</v>
      </c>
      <c r="BC4130" s="53">
        <f>ROUND(IFERROR(SUM(BB4130*(VLOOKUP(BA4130,API!1:1048576,13,FALSE))),0),2)</f>
        <v>0</v>
      </c>
    </row>
    <row r="4131" spans="18:55" x14ac:dyDescent="0.25">
      <c r="R4131" s="258"/>
      <c r="U4131">
        <f>ROUND(IFERROR(SUM(T4131*(VLOOKUP(S4131,API!1:1048576,13,FALSE))),0),2)</f>
        <v>0</v>
      </c>
      <c r="V4131">
        <f>ROUND(SUMIF(Investionen!A4:A5200,S4131,Investionen!G4:G5200),2)</f>
        <v>0</v>
      </c>
      <c r="BA4131" s="53"/>
      <c r="BB4131" s="53">
        <f>ROUND(SUMIF(Transaktionen!A4:A5200,BA4131,Transaktionen!B4:B5200),8)</f>
        <v>0</v>
      </c>
      <c r="BC4131" s="53">
        <f>ROUND(IFERROR(SUM(BB4131*(VLOOKUP(BA4131,API!1:1048576,13,FALSE))),0),2)</f>
        <v>0</v>
      </c>
    </row>
    <row r="4132" spans="18:55" x14ac:dyDescent="0.25">
      <c r="R4132" s="258"/>
      <c r="U4132">
        <f>ROUND(IFERROR(SUM(T4132*(VLOOKUP(S4132,API!1:1048576,13,FALSE))),0),2)</f>
        <v>0</v>
      </c>
      <c r="V4132">
        <f>ROUND(SUMIF(Investionen!A4:A5200,S4132,Investionen!G4:G5200),2)</f>
        <v>0</v>
      </c>
      <c r="BA4132" s="53"/>
      <c r="BB4132" s="53">
        <f>ROUND(SUMIF(Transaktionen!A4:A5200,BA4132,Transaktionen!B4:B5200),8)</f>
        <v>0</v>
      </c>
      <c r="BC4132" s="53">
        <f>ROUND(IFERROR(SUM(BB4132*(VLOOKUP(BA4132,API!1:1048576,13,FALSE))),0),2)</f>
        <v>0</v>
      </c>
    </row>
    <row r="4133" spans="18:55" x14ac:dyDescent="0.25">
      <c r="R4133" s="258"/>
      <c r="U4133">
        <f>ROUND(IFERROR(SUM(T4133*(VLOOKUP(S4133,API!1:1048576,13,FALSE))),0),2)</f>
        <v>0</v>
      </c>
      <c r="V4133">
        <f>ROUND(SUMIF(Investionen!A4:A5200,S4133,Investionen!G4:G5200),2)</f>
        <v>0</v>
      </c>
      <c r="BA4133" s="53"/>
      <c r="BB4133" s="53">
        <f>ROUND(SUMIF(Transaktionen!A4:A5200,BA4133,Transaktionen!B4:B5200),8)</f>
        <v>0</v>
      </c>
      <c r="BC4133" s="53">
        <f>ROUND(IFERROR(SUM(BB4133*(VLOOKUP(BA4133,API!1:1048576,13,FALSE))),0),2)</f>
        <v>0</v>
      </c>
    </row>
    <row r="4134" spans="18:55" x14ac:dyDescent="0.25">
      <c r="R4134" s="258"/>
      <c r="U4134">
        <f>ROUND(IFERROR(SUM(T4134*(VLOOKUP(S4134,API!1:1048576,13,FALSE))),0),2)</f>
        <v>0</v>
      </c>
      <c r="V4134">
        <f>ROUND(SUMIF(Investionen!A4:A5200,S4134,Investionen!G4:G5200),2)</f>
        <v>0</v>
      </c>
      <c r="BA4134" s="53"/>
      <c r="BB4134" s="53">
        <f>ROUND(SUMIF(Transaktionen!A4:A5200,BA4134,Transaktionen!B4:B5200),8)</f>
        <v>0</v>
      </c>
      <c r="BC4134" s="53">
        <f>ROUND(IFERROR(SUM(BB4134*(VLOOKUP(BA4134,API!1:1048576,13,FALSE))),0),2)</f>
        <v>0</v>
      </c>
    </row>
    <row r="4135" spans="18:55" x14ac:dyDescent="0.25">
      <c r="R4135" s="258"/>
      <c r="U4135">
        <f>ROUND(IFERROR(SUM(T4135*(VLOOKUP(S4135,API!1:1048576,13,FALSE))),0),2)</f>
        <v>0</v>
      </c>
      <c r="V4135">
        <f>ROUND(SUMIF(Investionen!A4:A5200,S4135,Investionen!G4:G5200),2)</f>
        <v>0</v>
      </c>
      <c r="BA4135" s="53"/>
      <c r="BB4135" s="53">
        <f>ROUND(SUMIF(Transaktionen!A4:A5200,BA4135,Transaktionen!B4:B5200),8)</f>
        <v>0</v>
      </c>
      <c r="BC4135" s="53">
        <f>ROUND(IFERROR(SUM(BB4135*(VLOOKUP(BA4135,API!1:1048576,13,FALSE))),0),2)</f>
        <v>0</v>
      </c>
    </row>
    <row r="4136" spans="18:55" x14ac:dyDescent="0.25">
      <c r="R4136" s="258"/>
      <c r="U4136">
        <f>ROUND(IFERROR(SUM(T4136*(VLOOKUP(S4136,API!1:1048576,13,FALSE))),0),2)</f>
        <v>0</v>
      </c>
      <c r="V4136">
        <f>ROUND(SUMIF(Investionen!A4:A5200,S4136,Investionen!G4:G5200),2)</f>
        <v>0</v>
      </c>
      <c r="BA4136" s="53"/>
      <c r="BB4136" s="53">
        <f>ROUND(SUMIF(Transaktionen!A4:A5200,BA4136,Transaktionen!B4:B5200),8)</f>
        <v>0</v>
      </c>
      <c r="BC4136" s="53">
        <f>ROUND(IFERROR(SUM(BB4136*(VLOOKUP(BA4136,API!1:1048576,13,FALSE))),0),2)</f>
        <v>0</v>
      </c>
    </row>
    <row r="4137" spans="18:55" x14ac:dyDescent="0.25">
      <c r="R4137" s="258"/>
      <c r="U4137">
        <f>ROUND(IFERROR(SUM(T4137*(VLOOKUP(S4137,API!1:1048576,13,FALSE))),0),2)</f>
        <v>0</v>
      </c>
      <c r="V4137">
        <f>ROUND(SUMIF(Investionen!A4:A5200,S4137,Investionen!G4:G5200),2)</f>
        <v>0</v>
      </c>
      <c r="BA4137" s="53"/>
      <c r="BB4137" s="53">
        <f>ROUND(SUMIF(Transaktionen!A4:A5200,BA4137,Transaktionen!B4:B5200),8)</f>
        <v>0</v>
      </c>
      <c r="BC4137" s="53">
        <f>ROUND(IFERROR(SUM(BB4137*(VLOOKUP(BA4137,API!1:1048576,13,FALSE))),0),2)</f>
        <v>0</v>
      </c>
    </row>
    <row r="4138" spans="18:55" x14ac:dyDescent="0.25">
      <c r="R4138" s="258"/>
      <c r="U4138">
        <f>ROUND(IFERROR(SUM(T4138*(VLOOKUP(S4138,API!1:1048576,13,FALSE))),0),2)</f>
        <v>0</v>
      </c>
      <c r="V4138">
        <f>ROUND(SUMIF(Investionen!A4:A5200,S4138,Investionen!G4:G5200),2)</f>
        <v>0</v>
      </c>
      <c r="BA4138" s="53"/>
      <c r="BB4138" s="53">
        <f>ROUND(SUMIF(Transaktionen!A4:A5200,BA4138,Transaktionen!B4:B5200),8)</f>
        <v>0</v>
      </c>
      <c r="BC4138" s="53">
        <f>ROUND(IFERROR(SUM(BB4138*(VLOOKUP(BA4138,API!1:1048576,13,FALSE))),0),2)</f>
        <v>0</v>
      </c>
    </row>
    <row r="4139" spans="18:55" x14ac:dyDescent="0.25">
      <c r="R4139" s="258"/>
      <c r="U4139">
        <f>ROUND(IFERROR(SUM(T4139*(VLOOKUP(S4139,API!1:1048576,13,FALSE))),0),2)</f>
        <v>0</v>
      </c>
      <c r="V4139">
        <f>ROUND(SUMIF(Investionen!A4:A5200,S4139,Investionen!G4:G5200),2)</f>
        <v>0</v>
      </c>
      <c r="BA4139" s="53"/>
      <c r="BB4139" s="53">
        <f>ROUND(SUMIF(Transaktionen!A4:A5200,BA4139,Transaktionen!B4:B5200),8)</f>
        <v>0</v>
      </c>
      <c r="BC4139" s="53">
        <f>ROUND(IFERROR(SUM(BB4139*(VLOOKUP(BA4139,API!1:1048576,13,FALSE))),0),2)</f>
        <v>0</v>
      </c>
    </row>
    <row r="4140" spans="18:55" x14ac:dyDescent="0.25">
      <c r="R4140" s="258"/>
      <c r="U4140">
        <f>ROUND(IFERROR(SUM(T4140*(VLOOKUP(S4140,API!1:1048576,13,FALSE))),0),2)</f>
        <v>0</v>
      </c>
      <c r="V4140">
        <f>ROUND(SUMIF(Investionen!A4:A5200,S4140,Investionen!G4:G5200),2)</f>
        <v>0</v>
      </c>
      <c r="BA4140" s="53"/>
      <c r="BB4140" s="53">
        <f>ROUND(SUMIF(Transaktionen!A4:A5200,BA4140,Transaktionen!B4:B5200),8)</f>
        <v>0</v>
      </c>
      <c r="BC4140" s="53">
        <f>ROUND(IFERROR(SUM(BB4140*(VLOOKUP(BA4140,API!1:1048576,13,FALSE))),0),2)</f>
        <v>0</v>
      </c>
    </row>
    <row r="4141" spans="18:55" x14ac:dyDescent="0.25">
      <c r="R4141" s="258"/>
      <c r="U4141">
        <f>ROUND(IFERROR(SUM(T4141*(VLOOKUP(S4141,API!1:1048576,13,FALSE))),0),2)</f>
        <v>0</v>
      </c>
      <c r="V4141">
        <f>ROUND(SUMIF(Investionen!A4:A5200,S4141,Investionen!G4:G5200),2)</f>
        <v>0</v>
      </c>
      <c r="BA4141" s="53"/>
      <c r="BB4141" s="53">
        <f>ROUND(SUMIF(Transaktionen!A4:A5200,BA4141,Transaktionen!B4:B5200),8)</f>
        <v>0</v>
      </c>
      <c r="BC4141" s="53">
        <f>ROUND(IFERROR(SUM(BB4141*(VLOOKUP(BA4141,API!1:1048576,13,FALSE))),0),2)</f>
        <v>0</v>
      </c>
    </row>
    <row r="4142" spans="18:55" x14ac:dyDescent="0.25">
      <c r="R4142" s="258"/>
      <c r="U4142">
        <f>ROUND(IFERROR(SUM(T4142*(VLOOKUP(S4142,API!1:1048576,13,FALSE))),0),2)</f>
        <v>0</v>
      </c>
      <c r="V4142">
        <f>ROUND(SUMIF(Investionen!A4:A5200,S4142,Investionen!G4:G5200),2)</f>
        <v>0</v>
      </c>
      <c r="BA4142" s="53"/>
      <c r="BB4142" s="53">
        <f>ROUND(SUMIF(Transaktionen!A4:A5200,BA4142,Transaktionen!B4:B5200),8)</f>
        <v>0</v>
      </c>
      <c r="BC4142" s="53">
        <f>ROUND(IFERROR(SUM(BB4142*(VLOOKUP(BA4142,API!1:1048576,13,FALSE))),0),2)</f>
        <v>0</v>
      </c>
    </row>
    <row r="4143" spans="18:55" x14ac:dyDescent="0.25">
      <c r="R4143" s="258"/>
      <c r="U4143">
        <f>ROUND(IFERROR(SUM(T4143*(VLOOKUP(S4143,API!1:1048576,13,FALSE))),0),2)</f>
        <v>0</v>
      </c>
      <c r="V4143">
        <f>ROUND(SUMIF(Investionen!A4:A5200,S4143,Investionen!G4:G5200),2)</f>
        <v>0</v>
      </c>
      <c r="BA4143" s="53"/>
      <c r="BB4143" s="53">
        <f>ROUND(SUMIF(Transaktionen!A4:A5200,BA4143,Transaktionen!B4:B5200),8)</f>
        <v>0</v>
      </c>
      <c r="BC4143" s="53">
        <f>ROUND(IFERROR(SUM(BB4143*(VLOOKUP(BA4143,API!1:1048576,13,FALSE))),0),2)</f>
        <v>0</v>
      </c>
    </row>
    <row r="4144" spans="18:55" x14ac:dyDescent="0.25">
      <c r="R4144" s="258"/>
      <c r="U4144">
        <f>ROUND(IFERROR(SUM(T4144*(VLOOKUP(S4144,API!1:1048576,13,FALSE))),0),2)</f>
        <v>0</v>
      </c>
      <c r="V4144">
        <f>ROUND(SUMIF(Investionen!A4:A5200,S4144,Investionen!G4:G5200),2)</f>
        <v>0</v>
      </c>
      <c r="BA4144" s="53"/>
      <c r="BB4144" s="53">
        <f>ROUND(SUMIF(Transaktionen!A4:A5200,BA4144,Transaktionen!B4:B5200),8)</f>
        <v>0</v>
      </c>
      <c r="BC4144" s="53">
        <f>ROUND(IFERROR(SUM(BB4144*(VLOOKUP(BA4144,API!1:1048576,13,FALSE))),0),2)</f>
        <v>0</v>
      </c>
    </row>
    <row r="4145" spans="18:55" x14ac:dyDescent="0.25">
      <c r="R4145" s="258"/>
      <c r="U4145">
        <f>ROUND(IFERROR(SUM(T4145*(VLOOKUP(S4145,API!1:1048576,13,FALSE))),0),2)</f>
        <v>0</v>
      </c>
      <c r="V4145">
        <f>ROUND(SUMIF(Investionen!A4:A5200,S4145,Investionen!G4:G5200),2)</f>
        <v>0</v>
      </c>
      <c r="BA4145" s="53"/>
      <c r="BB4145" s="53">
        <f>ROUND(SUMIF(Transaktionen!A4:A5200,BA4145,Transaktionen!B4:B5200),8)</f>
        <v>0</v>
      </c>
      <c r="BC4145" s="53">
        <f>ROUND(IFERROR(SUM(BB4145*(VLOOKUP(BA4145,API!1:1048576,13,FALSE))),0),2)</f>
        <v>0</v>
      </c>
    </row>
    <row r="4146" spans="18:55" x14ac:dyDescent="0.25">
      <c r="R4146" s="258"/>
      <c r="U4146">
        <f>ROUND(IFERROR(SUM(T4146*(VLOOKUP(S4146,API!1:1048576,13,FALSE))),0),2)</f>
        <v>0</v>
      </c>
      <c r="V4146">
        <f>ROUND(SUMIF(Investionen!A4:A5200,S4146,Investionen!G4:G5200),2)</f>
        <v>0</v>
      </c>
      <c r="BA4146" s="53"/>
      <c r="BB4146" s="53">
        <f>ROUND(SUMIF(Transaktionen!A4:A5200,BA4146,Transaktionen!B4:B5200),8)</f>
        <v>0</v>
      </c>
      <c r="BC4146" s="53">
        <f>ROUND(IFERROR(SUM(BB4146*(VLOOKUP(BA4146,API!1:1048576,13,FALSE))),0),2)</f>
        <v>0</v>
      </c>
    </row>
    <row r="4147" spans="18:55" x14ac:dyDescent="0.25">
      <c r="R4147" s="258"/>
      <c r="U4147">
        <f>ROUND(IFERROR(SUM(T4147*(VLOOKUP(S4147,API!1:1048576,13,FALSE))),0),2)</f>
        <v>0</v>
      </c>
      <c r="V4147">
        <f>ROUND(SUMIF(Investionen!A4:A5200,S4147,Investionen!G4:G5200),2)</f>
        <v>0</v>
      </c>
      <c r="BA4147" s="53"/>
      <c r="BB4147" s="53">
        <f>ROUND(SUMIF(Transaktionen!A4:A5200,BA4147,Transaktionen!B4:B5200),8)</f>
        <v>0</v>
      </c>
      <c r="BC4147" s="53">
        <f>ROUND(IFERROR(SUM(BB4147*(VLOOKUP(BA4147,API!1:1048576,13,FALSE))),0),2)</f>
        <v>0</v>
      </c>
    </row>
    <row r="4148" spans="18:55" x14ac:dyDescent="0.25">
      <c r="R4148" s="258"/>
      <c r="U4148">
        <f>ROUND(IFERROR(SUM(T4148*(VLOOKUP(S4148,API!1:1048576,13,FALSE))),0),2)</f>
        <v>0</v>
      </c>
      <c r="V4148">
        <f>ROUND(SUMIF(Investionen!A4:A5200,S4148,Investionen!G4:G5200),2)</f>
        <v>0</v>
      </c>
      <c r="BA4148" s="53"/>
      <c r="BB4148" s="53">
        <f>ROUND(SUMIF(Transaktionen!A4:A5200,BA4148,Transaktionen!B4:B5200),8)</f>
        <v>0</v>
      </c>
      <c r="BC4148" s="53">
        <f>ROUND(IFERROR(SUM(BB4148*(VLOOKUP(BA4148,API!1:1048576,13,FALSE))),0),2)</f>
        <v>0</v>
      </c>
    </row>
    <row r="4149" spans="18:55" x14ac:dyDescent="0.25">
      <c r="R4149" s="258"/>
      <c r="U4149">
        <f>ROUND(IFERROR(SUM(T4149*(VLOOKUP(S4149,API!1:1048576,13,FALSE))),0),2)</f>
        <v>0</v>
      </c>
      <c r="V4149">
        <f>ROUND(SUMIF(Investionen!A4:A5200,S4149,Investionen!G4:G5200),2)</f>
        <v>0</v>
      </c>
      <c r="BA4149" s="53"/>
      <c r="BB4149" s="53">
        <f>ROUND(SUMIF(Transaktionen!A4:A5200,BA4149,Transaktionen!B4:B5200),8)</f>
        <v>0</v>
      </c>
      <c r="BC4149" s="53">
        <f>ROUND(IFERROR(SUM(BB4149*(VLOOKUP(BA4149,API!1:1048576,13,FALSE))),0),2)</f>
        <v>0</v>
      </c>
    </row>
    <row r="4150" spans="18:55" x14ac:dyDescent="0.25">
      <c r="R4150" s="258"/>
      <c r="U4150">
        <f>ROUND(IFERROR(SUM(T4150*(VLOOKUP(S4150,API!1:1048576,13,FALSE))),0),2)</f>
        <v>0</v>
      </c>
      <c r="V4150">
        <f>ROUND(SUMIF(Investionen!A4:A5200,S4150,Investionen!G4:G5200),2)</f>
        <v>0</v>
      </c>
      <c r="BA4150" s="53"/>
      <c r="BB4150" s="53">
        <f>ROUND(SUMIF(Transaktionen!A4:A5200,BA4150,Transaktionen!B4:B5200),8)</f>
        <v>0</v>
      </c>
      <c r="BC4150" s="53">
        <f>ROUND(IFERROR(SUM(BB4150*(VLOOKUP(BA4150,API!1:1048576,13,FALSE))),0),2)</f>
        <v>0</v>
      </c>
    </row>
    <row r="4151" spans="18:55" x14ac:dyDescent="0.25">
      <c r="R4151" s="258"/>
      <c r="U4151">
        <f>ROUND(IFERROR(SUM(T4151*(VLOOKUP(S4151,API!1:1048576,13,FALSE))),0),2)</f>
        <v>0</v>
      </c>
      <c r="V4151">
        <f>ROUND(SUMIF(Investionen!A4:A5200,S4151,Investionen!G4:G5200),2)</f>
        <v>0</v>
      </c>
      <c r="BA4151" s="53"/>
      <c r="BB4151" s="53">
        <f>ROUND(SUMIF(Transaktionen!A4:A5200,BA4151,Transaktionen!B4:B5200),8)</f>
        <v>0</v>
      </c>
      <c r="BC4151" s="53">
        <f>ROUND(IFERROR(SUM(BB4151*(VLOOKUP(BA4151,API!1:1048576,13,FALSE))),0),2)</f>
        <v>0</v>
      </c>
    </row>
    <row r="4152" spans="18:55" x14ac:dyDescent="0.25">
      <c r="R4152" s="258"/>
      <c r="U4152">
        <f>ROUND(IFERROR(SUM(T4152*(VLOOKUP(S4152,API!1:1048576,13,FALSE))),0),2)</f>
        <v>0</v>
      </c>
      <c r="V4152">
        <f>ROUND(SUMIF(Investionen!A4:A5200,S4152,Investionen!G4:G5200),2)</f>
        <v>0</v>
      </c>
      <c r="BA4152" s="53"/>
      <c r="BB4152" s="53">
        <f>ROUND(SUMIF(Transaktionen!A4:A5200,BA4152,Transaktionen!B4:B5200),8)</f>
        <v>0</v>
      </c>
      <c r="BC4152" s="53">
        <f>ROUND(IFERROR(SUM(BB4152*(VLOOKUP(BA4152,API!1:1048576,13,FALSE))),0),2)</f>
        <v>0</v>
      </c>
    </row>
    <row r="4153" spans="18:55" x14ac:dyDescent="0.25">
      <c r="R4153" s="258"/>
      <c r="U4153">
        <f>ROUND(IFERROR(SUM(T4153*(VLOOKUP(S4153,API!1:1048576,13,FALSE))),0),2)</f>
        <v>0</v>
      </c>
      <c r="V4153">
        <f>ROUND(SUMIF(Investionen!A4:A5200,S4153,Investionen!G4:G5200),2)</f>
        <v>0</v>
      </c>
      <c r="BA4153" s="53"/>
      <c r="BB4153" s="53">
        <f>ROUND(SUMIF(Transaktionen!A4:A5200,BA4153,Transaktionen!B4:B5200),8)</f>
        <v>0</v>
      </c>
      <c r="BC4153" s="53">
        <f>ROUND(IFERROR(SUM(BB4153*(VLOOKUP(BA4153,API!1:1048576,13,FALSE))),0),2)</f>
        <v>0</v>
      </c>
    </row>
    <row r="4154" spans="18:55" x14ac:dyDescent="0.25">
      <c r="R4154" s="258"/>
      <c r="U4154">
        <f>ROUND(IFERROR(SUM(T4154*(VLOOKUP(S4154,API!1:1048576,13,FALSE))),0),2)</f>
        <v>0</v>
      </c>
      <c r="V4154">
        <f>ROUND(SUMIF(Investionen!A4:A5200,S4154,Investionen!G4:G5200),2)</f>
        <v>0</v>
      </c>
      <c r="BA4154" s="53"/>
      <c r="BB4154" s="53">
        <f>ROUND(SUMIF(Transaktionen!A4:A5200,BA4154,Transaktionen!B4:B5200),8)</f>
        <v>0</v>
      </c>
      <c r="BC4154" s="53">
        <f>ROUND(IFERROR(SUM(BB4154*(VLOOKUP(BA4154,API!1:1048576,13,FALSE))),0),2)</f>
        <v>0</v>
      </c>
    </row>
    <row r="4155" spans="18:55" x14ac:dyDescent="0.25">
      <c r="R4155" s="258"/>
      <c r="U4155">
        <f>ROUND(IFERROR(SUM(T4155*(VLOOKUP(S4155,API!1:1048576,13,FALSE))),0),2)</f>
        <v>0</v>
      </c>
      <c r="V4155">
        <f>ROUND(SUMIF(Investionen!A4:A5200,S4155,Investionen!G4:G5200),2)</f>
        <v>0</v>
      </c>
      <c r="BA4155" s="53"/>
      <c r="BB4155" s="53">
        <f>ROUND(SUMIF(Transaktionen!A4:A5200,BA4155,Transaktionen!B4:B5200),8)</f>
        <v>0</v>
      </c>
      <c r="BC4155" s="53">
        <f>ROUND(IFERROR(SUM(BB4155*(VLOOKUP(BA4155,API!1:1048576,13,FALSE))),0),2)</f>
        <v>0</v>
      </c>
    </row>
    <row r="4156" spans="18:55" x14ac:dyDescent="0.25">
      <c r="R4156" s="258"/>
      <c r="U4156">
        <f>ROUND(IFERROR(SUM(T4156*(VLOOKUP(S4156,API!1:1048576,13,FALSE))),0),2)</f>
        <v>0</v>
      </c>
      <c r="V4156">
        <f>ROUND(SUMIF(Investionen!A4:A5200,S4156,Investionen!G4:G5200),2)</f>
        <v>0</v>
      </c>
      <c r="BA4156" s="53"/>
      <c r="BB4156" s="53">
        <f>ROUND(SUMIF(Transaktionen!A4:A5200,BA4156,Transaktionen!B4:B5200),8)</f>
        <v>0</v>
      </c>
      <c r="BC4156" s="53">
        <f>ROUND(IFERROR(SUM(BB4156*(VLOOKUP(BA4156,API!1:1048576,13,FALSE))),0),2)</f>
        <v>0</v>
      </c>
    </row>
    <row r="4157" spans="18:55" x14ac:dyDescent="0.25">
      <c r="R4157" s="258"/>
      <c r="U4157">
        <f>ROUND(IFERROR(SUM(T4157*(VLOOKUP(S4157,API!1:1048576,13,FALSE))),0),2)</f>
        <v>0</v>
      </c>
      <c r="V4157">
        <f>ROUND(SUMIF(Investionen!A4:A5200,S4157,Investionen!G4:G5200),2)</f>
        <v>0</v>
      </c>
      <c r="BA4157" s="53"/>
      <c r="BB4157" s="53">
        <f>ROUND(SUMIF(Transaktionen!A4:A5200,BA4157,Transaktionen!B4:B5200),8)</f>
        <v>0</v>
      </c>
      <c r="BC4157" s="53">
        <f>ROUND(IFERROR(SUM(BB4157*(VLOOKUP(BA4157,API!1:1048576,13,FALSE))),0),2)</f>
        <v>0</v>
      </c>
    </row>
    <row r="4158" spans="18:55" x14ac:dyDescent="0.25">
      <c r="R4158" s="258"/>
      <c r="U4158">
        <f>ROUND(IFERROR(SUM(T4158*(VLOOKUP(S4158,API!1:1048576,13,FALSE))),0),2)</f>
        <v>0</v>
      </c>
      <c r="V4158">
        <f>ROUND(SUMIF(Investionen!A4:A5200,S4158,Investionen!G4:G5200),2)</f>
        <v>0</v>
      </c>
      <c r="BA4158" s="53"/>
      <c r="BB4158" s="53">
        <f>ROUND(SUMIF(Transaktionen!A4:A5200,BA4158,Transaktionen!B4:B5200),8)</f>
        <v>0</v>
      </c>
      <c r="BC4158" s="53">
        <f>ROUND(IFERROR(SUM(BB4158*(VLOOKUP(BA4158,API!1:1048576,13,FALSE))),0),2)</f>
        <v>0</v>
      </c>
    </row>
    <row r="4159" spans="18:55" x14ac:dyDescent="0.25">
      <c r="R4159" s="258"/>
      <c r="U4159">
        <f>ROUND(IFERROR(SUM(T4159*(VLOOKUP(S4159,API!1:1048576,13,FALSE))),0),2)</f>
        <v>0</v>
      </c>
      <c r="V4159">
        <f>ROUND(SUMIF(Investionen!A4:A5200,S4159,Investionen!G4:G5200),2)</f>
        <v>0</v>
      </c>
      <c r="BA4159" s="53"/>
      <c r="BB4159" s="53">
        <f>ROUND(SUMIF(Transaktionen!A4:A5200,BA4159,Transaktionen!B4:B5200),8)</f>
        <v>0</v>
      </c>
      <c r="BC4159" s="53">
        <f>ROUND(IFERROR(SUM(BB4159*(VLOOKUP(BA4159,API!1:1048576,13,FALSE))),0),2)</f>
        <v>0</v>
      </c>
    </row>
    <row r="4160" spans="18:55" x14ac:dyDescent="0.25">
      <c r="R4160" s="258"/>
      <c r="U4160">
        <f>ROUND(IFERROR(SUM(T4160*(VLOOKUP(S4160,API!1:1048576,13,FALSE))),0),2)</f>
        <v>0</v>
      </c>
      <c r="V4160">
        <f>ROUND(SUMIF(Investionen!A4:A5200,S4160,Investionen!G4:G5200),2)</f>
        <v>0</v>
      </c>
      <c r="BA4160" s="53"/>
      <c r="BB4160" s="53">
        <f>ROUND(SUMIF(Transaktionen!A4:A5200,BA4160,Transaktionen!B4:B5200),8)</f>
        <v>0</v>
      </c>
      <c r="BC4160" s="53">
        <f>ROUND(IFERROR(SUM(BB4160*(VLOOKUP(BA4160,API!1:1048576,13,FALSE))),0),2)</f>
        <v>0</v>
      </c>
    </row>
    <row r="4161" spans="18:55" x14ac:dyDescent="0.25">
      <c r="R4161" s="258"/>
      <c r="U4161">
        <f>ROUND(IFERROR(SUM(T4161*(VLOOKUP(S4161,API!1:1048576,13,FALSE))),0),2)</f>
        <v>0</v>
      </c>
      <c r="V4161">
        <f>ROUND(SUMIF(Investionen!A4:A5200,S4161,Investionen!G4:G5200),2)</f>
        <v>0</v>
      </c>
      <c r="BA4161" s="53"/>
      <c r="BB4161" s="53">
        <f>ROUND(SUMIF(Transaktionen!A4:A5200,BA4161,Transaktionen!B4:B5200),8)</f>
        <v>0</v>
      </c>
      <c r="BC4161" s="53">
        <f>ROUND(IFERROR(SUM(BB4161*(VLOOKUP(BA4161,API!1:1048576,13,FALSE))),0),2)</f>
        <v>0</v>
      </c>
    </row>
    <row r="4162" spans="18:55" x14ac:dyDescent="0.25">
      <c r="R4162" s="258"/>
      <c r="U4162">
        <f>ROUND(IFERROR(SUM(T4162*(VLOOKUP(S4162,API!1:1048576,13,FALSE))),0),2)</f>
        <v>0</v>
      </c>
      <c r="V4162">
        <f>ROUND(SUMIF(Investionen!A4:A5200,S4162,Investionen!G4:G5200),2)</f>
        <v>0</v>
      </c>
      <c r="BA4162" s="53"/>
      <c r="BB4162" s="53">
        <f>ROUND(SUMIF(Transaktionen!A4:A5200,BA4162,Transaktionen!B4:B5200),8)</f>
        <v>0</v>
      </c>
      <c r="BC4162" s="53">
        <f>ROUND(IFERROR(SUM(BB4162*(VLOOKUP(BA4162,API!1:1048576,13,FALSE))),0),2)</f>
        <v>0</v>
      </c>
    </row>
    <row r="4163" spans="18:55" x14ac:dyDescent="0.25">
      <c r="R4163" s="258"/>
      <c r="U4163">
        <f>ROUND(IFERROR(SUM(T4163*(VLOOKUP(S4163,API!1:1048576,13,FALSE))),0),2)</f>
        <v>0</v>
      </c>
      <c r="V4163">
        <f>ROUND(SUMIF(Investionen!A4:A5200,S4163,Investionen!G4:G5200),2)</f>
        <v>0</v>
      </c>
      <c r="BA4163" s="53"/>
      <c r="BB4163" s="53">
        <f>ROUND(SUMIF(Transaktionen!A4:A5200,BA4163,Transaktionen!B4:B5200),8)</f>
        <v>0</v>
      </c>
      <c r="BC4163" s="53">
        <f>ROUND(IFERROR(SUM(BB4163*(VLOOKUP(BA4163,API!1:1048576,13,FALSE))),0),2)</f>
        <v>0</v>
      </c>
    </row>
    <row r="4164" spans="18:55" x14ac:dyDescent="0.25">
      <c r="R4164" s="258"/>
      <c r="U4164">
        <f>ROUND(IFERROR(SUM(T4164*(VLOOKUP(S4164,API!1:1048576,13,FALSE))),0),2)</f>
        <v>0</v>
      </c>
      <c r="V4164">
        <f>ROUND(SUMIF(Investionen!A4:A5200,S4164,Investionen!G4:G5200),2)</f>
        <v>0</v>
      </c>
      <c r="BA4164" s="53"/>
      <c r="BB4164" s="53">
        <f>ROUND(SUMIF(Transaktionen!A4:A5200,BA4164,Transaktionen!B4:B5200),8)</f>
        <v>0</v>
      </c>
      <c r="BC4164" s="53">
        <f>ROUND(IFERROR(SUM(BB4164*(VLOOKUP(BA4164,API!1:1048576,13,FALSE))),0),2)</f>
        <v>0</v>
      </c>
    </row>
    <row r="4165" spans="18:55" x14ac:dyDescent="0.25">
      <c r="R4165" s="258"/>
      <c r="U4165">
        <f>ROUND(IFERROR(SUM(T4165*(VLOOKUP(S4165,API!1:1048576,13,FALSE))),0),2)</f>
        <v>0</v>
      </c>
      <c r="V4165">
        <f>ROUND(SUMIF(Investionen!A4:A5200,S4165,Investionen!G4:G5200),2)</f>
        <v>0</v>
      </c>
      <c r="BA4165" s="53"/>
      <c r="BB4165" s="53">
        <f>ROUND(SUMIF(Transaktionen!A4:A5200,BA4165,Transaktionen!B4:B5200),8)</f>
        <v>0</v>
      </c>
      <c r="BC4165" s="53">
        <f>ROUND(IFERROR(SUM(BB4165*(VLOOKUP(BA4165,API!1:1048576,13,FALSE))),0),2)</f>
        <v>0</v>
      </c>
    </row>
    <row r="4166" spans="18:55" x14ac:dyDescent="0.25">
      <c r="R4166" s="258"/>
      <c r="U4166">
        <f>ROUND(IFERROR(SUM(T4166*(VLOOKUP(S4166,API!1:1048576,13,FALSE))),0),2)</f>
        <v>0</v>
      </c>
      <c r="V4166">
        <f>ROUND(SUMIF(Investionen!A4:A5200,S4166,Investionen!G4:G5200),2)</f>
        <v>0</v>
      </c>
      <c r="BA4166" s="53"/>
      <c r="BB4166" s="53">
        <f>ROUND(SUMIF(Transaktionen!A4:A5200,BA4166,Transaktionen!B4:B5200),8)</f>
        <v>0</v>
      </c>
      <c r="BC4166" s="53">
        <f>ROUND(IFERROR(SUM(BB4166*(VLOOKUP(BA4166,API!1:1048576,13,FALSE))),0),2)</f>
        <v>0</v>
      </c>
    </row>
    <row r="4167" spans="18:55" x14ac:dyDescent="0.25">
      <c r="R4167" s="258"/>
      <c r="U4167">
        <f>ROUND(IFERROR(SUM(T4167*(VLOOKUP(S4167,API!1:1048576,13,FALSE))),0),2)</f>
        <v>0</v>
      </c>
      <c r="V4167">
        <f>ROUND(SUMIF(Investionen!A4:A5200,S4167,Investionen!G4:G5200),2)</f>
        <v>0</v>
      </c>
      <c r="BA4167" s="53"/>
      <c r="BB4167" s="53">
        <f>ROUND(SUMIF(Transaktionen!A4:A5200,BA4167,Transaktionen!B4:B5200),8)</f>
        <v>0</v>
      </c>
      <c r="BC4167" s="53">
        <f>ROUND(IFERROR(SUM(BB4167*(VLOOKUP(BA4167,API!1:1048576,13,FALSE))),0),2)</f>
        <v>0</v>
      </c>
    </row>
    <row r="4168" spans="18:55" x14ac:dyDescent="0.25">
      <c r="R4168" s="258"/>
      <c r="U4168">
        <f>ROUND(IFERROR(SUM(T4168*(VLOOKUP(S4168,API!1:1048576,13,FALSE))),0),2)</f>
        <v>0</v>
      </c>
      <c r="V4168">
        <f>ROUND(SUMIF(Investionen!A4:A5200,S4168,Investionen!G4:G5200),2)</f>
        <v>0</v>
      </c>
      <c r="BA4168" s="53"/>
      <c r="BB4168" s="53">
        <f>ROUND(SUMIF(Transaktionen!A4:A5200,BA4168,Transaktionen!B4:B5200),8)</f>
        <v>0</v>
      </c>
      <c r="BC4168" s="53">
        <f>ROUND(IFERROR(SUM(BB4168*(VLOOKUP(BA4168,API!1:1048576,13,FALSE))),0),2)</f>
        <v>0</v>
      </c>
    </row>
    <row r="4169" spans="18:55" x14ac:dyDescent="0.25">
      <c r="R4169" s="258"/>
      <c r="U4169">
        <f>ROUND(IFERROR(SUM(T4169*(VLOOKUP(S4169,API!1:1048576,13,FALSE))),0),2)</f>
        <v>0</v>
      </c>
      <c r="V4169">
        <f>ROUND(SUMIF(Investionen!A4:A5200,S4169,Investionen!G4:G5200),2)</f>
        <v>0</v>
      </c>
      <c r="BA4169" s="53"/>
      <c r="BB4169" s="53">
        <f>ROUND(SUMIF(Transaktionen!A4:A5200,BA4169,Transaktionen!B4:B5200),8)</f>
        <v>0</v>
      </c>
      <c r="BC4169" s="53">
        <f>ROUND(IFERROR(SUM(BB4169*(VLOOKUP(BA4169,API!1:1048576,13,FALSE))),0),2)</f>
        <v>0</v>
      </c>
    </row>
    <row r="4170" spans="18:55" x14ac:dyDescent="0.25">
      <c r="R4170" s="258"/>
      <c r="U4170">
        <f>ROUND(IFERROR(SUM(T4170*(VLOOKUP(S4170,API!1:1048576,13,FALSE))),0),2)</f>
        <v>0</v>
      </c>
      <c r="V4170">
        <f>ROUND(SUMIF(Investionen!A4:A5200,S4170,Investionen!G4:G5200),2)</f>
        <v>0</v>
      </c>
      <c r="BA4170" s="53"/>
      <c r="BB4170" s="53">
        <f>ROUND(SUMIF(Transaktionen!A4:A5200,BA4170,Transaktionen!B4:B5200),8)</f>
        <v>0</v>
      </c>
      <c r="BC4170" s="53">
        <f>ROUND(IFERROR(SUM(BB4170*(VLOOKUP(BA4170,API!1:1048576,13,FALSE))),0),2)</f>
        <v>0</v>
      </c>
    </row>
    <row r="4171" spans="18:55" x14ac:dyDescent="0.25">
      <c r="R4171" s="258"/>
      <c r="U4171">
        <f>ROUND(IFERROR(SUM(T4171*(VLOOKUP(S4171,API!1:1048576,13,FALSE))),0),2)</f>
        <v>0</v>
      </c>
      <c r="V4171">
        <f>ROUND(SUMIF(Investionen!A4:A5200,S4171,Investionen!G4:G5200),2)</f>
        <v>0</v>
      </c>
      <c r="BA4171" s="53"/>
      <c r="BB4171" s="53">
        <f>ROUND(SUMIF(Transaktionen!A4:A5200,BA4171,Transaktionen!B4:B5200),8)</f>
        <v>0</v>
      </c>
      <c r="BC4171" s="53">
        <f>ROUND(IFERROR(SUM(BB4171*(VLOOKUP(BA4171,API!1:1048576,13,FALSE))),0),2)</f>
        <v>0</v>
      </c>
    </row>
    <row r="4172" spans="18:55" x14ac:dyDescent="0.25">
      <c r="R4172" s="258"/>
      <c r="U4172">
        <f>ROUND(IFERROR(SUM(T4172*(VLOOKUP(S4172,API!1:1048576,13,FALSE))),0),2)</f>
        <v>0</v>
      </c>
      <c r="V4172">
        <f>ROUND(SUMIF(Investionen!A4:A5200,S4172,Investionen!G4:G5200),2)</f>
        <v>0</v>
      </c>
      <c r="BA4172" s="53"/>
      <c r="BB4172" s="53">
        <f>ROUND(SUMIF(Transaktionen!A4:A5200,BA4172,Transaktionen!B4:B5200),8)</f>
        <v>0</v>
      </c>
      <c r="BC4172" s="53">
        <f>ROUND(IFERROR(SUM(BB4172*(VLOOKUP(BA4172,API!1:1048576,13,FALSE))),0),2)</f>
        <v>0</v>
      </c>
    </row>
    <row r="4173" spans="18:55" x14ac:dyDescent="0.25">
      <c r="R4173" s="258"/>
      <c r="U4173">
        <f>ROUND(IFERROR(SUM(T4173*(VLOOKUP(S4173,API!1:1048576,13,FALSE))),0),2)</f>
        <v>0</v>
      </c>
      <c r="V4173">
        <f>ROUND(SUMIF(Investionen!A4:A5200,S4173,Investionen!G4:G5200),2)</f>
        <v>0</v>
      </c>
      <c r="BA4173" s="53"/>
      <c r="BB4173" s="53">
        <f>ROUND(SUMIF(Transaktionen!A4:A5200,BA4173,Transaktionen!B4:B5200),8)</f>
        <v>0</v>
      </c>
      <c r="BC4173" s="53">
        <f>ROUND(IFERROR(SUM(BB4173*(VLOOKUP(BA4173,API!1:1048576,13,FALSE))),0),2)</f>
        <v>0</v>
      </c>
    </row>
    <row r="4174" spans="18:55" x14ac:dyDescent="0.25">
      <c r="R4174" s="258"/>
      <c r="U4174">
        <f>ROUND(IFERROR(SUM(T4174*(VLOOKUP(S4174,API!1:1048576,13,FALSE))),0),2)</f>
        <v>0</v>
      </c>
      <c r="V4174">
        <f>ROUND(SUMIF(Investionen!A4:A5200,S4174,Investionen!G4:G5200),2)</f>
        <v>0</v>
      </c>
      <c r="BA4174" s="53"/>
      <c r="BB4174" s="53">
        <f>ROUND(SUMIF(Transaktionen!A4:A5200,BA4174,Transaktionen!B4:B5200),8)</f>
        <v>0</v>
      </c>
      <c r="BC4174" s="53">
        <f>ROUND(IFERROR(SUM(BB4174*(VLOOKUP(BA4174,API!1:1048576,13,FALSE))),0),2)</f>
        <v>0</v>
      </c>
    </row>
    <row r="4175" spans="18:55" x14ac:dyDescent="0.25">
      <c r="R4175" s="258"/>
      <c r="U4175">
        <f>ROUND(IFERROR(SUM(T4175*(VLOOKUP(S4175,API!1:1048576,13,FALSE))),0),2)</f>
        <v>0</v>
      </c>
      <c r="V4175">
        <f>ROUND(SUMIF(Investionen!A4:A5200,S4175,Investionen!G4:G5200),2)</f>
        <v>0</v>
      </c>
      <c r="BA4175" s="53"/>
      <c r="BB4175" s="53">
        <f>ROUND(SUMIF(Transaktionen!A4:A5200,BA4175,Transaktionen!B4:B5200),8)</f>
        <v>0</v>
      </c>
      <c r="BC4175" s="53">
        <f>ROUND(IFERROR(SUM(BB4175*(VLOOKUP(BA4175,API!1:1048576,13,FALSE))),0),2)</f>
        <v>0</v>
      </c>
    </row>
    <row r="4176" spans="18:55" x14ac:dyDescent="0.25">
      <c r="R4176" s="258"/>
      <c r="U4176">
        <f>ROUND(IFERROR(SUM(T4176*(VLOOKUP(S4176,API!1:1048576,13,FALSE))),0),2)</f>
        <v>0</v>
      </c>
      <c r="V4176">
        <f>ROUND(SUMIF(Investionen!A4:A5200,S4176,Investionen!G4:G5200),2)</f>
        <v>0</v>
      </c>
      <c r="BA4176" s="53"/>
      <c r="BB4176" s="53">
        <f>ROUND(SUMIF(Transaktionen!A4:A5200,BA4176,Transaktionen!B4:B5200),8)</f>
        <v>0</v>
      </c>
      <c r="BC4176" s="53">
        <f>ROUND(IFERROR(SUM(BB4176*(VLOOKUP(BA4176,API!1:1048576,13,FALSE))),0),2)</f>
        <v>0</v>
      </c>
    </row>
    <row r="4177" spans="18:55" x14ac:dyDescent="0.25">
      <c r="R4177" s="258"/>
      <c r="U4177">
        <f>ROUND(IFERROR(SUM(T4177*(VLOOKUP(S4177,API!1:1048576,13,FALSE))),0),2)</f>
        <v>0</v>
      </c>
      <c r="V4177">
        <f>ROUND(SUMIF(Investionen!A4:A5200,S4177,Investionen!G4:G5200),2)</f>
        <v>0</v>
      </c>
      <c r="BA4177" s="53"/>
      <c r="BB4177" s="53">
        <f>ROUND(SUMIF(Transaktionen!A4:A5200,BA4177,Transaktionen!B4:B5200),8)</f>
        <v>0</v>
      </c>
      <c r="BC4177" s="53">
        <f>ROUND(IFERROR(SUM(BB4177*(VLOOKUP(BA4177,API!1:1048576,13,FALSE))),0),2)</f>
        <v>0</v>
      </c>
    </row>
    <row r="4178" spans="18:55" x14ac:dyDescent="0.25">
      <c r="R4178" s="258"/>
      <c r="U4178">
        <f>ROUND(IFERROR(SUM(T4178*(VLOOKUP(S4178,API!1:1048576,13,FALSE))),0),2)</f>
        <v>0</v>
      </c>
      <c r="V4178">
        <f>ROUND(SUMIF(Investionen!A4:A5200,S4178,Investionen!G4:G5200),2)</f>
        <v>0</v>
      </c>
      <c r="BA4178" s="53"/>
      <c r="BB4178" s="53">
        <f>ROUND(SUMIF(Transaktionen!A4:A5200,BA4178,Transaktionen!B4:B5200),8)</f>
        <v>0</v>
      </c>
      <c r="BC4178" s="53">
        <f>ROUND(IFERROR(SUM(BB4178*(VLOOKUP(BA4178,API!1:1048576,13,FALSE))),0),2)</f>
        <v>0</v>
      </c>
    </row>
    <row r="4179" spans="18:55" x14ac:dyDescent="0.25">
      <c r="R4179" s="258"/>
      <c r="U4179">
        <f>ROUND(IFERROR(SUM(T4179*(VLOOKUP(S4179,API!1:1048576,13,FALSE))),0),2)</f>
        <v>0</v>
      </c>
      <c r="V4179">
        <f>ROUND(SUMIF(Investionen!A4:A5200,S4179,Investionen!G4:G5200),2)</f>
        <v>0</v>
      </c>
      <c r="BA4179" s="53"/>
      <c r="BB4179" s="53">
        <f>ROUND(SUMIF(Transaktionen!A4:A5200,BA4179,Transaktionen!B4:B5200),8)</f>
        <v>0</v>
      </c>
      <c r="BC4179" s="53">
        <f>ROUND(IFERROR(SUM(BB4179*(VLOOKUP(BA4179,API!1:1048576,13,FALSE))),0),2)</f>
        <v>0</v>
      </c>
    </row>
    <row r="4180" spans="18:55" x14ac:dyDescent="0.25">
      <c r="R4180" s="258"/>
      <c r="U4180">
        <f>ROUND(IFERROR(SUM(T4180*(VLOOKUP(S4180,API!1:1048576,13,FALSE))),0),2)</f>
        <v>0</v>
      </c>
      <c r="V4180">
        <f>ROUND(SUMIF(Investionen!A4:A5200,S4180,Investionen!G4:G5200),2)</f>
        <v>0</v>
      </c>
      <c r="BA4180" s="53"/>
      <c r="BB4180" s="53">
        <f>ROUND(SUMIF(Transaktionen!A4:A5200,BA4180,Transaktionen!B4:B5200),8)</f>
        <v>0</v>
      </c>
      <c r="BC4180" s="53">
        <f>ROUND(IFERROR(SUM(BB4180*(VLOOKUP(BA4180,API!1:1048576,13,FALSE))),0),2)</f>
        <v>0</v>
      </c>
    </row>
    <row r="4181" spans="18:55" x14ac:dyDescent="0.25">
      <c r="R4181" s="258"/>
      <c r="U4181">
        <f>ROUND(IFERROR(SUM(T4181*(VLOOKUP(S4181,API!1:1048576,13,FALSE))),0),2)</f>
        <v>0</v>
      </c>
      <c r="V4181">
        <f>ROUND(SUMIF(Investionen!A4:A5200,S4181,Investionen!G4:G5200),2)</f>
        <v>0</v>
      </c>
      <c r="BA4181" s="53"/>
      <c r="BB4181" s="53">
        <f>ROUND(SUMIF(Transaktionen!A4:A5200,BA4181,Transaktionen!B4:B5200),8)</f>
        <v>0</v>
      </c>
      <c r="BC4181" s="53">
        <f>ROUND(IFERROR(SUM(BB4181*(VLOOKUP(BA4181,API!1:1048576,13,FALSE))),0),2)</f>
        <v>0</v>
      </c>
    </row>
    <row r="4182" spans="18:55" x14ac:dyDescent="0.25">
      <c r="R4182" s="258"/>
      <c r="U4182">
        <f>ROUND(IFERROR(SUM(T4182*(VLOOKUP(S4182,API!1:1048576,13,FALSE))),0),2)</f>
        <v>0</v>
      </c>
      <c r="V4182">
        <f>ROUND(SUMIF(Investionen!A4:A5200,S4182,Investionen!G4:G5200),2)</f>
        <v>0</v>
      </c>
      <c r="BA4182" s="53"/>
      <c r="BB4182" s="53">
        <f>ROUND(SUMIF(Transaktionen!A4:A5200,BA4182,Transaktionen!B4:B5200),8)</f>
        <v>0</v>
      </c>
      <c r="BC4182" s="53">
        <f>ROUND(IFERROR(SUM(BB4182*(VLOOKUP(BA4182,API!1:1048576,13,FALSE))),0),2)</f>
        <v>0</v>
      </c>
    </row>
    <row r="4183" spans="18:55" x14ac:dyDescent="0.25">
      <c r="R4183" s="258"/>
      <c r="U4183">
        <f>ROUND(IFERROR(SUM(T4183*(VLOOKUP(S4183,API!1:1048576,13,FALSE))),0),2)</f>
        <v>0</v>
      </c>
      <c r="V4183">
        <f>ROUND(SUMIF(Investionen!A4:A5200,S4183,Investionen!G4:G5200),2)</f>
        <v>0</v>
      </c>
      <c r="BA4183" s="53"/>
      <c r="BB4183" s="53">
        <f>ROUND(SUMIF(Transaktionen!A4:A5200,BA4183,Transaktionen!B4:B5200),8)</f>
        <v>0</v>
      </c>
      <c r="BC4183" s="53">
        <f>ROUND(IFERROR(SUM(BB4183*(VLOOKUP(BA4183,API!1:1048576,13,FALSE))),0),2)</f>
        <v>0</v>
      </c>
    </row>
    <row r="4184" spans="18:55" x14ac:dyDescent="0.25">
      <c r="R4184" s="258"/>
      <c r="U4184">
        <f>ROUND(IFERROR(SUM(T4184*(VLOOKUP(S4184,API!1:1048576,13,FALSE))),0),2)</f>
        <v>0</v>
      </c>
      <c r="V4184">
        <f>ROUND(SUMIF(Investionen!A4:A5200,S4184,Investionen!G4:G5200),2)</f>
        <v>0</v>
      </c>
      <c r="BA4184" s="53"/>
      <c r="BB4184" s="53">
        <f>ROUND(SUMIF(Transaktionen!A4:A5200,BA4184,Transaktionen!B4:B5200),8)</f>
        <v>0</v>
      </c>
      <c r="BC4184" s="53">
        <f>ROUND(IFERROR(SUM(BB4184*(VLOOKUP(BA4184,API!1:1048576,13,FALSE))),0),2)</f>
        <v>0</v>
      </c>
    </row>
    <row r="4185" spans="18:55" x14ac:dyDescent="0.25">
      <c r="R4185" s="258"/>
      <c r="U4185">
        <f>ROUND(IFERROR(SUM(T4185*(VLOOKUP(S4185,API!1:1048576,13,FALSE))),0),2)</f>
        <v>0</v>
      </c>
      <c r="V4185">
        <f>ROUND(SUMIF(Investionen!A4:A5200,S4185,Investionen!G4:G5200),2)</f>
        <v>0</v>
      </c>
      <c r="BA4185" s="53"/>
      <c r="BB4185" s="53">
        <f>ROUND(SUMIF(Transaktionen!A4:A5200,BA4185,Transaktionen!B4:B5200),8)</f>
        <v>0</v>
      </c>
      <c r="BC4185" s="53">
        <f>ROUND(IFERROR(SUM(BB4185*(VLOOKUP(BA4185,API!1:1048576,13,FALSE))),0),2)</f>
        <v>0</v>
      </c>
    </row>
    <row r="4186" spans="18:55" x14ac:dyDescent="0.25">
      <c r="R4186" s="258"/>
      <c r="U4186">
        <f>ROUND(IFERROR(SUM(T4186*(VLOOKUP(S4186,API!1:1048576,13,FALSE))),0),2)</f>
        <v>0</v>
      </c>
      <c r="V4186">
        <f>ROUND(SUMIF(Investionen!A4:A5200,S4186,Investionen!G4:G5200),2)</f>
        <v>0</v>
      </c>
      <c r="BA4186" s="53"/>
      <c r="BB4186" s="53">
        <f>ROUND(SUMIF(Transaktionen!A4:A5200,BA4186,Transaktionen!B4:B5200),8)</f>
        <v>0</v>
      </c>
      <c r="BC4186" s="53">
        <f>ROUND(IFERROR(SUM(BB4186*(VLOOKUP(BA4186,API!1:1048576,13,FALSE))),0),2)</f>
        <v>0</v>
      </c>
    </row>
    <row r="4187" spans="18:55" x14ac:dyDescent="0.25">
      <c r="R4187" s="258"/>
      <c r="U4187">
        <f>ROUND(IFERROR(SUM(T4187*(VLOOKUP(S4187,API!1:1048576,13,FALSE))),0),2)</f>
        <v>0</v>
      </c>
      <c r="V4187">
        <f>ROUND(SUMIF(Investionen!A4:A5200,S4187,Investionen!G4:G5200),2)</f>
        <v>0</v>
      </c>
      <c r="BA4187" s="53"/>
      <c r="BB4187" s="53">
        <f>ROUND(SUMIF(Transaktionen!A4:A5200,BA4187,Transaktionen!B4:B5200),8)</f>
        <v>0</v>
      </c>
      <c r="BC4187" s="53">
        <f>ROUND(IFERROR(SUM(BB4187*(VLOOKUP(BA4187,API!1:1048576,13,FALSE))),0),2)</f>
        <v>0</v>
      </c>
    </row>
    <row r="4188" spans="18:55" x14ac:dyDescent="0.25">
      <c r="R4188" s="258"/>
      <c r="U4188">
        <f>ROUND(IFERROR(SUM(T4188*(VLOOKUP(S4188,API!1:1048576,13,FALSE))),0),2)</f>
        <v>0</v>
      </c>
      <c r="V4188">
        <f>ROUND(SUMIF(Investionen!A4:A5200,S4188,Investionen!G4:G5200),2)</f>
        <v>0</v>
      </c>
      <c r="BA4188" s="53"/>
      <c r="BB4188" s="53">
        <f>ROUND(SUMIF(Transaktionen!A4:A5200,BA4188,Transaktionen!B4:B5200),8)</f>
        <v>0</v>
      </c>
      <c r="BC4188" s="53">
        <f>ROUND(IFERROR(SUM(BB4188*(VLOOKUP(BA4188,API!1:1048576,13,FALSE))),0),2)</f>
        <v>0</v>
      </c>
    </row>
    <row r="4189" spans="18:55" x14ac:dyDescent="0.25">
      <c r="R4189" s="258"/>
      <c r="U4189">
        <f>ROUND(IFERROR(SUM(T4189*(VLOOKUP(S4189,API!1:1048576,13,FALSE))),0),2)</f>
        <v>0</v>
      </c>
      <c r="V4189">
        <f>ROUND(SUMIF(Investionen!A4:A5200,S4189,Investionen!G4:G5200),2)</f>
        <v>0</v>
      </c>
      <c r="BA4189" s="53"/>
      <c r="BB4189" s="53">
        <f>ROUND(SUMIF(Transaktionen!A4:A5200,BA4189,Transaktionen!B4:B5200),8)</f>
        <v>0</v>
      </c>
      <c r="BC4189" s="53">
        <f>ROUND(IFERROR(SUM(BB4189*(VLOOKUP(BA4189,API!1:1048576,13,FALSE))),0),2)</f>
        <v>0</v>
      </c>
    </row>
    <row r="4190" spans="18:55" x14ac:dyDescent="0.25">
      <c r="R4190" s="258"/>
      <c r="U4190">
        <f>ROUND(IFERROR(SUM(T4190*(VLOOKUP(S4190,API!1:1048576,13,FALSE))),0),2)</f>
        <v>0</v>
      </c>
      <c r="V4190">
        <f>ROUND(SUMIF(Investionen!A4:A5200,S4190,Investionen!G4:G5200),2)</f>
        <v>0</v>
      </c>
      <c r="BA4190" s="53"/>
      <c r="BB4190" s="53">
        <f>ROUND(SUMIF(Transaktionen!A4:A5200,BA4190,Transaktionen!B4:B5200),8)</f>
        <v>0</v>
      </c>
      <c r="BC4190" s="53">
        <f>ROUND(IFERROR(SUM(BB4190*(VLOOKUP(BA4190,API!1:1048576,13,FALSE))),0),2)</f>
        <v>0</v>
      </c>
    </row>
    <row r="4191" spans="18:55" x14ac:dyDescent="0.25">
      <c r="R4191" s="258"/>
      <c r="U4191">
        <f>ROUND(IFERROR(SUM(T4191*(VLOOKUP(S4191,API!1:1048576,13,FALSE))),0),2)</f>
        <v>0</v>
      </c>
      <c r="V4191">
        <f>ROUND(SUMIF(Investionen!A4:A5200,S4191,Investionen!G4:G5200),2)</f>
        <v>0</v>
      </c>
      <c r="BA4191" s="53"/>
      <c r="BB4191" s="53">
        <f>ROUND(SUMIF(Transaktionen!A4:A5200,BA4191,Transaktionen!B4:B5200),8)</f>
        <v>0</v>
      </c>
      <c r="BC4191" s="53">
        <f>ROUND(IFERROR(SUM(BB4191*(VLOOKUP(BA4191,API!1:1048576,13,FALSE))),0),2)</f>
        <v>0</v>
      </c>
    </row>
    <row r="4192" spans="18:55" x14ac:dyDescent="0.25">
      <c r="R4192" s="258"/>
      <c r="U4192">
        <f>ROUND(IFERROR(SUM(T4192*(VLOOKUP(S4192,API!1:1048576,13,FALSE))),0),2)</f>
        <v>0</v>
      </c>
      <c r="V4192">
        <f>ROUND(SUMIF(Investionen!A4:A5200,S4192,Investionen!G4:G5200),2)</f>
        <v>0</v>
      </c>
      <c r="BA4192" s="53"/>
      <c r="BB4192" s="53">
        <f>ROUND(SUMIF(Transaktionen!A4:A5200,BA4192,Transaktionen!B4:B5200),8)</f>
        <v>0</v>
      </c>
      <c r="BC4192" s="53">
        <f>ROUND(IFERROR(SUM(BB4192*(VLOOKUP(BA4192,API!1:1048576,13,FALSE))),0),2)</f>
        <v>0</v>
      </c>
    </row>
    <row r="4193" spans="18:55" x14ac:dyDescent="0.25">
      <c r="R4193" s="258"/>
      <c r="U4193">
        <f>ROUND(IFERROR(SUM(T4193*(VLOOKUP(S4193,API!1:1048576,13,FALSE))),0),2)</f>
        <v>0</v>
      </c>
      <c r="V4193">
        <f>ROUND(SUMIF(Investionen!A4:A5200,S4193,Investionen!G4:G5200),2)</f>
        <v>0</v>
      </c>
      <c r="BA4193" s="53"/>
      <c r="BB4193" s="53">
        <f>ROUND(SUMIF(Transaktionen!A4:A5200,BA4193,Transaktionen!B4:B5200),8)</f>
        <v>0</v>
      </c>
      <c r="BC4193" s="53">
        <f>ROUND(IFERROR(SUM(BB4193*(VLOOKUP(BA4193,API!1:1048576,13,FALSE))),0),2)</f>
        <v>0</v>
      </c>
    </row>
    <row r="4194" spans="18:55" x14ac:dyDescent="0.25">
      <c r="R4194" s="258"/>
      <c r="U4194">
        <f>ROUND(IFERROR(SUM(T4194*(VLOOKUP(S4194,API!1:1048576,13,FALSE))),0),2)</f>
        <v>0</v>
      </c>
      <c r="V4194">
        <f>ROUND(SUMIF(Investionen!A4:A5200,S4194,Investionen!G4:G5200),2)</f>
        <v>0</v>
      </c>
      <c r="BA4194" s="53"/>
      <c r="BB4194" s="53">
        <f>ROUND(SUMIF(Transaktionen!A4:A5200,BA4194,Transaktionen!B4:B5200),8)</f>
        <v>0</v>
      </c>
      <c r="BC4194" s="53">
        <f>ROUND(IFERROR(SUM(BB4194*(VLOOKUP(BA4194,API!1:1048576,13,FALSE))),0),2)</f>
        <v>0</v>
      </c>
    </row>
    <row r="4195" spans="18:55" x14ac:dyDescent="0.25">
      <c r="R4195" s="258"/>
      <c r="U4195">
        <f>ROUND(IFERROR(SUM(T4195*(VLOOKUP(S4195,API!1:1048576,13,FALSE))),0),2)</f>
        <v>0</v>
      </c>
      <c r="V4195">
        <f>ROUND(SUMIF(Investionen!A4:A5200,S4195,Investionen!G4:G5200),2)</f>
        <v>0</v>
      </c>
      <c r="BA4195" s="53"/>
      <c r="BB4195" s="53">
        <f>ROUND(SUMIF(Transaktionen!A4:A5200,BA4195,Transaktionen!B4:B5200),8)</f>
        <v>0</v>
      </c>
      <c r="BC4195" s="53">
        <f>ROUND(IFERROR(SUM(BB4195*(VLOOKUP(BA4195,API!1:1048576,13,FALSE))),0),2)</f>
        <v>0</v>
      </c>
    </row>
    <row r="4196" spans="18:55" x14ac:dyDescent="0.25">
      <c r="R4196" s="258"/>
      <c r="U4196">
        <f>ROUND(IFERROR(SUM(T4196*(VLOOKUP(S4196,API!1:1048576,13,FALSE))),0),2)</f>
        <v>0</v>
      </c>
      <c r="V4196">
        <f>ROUND(SUMIF(Investionen!A4:A5200,S4196,Investionen!G4:G5200),2)</f>
        <v>0</v>
      </c>
      <c r="BA4196" s="53"/>
      <c r="BB4196" s="53">
        <f>ROUND(SUMIF(Transaktionen!A4:A5200,BA4196,Transaktionen!B4:B5200),8)</f>
        <v>0</v>
      </c>
      <c r="BC4196" s="53">
        <f>ROUND(IFERROR(SUM(BB4196*(VLOOKUP(BA4196,API!1:1048576,13,FALSE))),0),2)</f>
        <v>0</v>
      </c>
    </row>
    <row r="4197" spans="18:55" x14ac:dyDescent="0.25">
      <c r="R4197" s="258"/>
      <c r="U4197">
        <f>ROUND(IFERROR(SUM(T4197*(VLOOKUP(S4197,API!1:1048576,13,FALSE))),0),2)</f>
        <v>0</v>
      </c>
      <c r="V4197">
        <f>ROUND(SUMIF(Investionen!A4:A5200,S4197,Investionen!G4:G5200),2)</f>
        <v>0</v>
      </c>
      <c r="BA4197" s="53"/>
      <c r="BB4197" s="53">
        <f>ROUND(SUMIF(Transaktionen!A4:A5200,BA4197,Transaktionen!B4:B5200),8)</f>
        <v>0</v>
      </c>
      <c r="BC4197" s="53">
        <f>ROUND(IFERROR(SUM(BB4197*(VLOOKUP(BA4197,API!1:1048576,13,FALSE))),0),2)</f>
        <v>0</v>
      </c>
    </row>
    <row r="4198" spans="18:55" x14ac:dyDescent="0.25">
      <c r="R4198" s="258"/>
      <c r="U4198">
        <f>ROUND(IFERROR(SUM(T4198*(VLOOKUP(S4198,API!1:1048576,13,FALSE))),0),2)</f>
        <v>0</v>
      </c>
      <c r="V4198">
        <f>ROUND(SUMIF(Investionen!A4:A5200,S4198,Investionen!G4:G5200),2)</f>
        <v>0</v>
      </c>
      <c r="BA4198" s="53"/>
      <c r="BB4198" s="53">
        <f>ROUND(SUMIF(Transaktionen!A4:A5200,BA4198,Transaktionen!B4:B5200),8)</f>
        <v>0</v>
      </c>
      <c r="BC4198" s="53">
        <f>ROUND(IFERROR(SUM(BB4198*(VLOOKUP(BA4198,API!1:1048576,13,FALSE))),0),2)</f>
        <v>0</v>
      </c>
    </row>
    <row r="4199" spans="18:55" x14ac:dyDescent="0.25">
      <c r="R4199" s="258"/>
      <c r="U4199">
        <f>ROUND(IFERROR(SUM(T4199*(VLOOKUP(S4199,API!1:1048576,13,FALSE))),0),2)</f>
        <v>0</v>
      </c>
      <c r="V4199">
        <f>ROUND(SUMIF(Investionen!A4:A5200,S4199,Investionen!G4:G5200),2)</f>
        <v>0</v>
      </c>
      <c r="BA4199" s="53"/>
      <c r="BB4199" s="53">
        <f>ROUND(SUMIF(Transaktionen!A4:A5200,BA4199,Transaktionen!B4:B5200),8)</f>
        <v>0</v>
      </c>
      <c r="BC4199" s="53">
        <f>ROUND(IFERROR(SUM(BB4199*(VLOOKUP(BA4199,API!1:1048576,13,FALSE))),0),2)</f>
        <v>0</v>
      </c>
    </row>
    <row r="4200" spans="18:55" x14ac:dyDescent="0.25">
      <c r="R4200" s="258"/>
      <c r="U4200">
        <f>ROUND(IFERROR(SUM(T4200*(VLOOKUP(S4200,API!1:1048576,13,FALSE))),0),2)</f>
        <v>0</v>
      </c>
      <c r="V4200">
        <f>ROUND(SUMIF(Investionen!A4:A5200,S4200,Investionen!G4:G5200),2)</f>
        <v>0</v>
      </c>
      <c r="BA4200" s="53"/>
      <c r="BB4200" s="53">
        <f>ROUND(SUMIF(Transaktionen!A4:A5200,BA4200,Transaktionen!B4:B5200),8)</f>
        <v>0</v>
      </c>
      <c r="BC4200" s="53">
        <f>ROUND(IFERROR(SUM(BB4200*(VLOOKUP(BA4200,API!1:1048576,13,FALSE))),0),2)</f>
        <v>0</v>
      </c>
    </row>
    <row r="4201" spans="18:55" x14ac:dyDescent="0.25">
      <c r="R4201" s="258"/>
      <c r="U4201">
        <f>ROUND(IFERROR(SUM(T4201*(VLOOKUP(S4201,API!1:1048576,13,FALSE))),0),2)</f>
        <v>0</v>
      </c>
      <c r="V4201">
        <f>ROUND(SUMIF(Investionen!A4:A5200,S4201,Investionen!G4:G5200),2)</f>
        <v>0</v>
      </c>
      <c r="BA4201" s="53"/>
      <c r="BB4201" s="53">
        <f>ROUND(SUMIF(Transaktionen!A4:A5200,BA4201,Transaktionen!B4:B5200),8)</f>
        <v>0</v>
      </c>
      <c r="BC4201" s="53">
        <f>ROUND(IFERROR(SUM(BB4201*(VLOOKUP(BA4201,API!1:1048576,13,FALSE))),0),2)</f>
        <v>0</v>
      </c>
    </row>
    <row r="4202" spans="18:55" x14ac:dyDescent="0.25">
      <c r="R4202" s="258"/>
      <c r="U4202">
        <f>ROUND(IFERROR(SUM(T4202*(VLOOKUP(S4202,API!1:1048576,13,FALSE))),0),2)</f>
        <v>0</v>
      </c>
      <c r="V4202">
        <f>ROUND(SUMIF(Investionen!A4:A5200,S4202,Investionen!G4:G5200),2)</f>
        <v>0</v>
      </c>
      <c r="BA4202" s="53"/>
      <c r="BB4202" s="53">
        <f>ROUND(SUMIF(Transaktionen!A4:A5200,BA4202,Transaktionen!B4:B5200),8)</f>
        <v>0</v>
      </c>
      <c r="BC4202" s="53">
        <f>ROUND(IFERROR(SUM(BB4202*(VLOOKUP(BA4202,API!1:1048576,13,FALSE))),0),2)</f>
        <v>0</v>
      </c>
    </row>
    <row r="4203" spans="18:55" x14ac:dyDescent="0.25">
      <c r="R4203" s="258"/>
      <c r="U4203">
        <f>ROUND(IFERROR(SUM(T4203*(VLOOKUP(S4203,API!1:1048576,13,FALSE))),0),2)</f>
        <v>0</v>
      </c>
      <c r="V4203">
        <f>ROUND(SUMIF(Investionen!A4:A5200,S4203,Investionen!G4:G5200),2)</f>
        <v>0</v>
      </c>
      <c r="BA4203" s="53"/>
      <c r="BB4203" s="53">
        <f>ROUND(SUMIF(Transaktionen!A4:A5200,BA4203,Transaktionen!B4:B5200),8)</f>
        <v>0</v>
      </c>
      <c r="BC4203" s="53">
        <f>ROUND(IFERROR(SUM(BB4203*(VLOOKUP(BA4203,API!1:1048576,13,FALSE))),0),2)</f>
        <v>0</v>
      </c>
    </row>
    <row r="4204" spans="18:55" x14ac:dyDescent="0.25">
      <c r="R4204" s="258"/>
      <c r="U4204">
        <f>ROUND(IFERROR(SUM(T4204*(VLOOKUP(S4204,API!1:1048576,13,FALSE))),0),2)</f>
        <v>0</v>
      </c>
      <c r="V4204">
        <f>ROUND(SUMIF(Investionen!A4:A5200,S4204,Investionen!G4:G5200),2)</f>
        <v>0</v>
      </c>
      <c r="BA4204" s="53"/>
      <c r="BB4204" s="53">
        <f>ROUND(SUMIF(Transaktionen!A4:A5200,BA4204,Transaktionen!B4:B5200),8)</f>
        <v>0</v>
      </c>
      <c r="BC4204" s="53">
        <f>ROUND(IFERROR(SUM(BB4204*(VLOOKUP(BA4204,API!1:1048576,13,FALSE))),0),2)</f>
        <v>0</v>
      </c>
    </row>
    <row r="4205" spans="18:55" x14ac:dyDescent="0.25">
      <c r="R4205" s="258"/>
      <c r="U4205">
        <f>ROUND(IFERROR(SUM(T4205*(VLOOKUP(S4205,API!1:1048576,13,FALSE))),0),2)</f>
        <v>0</v>
      </c>
      <c r="V4205">
        <f>ROUND(SUMIF(Investionen!A4:A5200,S4205,Investionen!G4:G5200),2)</f>
        <v>0</v>
      </c>
      <c r="BA4205" s="53"/>
      <c r="BB4205" s="53">
        <f>ROUND(SUMIF(Transaktionen!A4:A5200,BA4205,Transaktionen!B4:B5200),8)</f>
        <v>0</v>
      </c>
      <c r="BC4205" s="53">
        <f>ROUND(IFERROR(SUM(BB4205*(VLOOKUP(BA4205,API!1:1048576,13,FALSE))),0),2)</f>
        <v>0</v>
      </c>
    </row>
    <row r="4206" spans="18:55" x14ac:dyDescent="0.25">
      <c r="R4206" s="258"/>
      <c r="U4206">
        <f>ROUND(IFERROR(SUM(T4206*(VLOOKUP(S4206,API!1:1048576,13,FALSE))),0),2)</f>
        <v>0</v>
      </c>
      <c r="V4206">
        <f>ROUND(SUMIF(Investionen!A4:A5200,S4206,Investionen!G4:G5200),2)</f>
        <v>0</v>
      </c>
      <c r="BA4206" s="53"/>
      <c r="BB4206" s="53">
        <f>ROUND(SUMIF(Transaktionen!A4:A5200,BA4206,Transaktionen!B4:B5200),8)</f>
        <v>0</v>
      </c>
      <c r="BC4206" s="53">
        <f>ROUND(IFERROR(SUM(BB4206*(VLOOKUP(BA4206,API!1:1048576,13,FALSE))),0),2)</f>
        <v>0</v>
      </c>
    </row>
    <row r="4207" spans="18:55" x14ac:dyDescent="0.25">
      <c r="R4207" s="258"/>
      <c r="U4207">
        <f>ROUND(IFERROR(SUM(T4207*(VLOOKUP(S4207,API!1:1048576,13,FALSE))),0),2)</f>
        <v>0</v>
      </c>
      <c r="V4207">
        <f>ROUND(SUMIF(Investionen!A4:A5200,S4207,Investionen!G4:G5200),2)</f>
        <v>0</v>
      </c>
      <c r="BA4207" s="53"/>
      <c r="BB4207" s="53">
        <f>ROUND(SUMIF(Transaktionen!A4:A5200,BA4207,Transaktionen!B4:B5200),8)</f>
        <v>0</v>
      </c>
      <c r="BC4207" s="53">
        <f>ROUND(IFERROR(SUM(BB4207*(VLOOKUP(BA4207,API!1:1048576,13,FALSE))),0),2)</f>
        <v>0</v>
      </c>
    </row>
    <row r="4208" spans="18:55" x14ac:dyDescent="0.25">
      <c r="R4208" s="258"/>
      <c r="U4208">
        <f>ROUND(IFERROR(SUM(T4208*(VLOOKUP(S4208,API!1:1048576,13,FALSE))),0),2)</f>
        <v>0</v>
      </c>
      <c r="V4208">
        <f>ROUND(SUMIF(Investionen!A4:A5200,S4208,Investionen!G4:G5200),2)</f>
        <v>0</v>
      </c>
      <c r="BA4208" s="53"/>
      <c r="BB4208" s="53">
        <f>ROUND(SUMIF(Transaktionen!A4:A5200,BA4208,Transaktionen!B4:B5200),8)</f>
        <v>0</v>
      </c>
      <c r="BC4208" s="53">
        <f>ROUND(IFERROR(SUM(BB4208*(VLOOKUP(BA4208,API!1:1048576,13,FALSE))),0),2)</f>
        <v>0</v>
      </c>
    </row>
    <row r="4209" spans="18:55" x14ac:dyDescent="0.25">
      <c r="R4209" s="258"/>
      <c r="U4209">
        <f>ROUND(IFERROR(SUM(T4209*(VLOOKUP(S4209,API!1:1048576,13,FALSE))),0),2)</f>
        <v>0</v>
      </c>
      <c r="V4209">
        <f>ROUND(SUMIF(Investionen!A4:A5200,S4209,Investionen!G4:G5200),2)</f>
        <v>0</v>
      </c>
      <c r="BA4209" s="53"/>
      <c r="BB4209" s="53">
        <f>ROUND(SUMIF(Transaktionen!A4:A5200,BA4209,Transaktionen!B4:B5200),8)</f>
        <v>0</v>
      </c>
      <c r="BC4209" s="53">
        <f>ROUND(IFERROR(SUM(BB4209*(VLOOKUP(BA4209,API!1:1048576,13,FALSE))),0),2)</f>
        <v>0</v>
      </c>
    </row>
    <row r="4210" spans="18:55" x14ac:dyDescent="0.25">
      <c r="R4210" s="258"/>
      <c r="U4210">
        <f>ROUND(IFERROR(SUM(T4210*(VLOOKUP(S4210,API!1:1048576,13,FALSE))),0),2)</f>
        <v>0</v>
      </c>
      <c r="V4210">
        <f>ROUND(SUMIF(Investionen!A4:A5200,S4210,Investionen!G4:G5200),2)</f>
        <v>0</v>
      </c>
      <c r="BA4210" s="53"/>
      <c r="BB4210" s="53">
        <f>ROUND(SUMIF(Transaktionen!A4:A5200,BA4210,Transaktionen!B4:B5200),8)</f>
        <v>0</v>
      </c>
      <c r="BC4210" s="53">
        <f>ROUND(IFERROR(SUM(BB4210*(VLOOKUP(BA4210,API!1:1048576,13,FALSE))),0),2)</f>
        <v>0</v>
      </c>
    </row>
    <row r="4211" spans="18:55" x14ac:dyDescent="0.25">
      <c r="R4211" s="258"/>
      <c r="U4211">
        <f>ROUND(IFERROR(SUM(T4211*(VLOOKUP(S4211,API!1:1048576,13,FALSE))),0),2)</f>
        <v>0</v>
      </c>
      <c r="V4211">
        <f>ROUND(SUMIF(Investionen!A4:A5200,S4211,Investionen!G4:G5200),2)</f>
        <v>0</v>
      </c>
      <c r="BA4211" s="53"/>
      <c r="BB4211" s="53">
        <f>ROUND(SUMIF(Transaktionen!A4:A5200,BA4211,Transaktionen!B4:B5200),8)</f>
        <v>0</v>
      </c>
      <c r="BC4211" s="53">
        <f>ROUND(IFERROR(SUM(BB4211*(VLOOKUP(BA4211,API!1:1048576,13,FALSE))),0),2)</f>
        <v>0</v>
      </c>
    </row>
    <row r="4212" spans="18:55" x14ac:dyDescent="0.25">
      <c r="R4212" s="258"/>
      <c r="U4212">
        <f>ROUND(IFERROR(SUM(T4212*(VLOOKUP(S4212,API!1:1048576,13,FALSE))),0),2)</f>
        <v>0</v>
      </c>
      <c r="V4212">
        <f>ROUND(SUMIF(Investionen!A4:A5200,S4212,Investionen!G4:G5200),2)</f>
        <v>0</v>
      </c>
      <c r="BA4212" s="53"/>
      <c r="BB4212" s="53">
        <f>ROUND(SUMIF(Transaktionen!A4:A5200,BA4212,Transaktionen!B4:B5200),8)</f>
        <v>0</v>
      </c>
      <c r="BC4212" s="53">
        <f>ROUND(IFERROR(SUM(BB4212*(VLOOKUP(BA4212,API!1:1048576,13,FALSE))),0),2)</f>
        <v>0</v>
      </c>
    </row>
    <row r="4213" spans="18:55" x14ac:dyDescent="0.25">
      <c r="R4213" s="258"/>
      <c r="U4213">
        <f>ROUND(IFERROR(SUM(T4213*(VLOOKUP(S4213,API!1:1048576,13,FALSE))),0),2)</f>
        <v>0</v>
      </c>
      <c r="V4213">
        <f>ROUND(SUMIF(Investionen!A4:A5200,S4213,Investionen!G4:G5200),2)</f>
        <v>0</v>
      </c>
      <c r="BA4213" s="53"/>
      <c r="BB4213" s="53">
        <f>ROUND(SUMIF(Transaktionen!A4:A5200,BA4213,Transaktionen!B4:B5200),8)</f>
        <v>0</v>
      </c>
      <c r="BC4213" s="53">
        <f>ROUND(IFERROR(SUM(BB4213*(VLOOKUP(BA4213,API!1:1048576,13,FALSE))),0),2)</f>
        <v>0</v>
      </c>
    </row>
    <row r="4214" spans="18:55" x14ac:dyDescent="0.25">
      <c r="R4214" s="258"/>
      <c r="U4214">
        <f>ROUND(IFERROR(SUM(T4214*(VLOOKUP(S4214,API!1:1048576,13,FALSE))),0),2)</f>
        <v>0</v>
      </c>
      <c r="V4214">
        <f>ROUND(SUMIF(Investionen!A4:A5200,S4214,Investionen!G4:G5200),2)</f>
        <v>0</v>
      </c>
      <c r="BA4214" s="53"/>
      <c r="BB4214" s="53">
        <f>ROUND(SUMIF(Transaktionen!A4:A5200,BA4214,Transaktionen!B4:B5200),8)</f>
        <v>0</v>
      </c>
      <c r="BC4214" s="53">
        <f>ROUND(IFERROR(SUM(BB4214*(VLOOKUP(BA4214,API!1:1048576,13,FALSE))),0),2)</f>
        <v>0</v>
      </c>
    </row>
    <row r="4215" spans="18:55" x14ac:dyDescent="0.25">
      <c r="R4215" s="258"/>
      <c r="U4215">
        <f>ROUND(IFERROR(SUM(T4215*(VLOOKUP(S4215,API!1:1048576,13,FALSE))),0),2)</f>
        <v>0</v>
      </c>
      <c r="V4215">
        <f>ROUND(SUMIF(Investionen!A4:A5200,S4215,Investionen!G4:G5200),2)</f>
        <v>0</v>
      </c>
      <c r="BA4215" s="53"/>
      <c r="BB4215" s="53">
        <f>ROUND(SUMIF(Transaktionen!A4:A5200,BA4215,Transaktionen!B4:B5200),8)</f>
        <v>0</v>
      </c>
      <c r="BC4215" s="53">
        <f>ROUND(IFERROR(SUM(BB4215*(VLOOKUP(BA4215,API!1:1048576,13,FALSE))),0),2)</f>
        <v>0</v>
      </c>
    </row>
    <row r="4216" spans="18:55" x14ac:dyDescent="0.25">
      <c r="R4216" s="258"/>
      <c r="U4216">
        <f>ROUND(IFERROR(SUM(T4216*(VLOOKUP(S4216,API!1:1048576,13,FALSE))),0),2)</f>
        <v>0</v>
      </c>
      <c r="V4216">
        <f>ROUND(SUMIF(Investionen!A4:A5200,S4216,Investionen!G4:G5200),2)</f>
        <v>0</v>
      </c>
      <c r="BA4216" s="53"/>
      <c r="BB4216" s="53">
        <f>ROUND(SUMIF(Transaktionen!A4:A5200,BA4216,Transaktionen!B4:B5200),8)</f>
        <v>0</v>
      </c>
      <c r="BC4216" s="53">
        <f>ROUND(IFERROR(SUM(BB4216*(VLOOKUP(BA4216,API!1:1048576,13,FALSE))),0),2)</f>
        <v>0</v>
      </c>
    </row>
    <row r="4217" spans="18:55" x14ac:dyDescent="0.25">
      <c r="R4217" s="258"/>
      <c r="U4217">
        <f>ROUND(IFERROR(SUM(T4217*(VLOOKUP(S4217,API!1:1048576,13,FALSE))),0),2)</f>
        <v>0</v>
      </c>
      <c r="V4217">
        <f>ROUND(SUMIF(Investionen!A4:A5200,S4217,Investionen!G4:G5200),2)</f>
        <v>0</v>
      </c>
      <c r="BA4217" s="53"/>
      <c r="BB4217" s="53">
        <f>ROUND(SUMIF(Transaktionen!A4:A5200,BA4217,Transaktionen!B4:B5200),8)</f>
        <v>0</v>
      </c>
      <c r="BC4217" s="53">
        <f>ROUND(IFERROR(SUM(BB4217*(VLOOKUP(BA4217,API!1:1048576,13,FALSE))),0),2)</f>
        <v>0</v>
      </c>
    </row>
    <row r="4218" spans="18:55" x14ac:dyDescent="0.25">
      <c r="R4218" s="258"/>
      <c r="U4218">
        <f>ROUND(IFERROR(SUM(T4218*(VLOOKUP(S4218,API!1:1048576,13,FALSE))),0),2)</f>
        <v>0</v>
      </c>
      <c r="V4218">
        <f>ROUND(SUMIF(Investionen!A4:A5200,S4218,Investionen!G4:G5200),2)</f>
        <v>0</v>
      </c>
      <c r="BA4218" s="53"/>
      <c r="BB4218" s="53">
        <f>ROUND(SUMIF(Transaktionen!A4:A5200,BA4218,Transaktionen!B4:B5200),8)</f>
        <v>0</v>
      </c>
      <c r="BC4218" s="53">
        <f>ROUND(IFERROR(SUM(BB4218*(VLOOKUP(BA4218,API!1:1048576,13,FALSE))),0),2)</f>
        <v>0</v>
      </c>
    </row>
    <row r="4219" spans="18:55" x14ac:dyDescent="0.25">
      <c r="R4219" s="258"/>
      <c r="U4219">
        <f>ROUND(IFERROR(SUM(T4219*(VLOOKUP(S4219,API!1:1048576,13,FALSE))),0),2)</f>
        <v>0</v>
      </c>
      <c r="V4219">
        <f>ROUND(SUMIF(Investionen!A4:A5200,S4219,Investionen!G4:G5200),2)</f>
        <v>0</v>
      </c>
      <c r="BA4219" s="53"/>
      <c r="BB4219" s="53">
        <f>ROUND(SUMIF(Transaktionen!A4:A5200,BA4219,Transaktionen!B4:B5200),8)</f>
        <v>0</v>
      </c>
      <c r="BC4219" s="53">
        <f>ROUND(IFERROR(SUM(BB4219*(VLOOKUP(BA4219,API!1:1048576,13,FALSE))),0),2)</f>
        <v>0</v>
      </c>
    </row>
    <row r="4220" spans="18:55" x14ac:dyDescent="0.25">
      <c r="R4220" s="258"/>
      <c r="U4220">
        <f>ROUND(IFERROR(SUM(T4220*(VLOOKUP(S4220,API!1:1048576,13,FALSE))),0),2)</f>
        <v>0</v>
      </c>
      <c r="V4220">
        <f>ROUND(SUMIF(Investionen!A4:A5200,S4220,Investionen!G4:G5200),2)</f>
        <v>0</v>
      </c>
      <c r="BA4220" s="53"/>
      <c r="BB4220" s="53">
        <f>ROUND(SUMIF(Transaktionen!A4:A5200,BA4220,Transaktionen!B4:B5200),8)</f>
        <v>0</v>
      </c>
      <c r="BC4220" s="53">
        <f>ROUND(IFERROR(SUM(BB4220*(VLOOKUP(BA4220,API!1:1048576,13,FALSE))),0),2)</f>
        <v>0</v>
      </c>
    </row>
    <row r="4221" spans="18:55" x14ac:dyDescent="0.25">
      <c r="R4221" s="258"/>
      <c r="U4221">
        <f>ROUND(IFERROR(SUM(T4221*(VLOOKUP(S4221,API!1:1048576,13,FALSE))),0),2)</f>
        <v>0</v>
      </c>
      <c r="V4221">
        <f>ROUND(SUMIF(Investionen!A4:A5200,S4221,Investionen!G4:G5200),2)</f>
        <v>0</v>
      </c>
      <c r="BA4221" s="53"/>
      <c r="BB4221" s="53">
        <f>ROUND(SUMIF(Transaktionen!A4:A5200,BA4221,Transaktionen!B4:B5200),8)</f>
        <v>0</v>
      </c>
      <c r="BC4221" s="53">
        <f>ROUND(IFERROR(SUM(BB4221*(VLOOKUP(BA4221,API!1:1048576,13,FALSE))),0),2)</f>
        <v>0</v>
      </c>
    </row>
    <row r="4222" spans="18:55" x14ac:dyDescent="0.25">
      <c r="R4222" s="258"/>
      <c r="U4222">
        <f>ROUND(IFERROR(SUM(T4222*(VLOOKUP(S4222,API!1:1048576,13,FALSE))),0),2)</f>
        <v>0</v>
      </c>
      <c r="V4222">
        <f>ROUND(SUMIF(Investionen!A4:A5200,S4222,Investionen!G4:G5200),2)</f>
        <v>0</v>
      </c>
      <c r="BA4222" s="53"/>
      <c r="BB4222" s="53">
        <f>ROUND(SUMIF(Transaktionen!A4:A5200,BA4222,Transaktionen!B4:B5200),8)</f>
        <v>0</v>
      </c>
      <c r="BC4222" s="53">
        <f>ROUND(IFERROR(SUM(BB4222*(VLOOKUP(BA4222,API!1:1048576,13,FALSE))),0),2)</f>
        <v>0</v>
      </c>
    </row>
    <row r="4223" spans="18:55" x14ac:dyDescent="0.25">
      <c r="R4223" s="258"/>
      <c r="U4223">
        <f>ROUND(IFERROR(SUM(T4223*(VLOOKUP(S4223,API!1:1048576,13,FALSE))),0),2)</f>
        <v>0</v>
      </c>
      <c r="V4223">
        <f>ROUND(SUMIF(Investionen!A4:A5200,S4223,Investionen!G4:G5200),2)</f>
        <v>0</v>
      </c>
      <c r="BA4223" s="53"/>
      <c r="BB4223" s="53">
        <f>ROUND(SUMIF(Transaktionen!A4:A5200,BA4223,Transaktionen!B4:B5200),8)</f>
        <v>0</v>
      </c>
      <c r="BC4223" s="53">
        <f>ROUND(IFERROR(SUM(BB4223*(VLOOKUP(BA4223,API!1:1048576,13,FALSE))),0),2)</f>
        <v>0</v>
      </c>
    </row>
    <row r="4224" spans="18:55" x14ac:dyDescent="0.25">
      <c r="R4224" s="258"/>
      <c r="U4224">
        <f>ROUND(IFERROR(SUM(T4224*(VLOOKUP(S4224,API!1:1048576,13,FALSE))),0),2)</f>
        <v>0</v>
      </c>
      <c r="V4224">
        <f>ROUND(SUMIF(Investionen!A4:A5200,S4224,Investionen!G4:G5200),2)</f>
        <v>0</v>
      </c>
      <c r="BA4224" s="53"/>
      <c r="BB4224" s="53">
        <f>ROUND(SUMIF(Transaktionen!A4:A5200,BA4224,Transaktionen!B4:B5200),8)</f>
        <v>0</v>
      </c>
      <c r="BC4224" s="53">
        <f>ROUND(IFERROR(SUM(BB4224*(VLOOKUP(BA4224,API!1:1048576,13,FALSE))),0),2)</f>
        <v>0</v>
      </c>
    </row>
    <row r="4225" spans="18:55" x14ac:dyDescent="0.25">
      <c r="R4225" s="258"/>
      <c r="U4225">
        <f>ROUND(IFERROR(SUM(T4225*(VLOOKUP(S4225,API!1:1048576,13,FALSE))),0),2)</f>
        <v>0</v>
      </c>
      <c r="V4225">
        <f>ROUND(SUMIF(Investionen!A4:A5200,S4225,Investionen!G4:G5200),2)</f>
        <v>0</v>
      </c>
      <c r="BA4225" s="53"/>
      <c r="BB4225" s="53">
        <f>ROUND(SUMIF(Transaktionen!A4:A5200,BA4225,Transaktionen!B4:B5200),8)</f>
        <v>0</v>
      </c>
      <c r="BC4225" s="53">
        <f>ROUND(IFERROR(SUM(BB4225*(VLOOKUP(BA4225,API!1:1048576,13,FALSE))),0),2)</f>
        <v>0</v>
      </c>
    </row>
    <row r="4226" spans="18:55" x14ac:dyDescent="0.25">
      <c r="R4226" s="258"/>
      <c r="U4226">
        <f>ROUND(IFERROR(SUM(T4226*(VLOOKUP(S4226,API!1:1048576,13,FALSE))),0),2)</f>
        <v>0</v>
      </c>
      <c r="V4226">
        <f>ROUND(SUMIF(Investionen!A4:A5200,S4226,Investionen!G4:G5200),2)</f>
        <v>0</v>
      </c>
      <c r="BA4226" s="53"/>
      <c r="BB4226" s="53">
        <f>ROUND(SUMIF(Transaktionen!A4:A5200,BA4226,Transaktionen!B4:B5200),8)</f>
        <v>0</v>
      </c>
      <c r="BC4226" s="53">
        <f>ROUND(IFERROR(SUM(BB4226*(VLOOKUP(BA4226,API!1:1048576,13,FALSE))),0),2)</f>
        <v>0</v>
      </c>
    </row>
    <row r="4227" spans="18:55" x14ac:dyDescent="0.25">
      <c r="R4227" s="258"/>
      <c r="U4227">
        <f>ROUND(IFERROR(SUM(T4227*(VLOOKUP(S4227,API!1:1048576,13,FALSE))),0),2)</f>
        <v>0</v>
      </c>
      <c r="V4227">
        <f>ROUND(SUMIF(Investionen!A4:A5200,S4227,Investionen!G4:G5200),2)</f>
        <v>0</v>
      </c>
      <c r="BA4227" s="53"/>
      <c r="BB4227" s="53">
        <f>ROUND(SUMIF(Transaktionen!A4:A5200,BA4227,Transaktionen!B4:B5200),8)</f>
        <v>0</v>
      </c>
      <c r="BC4227" s="53">
        <f>ROUND(IFERROR(SUM(BB4227*(VLOOKUP(BA4227,API!1:1048576,13,FALSE))),0),2)</f>
        <v>0</v>
      </c>
    </row>
    <row r="4228" spans="18:55" x14ac:dyDescent="0.25">
      <c r="R4228" s="258"/>
      <c r="U4228">
        <f>ROUND(IFERROR(SUM(T4228*(VLOOKUP(S4228,API!1:1048576,13,FALSE))),0),2)</f>
        <v>0</v>
      </c>
      <c r="V4228">
        <f>ROUND(SUMIF(Investionen!A4:A5200,S4228,Investionen!G4:G5200),2)</f>
        <v>0</v>
      </c>
      <c r="BA4228" s="53"/>
      <c r="BB4228" s="53">
        <f>ROUND(SUMIF(Transaktionen!A4:A5200,BA4228,Transaktionen!B4:B5200),8)</f>
        <v>0</v>
      </c>
      <c r="BC4228" s="53">
        <f>ROUND(IFERROR(SUM(BB4228*(VLOOKUP(BA4228,API!1:1048576,13,FALSE))),0),2)</f>
        <v>0</v>
      </c>
    </row>
    <row r="4229" spans="18:55" x14ac:dyDescent="0.25">
      <c r="R4229" s="258"/>
      <c r="U4229">
        <f>ROUND(IFERROR(SUM(T4229*(VLOOKUP(S4229,API!1:1048576,13,FALSE))),0),2)</f>
        <v>0</v>
      </c>
      <c r="V4229">
        <f>ROUND(SUMIF(Investionen!A4:A5200,S4229,Investionen!G4:G5200),2)</f>
        <v>0</v>
      </c>
      <c r="BA4229" s="53"/>
      <c r="BB4229" s="53">
        <f>ROUND(SUMIF(Transaktionen!A4:A5200,BA4229,Transaktionen!B4:B5200),8)</f>
        <v>0</v>
      </c>
      <c r="BC4229" s="53">
        <f>ROUND(IFERROR(SUM(BB4229*(VLOOKUP(BA4229,API!1:1048576,13,FALSE))),0),2)</f>
        <v>0</v>
      </c>
    </row>
    <row r="4230" spans="18:55" x14ac:dyDescent="0.25">
      <c r="R4230" s="258"/>
      <c r="U4230">
        <f>ROUND(IFERROR(SUM(T4230*(VLOOKUP(S4230,API!1:1048576,13,FALSE))),0),2)</f>
        <v>0</v>
      </c>
      <c r="V4230">
        <f>ROUND(SUMIF(Investionen!A4:A5200,S4230,Investionen!G4:G5200),2)</f>
        <v>0</v>
      </c>
      <c r="BA4230" s="53"/>
      <c r="BB4230" s="53">
        <f>ROUND(SUMIF(Transaktionen!A4:A5200,BA4230,Transaktionen!B4:B5200),8)</f>
        <v>0</v>
      </c>
      <c r="BC4230" s="53">
        <f>ROUND(IFERROR(SUM(BB4230*(VLOOKUP(BA4230,API!1:1048576,13,FALSE))),0),2)</f>
        <v>0</v>
      </c>
    </row>
    <row r="4231" spans="18:55" x14ac:dyDescent="0.25">
      <c r="R4231" s="258"/>
      <c r="U4231">
        <f>ROUND(IFERROR(SUM(T4231*(VLOOKUP(S4231,API!1:1048576,13,FALSE))),0),2)</f>
        <v>0</v>
      </c>
      <c r="V4231">
        <f>ROUND(SUMIF(Investionen!A4:A5200,S4231,Investionen!G4:G5200),2)</f>
        <v>0</v>
      </c>
      <c r="BA4231" s="53"/>
      <c r="BB4231" s="53">
        <f>ROUND(SUMIF(Transaktionen!A4:A5200,BA4231,Transaktionen!B4:B5200),8)</f>
        <v>0</v>
      </c>
      <c r="BC4231" s="53">
        <f>ROUND(IFERROR(SUM(BB4231*(VLOOKUP(BA4231,API!1:1048576,13,FALSE))),0),2)</f>
        <v>0</v>
      </c>
    </row>
    <row r="4232" spans="18:55" x14ac:dyDescent="0.25">
      <c r="R4232" s="258"/>
      <c r="U4232">
        <f>ROUND(IFERROR(SUM(T4232*(VLOOKUP(S4232,API!1:1048576,13,FALSE))),0),2)</f>
        <v>0</v>
      </c>
      <c r="V4232">
        <f>ROUND(SUMIF(Investionen!A4:A5200,S4232,Investionen!G4:G5200),2)</f>
        <v>0</v>
      </c>
      <c r="BA4232" s="53"/>
      <c r="BB4232" s="53">
        <f>ROUND(SUMIF(Transaktionen!A4:A5200,BA4232,Transaktionen!B4:B5200),8)</f>
        <v>0</v>
      </c>
      <c r="BC4232" s="53">
        <f>ROUND(IFERROR(SUM(BB4232*(VLOOKUP(BA4232,API!1:1048576,13,FALSE))),0),2)</f>
        <v>0</v>
      </c>
    </row>
    <row r="4233" spans="18:55" x14ac:dyDescent="0.25">
      <c r="R4233" s="258"/>
      <c r="U4233">
        <f>ROUND(IFERROR(SUM(T4233*(VLOOKUP(S4233,API!1:1048576,13,FALSE))),0),2)</f>
        <v>0</v>
      </c>
      <c r="V4233">
        <f>ROUND(SUMIF(Investionen!A4:A5200,S4233,Investionen!G4:G5200),2)</f>
        <v>0</v>
      </c>
      <c r="BA4233" s="53"/>
      <c r="BB4233" s="53">
        <f>ROUND(SUMIF(Transaktionen!A4:A5200,BA4233,Transaktionen!B4:B5200),8)</f>
        <v>0</v>
      </c>
      <c r="BC4233" s="53">
        <f>ROUND(IFERROR(SUM(BB4233*(VLOOKUP(BA4233,API!1:1048576,13,FALSE))),0),2)</f>
        <v>0</v>
      </c>
    </row>
    <row r="4234" spans="18:55" x14ac:dyDescent="0.25">
      <c r="R4234" s="258"/>
      <c r="U4234">
        <f>ROUND(IFERROR(SUM(T4234*(VLOOKUP(S4234,API!1:1048576,13,FALSE))),0),2)</f>
        <v>0</v>
      </c>
      <c r="V4234">
        <f>ROUND(SUMIF(Investionen!A4:A5200,S4234,Investionen!G4:G5200),2)</f>
        <v>0</v>
      </c>
      <c r="BA4234" s="53"/>
      <c r="BB4234" s="53">
        <f>ROUND(SUMIF(Transaktionen!A4:A5200,BA4234,Transaktionen!B4:B5200),8)</f>
        <v>0</v>
      </c>
      <c r="BC4234" s="53">
        <f>ROUND(IFERROR(SUM(BB4234*(VLOOKUP(BA4234,API!1:1048576,13,FALSE))),0),2)</f>
        <v>0</v>
      </c>
    </row>
    <row r="4235" spans="18:55" x14ac:dyDescent="0.25">
      <c r="R4235" s="258"/>
      <c r="U4235">
        <f>ROUND(IFERROR(SUM(T4235*(VLOOKUP(S4235,API!1:1048576,13,FALSE))),0),2)</f>
        <v>0</v>
      </c>
      <c r="V4235">
        <f>ROUND(SUMIF(Investionen!A4:A5200,S4235,Investionen!G4:G5200),2)</f>
        <v>0</v>
      </c>
      <c r="BA4235" s="53"/>
      <c r="BB4235" s="53">
        <f>ROUND(SUMIF(Transaktionen!A4:A5200,BA4235,Transaktionen!B4:B5200),8)</f>
        <v>0</v>
      </c>
      <c r="BC4235" s="53">
        <f>ROUND(IFERROR(SUM(BB4235*(VLOOKUP(BA4235,API!1:1048576,13,FALSE))),0),2)</f>
        <v>0</v>
      </c>
    </row>
    <row r="4236" spans="18:55" x14ac:dyDescent="0.25">
      <c r="R4236" s="258"/>
      <c r="U4236">
        <f>ROUND(IFERROR(SUM(T4236*(VLOOKUP(S4236,API!1:1048576,13,FALSE))),0),2)</f>
        <v>0</v>
      </c>
      <c r="V4236">
        <f>ROUND(SUMIF(Investionen!A4:A5200,S4236,Investionen!G4:G5200),2)</f>
        <v>0</v>
      </c>
      <c r="BA4236" s="53"/>
      <c r="BB4236" s="53">
        <f>ROUND(SUMIF(Transaktionen!A4:A5200,BA4236,Transaktionen!B4:B5200),8)</f>
        <v>0</v>
      </c>
      <c r="BC4236" s="53">
        <f>ROUND(IFERROR(SUM(BB4236*(VLOOKUP(BA4236,API!1:1048576,13,FALSE))),0),2)</f>
        <v>0</v>
      </c>
    </row>
    <row r="4237" spans="18:55" x14ac:dyDescent="0.25">
      <c r="R4237" s="258"/>
      <c r="U4237">
        <f>ROUND(IFERROR(SUM(T4237*(VLOOKUP(S4237,API!1:1048576,13,FALSE))),0),2)</f>
        <v>0</v>
      </c>
      <c r="V4237">
        <f>ROUND(SUMIF(Investionen!A4:A5200,S4237,Investionen!G4:G5200),2)</f>
        <v>0</v>
      </c>
      <c r="BA4237" s="53"/>
      <c r="BB4237" s="53">
        <f>ROUND(SUMIF(Transaktionen!A4:A5200,BA4237,Transaktionen!B4:B5200),8)</f>
        <v>0</v>
      </c>
      <c r="BC4237" s="53">
        <f>ROUND(IFERROR(SUM(BB4237*(VLOOKUP(BA4237,API!1:1048576,13,FALSE))),0),2)</f>
        <v>0</v>
      </c>
    </row>
    <row r="4238" spans="18:55" x14ac:dyDescent="0.25">
      <c r="R4238" s="258"/>
      <c r="U4238">
        <f>ROUND(IFERROR(SUM(T4238*(VLOOKUP(S4238,API!1:1048576,13,FALSE))),0),2)</f>
        <v>0</v>
      </c>
      <c r="V4238">
        <f>ROUND(SUMIF(Investionen!A4:A5200,S4238,Investionen!G4:G5200),2)</f>
        <v>0</v>
      </c>
      <c r="BA4238" s="53"/>
      <c r="BB4238" s="53">
        <f>ROUND(SUMIF(Transaktionen!A4:A5200,BA4238,Transaktionen!B4:B5200),8)</f>
        <v>0</v>
      </c>
      <c r="BC4238" s="53">
        <f>ROUND(IFERROR(SUM(BB4238*(VLOOKUP(BA4238,API!1:1048576,13,FALSE))),0),2)</f>
        <v>0</v>
      </c>
    </row>
    <row r="4239" spans="18:55" x14ac:dyDescent="0.25">
      <c r="R4239" s="258"/>
      <c r="U4239">
        <f>ROUND(IFERROR(SUM(T4239*(VLOOKUP(S4239,API!1:1048576,13,FALSE))),0),2)</f>
        <v>0</v>
      </c>
      <c r="V4239">
        <f>ROUND(SUMIF(Investionen!A4:A5200,S4239,Investionen!G4:G5200),2)</f>
        <v>0</v>
      </c>
      <c r="BA4239" s="53"/>
      <c r="BB4239" s="53">
        <f>ROUND(SUMIF(Transaktionen!A4:A5200,BA4239,Transaktionen!B4:B5200),8)</f>
        <v>0</v>
      </c>
      <c r="BC4239" s="53">
        <f>ROUND(IFERROR(SUM(BB4239*(VLOOKUP(BA4239,API!1:1048576,13,FALSE))),0),2)</f>
        <v>0</v>
      </c>
    </row>
    <row r="4240" spans="18:55" x14ac:dyDescent="0.25">
      <c r="R4240" s="258"/>
      <c r="U4240">
        <f>ROUND(IFERROR(SUM(T4240*(VLOOKUP(S4240,API!1:1048576,13,FALSE))),0),2)</f>
        <v>0</v>
      </c>
      <c r="V4240">
        <f>ROUND(SUMIF(Investionen!A4:A5200,S4240,Investionen!G4:G5200),2)</f>
        <v>0</v>
      </c>
      <c r="BA4240" s="53"/>
      <c r="BB4240" s="53">
        <f>ROUND(SUMIF(Transaktionen!A4:A5200,BA4240,Transaktionen!B4:B5200),8)</f>
        <v>0</v>
      </c>
      <c r="BC4240" s="53">
        <f>ROUND(IFERROR(SUM(BB4240*(VLOOKUP(BA4240,API!1:1048576,13,FALSE))),0),2)</f>
        <v>0</v>
      </c>
    </row>
    <row r="4241" spans="18:55" x14ac:dyDescent="0.25">
      <c r="R4241" s="258"/>
      <c r="U4241">
        <f>ROUND(IFERROR(SUM(T4241*(VLOOKUP(S4241,API!1:1048576,13,FALSE))),0),2)</f>
        <v>0</v>
      </c>
      <c r="V4241">
        <f>ROUND(SUMIF(Investionen!A4:A5200,S4241,Investionen!G4:G5200),2)</f>
        <v>0</v>
      </c>
      <c r="BA4241" s="53"/>
      <c r="BB4241" s="53">
        <f>ROUND(SUMIF(Transaktionen!A4:A5200,BA4241,Transaktionen!B4:B5200),8)</f>
        <v>0</v>
      </c>
      <c r="BC4241" s="53">
        <f>ROUND(IFERROR(SUM(BB4241*(VLOOKUP(BA4241,API!1:1048576,13,FALSE))),0),2)</f>
        <v>0</v>
      </c>
    </row>
    <row r="4242" spans="18:55" x14ac:dyDescent="0.25">
      <c r="R4242" s="258"/>
      <c r="U4242">
        <f>ROUND(IFERROR(SUM(T4242*(VLOOKUP(S4242,API!1:1048576,13,FALSE))),0),2)</f>
        <v>0</v>
      </c>
      <c r="V4242">
        <f>ROUND(SUMIF(Investionen!A4:A5200,S4242,Investionen!G4:G5200),2)</f>
        <v>0</v>
      </c>
      <c r="BA4242" s="53"/>
      <c r="BB4242" s="53">
        <f>ROUND(SUMIF(Transaktionen!A4:A5200,BA4242,Transaktionen!B4:B5200),8)</f>
        <v>0</v>
      </c>
      <c r="BC4242" s="53">
        <f>ROUND(IFERROR(SUM(BB4242*(VLOOKUP(BA4242,API!1:1048576,13,FALSE))),0),2)</f>
        <v>0</v>
      </c>
    </row>
    <row r="4243" spans="18:55" x14ac:dyDescent="0.25">
      <c r="R4243" s="258"/>
      <c r="U4243">
        <f>ROUND(IFERROR(SUM(T4243*(VLOOKUP(S4243,API!1:1048576,13,FALSE))),0),2)</f>
        <v>0</v>
      </c>
      <c r="V4243">
        <f>ROUND(SUMIF(Investionen!A4:A5200,S4243,Investionen!G4:G5200),2)</f>
        <v>0</v>
      </c>
      <c r="BA4243" s="53"/>
      <c r="BB4243" s="53">
        <f>ROUND(SUMIF(Transaktionen!A4:A5200,BA4243,Transaktionen!B4:B5200),8)</f>
        <v>0</v>
      </c>
      <c r="BC4243" s="53">
        <f>ROUND(IFERROR(SUM(BB4243*(VLOOKUP(BA4243,API!1:1048576,13,FALSE))),0),2)</f>
        <v>0</v>
      </c>
    </row>
    <row r="4244" spans="18:55" x14ac:dyDescent="0.25">
      <c r="R4244" s="258"/>
      <c r="U4244">
        <f>ROUND(IFERROR(SUM(T4244*(VLOOKUP(S4244,API!1:1048576,13,FALSE))),0),2)</f>
        <v>0</v>
      </c>
      <c r="V4244">
        <f>ROUND(SUMIF(Investionen!A4:A5200,S4244,Investionen!G4:G5200),2)</f>
        <v>0</v>
      </c>
      <c r="BA4244" s="53"/>
      <c r="BB4244" s="53">
        <f>ROUND(SUMIF(Transaktionen!A4:A5200,BA4244,Transaktionen!B4:B5200),8)</f>
        <v>0</v>
      </c>
      <c r="BC4244" s="53">
        <f>ROUND(IFERROR(SUM(BB4244*(VLOOKUP(BA4244,API!1:1048576,13,FALSE))),0),2)</f>
        <v>0</v>
      </c>
    </row>
    <row r="4245" spans="18:55" x14ac:dyDescent="0.25">
      <c r="R4245" s="258"/>
      <c r="U4245">
        <f>ROUND(IFERROR(SUM(T4245*(VLOOKUP(S4245,API!1:1048576,13,FALSE))),0),2)</f>
        <v>0</v>
      </c>
      <c r="V4245">
        <f>ROUND(SUMIF(Investionen!A4:A5200,S4245,Investionen!G4:G5200),2)</f>
        <v>0</v>
      </c>
      <c r="BA4245" s="53"/>
      <c r="BB4245" s="53">
        <f>ROUND(SUMIF(Transaktionen!A4:A5200,BA4245,Transaktionen!B4:B5200),8)</f>
        <v>0</v>
      </c>
      <c r="BC4245" s="53">
        <f>ROUND(IFERROR(SUM(BB4245*(VLOOKUP(BA4245,API!1:1048576,13,FALSE))),0),2)</f>
        <v>0</v>
      </c>
    </row>
    <row r="4246" spans="18:55" x14ac:dyDescent="0.25">
      <c r="R4246" s="258"/>
      <c r="U4246">
        <f>ROUND(IFERROR(SUM(T4246*(VLOOKUP(S4246,API!1:1048576,13,FALSE))),0),2)</f>
        <v>0</v>
      </c>
      <c r="V4246">
        <f>ROUND(SUMIF(Investionen!A4:A5200,S4246,Investionen!G4:G5200),2)</f>
        <v>0</v>
      </c>
      <c r="BA4246" s="53"/>
      <c r="BB4246" s="53">
        <f>ROUND(SUMIF(Transaktionen!A4:A5200,BA4246,Transaktionen!B4:B5200),8)</f>
        <v>0</v>
      </c>
      <c r="BC4246" s="53">
        <f>ROUND(IFERROR(SUM(BB4246*(VLOOKUP(BA4246,API!1:1048576,13,FALSE))),0),2)</f>
        <v>0</v>
      </c>
    </row>
    <row r="4247" spans="18:55" x14ac:dyDescent="0.25">
      <c r="R4247" s="258"/>
      <c r="U4247">
        <f>ROUND(IFERROR(SUM(T4247*(VLOOKUP(S4247,API!1:1048576,13,FALSE))),0),2)</f>
        <v>0</v>
      </c>
      <c r="V4247">
        <f>ROUND(SUMIF(Investionen!A4:A5200,S4247,Investionen!G4:G5200),2)</f>
        <v>0</v>
      </c>
      <c r="BA4247" s="53"/>
      <c r="BB4247" s="53">
        <f>ROUND(SUMIF(Transaktionen!A4:A5200,BA4247,Transaktionen!B4:B5200),8)</f>
        <v>0</v>
      </c>
      <c r="BC4247" s="53">
        <f>ROUND(IFERROR(SUM(BB4247*(VLOOKUP(BA4247,API!1:1048576,13,FALSE))),0),2)</f>
        <v>0</v>
      </c>
    </row>
    <row r="4248" spans="18:55" x14ac:dyDescent="0.25">
      <c r="R4248" s="258"/>
      <c r="U4248">
        <f>ROUND(IFERROR(SUM(T4248*(VLOOKUP(S4248,API!1:1048576,13,FALSE))),0),2)</f>
        <v>0</v>
      </c>
      <c r="V4248">
        <f>ROUND(SUMIF(Investionen!A4:A5200,S4248,Investionen!G4:G5200),2)</f>
        <v>0</v>
      </c>
      <c r="BA4248" s="53"/>
      <c r="BB4248" s="53">
        <f>ROUND(SUMIF(Transaktionen!A4:A5200,BA4248,Transaktionen!B4:B5200),8)</f>
        <v>0</v>
      </c>
      <c r="BC4248" s="53">
        <f>ROUND(IFERROR(SUM(BB4248*(VLOOKUP(BA4248,API!1:1048576,13,FALSE))),0),2)</f>
        <v>0</v>
      </c>
    </row>
    <row r="4249" spans="18:55" x14ac:dyDescent="0.25">
      <c r="R4249" s="258"/>
      <c r="U4249">
        <f>ROUND(IFERROR(SUM(T4249*(VLOOKUP(S4249,API!1:1048576,13,FALSE))),0),2)</f>
        <v>0</v>
      </c>
      <c r="V4249">
        <f>ROUND(SUMIF(Investionen!A4:A5200,S4249,Investionen!G4:G5200),2)</f>
        <v>0</v>
      </c>
      <c r="BA4249" s="53"/>
      <c r="BB4249" s="53">
        <f>ROUND(SUMIF(Transaktionen!A4:A5200,BA4249,Transaktionen!B4:B5200),8)</f>
        <v>0</v>
      </c>
      <c r="BC4249" s="53">
        <f>ROUND(IFERROR(SUM(BB4249*(VLOOKUP(BA4249,API!1:1048576,13,FALSE))),0),2)</f>
        <v>0</v>
      </c>
    </row>
    <row r="4250" spans="18:55" x14ac:dyDescent="0.25">
      <c r="R4250" s="258"/>
      <c r="U4250">
        <f>ROUND(IFERROR(SUM(T4250*(VLOOKUP(S4250,API!1:1048576,13,FALSE))),0),2)</f>
        <v>0</v>
      </c>
      <c r="V4250">
        <f>ROUND(SUMIF(Investionen!A4:A5200,S4250,Investionen!G4:G5200),2)</f>
        <v>0</v>
      </c>
      <c r="BA4250" s="53"/>
      <c r="BB4250" s="53">
        <f>ROUND(SUMIF(Transaktionen!A4:A5200,BA4250,Transaktionen!B4:B5200),8)</f>
        <v>0</v>
      </c>
      <c r="BC4250" s="53">
        <f>ROUND(IFERROR(SUM(BB4250*(VLOOKUP(BA4250,API!1:1048576,13,FALSE))),0),2)</f>
        <v>0</v>
      </c>
    </row>
    <row r="4251" spans="18:55" x14ac:dyDescent="0.25">
      <c r="R4251" s="258"/>
      <c r="U4251">
        <f>ROUND(IFERROR(SUM(T4251*(VLOOKUP(S4251,API!1:1048576,13,FALSE))),0),2)</f>
        <v>0</v>
      </c>
      <c r="V4251">
        <f>ROUND(SUMIF(Investionen!A4:A5200,S4251,Investionen!G4:G5200),2)</f>
        <v>0</v>
      </c>
      <c r="BA4251" s="53"/>
      <c r="BB4251" s="53">
        <f>ROUND(SUMIF(Transaktionen!A4:A5200,BA4251,Transaktionen!B4:B5200),8)</f>
        <v>0</v>
      </c>
      <c r="BC4251" s="53">
        <f>ROUND(IFERROR(SUM(BB4251*(VLOOKUP(BA4251,API!1:1048576,13,FALSE))),0),2)</f>
        <v>0</v>
      </c>
    </row>
    <row r="4252" spans="18:55" x14ac:dyDescent="0.25">
      <c r="R4252" s="258"/>
      <c r="U4252">
        <f>ROUND(IFERROR(SUM(T4252*(VLOOKUP(S4252,API!1:1048576,13,FALSE))),0),2)</f>
        <v>0</v>
      </c>
      <c r="V4252">
        <f>ROUND(SUMIF(Investionen!A4:A5200,S4252,Investionen!G4:G5200),2)</f>
        <v>0</v>
      </c>
      <c r="BA4252" s="53"/>
      <c r="BB4252" s="53">
        <f>ROUND(SUMIF(Transaktionen!A4:A5200,BA4252,Transaktionen!B4:B5200),8)</f>
        <v>0</v>
      </c>
      <c r="BC4252" s="53">
        <f>ROUND(IFERROR(SUM(BB4252*(VLOOKUP(BA4252,API!1:1048576,13,FALSE))),0),2)</f>
        <v>0</v>
      </c>
    </row>
    <row r="4253" spans="18:55" x14ac:dyDescent="0.25">
      <c r="R4253" s="258"/>
      <c r="U4253">
        <f>ROUND(IFERROR(SUM(T4253*(VLOOKUP(S4253,API!1:1048576,13,FALSE))),0),2)</f>
        <v>0</v>
      </c>
      <c r="V4253">
        <f>ROUND(SUMIF(Investionen!A4:A5200,S4253,Investionen!G4:G5200),2)</f>
        <v>0</v>
      </c>
      <c r="BA4253" s="53"/>
      <c r="BB4253" s="53">
        <f>ROUND(SUMIF(Transaktionen!A4:A5200,BA4253,Transaktionen!B4:B5200),8)</f>
        <v>0</v>
      </c>
      <c r="BC4253" s="53">
        <f>ROUND(IFERROR(SUM(BB4253*(VLOOKUP(BA4253,API!1:1048576,13,FALSE))),0),2)</f>
        <v>0</v>
      </c>
    </row>
    <row r="4254" spans="18:55" x14ac:dyDescent="0.25">
      <c r="R4254" s="258"/>
      <c r="U4254">
        <f>ROUND(IFERROR(SUM(T4254*(VLOOKUP(S4254,API!1:1048576,13,FALSE))),0),2)</f>
        <v>0</v>
      </c>
      <c r="V4254">
        <f>ROUND(SUMIF(Investionen!A4:A5200,S4254,Investionen!G4:G5200),2)</f>
        <v>0</v>
      </c>
      <c r="BA4254" s="53"/>
      <c r="BB4254" s="53">
        <f>ROUND(SUMIF(Transaktionen!A4:A5200,BA4254,Transaktionen!B4:B5200),8)</f>
        <v>0</v>
      </c>
      <c r="BC4254" s="53">
        <f>ROUND(IFERROR(SUM(BB4254*(VLOOKUP(BA4254,API!1:1048576,13,FALSE))),0),2)</f>
        <v>0</v>
      </c>
    </row>
    <row r="4255" spans="18:55" x14ac:dyDescent="0.25">
      <c r="R4255" s="258"/>
      <c r="U4255">
        <f>ROUND(IFERROR(SUM(T4255*(VLOOKUP(S4255,API!1:1048576,13,FALSE))),0),2)</f>
        <v>0</v>
      </c>
      <c r="V4255">
        <f>ROUND(SUMIF(Investionen!A4:A5200,S4255,Investionen!G4:G5200),2)</f>
        <v>0</v>
      </c>
      <c r="BA4255" s="53"/>
      <c r="BB4255" s="53">
        <f>ROUND(SUMIF(Transaktionen!A4:A5200,BA4255,Transaktionen!B4:B5200),8)</f>
        <v>0</v>
      </c>
      <c r="BC4255" s="53">
        <f>ROUND(IFERROR(SUM(BB4255*(VLOOKUP(BA4255,API!1:1048576,13,FALSE))),0),2)</f>
        <v>0</v>
      </c>
    </row>
    <row r="4256" spans="18:55" x14ac:dyDescent="0.25">
      <c r="R4256" s="258"/>
      <c r="U4256">
        <f>ROUND(IFERROR(SUM(T4256*(VLOOKUP(S4256,API!1:1048576,13,FALSE))),0),2)</f>
        <v>0</v>
      </c>
      <c r="V4256">
        <f>ROUND(SUMIF(Investionen!A4:A5200,S4256,Investionen!G4:G5200),2)</f>
        <v>0</v>
      </c>
      <c r="BA4256" s="53"/>
      <c r="BB4256" s="53">
        <f>ROUND(SUMIF(Transaktionen!A4:A5200,BA4256,Transaktionen!B4:B5200),8)</f>
        <v>0</v>
      </c>
      <c r="BC4256" s="53">
        <f>ROUND(IFERROR(SUM(BB4256*(VLOOKUP(BA4256,API!1:1048576,13,FALSE))),0),2)</f>
        <v>0</v>
      </c>
    </row>
    <row r="4257" spans="18:55" x14ac:dyDescent="0.25">
      <c r="R4257" s="258"/>
      <c r="U4257">
        <f>ROUND(IFERROR(SUM(T4257*(VLOOKUP(S4257,API!1:1048576,13,FALSE))),0),2)</f>
        <v>0</v>
      </c>
      <c r="V4257">
        <f>ROUND(SUMIF(Investionen!A4:A5200,S4257,Investionen!G4:G5200),2)</f>
        <v>0</v>
      </c>
      <c r="BA4257" s="53"/>
      <c r="BB4257" s="53">
        <f>ROUND(SUMIF(Transaktionen!A4:A5200,BA4257,Transaktionen!B4:B5200),8)</f>
        <v>0</v>
      </c>
      <c r="BC4257" s="53">
        <f>ROUND(IFERROR(SUM(BB4257*(VLOOKUP(BA4257,API!1:1048576,13,FALSE))),0),2)</f>
        <v>0</v>
      </c>
    </row>
    <row r="4258" spans="18:55" x14ac:dyDescent="0.25">
      <c r="R4258" s="258"/>
      <c r="U4258">
        <f>ROUND(IFERROR(SUM(T4258*(VLOOKUP(S4258,API!1:1048576,13,FALSE))),0),2)</f>
        <v>0</v>
      </c>
      <c r="V4258">
        <f>ROUND(SUMIF(Investionen!A4:A5200,S4258,Investionen!G4:G5200),2)</f>
        <v>0</v>
      </c>
      <c r="BA4258" s="53"/>
      <c r="BB4258" s="53">
        <f>ROUND(SUMIF(Transaktionen!A4:A5200,BA4258,Transaktionen!B4:B5200),8)</f>
        <v>0</v>
      </c>
      <c r="BC4258" s="53">
        <f>ROUND(IFERROR(SUM(BB4258*(VLOOKUP(BA4258,API!1:1048576,13,FALSE))),0),2)</f>
        <v>0</v>
      </c>
    </row>
    <row r="4259" spans="18:55" x14ac:dyDescent="0.25">
      <c r="R4259" s="258"/>
      <c r="U4259">
        <f>ROUND(IFERROR(SUM(T4259*(VLOOKUP(S4259,API!1:1048576,13,FALSE))),0),2)</f>
        <v>0</v>
      </c>
      <c r="V4259">
        <f>ROUND(SUMIF(Investionen!A4:A5200,S4259,Investionen!G4:G5200),2)</f>
        <v>0</v>
      </c>
      <c r="BA4259" s="53"/>
      <c r="BB4259" s="53">
        <f>ROUND(SUMIF(Transaktionen!A4:A5200,BA4259,Transaktionen!B4:B5200),8)</f>
        <v>0</v>
      </c>
      <c r="BC4259" s="53">
        <f>ROUND(IFERROR(SUM(BB4259*(VLOOKUP(BA4259,API!1:1048576,13,FALSE))),0),2)</f>
        <v>0</v>
      </c>
    </row>
    <row r="4260" spans="18:55" x14ac:dyDescent="0.25">
      <c r="R4260" s="258"/>
      <c r="U4260">
        <f>ROUND(IFERROR(SUM(T4260*(VLOOKUP(S4260,API!1:1048576,13,FALSE))),0),2)</f>
        <v>0</v>
      </c>
      <c r="V4260">
        <f>ROUND(SUMIF(Investionen!A4:A5200,S4260,Investionen!G4:G5200),2)</f>
        <v>0</v>
      </c>
      <c r="BA4260" s="53"/>
      <c r="BB4260" s="53">
        <f>ROUND(SUMIF(Transaktionen!A4:A5200,BA4260,Transaktionen!B4:B5200),8)</f>
        <v>0</v>
      </c>
      <c r="BC4260" s="53">
        <f>ROUND(IFERROR(SUM(BB4260*(VLOOKUP(BA4260,API!1:1048576,13,FALSE))),0),2)</f>
        <v>0</v>
      </c>
    </row>
    <row r="4261" spans="18:55" x14ac:dyDescent="0.25">
      <c r="R4261" s="258"/>
      <c r="U4261">
        <f>ROUND(IFERROR(SUM(T4261*(VLOOKUP(S4261,API!1:1048576,13,FALSE))),0),2)</f>
        <v>0</v>
      </c>
      <c r="V4261">
        <f>ROUND(SUMIF(Investionen!A4:A5200,S4261,Investionen!G4:G5200),2)</f>
        <v>0</v>
      </c>
      <c r="BA4261" s="53"/>
      <c r="BB4261" s="53">
        <f>ROUND(SUMIF(Transaktionen!A4:A5200,BA4261,Transaktionen!B4:B5200),8)</f>
        <v>0</v>
      </c>
      <c r="BC4261" s="53">
        <f>ROUND(IFERROR(SUM(BB4261*(VLOOKUP(BA4261,API!1:1048576,13,FALSE))),0),2)</f>
        <v>0</v>
      </c>
    </row>
    <row r="4262" spans="18:55" x14ac:dyDescent="0.25">
      <c r="R4262" s="258"/>
      <c r="U4262">
        <f>ROUND(IFERROR(SUM(T4262*(VLOOKUP(S4262,API!1:1048576,13,FALSE))),0),2)</f>
        <v>0</v>
      </c>
      <c r="V4262">
        <f>ROUND(SUMIF(Investionen!A4:A5200,S4262,Investionen!G4:G5200),2)</f>
        <v>0</v>
      </c>
      <c r="BA4262" s="53"/>
      <c r="BB4262" s="53">
        <f>ROUND(SUMIF(Transaktionen!A4:A5200,BA4262,Transaktionen!B4:B5200),8)</f>
        <v>0</v>
      </c>
      <c r="BC4262" s="53">
        <f>ROUND(IFERROR(SUM(BB4262*(VLOOKUP(BA4262,API!1:1048576,13,FALSE))),0),2)</f>
        <v>0</v>
      </c>
    </row>
    <row r="4263" spans="18:55" x14ac:dyDescent="0.25">
      <c r="R4263" s="258"/>
      <c r="U4263">
        <f>ROUND(IFERROR(SUM(T4263*(VLOOKUP(S4263,API!1:1048576,13,FALSE))),0),2)</f>
        <v>0</v>
      </c>
      <c r="V4263">
        <f>ROUND(SUMIF(Investionen!A4:A5200,S4263,Investionen!G4:G5200),2)</f>
        <v>0</v>
      </c>
      <c r="BA4263" s="53"/>
      <c r="BB4263" s="53">
        <f>ROUND(SUMIF(Transaktionen!A4:A5200,BA4263,Transaktionen!B4:B5200),8)</f>
        <v>0</v>
      </c>
      <c r="BC4263" s="53">
        <f>ROUND(IFERROR(SUM(BB4263*(VLOOKUP(BA4263,API!1:1048576,13,FALSE))),0),2)</f>
        <v>0</v>
      </c>
    </row>
    <row r="4264" spans="18:55" x14ac:dyDescent="0.25">
      <c r="R4264" s="258"/>
      <c r="U4264">
        <f>ROUND(IFERROR(SUM(T4264*(VLOOKUP(S4264,API!1:1048576,13,FALSE))),0),2)</f>
        <v>0</v>
      </c>
      <c r="V4264">
        <f>ROUND(SUMIF(Investionen!A4:A5200,S4264,Investionen!G4:G5200),2)</f>
        <v>0</v>
      </c>
      <c r="BA4264" s="53"/>
      <c r="BB4264" s="53">
        <f>ROUND(SUMIF(Transaktionen!A4:A5200,BA4264,Transaktionen!B4:B5200),8)</f>
        <v>0</v>
      </c>
      <c r="BC4264" s="53">
        <f>ROUND(IFERROR(SUM(BB4264*(VLOOKUP(BA4264,API!1:1048576,13,FALSE))),0),2)</f>
        <v>0</v>
      </c>
    </row>
    <row r="4265" spans="18:55" x14ac:dyDescent="0.25">
      <c r="R4265" s="258"/>
      <c r="U4265">
        <f>ROUND(IFERROR(SUM(T4265*(VLOOKUP(S4265,API!1:1048576,13,FALSE))),0),2)</f>
        <v>0</v>
      </c>
      <c r="V4265">
        <f>ROUND(SUMIF(Investionen!A4:A5200,S4265,Investionen!G4:G5200),2)</f>
        <v>0</v>
      </c>
      <c r="BA4265" s="53"/>
      <c r="BB4265" s="53">
        <f>ROUND(SUMIF(Transaktionen!A4:A5200,BA4265,Transaktionen!B4:B5200),8)</f>
        <v>0</v>
      </c>
      <c r="BC4265" s="53">
        <f>ROUND(IFERROR(SUM(BB4265*(VLOOKUP(BA4265,API!1:1048576,13,FALSE))),0),2)</f>
        <v>0</v>
      </c>
    </row>
    <row r="4266" spans="18:55" x14ac:dyDescent="0.25">
      <c r="R4266" s="258"/>
      <c r="U4266">
        <f>ROUND(IFERROR(SUM(T4266*(VLOOKUP(S4266,API!1:1048576,13,FALSE))),0),2)</f>
        <v>0</v>
      </c>
      <c r="V4266">
        <f>ROUND(SUMIF(Investionen!A4:A5200,S4266,Investionen!G4:G5200),2)</f>
        <v>0</v>
      </c>
      <c r="BA4266" s="53"/>
      <c r="BB4266" s="53">
        <f>ROUND(SUMIF(Transaktionen!A4:A5200,BA4266,Transaktionen!B4:B5200),8)</f>
        <v>0</v>
      </c>
      <c r="BC4266" s="53">
        <f>ROUND(IFERROR(SUM(BB4266*(VLOOKUP(BA4266,API!1:1048576,13,FALSE))),0),2)</f>
        <v>0</v>
      </c>
    </row>
    <row r="4267" spans="18:55" x14ac:dyDescent="0.25">
      <c r="R4267" s="258"/>
      <c r="U4267">
        <f>ROUND(IFERROR(SUM(T4267*(VLOOKUP(S4267,API!1:1048576,13,FALSE))),0),2)</f>
        <v>0</v>
      </c>
      <c r="V4267">
        <f>ROUND(SUMIF(Investionen!A4:A5200,S4267,Investionen!G4:G5200),2)</f>
        <v>0</v>
      </c>
      <c r="BA4267" s="53"/>
      <c r="BB4267" s="53">
        <f>ROUND(SUMIF(Transaktionen!A4:A5200,BA4267,Transaktionen!B4:B5200),8)</f>
        <v>0</v>
      </c>
      <c r="BC4267" s="53">
        <f>ROUND(IFERROR(SUM(BB4267*(VLOOKUP(BA4267,API!1:1048576,13,FALSE))),0),2)</f>
        <v>0</v>
      </c>
    </row>
    <row r="4268" spans="18:55" x14ac:dyDescent="0.25">
      <c r="R4268" s="258"/>
      <c r="U4268">
        <f>ROUND(IFERROR(SUM(T4268*(VLOOKUP(S4268,API!1:1048576,13,FALSE))),0),2)</f>
        <v>0</v>
      </c>
      <c r="V4268">
        <f>ROUND(SUMIF(Investionen!A4:A5200,S4268,Investionen!G4:G5200),2)</f>
        <v>0</v>
      </c>
      <c r="BA4268" s="53"/>
      <c r="BB4268" s="53">
        <f>ROUND(SUMIF(Transaktionen!A4:A5200,BA4268,Transaktionen!B4:B5200),8)</f>
        <v>0</v>
      </c>
      <c r="BC4268" s="53">
        <f>ROUND(IFERROR(SUM(BB4268*(VLOOKUP(BA4268,API!1:1048576,13,FALSE))),0),2)</f>
        <v>0</v>
      </c>
    </row>
    <row r="4269" spans="18:55" x14ac:dyDescent="0.25">
      <c r="R4269" s="258"/>
      <c r="U4269">
        <f>ROUND(IFERROR(SUM(T4269*(VLOOKUP(S4269,API!1:1048576,13,FALSE))),0),2)</f>
        <v>0</v>
      </c>
      <c r="V4269">
        <f>ROUND(SUMIF(Investionen!A4:A5200,S4269,Investionen!G4:G5200),2)</f>
        <v>0</v>
      </c>
      <c r="BA4269" s="53"/>
      <c r="BB4269" s="53">
        <f>ROUND(SUMIF(Transaktionen!A4:A5200,BA4269,Transaktionen!B4:B5200),8)</f>
        <v>0</v>
      </c>
      <c r="BC4269" s="53">
        <f>ROUND(IFERROR(SUM(BB4269*(VLOOKUP(BA4269,API!1:1048576,13,FALSE))),0),2)</f>
        <v>0</v>
      </c>
    </row>
    <row r="4270" spans="18:55" x14ac:dyDescent="0.25">
      <c r="R4270" s="258"/>
      <c r="U4270">
        <f>ROUND(IFERROR(SUM(T4270*(VLOOKUP(S4270,API!1:1048576,13,FALSE))),0),2)</f>
        <v>0</v>
      </c>
      <c r="V4270">
        <f>ROUND(SUMIF(Investionen!A4:A5200,S4270,Investionen!G4:G5200),2)</f>
        <v>0</v>
      </c>
      <c r="BA4270" s="53"/>
      <c r="BB4270" s="53">
        <f>ROUND(SUMIF(Transaktionen!A4:A5200,BA4270,Transaktionen!B4:B5200),8)</f>
        <v>0</v>
      </c>
      <c r="BC4270" s="53">
        <f>ROUND(IFERROR(SUM(BB4270*(VLOOKUP(BA4270,API!1:1048576,13,FALSE))),0),2)</f>
        <v>0</v>
      </c>
    </row>
    <row r="4271" spans="18:55" x14ac:dyDescent="0.25">
      <c r="R4271" s="258"/>
      <c r="U4271">
        <f>ROUND(IFERROR(SUM(T4271*(VLOOKUP(S4271,API!1:1048576,13,FALSE))),0),2)</f>
        <v>0</v>
      </c>
      <c r="V4271">
        <f>ROUND(SUMIF(Investionen!A4:A5200,S4271,Investionen!G4:G5200),2)</f>
        <v>0</v>
      </c>
      <c r="BA4271" s="53"/>
      <c r="BB4271" s="53">
        <f>ROUND(SUMIF(Transaktionen!A4:A5200,BA4271,Transaktionen!B4:B5200),8)</f>
        <v>0</v>
      </c>
      <c r="BC4271" s="53">
        <f>ROUND(IFERROR(SUM(BB4271*(VLOOKUP(BA4271,API!1:1048576,13,FALSE))),0),2)</f>
        <v>0</v>
      </c>
    </row>
    <row r="4272" spans="18:55" x14ac:dyDescent="0.25">
      <c r="R4272" s="258"/>
      <c r="U4272">
        <f>ROUND(IFERROR(SUM(T4272*(VLOOKUP(S4272,API!1:1048576,13,FALSE))),0),2)</f>
        <v>0</v>
      </c>
      <c r="V4272">
        <f>ROUND(SUMIF(Investionen!A4:A5200,S4272,Investionen!G4:G5200),2)</f>
        <v>0</v>
      </c>
      <c r="BA4272" s="53"/>
      <c r="BB4272" s="53">
        <f>ROUND(SUMIF(Transaktionen!A4:A5200,BA4272,Transaktionen!B4:B5200),8)</f>
        <v>0</v>
      </c>
      <c r="BC4272" s="53">
        <f>ROUND(IFERROR(SUM(BB4272*(VLOOKUP(BA4272,API!1:1048576,13,FALSE))),0),2)</f>
        <v>0</v>
      </c>
    </row>
    <row r="4273" spans="18:55" x14ac:dyDescent="0.25">
      <c r="R4273" s="258"/>
      <c r="U4273">
        <f>ROUND(IFERROR(SUM(T4273*(VLOOKUP(S4273,API!1:1048576,13,FALSE))),0),2)</f>
        <v>0</v>
      </c>
      <c r="V4273">
        <f>ROUND(SUMIF(Investionen!A4:A5200,S4273,Investionen!G4:G5200),2)</f>
        <v>0</v>
      </c>
      <c r="BA4273" s="53"/>
      <c r="BB4273" s="53">
        <f>ROUND(SUMIF(Transaktionen!A4:A5200,BA4273,Transaktionen!B4:B5200),8)</f>
        <v>0</v>
      </c>
      <c r="BC4273" s="53">
        <f>ROUND(IFERROR(SUM(BB4273*(VLOOKUP(BA4273,API!1:1048576,13,FALSE))),0),2)</f>
        <v>0</v>
      </c>
    </row>
    <row r="4274" spans="18:55" x14ac:dyDescent="0.25">
      <c r="R4274" s="258"/>
      <c r="U4274">
        <f>ROUND(IFERROR(SUM(T4274*(VLOOKUP(S4274,API!1:1048576,13,FALSE))),0),2)</f>
        <v>0</v>
      </c>
      <c r="V4274">
        <f>ROUND(SUMIF(Investionen!A4:A5200,S4274,Investionen!G4:G5200),2)</f>
        <v>0</v>
      </c>
      <c r="BA4274" s="53"/>
      <c r="BB4274" s="53">
        <f>ROUND(SUMIF(Transaktionen!A4:A5200,BA4274,Transaktionen!B4:B5200),8)</f>
        <v>0</v>
      </c>
      <c r="BC4274" s="53">
        <f>ROUND(IFERROR(SUM(BB4274*(VLOOKUP(BA4274,API!1:1048576,13,FALSE))),0),2)</f>
        <v>0</v>
      </c>
    </row>
    <row r="4275" spans="18:55" x14ac:dyDescent="0.25">
      <c r="R4275" s="258"/>
      <c r="U4275">
        <f>ROUND(IFERROR(SUM(T4275*(VLOOKUP(S4275,API!1:1048576,13,FALSE))),0),2)</f>
        <v>0</v>
      </c>
      <c r="V4275">
        <f>ROUND(SUMIF(Investionen!A4:A5200,S4275,Investionen!G4:G5200),2)</f>
        <v>0</v>
      </c>
      <c r="BA4275" s="53"/>
      <c r="BB4275" s="53">
        <f>ROUND(SUMIF(Transaktionen!A4:A5200,BA4275,Transaktionen!B4:B5200),8)</f>
        <v>0</v>
      </c>
      <c r="BC4275" s="53">
        <f>ROUND(IFERROR(SUM(BB4275*(VLOOKUP(BA4275,API!1:1048576,13,FALSE))),0),2)</f>
        <v>0</v>
      </c>
    </row>
    <row r="4276" spans="18:55" x14ac:dyDescent="0.25">
      <c r="R4276" s="258"/>
      <c r="U4276">
        <f>ROUND(IFERROR(SUM(T4276*(VLOOKUP(S4276,API!1:1048576,13,FALSE))),0),2)</f>
        <v>0</v>
      </c>
      <c r="V4276">
        <f>ROUND(SUMIF(Investionen!A4:A5200,S4276,Investionen!G4:G5200),2)</f>
        <v>0</v>
      </c>
      <c r="BA4276" s="53"/>
      <c r="BB4276" s="53">
        <f>ROUND(SUMIF(Transaktionen!A4:A5200,BA4276,Transaktionen!B4:B5200),8)</f>
        <v>0</v>
      </c>
      <c r="BC4276" s="53">
        <f>ROUND(IFERROR(SUM(BB4276*(VLOOKUP(BA4276,API!1:1048576,13,FALSE))),0),2)</f>
        <v>0</v>
      </c>
    </row>
    <row r="4277" spans="18:55" x14ac:dyDescent="0.25">
      <c r="R4277" s="258"/>
      <c r="U4277">
        <f>ROUND(IFERROR(SUM(T4277*(VLOOKUP(S4277,API!1:1048576,13,FALSE))),0),2)</f>
        <v>0</v>
      </c>
      <c r="V4277">
        <f>ROUND(SUMIF(Investionen!A4:A5200,S4277,Investionen!G4:G5200),2)</f>
        <v>0</v>
      </c>
      <c r="BA4277" s="53"/>
      <c r="BB4277" s="53">
        <f>ROUND(SUMIF(Transaktionen!A4:A5200,BA4277,Transaktionen!B4:B5200),8)</f>
        <v>0</v>
      </c>
      <c r="BC4277" s="53">
        <f>ROUND(IFERROR(SUM(BB4277*(VLOOKUP(BA4277,API!1:1048576,13,FALSE))),0),2)</f>
        <v>0</v>
      </c>
    </row>
    <row r="4278" spans="18:55" x14ac:dyDescent="0.25">
      <c r="R4278" s="258"/>
      <c r="U4278">
        <f>ROUND(IFERROR(SUM(T4278*(VLOOKUP(S4278,API!1:1048576,13,FALSE))),0),2)</f>
        <v>0</v>
      </c>
      <c r="V4278">
        <f>ROUND(SUMIF(Investionen!A4:A5200,S4278,Investionen!G4:G5200),2)</f>
        <v>0</v>
      </c>
      <c r="BA4278" s="53"/>
      <c r="BB4278" s="53">
        <f>ROUND(SUMIF(Transaktionen!A4:A5200,BA4278,Transaktionen!B4:B5200),8)</f>
        <v>0</v>
      </c>
      <c r="BC4278" s="53">
        <f>ROUND(IFERROR(SUM(BB4278*(VLOOKUP(BA4278,API!1:1048576,13,FALSE))),0),2)</f>
        <v>0</v>
      </c>
    </row>
    <row r="4279" spans="18:55" x14ac:dyDescent="0.25">
      <c r="R4279" s="258"/>
      <c r="U4279">
        <f>ROUND(IFERROR(SUM(T4279*(VLOOKUP(S4279,API!1:1048576,13,FALSE))),0),2)</f>
        <v>0</v>
      </c>
      <c r="V4279">
        <f>ROUND(SUMIF(Investionen!A4:A5200,S4279,Investionen!G4:G5200),2)</f>
        <v>0</v>
      </c>
      <c r="BA4279" s="53"/>
      <c r="BB4279" s="53">
        <f>ROUND(SUMIF(Transaktionen!A4:A5200,BA4279,Transaktionen!B4:B5200),8)</f>
        <v>0</v>
      </c>
      <c r="BC4279" s="53">
        <f>ROUND(IFERROR(SUM(BB4279*(VLOOKUP(BA4279,API!1:1048576,13,FALSE))),0),2)</f>
        <v>0</v>
      </c>
    </row>
    <row r="4280" spans="18:55" x14ac:dyDescent="0.25">
      <c r="R4280" s="258"/>
      <c r="U4280">
        <f>ROUND(IFERROR(SUM(T4280*(VLOOKUP(S4280,API!1:1048576,13,FALSE))),0),2)</f>
        <v>0</v>
      </c>
      <c r="V4280">
        <f>ROUND(SUMIF(Investionen!A4:A5200,S4280,Investionen!G4:G5200),2)</f>
        <v>0</v>
      </c>
      <c r="BA4280" s="53"/>
      <c r="BB4280" s="53">
        <f>ROUND(SUMIF(Transaktionen!A4:A5200,BA4280,Transaktionen!B4:B5200),8)</f>
        <v>0</v>
      </c>
      <c r="BC4280" s="53">
        <f>ROUND(IFERROR(SUM(BB4280*(VLOOKUP(BA4280,API!1:1048576,13,FALSE))),0),2)</f>
        <v>0</v>
      </c>
    </row>
    <row r="4281" spans="18:55" x14ac:dyDescent="0.25">
      <c r="R4281" s="258"/>
      <c r="U4281">
        <f>ROUND(IFERROR(SUM(T4281*(VLOOKUP(S4281,API!1:1048576,13,FALSE))),0),2)</f>
        <v>0</v>
      </c>
      <c r="V4281">
        <f>ROUND(SUMIF(Investionen!A4:A5200,S4281,Investionen!G4:G5200),2)</f>
        <v>0</v>
      </c>
      <c r="BA4281" s="53"/>
      <c r="BB4281" s="53">
        <f>ROUND(SUMIF(Transaktionen!A4:A5200,BA4281,Transaktionen!B4:B5200),8)</f>
        <v>0</v>
      </c>
      <c r="BC4281" s="53">
        <f>ROUND(IFERROR(SUM(BB4281*(VLOOKUP(BA4281,API!1:1048576,13,FALSE))),0),2)</f>
        <v>0</v>
      </c>
    </row>
    <row r="4282" spans="18:55" x14ac:dyDescent="0.25">
      <c r="R4282" s="258"/>
      <c r="U4282">
        <f>ROUND(IFERROR(SUM(T4282*(VLOOKUP(S4282,API!1:1048576,13,FALSE))),0),2)</f>
        <v>0</v>
      </c>
      <c r="V4282">
        <f>ROUND(SUMIF(Investionen!A4:A5200,S4282,Investionen!G4:G5200),2)</f>
        <v>0</v>
      </c>
      <c r="BA4282" s="53"/>
      <c r="BB4282" s="53">
        <f>ROUND(SUMIF(Transaktionen!A4:A5200,BA4282,Transaktionen!B4:B5200),8)</f>
        <v>0</v>
      </c>
      <c r="BC4282" s="53">
        <f>ROUND(IFERROR(SUM(BB4282*(VLOOKUP(BA4282,API!1:1048576,13,FALSE))),0),2)</f>
        <v>0</v>
      </c>
    </row>
    <row r="4283" spans="18:55" x14ac:dyDescent="0.25">
      <c r="R4283" s="258"/>
      <c r="U4283">
        <f>ROUND(IFERROR(SUM(T4283*(VLOOKUP(S4283,API!1:1048576,13,FALSE))),0),2)</f>
        <v>0</v>
      </c>
      <c r="V4283">
        <f>ROUND(SUMIF(Investionen!A4:A5200,S4283,Investionen!G4:G5200),2)</f>
        <v>0</v>
      </c>
      <c r="BA4283" s="53"/>
      <c r="BB4283" s="53">
        <f>ROUND(SUMIF(Transaktionen!A4:A5200,BA4283,Transaktionen!B4:B5200),8)</f>
        <v>0</v>
      </c>
      <c r="BC4283" s="53">
        <f>ROUND(IFERROR(SUM(BB4283*(VLOOKUP(BA4283,API!1:1048576,13,FALSE))),0),2)</f>
        <v>0</v>
      </c>
    </row>
    <row r="4284" spans="18:55" x14ac:dyDescent="0.25">
      <c r="R4284" s="258"/>
      <c r="U4284">
        <f>ROUND(IFERROR(SUM(T4284*(VLOOKUP(S4284,API!1:1048576,13,FALSE))),0),2)</f>
        <v>0</v>
      </c>
      <c r="V4284">
        <f>ROUND(SUMIF(Investionen!A4:A5200,S4284,Investionen!G4:G5200),2)</f>
        <v>0</v>
      </c>
      <c r="BA4284" s="53"/>
      <c r="BB4284" s="53">
        <f>ROUND(SUMIF(Transaktionen!A4:A5200,BA4284,Transaktionen!B4:B5200),8)</f>
        <v>0</v>
      </c>
      <c r="BC4284" s="53">
        <f>ROUND(IFERROR(SUM(BB4284*(VLOOKUP(BA4284,API!1:1048576,13,FALSE))),0),2)</f>
        <v>0</v>
      </c>
    </row>
    <row r="4285" spans="18:55" x14ac:dyDescent="0.25">
      <c r="R4285" s="258"/>
      <c r="U4285">
        <f>ROUND(IFERROR(SUM(T4285*(VLOOKUP(S4285,API!1:1048576,13,FALSE))),0),2)</f>
        <v>0</v>
      </c>
      <c r="V4285">
        <f>ROUND(SUMIF(Investionen!A4:A5200,S4285,Investionen!G4:G5200),2)</f>
        <v>0</v>
      </c>
      <c r="BA4285" s="53"/>
      <c r="BB4285" s="53">
        <f>ROUND(SUMIF(Transaktionen!A4:A5200,BA4285,Transaktionen!B4:B5200),8)</f>
        <v>0</v>
      </c>
      <c r="BC4285" s="53">
        <f>ROUND(IFERROR(SUM(BB4285*(VLOOKUP(BA4285,API!1:1048576,13,FALSE))),0),2)</f>
        <v>0</v>
      </c>
    </row>
    <row r="4286" spans="18:55" x14ac:dyDescent="0.25">
      <c r="R4286" s="258"/>
      <c r="U4286">
        <f>ROUND(IFERROR(SUM(T4286*(VLOOKUP(S4286,API!1:1048576,13,FALSE))),0),2)</f>
        <v>0</v>
      </c>
      <c r="V4286">
        <f>ROUND(SUMIF(Investionen!A4:A5200,S4286,Investionen!G4:G5200),2)</f>
        <v>0</v>
      </c>
      <c r="BA4286" s="53"/>
      <c r="BB4286" s="53">
        <f>ROUND(SUMIF(Transaktionen!A4:A5200,BA4286,Transaktionen!B4:B5200),8)</f>
        <v>0</v>
      </c>
      <c r="BC4286" s="53">
        <f>ROUND(IFERROR(SUM(BB4286*(VLOOKUP(BA4286,API!1:1048576,13,FALSE))),0),2)</f>
        <v>0</v>
      </c>
    </row>
    <row r="4287" spans="18:55" x14ac:dyDescent="0.25">
      <c r="R4287" s="258"/>
      <c r="U4287">
        <f>ROUND(IFERROR(SUM(T4287*(VLOOKUP(S4287,API!1:1048576,13,FALSE))),0),2)</f>
        <v>0</v>
      </c>
      <c r="V4287">
        <f>ROUND(SUMIF(Investionen!A4:A5200,S4287,Investionen!G4:G5200),2)</f>
        <v>0</v>
      </c>
      <c r="BA4287" s="53"/>
      <c r="BB4287" s="53">
        <f>ROUND(SUMIF(Transaktionen!A4:A5200,BA4287,Transaktionen!B4:B5200),8)</f>
        <v>0</v>
      </c>
      <c r="BC4287" s="53">
        <f>ROUND(IFERROR(SUM(BB4287*(VLOOKUP(BA4287,API!1:1048576,13,FALSE))),0),2)</f>
        <v>0</v>
      </c>
    </row>
    <row r="4288" spans="18:55" x14ac:dyDescent="0.25">
      <c r="R4288" s="258"/>
      <c r="U4288">
        <f>ROUND(IFERROR(SUM(T4288*(VLOOKUP(S4288,API!1:1048576,13,FALSE))),0),2)</f>
        <v>0</v>
      </c>
      <c r="V4288">
        <f>ROUND(SUMIF(Investionen!A4:A5200,S4288,Investionen!G4:G5200),2)</f>
        <v>0</v>
      </c>
      <c r="BA4288" s="53"/>
      <c r="BB4288" s="53">
        <f>ROUND(SUMIF(Transaktionen!A4:A5200,BA4288,Transaktionen!B4:B5200),8)</f>
        <v>0</v>
      </c>
      <c r="BC4288" s="53">
        <f>ROUND(IFERROR(SUM(BB4288*(VLOOKUP(BA4288,API!1:1048576,13,FALSE))),0),2)</f>
        <v>0</v>
      </c>
    </row>
    <row r="4289" spans="18:55" x14ac:dyDescent="0.25">
      <c r="R4289" s="258"/>
      <c r="U4289">
        <f>ROUND(IFERROR(SUM(T4289*(VLOOKUP(S4289,API!1:1048576,13,FALSE))),0),2)</f>
        <v>0</v>
      </c>
      <c r="V4289">
        <f>ROUND(SUMIF(Investionen!A4:A5200,S4289,Investionen!G4:G5200),2)</f>
        <v>0</v>
      </c>
      <c r="BA4289" s="53"/>
      <c r="BB4289" s="53">
        <f>ROUND(SUMIF(Transaktionen!A4:A5200,BA4289,Transaktionen!B4:B5200),8)</f>
        <v>0</v>
      </c>
      <c r="BC4289" s="53">
        <f>ROUND(IFERROR(SUM(BB4289*(VLOOKUP(BA4289,API!1:1048576,13,FALSE))),0),2)</f>
        <v>0</v>
      </c>
    </row>
    <row r="4290" spans="18:55" x14ac:dyDescent="0.25">
      <c r="R4290" s="258"/>
      <c r="U4290">
        <f>ROUND(IFERROR(SUM(T4290*(VLOOKUP(S4290,API!1:1048576,13,FALSE))),0),2)</f>
        <v>0</v>
      </c>
      <c r="V4290">
        <f>ROUND(SUMIF(Investionen!A4:A5200,S4290,Investionen!G4:G5200),2)</f>
        <v>0</v>
      </c>
      <c r="BA4290" s="53"/>
      <c r="BB4290" s="53">
        <f>ROUND(SUMIF(Transaktionen!A4:A5200,BA4290,Transaktionen!B4:B5200),8)</f>
        <v>0</v>
      </c>
      <c r="BC4290" s="53">
        <f>ROUND(IFERROR(SUM(BB4290*(VLOOKUP(BA4290,API!1:1048576,13,FALSE))),0),2)</f>
        <v>0</v>
      </c>
    </row>
    <row r="4291" spans="18:55" x14ac:dyDescent="0.25">
      <c r="R4291" s="258"/>
      <c r="U4291">
        <f>ROUND(IFERROR(SUM(T4291*(VLOOKUP(S4291,API!1:1048576,13,FALSE))),0),2)</f>
        <v>0</v>
      </c>
      <c r="V4291">
        <f>ROUND(SUMIF(Investionen!A4:A5200,S4291,Investionen!G4:G5200),2)</f>
        <v>0</v>
      </c>
      <c r="BA4291" s="53"/>
      <c r="BB4291" s="53">
        <f>ROUND(SUMIF(Transaktionen!A4:A5200,BA4291,Transaktionen!B4:B5200),8)</f>
        <v>0</v>
      </c>
      <c r="BC4291" s="53">
        <f>ROUND(IFERROR(SUM(BB4291*(VLOOKUP(BA4291,API!1:1048576,13,FALSE))),0),2)</f>
        <v>0</v>
      </c>
    </row>
    <row r="4292" spans="18:55" x14ac:dyDescent="0.25">
      <c r="R4292" s="258"/>
      <c r="U4292">
        <f>ROUND(IFERROR(SUM(T4292*(VLOOKUP(S4292,API!1:1048576,13,FALSE))),0),2)</f>
        <v>0</v>
      </c>
      <c r="V4292">
        <f>ROUND(SUMIF(Investionen!A4:A5200,S4292,Investionen!G4:G5200),2)</f>
        <v>0</v>
      </c>
      <c r="BA4292" s="53"/>
      <c r="BB4292" s="53">
        <f>ROUND(SUMIF(Transaktionen!A4:A5200,BA4292,Transaktionen!B4:B5200),8)</f>
        <v>0</v>
      </c>
      <c r="BC4292" s="53">
        <f>ROUND(IFERROR(SUM(BB4292*(VLOOKUP(BA4292,API!1:1048576,13,FALSE))),0),2)</f>
        <v>0</v>
      </c>
    </row>
    <row r="4293" spans="18:55" x14ac:dyDescent="0.25">
      <c r="R4293" s="258"/>
      <c r="U4293">
        <f>ROUND(IFERROR(SUM(T4293*(VLOOKUP(S4293,API!1:1048576,13,FALSE))),0),2)</f>
        <v>0</v>
      </c>
      <c r="V4293">
        <f>ROUND(SUMIF(Investionen!A4:A5200,S4293,Investionen!G4:G5200),2)</f>
        <v>0</v>
      </c>
      <c r="BA4293" s="53"/>
      <c r="BB4293" s="53">
        <f>ROUND(SUMIF(Transaktionen!A4:A5200,BA4293,Transaktionen!B4:B5200),8)</f>
        <v>0</v>
      </c>
      <c r="BC4293" s="53">
        <f>ROUND(IFERROR(SUM(BB4293*(VLOOKUP(BA4293,API!1:1048576,13,FALSE))),0),2)</f>
        <v>0</v>
      </c>
    </row>
    <row r="4294" spans="18:55" x14ac:dyDescent="0.25">
      <c r="R4294" s="258"/>
      <c r="U4294">
        <f>ROUND(IFERROR(SUM(T4294*(VLOOKUP(S4294,API!1:1048576,13,FALSE))),0),2)</f>
        <v>0</v>
      </c>
      <c r="V4294">
        <f>ROUND(SUMIF(Investionen!A4:A5200,S4294,Investionen!G4:G5200),2)</f>
        <v>0</v>
      </c>
      <c r="BA4294" s="53"/>
      <c r="BB4294" s="53">
        <f>ROUND(SUMIF(Transaktionen!A4:A5200,BA4294,Transaktionen!B4:B5200),8)</f>
        <v>0</v>
      </c>
      <c r="BC4294" s="53">
        <f>ROUND(IFERROR(SUM(BB4294*(VLOOKUP(BA4294,API!1:1048576,13,FALSE))),0),2)</f>
        <v>0</v>
      </c>
    </row>
    <row r="4295" spans="18:55" x14ac:dyDescent="0.25">
      <c r="R4295" s="258"/>
      <c r="U4295">
        <f>ROUND(IFERROR(SUM(T4295*(VLOOKUP(S4295,API!1:1048576,13,FALSE))),0),2)</f>
        <v>0</v>
      </c>
      <c r="V4295">
        <f>ROUND(SUMIF(Investionen!A4:A5200,S4295,Investionen!G4:G5200),2)</f>
        <v>0</v>
      </c>
      <c r="BA4295" s="53"/>
      <c r="BB4295" s="53">
        <f>ROUND(SUMIF(Transaktionen!A4:A5200,BA4295,Transaktionen!B4:B5200),8)</f>
        <v>0</v>
      </c>
      <c r="BC4295" s="53">
        <f>ROUND(IFERROR(SUM(BB4295*(VLOOKUP(BA4295,API!1:1048576,13,FALSE))),0),2)</f>
        <v>0</v>
      </c>
    </row>
    <row r="4296" spans="18:55" x14ac:dyDescent="0.25">
      <c r="R4296" s="258"/>
      <c r="U4296">
        <f>ROUND(IFERROR(SUM(T4296*(VLOOKUP(S4296,API!1:1048576,13,FALSE))),0),2)</f>
        <v>0</v>
      </c>
      <c r="V4296">
        <f>ROUND(SUMIF(Investionen!A4:A5200,S4296,Investionen!G4:G5200),2)</f>
        <v>0</v>
      </c>
      <c r="BA4296" s="53"/>
      <c r="BB4296" s="53">
        <f>ROUND(SUMIF(Transaktionen!A4:A5200,BA4296,Transaktionen!B4:B5200),8)</f>
        <v>0</v>
      </c>
      <c r="BC4296" s="53">
        <f>ROUND(IFERROR(SUM(BB4296*(VLOOKUP(BA4296,API!1:1048576,13,FALSE))),0),2)</f>
        <v>0</v>
      </c>
    </row>
    <row r="4297" spans="18:55" x14ac:dyDescent="0.25">
      <c r="R4297" s="258"/>
      <c r="U4297">
        <f>ROUND(IFERROR(SUM(T4297*(VLOOKUP(S4297,API!1:1048576,13,FALSE))),0),2)</f>
        <v>0</v>
      </c>
      <c r="V4297">
        <f>ROUND(SUMIF(Investionen!A4:A5200,S4297,Investionen!G4:G5200),2)</f>
        <v>0</v>
      </c>
      <c r="BA4297" s="53"/>
      <c r="BB4297" s="53">
        <f>ROUND(SUMIF(Transaktionen!A4:A5200,BA4297,Transaktionen!B4:B5200),8)</f>
        <v>0</v>
      </c>
      <c r="BC4297" s="53">
        <f>ROUND(IFERROR(SUM(BB4297*(VLOOKUP(BA4297,API!1:1048576,13,FALSE))),0),2)</f>
        <v>0</v>
      </c>
    </row>
    <row r="4298" spans="18:55" x14ac:dyDescent="0.25">
      <c r="R4298" s="258"/>
      <c r="U4298">
        <f>ROUND(IFERROR(SUM(T4298*(VLOOKUP(S4298,API!1:1048576,13,FALSE))),0),2)</f>
        <v>0</v>
      </c>
      <c r="V4298">
        <f>ROUND(SUMIF(Investionen!A4:A5200,S4298,Investionen!G4:G5200),2)</f>
        <v>0</v>
      </c>
      <c r="BA4298" s="53"/>
      <c r="BB4298" s="53">
        <f>ROUND(SUMIF(Transaktionen!A4:A5200,BA4298,Transaktionen!B4:B5200),8)</f>
        <v>0</v>
      </c>
      <c r="BC4298" s="53">
        <f>ROUND(IFERROR(SUM(BB4298*(VLOOKUP(BA4298,API!1:1048576,13,FALSE))),0),2)</f>
        <v>0</v>
      </c>
    </row>
    <row r="4299" spans="18:55" x14ac:dyDescent="0.25">
      <c r="R4299" s="258"/>
      <c r="U4299">
        <f>ROUND(IFERROR(SUM(T4299*(VLOOKUP(S4299,API!1:1048576,13,FALSE))),0),2)</f>
        <v>0</v>
      </c>
      <c r="V4299">
        <f>ROUND(SUMIF(Investionen!A4:A5200,S4299,Investionen!G4:G5200),2)</f>
        <v>0</v>
      </c>
      <c r="BA4299" s="53"/>
      <c r="BB4299" s="53">
        <f>ROUND(SUMIF(Transaktionen!A4:A5200,BA4299,Transaktionen!B4:B5200),8)</f>
        <v>0</v>
      </c>
      <c r="BC4299" s="53">
        <f>ROUND(IFERROR(SUM(BB4299*(VLOOKUP(BA4299,API!1:1048576,13,FALSE))),0),2)</f>
        <v>0</v>
      </c>
    </row>
    <row r="4300" spans="18:55" x14ac:dyDescent="0.25">
      <c r="R4300" s="258"/>
      <c r="U4300">
        <f>ROUND(IFERROR(SUM(T4300*(VLOOKUP(S4300,API!1:1048576,13,FALSE))),0),2)</f>
        <v>0</v>
      </c>
      <c r="V4300">
        <f>ROUND(SUMIF(Investionen!A4:A5200,S4300,Investionen!G4:G5200),2)</f>
        <v>0</v>
      </c>
      <c r="BA4300" s="53"/>
      <c r="BB4300" s="53">
        <f>ROUND(SUMIF(Transaktionen!A4:A5200,BA4300,Transaktionen!B4:B5200),8)</f>
        <v>0</v>
      </c>
      <c r="BC4300" s="53">
        <f>ROUND(IFERROR(SUM(BB4300*(VLOOKUP(BA4300,API!1:1048576,13,FALSE))),0),2)</f>
        <v>0</v>
      </c>
    </row>
    <row r="4301" spans="18:55" x14ac:dyDescent="0.25">
      <c r="R4301" s="258"/>
      <c r="U4301">
        <f>ROUND(IFERROR(SUM(T4301*(VLOOKUP(S4301,API!1:1048576,13,FALSE))),0),2)</f>
        <v>0</v>
      </c>
      <c r="V4301">
        <f>ROUND(SUMIF(Investionen!A4:A5200,S4301,Investionen!G4:G5200),2)</f>
        <v>0</v>
      </c>
      <c r="BA4301" s="53"/>
      <c r="BB4301" s="53">
        <f>ROUND(SUMIF(Transaktionen!A4:A5200,BA4301,Transaktionen!B4:B5200),8)</f>
        <v>0</v>
      </c>
      <c r="BC4301" s="53">
        <f>ROUND(IFERROR(SUM(BB4301*(VLOOKUP(BA4301,API!1:1048576,13,FALSE))),0),2)</f>
        <v>0</v>
      </c>
    </row>
    <row r="4302" spans="18:55" x14ac:dyDescent="0.25">
      <c r="R4302" s="258"/>
      <c r="U4302">
        <f>ROUND(IFERROR(SUM(T4302*(VLOOKUP(S4302,API!1:1048576,13,FALSE))),0),2)</f>
        <v>0</v>
      </c>
      <c r="V4302">
        <f>ROUND(SUMIF(Investionen!A4:A5200,S4302,Investionen!G4:G5200),2)</f>
        <v>0</v>
      </c>
      <c r="BA4302" s="53"/>
      <c r="BB4302" s="53">
        <f>ROUND(SUMIF(Transaktionen!A4:A5200,BA4302,Transaktionen!B4:B5200),8)</f>
        <v>0</v>
      </c>
      <c r="BC4302" s="53">
        <f>ROUND(IFERROR(SUM(BB4302*(VLOOKUP(BA4302,API!1:1048576,13,FALSE))),0),2)</f>
        <v>0</v>
      </c>
    </row>
    <row r="4303" spans="18:55" x14ac:dyDescent="0.25">
      <c r="R4303" s="258"/>
      <c r="U4303">
        <f>ROUND(IFERROR(SUM(T4303*(VLOOKUP(S4303,API!1:1048576,13,FALSE))),0),2)</f>
        <v>0</v>
      </c>
      <c r="V4303">
        <f>ROUND(SUMIF(Investionen!A4:A5200,S4303,Investionen!G4:G5200),2)</f>
        <v>0</v>
      </c>
      <c r="BA4303" s="53"/>
      <c r="BB4303" s="53">
        <f>ROUND(SUMIF(Transaktionen!A4:A5200,BA4303,Transaktionen!B4:B5200),8)</f>
        <v>0</v>
      </c>
      <c r="BC4303" s="53">
        <f>ROUND(IFERROR(SUM(BB4303*(VLOOKUP(BA4303,API!1:1048576,13,FALSE))),0),2)</f>
        <v>0</v>
      </c>
    </row>
    <row r="4304" spans="18:55" x14ac:dyDescent="0.25">
      <c r="R4304" s="258"/>
      <c r="U4304">
        <f>ROUND(IFERROR(SUM(T4304*(VLOOKUP(S4304,API!1:1048576,13,FALSE))),0),2)</f>
        <v>0</v>
      </c>
      <c r="V4304">
        <f>ROUND(SUMIF(Investionen!A4:A5200,S4304,Investionen!G4:G5200),2)</f>
        <v>0</v>
      </c>
      <c r="BA4304" s="53"/>
      <c r="BB4304" s="53">
        <f>ROUND(SUMIF(Transaktionen!A4:A5200,BA4304,Transaktionen!B4:B5200),8)</f>
        <v>0</v>
      </c>
      <c r="BC4304" s="53">
        <f>ROUND(IFERROR(SUM(BB4304*(VLOOKUP(BA4304,API!1:1048576,13,FALSE))),0),2)</f>
        <v>0</v>
      </c>
    </row>
    <row r="4305" spans="18:55" x14ac:dyDescent="0.25">
      <c r="R4305" s="258"/>
      <c r="U4305">
        <f>ROUND(IFERROR(SUM(T4305*(VLOOKUP(S4305,API!1:1048576,13,FALSE))),0),2)</f>
        <v>0</v>
      </c>
      <c r="V4305">
        <f>ROUND(SUMIF(Investionen!A4:A5200,S4305,Investionen!G4:G5200),2)</f>
        <v>0</v>
      </c>
      <c r="BA4305" s="53"/>
      <c r="BB4305" s="53">
        <f>ROUND(SUMIF(Transaktionen!A4:A5200,BA4305,Transaktionen!B4:B5200),8)</f>
        <v>0</v>
      </c>
      <c r="BC4305" s="53">
        <f>ROUND(IFERROR(SUM(BB4305*(VLOOKUP(BA4305,API!1:1048576,13,FALSE))),0),2)</f>
        <v>0</v>
      </c>
    </row>
    <row r="4306" spans="18:55" x14ac:dyDescent="0.25">
      <c r="R4306" s="258"/>
      <c r="U4306">
        <f>ROUND(IFERROR(SUM(T4306*(VLOOKUP(S4306,API!1:1048576,13,FALSE))),0),2)</f>
        <v>0</v>
      </c>
      <c r="V4306">
        <f>ROUND(SUMIF(Investionen!A4:A5200,S4306,Investionen!G4:G5200),2)</f>
        <v>0</v>
      </c>
      <c r="BA4306" s="53"/>
      <c r="BB4306" s="53">
        <f>ROUND(SUMIF(Transaktionen!A4:A5200,BA4306,Transaktionen!B4:B5200),8)</f>
        <v>0</v>
      </c>
      <c r="BC4306" s="53">
        <f>ROUND(IFERROR(SUM(BB4306*(VLOOKUP(BA4306,API!1:1048576,13,FALSE))),0),2)</f>
        <v>0</v>
      </c>
    </row>
    <row r="4307" spans="18:55" x14ac:dyDescent="0.25">
      <c r="R4307" s="258"/>
      <c r="U4307">
        <f>ROUND(IFERROR(SUM(T4307*(VLOOKUP(S4307,API!1:1048576,13,FALSE))),0),2)</f>
        <v>0</v>
      </c>
      <c r="V4307">
        <f>ROUND(SUMIF(Investionen!A4:A5200,S4307,Investionen!G4:G5200),2)</f>
        <v>0</v>
      </c>
      <c r="BA4307" s="53"/>
      <c r="BB4307" s="53">
        <f>ROUND(SUMIF(Transaktionen!A4:A5200,BA4307,Transaktionen!B4:B5200),8)</f>
        <v>0</v>
      </c>
      <c r="BC4307" s="53">
        <f>ROUND(IFERROR(SUM(BB4307*(VLOOKUP(BA4307,API!1:1048576,13,FALSE))),0),2)</f>
        <v>0</v>
      </c>
    </row>
    <row r="4308" spans="18:55" x14ac:dyDescent="0.25">
      <c r="R4308" s="258"/>
      <c r="U4308">
        <f>ROUND(IFERROR(SUM(T4308*(VLOOKUP(S4308,API!1:1048576,13,FALSE))),0),2)</f>
        <v>0</v>
      </c>
      <c r="V4308">
        <f>ROUND(SUMIF(Investionen!A4:A5200,S4308,Investionen!G4:G5200),2)</f>
        <v>0</v>
      </c>
      <c r="BA4308" s="53"/>
      <c r="BB4308" s="53">
        <f>ROUND(SUMIF(Transaktionen!A4:A5200,BA4308,Transaktionen!B4:B5200),8)</f>
        <v>0</v>
      </c>
      <c r="BC4308" s="53">
        <f>ROUND(IFERROR(SUM(BB4308*(VLOOKUP(BA4308,API!1:1048576,13,FALSE))),0),2)</f>
        <v>0</v>
      </c>
    </row>
    <row r="4309" spans="18:55" x14ac:dyDescent="0.25">
      <c r="R4309" s="258"/>
      <c r="U4309">
        <f>ROUND(IFERROR(SUM(T4309*(VLOOKUP(S4309,API!1:1048576,13,FALSE))),0),2)</f>
        <v>0</v>
      </c>
      <c r="V4309">
        <f>ROUND(SUMIF(Investionen!A4:A5200,S4309,Investionen!G4:G5200),2)</f>
        <v>0</v>
      </c>
      <c r="BA4309" s="53"/>
      <c r="BB4309" s="53">
        <f>ROUND(SUMIF(Transaktionen!A4:A5200,BA4309,Transaktionen!B4:B5200),8)</f>
        <v>0</v>
      </c>
      <c r="BC4309" s="53">
        <f>ROUND(IFERROR(SUM(BB4309*(VLOOKUP(BA4309,API!1:1048576,13,FALSE))),0),2)</f>
        <v>0</v>
      </c>
    </row>
    <row r="4310" spans="18:55" x14ac:dyDescent="0.25">
      <c r="R4310" s="258"/>
      <c r="U4310">
        <f>ROUND(IFERROR(SUM(T4310*(VLOOKUP(S4310,API!1:1048576,13,FALSE))),0),2)</f>
        <v>0</v>
      </c>
      <c r="V4310">
        <f>ROUND(SUMIF(Investionen!A4:A5200,S4310,Investionen!G4:G5200),2)</f>
        <v>0</v>
      </c>
      <c r="BA4310" s="53"/>
      <c r="BB4310" s="53">
        <f>ROUND(SUMIF(Transaktionen!A4:A5200,BA4310,Transaktionen!B4:B5200),8)</f>
        <v>0</v>
      </c>
      <c r="BC4310" s="53">
        <f>ROUND(IFERROR(SUM(BB4310*(VLOOKUP(BA4310,API!1:1048576,13,FALSE))),0),2)</f>
        <v>0</v>
      </c>
    </row>
    <row r="4311" spans="18:55" x14ac:dyDescent="0.25">
      <c r="R4311" s="258"/>
      <c r="U4311">
        <f>ROUND(IFERROR(SUM(T4311*(VLOOKUP(S4311,API!1:1048576,13,FALSE))),0),2)</f>
        <v>0</v>
      </c>
      <c r="V4311">
        <f>ROUND(SUMIF(Investionen!A4:A5200,S4311,Investionen!G4:G5200),2)</f>
        <v>0</v>
      </c>
      <c r="BA4311" s="53"/>
      <c r="BB4311" s="53">
        <f>ROUND(SUMIF(Transaktionen!A4:A5200,BA4311,Transaktionen!B4:B5200),8)</f>
        <v>0</v>
      </c>
      <c r="BC4311" s="53">
        <f>ROUND(IFERROR(SUM(BB4311*(VLOOKUP(BA4311,API!1:1048576,13,FALSE))),0),2)</f>
        <v>0</v>
      </c>
    </row>
    <row r="4312" spans="18:55" x14ac:dyDescent="0.25">
      <c r="R4312" s="258"/>
      <c r="U4312">
        <f>ROUND(IFERROR(SUM(T4312*(VLOOKUP(S4312,API!1:1048576,13,FALSE))),0),2)</f>
        <v>0</v>
      </c>
      <c r="V4312">
        <f>ROUND(SUMIF(Investionen!A4:A5200,S4312,Investionen!G4:G5200),2)</f>
        <v>0</v>
      </c>
      <c r="BA4312" s="53"/>
      <c r="BB4312" s="53">
        <f>ROUND(SUMIF(Transaktionen!A4:A5200,BA4312,Transaktionen!B4:B5200),8)</f>
        <v>0</v>
      </c>
      <c r="BC4312" s="53">
        <f>ROUND(IFERROR(SUM(BB4312*(VLOOKUP(BA4312,API!1:1048576,13,FALSE))),0),2)</f>
        <v>0</v>
      </c>
    </row>
    <row r="4313" spans="18:55" x14ac:dyDescent="0.25">
      <c r="R4313" s="258"/>
      <c r="U4313">
        <f>ROUND(IFERROR(SUM(T4313*(VLOOKUP(S4313,API!1:1048576,13,FALSE))),0),2)</f>
        <v>0</v>
      </c>
      <c r="V4313">
        <f>ROUND(SUMIF(Investionen!A4:A5200,S4313,Investionen!G4:G5200),2)</f>
        <v>0</v>
      </c>
      <c r="BA4313" s="53"/>
      <c r="BB4313" s="53">
        <f>ROUND(SUMIF(Transaktionen!A4:A5200,BA4313,Transaktionen!B4:B5200),8)</f>
        <v>0</v>
      </c>
      <c r="BC4313" s="53">
        <f>ROUND(IFERROR(SUM(BB4313*(VLOOKUP(BA4313,API!1:1048576,13,FALSE))),0),2)</f>
        <v>0</v>
      </c>
    </row>
    <row r="4314" spans="18:55" x14ac:dyDescent="0.25">
      <c r="R4314" s="258"/>
      <c r="U4314">
        <f>ROUND(IFERROR(SUM(T4314*(VLOOKUP(S4314,API!1:1048576,13,FALSE))),0),2)</f>
        <v>0</v>
      </c>
      <c r="V4314">
        <f>ROUND(SUMIF(Investionen!A4:A5200,S4314,Investionen!G4:G5200),2)</f>
        <v>0</v>
      </c>
      <c r="BA4314" s="53"/>
      <c r="BB4314" s="53">
        <f>ROUND(SUMIF(Transaktionen!A4:A5200,BA4314,Transaktionen!B4:B5200),8)</f>
        <v>0</v>
      </c>
      <c r="BC4314" s="53">
        <f>ROUND(IFERROR(SUM(BB4314*(VLOOKUP(BA4314,API!1:1048576,13,FALSE))),0),2)</f>
        <v>0</v>
      </c>
    </row>
    <row r="4315" spans="18:55" x14ac:dyDescent="0.25">
      <c r="R4315" s="258"/>
      <c r="U4315">
        <f>ROUND(IFERROR(SUM(T4315*(VLOOKUP(S4315,API!1:1048576,13,FALSE))),0),2)</f>
        <v>0</v>
      </c>
      <c r="V4315">
        <f>ROUND(SUMIF(Investionen!A4:A5200,S4315,Investionen!G4:G5200),2)</f>
        <v>0</v>
      </c>
      <c r="BA4315" s="53"/>
      <c r="BB4315" s="53">
        <f>ROUND(SUMIF(Transaktionen!A4:A5200,BA4315,Transaktionen!B4:B5200),8)</f>
        <v>0</v>
      </c>
      <c r="BC4315" s="53">
        <f>ROUND(IFERROR(SUM(BB4315*(VLOOKUP(BA4315,API!1:1048576,13,FALSE))),0),2)</f>
        <v>0</v>
      </c>
    </row>
    <row r="4316" spans="18:55" x14ac:dyDescent="0.25">
      <c r="R4316" s="258"/>
      <c r="U4316">
        <f>ROUND(IFERROR(SUM(T4316*(VLOOKUP(S4316,API!1:1048576,13,FALSE))),0),2)</f>
        <v>0</v>
      </c>
      <c r="V4316">
        <f>ROUND(SUMIF(Investionen!A4:A5200,S4316,Investionen!G4:G5200),2)</f>
        <v>0</v>
      </c>
      <c r="BA4316" s="53"/>
      <c r="BB4316" s="53">
        <f>ROUND(SUMIF(Transaktionen!A4:A5200,BA4316,Transaktionen!B4:B5200),8)</f>
        <v>0</v>
      </c>
      <c r="BC4316" s="53">
        <f>ROUND(IFERROR(SUM(BB4316*(VLOOKUP(BA4316,API!1:1048576,13,FALSE))),0),2)</f>
        <v>0</v>
      </c>
    </row>
    <row r="4317" spans="18:55" x14ac:dyDescent="0.25">
      <c r="R4317" s="258"/>
      <c r="U4317">
        <f>ROUND(IFERROR(SUM(T4317*(VLOOKUP(S4317,API!1:1048576,13,FALSE))),0),2)</f>
        <v>0</v>
      </c>
      <c r="V4317">
        <f>ROUND(SUMIF(Investionen!A4:A5200,S4317,Investionen!G4:G5200),2)</f>
        <v>0</v>
      </c>
      <c r="BA4317" s="53"/>
      <c r="BB4317" s="53">
        <f>ROUND(SUMIF(Transaktionen!A4:A5200,BA4317,Transaktionen!B4:B5200),8)</f>
        <v>0</v>
      </c>
      <c r="BC4317" s="53">
        <f>ROUND(IFERROR(SUM(BB4317*(VLOOKUP(BA4317,API!1:1048576,13,FALSE))),0),2)</f>
        <v>0</v>
      </c>
    </row>
    <row r="4318" spans="18:55" x14ac:dyDescent="0.25">
      <c r="R4318" s="258"/>
      <c r="U4318">
        <f>ROUND(IFERROR(SUM(T4318*(VLOOKUP(S4318,API!1:1048576,13,FALSE))),0),2)</f>
        <v>0</v>
      </c>
      <c r="V4318">
        <f>ROUND(SUMIF(Investionen!A4:A5200,S4318,Investionen!G4:G5200),2)</f>
        <v>0</v>
      </c>
      <c r="BA4318" s="53"/>
      <c r="BB4318" s="53">
        <f>ROUND(SUMIF(Transaktionen!A4:A5200,BA4318,Transaktionen!B4:B5200),8)</f>
        <v>0</v>
      </c>
      <c r="BC4318" s="53">
        <f>ROUND(IFERROR(SUM(BB4318*(VLOOKUP(BA4318,API!1:1048576,13,FALSE))),0),2)</f>
        <v>0</v>
      </c>
    </row>
    <row r="4319" spans="18:55" x14ac:dyDescent="0.25">
      <c r="R4319" s="258"/>
      <c r="U4319">
        <f>ROUND(IFERROR(SUM(T4319*(VLOOKUP(S4319,API!1:1048576,13,FALSE))),0),2)</f>
        <v>0</v>
      </c>
      <c r="V4319">
        <f>ROUND(SUMIF(Investionen!A4:A5200,S4319,Investionen!G4:G5200),2)</f>
        <v>0</v>
      </c>
      <c r="BA4319" s="53"/>
      <c r="BB4319" s="53">
        <f>ROUND(SUMIF(Transaktionen!A4:A5200,BA4319,Transaktionen!B4:B5200),8)</f>
        <v>0</v>
      </c>
      <c r="BC4319" s="53">
        <f>ROUND(IFERROR(SUM(BB4319*(VLOOKUP(BA4319,API!1:1048576,13,FALSE))),0),2)</f>
        <v>0</v>
      </c>
    </row>
    <row r="4320" spans="18:55" x14ac:dyDescent="0.25">
      <c r="R4320" s="258"/>
      <c r="U4320">
        <f>ROUND(IFERROR(SUM(T4320*(VLOOKUP(S4320,API!1:1048576,13,FALSE))),0),2)</f>
        <v>0</v>
      </c>
      <c r="V4320">
        <f>ROUND(SUMIF(Investionen!A4:A5200,S4320,Investionen!G4:G5200),2)</f>
        <v>0</v>
      </c>
      <c r="BA4320" s="53"/>
      <c r="BB4320" s="53">
        <f>ROUND(SUMIF(Transaktionen!A4:A5200,BA4320,Transaktionen!B4:B5200),8)</f>
        <v>0</v>
      </c>
      <c r="BC4320" s="53">
        <f>ROUND(IFERROR(SUM(BB4320*(VLOOKUP(BA4320,API!1:1048576,13,FALSE))),0),2)</f>
        <v>0</v>
      </c>
    </row>
    <row r="4321" spans="18:55" x14ac:dyDescent="0.25">
      <c r="R4321" s="258"/>
      <c r="U4321">
        <f>ROUND(IFERROR(SUM(T4321*(VLOOKUP(S4321,API!1:1048576,13,FALSE))),0),2)</f>
        <v>0</v>
      </c>
      <c r="V4321">
        <f>ROUND(SUMIF(Investionen!A4:A5200,S4321,Investionen!G4:G5200),2)</f>
        <v>0</v>
      </c>
      <c r="BA4321" s="53"/>
      <c r="BB4321" s="53">
        <f>ROUND(SUMIF(Transaktionen!A4:A5200,BA4321,Transaktionen!B4:B5200),8)</f>
        <v>0</v>
      </c>
      <c r="BC4321" s="53">
        <f>ROUND(IFERROR(SUM(BB4321*(VLOOKUP(BA4321,API!1:1048576,13,FALSE))),0),2)</f>
        <v>0</v>
      </c>
    </row>
    <row r="4322" spans="18:55" x14ac:dyDescent="0.25">
      <c r="R4322" s="258"/>
      <c r="U4322">
        <f>ROUND(IFERROR(SUM(T4322*(VLOOKUP(S4322,API!1:1048576,13,FALSE))),0),2)</f>
        <v>0</v>
      </c>
      <c r="V4322">
        <f>ROUND(SUMIF(Investionen!A4:A5200,S4322,Investionen!G4:G5200),2)</f>
        <v>0</v>
      </c>
      <c r="BA4322" s="53"/>
      <c r="BB4322" s="53">
        <f>ROUND(SUMIF(Transaktionen!A4:A5200,BA4322,Transaktionen!B4:B5200),8)</f>
        <v>0</v>
      </c>
      <c r="BC4322" s="53">
        <f>ROUND(IFERROR(SUM(BB4322*(VLOOKUP(BA4322,API!1:1048576,13,FALSE))),0),2)</f>
        <v>0</v>
      </c>
    </row>
    <row r="4323" spans="18:55" x14ac:dyDescent="0.25">
      <c r="R4323" s="258"/>
      <c r="U4323">
        <f>ROUND(IFERROR(SUM(T4323*(VLOOKUP(S4323,API!1:1048576,13,FALSE))),0),2)</f>
        <v>0</v>
      </c>
      <c r="V4323">
        <f>ROUND(SUMIF(Investionen!A4:A5200,S4323,Investionen!G4:G5200),2)</f>
        <v>0</v>
      </c>
      <c r="BA4323" s="53"/>
      <c r="BB4323" s="53">
        <f>ROUND(SUMIF(Transaktionen!A4:A5200,BA4323,Transaktionen!B4:B5200),8)</f>
        <v>0</v>
      </c>
      <c r="BC4323" s="53">
        <f>ROUND(IFERROR(SUM(BB4323*(VLOOKUP(BA4323,API!1:1048576,13,FALSE))),0),2)</f>
        <v>0</v>
      </c>
    </row>
    <row r="4324" spans="18:55" x14ac:dyDescent="0.25">
      <c r="R4324" s="258"/>
      <c r="U4324">
        <f>ROUND(IFERROR(SUM(T4324*(VLOOKUP(S4324,API!1:1048576,13,FALSE))),0),2)</f>
        <v>0</v>
      </c>
      <c r="V4324">
        <f>ROUND(SUMIF(Investionen!A4:A5200,S4324,Investionen!G4:G5200),2)</f>
        <v>0</v>
      </c>
      <c r="BA4324" s="53"/>
      <c r="BB4324" s="53">
        <f>ROUND(SUMIF(Transaktionen!A4:A5200,BA4324,Transaktionen!B4:B5200),8)</f>
        <v>0</v>
      </c>
      <c r="BC4324" s="53">
        <f>ROUND(IFERROR(SUM(BB4324*(VLOOKUP(BA4324,API!1:1048576,13,FALSE))),0),2)</f>
        <v>0</v>
      </c>
    </row>
    <row r="4325" spans="18:55" x14ac:dyDescent="0.25">
      <c r="R4325" s="258"/>
      <c r="U4325">
        <f>ROUND(IFERROR(SUM(T4325*(VLOOKUP(S4325,API!1:1048576,13,FALSE))),0),2)</f>
        <v>0</v>
      </c>
      <c r="V4325">
        <f>ROUND(SUMIF(Investionen!A4:A5200,S4325,Investionen!G4:G5200),2)</f>
        <v>0</v>
      </c>
      <c r="BA4325" s="53"/>
      <c r="BB4325" s="53">
        <f>ROUND(SUMIF(Transaktionen!A4:A5200,BA4325,Transaktionen!B4:B5200),8)</f>
        <v>0</v>
      </c>
      <c r="BC4325" s="53">
        <f>ROUND(IFERROR(SUM(BB4325*(VLOOKUP(BA4325,API!1:1048576,13,FALSE))),0),2)</f>
        <v>0</v>
      </c>
    </row>
    <row r="4326" spans="18:55" x14ac:dyDescent="0.25">
      <c r="R4326" s="258"/>
      <c r="U4326">
        <f>ROUND(IFERROR(SUM(T4326*(VLOOKUP(S4326,API!1:1048576,13,FALSE))),0),2)</f>
        <v>0</v>
      </c>
      <c r="V4326">
        <f>ROUND(SUMIF(Investionen!A4:A5200,S4326,Investionen!G4:G5200),2)</f>
        <v>0</v>
      </c>
      <c r="BA4326" s="53"/>
      <c r="BB4326" s="53">
        <f>ROUND(SUMIF(Transaktionen!A4:A5200,BA4326,Transaktionen!B4:B5200),8)</f>
        <v>0</v>
      </c>
      <c r="BC4326" s="53">
        <f>ROUND(IFERROR(SUM(BB4326*(VLOOKUP(BA4326,API!1:1048576,13,FALSE))),0),2)</f>
        <v>0</v>
      </c>
    </row>
    <row r="4327" spans="18:55" x14ac:dyDescent="0.25">
      <c r="R4327" s="258"/>
      <c r="U4327">
        <f>ROUND(IFERROR(SUM(T4327*(VLOOKUP(S4327,API!1:1048576,13,FALSE))),0),2)</f>
        <v>0</v>
      </c>
      <c r="V4327">
        <f>ROUND(SUMIF(Investionen!A4:A5200,S4327,Investionen!G4:G5200),2)</f>
        <v>0</v>
      </c>
      <c r="BA4327" s="53"/>
      <c r="BB4327" s="53">
        <f>ROUND(SUMIF(Transaktionen!A4:A5200,BA4327,Transaktionen!B4:B5200),8)</f>
        <v>0</v>
      </c>
      <c r="BC4327" s="53">
        <f>ROUND(IFERROR(SUM(BB4327*(VLOOKUP(BA4327,API!1:1048576,13,FALSE))),0),2)</f>
        <v>0</v>
      </c>
    </row>
    <row r="4328" spans="18:55" x14ac:dyDescent="0.25">
      <c r="R4328" s="258"/>
      <c r="U4328">
        <f>ROUND(IFERROR(SUM(T4328*(VLOOKUP(S4328,API!1:1048576,13,FALSE))),0),2)</f>
        <v>0</v>
      </c>
      <c r="V4328">
        <f>ROUND(SUMIF(Investionen!A4:A5200,S4328,Investionen!G4:G5200),2)</f>
        <v>0</v>
      </c>
      <c r="BA4328" s="53"/>
      <c r="BB4328" s="53">
        <f>ROUND(SUMIF(Transaktionen!A4:A5200,BA4328,Transaktionen!B4:B5200),8)</f>
        <v>0</v>
      </c>
      <c r="BC4328" s="53">
        <f>ROUND(IFERROR(SUM(BB4328*(VLOOKUP(BA4328,API!1:1048576,13,FALSE))),0),2)</f>
        <v>0</v>
      </c>
    </row>
    <row r="4329" spans="18:55" x14ac:dyDescent="0.25">
      <c r="R4329" s="258"/>
      <c r="U4329">
        <f>ROUND(IFERROR(SUM(T4329*(VLOOKUP(S4329,API!1:1048576,13,FALSE))),0),2)</f>
        <v>0</v>
      </c>
      <c r="V4329">
        <f>ROUND(SUMIF(Investionen!A4:A5200,S4329,Investionen!G4:G5200),2)</f>
        <v>0</v>
      </c>
      <c r="BA4329" s="53"/>
      <c r="BB4329" s="53">
        <f>ROUND(SUMIF(Transaktionen!A4:A5200,BA4329,Transaktionen!B4:B5200),8)</f>
        <v>0</v>
      </c>
      <c r="BC4329" s="53">
        <f>ROUND(IFERROR(SUM(BB4329*(VLOOKUP(BA4329,API!1:1048576,13,FALSE))),0),2)</f>
        <v>0</v>
      </c>
    </row>
    <row r="4330" spans="18:55" x14ac:dyDescent="0.25">
      <c r="R4330" s="258"/>
      <c r="U4330">
        <f>ROUND(IFERROR(SUM(T4330*(VLOOKUP(S4330,API!1:1048576,13,FALSE))),0),2)</f>
        <v>0</v>
      </c>
      <c r="V4330">
        <f>ROUND(SUMIF(Investionen!A4:A5200,S4330,Investionen!G4:G5200),2)</f>
        <v>0</v>
      </c>
      <c r="BA4330" s="53"/>
      <c r="BB4330" s="53">
        <f>ROUND(SUMIF(Transaktionen!A4:A5200,BA4330,Transaktionen!B4:B5200),8)</f>
        <v>0</v>
      </c>
      <c r="BC4330" s="53">
        <f>ROUND(IFERROR(SUM(BB4330*(VLOOKUP(BA4330,API!1:1048576,13,FALSE))),0),2)</f>
        <v>0</v>
      </c>
    </row>
    <row r="4331" spans="18:55" x14ac:dyDescent="0.25">
      <c r="R4331" s="258"/>
      <c r="U4331">
        <f>ROUND(IFERROR(SUM(T4331*(VLOOKUP(S4331,API!1:1048576,13,FALSE))),0),2)</f>
        <v>0</v>
      </c>
      <c r="V4331">
        <f>ROUND(SUMIF(Investionen!A4:A5200,S4331,Investionen!G4:G5200),2)</f>
        <v>0</v>
      </c>
      <c r="BA4331" s="53"/>
      <c r="BB4331" s="53">
        <f>ROUND(SUMIF(Transaktionen!A4:A5200,BA4331,Transaktionen!B4:B5200),8)</f>
        <v>0</v>
      </c>
      <c r="BC4331" s="53">
        <f>ROUND(IFERROR(SUM(BB4331*(VLOOKUP(BA4331,API!1:1048576,13,FALSE))),0),2)</f>
        <v>0</v>
      </c>
    </row>
    <row r="4332" spans="18:55" x14ac:dyDescent="0.25">
      <c r="R4332" s="258"/>
      <c r="U4332">
        <f>ROUND(IFERROR(SUM(T4332*(VLOOKUP(S4332,API!1:1048576,13,FALSE))),0),2)</f>
        <v>0</v>
      </c>
      <c r="V4332">
        <f>ROUND(SUMIF(Investionen!A4:A5200,S4332,Investionen!G4:G5200),2)</f>
        <v>0</v>
      </c>
      <c r="BA4332" s="53"/>
      <c r="BB4332" s="53">
        <f>ROUND(SUMIF(Transaktionen!A4:A5200,BA4332,Transaktionen!B4:B5200),8)</f>
        <v>0</v>
      </c>
      <c r="BC4332" s="53">
        <f>ROUND(IFERROR(SUM(BB4332*(VLOOKUP(BA4332,API!1:1048576,13,FALSE))),0),2)</f>
        <v>0</v>
      </c>
    </row>
    <row r="4333" spans="18:55" x14ac:dyDescent="0.25">
      <c r="R4333" s="258"/>
      <c r="U4333">
        <f>ROUND(IFERROR(SUM(T4333*(VLOOKUP(S4333,API!1:1048576,13,FALSE))),0),2)</f>
        <v>0</v>
      </c>
      <c r="V4333">
        <f>ROUND(SUMIF(Investionen!A4:A5200,S4333,Investionen!G4:G5200),2)</f>
        <v>0</v>
      </c>
      <c r="BA4333" s="53"/>
      <c r="BB4333" s="53">
        <f>ROUND(SUMIF(Transaktionen!A4:A5200,BA4333,Transaktionen!B4:B5200),8)</f>
        <v>0</v>
      </c>
      <c r="BC4333" s="53">
        <f>ROUND(IFERROR(SUM(BB4333*(VLOOKUP(BA4333,API!1:1048576,13,FALSE))),0),2)</f>
        <v>0</v>
      </c>
    </row>
    <row r="4334" spans="18:55" x14ac:dyDescent="0.25">
      <c r="R4334" s="258"/>
      <c r="U4334">
        <f>ROUND(IFERROR(SUM(T4334*(VLOOKUP(S4334,API!1:1048576,13,FALSE))),0),2)</f>
        <v>0</v>
      </c>
      <c r="V4334">
        <f>ROUND(SUMIF(Investionen!A4:A5200,S4334,Investionen!G4:G5200),2)</f>
        <v>0</v>
      </c>
      <c r="BA4334" s="53"/>
      <c r="BB4334" s="53">
        <f>ROUND(SUMIF(Transaktionen!A4:A5200,BA4334,Transaktionen!B4:B5200),8)</f>
        <v>0</v>
      </c>
      <c r="BC4334" s="53">
        <f>ROUND(IFERROR(SUM(BB4334*(VLOOKUP(BA4334,API!1:1048576,13,FALSE))),0),2)</f>
        <v>0</v>
      </c>
    </row>
    <row r="4335" spans="18:55" x14ac:dyDescent="0.25">
      <c r="R4335" s="258"/>
      <c r="U4335">
        <f>ROUND(IFERROR(SUM(T4335*(VLOOKUP(S4335,API!1:1048576,13,FALSE))),0),2)</f>
        <v>0</v>
      </c>
      <c r="V4335">
        <f>ROUND(SUMIF(Investionen!A4:A5200,S4335,Investionen!G4:G5200),2)</f>
        <v>0</v>
      </c>
      <c r="BA4335" s="53"/>
      <c r="BB4335" s="53">
        <f>ROUND(SUMIF(Transaktionen!A4:A5200,BA4335,Transaktionen!B4:B5200),8)</f>
        <v>0</v>
      </c>
      <c r="BC4335" s="53">
        <f>ROUND(IFERROR(SUM(BB4335*(VLOOKUP(BA4335,API!1:1048576,13,FALSE))),0),2)</f>
        <v>0</v>
      </c>
    </row>
    <row r="4336" spans="18:55" x14ac:dyDescent="0.25">
      <c r="R4336" s="258"/>
      <c r="U4336">
        <f>ROUND(IFERROR(SUM(T4336*(VLOOKUP(S4336,API!1:1048576,13,FALSE))),0),2)</f>
        <v>0</v>
      </c>
      <c r="V4336">
        <f>ROUND(SUMIF(Investionen!A4:A5200,S4336,Investionen!G4:G5200),2)</f>
        <v>0</v>
      </c>
      <c r="BA4336" s="53"/>
      <c r="BB4336" s="53">
        <f>ROUND(SUMIF(Transaktionen!A4:A5200,BA4336,Transaktionen!B4:B5200),8)</f>
        <v>0</v>
      </c>
      <c r="BC4336" s="53">
        <f>ROUND(IFERROR(SUM(BB4336*(VLOOKUP(BA4336,API!1:1048576,13,FALSE))),0),2)</f>
        <v>0</v>
      </c>
    </row>
    <row r="4337" spans="18:55" x14ac:dyDescent="0.25">
      <c r="R4337" s="258"/>
      <c r="U4337">
        <f>ROUND(IFERROR(SUM(T4337*(VLOOKUP(S4337,API!1:1048576,13,FALSE))),0),2)</f>
        <v>0</v>
      </c>
      <c r="V4337">
        <f>ROUND(SUMIF(Investionen!A4:A5200,S4337,Investionen!G4:G5200),2)</f>
        <v>0</v>
      </c>
      <c r="BA4337" s="53"/>
      <c r="BB4337" s="53">
        <f>ROUND(SUMIF(Transaktionen!A4:A5200,BA4337,Transaktionen!B4:B5200),8)</f>
        <v>0</v>
      </c>
      <c r="BC4337" s="53">
        <f>ROUND(IFERROR(SUM(BB4337*(VLOOKUP(BA4337,API!1:1048576,13,FALSE))),0),2)</f>
        <v>0</v>
      </c>
    </row>
    <row r="4338" spans="18:55" x14ac:dyDescent="0.25">
      <c r="R4338" s="258"/>
      <c r="U4338">
        <f>ROUND(IFERROR(SUM(T4338*(VLOOKUP(S4338,API!1:1048576,13,FALSE))),0),2)</f>
        <v>0</v>
      </c>
      <c r="V4338">
        <f>ROUND(SUMIF(Investionen!A4:A5200,S4338,Investionen!G4:G5200),2)</f>
        <v>0</v>
      </c>
      <c r="BA4338" s="53"/>
      <c r="BB4338" s="53">
        <f>ROUND(SUMIF(Transaktionen!A4:A5200,BA4338,Transaktionen!B4:B5200),8)</f>
        <v>0</v>
      </c>
      <c r="BC4338" s="53">
        <f>ROUND(IFERROR(SUM(BB4338*(VLOOKUP(BA4338,API!1:1048576,13,FALSE))),0),2)</f>
        <v>0</v>
      </c>
    </row>
    <row r="4339" spans="18:55" x14ac:dyDescent="0.25">
      <c r="R4339" s="258"/>
      <c r="U4339">
        <f>ROUND(IFERROR(SUM(T4339*(VLOOKUP(S4339,API!1:1048576,13,FALSE))),0),2)</f>
        <v>0</v>
      </c>
      <c r="V4339">
        <f>ROUND(SUMIF(Investionen!A4:A5200,S4339,Investionen!G4:G5200),2)</f>
        <v>0</v>
      </c>
      <c r="BA4339" s="53"/>
      <c r="BB4339" s="53">
        <f>ROUND(SUMIF(Transaktionen!A4:A5200,BA4339,Transaktionen!B4:B5200),8)</f>
        <v>0</v>
      </c>
      <c r="BC4339" s="53">
        <f>ROUND(IFERROR(SUM(BB4339*(VLOOKUP(BA4339,API!1:1048576,13,FALSE))),0),2)</f>
        <v>0</v>
      </c>
    </row>
    <row r="4340" spans="18:55" x14ac:dyDescent="0.25">
      <c r="R4340" s="258"/>
      <c r="U4340">
        <f>ROUND(IFERROR(SUM(T4340*(VLOOKUP(S4340,API!1:1048576,13,FALSE))),0),2)</f>
        <v>0</v>
      </c>
      <c r="V4340">
        <f>ROUND(SUMIF(Investionen!A4:A5200,S4340,Investionen!G4:G5200),2)</f>
        <v>0</v>
      </c>
      <c r="BA4340" s="53"/>
      <c r="BB4340" s="53">
        <f>ROUND(SUMIF(Transaktionen!A4:A5200,BA4340,Transaktionen!B4:B5200),8)</f>
        <v>0</v>
      </c>
      <c r="BC4340" s="53">
        <f>ROUND(IFERROR(SUM(BB4340*(VLOOKUP(BA4340,API!1:1048576,13,FALSE))),0),2)</f>
        <v>0</v>
      </c>
    </row>
    <row r="4341" spans="18:55" x14ac:dyDescent="0.25">
      <c r="R4341" s="258"/>
      <c r="U4341">
        <f>ROUND(IFERROR(SUM(T4341*(VLOOKUP(S4341,API!1:1048576,13,FALSE))),0),2)</f>
        <v>0</v>
      </c>
      <c r="V4341">
        <f>ROUND(SUMIF(Investionen!A4:A5200,S4341,Investionen!G4:G5200),2)</f>
        <v>0</v>
      </c>
      <c r="BA4341" s="53"/>
      <c r="BB4341" s="53">
        <f>ROUND(SUMIF(Transaktionen!A4:A5200,BA4341,Transaktionen!B4:B5200),8)</f>
        <v>0</v>
      </c>
      <c r="BC4341" s="53">
        <f>ROUND(IFERROR(SUM(BB4341*(VLOOKUP(BA4341,API!1:1048576,13,FALSE))),0),2)</f>
        <v>0</v>
      </c>
    </row>
    <row r="4342" spans="18:55" x14ac:dyDescent="0.25">
      <c r="R4342" s="258"/>
      <c r="U4342">
        <f>ROUND(IFERROR(SUM(T4342*(VLOOKUP(S4342,API!1:1048576,13,FALSE))),0),2)</f>
        <v>0</v>
      </c>
      <c r="V4342">
        <f>ROUND(SUMIF(Investionen!A4:A5200,S4342,Investionen!G4:G5200),2)</f>
        <v>0</v>
      </c>
      <c r="BA4342" s="53"/>
      <c r="BB4342" s="53">
        <f>ROUND(SUMIF(Transaktionen!A4:A5200,BA4342,Transaktionen!B4:B5200),8)</f>
        <v>0</v>
      </c>
      <c r="BC4342" s="53">
        <f>ROUND(IFERROR(SUM(BB4342*(VLOOKUP(BA4342,API!1:1048576,13,FALSE))),0),2)</f>
        <v>0</v>
      </c>
    </row>
    <row r="4343" spans="18:55" x14ac:dyDescent="0.25">
      <c r="R4343" s="258"/>
      <c r="U4343">
        <f>ROUND(IFERROR(SUM(T4343*(VLOOKUP(S4343,API!1:1048576,13,FALSE))),0),2)</f>
        <v>0</v>
      </c>
      <c r="V4343">
        <f>ROUND(SUMIF(Investionen!A4:A5200,S4343,Investionen!G4:G5200),2)</f>
        <v>0</v>
      </c>
      <c r="BA4343" s="53"/>
      <c r="BB4343" s="53">
        <f>ROUND(SUMIF(Transaktionen!A4:A5200,BA4343,Transaktionen!B4:B5200),8)</f>
        <v>0</v>
      </c>
      <c r="BC4343" s="53">
        <f>ROUND(IFERROR(SUM(BB4343*(VLOOKUP(BA4343,API!1:1048576,13,FALSE))),0),2)</f>
        <v>0</v>
      </c>
    </row>
    <row r="4344" spans="18:55" x14ac:dyDescent="0.25">
      <c r="R4344" s="258"/>
      <c r="U4344">
        <f>ROUND(IFERROR(SUM(T4344*(VLOOKUP(S4344,API!1:1048576,13,FALSE))),0),2)</f>
        <v>0</v>
      </c>
      <c r="V4344">
        <f>ROUND(SUMIF(Investionen!A4:A5200,S4344,Investionen!G4:G5200),2)</f>
        <v>0</v>
      </c>
      <c r="BA4344" s="53"/>
      <c r="BB4344" s="53">
        <f>ROUND(SUMIF(Transaktionen!A4:A5200,BA4344,Transaktionen!B4:B5200),8)</f>
        <v>0</v>
      </c>
      <c r="BC4344" s="53">
        <f>ROUND(IFERROR(SUM(BB4344*(VLOOKUP(BA4344,API!1:1048576,13,FALSE))),0),2)</f>
        <v>0</v>
      </c>
    </row>
    <row r="4345" spans="18:55" x14ac:dyDescent="0.25">
      <c r="R4345" s="258"/>
      <c r="U4345">
        <f>ROUND(IFERROR(SUM(T4345*(VLOOKUP(S4345,API!1:1048576,13,FALSE))),0),2)</f>
        <v>0</v>
      </c>
      <c r="V4345">
        <f>ROUND(SUMIF(Investionen!A4:A5200,S4345,Investionen!G4:G5200),2)</f>
        <v>0</v>
      </c>
      <c r="BA4345" s="53"/>
      <c r="BB4345" s="53">
        <f>ROUND(SUMIF(Transaktionen!A4:A5200,BA4345,Transaktionen!B4:B5200),8)</f>
        <v>0</v>
      </c>
      <c r="BC4345" s="53">
        <f>ROUND(IFERROR(SUM(BB4345*(VLOOKUP(BA4345,API!1:1048576,13,FALSE))),0),2)</f>
        <v>0</v>
      </c>
    </row>
    <row r="4346" spans="18:55" x14ac:dyDescent="0.25">
      <c r="R4346" s="258"/>
      <c r="U4346">
        <f>ROUND(IFERROR(SUM(T4346*(VLOOKUP(S4346,API!1:1048576,13,FALSE))),0),2)</f>
        <v>0</v>
      </c>
      <c r="V4346">
        <f>ROUND(SUMIF(Investionen!A4:A5200,S4346,Investionen!G4:G5200),2)</f>
        <v>0</v>
      </c>
      <c r="BA4346" s="53"/>
      <c r="BB4346" s="53">
        <f>ROUND(SUMIF(Transaktionen!A4:A5200,BA4346,Transaktionen!B4:B5200),8)</f>
        <v>0</v>
      </c>
      <c r="BC4346" s="53">
        <f>ROUND(IFERROR(SUM(BB4346*(VLOOKUP(BA4346,API!1:1048576,13,FALSE))),0),2)</f>
        <v>0</v>
      </c>
    </row>
    <row r="4347" spans="18:55" x14ac:dyDescent="0.25">
      <c r="R4347" s="258"/>
      <c r="U4347">
        <f>ROUND(IFERROR(SUM(T4347*(VLOOKUP(S4347,API!1:1048576,13,FALSE))),0),2)</f>
        <v>0</v>
      </c>
      <c r="V4347">
        <f>ROUND(SUMIF(Investionen!A4:A5200,S4347,Investionen!G4:G5200),2)</f>
        <v>0</v>
      </c>
      <c r="BA4347" s="53"/>
      <c r="BB4347" s="53">
        <f>ROUND(SUMIF(Transaktionen!A4:A5200,BA4347,Transaktionen!B4:B5200),8)</f>
        <v>0</v>
      </c>
      <c r="BC4347" s="53">
        <f>ROUND(IFERROR(SUM(BB4347*(VLOOKUP(BA4347,API!1:1048576,13,FALSE))),0),2)</f>
        <v>0</v>
      </c>
    </row>
    <row r="4348" spans="18:55" x14ac:dyDescent="0.25">
      <c r="R4348" s="258"/>
      <c r="U4348">
        <f>ROUND(IFERROR(SUM(T4348*(VLOOKUP(S4348,API!1:1048576,13,FALSE))),0),2)</f>
        <v>0</v>
      </c>
      <c r="V4348">
        <f>ROUND(SUMIF(Investionen!A4:A5200,S4348,Investionen!G4:G5200),2)</f>
        <v>0</v>
      </c>
      <c r="BA4348" s="53"/>
      <c r="BB4348" s="53">
        <f>ROUND(SUMIF(Transaktionen!A4:A5200,BA4348,Transaktionen!B4:B5200),8)</f>
        <v>0</v>
      </c>
      <c r="BC4348" s="53">
        <f>ROUND(IFERROR(SUM(BB4348*(VLOOKUP(BA4348,API!1:1048576,13,FALSE))),0),2)</f>
        <v>0</v>
      </c>
    </row>
    <row r="4349" spans="18:55" x14ac:dyDescent="0.25">
      <c r="R4349" s="258"/>
      <c r="U4349">
        <f>ROUND(IFERROR(SUM(T4349*(VLOOKUP(S4349,API!1:1048576,13,FALSE))),0),2)</f>
        <v>0</v>
      </c>
      <c r="V4349">
        <f>ROUND(SUMIF(Investionen!A4:A5200,S4349,Investionen!G4:G5200),2)</f>
        <v>0</v>
      </c>
      <c r="BA4349" s="53"/>
      <c r="BB4349" s="53">
        <f>ROUND(SUMIF(Transaktionen!A4:A5200,BA4349,Transaktionen!B4:B5200),8)</f>
        <v>0</v>
      </c>
      <c r="BC4349" s="53">
        <f>ROUND(IFERROR(SUM(BB4349*(VLOOKUP(BA4349,API!1:1048576,13,FALSE))),0),2)</f>
        <v>0</v>
      </c>
    </row>
    <row r="4350" spans="18:55" x14ac:dyDescent="0.25">
      <c r="R4350" s="258"/>
      <c r="U4350">
        <f>ROUND(IFERROR(SUM(T4350*(VLOOKUP(S4350,API!1:1048576,13,FALSE))),0),2)</f>
        <v>0</v>
      </c>
      <c r="V4350">
        <f>ROUND(SUMIF(Investionen!A4:A5200,S4350,Investionen!G4:G5200),2)</f>
        <v>0</v>
      </c>
      <c r="BA4350" s="53"/>
      <c r="BB4350" s="53">
        <f>ROUND(SUMIF(Transaktionen!A4:A5200,BA4350,Transaktionen!B4:B5200),8)</f>
        <v>0</v>
      </c>
      <c r="BC4350" s="53">
        <f>ROUND(IFERROR(SUM(BB4350*(VLOOKUP(BA4350,API!1:1048576,13,FALSE))),0),2)</f>
        <v>0</v>
      </c>
    </row>
    <row r="4351" spans="18:55" x14ac:dyDescent="0.25">
      <c r="R4351" s="258"/>
      <c r="U4351">
        <f>ROUND(IFERROR(SUM(T4351*(VLOOKUP(S4351,API!1:1048576,13,FALSE))),0),2)</f>
        <v>0</v>
      </c>
      <c r="V4351">
        <f>ROUND(SUMIF(Investionen!A4:A5200,S4351,Investionen!G4:G5200),2)</f>
        <v>0</v>
      </c>
      <c r="BA4351" s="53"/>
      <c r="BB4351" s="53">
        <f>ROUND(SUMIF(Transaktionen!A4:A5200,BA4351,Transaktionen!B4:B5200),8)</f>
        <v>0</v>
      </c>
      <c r="BC4351" s="53">
        <f>ROUND(IFERROR(SUM(BB4351*(VLOOKUP(BA4351,API!1:1048576,13,FALSE))),0),2)</f>
        <v>0</v>
      </c>
    </row>
    <row r="4352" spans="18:55" x14ac:dyDescent="0.25">
      <c r="R4352" s="258"/>
      <c r="U4352">
        <f>ROUND(IFERROR(SUM(T4352*(VLOOKUP(S4352,API!1:1048576,13,FALSE))),0),2)</f>
        <v>0</v>
      </c>
      <c r="V4352">
        <f>ROUND(SUMIF(Investionen!A4:A5200,S4352,Investionen!G4:G5200),2)</f>
        <v>0</v>
      </c>
      <c r="BA4352" s="53"/>
      <c r="BB4352" s="53">
        <f>ROUND(SUMIF(Transaktionen!A4:A5200,BA4352,Transaktionen!B4:B5200),8)</f>
        <v>0</v>
      </c>
      <c r="BC4352" s="53">
        <f>ROUND(IFERROR(SUM(BB4352*(VLOOKUP(BA4352,API!1:1048576,13,FALSE))),0),2)</f>
        <v>0</v>
      </c>
    </row>
    <row r="4353" spans="18:55" x14ac:dyDescent="0.25">
      <c r="R4353" s="258"/>
      <c r="U4353">
        <f>ROUND(IFERROR(SUM(T4353*(VLOOKUP(S4353,API!1:1048576,13,FALSE))),0),2)</f>
        <v>0</v>
      </c>
      <c r="V4353">
        <f>ROUND(SUMIF(Investionen!A4:A5200,S4353,Investionen!G4:G5200),2)</f>
        <v>0</v>
      </c>
      <c r="BA4353" s="53"/>
      <c r="BB4353" s="53">
        <f>ROUND(SUMIF(Transaktionen!A4:A5200,BA4353,Transaktionen!B4:B5200),8)</f>
        <v>0</v>
      </c>
      <c r="BC4353" s="53">
        <f>ROUND(IFERROR(SUM(BB4353*(VLOOKUP(BA4353,API!1:1048576,13,FALSE))),0),2)</f>
        <v>0</v>
      </c>
    </row>
    <row r="4354" spans="18:55" x14ac:dyDescent="0.25">
      <c r="R4354" s="258"/>
      <c r="U4354">
        <f>ROUND(IFERROR(SUM(T4354*(VLOOKUP(S4354,API!1:1048576,13,FALSE))),0),2)</f>
        <v>0</v>
      </c>
      <c r="V4354">
        <f>ROUND(SUMIF(Investionen!A4:A5200,S4354,Investionen!G4:G5200),2)</f>
        <v>0</v>
      </c>
      <c r="BA4354" s="53"/>
      <c r="BB4354" s="53">
        <f>ROUND(SUMIF(Transaktionen!A4:A5200,BA4354,Transaktionen!B4:B5200),8)</f>
        <v>0</v>
      </c>
      <c r="BC4354" s="53">
        <f>ROUND(IFERROR(SUM(BB4354*(VLOOKUP(BA4354,API!1:1048576,13,FALSE))),0),2)</f>
        <v>0</v>
      </c>
    </row>
    <row r="4355" spans="18:55" x14ac:dyDescent="0.25">
      <c r="R4355" s="258"/>
      <c r="U4355">
        <f>ROUND(IFERROR(SUM(T4355*(VLOOKUP(S4355,API!1:1048576,13,FALSE))),0),2)</f>
        <v>0</v>
      </c>
      <c r="V4355">
        <f>ROUND(SUMIF(Investionen!A4:A5200,S4355,Investionen!G4:G5200),2)</f>
        <v>0</v>
      </c>
      <c r="BA4355" s="53"/>
      <c r="BB4355" s="53">
        <f>ROUND(SUMIF(Transaktionen!A4:A5200,BA4355,Transaktionen!B4:B5200),8)</f>
        <v>0</v>
      </c>
      <c r="BC4355" s="53">
        <f>ROUND(IFERROR(SUM(BB4355*(VLOOKUP(BA4355,API!1:1048576,13,FALSE))),0),2)</f>
        <v>0</v>
      </c>
    </row>
    <row r="4356" spans="18:55" x14ac:dyDescent="0.25">
      <c r="R4356" s="258"/>
      <c r="U4356">
        <f>ROUND(IFERROR(SUM(T4356*(VLOOKUP(S4356,API!1:1048576,13,FALSE))),0),2)</f>
        <v>0</v>
      </c>
      <c r="V4356">
        <f>ROUND(SUMIF(Investionen!A4:A5200,S4356,Investionen!G4:G5200),2)</f>
        <v>0</v>
      </c>
      <c r="BA4356" s="53"/>
      <c r="BB4356" s="53">
        <f>ROUND(SUMIF(Transaktionen!A4:A5200,BA4356,Transaktionen!B4:B5200),8)</f>
        <v>0</v>
      </c>
      <c r="BC4356" s="53">
        <f>ROUND(IFERROR(SUM(BB4356*(VLOOKUP(BA4356,API!1:1048576,13,FALSE))),0),2)</f>
        <v>0</v>
      </c>
    </row>
    <row r="4357" spans="18:55" x14ac:dyDescent="0.25">
      <c r="R4357" s="258"/>
      <c r="U4357">
        <f>ROUND(IFERROR(SUM(T4357*(VLOOKUP(S4357,API!1:1048576,13,FALSE))),0),2)</f>
        <v>0</v>
      </c>
      <c r="V4357">
        <f>ROUND(SUMIF(Investionen!A4:A5200,S4357,Investionen!G4:G5200),2)</f>
        <v>0</v>
      </c>
      <c r="BA4357" s="53"/>
      <c r="BB4357" s="53">
        <f>ROUND(SUMIF(Transaktionen!A4:A5200,BA4357,Transaktionen!B4:B5200),8)</f>
        <v>0</v>
      </c>
      <c r="BC4357" s="53">
        <f>ROUND(IFERROR(SUM(BB4357*(VLOOKUP(BA4357,API!1:1048576,13,FALSE))),0),2)</f>
        <v>0</v>
      </c>
    </row>
    <row r="4358" spans="18:55" x14ac:dyDescent="0.25">
      <c r="R4358" s="258"/>
      <c r="U4358">
        <f>ROUND(IFERROR(SUM(T4358*(VLOOKUP(S4358,API!1:1048576,13,FALSE))),0),2)</f>
        <v>0</v>
      </c>
      <c r="V4358">
        <f>ROUND(SUMIF(Investionen!A4:A5200,S4358,Investionen!G4:G5200),2)</f>
        <v>0</v>
      </c>
      <c r="BA4358" s="53"/>
      <c r="BB4358" s="53">
        <f>ROUND(SUMIF(Transaktionen!A4:A5200,BA4358,Transaktionen!B4:B5200),8)</f>
        <v>0</v>
      </c>
      <c r="BC4358" s="53">
        <f>ROUND(IFERROR(SUM(BB4358*(VLOOKUP(BA4358,API!1:1048576,13,FALSE))),0),2)</f>
        <v>0</v>
      </c>
    </row>
    <row r="4359" spans="18:55" x14ac:dyDescent="0.25">
      <c r="R4359" s="258"/>
      <c r="U4359">
        <f>ROUND(IFERROR(SUM(T4359*(VLOOKUP(S4359,API!1:1048576,13,FALSE))),0),2)</f>
        <v>0</v>
      </c>
      <c r="V4359">
        <f>ROUND(SUMIF(Investionen!A4:A5200,S4359,Investionen!G4:G5200),2)</f>
        <v>0</v>
      </c>
      <c r="BA4359" s="53"/>
      <c r="BB4359" s="53">
        <f>ROUND(SUMIF(Transaktionen!A4:A5200,BA4359,Transaktionen!B4:B5200),8)</f>
        <v>0</v>
      </c>
      <c r="BC4359" s="53">
        <f>ROUND(IFERROR(SUM(BB4359*(VLOOKUP(BA4359,API!1:1048576,13,FALSE))),0),2)</f>
        <v>0</v>
      </c>
    </row>
    <row r="4360" spans="18:55" x14ac:dyDescent="0.25">
      <c r="R4360" s="258"/>
      <c r="U4360">
        <f>ROUND(IFERROR(SUM(T4360*(VLOOKUP(S4360,API!1:1048576,13,FALSE))),0),2)</f>
        <v>0</v>
      </c>
      <c r="V4360">
        <f>ROUND(SUMIF(Investionen!A4:A5200,S4360,Investionen!G4:G5200),2)</f>
        <v>0</v>
      </c>
      <c r="BA4360" s="53"/>
      <c r="BB4360" s="53">
        <f>ROUND(SUMIF(Transaktionen!A4:A5200,BA4360,Transaktionen!B4:B5200),8)</f>
        <v>0</v>
      </c>
      <c r="BC4360" s="53">
        <f>ROUND(IFERROR(SUM(BB4360*(VLOOKUP(BA4360,API!1:1048576,13,FALSE))),0),2)</f>
        <v>0</v>
      </c>
    </row>
    <row r="4361" spans="18:55" x14ac:dyDescent="0.25">
      <c r="R4361" s="258"/>
      <c r="U4361">
        <f>ROUND(IFERROR(SUM(T4361*(VLOOKUP(S4361,API!1:1048576,13,FALSE))),0),2)</f>
        <v>0</v>
      </c>
      <c r="V4361">
        <f>ROUND(SUMIF(Investionen!A4:A5200,S4361,Investionen!G4:G5200),2)</f>
        <v>0</v>
      </c>
      <c r="BA4361" s="53"/>
      <c r="BB4361" s="53">
        <f>ROUND(SUMIF(Transaktionen!A4:A5200,BA4361,Transaktionen!B4:B5200),8)</f>
        <v>0</v>
      </c>
      <c r="BC4361" s="53">
        <f>ROUND(IFERROR(SUM(BB4361*(VLOOKUP(BA4361,API!1:1048576,13,FALSE))),0),2)</f>
        <v>0</v>
      </c>
    </row>
    <row r="4362" spans="18:55" x14ac:dyDescent="0.25">
      <c r="R4362" s="258"/>
      <c r="U4362">
        <f>ROUND(IFERROR(SUM(T4362*(VLOOKUP(S4362,API!1:1048576,13,FALSE))),0),2)</f>
        <v>0</v>
      </c>
      <c r="V4362">
        <f>ROUND(SUMIF(Investionen!A4:A5200,S4362,Investionen!G4:G5200),2)</f>
        <v>0</v>
      </c>
      <c r="BA4362" s="53"/>
      <c r="BB4362" s="53">
        <f>ROUND(SUMIF(Transaktionen!A4:A5200,BA4362,Transaktionen!B4:B5200),8)</f>
        <v>0</v>
      </c>
      <c r="BC4362" s="53">
        <f>ROUND(IFERROR(SUM(BB4362*(VLOOKUP(BA4362,API!1:1048576,13,FALSE))),0),2)</f>
        <v>0</v>
      </c>
    </row>
    <row r="4363" spans="18:55" x14ac:dyDescent="0.25">
      <c r="R4363" s="258"/>
      <c r="U4363">
        <f>ROUND(IFERROR(SUM(T4363*(VLOOKUP(S4363,API!1:1048576,13,FALSE))),0),2)</f>
        <v>0</v>
      </c>
      <c r="V4363">
        <f>ROUND(SUMIF(Investionen!A4:A5200,S4363,Investionen!G4:G5200),2)</f>
        <v>0</v>
      </c>
      <c r="BA4363" s="53"/>
      <c r="BB4363" s="53">
        <f>ROUND(SUMIF(Transaktionen!A4:A5200,BA4363,Transaktionen!B4:B5200),8)</f>
        <v>0</v>
      </c>
      <c r="BC4363" s="53">
        <f>ROUND(IFERROR(SUM(BB4363*(VLOOKUP(BA4363,API!1:1048576,13,FALSE))),0),2)</f>
        <v>0</v>
      </c>
    </row>
    <row r="4364" spans="18:55" x14ac:dyDescent="0.25">
      <c r="R4364" s="258"/>
      <c r="U4364">
        <f>ROUND(IFERROR(SUM(T4364*(VLOOKUP(S4364,API!1:1048576,13,FALSE))),0),2)</f>
        <v>0</v>
      </c>
      <c r="V4364">
        <f>ROUND(SUMIF(Investionen!A4:A5200,S4364,Investionen!G4:G5200),2)</f>
        <v>0</v>
      </c>
      <c r="BA4364" s="53"/>
      <c r="BB4364" s="53">
        <f>ROUND(SUMIF(Transaktionen!A4:A5200,BA4364,Transaktionen!B4:B5200),8)</f>
        <v>0</v>
      </c>
      <c r="BC4364" s="53">
        <f>ROUND(IFERROR(SUM(BB4364*(VLOOKUP(BA4364,API!1:1048576,13,FALSE))),0),2)</f>
        <v>0</v>
      </c>
    </row>
    <row r="4365" spans="18:55" x14ac:dyDescent="0.25">
      <c r="R4365" s="258"/>
      <c r="U4365">
        <f>ROUND(IFERROR(SUM(T4365*(VLOOKUP(S4365,API!1:1048576,13,FALSE))),0),2)</f>
        <v>0</v>
      </c>
      <c r="V4365">
        <f>ROUND(SUMIF(Investionen!A4:A5200,S4365,Investionen!G4:G5200),2)</f>
        <v>0</v>
      </c>
      <c r="BA4365" s="53"/>
      <c r="BB4365" s="53">
        <f>ROUND(SUMIF(Transaktionen!A4:A5200,BA4365,Transaktionen!B4:B5200),8)</f>
        <v>0</v>
      </c>
      <c r="BC4365" s="53">
        <f>ROUND(IFERROR(SUM(BB4365*(VLOOKUP(BA4365,API!1:1048576,13,FALSE))),0),2)</f>
        <v>0</v>
      </c>
    </row>
    <row r="4366" spans="18:55" x14ac:dyDescent="0.25">
      <c r="R4366" s="258"/>
      <c r="U4366">
        <f>ROUND(IFERROR(SUM(T4366*(VLOOKUP(S4366,API!1:1048576,13,FALSE))),0),2)</f>
        <v>0</v>
      </c>
      <c r="V4366">
        <f>ROUND(SUMIF(Investionen!A4:A5200,S4366,Investionen!G4:G5200),2)</f>
        <v>0</v>
      </c>
      <c r="BA4366" s="53"/>
      <c r="BB4366" s="53">
        <f>ROUND(SUMIF(Transaktionen!A4:A5200,BA4366,Transaktionen!B4:B5200),8)</f>
        <v>0</v>
      </c>
      <c r="BC4366" s="53">
        <f>ROUND(IFERROR(SUM(BB4366*(VLOOKUP(BA4366,API!1:1048576,13,FALSE))),0),2)</f>
        <v>0</v>
      </c>
    </row>
    <row r="4367" spans="18:55" x14ac:dyDescent="0.25">
      <c r="R4367" s="258"/>
      <c r="U4367">
        <f>ROUND(IFERROR(SUM(T4367*(VLOOKUP(S4367,API!1:1048576,13,FALSE))),0),2)</f>
        <v>0</v>
      </c>
      <c r="V4367">
        <f>ROUND(SUMIF(Investionen!A4:A5200,S4367,Investionen!G4:G5200),2)</f>
        <v>0</v>
      </c>
      <c r="BA4367" s="53"/>
      <c r="BB4367" s="53">
        <f>ROUND(SUMIF(Transaktionen!A4:A5200,BA4367,Transaktionen!B4:B5200),8)</f>
        <v>0</v>
      </c>
      <c r="BC4367" s="53">
        <f>ROUND(IFERROR(SUM(BB4367*(VLOOKUP(BA4367,API!1:1048576,13,FALSE))),0),2)</f>
        <v>0</v>
      </c>
    </row>
    <row r="4368" spans="18:55" x14ac:dyDescent="0.25">
      <c r="R4368" s="258"/>
      <c r="U4368">
        <f>ROUND(IFERROR(SUM(T4368*(VLOOKUP(S4368,API!1:1048576,13,FALSE))),0),2)</f>
        <v>0</v>
      </c>
      <c r="V4368">
        <f>ROUND(SUMIF(Investionen!A4:A5200,S4368,Investionen!G4:G5200),2)</f>
        <v>0</v>
      </c>
      <c r="BA4368" s="53"/>
      <c r="BB4368" s="53">
        <f>ROUND(SUMIF(Transaktionen!A4:A5200,BA4368,Transaktionen!B4:B5200),8)</f>
        <v>0</v>
      </c>
      <c r="BC4368" s="53">
        <f>ROUND(IFERROR(SUM(BB4368*(VLOOKUP(BA4368,API!1:1048576,13,FALSE))),0),2)</f>
        <v>0</v>
      </c>
    </row>
    <row r="4369" spans="18:55" x14ac:dyDescent="0.25">
      <c r="R4369" s="258"/>
      <c r="U4369">
        <f>ROUND(IFERROR(SUM(T4369*(VLOOKUP(S4369,API!1:1048576,13,FALSE))),0),2)</f>
        <v>0</v>
      </c>
      <c r="V4369">
        <f>ROUND(SUMIF(Investionen!A4:A5200,S4369,Investionen!G4:G5200),2)</f>
        <v>0</v>
      </c>
      <c r="BA4369" s="53"/>
      <c r="BB4369" s="53">
        <f>ROUND(SUMIF(Transaktionen!A4:A5200,BA4369,Transaktionen!B4:B5200),8)</f>
        <v>0</v>
      </c>
      <c r="BC4369" s="53">
        <f>ROUND(IFERROR(SUM(BB4369*(VLOOKUP(BA4369,API!1:1048576,13,FALSE))),0),2)</f>
        <v>0</v>
      </c>
    </row>
    <row r="4370" spans="18:55" x14ac:dyDescent="0.25">
      <c r="R4370" s="258"/>
      <c r="U4370">
        <f>ROUND(IFERROR(SUM(T4370*(VLOOKUP(S4370,API!1:1048576,13,FALSE))),0),2)</f>
        <v>0</v>
      </c>
      <c r="V4370">
        <f>ROUND(SUMIF(Investionen!A4:A5200,S4370,Investionen!G4:G5200),2)</f>
        <v>0</v>
      </c>
      <c r="BA4370" s="53"/>
      <c r="BB4370" s="53">
        <f>ROUND(SUMIF(Transaktionen!A4:A5200,BA4370,Transaktionen!B4:B5200),8)</f>
        <v>0</v>
      </c>
      <c r="BC4370" s="53">
        <f>ROUND(IFERROR(SUM(BB4370*(VLOOKUP(BA4370,API!1:1048576,13,FALSE))),0),2)</f>
        <v>0</v>
      </c>
    </row>
    <row r="4371" spans="18:55" x14ac:dyDescent="0.25">
      <c r="R4371" s="258"/>
      <c r="U4371">
        <f>ROUND(IFERROR(SUM(T4371*(VLOOKUP(S4371,API!1:1048576,13,FALSE))),0),2)</f>
        <v>0</v>
      </c>
      <c r="V4371">
        <f>ROUND(SUMIF(Investionen!A4:A5200,S4371,Investionen!G4:G5200),2)</f>
        <v>0</v>
      </c>
      <c r="BA4371" s="53"/>
      <c r="BB4371" s="53">
        <f>ROUND(SUMIF(Transaktionen!A4:A5200,BA4371,Transaktionen!B4:B5200),8)</f>
        <v>0</v>
      </c>
      <c r="BC4371" s="53">
        <f>ROUND(IFERROR(SUM(BB4371*(VLOOKUP(BA4371,API!1:1048576,13,FALSE))),0),2)</f>
        <v>0</v>
      </c>
    </row>
    <row r="4372" spans="18:55" x14ac:dyDescent="0.25">
      <c r="R4372" s="258"/>
      <c r="U4372">
        <f>ROUND(IFERROR(SUM(T4372*(VLOOKUP(S4372,API!1:1048576,13,FALSE))),0),2)</f>
        <v>0</v>
      </c>
      <c r="V4372">
        <f>ROUND(SUMIF(Investionen!A4:A5200,S4372,Investionen!G4:G5200),2)</f>
        <v>0</v>
      </c>
      <c r="BA4372" s="53"/>
      <c r="BB4372" s="53">
        <f>ROUND(SUMIF(Transaktionen!A4:A5200,BA4372,Transaktionen!B4:B5200),8)</f>
        <v>0</v>
      </c>
      <c r="BC4372" s="53">
        <f>ROUND(IFERROR(SUM(BB4372*(VLOOKUP(BA4372,API!1:1048576,13,FALSE))),0),2)</f>
        <v>0</v>
      </c>
    </row>
    <row r="4373" spans="18:55" x14ac:dyDescent="0.25">
      <c r="R4373" s="258"/>
      <c r="U4373">
        <f>ROUND(IFERROR(SUM(T4373*(VLOOKUP(S4373,API!1:1048576,13,FALSE))),0),2)</f>
        <v>0</v>
      </c>
      <c r="V4373">
        <f>ROUND(SUMIF(Investionen!A4:A5200,S4373,Investionen!G4:G5200),2)</f>
        <v>0</v>
      </c>
      <c r="BA4373" s="53"/>
      <c r="BB4373" s="53">
        <f>ROUND(SUMIF(Transaktionen!A4:A5200,BA4373,Transaktionen!B4:B5200),8)</f>
        <v>0</v>
      </c>
      <c r="BC4373" s="53">
        <f>ROUND(IFERROR(SUM(BB4373*(VLOOKUP(BA4373,API!1:1048576,13,FALSE))),0),2)</f>
        <v>0</v>
      </c>
    </row>
    <row r="4374" spans="18:55" x14ac:dyDescent="0.25">
      <c r="R4374" s="258"/>
      <c r="U4374">
        <f>ROUND(IFERROR(SUM(T4374*(VLOOKUP(S4374,API!1:1048576,13,FALSE))),0),2)</f>
        <v>0</v>
      </c>
      <c r="V4374">
        <f>ROUND(SUMIF(Investionen!A4:A5200,S4374,Investionen!G4:G5200),2)</f>
        <v>0</v>
      </c>
      <c r="BA4374" s="53"/>
      <c r="BB4374" s="53">
        <f>ROUND(SUMIF(Transaktionen!A4:A5200,BA4374,Transaktionen!B4:B5200),8)</f>
        <v>0</v>
      </c>
      <c r="BC4374" s="53">
        <f>ROUND(IFERROR(SUM(BB4374*(VLOOKUP(BA4374,API!1:1048576,13,FALSE))),0),2)</f>
        <v>0</v>
      </c>
    </row>
    <row r="4375" spans="18:55" x14ac:dyDescent="0.25">
      <c r="R4375" s="258"/>
      <c r="U4375">
        <f>ROUND(IFERROR(SUM(T4375*(VLOOKUP(S4375,API!1:1048576,13,FALSE))),0),2)</f>
        <v>0</v>
      </c>
      <c r="V4375">
        <f>ROUND(SUMIF(Investionen!A4:A5200,S4375,Investionen!G4:G5200),2)</f>
        <v>0</v>
      </c>
      <c r="BA4375" s="53"/>
      <c r="BB4375" s="53">
        <f>ROUND(SUMIF(Transaktionen!A4:A5200,BA4375,Transaktionen!B4:B5200),8)</f>
        <v>0</v>
      </c>
      <c r="BC4375" s="53">
        <f>ROUND(IFERROR(SUM(BB4375*(VLOOKUP(BA4375,API!1:1048576,13,FALSE))),0),2)</f>
        <v>0</v>
      </c>
    </row>
    <row r="4376" spans="18:55" x14ac:dyDescent="0.25">
      <c r="R4376" s="258"/>
      <c r="U4376">
        <f>ROUND(IFERROR(SUM(T4376*(VLOOKUP(S4376,API!1:1048576,13,FALSE))),0),2)</f>
        <v>0</v>
      </c>
      <c r="V4376">
        <f>ROUND(SUMIF(Investionen!A4:A5200,S4376,Investionen!G4:G5200),2)</f>
        <v>0</v>
      </c>
      <c r="BA4376" s="53"/>
      <c r="BB4376" s="53">
        <f>ROUND(SUMIF(Transaktionen!A4:A5200,BA4376,Transaktionen!B4:B5200),8)</f>
        <v>0</v>
      </c>
      <c r="BC4376" s="53">
        <f>ROUND(IFERROR(SUM(BB4376*(VLOOKUP(BA4376,API!1:1048576,13,FALSE))),0),2)</f>
        <v>0</v>
      </c>
    </row>
    <row r="4377" spans="18:55" x14ac:dyDescent="0.25">
      <c r="R4377" s="258"/>
      <c r="U4377">
        <f>ROUND(IFERROR(SUM(T4377*(VLOOKUP(S4377,API!1:1048576,13,FALSE))),0),2)</f>
        <v>0</v>
      </c>
      <c r="V4377">
        <f>ROUND(SUMIF(Investionen!A4:A5200,S4377,Investionen!G4:G5200),2)</f>
        <v>0</v>
      </c>
      <c r="BA4377" s="53"/>
      <c r="BB4377" s="53">
        <f>ROUND(SUMIF(Transaktionen!A4:A5200,BA4377,Transaktionen!B4:B5200),8)</f>
        <v>0</v>
      </c>
      <c r="BC4377" s="53">
        <f>ROUND(IFERROR(SUM(BB4377*(VLOOKUP(BA4377,API!1:1048576,13,FALSE))),0),2)</f>
        <v>0</v>
      </c>
    </row>
    <row r="4378" spans="18:55" x14ac:dyDescent="0.25">
      <c r="R4378" s="258"/>
      <c r="U4378">
        <f>ROUND(IFERROR(SUM(T4378*(VLOOKUP(S4378,API!1:1048576,13,FALSE))),0),2)</f>
        <v>0</v>
      </c>
      <c r="V4378">
        <f>ROUND(SUMIF(Investionen!A4:A5200,S4378,Investionen!G4:G5200),2)</f>
        <v>0</v>
      </c>
      <c r="BA4378" s="53"/>
      <c r="BB4378" s="53">
        <f>ROUND(SUMIF(Transaktionen!A4:A5200,BA4378,Transaktionen!B4:B5200),8)</f>
        <v>0</v>
      </c>
      <c r="BC4378" s="53">
        <f>ROUND(IFERROR(SUM(BB4378*(VLOOKUP(BA4378,API!1:1048576,13,FALSE))),0),2)</f>
        <v>0</v>
      </c>
    </row>
    <row r="4379" spans="18:55" x14ac:dyDescent="0.25">
      <c r="R4379" s="258"/>
      <c r="U4379">
        <f>ROUND(IFERROR(SUM(T4379*(VLOOKUP(S4379,API!1:1048576,13,FALSE))),0),2)</f>
        <v>0</v>
      </c>
      <c r="V4379">
        <f>ROUND(SUMIF(Investionen!A4:A5200,S4379,Investionen!G4:G5200),2)</f>
        <v>0</v>
      </c>
      <c r="BA4379" s="53"/>
      <c r="BB4379" s="53">
        <f>ROUND(SUMIF(Transaktionen!A4:A5200,BA4379,Transaktionen!B4:B5200),8)</f>
        <v>0</v>
      </c>
      <c r="BC4379" s="53">
        <f>ROUND(IFERROR(SUM(BB4379*(VLOOKUP(BA4379,API!1:1048576,13,FALSE))),0),2)</f>
        <v>0</v>
      </c>
    </row>
    <row r="4380" spans="18:55" x14ac:dyDescent="0.25">
      <c r="R4380" s="258"/>
      <c r="U4380">
        <f>ROUND(IFERROR(SUM(T4380*(VLOOKUP(S4380,API!1:1048576,13,FALSE))),0),2)</f>
        <v>0</v>
      </c>
      <c r="V4380">
        <f>ROUND(SUMIF(Investionen!A4:A5200,S4380,Investionen!G4:G5200),2)</f>
        <v>0</v>
      </c>
      <c r="BA4380" s="53"/>
      <c r="BB4380" s="53">
        <f>ROUND(SUMIF(Transaktionen!A4:A5200,BA4380,Transaktionen!B4:B5200),8)</f>
        <v>0</v>
      </c>
      <c r="BC4380" s="53">
        <f>ROUND(IFERROR(SUM(BB4380*(VLOOKUP(BA4380,API!1:1048576,13,FALSE))),0),2)</f>
        <v>0</v>
      </c>
    </row>
    <row r="4381" spans="18:55" x14ac:dyDescent="0.25">
      <c r="R4381" s="258"/>
      <c r="U4381">
        <f>ROUND(IFERROR(SUM(T4381*(VLOOKUP(S4381,API!1:1048576,13,FALSE))),0),2)</f>
        <v>0</v>
      </c>
      <c r="V4381">
        <f>ROUND(SUMIF(Investionen!A4:A5200,S4381,Investionen!G4:G5200),2)</f>
        <v>0</v>
      </c>
      <c r="BA4381" s="53"/>
      <c r="BB4381" s="53">
        <f>ROUND(SUMIF(Transaktionen!A4:A5200,BA4381,Transaktionen!B4:B5200),8)</f>
        <v>0</v>
      </c>
      <c r="BC4381" s="53">
        <f>ROUND(IFERROR(SUM(BB4381*(VLOOKUP(BA4381,API!1:1048576,13,FALSE))),0),2)</f>
        <v>0</v>
      </c>
    </row>
    <row r="4382" spans="18:55" x14ac:dyDescent="0.25">
      <c r="R4382" s="258"/>
      <c r="U4382">
        <f>ROUND(IFERROR(SUM(T4382*(VLOOKUP(S4382,API!1:1048576,13,FALSE))),0),2)</f>
        <v>0</v>
      </c>
      <c r="V4382">
        <f>ROUND(SUMIF(Investionen!A4:A5200,S4382,Investionen!G4:G5200),2)</f>
        <v>0</v>
      </c>
      <c r="BA4382" s="53"/>
      <c r="BB4382" s="53">
        <f>ROUND(SUMIF(Transaktionen!A4:A5200,BA4382,Transaktionen!B4:B5200),8)</f>
        <v>0</v>
      </c>
      <c r="BC4382" s="53">
        <f>ROUND(IFERROR(SUM(BB4382*(VLOOKUP(BA4382,API!1:1048576,13,FALSE))),0),2)</f>
        <v>0</v>
      </c>
    </row>
    <row r="4383" spans="18:55" x14ac:dyDescent="0.25">
      <c r="R4383" s="258"/>
      <c r="U4383">
        <f>ROUND(IFERROR(SUM(T4383*(VLOOKUP(S4383,API!1:1048576,13,FALSE))),0),2)</f>
        <v>0</v>
      </c>
      <c r="V4383">
        <f>ROUND(SUMIF(Investionen!A4:A5200,S4383,Investionen!G4:G5200),2)</f>
        <v>0</v>
      </c>
      <c r="BA4383" s="53"/>
      <c r="BB4383" s="53">
        <f>ROUND(SUMIF(Transaktionen!A4:A5200,BA4383,Transaktionen!B4:B5200),8)</f>
        <v>0</v>
      </c>
      <c r="BC4383" s="53">
        <f>ROUND(IFERROR(SUM(BB4383*(VLOOKUP(BA4383,API!1:1048576,13,FALSE))),0),2)</f>
        <v>0</v>
      </c>
    </row>
    <row r="4384" spans="18:55" x14ac:dyDescent="0.25">
      <c r="R4384" s="258"/>
      <c r="U4384">
        <f>ROUND(IFERROR(SUM(T4384*(VLOOKUP(S4384,API!1:1048576,13,FALSE))),0),2)</f>
        <v>0</v>
      </c>
      <c r="V4384">
        <f>ROUND(SUMIF(Investionen!A4:A5200,S4384,Investionen!G4:G5200),2)</f>
        <v>0</v>
      </c>
      <c r="BA4384" s="53"/>
      <c r="BB4384" s="53">
        <f>ROUND(SUMIF(Transaktionen!A4:A5200,BA4384,Transaktionen!B4:B5200),8)</f>
        <v>0</v>
      </c>
      <c r="BC4384" s="53">
        <f>ROUND(IFERROR(SUM(BB4384*(VLOOKUP(BA4384,API!1:1048576,13,FALSE))),0),2)</f>
        <v>0</v>
      </c>
    </row>
    <row r="4385" spans="18:55" x14ac:dyDescent="0.25">
      <c r="R4385" s="258"/>
      <c r="U4385">
        <f>ROUND(IFERROR(SUM(T4385*(VLOOKUP(S4385,API!1:1048576,13,FALSE))),0),2)</f>
        <v>0</v>
      </c>
      <c r="V4385">
        <f>ROUND(SUMIF(Investionen!A4:A5200,S4385,Investionen!G4:G5200),2)</f>
        <v>0</v>
      </c>
      <c r="BA4385" s="53"/>
      <c r="BB4385" s="53">
        <f>ROUND(SUMIF(Transaktionen!A4:A5200,BA4385,Transaktionen!B4:B5200),8)</f>
        <v>0</v>
      </c>
      <c r="BC4385" s="53">
        <f>ROUND(IFERROR(SUM(BB4385*(VLOOKUP(BA4385,API!1:1048576,13,FALSE))),0),2)</f>
        <v>0</v>
      </c>
    </row>
    <row r="4386" spans="18:55" x14ac:dyDescent="0.25">
      <c r="R4386" s="258"/>
      <c r="U4386">
        <f>ROUND(IFERROR(SUM(T4386*(VLOOKUP(S4386,API!1:1048576,13,FALSE))),0),2)</f>
        <v>0</v>
      </c>
      <c r="V4386">
        <f>ROUND(SUMIF(Investionen!A4:A5200,S4386,Investionen!G4:G5200),2)</f>
        <v>0</v>
      </c>
      <c r="BA4386" s="53"/>
      <c r="BB4386" s="53">
        <f>ROUND(SUMIF(Transaktionen!A4:A5200,BA4386,Transaktionen!B4:B5200),8)</f>
        <v>0</v>
      </c>
      <c r="BC4386" s="53">
        <f>ROUND(IFERROR(SUM(BB4386*(VLOOKUP(BA4386,API!1:1048576,13,FALSE))),0),2)</f>
        <v>0</v>
      </c>
    </row>
    <row r="4387" spans="18:55" x14ac:dyDescent="0.25">
      <c r="R4387" s="258"/>
      <c r="U4387">
        <f>ROUND(IFERROR(SUM(T4387*(VLOOKUP(S4387,API!1:1048576,13,FALSE))),0),2)</f>
        <v>0</v>
      </c>
      <c r="V4387">
        <f>ROUND(SUMIF(Investionen!A4:A5200,S4387,Investionen!G4:G5200),2)</f>
        <v>0</v>
      </c>
      <c r="BA4387" s="53"/>
      <c r="BB4387" s="53">
        <f>ROUND(SUMIF(Transaktionen!A4:A5200,BA4387,Transaktionen!B4:B5200),8)</f>
        <v>0</v>
      </c>
      <c r="BC4387" s="53">
        <f>ROUND(IFERROR(SUM(BB4387*(VLOOKUP(BA4387,API!1:1048576,13,FALSE))),0),2)</f>
        <v>0</v>
      </c>
    </row>
    <row r="4388" spans="18:55" x14ac:dyDescent="0.25">
      <c r="R4388" s="258"/>
      <c r="U4388">
        <f>ROUND(IFERROR(SUM(T4388*(VLOOKUP(S4388,API!1:1048576,13,FALSE))),0),2)</f>
        <v>0</v>
      </c>
      <c r="V4388">
        <f>ROUND(SUMIF(Investionen!A4:A5200,S4388,Investionen!G4:G5200),2)</f>
        <v>0</v>
      </c>
      <c r="BA4388" s="53"/>
      <c r="BB4388" s="53">
        <f>ROUND(SUMIF(Transaktionen!A4:A5200,BA4388,Transaktionen!B4:B5200),8)</f>
        <v>0</v>
      </c>
      <c r="BC4388" s="53">
        <f>ROUND(IFERROR(SUM(BB4388*(VLOOKUP(BA4388,API!1:1048576,13,FALSE))),0),2)</f>
        <v>0</v>
      </c>
    </row>
    <row r="4389" spans="18:55" x14ac:dyDescent="0.25">
      <c r="R4389" s="258"/>
      <c r="U4389">
        <f>ROUND(IFERROR(SUM(T4389*(VLOOKUP(S4389,API!1:1048576,13,FALSE))),0),2)</f>
        <v>0</v>
      </c>
      <c r="V4389">
        <f>ROUND(SUMIF(Investionen!A4:A5200,S4389,Investionen!G4:G5200),2)</f>
        <v>0</v>
      </c>
      <c r="BA4389" s="53"/>
      <c r="BB4389" s="53">
        <f>ROUND(SUMIF(Transaktionen!A4:A5200,BA4389,Transaktionen!B4:B5200),8)</f>
        <v>0</v>
      </c>
      <c r="BC4389" s="53">
        <f>ROUND(IFERROR(SUM(BB4389*(VLOOKUP(BA4389,API!1:1048576,13,FALSE))),0),2)</f>
        <v>0</v>
      </c>
    </row>
    <row r="4390" spans="18:55" x14ac:dyDescent="0.25">
      <c r="R4390" s="258"/>
      <c r="U4390">
        <f>ROUND(IFERROR(SUM(T4390*(VLOOKUP(S4390,API!1:1048576,13,FALSE))),0),2)</f>
        <v>0</v>
      </c>
      <c r="V4390">
        <f>ROUND(SUMIF(Investionen!A4:A5200,S4390,Investionen!G4:G5200),2)</f>
        <v>0</v>
      </c>
      <c r="BA4390" s="53"/>
      <c r="BB4390" s="53">
        <f>ROUND(SUMIF(Transaktionen!A4:A5200,BA4390,Transaktionen!B4:B5200),8)</f>
        <v>0</v>
      </c>
      <c r="BC4390" s="53">
        <f>ROUND(IFERROR(SUM(BB4390*(VLOOKUP(BA4390,API!1:1048576,13,FALSE))),0),2)</f>
        <v>0</v>
      </c>
    </row>
    <row r="4391" spans="18:55" x14ac:dyDescent="0.25">
      <c r="R4391" s="258"/>
      <c r="U4391">
        <f>ROUND(IFERROR(SUM(T4391*(VLOOKUP(S4391,API!1:1048576,13,FALSE))),0),2)</f>
        <v>0</v>
      </c>
      <c r="V4391">
        <f>ROUND(SUMIF(Investionen!A4:A5200,S4391,Investionen!G4:G5200),2)</f>
        <v>0</v>
      </c>
      <c r="BA4391" s="53"/>
      <c r="BB4391" s="53">
        <f>ROUND(SUMIF(Transaktionen!A4:A5200,BA4391,Transaktionen!B4:B5200),8)</f>
        <v>0</v>
      </c>
      <c r="BC4391" s="53">
        <f>ROUND(IFERROR(SUM(BB4391*(VLOOKUP(BA4391,API!1:1048576,13,FALSE))),0),2)</f>
        <v>0</v>
      </c>
    </row>
    <row r="4392" spans="18:55" x14ac:dyDescent="0.25">
      <c r="R4392" s="258"/>
      <c r="U4392">
        <f>ROUND(IFERROR(SUM(T4392*(VLOOKUP(S4392,API!1:1048576,13,FALSE))),0),2)</f>
        <v>0</v>
      </c>
      <c r="V4392">
        <f>ROUND(SUMIF(Investionen!A4:A5200,S4392,Investionen!G4:G5200),2)</f>
        <v>0</v>
      </c>
      <c r="BA4392" s="53"/>
      <c r="BB4392" s="53">
        <f>ROUND(SUMIF(Transaktionen!A4:A5200,BA4392,Transaktionen!B4:B5200),8)</f>
        <v>0</v>
      </c>
      <c r="BC4392" s="53">
        <f>ROUND(IFERROR(SUM(BB4392*(VLOOKUP(BA4392,API!1:1048576,13,FALSE))),0),2)</f>
        <v>0</v>
      </c>
    </row>
    <row r="4393" spans="18:55" x14ac:dyDescent="0.25">
      <c r="R4393" s="258"/>
      <c r="U4393">
        <f>ROUND(IFERROR(SUM(T4393*(VLOOKUP(S4393,API!1:1048576,13,FALSE))),0),2)</f>
        <v>0</v>
      </c>
      <c r="V4393">
        <f>ROUND(SUMIF(Investionen!A4:A5200,S4393,Investionen!G4:G5200),2)</f>
        <v>0</v>
      </c>
      <c r="BA4393" s="53"/>
      <c r="BB4393" s="53">
        <f>ROUND(SUMIF(Transaktionen!A4:A5200,BA4393,Transaktionen!B4:B5200),8)</f>
        <v>0</v>
      </c>
      <c r="BC4393" s="53">
        <f>ROUND(IFERROR(SUM(BB4393*(VLOOKUP(BA4393,API!1:1048576,13,FALSE))),0),2)</f>
        <v>0</v>
      </c>
    </row>
    <row r="4394" spans="18:55" x14ac:dyDescent="0.25">
      <c r="R4394" s="258"/>
      <c r="U4394">
        <f>ROUND(IFERROR(SUM(T4394*(VLOOKUP(S4394,API!1:1048576,13,FALSE))),0),2)</f>
        <v>0</v>
      </c>
      <c r="V4394">
        <f>ROUND(SUMIF(Investionen!A4:A5200,S4394,Investionen!G4:G5200),2)</f>
        <v>0</v>
      </c>
      <c r="BA4394" s="53"/>
      <c r="BB4394" s="53">
        <f>ROUND(SUMIF(Transaktionen!A4:A5200,BA4394,Transaktionen!B4:B5200),8)</f>
        <v>0</v>
      </c>
      <c r="BC4394" s="53">
        <f>ROUND(IFERROR(SUM(BB4394*(VLOOKUP(BA4394,API!1:1048576,13,FALSE))),0),2)</f>
        <v>0</v>
      </c>
    </row>
    <row r="4395" spans="18:55" x14ac:dyDescent="0.25">
      <c r="R4395" s="258"/>
      <c r="U4395">
        <f>ROUND(IFERROR(SUM(T4395*(VLOOKUP(S4395,API!1:1048576,13,FALSE))),0),2)</f>
        <v>0</v>
      </c>
      <c r="V4395">
        <f>ROUND(SUMIF(Investionen!A4:A5200,S4395,Investionen!G4:G5200),2)</f>
        <v>0</v>
      </c>
      <c r="BA4395" s="53"/>
      <c r="BB4395" s="53">
        <f>ROUND(SUMIF(Transaktionen!A4:A5200,BA4395,Transaktionen!B4:B5200),8)</f>
        <v>0</v>
      </c>
      <c r="BC4395" s="53">
        <f>ROUND(IFERROR(SUM(BB4395*(VLOOKUP(BA4395,API!1:1048576,13,FALSE))),0),2)</f>
        <v>0</v>
      </c>
    </row>
    <row r="4396" spans="18:55" x14ac:dyDescent="0.25">
      <c r="R4396" s="258"/>
      <c r="U4396">
        <f>ROUND(IFERROR(SUM(T4396*(VLOOKUP(S4396,API!1:1048576,13,FALSE))),0),2)</f>
        <v>0</v>
      </c>
      <c r="V4396">
        <f>ROUND(SUMIF(Investionen!A4:A5200,S4396,Investionen!G4:G5200),2)</f>
        <v>0</v>
      </c>
      <c r="BA4396" s="53"/>
      <c r="BB4396" s="53">
        <f>ROUND(SUMIF(Transaktionen!A4:A5200,BA4396,Transaktionen!B4:B5200),8)</f>
        <v>0</v>
      </c>
      <c r="BC4396" s="53">
        <f>ROUND(IFERROR(SUM(BB4396*(VLOOKUP(BA4396,API!1:1048576,13,FALSE))),0),2)</f>
        <v>0</v>
      </c>
    </row>
    <row r="4397" spans="18:55" x14ac:dyDescent="0.25">
      <c r="R4397" s="258"/>
      <c r="U4397">
        <f>ROUND(IFERROR(SUM(T4397*(VLOOKUP(S4397,API!1:1048576,13,FALSE))),0),2)</f>
        <v>0</v>
      </c>
      <c r="V4397">
        <f>ROUND(SUMIF(Investionen!A4:A5200,S4397,Investionen!G4:G5200),2)</f>
        <v>0</v>
      </c>
      <c r="BA4397" s="53"/>
      <c r="BB4397" s="53">
        <f>ROUND(SUMIF(Transaktionen!A4:A5200,BA4397,Transaktionen!B4:B5200),8)</f>
        <v>0</v>
      </c>
      <c r="BC4397" s="53">
        <f>ROUND(IFERROR(SUM(BB4397*(VLOOKUP(BA4397,API!1:1048576,13,FALSE))),0),2)</f>
        <v>0</v>
      </c>
    </row>
    <row r="4398" spans="18:55" x14ac:dyDescent="0.25">
      <c r="R4398" s="258"/>
      <c r="U4398">
        <f>ROUND(IFERROR(SUM(T4398*(VLOOKUP(S4398,API!1:1048576,13,FALSE))),0),2)</f>
        <v>0</v>
      </c>
      <c r="V4398">
        <f>ROUND(SUMIF(Investionen!A4:A5200,S4398,Investionen!G4:G5200),2)</f>
        <v>0</v>
      </c>
      <c r="BA4398" s="53"/>
      <c r="BB4398" s="53">
        <f>ROUND(SUMIF(Transaktionen!A4:A5200,BA4398,Transaktionen!B4:B5200),8)</f>
        <v>0</v>
      </c>
      <c r="BC4398" s="53">
        <f>ROUND(IFERROR(SUM(BB4398*(VLOOKUP(BA4398,API!1:1048576,13,FALSE))),0),2)</f>
        <v>0</v>
      </c>
    </row>
    <row r="4399" spans="18:55" x14ac:dyDescent="0.25">
      <c r="R4399" s="258"/>
      <c r="U4399">
        <f>ROUND(IFERROR(SUM(T4399*(VLOOKUP(S4399,API!1:1048576,13,FALSE))),0),2)</f>
        <v>0</v>
      </c>
      <c r="V4399">
        <f>ROUND(SUMIF(Investionen!A4:A5200,S4399,Investionen!G4:G5200),2)</f>
        <v>0</v>
      </c>
      <c r="BA4399" s="53"/>
      <c r="BB4399" s="53">
        <f>ROUND(SUMIF(Transaktionen!A4:A5200,BA4399,Transaktionen!B4:B5200),8)</f>
        <v>0</v>
      </c>
      <c r="BC4399" s="53">
        <f>ROUND(IFERROR(SUM(BB4399*(VLOOKUP(BA4399,API!1:1048576,13,FALSE))),0),2)</f>
        <v>0</v>
      </c>
    </row>
    <row r="4400" spans="18:55" x14ac:dyDescent="0.25">
      <c r="R4400" s="258"/>
      <c r="U4400">
        <f>ROUND(IFERROR(SUM(T4400*(VLOOKUP(S4400,API!1:1048576,13,FALSE))),0),2)</f>
        <v>0</v>
      </c>
      <c r="V4400">
        <f>ROUND(SUMIF(Investionen!A4:A5200,S4400,Investionen!G4:G5200),2)</f>
        <v>0</v>
      </c>
      <c r="BA4400" s="53"/>
      <c r="BB4400" s="53">
        <f>ROUND(SUMIF(Transaktionen!A4:A5200,BA4400,Transaktionen!B4:B5200),8)</f>
        <v>0</v>
      </c>
      <c r="BC4400" s="53">
        <f>ROUND(IFERROR(SUM(BB4400*(VLOOKUP(BA4400,API!1:1048576,13,FALSE))),0),2)</f>
        <v>0</v>
      </c>
    </row>
    <row r="4401" spans="18:55" x14ac:dyDescent="0.25">
      <c r="R4401" s="258"/>
      <c r="U4401">
        <f>ROUND(IFERROR(SUM(T4401*(VLOOKUP(S4401,API!1:1048576,13,FALSE))),0),2)</f>
        <v>0</v>
      </c>
      <c r="V4401">
        <f>ROUND(SUMIF(Investionen!A4:A5200,S4401,Investionen!G4:G5200),2)</f>
        <v>0</v>
      </c>
      <c r="BA4401" s="53"/>
      <c r="BB4401" s="53">
        <f>ROUND(SUMIF(Transaktionen!A4:A5200,BA4401,Transaktionen!B4:B5200),8)</f>
        <v>0</v>
      </c>
      <c r="BC4401" s="53">
        <f>ROUND(IFERROR(SUM(BB4401*(VLOOKUP(BA4401,API!1:1048576,13,FALSE))),0),2)</f>
        <v>0</v>
      </c>
    </row>
    <row r="4402" spans="18:55" x14ac:dyDescent="0.25">
      <c r="R4402" s="258"/>
      <c r="U4402">
        <f>ROUND(IFERROR(SUM(T4402*(VLOOKUP(S4402,API!1:1048576,13,FALSE))),0),2)</f>
        <v>0</v>
      </c>
      <c r="V4402">
        <f>ROUND(SUMIF(Investionen!A4:A5200,S4402,Investionen!G4:G5200),2)</f>
        <v>0</v>
      </c>
      <c r="BA4402" s="53"/>
      <c r="BB4402" s="53">
        <f>ROUND(SUMIF(Transaktionen!A4:A5200,BA4402,Transaktionen!B4:B5200),8)</f>
        <v>0</v>
      </c>
      <c r="BC4402" s="53">
        <f>ROUND(IFERROR(SUM(BB4402*(VLOOKUP(BA4402,API!1:1048576,13,FALSE))),0),2)</f>
        <v>0</v>
      </c>
    </row>
    <row r="4403" spans="18:55" x14ac:dyDescent="0.25">
      <c r="R4403" s="258"/>
      <c r="U4403">
        <f>ROUND(IFERROR(SUM(T4403*(VLOOKUP(S4403,API!1:1048576,13,FALSE))),0),2)</f>
        <v>0</v>
      </c>
      <c r="V4403">
        <f>ROUND(SUMIF(Investionen!A4:A5200,S4403,Investionen!G4:G5200),2)</f>
        <v>0</v>
      </c>
      <c r="BA4403" s="53"/>
      <c r="BB4403" s="53">
        <f>ROUND(SUMIF(Transaktionen!A4:A5200,BA4403,Transaktionen!B4:B5200),8)</f>
        <v>0</v>
      </c>
      <c r="BC4403" s="53">
        <f>ROUND(IFERROR(SUM(BB4403*(VLOOKUP(BA4403,API!1:1048576,13,FALSE))),0),2)</f>
        <v>0</v>
      </c>
    </row>
    <row r="4404" spans="18:55" x14ac:dyDescent="0.25">
      <c r="R4404" s="258"/>
      <c r="U4404">
        <f>ROUND(IFERROR(SUM(T4404*(VLOOKUP(S4404,API!1:1048576,13,FALSE))),0),2)</f>
        <v>0</v>
      </c>
      <c r="V4404">
        <f>ROUND(SUMIF(Investionen!A4:A5200,S4404,Investionen!G4:G5200),2)</f>
        <v>0</v>
      </c>
      <c r="BA4404" s="53"/>
      <c r="BB4404" s="53">
        <f>ROUND(SUMIF(Transaktionen!A4:A5200,BA4404,Transaktionen!B4:B5200),8)</f>
        <v>0</v>
      </c>
      <c r="BC4404" s="53">
        <f>ROUND(IFERROR(SUM(BB4404*(VLOOKUP(BA4404,API!1:1048576,13,FALSE))),0),2)</f>
        <v>0</v>
      </c>
    </row>
    <row r="4405" spans="18:55" x14ac:dyDescent="0.25">
      <c r="R4405" s="258"/>
      <c r="U4405">
        <f>ROUND(IFERROR(SUM(T4405*(VLOOKUP(S4405,API!1:1048576,13,FALSE))),0),2)</f>
        <v>0</v>
      </c>
      <c r="V4405">
        <f>ROUND(SUMIF(Investionen!A4:A5200,S4405,Investionen!G4:G5200),2)</f>
        <v>0</v>
      </c>
      <c r="BA4405" s="53"/>
      <c r="BB4405" s="53">
        <f>ROUND(SUMIF(Transaktionen!A4:A5200,BA4405,Transaktionen!B4:B5200),8)</f>
        <v>0</v>
      </c>
      <c r="BC4405" s="53">
        <f>ROUND(IFERROR(SUM(BB4405*(VLOOKUP(BA4405,API!1:1048576,13,FALSE))),0),2)</f>
        <v>0</v>
      </c>
    </row>
    <row r="4406" spans="18:55" x14ac:dyDescent="0.25">
      <c r="R4406" s="258"/>
      <c r="U4406">
        <f>ROUND(IFERROR(SUM(T4406*(VLOOKUP(S4406,API!1:1048576,13,FALSE))),0),2)</f>
        <v>0</v>
      </c>
      <c r="V4406">
        <f>ROUND(SUMIF(Investionen!A4:A5200,S4406,Investionen!G4:G5200),2)</f>
        <v>0</v>
      </c>
      <c r="BA4406" s="53"/>
      <c r="BB4406" s="53">
        <f>ROUND(SUMIF(Transaktionen!A4:A5200,BA4406,Transaktionen!B4:B5200),8)</f>
        <v>0</v>
      </c>
      <c r="BC4406" s="53">
        <f>ROUND(IFERROR(SUM(BB4406*(VLOOKUP(BA4406,API!1:1048576,13,FALSE))),0),2)</f>
        <v>0</v>
      </c>
    </row>
    <row r="4407" spans="18:55" x14ac:dyDescent="0.25">
      <c r="R4407" s="258"/>
      <c r="U4407">
        <f>ROUND(IFERROR(SUM(T4407*(VLOOKUP(S4407,API!1:1048576,13,FALSE))),0),2)</f>
        <v>0</v>
      </c>
      <c r="V4407">
        <f>ROUND(SUMIF(Investionen!A4:A5200,S4407,Investionen!G4:G5200),2)</f>
        <v>0</v>
      </c>
      <c r="BA4407" s="53"/>
      <c r="BB4407" s="53">
        <f>ROUND(SUMIF(Transaktionen!A4:A5200,BA4407,Transaktionen!B4:B5200),8)</f>
        <v>0</v>
      </c>
      <c r="BC4407" s="53">
        <f>ROUND(IFERROR(SUM(BB4407*(VLOOKUP(BA4407,API!1:1048576,13,FALSE))),0),2)</f>
        <v>0</v>
      </c>
    </row>
    <row r="4408" spans="18:55" x14ac:dyDescent="0.25">
      <c r="R4408" s="258"/>
      <c r="U4408">
        <f>ROUND(IFERROR(SUM(T4408*(VLOOKUP(S4408,API!1:1048576,13,FALSE))),0),2)</f>
        <v>0</v>
      </c>
      <c r="V4408">
        <f>ROUND(SUMIF(Investionen!A4:A5200,S4408,Investionen!G4:G5200),2)</f>
        <v>0</v>
      </c>
      <c r="BA4408" s="53"/>
      <c r="BB4408" s="53">
        <f>ROUND(SUMIF(Transaktionen!A4:A5200,BA4408,Transaktionen!B4:B5200),8)</f>
        <v>0</v>
      </c>
      <c r="BC4408" s="53">
        <f>ROUND(IFERROR(SUM(BB4408*(VLOOKUP(BA4408,API!1:1048576,13,FALSE))),0),2)</f>
        <v>0</v>
      </c>
    </row>
    <row r="4409" spans="18:55" x14ac:dyDescent="0.25">
      <c r="R4409" s="258"/>
      <c r="U4409">
        <f>ROUND(IFERROR(SUM(T4409*(VLOOKUP(S4409,API!1:1048576,13,FALSE))),0),2)</f>
        <v>0</v>
      </c>
      <c r="V4409">
        <f>ROUND(SUMIF(Investionen!A4:A5200,S4409,Investionen!G4:G5200),2)</f>
        <v>0</v>
      </c>
      <c r="BA4409" s="53"/>
      <c r="BB4409" s="53">
        <f>ROUND(SUMIF(Transaktionen!A4:A5200,BA4409,Transaktionen!B4:B5200),8)</f>
        <v>0</v>
      </c>
      <c r="BC4409" s="53">
        <f>ROUND(IFERROR(SUM(BB4409*(VLOOKUP(BA4409,API!1:1048576,13,FALSE))),0),2)</f>
        <v>0</v>
      </c>
    </row>
    <row r="4410" spans="18:55" x14ac:dyDescent="0.25">
      <c r="R4410" s="258"/>
      <c r="U4410">
        <f>ROUND(IFERROR(SUM(T4410*(VLOOKUP(S4410,API!1:1048576,13,FALSE))),0),2)</f>
        <v>0</v>
      </c>
      <c r="V4410">
        <f>ROUND(SUMIF(Investionen!A4:A5200,S4410,Investionen!G4:G5200),2)</f>
        <v>0</v>
      </c>
      <c r="BA4410" s="53"/>
      <c r="BB4410" s="53">
        <f>ROUND(SUMIF(Transaktionen!A4:A5200,BA4410,Transaktionen!B4:B5200),8)</f>
        <v>0</v>
      </c>
      <c r="BC4410" s="53">
        <f>ROUND(IFERROR(SUM(BB4410*(VLOOKUP(BA4410,API!1:1048576,13,FALSE))),0),2)</f>
        <v>0</v>
      </c>
    </row>
    <row r="4411" spans="18:55" x14ac:dyDescent="0.25">
      <c r="R4411" s="258"/>
      <c r="U4411">
        <f>ROUND(IFERROR(SUM(T4411*(VLOOKUP(S4411,API!1:1048576,13,FALSE))),0),2)</f>
        <v>0</v>
      </c>
      <c r="V4411">
        <f>ROUND(SUMIF(Investionen!A4:A5200,S4411,Investionen!G4:G5200),2)</f>
        <v>0</v>
      </c>
      <c r="BA4411" s="53"/>
      <c r="BB4411" s="53">
        <f>ROUND(SUMIF(Transaktionen!A4:A5200,BA4411,Transaktionen!B4:B5200),8)</f>
        <v>0</v>
      </c>
      <c r="BC4411" s="53">
        <f>ROUND(IFERROR(SUM(BB4411*(VLOOKUP(BA4411,API!1:1048576,13,FALSE))),0),2)</f>
        <v>0</v>
      </c>
    </row>
    <row r="4412" spans="18:55" x14ac:dyDescent="0.25">
      <c r="R4412" s="258"/>
      <c r="U4412">
        <f>ROUND(IFERROR(SUM(T4412*(VLOOKUP(S4412,API!1:1048576,13,FALSE))),0),2)</f>
        <v>0</v>
      </c>
      <c r="V4412">
        <f>ROUND(SUMIF(Investionen!A4:A5200,S4412,Investionen!G4:G5200),2)</f>
        <v>0</v>
      </c>
      <c r="BA4412" s="53"/>
      <c r="BB4412" s="53">
        <f>ROUND(SUMIF(Transaktionen!A4:A5200,BA4412,Transaktionen!B4:B5200),8)</f>
        <v>0</v>
      </c>
      <c r="BC4412" s="53">
        <f>ROUND(IFERROR(SUM(BB4412*(VLOOKUP(BA4412,API!1:1048576,13,FALSE))),0),2)</f>
        <v>0</v>
      </c>
    </row>
    <row r="4413" spans="18:55" x14ac:dyDescent="0.25">
      <c r="R4413" s="258"/>
      <c r="U4413">
        <f>ROUND(IFERROR(SUM(T4413*(VLOOKUP(S4413,API!1:1048576,13,FALSE))),0),2)</f>
        <v>0</v>
      </c>
      <c r="V4413">
        <f>ROUND(SUMIF(Investionen!A4:A5200,S4413,Investionen!G4:G5200),2)</f>
        <v>0</v>
      </c>
      <c r="BA4413" s="53"/>
      <c r="BB4413" s="53">
        <f>ROUND(SUMIF(Transaktionen!A4:A5200,BA4413,Transaktionen!B4:B5200),8)</f>
        <v>0</v>
      </c>
      <c r="BC4413" s="53">
        <f>ROUND(IFERROR(SUM(BB4413*(VLOOKUP(BA4413,API!1:1048576,13,FALSE))),0),2)</f>
        <v>0</v>
      </c>
    </row>
    <row r="4414" spans="18:55" x14ac:dyDescent="0.25">
      <c r="R4414" s="258"/>
      <c r="U4414">
        <f>ROUND(IFERROR(SUM(T4414*(VLOOKUP(S4414,API!1:1048576,13,FALSE))),0),2)</f>
        <v>0</v>
      </c>
      <c r="V4414">
        <f>ROUND(SUMIF(Investionen!A4:A5200,S4414,Investionen!G4:G5200),2)</f>
        <v>0</v>
      </c>
      <c r="BA4414" s="53"/>
      <c r="BB4414" s="53">
        <f>ROUND(SUMIF(Transaktionen!A4:A5200,BA4414,Transaktionen!B4:B5200),8)</f>
        <v>0</v>
      </c>
      <c r="BC4414" s="53">
        <f>ROUND(IFERROR(SUM(BB4414*(VLOOKUP(BA4414,API!1:1048576,13,FALSE))),0),2)</f>
        <v>0</v>
      </c>
    </row>
    <row r="4415" spans="18:55" x14ac:dyDescent="0.25">
      <c r="R4415" s="258"/>
      <c r="U4415">
        <f>ROUND(IFERROR(SUM(T4415*(VLOOKUP(S4415,API!1:1048576,13,FALSE))),0),2)</f>
        <v>0</v>
      </c>
      <c r="V4415">
        <f>ROUND(SUMIF(Investionen!A4:A5200,S4415,Investionen!G4:G5200),2)</f>
        <v>0</v>
      </c>
      <c r="BA4415" s="53"/>
      <c r="BB4415" s="53">
        <f>ROUND(SUMIF(Transaktionen!A4:A5200,BA4415,Transaktionen!B4:B5200),8)</f>
        <v>0</v>
      </c>
      <c r="BC4415" s="53">
        <f>ROUND(IFERROR(SUM(BB4415*(VLOOKUP(BA4415,API!1:1048576,13,FALSE))),0),2)</f>
        <v>0</v>
      </c>
    </row>
    <row r="4416" spans="18:55" x14ac:dyDescent="0.25">
      <c r="R4416" s="258"/>
      <c r="U4416">
        <f>ROUND(IFERROR(SUM(T4416*(VLOOKUP(S4416,API!1:1048576,13,FALSE))),0),2)</f>
        <v>0</v>
      </c>
      <c r="V4416">
        <f>ROUND(SUMIF(Investionen!A4:A5200,S4416,Investionen!G4:G5200),2)</f>
        <v>0</v>
      </c>
      <c r="BA4416" s="53"/>
      <c r="BB4416" s="53">
        <f>ROUND(SUMIF(Transaktionen!A4:A5200,BA4416,Transaktionen!B4:B5200),8)</f>
        <v>0</v>
      </c>
      <c r="BC4416" s="53">
        <f>ROUND(IFERROR(SUM(BB4416*(VLOOKUP(BA4416,API!1:1048576,13,FALSE))),0),2)</f>
        <v>0</v>
      </c>
    </row>
    <row r="4417" spans="18:55" x14ac:dyDescent="0.25">
      <c r="R4417" s="258"/>
      <c r="U4417">
        <f>ROUND(IFERROR(SUM(T4417*(VLOOKUP(S4417,API!1:1048576,13,FALSE))),0),2)</f>
        <v>0</v>
      </c>
      <c r="V4417">
        <f>ROUND(SUMIF(Investionen!A4:A5200,S4417,Investionen!G4:G5200),2)</f>
        <v>0</v>
      </c>
      <c r="BA4417" s="53"/>
      <c r="BB4417" s="53">
        <f>ROUND(SUMIF(Transaktionen!A4:A5200,BA4417,Transaktionen!B4:B5200),8)</f>
        <v>0</v>
      </c>
      <c r="BC4417" s="53">
        <f>ROUND(IFERROR(SUM(BB4417*(VLOOKUP(BA4417,API!1:1048576,13,FALSE))),0),2)</f>
        <v>0</v>
      </c>
    </row>
    <row r="4418" spans="18:55" x14ac:dyDescent="0.25">
      <c r="R4418" s="258"/>
      <c r="U4418">
        <f>ROUND(IFERROR(SUM(T4418*(VLOOKUP(S4418,API!1:1048576,13,FALSE))),0),2)</f>
        <v>0</v>
      </c>
      <c r="V4418">
        <f>ROUND(SUMIF(Investionen!A4:A5200,S4418,Investionen!G4:G5200),2)</f>
        <v>0</v>
      </c>
      <c r="BA4418" s="53"/>
      <c r="BB4418" s="53">
        <f>ROUND(SUMIF(Transaktionen!A4:A5200,BA4418,Transaktionen!B4:B5200),8)</f>
        <v>0</v>
      </c>
      <c r="BC4418" s="53">
        <f>ROUND(IFERROR(SUM(BB4418*(VLOOKUP(BA4418,API!1:1048576,13,FALSE))),0),2)</f>
        <v>0</v>
      </c>
    </row>
    <row r="4419" spans="18:55" x14ac:dyDescent="0.25">
      <c r="R4419" s="258"/>
      <c r="U4419">
        <f>ROUND(IFERROR(SUM(T4419*(VLOOKUP(S4419,API!1:1048576,13,FALSE))),0),2)</f>
        <v>0</v>
      </c>
      <c r="V4419">
        <f>ROUND(SUMIF(Investionen!A4:A5200,S4419,Investionen!G4:G5200),2)</f>
        <v>0</v>
      </c>
      <c r="BA4419" s="53"/>
      <c r="BB4419" s="53">
        <f>ROUND(SUMIF(Transaktionen!A4:A5200,BA4419,Transaktionen!B4:B5200),8)</f>
        <v>0</v>
      </c>
      <c r="BC4419" s="53">
        <f>ROUND(IFERROR(SUM(BB4419*(VLOOKUP(BA4419,API!1:1048576,13,FALSE))),0),2)</f>
        <v>0</v>
      </c>
    </row>
    <row r="4420" spans="18:55" x14ac:dyDescent="0.25">
      <c r="R4420" s="258"/>
      <c r="U4420">
        <f>ROUND(IFERROR(SUM(T4420*(VLOOKUP(S4420,API!1:1048576,13,FALSE))),0),2)</f>
        <v>0</v>
      </c>
      <c r="V4420">
        <f>ROUND(SUMIF(Investionen!A4:A5200,S4420,Investionen!G4:G5200),2)</f>
        <v>0</v>
      </c>
      <c r="BA4420" s="53"/>
      <c r="BB4420" s="53">
        <f>ROUND(SUMIF(Transaktionen!A4:A5200,BA4420,Transaktionen!B4:B5200),8)</f>
        <v>0</v>
      </c>
      <c r="BC4420" s="53">
        <f>ROUND(IFERROR(SUM(BB4420*(VLOOKUP(BA4420,API!1:1048576,13,FALSE))),0),2)</f>
        <v>0</v>
      </c>
    </row>
    <row r="4421" spans="18:55" x14ac:dyDescent="0.25">
      <c r="R4421" s="258"/>
      <c r="U4421">
        <f>ROUND(IFERROR(SUM(T4421*(VLOOKUP(S4421,API!1:1048576,13,FALSE))),0),2)</f>
        <v>0</v>
      </c>
      <c r="V4421">
        <f>ROUND(SUMIF(Investionen!A4:A5200,S4421,Investionen!G4:G5200),2)</f>
        <v>0</v>
      </c>
      <c r="BA4421" s="53"/>
      <c r="BB4421" s="53">
        <f>ROUND(SUMIF(Transaktionen!A4:A5200,BA4421,Transaktionen!B4:B5200),8)</f>
        <v>0</v>
      </c>
      <c r="BC4421" s="53">
        <f>ROUND(IFERROR(SUM(BB4421*(VLOOKUP(BA4421,API!1:1048576,13,FALSE))),0),2)</f>
        <v>0</v>
      </c>
    </row>
    <row r="4422" spans="18:55" x14ac:dyDescent="0.25">
      <c r="R4422" s="258"/>
      <c r="U4422">
        <f>ROUND(IFERROR(SUM(T4422*(VLOOKUP(S4422,API!1:1048576,13,FALSE))),0),2)</f>
        <v>0</v>
      </c>
      <c r="V4422">
        <f>ROUND(SUMIF(Investionen!A4:A5200,S4422,Investionen!G4:G5200),2)</f>
        <v>0</v>
      </c>
      <c r="BA4422" s="53"/>
      <c r="BB4422" s="53">
        <f>ROUND(SUMIF(Transaktionen!A4:A5200,BA4422,Transaktionen!B4:B5200),8)</f>
        <v>0</v>
      </c>
      <c r="BC4422" s="53">
        <f>ROUND(IFERROR(SUM(BB4422*(VLOOKUP(BA4422,API!1:1048576,13,FALSE))),0),2)</f>
        <v>0</v>
      </c>
    </row>
    <row r="4423" spans="18:55" x14ac:dyDescent="0.25">
      <c r="R4423" s="258"/>
      <c r="U4423">
        <f>ROUND(IFERROR(SUM(T4423*(VLOOKUP(S4423,API!1:1048576,13,FALSE))),0),2)</f>
        <v>0</v>
      </c>
      <c r="V4423">
        <f>ROUND(SUMIF(Investionen!A4:A5200,S4423,Investionen!G4:G5200),2)</f>
        <v>0</v>
      </c>
      <c r="BA4423" s="53"/>
      <c r="BB4423" s="53">
        <f>ROUND(SUMIF(Transaktionen!A4:A5200,BA4423,Transaktionen!B4:B5200),8)</f>
        <v>0</v>
      </c>
      <c r="BC4423" s="53">
        <f>ROUND(IFERROR(SUM(BB4423*(VLOOKUP(BA4423,API!1:1048576,13,FALSE))),0),2)</f>
        <v>0</v>
      </c>
    </row>
    <row r="4424" spans="18:55" x14ac:dyDescent="0.25">
      <c r="R4424" s="258"/>
      <c r="U4424">
        <f>ROUND(IFERROR(SUM(T4424*(VLOOKUP(S4424,API!1:1048576,13,FALSE))),0),2)</f>
        <v>0</v>
      </c>
      <c r="V4424">
        <f>ROUND(SUMIF(Investionen!A4:A5200,S4424,Investionen!G4:G5200),2)</f>
        <v>0</v>
      </c>
      <c r="BA4424" s="53"/>
      <c r="BB4424" s="53">
        <f>ROUND(SUMIF(Transaktionen!A4:A5200,BA4424,Transaktionen!B4:B5200),8)</f>
        <v>0</v>
      </c>
      <c r="BC4424" s="53">
        <f>ROUND(IFERROR(SUM(BB4424*(VLOOKUP(BA4424,API!1:1048576,13,FALSE))),0),2)</f>
        <v>0</v>
      </c>
    </row>
    <row r="4425" spans="18:55" x14ac:dyDescent="0.25">
      <c r="R4425" s="258"/>
      <c r="U4425">
        <f>ROUND(IFERROR(SUM(T4425*(VLOOKUP(S4425,API!1:1048576,13,FALSE))),0),2)</f>
        <v>0</v>
      </c>
      <c r="V4425">
        <f>ROUND(SUMIF(Investionen!A4:A5200,S4425,Investionen!G4:G5200),2)</f>
        <v>0</v>
      </c>
      <c r="BA4425" s="53"/>
      <c r="BB4425" s="53">
        <f>ROUND(SUMIF(Transaktionen!A4:A5200,BA4425,Transaktionen!B4:B5200),8)</f>
        <v>0</v>
      </c>
      <c r="BC4425" s="53">
        <f>ROUND(IFERROR(SUM(BB4425*(VLOOKUP(BA4425,API!1:1048576,13,FALSE))),0),2)</f>
        <v>0</v>
      </c>
    </row>
    <row r="4426" spans="18:55" x14ac:dyDescent="0.25">
      <c r="R4426" s="258"/>
      <c r="U4426">
        <f>ROUND(IFERROR(SUM(T4426*(VLOOKUP(S4426,API!1:1048576,13,FALSE))),0),2)</f>
        <v>0</v>
      </c>
      <c r="V4426">
        <f>ROUND(SUMIF(Investionen!A4:A5200,S4426,Investionen!G4:G5200),2)</f>
        <v>0</v>
      </c>
      <c r="BA4426" s="53"/>
      <c r="BB4426" s="53">
        <f>ROUND(SUMIF(Transaktionen!A4:A5200,BA4426,Transaktionen!B4:B5200),8)</f>
        <v>0</v>
      </c>
      <c r="BC4426" s="53">
        <f>ROUND(IFERROR(SUM(BB4426*(VLOOKUP(BA4426,API!1:1048576,13,FALSE))),0),2)</f>
        <v>0</v>
      </c>
    </row>
    <row r="4427" spans="18:55" x14ac:dyDescent="0.25">
      <c r="R4427" s="258"/>
      <c r="U4427">
        <f>ROUND(IFERROR(SUM(T4427*(VLOOKUP(S4427,API!1:1048576,13,FALSE))),0),2)</f>
        <v>0</v>
      </c>
      <c r="V4427">
        <f>ROUND(SUMIF(Investionen!A4:A5200,S4427,Investionen!G4:G5200),2)</f>
        <v>0</v>
      </c>
      <c r="BA4427" s="53"/>
      <c r="BB4427" s="53">
        <f>ROUND(SUMIF(Transaktionen!A4:A5200,BA4427,Transaktionen!B4:B5200),8)</f>
        <v>0</v>
      </c>
      <c r="BC4427" s="53">
        <f>ROUND(IFERROR(SUM(BB4427*(VLOOKUP(BA4427,API!1:1048576,13,FALSE))),0),2)</f>
        <v>0</v>
      </c>
    </row>
    <row r="4428" spans="18:55" x14ac:dyDescent="0.25">
      <c r="R4428" s="258"/>
      <c r="U4428">
        <f>ROUND(IFERROR(SUM(T4428*(VLOOKUP(S4428,API!1:1048576,13,FALSE))),0),2)</f>
        <v>0</v>
      </c>
      <c r="V4428">
        <f>ROUND(SUMIF(Investionen!A4:A5200,S4428,Investionen!G4:G5200),2)</f>
        <v>0</v>
      </c>
      <c r="BA4428" s="53"/>
      <c r="BB4428" s="53">
        <f>ROUND(SUMIF(Transaktionen!A4:A5200,BA4428,Transaktionen!B4:B5200),8)</f>
        <v>0</v>
      </c>
      <c r="BC4428" s="53">
        <f>ROUND(IFERROR(SUM(BB4428*(VLOOKUP(BA4428,API!1:1048576,13,FALSE))),0),2)</f>
        <v>0</v>
      </c>
    </row>
    <row r="4429" spans="18:55" x14ac:dyDescent="0.25">
      <c r="R4429" s="258"/>
      <c r="U4429">
        <f>ROUND(IFERROR(SUM(T4429*(VLOOKUP(S4429,API!1:1048576,13,FALSE))),0),2)</f>
        <v>0</v>
      </c>
      <c r="V4429">
        <f>ROUND(SUMIF(Investionen!A4:A5200,S4429,Investionen!G4:G5200),2)</f>
        <v>0</v>
      </c>
      <c r="BA4429" s="53"/>
      <c r="BB4429" s="53">
        <f>ROUND(SUMIF(Transaktionen!A4:A5200,BA4429,Transaktionen!B4:B5200),8)</f>
        <v>0</v>
      </c>
      <c r="BC4429" s="53">
        <f>ROUND(IFERROR(SUM(BB4429*(VLOOKUP(BA4429,API!1:1048576,13,FALSE))),0),2)</f>
        <v>0</v>
      </c>
    </row>
    <row r="4430" spans="18:55" x14ac:dyDescent="0.25">
      <c r="R4430" s="258"/>
      <c r="U4430">
        <f>ROUND(IFERROR(SUM(T4430*(VLOOKUP(S4430,API!1:1048576,13,FALSE))),0),2)</f>
        <v>0</v>
      </c>
      <c r="V4430">
        <f>ROUND(SUMIF(Investionen!A4:A5200,S4430,Investionen!G4:G5200),2)</f>
        <v>0</v>
      </c>
      <c r="BA4430" s="53"/>
      <c r="BB4430" s="53">
        <f>ROUND(SUMIF(Transaktionen!A4:A5200,BA4430,Transaktionen!B4:B5200),8)</f>
        <v>0</v>
      </c>
      <c r="BC4430" s="53">
        <f>ROUND(IFERROR(SUM(BB4430*(VLOOKUP(BA4430,API!1:1048576,13,FALSE))),0),2)</f>
        <v>0</v>
      </c>
    </row>
    <row r="4431" spans="18:55" x14ac:dyDescent="0.25">
      <c r="R4431" s="258"/>
      <c r="U4431">
        <f>ROUND(IFERROR(SUM(T4431*(VLOOKUP(S4431,API!1:1048576,13,FALSE))),0),2)</f>
        <v>0</v>
      </c>
      <c r="V4431">
        <f>ROUND(SUMIF(Investionen!A4:A5200,S4431,Investionen!G4:G5200),2)</f>
        <v>0</v>
      </c>
      <c r="BA4431" s="53"/>
      <c r="BB4431" s="53">
        <f>ROUND(SUMIF(Transaktionen!A4:A5200,BA4431,Transaktionen!B4:B5200),8)</f>
        <v>0</v>
      </c>
      <c r="BC4431" s="53">
        <f>ROUND(IFERROR(SUM(BB4431*(VLOOKUP(BA4431,API!1:1048576,13,FALSE))),0),2)</f>
        <v>0</v>
      </c>
    </row>
    <row r="4432" spans="18:55" x14ac:dyDescent="0.25">
      <c r="R4432" s="258"/>
      <c r="U4432">
        <f>ROUND(IFERROR(SUM(T4432*(VLOOKUP(S4432,API!1:1048576,13,FALSE))),0),2)</f>
        <v>0</v>
      </c>
      <c r="V4432">
        <f>ROUND(SUMIF(Investionen!A4:A5200,S4432,Investionen!G4:G5200),2)</f>
        <v>0</v>
      </c>
      <c r="BA4432" s="53"/>
      <c r="BB4432" s="53">
        <f>ROUND(SUMIF(Transaktionen!A4:A5200,BA4432,Transaktionen!B4:B5200),8)</f>
        <v>0</v>
      </c>
      <c r="BC4432" s="53">
        <f>ROUND(IFERROR(SUM(BB4432*(VLOOKUP(BA4432,API!1:1048576,13,FALSE))),0),2)</f>
        <v>0</v>
      </c>
    </row>
    <row r="4433" spans="18:55" x14ac:dyDescent="0.25">
      <c r="R4433" s="258"/>
      <c r="U4433">
        <f>ROUND(IFERROR(SUM(T4433*(VLOOKUP(S4433,API!1:1048576,13,FALSE))),0),2)</f>
        <v>0</v>
      </c>
      <c r="V4433">
        <f>ROUND(SUMIF(Investionen!A4:A5200,S4433,Investionen!G4:G5200),2)</f>
        <v>0</v>
      </c>
      <c r="BA4433" s="53"/>
      <c r="BB4433" s="53">
        <f>ROUND(SUMIF(Transaktionen!A4:A5200,BA4433,Transaktionen!B4:B5200),8)</f>
        <v>0</v>
      </c>
      <c r="BC4433" s="53">
        <f>ROUND(IFERROR(SUM(BB4433*(VLOOKUP(BA4433,API!1:1048576,13,FALSE))),0),2)</f>
        <v>0</v>
      </c>
    </row>
    <row r="4434" spans="18:55" x14ac:dyDescent="0.25">
      <c r="R4434" s="258"/>
      <c r="U4434">
        <f>ROUND(IFERROR(SUM(T4434*(VLOOKUP(S4434,API!1:1048576,13,FALSE))),0),2)</f>
        <v>0</v>
      </c>
      <c r="V4434">
        <f>ROUND(SUMIF(Investionen!A4:A5200,S4434,Investionen!G4:G5200),2)</f>
        <v>0</v>
      </c>
      <c r="BA4434" s="53"/>
      <c r="BB4434" s="53">
        <f>ROUND(SUMIF(Transaktionen!A4:A5200,BA4434,Transaktionen!B4:B5200),8)</f>
        <v>0</v>
      </c>
      <c r="BC4434" s="53">
        <f>ROUND(IFERROR(SUM(BB4434*(VLOOKUP(BA4434,API!1:1048576,13,FALSE))),0),2)</f>
        <v>0</v>
      </c>
    </row>
    <row r="4435" spans="18:55" x14ac:dyDescent="0.25">
      <c r="R4435" s="258"/>
      <c r="U4435">
        <f>ROUND(IFERROR(SUM(T4435*(VLOOKUP(S4435,API!1:1048576,13,FALSE))),0),2)</f>
        <v>0</v>
      </c>
      <c r="V4435">
        <f>ROUND(SUMIF(Investionen!A4:A5200,S4435,Investionen!G4:G5200),2)</f>
        <v>0</v>
      </c>
      <c r="BA4435" s="53"/>
      <c r="BB4435" s="53">
        <f>ROUND(SUMIF(Transaktionen!A4:A5200,BA4435,Transaktionen!B4:B5200),8)</f>
        <v>0</v>
      </c>
      <c r="BC4435" s="53">
        <f>ROUND(IFERROR(SUM(BB4435*(VLOOKUP(BA4435,API!1:1048576,13,FALSE))),0),2)</f>
        <v>0</v>
      </c>
    </row>
    <row r="4436" spans="18:55" x14ac:dyDescent="0.25">
      <c r="R4436" s="258"/>
      <c r="U4436">
        <f>ROUND(IFERROR(SUM(T4436*(VLOOKUP(S4436,API!1:1048576,13,FALSE))),0),2)</f>
        <v>0</v>
      </c>
      <c r="V4436">
        <f>ROUND(SUMIF(Investionen!A4:A5200,S4436,Investionen!G4:G5200),2)</f>
        <v>0</v>
      </c>
      <c r="BA4436" s="53"/>
      <c r="BB4436" s="53">
        <f>ROUND(SUMIF(Transaktionen!A4:A5200,BA4436,Transaktionen!B4:B5200),8)</f>
        <v>0</v>
      </c>
      <c r="BC4436" s="53">
        <f>ROUND(IFERROR(SUM(BB4436*(VLOOKUP(BA4436,API!1:1048576,13,FALSE))),0),2)</f>
        <v>0</v>
      </c>
    </row>
    <row r="4437" spans="18:55" x14ac:dyDescent="0.25">
      <c r="R4437" s="258"/>
      <c r="U4437">
        <f>ROUND(IFERROR(SUM(T4437*(VLOOKUP(S4437,API!1:1048576,13,FALSE))),0),2)</f>
        <v>0</v>
      </c>
      <c r="V4437">
        <f>ROUND(SUMIF(Investionen!A4:A5200,S4437,Investionen!G4:G5200),2)</f>
        <v>0</v>
      </c>
      <c r="BA4437" s="53"/>
      <c r="BB4437" s="53">
        <f>ROUND(SUMIF(Transaktionen!A4:A5200,BA4437,Transaktionen!B4:B5200),8)</f>
        <v>0</v>
      </c>
      <c r="BC4437" s="53">
        <f>ROUND(IFERROR(SUM(BB4437*(VLOOKUP(BA4437,API!1:1048576,13,FALSE))),0),2)</f>
        <v>0</v>
      </c>
    </row>
    <row r="4438" spans="18:55" x14ac:dyDescent="0.25">
      <c r="R4438" s="258"/>
      <c r="U4438">
        <f>ROUND(IFERROR(SUM(T4438*(VLOOKUP(S4438,API!1:1048576,13,FALSE))),0),2)</f>
        <v>0</v>
      </c>
      <c r="V4438">
        <f>ROUND(SUMIF(Investionen!A4:A5200,S4438,Investionen!G4:G5200),2)</f>
        <v>0</v>
      </c>
      <c r="BA4438" s="53"/>
      <c r="BB4438" s="53">
        <f>ROUND(SUMIF(Transaktionen!A4:A5200,BA4438,Transaktionen!B4:B5200),8)</f>
        <v>0</v>
      </c>
      <c r="BC4438" s="53">
        <f>ROUND(IFERROR(SUM(BB4438*(VLOOKUP(BA4438,API!1:1048576,13,FALSE))),0),2)</f>
        <v>0</v>
      </c>
    </row>
    <row r="4439" spans="18:55" x14ac:dyDescent="0.25">
      <c r="R4439" s="258"/>
      <c r="U4439">
        <f>ROUND(IFERROR(SUM(T4439*(VLOOKUP(S4439,API!1:1048576,13,FALSE))),0),2)</f>
        <v>0</v>
      </c>
      <c r="V4439">
        <f>ROUND(SUMIF(Investionen!A4:A5200,S4439,Investionen!G4:G5200),2)</f>
        <v>0</v>
      </c>
      <c r="BA4439" s="53"/>
      <c r="BB4439" s="53">
        <f>ROUND(SUMIF(Transaktionen!A4:A5200,BA4439,Transaktionen!B4:B5200),8)</f>
        <v>0</v>
      </c>
      <c r="BC4439" s="53">
        <f>ROUND(IFERROR(SUM(BB4439*(VLOOKUP(BA4439,API!1:1048576,13,FALSE))),0),2)</f>
        <v>0</v>
      </c>
    </row>
    <row r="4440" spans="18:55" x14ac:dyDescent="0.25">
      <c r="R4440" s="258"/>
      <c r="U4440">
        <f>ROUND(IFERROR(SUM(T4440*(VLOOKUP(S4440,API!1:1048576,13,FALSE))),0),2)</f>
        <v>0</v>
      </c>
      <c r="V4440">
        <f>ROUND(SUMIF(Investionen!A4:A5200,S4440,Investionen!G4:G5200),2)</f>
        <v>0</v>
      </c>
      <c r="BA4440" s="53"/>
      <c r="BB4440" s="53">
        <f>ROUND(SUMIF(Transaktionen!A4:A5200,BA4440,Transaktionen!B4:B5200),8)</f>
        <v>0</v>
      </c>
      <c r="BC4440" s="53">
        <f>ROUND(IFERROR(SUM(BB4440*(VLOOKUP(BA4440,API!1:1048576,13,FALSE))),0),2)</f>
        <v>0</v>
      </c>
    </row>
    <row r="4441" spans="18:55" x14ac:dyDescent="0.25">
      <c r="R4441" s="258"/>
      <c r="U4441">
        <f>ROUND(IFERROR(SUM(T4441*(VLOOKUP(S4441,API!1:1048576,13,FALSE))),0),2)</f>
        <v>0</v>
      </c>
      <c r="V4441">
        <f>ROUND(SUMIF(Investionen!A4:A5200,S4441,Investionen!G4:G5200),2)</f>
        <v>0</v>
      </c>
      <c r="BA4441" s="53"/>
      <c r="BB4441" s="53">
        <f>ROUND(SUMIF(Transaktionen!A4:A5200,BA4441,Transaktionen!B4:B5200),8)</f>
        <v>0</v>
      </c>
      <c r="BC4441" s="53">
        <f>ROUND(IFERROR(SUM(BB4441*(VLOOKUP(BA4441,API!1:1048576,13,FALSE))),0),2)</f>
        <v>0</v>
      </c>
    </row>
    <row r="4442" spans="18:55" x14ac:dyDescent="0.25">
      <c r="R4442" s="258"/>
      <c r="U4442">
        <f>ROUND(IFERROR(SUM(T4442*(VLOOKUP(S4442,API!1:1048576,13,FALSE))),0),2)</f>
        <v>0</v>
      </c>
      <c r="V4442">
        <f>ROUND(SUMIF(Investionen!A4:A5200,S4442,Investionen!G4:G5200),2)</f>
        <v>0</v>
      </c>
      <c r="BA4442" s="53"/>
      <c r="BB4442" s="53">
        <f>ROUND(SUMIF(Transaktionen!A4:A5200,BA4442,Transaktionen!B4:B5200),8)</f>
        <v>0</v>
      </c>
      <c r="BC4442" s="53">
        <f>ROUND(IFERROR(SUM(BB4442*(VLOOKUP(BA4442,API!1:1048576,13,FALSE))),0),2)</f>
        <v>0</v>
      </c>
    </row>
    <row r="4443" spans="18:55" x14ac:dyDescent="0.25">
      <c r="R4443" s="258"/>
      <c r="U4443">
        <f>ROUND(IFERROR(SUM(T4443*(VLOOKUP(S4443,API!1:1048576,13,FALSE))),0),2)</f>
        <v>0</v>
      </c>
      <c r="V4443">
        <f>ROUND(SUMIF(Investionen!A4:A5200,S4443,Investionen!G4:G5200),2)</f>
        <v>0</v>
      </c>
      <c r="BA4443" s="53"/>
      <c r="BB4443" s="53">
        <f>ROUND(SUMIF(Transaktionen!A4:A5200,BA4443,Transaktionen!B4:B5200),8)</f>
        <v>0</v>
      </c>
      <c r="BC4443" s="53">
        <f>ROUND(IFERROR(SUM(BB4443*(VLOOKUP(BA4443,API!1:1048576,13,FALSE))),0),2)</f>
        <v>0</v>
      </c>
    </row>
    <row r="4444" spans="18:55" x14ac:dyDescent="0.25">
      <c r="R4444" s="258"/>
      <c r="U4444">
        <f>ROUND(IFERROR(SUM(T4444*(VLOOKUP(S4444,API!1:1048576,13,FALSE))),0),2)</f>
        <v>0</v>
      </c>
      <c r="V4444">
        <f>ROUND(SUMIF(Investionen!A4:A5200,S4444,Investionen!G4:G5200),2)</f>
        <v>0</v>
      </c>
      <c r="BA4444" s="53"/>
      <c r="BB4444" s="53">
        <f>ROUND(SUMIF(Transaktionen!A4:A5200,BA4444,Transaktionen!B4:B5200),8)</f>
        <v>0</v>
      </c>
      <c r="BC4444" s="53">
        <f>ROUND(IFERROR(SUM(BB4444*(VLOOKUP(BA4444,API!1:1048576,13,FALSE))),0),2)</f>
        <v>0</v>
      </c>
    </row>
    <row r="4445" spans="18:55" x14ac:dyDescent="0.25">
      <c r="R4445" s="258"/>
      <c r="U4445">
        <f>ROUND(IFERROR(SUM(T4445*(VLOOKUP(S4445,API!1:1048576,13,FALSE))),0),2)</f>
        <v>0</v>
      </c>
      <c r="V4445">
        <f>ROUND(SUMIF(Investionen!A4:A5200,S4445,Investionen!G4:G5200),2)</f>
        <v>0</v>
      </c>
      <c r="BA4445" s="53"/>
      <c r="BB4445" s="53">
        <f>ROUND(SUMIF(Transaktionen!A4:A5200,BA4445,Transaktionen!B4:B5200),8)</f>
        <v>0</v>
      </c>
      <c r="BC4445" s="53">
        <f>ROUND(IFERROR(SUM(BB4445*(VLOOKUP(BA4445,API!1:1048576,13,FALSE))),0),2)</f>
        <v>0</v>
      </c>
    </row>
    <row r="4446" spans="18:55" x14ac:dyDescent="0.25">
      <c r="R4446" s="258"/>
      <c r="U4446">
        <f>ROUND(IFERROR(SUM(T4446*(VLOOKUP(S4446,API!1:1048576,13,FALSE))),0),2)</f>
        <v>0</v>
      </c>
      <c r="V4446">
        <f>ROUND(SUMIF(Investionen!A4:A5200,S4446,Investionen!G4:G5200),2)</f>
        <v>0</v>
      </c>
      <c r="BA4446" s="53"/>
      <c r="BB4446" s="53">
        <f>ROUND(SUMIF(Transaktionen!A4:A5200,BA4446,Transaktionen!B4:B5200),8)</f>
        <v>0</v>
      </c>
      <c r="BC4446" s="53">
        <f>ROUND(IFERROR(SUM(BB4446*(VLOOKUP(BA4446,API!1:1048576,13,FALSE))),0),2)</f>
        <v>0</v>
      </c>
    </row>
    <row r="4447" spans="18:55" x14ac:dyDescent="0.25">
      <c r="R4447" s="258"/>
      <c r="U4447">
        <f>ROUND(IFERROR(SUM(T4447*(VLOOKUP(S4447,API!1:1048576,13,FALSE))),0),2)</f>
        <v>0</v>
      </c>
      <c r="V4447">
        <f>ROUND(SUMIF(Investionen!A4:A5200,S4447,Investionen!G4:G5200),2)</f>
        <v>0</v>
      </c>
      <c r="BA4447" s="53"/>
      <c r="BB4447" s="53">
        <f>ROUND(SUMIF(Transaktionen!A4:A5200,BA4447,Transaktionen!B4:B5200),8)</f>
        <v>0</v>
      </c>
      <c r="BC4447" s="53">
        <f>ROUND(IFERROR(SUM(BB4447*(VLOOKUP(BA4447,API!1:1048576,13,FALSE))),0),2)</f>
        <v>0</v>
      </c>
    </row>
    <row r="4448" spans="18:55" x14ac:dyDescent="0.25">
      <c r="R4448" s="258"/>
      <c r="U4448">
        <f>ROUND(IFERROR(SUM(T4448*(VLOOKUP(S4448,API!1:1048576,13,FALSE))),0),2)</f>
        <v>0</v>
      </c>
      <c r="V4448">
        <f>ROUND(SUMIF(Investionen!A4:A5200,S4448,Investionen!G4:G5200),2)</f>
        <v>0</v>
      </c>
      <c r="BA4448" s="53"/>
      <c r="BB4448" s="53">
        <f>ROUND(SUMIF(Transaktionen!A4:A5200,BA4448,Transaktionen!B4:B5200),8)</f>
        <v>0</v>
      </c>
      <c r="BC4448" s="53">
        <f>ROUND(IFERROR(SUM(BB4448*(VLOOKUP(BA4448,API!1:1048576,13,FALSE))),0),2)</f>
        <v>0</v>
      </c>
    </row>
    <row r="4449" spans="18:55" x14ac:dyDescent="0.25">
      <c r="R4449" s="258"/>
      <c r="U4449">
        <f>ROUND(IFERROR(SUM(T4449*(VLOOKUP(S4449,API!1:1048576,13,FALSE))),0),2)</f>
        <v>0</v>
      </c>
      <c r="V4449">
        <f>ROUND(SUMIF(Investionen!A4:A5200,S4449,Investionen!G4:G5200),2)</f>
        <v>0</v>
      </c>
      <c r="BA4449" s="53"/>
      <c r="BB4449" s="53">
        <f>ROUND(SUMIF(Transaktionen!A4:A5200,BA4449,Transaktionen!B4:B5200),8)</f>
        <v>0</v>
      </c>
      <c r="BC4449" s="53">
        <f>ROUND(IFERROR(SUM(BB4449*(VLOOKUP(BA4449,API!1:1048576,13,FALSE))),0),2)</f>
        <v>0</v>
      </c>
    </row>
    <row r="4450" spans="18:55" x14ac:dyDescent="0.25">
      <c r="R4450" s="258"/>
      <c r="U4450">
        <f>ROUND(IFERROR(SUM(T4450*(VLOOKUP(S4450,API!1:1048576,13,FALSE))),0),2)</f>
        <v>0</v>
      </c>
      <c r="V4450">
        <f>ROUND(SUMIF(Investionen!A4:A5200,S4450,Investionen!G4:G5200),2)</f>
        <v>0</v>
      </c>
      <c r="BA4450" s="53"/>
      <c r="BB4450" s="53">
        <f>ROUND(SUMIF(Transaktionen!A4:A5200,BA4450,Transaktionen!B4:B5200),8)</f>
        <v>0</v>
      </c>
      <c r="BC4450" s="53">
        <f>ROUND(IFERROR(SUM(BB4450*(VLOOKUP(BA4450,API!1:1048576,13,FALSE))),0),2)</f>
        <v>0</v>
      </c>
    </row>
    <row r="4451" spans="18:55" x14ac:dyDescent="0.25">
      <c r="R4451" s="258"/>
      <c r="U4451">
        <f>ROUND(IFERROR(SUM(T4451*(VLOOKUP(S4451,API!1:1048576,13,FALSE))),0),2)</f>
        <v>0</v>
      </c>
      <c r="V4451">
        <f>ROUND(SUMIF(Investionen!A4:A5200,S4451,Investionen!G4:G5200),2)</f>
        <v>0</v>
      </c>
      <c r="BA4451" s="53"/>
      <c r="BB4451" s="53">
        <f>ROUND(SUMIF(Transaktionen!A4:A5200,BA4451,Transaktionen!B4:B5200),8)</f>
        <v>0</v>
      </c>
      <c r="BC4451" s="53">
        <f>ROUND(IFERROR(SUM(BB4451*(VLOOKUP(BA4451,API!1:1048576,13,FALSE))),0),2)</f>
        <v>0</v>
      </c>
    </row>
    <row r="4452" spans="18:55" x14ac:dyDescent="0.25">
      <c r="R4452" s="258"/>
      <c r="U4452">
        <f>ROUND(IFERROR(SUM(T4452*(VLOOKUP(S4452,API!1:1048576,13,FALSE))),0),2)</f>
        <v>0</v>
      </c>
      <c r="V4452">
        <f>ROUND(SUMIF(Investionen!A4:A5200,S4452,Investionen!G4:G5200),2)</f>
        <v>0</v>
      </c>
      <c r="BA4452" s="53"/>
      <c r="BB4452" s="53">
        <f>ROUND(SUMIF(Transaktionen!A4:A5200,BA4452,Transaktionen!B4:B5200),8)</f>
        <v>0</v>
      </c>
      <c r="BC4452" s="53">
        <f>ROUND(IFERROR(SUM(BB4452*(VLOOKUP(BA4452,API!1:1048576,13,FALSE))),0),2)</f>
        <v>0</v>
      </c>
    </row>
    <row r="4453" spans="18:55" x14ac:dyDescent="0.25">
      <c r="R4453" s="258"/>
      <c r="U4453">
        <f>ROUND(IFERROR(SUM(T4453*(VLOOKUP(S4453,API!1:1048576,13,FALSE))),0),2)</f>
        <v>0</v>
      </c>
      <c r="V4453">
        <f>ROUND(SUMIF(Investionen!A4:A5200,S4453,Investionen!G4:G5200),2)</f>
        <v>0</v>
      </c>
      <c r="BA4453" s="53"/>
      <c r="BB4453" s="53">
        <f>ROUND(SUMIF(Transaktionen!A4:A5200,BA4453,Transaktionen!B4:B5200),8)</f>
        <v>0</v>
      </c>
      <c r="BC4453" s="53">
        <f>ROUND(IFERROR(SUM(BB4453*(VLOOKUP(BA4453,API!1:1048576,13,FALSE))),0),2)</f>
        <v>0</v>
      </c>
    </row>
    <row r="4454" spans="18:55" x14ac:dyDescent="0.25">
      <c r="R4454" s="258"/>
      <c r="U4454">
        <f>ROUND(IFERROR(SUM(T4454*(VLOOKUP(S4454,API!1:1048576,13,FALSE))),0),2)</f>
        <v>0</v>
      </c>
      <c r="V4454">
        <f>ROUND(SUMIF(Investionen!A4:A5200,S4454,Investionen!G4:G5200),2)</f>
        <v>0</v>
      </c>
      <c r="BA4454" s="53"/>
      <c r="BB4454" s="53">
        <f>ROUND(SUMIF(Transaktionen!A4:A5200,BA4454,Transaktionen!B4:B5200),8)</f>
        <v>0</v>
      </c>
      <c r="BC4454" s="53">
        <f>ROUND(IFERROR(SUM(BB4454*(VLOOKUP(BA4454,API!1:1048576,13,FALSE))),0),2)</f>
        <v>0</v>
      </c>
    </row>
    <row r="4455" spans="18:55" x14ac:dyDescent="0.25">
      <c r="R4455" s="258"/>
      <c r="U4455">
        <f>ROUND(IFERROR(SUM(T4455*(VLOOKUP(S4455,API!1:1048576,13,FALSE))),0),2)</f>
        <v>0</v>
      </c>
      <c r="V4455">
        <f>ROUND(SUMIF(Investionen!A4:A5200,S4455,Investionen!G4:G5200),2)</f>
        <v>0</v>
      </c>
      <c r="BA4455" s="53"/>
      <c r="BB4455" s="53">
        <f>ROUND(SUMIF(Transaktionen!A4:A5200,BA4455,Transaktionen!B4:B5200),8)</f>
        <v>0</v>
      </c>
      <c r="BC4455" s="53">
        <f>ROUND(IFERROR(SUM(BB4455*(VLOOKUP(BA4455,API!1:1048576,13,FALSE))),0),2)</f>
        <v>0</v>
      </c>
    </row>
    <row r="4456" spans="18:55" x14ac:dyDescent="0.25">
      <c r="R4456" s="258"/>
      <c r="U4456">
        <f>ROUND(IFERROR(SUM(T4456*(VLOOKUP(S4456,API!1:1048576,13,FALSE))),0),2)</f>
        <v>0</v>
      </c>
      <c r="V4456">
        <f>ROUND(SUMIF(Investionen!A4:A5200,S4456,Investionen!G4:G5200),2)</f>
        <v>0</v>
      </c>
      <c r="BA4456" s="53"/>
      <c r="BB4456" s="53">
        <f>ROUND(SUMIF(Transaktionen!A4:A5200,BA4456,Transaktionen!B4:B5200),8)</f>
        <v>0</v>
      </c>
      <c r="BC4456" s="53">
        <f>ROUND(IFERROR(SUM(BB4456*(VLOOKUP(BA4456,API!1:1048576,13,FALSE))),0),2)</f>
        <v>0</v>
      </c>
    </row>
    <row r="4457" spans="18:55" x14ac:dyDescent="0.25">
      <c r="R4457" s="258"/>
      <c r="U4457">
        <f>ROUND(IFERROR(SUM(T4457*(VLOOKUP(S4457,API!1:1048576,13,FALSE))),0),2)</f>
        <v>0</v>
      </c>
      <c r="V4457">
        <f>ROUND(SUMIF(Investionen!A4:A5200,S4457,Investionen!G4:G5200),2)</f>
        <v>0</v>
      </c>
      <c r="BA4457" s="53"/>
      <c r="BB4457" s="53">
        <f>ROUND(SUMIF(Transaktionen!A4:A5200,BA4457,Transaktionen!B4:B5200),8)</f>
        <v>0</v>
      </c>
      <c r="BC4457" s="53">
        <f>ROUND(IFERROR(SUM(BB4457*(VLOOKUP(BA4457,API!1:1048576,13,FALSE))),0),2)</f>
        <v>0</v>
      </c>
    </row>
    <row r="4458" spans="18:55" x14ac:dyDescent="0.25">
      <c r="R4458" s="258"/>
      <c r="U4458">
        <f>ROUND(IFERROR(SUM(T4458*(VLOOKUP(S4458,API!1:1048576,13,FALSE))),0),2)</f>
        <v>0</v>
      </c>
      <c r="V4458">
        <f>ROUND(SUMIF(Investionen!A4:A5200,S4458,Investionen!G4:G5200),2)</f>
        <v>0</v>
      </c>
      <c r="BA4458" s="53"/>
      <c r="BB4458" s="53">
        <f>ROUND(SUMIF(Transaktionen!A4:A5200,BA4458,Transaktionen!B4:B5200),8)</f>
        <v>0</v>
      </c>
      <c r="BC4458" s="53">
        <f>ROUND(IFERROR(SUM(BB4458*(VLOOKUP(BA4458,API!1:1048576,13,FALSE))),0),2)</f>
        <v>0</v>
      </c>
    </row>
    <row r="4459" spans="18:55" x14ac:dyDescent="0.25">
      <c r="R4459" s="258"/>
      <c r="U4459">
        <f>ROUND(IFERROR(SUM(T4459*(VLOOKUP(S4459,API!1:1048576,13,FALSE))),0),2)</f>
        <v>0</v>
      </c>
      <c r="V4459">
        <f>ROUND(SUMIF(Investionen!A4:A5200,S4459,Investionen!G4:G5200),2)</f>
        <v>0</v>
      </c>
      <c r="BA4459" s="53"/>
      <c r="BB4459" s="53">
        <f>ROUND(SUMIF(Transaktionen!A4:A5200,BA4459,Transaktionen!B4:B5200),8)</f>
        <v>0</v>
      </c>
      <c r="BC4459" s="53">
        <f>ROUND(IFERROR(SUM(BB4459*(VLOOKUP(BA4459,API!1:1048576,13,FALSE))),0),2)</f>
        <v>0</v>
      </c>
    </row>
    <row r="4460" spans="18:55" x14ac:dyDescent="0.25">
      <c r="R4460" s="258"/>
      <c r="U4460">
        <f>ROUND(IFERROR(SUM(T4460*(VLOOKUP(S4460,API!1:1048576,13,FALSE))),0),2)</f>
        <v>0</v>
      </c>
      <c r="V4460">
        <f>ROUND(SUMIF(Investionen!A4:A5200,S4460,Investionen!G4:G5200),2)</f>
        <v>0</v>
      </c>
      <c r="BA4460" s="53"/>
      <c r="BB4460" s="53">
        <f>ROUND(SUMIF(Transaktionen!A4:A5200,BA4460,Transaktionen!B4:B5200),8)</f>
        <v>0</v>
      </c>
      <c r="BC4460" s="53">
        <f>ROUND(IFERROR(SUM(BB4460*(VLOOKUP(BA4460,API!1:1048576,13,FALSE))),0),2)</f>
        <v>0</v>
      </c>
    </row>
    <row r="4461" spans="18:55" x14ac:dyDescent="0.25">
      <c r="R4461" s="258"/>
      <c r="U4461">
        <f>ROUND(IFERROR(SUM(T4461*(VLOOKUP(S4461,API!1:1048576,13,FALSE))),0),2)</f>
        <v>0</v>
      </c>
      <c r="V4461">
        <f>ROUND(SUMIF(Investionen!A4:A5200,S4461,Investionen!G4:G5200),2)</f>
        <v>0</v>
      </c>
      <c r="BA4461" s="53"/>
      <c r="BB4461" s="53">
        <f>ROUND(SUMIF(Transaktionen!A4:A5200,BA4461,Transaktionen!B4:B5200),8)</f>
        <v>0</v>
      </c>
      <c r="BC4461" s="53">
        <f>ROUND(IFERROR(SUM(BB4461*(VLOOKUP(BA4461,API!1:1048576,13,FALSE))),0),2)</f>
        <v>0</v>
      </c>
    </row>
    <row r="4462" spans="18:55" x14ac:dyDescent="0.25">
      <c r="R4462" s="258"/>
      <c r="U4462">
        <f>ROUND(IFERROR(SUM(T4462*(VLOOKUP(S4462,API!1:1048576,13,FALSE))),0),2)</f>
        <v>0</v>
      </c>
      <c r="V4462">
        <f>ROUND(SUMIF(Investionen!A4:A5200,S4462,Investionen!G4:G5200),2)</f>
        <v>0</v>
      </c>
      <c r="BA4462" s="53"/>
      <c r="BB4462" s="53">
        <f>ROUND(SUMIF(Transaktionen!A4:A5200,BA4462,Transaktionen!B4:B5200),8)</f>
        <v>0</v>
      </c>
      <c r="BC4462" s="53">
        <f>ROUND(IFERROR(SUM(BB4462*(VLOOKUP(BA4462,API!1:1048576,13,FALSE))),0),2)</f>
        <v>0</v>
      </c>
    </row>
    <row r="4463" spans="18:55" x14ac:dyDescent="0.25">
      <c r="R4463" s="258"/>
      <c r="U4463">
        <f>ROUND(IFERROR(SUM(T4463*(VLOOKUP(S4463,API!1:1048576,13,FALSE))),0),2)</f>
        <v>0</v>
      </c>
      <c r="V4463">
        <f>ROUND(SUMIF(Investionen!A4:A5200,S4463,Investionen!G4:G5200),2)</f>
        <v>0</v>
      </c>
      <c r="BA4463" s="53"/>
      <c r="BB4463" s="53">
        <f>ROUND(SUMIF(Transaktionen!A4:A5200,BA4463,Transaktionen!B4:B5200),8)</f>
        <v>0</v>
      </c>
      <c r="BC4463" s="53">
        <f>ROUND(IFERROR(SUM(BB4463*(VLOOKUP(BA4463,API!1:1048576,13,FALSE))),0),2)</f>
        <v>0</v>
      </c>
    </row>
    <row r="4464" spans="18:55" x14ac:dyDescent="0.25">
      <c r="R4464" s="258"/>
      <c r="U4464">
        <f>ROUND(IFERROR(SUM(T4464*(VLOOKUP(S4464,API!1:1048576,13,FALSE))),0),2)</f>
        <v>0</v>
      </c>
      <c r="V4464">
        <f>ROUND(SUMIF(Investionen!A4:A5200,S4464,Investionen!G4:G5200),2)</f>
        <v>0</v>
      </c>
      <c r="BA4464" s="53"/>
      <c r="BB4464" s="53">
        <f>ROUND(SUMIF(Transaktionen!A4:A5200,BA4464,Transaktionen!B4:B5200),8)</f>
        <v>0</v>
      </c>
      <c r="BC4464" s="53">
        <f>ROUND(IFERROR(SUM(BB4464*(VLOOKUP(BA4464,API!1:1048576,13,FALSE))),0),2)</f>
        <v>0</v>
      </c>
    </row>
    <row r="4465" spans="18:55" x14ac:dyDescent="0.25">
      <c r="R4465" s="258"/>
      <c r="U4465">
        <f>ROUND(IFERROR(SUM(T4465*(VLOOKUP(S4465,API!1:1048576,13,FALSE))),0),2)</f>
        <v>0</v>
      </c>
      <c r="V4465">
        <f>ROUND(SUMIF(Investionen!A4:A5200,S4465,Investionen!G4:G5200),2)</f>
        <v>0</v>
      </c>
      <c r="BA4465" s="53"/>
      <c r="BB4465" s="53">
        <f>ROUND(SUMIF(Transaktionen!A4:A5200,BA4465,Transaktionen!B4:B5200),8)</f>
        <v>0</v>
      </c>
      <c r="BC4465" s="53">
        <f>ROUND(IFERROR(SUM(BB4465*(VLOOKUP(BA4465,API!1:1048576,13,FALSE))),0),2)</f>
        <v>0</v>
      </c>
    </row>
    <row r="4466" spans="18:55" x14ac:dyDescent="0.25">
      <c r="R4466" s="258"/>
      <c r="U4466">
        <f>ROUND(IFERROR(SUM(T4466*(VLOOKUP(S4466,API!1:1048576,13,FALSE))),0),2)</f>
        <v>0</v>
      </c>
      <c r="V4466">
        <f>ROUND(SUMIF(Investionen!A4:A5200,S4466,Investionen!G4:G5200),2)</f>
        <v>0</v>
      </c>
      <c r="BA4466" s="53"/>
      <c r="BB4466" s="53">
        <f>ROUND(SUMIF(Transaktionen!A4:A5200,BA4466,Transaktionen!B4:B5200),8)</f>
        <v>0</v>
      </c>
      <c r="BC4466" s="53">
        <f>ROUND(IFERROR(SUM(BB4466*(VLOOKUP(BA4466,API!1:1048576,13,FALSE))),0),2)</f>
        <v>0</v>
      </c>
    </row>
    <row r="4467" spans="18:55" x14ac:dyDescent="0.25">
      <c r="R4467" s="258"/>
      <c r="U4467">
        <f>ROUND(IFERROR(SUM(T4467*(VLOOKUP(S4467,API!1:1048576,13,FALSE))),0),2)</f>
        <v>0</v>
      </c>
      <c r="V4467">
        <f>ROUND(SUMIF(Investionen!A4:A5200,S4467,Investionen!G4:G5200),2)</f>
        <v>0</v>
      </c>
      <c r="BA4467" s="53"/>
      <c r="BB4467" s="53">
        <f>ROUND(SUMIF(Transaktionen!A4:A5200,BA4467,Transaktionen!B4:B5200),8)</f>
        <v>0</v>
      </c>
      <c r="BC4467" s="53">
        <f>ROUND(IFERROR(SUM(BB4467*(VLOOKUP(BA4467,API!1:1048576,13,FALSE))),0),2)</f>
        <v>0</v>
      </c>
    </row>
    <row r="4468" spans="18:55" x14ac:dyDescent="0.25">
      <c r="R4468" s="258"/>
      <c r="U4468">
        <f>ROUND(IFERROR(SUM(T4468*(VLOOKUP(S4468,API!1:1048576,13,FALSE))),0),2)</f>
        <v>0</v>
      </c>
      <c r="V4468">
        <f>ROUND(SUMIF(Investionen!A4:A5200,S4468,Investionen!G4:G5200),2)</f>
        <v>0</v>
      </c>
      <c r="BA4468" s="53"/>
      <c r="BB4468" s="53">
        <f>ROUND(SUMIF(Transaktionen!A4:A5200,BA4468,Transaktionen!B4:B5200),8)</f>
        <v>0</v>
      </c>
      <c r="BC4468" s="53">
        <f>ROUND(IFERROR(SUM(BB4468*(VLOOKUP(BA4468,API!1:1048576,13,FALSE))),0),2)</f>
        <v>0</v>
      </c>
    </row>
    <row r="4469" spans="18:55" x14ac:dyDescent="0.25">
      <c r="R4469" s="258"/>
      <c r="U4469">
        <f>ROUND(IFERROR(SUM(T4469*(VLOOKUP(S4469,API!1:1048576,13,FALSE))),0),2)</f>
        <v>0</v>
      </c>
      <c r="V4469">
        <f>ROUND(SUMIF(Investionen!A4:A5200,S4469,Investionen!G4:G5200),2)</f>
        <v>0</v>
      </c>
      <c r="BA4469" s="53"/>
      <c r="BB4469" s="53">
        <f>ROUND(SUMIF(Transaktionen!A4:A5200,BA4469,Transaktionen!B4:B5200),8)</f>
        <v>0</v>
      </c>
      <c r="BC4469" s="53">
        <f>ROUND(IFERROR(SUM(BB4469*(VLOOKUP(BA4469,API!1:1048576,13,FALSE))),0),2)</f>
        <v>0</v>
      </c>
    </row>
    <row r="4470" spans="18:55" x14ac:dyDescent="0.25">
      <c r="R4470" s="258"/>
      <c r="U4470">
        <f>ROUND(IFERROR(SUM(T4470*(VLOOKUP(S4470,API!1:1048576,13,FALSE))),0),2)</f>
        <v>0</v>
      </c>
      <c r="V4470">
        <f>ROUND(SUMIF(Investionen!A4:A5200,S4470,Investionen!G4:G5200),2)</f>
        <v>0</v>
      </c>
      <c r="BA4470" s="53"/>
      <c r="BB4470" s="53">
        <f>ROUND(SUMIF(Transaktionen!A4:A5200,BA4470,Transaktionen!B4:B5200),8)</f>
        <v>0</v>
      </c>
      <c r="BC4470" s="53">
        <f>ROUND(IFERROR(SUM(BB4470*(VLOOKUP(BA4470,API!1:1048576,13,FALSE))),0),2)</f>
        <v>0</v>
      </c>
    </row>
    <row r="4471" spans="18:55" x14ac:dyDescent="0.25">
      <c r="R4471" s="258"/>
      <c r="U4471">
        <f>ROUND(IFERROR(SUM(T4471*(VLOOKUP(S4471,API!1:1048576,13,FALSE))),0),2)</f>
        <v>0</v>
      </c>
      <c r="V4471">
        <f>ROUND(SUMIF(Investionen!A4:A5200,S4471,Investionen!G4:G5200),2)</f>
        <v>0</v>
      </c>
      <c r="BA4471" s="53"/>
      <c r="BB4471" s="53">
        <f>ROUND(SUMIF(Transaktionen!A4:A5200,BA4471,Transaktionen!B4:B5200),8)</f>
        <v>0</v>
      </c>
      <c r="BC4471" s="53">
        <f>ROUND(IFERROR(SUM(BB4471*(VLOOKUP(BA4471,API!1:1048576,13,FALSE))),0),2)</f>
        <v>0</v>
      </c>
    </row>
    <row r="4472" spans="18:55" x14ac:dyDescent="0.25">
      <c r="R4472" s="258"/>
      <c r="U4472">
        <f>ROUND(IFERROR(SUM(T4472*(VLOOKUP(S4472,API!1:1048576,13,FALSE))),0),2)</f>
        <v>0</v>
      </c>
      <c r="V4472">
        <f>ROUND(SUMIF(Investionen!A4:A5200,S4472,Investionen!G4:G5200),2)</f>
        <v>0</v>
      </c>
      <c r="BA4472" s="53"/>
      <c r="BB4472" s="53">
        <f>ROUND(SUMIF(Transaktionen!A4:A5200,BA4472,Transaktionen!B4:B5200),8)</f>
        <v>0</v>
      </c>
      <c r="BC4472" s="53">
        <f>ROUND(IFERROR(SUM(BB4472*(VLOOKUP(BA4472,API!1:1048576,13,FALSE))),0),2)</f>
        <v>0</v>
      </c>
    </row>
    <row r="4473" spans="18:55" x14ac:dyDescent="0.25">
      <c r="R4473" s="258"/>
      <c r="U4473">
        <f>ROUND(IFERROR(SUM(T4473*(VLOOKUP(S4473,API!1:1048576,13,FALSE))),0),2)</f>
        <v>0</v>
      </c>
      <c r="V4473">
        <f>ROUND(SUMIF(Investionen!A4:A5200,S4473,Investionen!G4:G5200),2)</f>
        <v>0</v>
      </c>
      <c r="BA4473" s="53"/>
      <c r="BB4473" s="53">
        <f>ROUND(SUMIF(Transaktionen!A4:A5200,BA4473,Transaktionen!B4:B5200),8)</f>
        <v>0</v>
      </c>
      <c r="BC4473" s="53">
        <f>ROUND(IFERROR(SUM(BB4473*(VLOOKUP(BA4473,API!1:1048576,13,FALSE))),0),2)</f>
        <v>0</v>
      </c>
    </row>
    <row r="4474" spans="18:55" x14ac:dyDescent="0.25">
      <c r="R4474" s="258"/>
      <c r="U4474">
        <f>ROUND(IFERROR(SUM(T4474*(VLOOKUP(S4474,API!1:1048576,13,FALSE))),0),2)</f>
        <v>0</v>
      </c>
      <c r="V4474">
        <f>ROUND(SUMIF(Investionen!A4:A5200,S4474,Investionen!G4:G5200),2)</f>
        <v>0</v>
      </c>
      <c r="BA4474" s="53"/>
      <c r="BB4474" s="53">
        <f>ROUND(SUMIF(Transaktionen!A4:A5200,BA4474,Transaktionen!B4:B5200),8)</f>
        <v>0</v>
      </c>
      <c r="BC4474" s="53">
        <f>ROUND(IFERROR(SUM(BB4474*(VLOOKUP(BA4474,API!1:1048576,13,FALSE))),0),2)</f>
        <v>0</v>
      </c>
    </row>
    <row r="4475" spans="18:55" x14ac:dyDescent="0.25">
      <c r="R4475" s="258"/>
      <c r="U4475">
        <f>ROUND(IFERROR(SUM(T4475*(VLOOKUP(S4475,API!1:1048576,13,FALSE))),0),2)</f>
        <v>0</v>
      </c>
      <c r="V4475">
        <f>ROUND(SUMIF(Investionen!A4:A5200,S4475,Investionen!G4:G5200),2)</f>
        <v>0</v>
      </c>
      <c r="BA4475" s="53"/>
      <c r="BB4475" s="53">
        <f>ROUND(SUMIF(Transaktionen!A4:A5200,BA4475,Transaktionen!B4:B5200),8)</f>
        <v>0</v>
      </c>
      <c r="BC4475" s="53">
        <f>ROUND(IFERROR(SUM(BB4475*(VLOOKUP(BA4475,API!1:1048576,13,FALSE))),0),2)</f>
        <v>0</v>
      </c>
    </row>
    <row r="4476" spans="18:55" x14ac:dyDescent="0.25">
      <c r="R4476" s="258"/>
      <c r="U4476">
        <f>ROUND(IFERROR(SUM(T4476*(VLOOKUP(S4476,API!1:1048576,13,FALSE))),0),2)</f>
        <v>0</v>
      </c>
      <c r="V4476">
        <f>ROUND(SUMIF(Investionen!A4:A5200,S4476,Investionen!G4:G5200),2)</f>
        <v>0</v>
      </c>
      <c r="BA4476" s="53"/>
      <c r="BB4476" s="53">
        <f>ROUND(SUMIF(Transaktionen!A4:A5200,BA4476,Transaktionen!B4:B5200),8)</f>
        <v>0</v>
      </c>
      <c r="BC4476" s="53">
        <f>ROUND(IFERROR(SUM(BB4476*(VLOOKUP(BA4476,API!1:1048576,13,FALSE))),0),2)</f>
        <v>0</v>
      </c>
    </row>
    <row r="4477" spans="18:55" x14ac:dyDescent="0.25">
      <c r="R4477" s="258"/>
      <c r="U4477">
        <f>ROUND(IFERROR(SUM(T4477*(VLOOKUP(S4477,API!1:1048576,13,FALSE))),0),2)</f>
        <v>0</v>
      </c>
      <c r="V4477">
        <f>ROUND(SUMIF(Investionen!A4:A5200,S4477,Investionen!G4:G5200),2)</f>
        <v>0</v>
      </c>
      <c r="BA4477" s="53"/>
      <c r="BB4477" s="53">
        <f>ROUND(SUMIF(Transaktionen!A4:A5200,BA4477,Transaktionen!B4:B5200),8)</f>
        <v>0</v>
      </c>
      <c r="BC4477" s="53">
        <f>ROUND(IFERROR(SUM(BB4477*(VLOOKUP(BA4477,API!1:1048576,13,FALSE))),0),2)</f>
        <v>0</v>
      </c>
    </row>
    <row r="4478" spans="18:55" x14ac:dyDescent="0.25">
      <c r="R4478" s="258"/>
      <c r="U4478">
        <f>ROUND(IFERROR(SUM(T4478*(VLOOKUP(S4478,API!1:1048576,13,FALSE))),0),2)</f>
        <v>0</v>
      </c>
      <c r="V4478">
        <f>ROUND(SUMIF(Investionen!A4:A5200,S4478,Investionen!G4:G5200),2)</f>
        <v>0</v>
      </c>
      <c r="BA4478" s="53"/>
      <c r="BB4478" s="53">
        <f>ROUND(SUMIF(Transaktionen!A4:A5200,BA4478,Transaktionen!B4:B5200),8)</f>
        <v>0</v>
      </c>
      <c r="BC4478" s="53">
        <f>ROUND(IFERROR(SUM(BB4478*(VLOOKUP(BA4478,API!1:1048576,13,FALSE))),0),2)</f>
        <v>0</v>
      </c>
    </row>
    <row r="4479" spans="18:55" x14ac:dyDescent="0.25">
      <c r="R4479" s="258"/>
      <c r="U4479">
        <f>ROUND(IFERROR(SUM(T4479*(VLOOKUP(S4479,API!1:1048576,13,FALSE))),0),2)</f>
        <v>0</v>
      </c>
      <c r="V4479">
        <f>ROUND(SUMIF(Investionen!A4:A5200,S4479,Investionen!G4:G5200),2)</f>
        <v>0</v>
      </c>
      <c r="BA4479" s="53"/>
      <c r="BB4479" s="53">
        <f>ROUND(SUMIF(Transaktionen!A4:A5200,BA4479,Transaktionen!B4:B5200),8)</f>
        <v>0</v>
      </c>
      <c r="BC4479" s="53">
        <f>ROUND(IFERROR(SUM(BB4479*(VLOOKUP(BA4479,API!1:1048576,13,FALSE))),0),2)</f>
        <v>0</v>
      </c>
    </row>
    <row r="4480" spans="18:55" x14ac:dyDescent="0.25">
      <c r="R4480" s="258"/>
      <c r="U4480">
        <f>ROUND(IFERROR(SUM(T4480*(VLOOKUP(S4480,API!1:1048576,13,FALSE))),0),2)</f>
        <v>0</v>
      </c>
      <c r="V4480">
        <f>ROUND(SUMIF(Investionen!A4:A5200,S4480,Investionen!G4:G5200),2)</f>
        <v>0</v>
      </c>
      <c r="BA4480" s="53"/>
      <c r="BB4480" s="53">
        <f>ROUND(SUMIF(Transaktionen!A4:A5200,BA4480,Transaktionen!B4:B5200),8)</f>
        <v>0</v>
      </c>
      <c r="BC4480" s="53">
        <f>ROUND(IFERROR(SUM(BB4480*(VLOOKUP(BA4480,API!1:1048576,13,FALSE))),0),2)</f>
        <v>0</v>
      </c>
    </row>
    <row r="4481" spans="18:55" x14ac:dyDescent="0.25">
      <c r="R4481" s="258"/>
      <c r="U4481">
        <f>ROUND(IFERROR(SUM(T4481*(VLOOKUP(S4481,API!1:1048576,13,FALSE))),0),2)</f>
        <v>0</v>
      </c>
      <c r="V4481">
        <f>ROUND(SUMIF(Investionen!A4:A5200,S4481,Investionen!G4:G5200),2)</f>
        <v>0</v>
      </c>
      <c r="BA4481" s="53"/>
      <c r="BB4481" s="53">
        <f>ROUND(SUMIF(Transaktionen!A4:A5200,BA4481,Transaktionen!B4:B5200),8)</f>
        <v>0</v>
      </c>
      <c r="BC4481" s="53">
        <f>ROUND(IFERROR(SUM(BB4481*(VLOOKUP(BA4481,API!1:1048576,13,FALSE))),0),2)</f>
        <v>0</v>
      </c>
    </row>
    <row r="4482" spans="18:55" x14ac:dyDescent="0.25">
      <c r="R4482" s="258"/>
      <c r="U4482">
        <f>ROUND(IFERROR(SUM(T4482*(VLOOKUP(S4482,API!1:1048576,13,FALSE))),0),2)</f>
        <v>0</v>
      </c>
      <c r="V4482">
        <f>ROUND(SUMIF(Investionen!A4:A5200,S4482,Investionen!G4:G5200),2)</f>
        <v>0</v>
      </c>
      <c r="BA4482" s="53"/>
      <c r="BB4482" s="53">
        <f>ROUND(SUMIF(Transaktionen!A4:A5200,BA4482,Transaktionen!B4:B5200),8)</f>
        <v>0</v>
      </c>
      <c r="BC4482" s="53">
        <f>ROUND(IFERROR(SUM(BB4482*(VLOOKUP(BA4482,API!1:1048576,13,FALSE))),0),2)</f>
        <v>0</v>
      </c>
    </row>
    <row r="4483" spans="18:55" x14ac:dyDescent="0.25">
      <c r="R4483" s="258"/>
      <c r="U4483">
        <f>ROUND(IFERROR(SUM(T4483*(VLOOKUP(S4483,API!1:1048576,13,FALSE))),0),2)</f>
        <v>0</v>
      </c>
      <c r="V4483">
        <f>ROUND(SUMIF(Investionen!A4:A5200,S4483,Investionen!G4:G5200),2)</f>
        <v>0</v>
      </c>
      <c r="BA4483" s="53"/>
      <c r="BB4483" s="53">
        <f>ROUND(SUMIF(Transaktionen!A4:A5200,BA4483,Transaktionen!B4:B5200),8)</f>
        <v>0</v>
      </c>
      <c r="BC4483" s="53">
        <f>ROUND(IFERROR(SUM(BB4483*(VLOOKUP(BA4483,API!1:1048576,13,FALSE))),0),2)</f>
        <v>0</v>
      </c>
    </row>
    <row r="4484" spans="18:55" x14ac:dyDescent="0.25">
      <c r="R4484" s="258"/>
      <c r="U4484">
        <f>ROUND(IFERROR(SUM(T4484*(VLOOKUP(S4484,API!1:1048576,13,FALSE))),0),2)</f>
        <v>0</v>
      </c>
      <c r="V4484">
        <f>ROUND(SUMIF(Investionen!A4:A5200,S4484,Investionen!G4:G5200),2)</f>
        <v>0</v>
      </c>
      <c r="BA4484" s="53"/>
      <c r="BB4484" s="53">
        <f>ROUND(SUMIF(Transaktionen!A4:A5200,BA4484,Transaktionen!B4:B5200),8)</f>
        <v>0</v>
      </c>
      <c r="BC4484" s="53">
        <f>ROUND(IFERROR(SUM(BB4484*(VLOOKUP(BA4484,API!1:1048576,13,FALSE))),0),2)</f>
        <v>0</v>
      </c>
    </row>
    <row r="4485" spans="18:55" x14ac:dyDescent="0.25">
      <c r="R4485" s="258"/>
      <c r="U4485">
        <f>ROUND(IFERROR(SUM(T4485*(VLOOKUP(S4485,API!1:1048576,13,FALSE))),0),2)</f>
        <v>0</v>
      </c>
      <c r="V4485">
        <f>ROUND(SUMIF(Investionen!A4:A5200,S4485,Investionen!G4:G5200),2)</f>
        <v>0</v>
      </c>
      <c r="BA4485" s="53"/>
      <c r="BB4485" s="53">
        <f>ROUND(SUMIF(Transaktionen!A4:A5200,BA4485,Transaktionen!B4:B5200),8)</f>
        <v>0</v>
      </c>
      <c r="BC4485" s="53">
        <f>ROUND(IFERROR(SUM(BB4485*(VLOOKUP(BA4485,API!1:1048576,13,FALSE))),0),2)</f>
        <v>0</v>
      </c>
    </row>
    <row r="4486" spans="18:55" x14ac:dyDescent="0.25">
      <c r="R4486" s="258"/>
      <c r="U4486">
        <f>ROUND(IFERROR(SUM(T4486*(VLOOKUP(S4486,API!1:1048576,13,FALSE))),0),2)</f>
        <v>0</v>
      </c>
      <c r="V4486">
        <f>ROUND(SUMIF(Investionen!A4:A5200,S4486,Investionen!G4:G5200),2)</f>
        <v>0</v>
      </c>
      <c r="BA4486" s="53"/>
      <c r="BB4486" s="53">
        <f>ROUND(SUMIF(Transaktionen!A4:A5200,BA4486,Transaktionen!B4:B5200),8)</f>
        <v>0</v>
      </c>
      <c r="BC4486" s="53">
        <f>ROUND(IFERROR(SUM(BB4486*(VLOOKUP(BA4486,API!1:1048576,13,FALSE))),0),2)</f>
        <v>0</v>
      </c>
    </row>
    <row r="4487" spans="18:55" x14ac:dyDescent="0.25">
      <c r="R4487" s="258"/>
      <c r="U4487">
        <f>ROUND(IFERROR(SUM(T4487*(VLOOKUP(S4487,API!1:1048576,13,FALSE))),0),2)</f>
        <v>0</v>
      </c>
      <c r="V4487">
        <f>ROUND(SUMIF(Investionen!A4:A5200,S4487,Investionen!G4:G5200),2)</f>
        <v>0</v>
      </c>
      <c r="BA4487" s="53"/>
      <c r="BB4487" s="53">
        <f>ROUND(SUMIF(Transaktionen!A4:A5200,BA4487,Transaktionen!B4:B5200),8)</f>
        <v>0</v>
      </c>
      <c r="BC4487" s="53">
        <f>ROUND(IFERROR(SUM(BB4487*(VLOOKUP(BA4487,API!1:1048576,13,FALSE))),0),2)</f>
        <v>0</v>
      </c>
    </row>
    <row r="4488" spans="18:55" x14ac:dyDescent="0.25">
      <c r="R4488" s="258"/>
      <c r="U4488">
        <f>ROUND(IFERROR(SUM(T4488*(VLOOKUP(S4488,API!1:1048576,13,FALSE))),0),2)</f>
        <v>0</v>
      </c>
      <c r="V4488">
        <f>ROUND(SUMIF(Investionen!A4:A5200,S4488,Investionen!G4:G5200),2)</f>
        <v>0</v>
      </c>
      <c r="BA4488" s="53"/>
      <c r="BB4488" s="53">
        <f>ROUND(SUMIF(Transaktionen!A4:A5200,BA4488,Transaktionen!B4:B5200),8)</f>
        <v>0</v>
      </c>
      <c r="BC4488" s="53">
        <f>ROUND(IFERROR(SUM(BB4488*(VLOOKUP(BA4488,API!1:1048576,13,FALSE))),0),2)</f>
        <v>0</v>
      </c>
    </row>
    <row r="4489" spans="18:55" x14ac:dyDescent="0.25">
      <c r="R4489" s="258"/>
      <c r="U4489">
        <f>ROUND(IFERROR(SUM(T4489*(VLOOKUP(S4489,API!1:1048576,13,FALSE))),0),2)</f>
        <v>0</v>
      </c>
      <c r="V4489">
        <f>ROUND(SUMIF(Investionen!A4:A5200,S4489,Investionen!G4:G5200),2)</f>
        <v>0</v>
      </c>
      <c r="BA4489" s="53"/>
      <c r="BB4489" s="53">
        <f>ROUND(SUMIF(Transaktionen!A4:A5200,BA4489,Transaktionen!B4:B5200),8)</f>
        <v>0</v>
      </c>
      <c r="BC4489" s="53">
        <f>ROUND(IFERROR(SUM(BB4489*(VLOOKUP(BA4489,API!1:1048576,13,FALSE))),0),2)</f>
        <v>0</v>
      </c>
    </row>
    <row r="4490" spans="18:55" x14ac:dyDescent="0.25">
      <c r="R4490" s="258"/>
      <c r="U4490">
        <f>ROUND(IFERROR(SUM(T4490*(VLOOKUP(S4490,API!1:1048576,13,FALSE))),0),2)</f>
        <v>0</v>
      </c>
      <c r="V4490">
        <f>ROUND(SUMIF(Investionen!A4:A5200,S4490,Investionen!G4:G5200),2)</f>
        <v>0</v>
      </c>
      <c r="BA4490" s="53"/>
      <c r="BB4490" s="53">
        <f>ROUND(SUMIF(Transaktionen!A4:A5200,BA4490,Transaktionen!B4:B5200),8)</f>
        <v>0</v>
      </c>
      <c r="BC4490" s="53">
        <f>ROUND(IFERROR(SUM(BB4490*(VLOOKUP(BA4490,API!1:1048576,13,FALSE))),0),2)</f>
        <v>0</v>
      </c>
    </row>
    <row r="4491" spans="18:55" x14ac:dyDescent="0.25">
      <c r="R4491" s="258"/>
      <c r="U4491">
        <f>ROUND(IFERROR(SUM(T4491*(VLOOKUP(S4491,API!1:1048576,13,FALSE))),0),2)</f>
        <v>0</v>
      </c>
      <c r="V4491">
        <f>ROUND(SUMIF(Investionen!A4:A5200,S4491,Investionen!G4:G5200),2)</f>
        <v>0</v>
      </c>
      <c r="BA4491" s="53"/>
      <c r="BB4491" s="53">
        <f>ROUND(SUMIF(Transaktionen!A4:A5200,BA4491,Transaktionen!B4:B5200),8)</f>
        <v>0</v>
      </c>
      <c r="BC4491" s="53">
        <f>ROUND(IFERROR(SUM(BB4491*(VLOOKUP(BA4491,API!1:1048576,13,FALSE))),0),2)</f>
        <v>0</v>
      </c>
    </row>
    <row r="4492" spans="18:55" x14ac:dyDescent="0.25">
      <c r="R4492" s="258"/>
      <c r="U4492">
        <f>ROUND(IFERROR(SUM(T4492*(VLOOKUP(S4492,API!1:1048576,13,FALSE))),0),2)</f>
        <v>0</v>
      </c>
      <c r="V4492">
        <f>ROUND(SUMIF(Investionen!A4:A5200,S4492,Investionen!G4:G5200),2)</f>
        <v>0</v>
      </c>
      <c r="BA4492" s="53"/>
      <c r="BB4492" s="53">
        <f>ROUND(SUMIF(Transaktionen!A4:A5200,BA4492,Transaktionen!B4:B5200),8)</f>
        <v>0</v>
      </c>
      <c r="BC4492" s="53">
        <f>ROUND(IFERROR(SUM(BB4492*(VLOOKUP(BA4492,API!1:1048576,13,FALSE))),0),2)</f>
        <v>0</v>
      </c>
    </row>
    <row r="4493" spans="18:55" x14ac:dyDescent="0.25">
      <c r="R4493" s="258"/>
      <c r="U4493">
        <f>ROUND(IFERROR(SUM(T4493*(VLOOKUP(S4493,API!1:1048576,13,FALSE))),0),2)</f>
        <v>0</v>
      </c>
      <c r="V4493">
        <f>ROUND(SUMIF(Investionen!A4:A5200,S4493,Investionen!G4:G5200),2)</f>
        <v>0</v>
      </c>
      <c r="BA4493" s="53"/>
      <c r="BB4493" s="53">
        <f>ROUND(SUMIF(Transaktionen!A4:A5200,BA4493,Transaktionen!B4:B5200),8)</f>
        <v>0</v>
      </c>
      <c r="BC4493" s="53">
        <f>ROUND(IFERROR(SUM(BB4493*(VLOOKUP(BA4493,API!1:1048576,13,FALSE))),0),2)</f>
        <v>0</v>
      </c>
    </row>
    <row r="4494" spans="18:55" x14ac:dyDescent="0.25">
      <c r="R4494" s="258"/>
      <c r="U4494">
        <f>ROUND(IFERROR(SUM(T4494*(VLOOKUP(S4494,API!1:1048576,13,FALSE))),0),2)</f>
        <v>0</v>
      </c>
      <c r="V4494">
        <f>ROUND(SUMIF(Investionen!A4:A5200,S4494,Investionen!G4:G5200),2)</f>
        <v>0</v>
      </c>
      <c r="BA4494" s="53"/>
      <c r="BB4494" s="53">
        <f>ROUND(SUMIF(Transaktionen!A4:A5200,BA4494,Transaktionen!B4:B5200),8)</f>
        <v>0</v>
      </c>
      <c r="BC4494" s="53">
        <f>ROUND(IFERROR(SUM(BB4494*(VLOOKUP(BA4494,API!1:1048576,13,FALSE))),0),2)</f>
        <v>0</v>
      </c>
    </row>
    <row r="4495" spans="18:55" x14ac:dyDescent="0.25">
      <c r="R4495" s="258"/>
      <c r="U4495">
        <f>ROUND(IFERROR(SUM(T4495*(VLOOKUP(S4495,API!1:1048576,13,FALSE))),0),2)</f>
        <v>0</v>
      </c>
      <c r="V4495">
        <f>ROUND(SUMIF(Investionen!A4:A5200,S4495,Investionen!G4:G5200),2)</f>
        <v>0</v>
      </c>
      <c r="BA4495" s="53"/>
      <c r="BB4495" s="53">
        <f>ROUND(SUMIF(Transaktionen!A4:A5200,BA4495,Transaktionen!B4:B5200),8)</f>
        <v>0</v>
      </c>
      <c r="BC4495" s="53">
        <f>ROUND(IFERROR(SUM(BB4495*(VLOOKUP(BA4495,API!1:1048576,13,FALSE))),0),2)</f>
        <v>0</v>
      </c>
    </row>
    <row r="4496" spans="18:55" x14ac:dyDescent="0.25">
      <c r="R4496" s="258"/>
      <c r="U4496">
        <f>ROUND(IFERROR(SUM(T4496*(VLOOKUP(S4496,API!1:1048576,13,FALSE))),0),2)</f>
        <v>0</v>
      </c>
      <c r="V4496">
        <f>ROUND(SUMIF(Investionen!A4:A5200,S4496,Investionen!G4:G5200),2)</f>
        <v>0</v>
      </c>
      <c r="BA4496" s="53"/>
      <c r="BB4496" s="53">
        <f>ROUND(SUMIF(Transaktionen!A4:A5200,BA4496,Transaktionen!B4:B5200),8)</f>
        <v>0</v>
      </c>
      <c r="BC4496" s="53">
        <f>ROUND(IFERROR(SUM(BB4496*(VLOOKUP(BA4496,API!1:1048576,13,FALSE))),0),2)</f>
        <v>0</v>
      </c>
    </row>
    <row r="4497" spans="18:55" x14ac:dyDescent="0.25">
      <c r="R4497" s="258"/>
      <c r="U4497">
        <f>ROUND(IFERROR(SUM(T4497*(VLOOKUP(S4497,API!1:1048576,13,FALSE))),0),2)</f>
        <v>0</v>
      </c>
      <c r="V4497">
        <f>ROUND(SUMIF(Investionen!A4:A5200,S4497,Investionen!G4:G5200),2)</f>
        <v>0</v>
      </c>
      <c r="BA4497" s="53"/>
      <c r="BB4497" s="53">
        <f>ROUND(SUMIF(Transaktionen!A4:A5200,BA4497,Transaktionen!B4:B5200),8)</f>
        <v>0</v>
      </c>
      <c r="BC4497" s="53">
        <f>ROUND(IFERROR(SUM(BB4497*(VLOOKUP(BA4497,API!1:1048576,13,FALSE))),0),2)</f>
        <v>0</v>
      </c>
    </row>
    <row r="4498" spans="18:55" x14ac:dyDescent="0.25">
      <c r="R4498" s="258"/>
      <c r="U4498">
        <f>ROUND(IFERROR(SUM(T4498*(VLOOKUP(S4498,API!1:1048576,13,FALSE))),0),2)</f>
        <v>0</v>
      </c>
      <c r="V4498">
        <f>ROUND(SUMIF(Investionen!A4:A5200,S4498,Investionen!G4:G5200),2)</f>
        <v>0</v>
      </c>
      <c r="BA4498" s="53"/>
      <c r="BB4498" s="53">
        <f>ROUND(SUMIF(Transaktionen!A4:A5200,BA4498,Transaktionen!B4:B5200),8)</f>
        <v>0</v>
      </c>
      <c r="BC4498" s="53">
        <f>ROUND(IFERROR(SUM(BB4498*(VLOOKUP(BA4498,API!1:1048576,13,FALSE))),0),2)</f>
        <v>0</v>
      </c>
    </row>
    <row r="4499" spans="18:55" x14ac:dyDescent="0.25">
      <c r="R4499" s="258"/>
      <c r="U4499">
        <f>ROUND(IFERROR(SUM(T4499*(VLOOKUP(S4499,API!1:1048576,13,FALSE))),0),2)</f>
        <v>0</v>
      </c>
      <c r="V4499">
        <f>ROUND(SUMIF(Investionen!A4:A5200,S4499,Investionen!G4:G5200),2)</f>
        <v>0</v>
      </c>
      <c r="BA4499" s="53"/>
      <c r="BB4499" s="53">
        <f>ROUND(SUMIF(Transaktionen!A4:A5200,BA4499,Transaktionen!B4:B5200),8)</f>
        <v>0</v>
      </c>
      <c r="BC4499" s="53">
        <f>ROUND(IFERROR(SUM(BB4499*(VLOOKUP(BA4499,API!1:1048576,13,FALSE))),0),2)</f>
        <v>0</v>
      </c>
    </row>
    <row r="4500" spans="18:55" x14ac:dyDescent="0.25">
      <c r="R4500" s="258"/>
      <c r="U4500">
        <f>ROUND(IFERROR(SUM(T4500*(VLOOKUP(S4500,API!1:1048576,13,FALSE))),0),2)</f>
        <v>0</v>
      </c>
      <c r="V4500">
        <f>ROUND(SUMIF(Investionen!A4:A5200,S4500,Investionen!G4:G5200),2)</f>
        <v>0</v>
      </c>
      <c r="BA4500" s="53"/>
      <c r="BB4500" s="53">
        <f>ROUND(SUMIF(Transaktionen!A4:A5200,BA4500,Transaktionen!B4:B5200),8)</f>
        <v>0</v>
      </c>
      <c r="BC4500" s="53">
        <f>ROUND(IFERROR(SUM(BB4500*(VLOOKUP(BA4500,API!1:1048576,13,FALSE))),0),2)</f>
        <v>0</v>
      </c>
    </row>
    <row r="4501" spans="18:55" x14ac:dyDescent="0.25">
      <c r="R4501" s="258"/>
      <c r="U4501">
        <f>ROUND(IFERROR(SUM(T4501*(VLOOKUP(S4501,API!1:1048576,13,FALSE))),0),2)</f>
        <v>0</v>
      </c>
      <c r="V4501">
        <f>ROUND(SUMIF(Investionen!A4:A5200,S4501,Investionen!G4:G5200),2)</f>
        <v>0</v>
      </c>
      <c r="BA4501" s="53"/>
      <c r="BB4501" s="53">
        <f>ROUND(SUMIF(Transaktionen!A4:A5200,BA4501,Transaktionen!B4:B5200),8)</f>
        <v>0</v>
      </c>
      <c r="BC4501" s="53">
        <f>ROUND(IFERROR(SUM(BB4501*(VLOOKUP(BA4501,API!1:1048576,13,FALSE))),0),2)</f>
        <v>0</v>
      </c>
    </row>
    <row r="4502" spans="18:55" x14ac:dyDescent="0.25">
      <c r="R4502" s="258"/>
      <c r="U4502">
        <f>ROUND(IFERROR(SUM(T4502*(VLOOKUP(S4502,API!1:1048576,13,FALSE))),0),2)</f>
        <v>0</v>
      </c>
      <c r="V4502">
        <f>ROUND(SUMIF(Investionen!A4:A5200,S4502,Investionen!G4:G5200),2)</f>
        <v>0</v>
      </c>
      <c r="BA4502" s="53"/>
      <c r="BB4502" s="53">
        <f>ROUND(SUMIF(Transaktionen!A4:A5200,BA4502,Transaktionen!B4:B5200),8)</f>
        <v>0</v>
      </c>
      <c r="BC4502" s="53">
        <f>ROUND(IFERROR(SUM(BB4502*(VLOOKUP(BA4502,API!1:1048576,13,FALSE))),0),2)</f>
        <v>0</v>
      </c>
    </row>
    <row r="4503" spans="18:55" x14ac:dyDescent="0.25">
      <c r="R4503" s="258"/>
      <c r="U4503">
        <f>ROUND(IFERROR(SUM(T4503*(VLOOKUP(S4503,API!1:1048576,13,FALSE))),0),2)</f>
        <v>0</v>
      </c>
      <c r="V4503">
        <f>ROUND(SUMIF(Investionen!A4:A5200,S4503,Investionen!G4:G5200),2)</f>
        <v>0</v>
      </c>
      <c r="BA4503" s="53"/>
      <c r="BB4503" s="53">
        <f>ROUND(SUMIF(Transaktionen!A4:A5200,BA4503,Transaktionen!B4:B5200),8)</f>
        <v>0</v>
      </c>
      <c r="BC4503" s="53">
        <f>ROUND(IFERROR(SUM(BB4503*(VLOOKUP(BA4503,API!1:1048576,13,FALSE))),0),2)</f>
        <v>0</v>
      </c>
    </row>
    <row r="4504" spans="18:55" x14ac:dyDescent="0.25">
      <c r="R4504" s="258"/>
      <c r="U4504">
        <f>ROUND(IFERROR(SUM(T4504*(VLOOKUP(S4504,API!1:1048576,13,FALSE))),0),2)</f>
        <v>0</v>
      </c>
      <c r="V4504">
        <f>ROUND(SUMIF(Investionen!A4:A5200,S4504,Investionen!G4:G5200),2)</f>
        <v>0</v>
      </c>
      <c r="BA4504" s="53"/>
      <c r="BB4504" s="53">
        <f>ROUND(SUMIF(Transaktionen!A4:A5200,BA4504,Transaktionen!B4:B5200),8)</f>
        <v>0</v>
      </c>
      <c r="BC4504" s="53">
        <f>ROUND(IFERROR(SUM(BB4504*(VLOOKUP(BA4504,API!1:1048576,13,FALSE))),0),2)</f>
        <v>0</v>
      </c>
    </row>
    <row r="4505" spans="18:55" x14ac:dyDescent="0.25">
      <c r="R4505" s="258"/>
      <c r="U4505">
        <f>ROUND(IFERROR(SUM(T4505*(VLOOKUP(S4505,API!1:1048576,13,FALSE))),0),2)</f>
        <v>0</v>
      </c>
      <c r="V4505">
        <f>ROUND(SUMIF(Investionen!A4:A5200,S4505,Investionen!G4:G5200),2)</f>
        <v>0</v>
      </c>
      <c r="BA4505" s="53"/>
      <c r="BB4505" s="53">
        <f>ROUND(SUMIF(Transaktionen!A4:A5200,BA4505,Transaktionen!B4:B5200),8)</f>
        <v>0</v>
      </c>
      <c r="BC4505" s="53">
        <f>ROUND(IFERROR(SUM(BB4505*(VLOOKUP(BA4505,API!1:1048576,13,FALSE))),0),2)</f>
        <v>0</v>
      </c>
    </row>
    <row r="4506" spans="18:55" x14ac:dyDescent="0.25">
      <c r="R4506" s="258"/>
      <c r="U4506">
        <f>ROUND(IFERROR(SUM(T4506*(VLOOKUP(S4506,API!1:1048576,13,FALSE))),0),2)</f>
        <v>0</v>
      </c>
      <c r="V4506">
        <f>ROUND(SUMIF(Investionen!A4:A5200,S4506,Investionen!G4:G5200),2)</f>
        <v>0</v>
      </c>
      <c r="BA4506" s="53"/>
      <c r="BB4506" s="53">
        <f>ROUND(SUMIF(Transaktionen!A4:A5200,BA4506,Transaktionen!B4:B5200),8)</f>
        <v>0</v>
      </c>
      <c r="BC4506" s="53">
        <f>ROUND(IFERROR(SUM(BB4506*(VLOOKUP(BA4506,API!1:1048576,13,FALSE))),0),2)</f>
        <v>0</v>
      </c>
    </row>
    <row r="4507" spans="18:55" x14ac:dyDescent="0.25">
      <c r="R4507" s="258"/>
      <c r="U4507">
        <f>ROUND(IFERROR(SUM(T4507*(VLOOKUP(S4507,API!1:1048576,13,FALSE))),0),2)</f>
        <v>0</v>
      </c>
      <c r="V4507">
        <f>ROUND(SUMIF(Investionen!A4:A5200,S4507,Investionen!G4:G5200),2)</f>
        <v>0</v>
      </c>
      <c r="BA4507" s="53"/>
      <c r="BB4507" s="53">
        <f>ROUND(SUMIF(Transaktionen!A4:A5200,BA4507,Transaktionen!B4:B5200),8)</f>
        <v>0</v>
      </c>
      <c r="BC4507" s="53">
        <f>ROUND(IFERROR(SUM(BB4507*(VLOOKUP(BA4507,API!1:1048576,13,FALSE))),0),2)</f>
        <v>0</v>
      </c>
    </row>
    <row r="4508" spans="18:55" x14ac:dyDescent="0.25">
      <c r="R4508" s="258"/>
      <c r="U4508">
        <f>ROUND(IFERROR(SUM(T4508*(VLOOKUP(S4508,API!1:1048576,13,FALSE))),0),2)</f>
        <v>0</v>
      </c>
      <c r="V4508">
        <f>ROUND(SUMIF(Investionen!A4:A5200,S4508,Investionen!G4:G5200),2)</f>
        <v>0</v>
      </c>
      <c r="BA4508" s="53"/>
      <c r="BB4508" s="53">
        <f>ROUND(SUMIF(Transaktionen!A4:A5200,BA4508,Transaktionen!B4:B5200),8)</f>
        <v>0</v>
      </c>
      <c r="BC4508" s="53">
        <f>ROUND(IFERROR(SUM(BB4508*(VLOOKUP(BA4508,API!1:1048576,13,FALSE))),0),2)</f>
        <v>0</v>
      </c>
    </row>
    <row r="4509" spans="18:55" x14ac:dyDescent="0.25">
      <c r="R4509" s="258"/>
      <c r="U4509">
        <f>ROUND(IFERROR(SUM(T4509*(VLOOKUP(S4509,API!1:1048576,13,FALSE))),0),2)</f>
        <v>0</v>
      </c>
      <c r="V4509">
        <f>ROUND(SUMIF(Investionen!A4:A5200,S4509,Investionen!G4:G5200),2)</f>
        <v>0</v>
      </c>
      <c r="BA4509" s="53"/>
      <c r="BB4509" s="53">
        <f>ROUND(SUMIF(Transaktionen!A4:A5200,BA4509,Transaktionen!B4:B5200),8)</f>
        <v>0</v>
      </c>
      <c r="BC4509" s="53">
        <f>ROUND(IFERROR(SUM(BB4509*(VLOOKUP(BA4509,API!1:1048576,13,FALSE))),0),2)</f>
        <v>0</v>
      </c>
    </row>
    <row r="4510" spans="18:55" x14ac:dyDescent="0.25">
      <c r="R4510" s="258"/>
      <c r="U4510">
        <f>ROUND(IFERROR(SUM(T4510*(VLOOKUP(S4510,API!1:1048576,13,FALSE))),0),2)</f>
        <v>0</v>
      </c>
      <c r="V4510">
        <f>ROUND(SUMIF(Investionen!A4:A5200,S4510,Investionen!G4:G5200),2)</f>
        <v>0</v>
      </c>
      <c r="BA4510" s="53"/>
      <c r="BB4510" s="53">
        <f>ROUND(SUMIF(Transaktionen!A4:A5200,BA4510,Transaktionen!B4:B5200),8)</f>
        <v>0</v>
      </c>
      <c r="BC4510" s="53">
        <f>ROUND(IFERROR(SUM(BB4510*(VLOOKUP(BA4510,API!1:1048576,13,FALSE))),0),2)</f>
        <v>0</v>
      </c>
    </row>
    <row r="4511" spans="18:55" x14ac:dyDescent="0.25">
      <c r="R4511" s="258"/>
      <c r="U4511">
        <f>ROUND(IFERROR(SUM(T4511*(VLOOKUP(S4511,API!1:1048576,13,FALSE))),0),2)</f>
        <v>0</v>
      </c>
      <c r="V4511">
        <f>ROUND(SUMIF(Investionen!A4:A5200,S4511,Investionen!G4:G5200),2)</f>
        <v>0</v>
      </c>
      <c r="BA4511" s="53"/>
      <c r="BB4511" s="53">
        <f>ROUND(SUMIF(Transaktionen!A4:A5200,BA4511,Transaktionen!B4:B5200),8)</f>
        <v>0</v>
      </c>
      <c r="BC4511" s="53">
        <f>ROUND(IFERROR(SUM(BB4511*(VLOOKUP(BA4511,API!1:1048576,13,FALSE))),0),2)</f>
        <v>0</v>
      </c>
    </row>
    <row r="4512" spans="18:55" x14ac:dyDescent="0.25">
      <c r="R4512" s="258"/>
      <c r="U4512">
        <f>ROUND(IFERROR(SUM(T4512*(VLOOKUP(S4512,API!1:1048576,13,FALSE))),0),2)</f>
        <v>0</v>
      </c>
      <c r="V4512">
        <f>ROUND(SUMIF(Investionen!A4:A5200,S4512,Investionen!G4:G5200),2)</f>
        <v>0</v>
      </c>
      <c r="BA4512" s="53"/>
      <c r="BB4512" s="53">
        <f>ROUND(SUMIF(Transaktionen!A4:A5200,BA4512,Transaktionen!B4:B5200),8)</f>
        <v>0</v>
      </c>
      <c r="BC4512" s="53">
        <f>ROUND(IFERROR(SUM(BB4512*(VLOOKUP(BA4512,API!1:1048576,13,FALSE))),0),2)</f>
        <v>0</v>
      </c>
    </row>
    <row r="4513" spans="18:55" x14ac:dyDescent="0.25">
      <c r="R4513" s="258"/>
      <c r="U4513">
        <f>ROUND(IFERROR(SUM(T4513*(VLOOKUP(S4513,API!1:1048576,13,FALSE))),0),2)</f>
        <v>0</v>
      </c>
      <c r="V4513">
        <f>ROUND(SUMIF(Investionen!A4:A5200,S4513,Investionen!G4:G5200),2)</f>
        <v>0</v>
      </c>
      <c r="BA4513" s="53"/>
      <c r="BB4513" s="53">
        <f>ROUND(SUMIF(Transaktionen!A4:A5200,BA4513,Transaktionen!B4:B5200),8)</f>
        <v>0</v>
      </c>
      <c r="BC4513" s="53">
        <f>ROUND(IFERROR(SUM(BB4513*(VLOOKUP(BA4513,API!1:1048576,13,FALSE))),0),2)</f>
        <v>0</v>
      </c>
    </row>
    <row r="4514" spans="18:55" x14ac:dyDescent="0.25">
      <c r="R4514" s="258"/>
      <c r="U4514">
        <f>ROUND(IFERROR(SUM(T4514*(VLOOKUP(S4514,API!1:1048576,13,FALSE))),0),2)</f>
        <v>0</v>
      </c>
      <c r="V4514">
        <f>ROUND(SUMIF(Investionen!A4:A5200,S4514,Investionen!G4:G5200),2)</f>
        <v>0</v>
      </c>
      <c r="BA4514" s="53"/>
      <c r="BB4514" s="53">
        <f>ROUND(SUMIF(Transaktionen!A4:A5200,BA4514,Transaktionen!B4:B5200),8)</f>
        <v>0</v>
      </c>
      <c r="BC4514" s="53">
        <f>ROUND(IFERROR(SUM(BB4514*(VLOOKUP(BA4514,API!1:1048576,13,FALSE))),0),2)</f>
        <v>0</v>
      </c>
    </row>
    <row r="4515" spans="18:55" x14ac:dyDescent="0.25">
      <c r="R4515" s="258"/>
      <c r="U4515">
        <f>ROUND(IFERROR(SUM(T4515*(VLOOKUP(S4515,API!1:1048576,13,FALSE))),0),2)</f>
        <v>0</v>
      </c>
      <c r="V4515">
        <f>ROUND(SUMIF(Investionen!A4:A5200,S4515,Investionen!G4:G5200),2)</f>
        <v>0</v>
      </c>
      <c r="BA4515" s="53"/>
      <c r="BB4515" s="53">
        <f>ROUND(SUMIF(Transaktionen!A4:A5200,BA4515,Transaktionen!B4:B5200),8)</f>
        <v>0</v>
      </c>
      <c r="BC4515" s="53">
        <f>ROUND(IFERROR(SUM(BB4515*(VLOOKUP(BA4515,API!1:1048576,13,FALSE))),0),2)</f>
        <v>0</v>
      </c>
    </row>
    <row r="4516" spans="18:55" x14ac:dyDescent="0.25">
      <c r="R4516" s="258"/>
      <c r="U4516">
        <f>ROUND(IFERROR(SUM(T4516*(VLOOKUP(S4516,API!1:1048576,13,FALSE))),0),2)</f>
        <v>0</v>
      </c>
      <c r="V4516">
        <f>ROUND(SUMIF(Investionen!A4:A5200,S4516,Investionen!G4:G5200),2)</f>
        <v>0</v>
      </c>
      <c r="BA4516" s="53"/>
      <c r="BB4516" s="53">
        <f>ROUND(SUMIF(Transaktionen!A4:A5200,BA4516,Transaktionen!B4:B5200),8)</f>
        <v>0</v>
      </c>
      <c r="BC4516" s="53">
        <f>ROUND(IFERROR(SUM(BB4516*(VLOOKUP(BA4516,API!1:1048576,13,FALSE))),0),2)</f>
        <v>0</v>
      </c>
    </row>
    <row r="4517" spans="18:55" x14ac:dyDescent="0.25">
      <c r="R4517" s="258"/>
      <c r="U4517">
        <f>ROUND(IFERROR(SUM(T4517*(VLOOKUP(S4517,API!1:1048576,13,FALSE))),0),2)</f>
        <v>0</v>
      </c>
      <c r="V4517">
        <f>ROUND(SUMIF(Investionen!A4:A5200,S4517,Investionen!G4:G5200),2)</f>
        <v>0</v>
      </c>
      <c r="BA4517" s="53"/>
      <c r="BB4517" s="53">
        <f>ROUND(SUMIF(Transaktionen!A4:A5200,BA4517,Transaktionen!B4:B5200),8)</f>
        <v>0</v>
      </c>
      <c r="BC4517" s="53">
        <f>ROUND(IFERROR(SUM(BB4517*(VLOOKUP(BA4517,API!1:1048576,13,FALSE))),0),2)</f>
        <v>0</v>
      </c>
    </row>
    <row r="4518" spans="18:55" x14ac:dyDescent="0.25">
      <c r="R4518" s="258"/>
      <c r="U4518">
        <f>ROUND(IFERROR(SUM(T4518*(VLOOKUP(S4518,API!1:1048576,13,FALSE))),0),2)</f>
        <v>0</v>
      </c>
      <c r="V4518">
        <f>ROUND(SUMIF(Investionen!A4:A5200,S4518,Investionen!G4:G5200),2)</f>
        <v>0</v>
      </c>
      <c r="BA4518" s="53"/>
      <c r="BB4518" s="53">
        <f>ROUND(SUMIF(Transaktionen!A4:A5200,BA4518,Transaktionen!B4:B5200),8)</f>
        <v>0</v>
      </c>
      <c r="BC4518" s="53">
        <f>ROUND(IFERROR(SUM(BB4518*(VLOOKUP(BA4518,API!1:1048576,13,FALSE))),0),2)</f>
        <v>0</v>
      </c>
    </row>
    <row r="4519" spans="18:55" x14ac:dyDescent="0.25">
      <c r="R4519" s="258"/>
      <c r="U4519">
        <f>ROUND(IFERROR(SUM(T4519*(VLOOKUP(S4519,API!1:1048576,13,FALSE))),0),2)</f>
        <v>0</v>
      </c>
      <c r="V4519">
        <f>ROUND(SUMIF(Investionen!A4:A5200,S4519,Investionen!G4:G5200),2)</f>
        <v>0</v>
      </c>
      <c r="BA4519" s="53"/>
      <c r="BB4519" s="53">
        <f>ROUND(SUMIF(Transaktionen!A4:A5200,BA4519,Transaktionen!B4:B5200),8)</f>
        <v>0</v>
      </c>
      <c r="BC4519" s="53">
        <f>ROUND(IFERROR(SUM(BB4519*(VLOOKUP(BA4519,API!1:1048576,13,FALSE))),0),2)</f>
        <v>0</v>
      </c>
    </row>
    <row r="4520" spans="18:55" x14ac:dyDescent="0.25">
      <c r="R4520" s="258"/>
      <c r="U4520">
        <f>ROUND(IFERROR(SUM(T4520*(VLOOKUP(S4520,API!1:1048576,13,FALSE))),0),2)</f>
        <v>0</v>
      </c>
      <c r="V4520">
        <f>ROUND(SUMIF(Investionen!A4:A5200,S4520,Investionen!G4:G5200),2)</f>
        <v>0</v>
      </c>
      <c r="BA4520" s="53"/>
      <c r="BB4520" s="53">
        <f>ROUND(SUMIF(Transaktionen!A4:A5200,BA4520,Transaktionen!B4:B5200),8)</f>
        <v>0</v>
      </c>
      <c r="BC4520" s="53">
        <f>ROUND(IFERROR(SUM(BB4520*(VLOOKUP(BA4520,API!1:1048576,13,FALSE))),0),2)</f>
        <v>0</v>
      </c>
    </row>
    <row r="4521" spans="18:55" x14ac:dyDescent="0.25">
      <c r="R4521" s="258"/>
      <c r="U4521">
        <f>ROUND(IFERROR(SUM(T4521*(VLOOKUP(S4521,API!1:1048576,13,FALSE))),0),2)</f>
        <v>0</v>
      </c>
      <c r="V4521">
        <f>ROUND(SUMIF(Investionen!A4:A5200,S4521,Investionen!G4:G5200),2)</f>
        <v>0</v>
      </c>
      <c r="BA4521" s="53"/>
      <c r="BB4521" s="53">
        <f>ROUND(SUMIF(Transaktionen!A4:A5200,BA4521,Transaktionen!B4:B5200),8)</f>
        <v>0</v>
      </c>
      <c r="BC4521" s="53">
        <f>ROUND(IFERROR(SUM(BB4521*(VLOOKUP(BA4521,API!1:1048576,13,FALSE))),0),2)</f>
        <v>0</v>
      </c>
    </row>
    <row r="4522" spans="18:55" x14ac:dyDescent="0.25">
      <c r="R4522" s="258"/>
      <c r="U4522">
        <f>ROUND(IFERROR(SUM(T4522*(VLOOKUP(S4522,API!1:1048576,13,FALSE))),0),2)</f>
        <v>0</v>
      </c>
      <c r="V4522">
        <f>ROUND(SUMIF(Investionen!A4:A5200,S4522,Investionen!G4:G5200),2)</f>
        <v>0</v>
      </c>
      <c r="BA4522" s="53"/>
      <c r="BB4522" s="53">
        <f>ROUND(SUMIF(Transaktionen!A4:A5200,BA4522,Transaktionen!B4:B5200),8)</f>
        <v>0</v>
      </c>
      <c r="BC4522" s="53">
        <f>ROUND(IFERROR(SUM(BB4522*(VLOOKUP(BA4522,API!1:1048576,13,FALSE))),0),2)</f>
        <v>0</v>
      </c>
    </row>
    <row r="4523" spans="18:55" x14ac:dyDescent="0.25">
      <c r="R4523" s="258"/>
      <c r="U4523">
        <f>ROUND(IFERROR(SUM(T4523*(VLOOKUP(S4523,API!1:1048576,13,FALSE))),0),2)</f>
        <v>0</v>
      </c>
      <c r="V4523">
        <f>ROUND(SUMIF(Investionen!A4:A5200,S4523,Investionen!G4:G5200),2)</f>
        <v>0</v>
      </c>
      <c r="BA4523" s="53"/>
      <c r="BB4523" s="53">
        <f>ROUND(SUMIF(Transaktionen!A4:A5200,BA4523,Transaktionen!B4:B5200),8)</f>
        <v>0</v>
      </c>
      <c r="BC4523" s="53">
        <f>ROUND(IFERROR(SUM(BB4523*(VLOOKUP(BA4523,API!1:1048576,13,FALSE))),0),2)</f>
        <v>0</v>
      </c>
    </row>
    <row r="4524" spans="18:55" x14ac:dyDescent="0.25">
      <c r="R4524" s="258"/>
      <c r="U4524">
        <f>ROUND(IFERROR(SUM(T4524*(VLOOKUP(S4524,API!1:1048576,13,FALSE))),0),2)</f>
        <v>0</v>
      </c>
      <c r="V4524">
        <f>ROUND(SUMIF(Investionen!A4:A5200,S4524,Investionen!G4:G5200),2)</f>
        <v>0</v>
      </c>
      <c r="BA4524" s="53"/>
      <c r="BB4524" s="53">
        <f>ROUND(SUMIF(Transaktionen!A4:A5200,BA4524,Transaktionen!B4:B5200),8)</f>
        <v>0</v>
      </c>
      <c r="BC4524" s="53">
        <f>ROUND(IFERROR(SUM(BB4524*(VLOOKUP(BA4524,API!1:1048576,13,FALSE))),0),2)</f>
        <v>0</v>
      </c>
    </row>
    <row r="4525" spans="18:55" x14ac:dyDescent="0.25">
      <c r="R4525" s="258"/>
      <c r="U4525">
        <f>ROUND(IFERROR(SUM(T4525*(VLOOKUP(S4525,API!1:1048576,13,FALSE))),0),2)</f>
        <v>0</v>
      </c>
      <c r="V4525">
        <f>ROUND(SUMIF(Investionen!A4:A5200,S4525,Investionen!G4:G5200),2)</f>
        <v>0</v>
      </c>
      <c r="BA4525" s="53"/>
      <c r="BB4525" s="53">
        <f>ROUND(SUMIF(Transaktionen!A4:A5200,BA4525,Transaktionen!B4:B5200),8)</f>
        <v>0</v>
      </c>
      <c r="BC4525" s="53">
        <f>ROUND(IFERROR(SUM(BB4525*(VLOOKUP(BA4525,API!1:1048576,13,FALSE))),0),2)</f>
        <v>0</v>
      </c>
    </row>
    <row r="4526" spans="18:55" x14ac:dyDescent="0.25">
      <c r="R4526" s="258"/>
      <c r="U4526">
        <f>ROUND(IFERROR(SUM(T4526*(VLOOKUP(S4526,API!1:1048576,13,FALSE))),0),2)</f>
        <v>0</v>
      </c>
      <c r="V4526">
        <f>ROUND(SUMIF(Investionen!A4:A5200,S4526,Investionen!G4:G5200),2)</f>
        <v>0</v>
      </c>
      <c r="BA4526" s="53"/>
      <c r="BB4526" s="53">
        <f>ROUND(SUMIF(Transaktionen!A4:A5200,BA4526,Transaktionen!B4:B5200),8)</f>
        <v>0</v>
      </c>
      <c r="BC4526" s="53">
        <f>ROUND(IFERROR(SUM(BB4526*(VLOOKUP(BA4526,API!1:1048576,13,FALSE))),0),2)</f>
        <v>0</v>
      </c>
    </row>
    <row r="4527" spans="18:55" x14ac:dyDescent="0.25">
      <c r="R4527" s="258"/>
      <c r="U4527">
        <f>ROUND(IFERROR(SUM(T4527*(VLOOKUP(S4527,API!1:1048576,13,FALSE))),0),2)</f>
        <v>0</v>
      </c>
      <c r="V4527">
        <f>ROUND(SUMIF(Investionen!A4:A5200,S4527,Investionen!G4:G5200),2)</f>
        <v>0</v>
      </c>
      <c r="BA4527" s="53"/>
      <c r="BB4527" s="53">
        <f>ROUND(SUMIF(Transaktionen!A4:A5200,BA4527,Transaktionen!B4:B5200),8)</f>
        <v>0</v>
      </c>
      <c r="BC4527" s="53">
        <f>ROUND(IFERROR(SUM(BB4527*(VLOOKUP(BA4527,API!1:1048576,13,FALSE))),0),2)</f>
        <v>0</v>
      </c>
    </row>
    <row r="4528" spans="18:55" x14ac:dyDescent="0.25">
      <c r="R4528" s="258"/>
      <c r="U4528">
        <f>ROUND(IFERROR(SUM(T4528*(VLOOKUP(S4528,API!1:1048576,13,FALSE))),0),2)</f>
        <v>0</v>
      </c>
      <c r="V4528">
        <f>ROUND(SUMIF(Investionen!A4:A5200,S4528,Investionen!G4:G5200),2)</f>
        <v>0</v>
      </c>
      <c r="BA4528" s="53"/>
      <c r="BB4528" s="53">
        <f>ROUND(SUMIF(Transaktionen!A4:A5200,BA4528,Transaktionen!B4:B5200),8)</f>
        <v>0</v>
      </c>
      <c r="BC4528" s="53">
        <f>ROUND(IFERROR(SUM(BB4528*(VLOOKUP(BA4528,API!1:1048576,13,FALSE))),0),2)</f>
        <v>0</v>
      </c>
    </row>
    <row r="4529" spans="18:55" x14ac:dyDescent="0.25">
      <c r="R4529" s="258"/>
      <c r="U4529">
        <f>ROUND(IFERROR(SUM(T4529*(VLOOKUP(S4529,API!1:1048576,13,FALSE))),0),2)</f>
        <v>0</v>
      </c>
      <c r="V4529">
        <f>ROUND(SUMIF(Investionen!A4:A5200,S4529,Investionen!G4:G5200),2)</f>
        <v>0</v>
      </c>
      <c r="BA4529" s="53"/>
      <c r="BB4529" s="53">
        <f>ROUND(SUMIF(Transaktionen!A4:A5200,BA4529,Transaktionen!B4:B5200),8)</f>
        <v>0</v>
      </c>
      <c r="BC4529" s="53">
        <f>ROUND(IFERROR(SUM(BB4529*(VLOOKUP(BA4529,API!1:1048576,13,FALSE))),0),2)</f>
        <v>0</v>
      </c>
    </row>
    <row r="4530" spans="18:55" x14ac:dyDescent="0.25">
      <c r="R4530" s="258"/>
      <c r="U4530">
        <f>ROUND(IFERROR(SUM(T4530*(VLOOKUP(S4530,API!1:1048576,13,FALSE))),0),2)</f>
        <v>0</v>
      </c>
      <c r="V4530">
        <f>ROUND(SUMIF(Investionen!A4:A5200,S4530,Investionen!G4:G5200),2)</f>
        <v>0</v>
      </c>
      <c r="BA4530" s="53"/>
      <c r="BB4530" s="53">
        <f>ROUND(SUMIF(Transaktionen!A4:A5200,BA4530,Transaktionen!B4:B5200),8)</f>
        <v>0</v>
      </c>
      <c r="BC4530" s="53">
        <f>ROUND(IFERROR(SUM(BB4530*(VLOOKUP(BA4530,API!1:1048576,13,FALSE))),0),2)</f>
        <v>0</v>
      </c>
    </row>
    <row r="4531" spans="18:55" x14ac:dyDescent="0.25">
      <c r="R4531" s="258"/>
      <c r="U4531">
        <f>ROUND(IFERROR(SUM(T4531*(VLOOKUP(S4531,API!1:1048576,13,FALSE))),0),2)</f>
        <v>0</v>
      </c>
      <c r="V4531">
        <f>ROUND(SUMIF(Investionen!A4:A5200,S4531,Investionen!G4:G5200),2)</f>
        <v>0</v>
      </c>
      <c r="BA4531" s="53"/>
      <c r="BB4531" s="53">
        <f>ROUND(SUMIF(Transaktionen!A4:A5200,BA4531,Transaktionen!B4:B5200),8)</f>
        <v>0</v>
      </c>
      <c r="BC4531" s="53">
        <f>ROUND(IFERROR(SUM(BB4531*(VLOOKUP(BA4531,API!1:1048576,13,FALSE))),0),2)</f>
        <v>0</v>
      </c>
    </row>
    <row r="4532" spans="18:55" x14ac:dyDescent="0.25">
      <c r="R4532" s="258"/>
      <c r="U4532">
        <f>ROUND(IFERROR(SUM(T4532*(VLOOKUP(S4532,API!1:1048576,13,FALSE))),0),2)</f>
        <v>0</v>
      </c>
      <c r="V4532">
        <f>ROUND(SUMIF(Investionen!A4:A5200,S4532,Investionen!G4:G5200),2)</f>
        <v>0</v>
      </c>
      <c r="BA4532" s="53"/>
      <c r="BB4532" s="53">
        <f>ROUND(SUMIF(Transaktionen!A4:A5200,BA4532,Transaktionen!B4:B5200),8)</f>
        <v>0</v>
      </c>
      <c r="BC4532" s="53">
        <f>ROUND(IFERROR(SUM(BB4532*(VLOOKUP(BA4532,API!1:1048576,13,FALSE))),0),2)</f>
        <v>0</v>
      </c>
    </row>
    <row r="4533" spans="18:55" x14ac:dyDescent="0.25">
      <c r="R4533" s="258"/>
      <c r="U4533">
        <f>ROUND(IFERROR(SUM(T4533*(VLOOKUP(S4533,API!1:1048576,13,FALSE))),0),2)</f>
        <v>0</v>
      </c>
      <c r="V4533">
        <f>ROUND(SUMIF(Investionen!A4:A5200,S4533,Investionen!G4:G5200),2)</f>
        <v>0</v>
      </c>
      <c r="BA4533" s="53"/>
      <c r="BB4533" s="53">
        <f>ROUND(SUMIF(Transaktionen!A4:A5200,BA4533,Transaktionen!B4:B5200),8)</f>
        <v>0</v>
      </c>
      <c r="BC4533" s="53">
        <f>ROUND(IFERROR(SUM(BB4533*(VLOOKUP(BA4533,API!1:1048576,13,FALSE))),0),2)</f>
        <v>0</v>
      </c>
    </row>
    <row r="4534" spans="18:55" x14ac:dyDescent="0.25">
      <c r="R4534" s="258"/>
      <c r="U4534">
        <f>ROUND(IFERROR(SUM(T4534*(VLOOKUP(S4534,API!1:1048576,13,FALSE))),0),2)</f>
        <v>0</v>
      </c>
      <c r="V4534">
        <f>ROUND(SUMIF(Investionen!A4:A5200,S4534,Investionen!G4:G5200),2)</f>
        <v>0</v>
      </c>
      <c r="BA4534" s="53"/>
      <c r="BB4534" s="53">
        <f>ROUND(SUMIF(Transaktionen!A4:A5200,BA4534,Transaktionen!B4:B5200),8)</f>
        <v>0</v>
      </c>
      <c r="BC4534" s="53">
        <f>ROUND(IFERROR(SUM(BB4534*(VLOOKUP(BA4534,API!1:1048576,13,FALSE))),0),2)</f>
        <v>0</v>
      </c>
    </row>
    <row r="4535" spans="18:55" x14ac:dyDescent="0.25">
      <c r="R4535" s="258"/>
      <c r="U4535">
        <f>ROUND(IFERROR(SUM(T4535*(VLOOKUP(S4535,API!1:1048576,13,FALSE))),0),2)</f>
        <v>0</v>
      </c>
      <c r="V4535">
        <f>ROUND(SUMIF(Investionen!A4:A5200,S4535,Investionen!G4:G5200),2)</f>
        <v>0</v>
      </c>
      <c r="BA4535" s="53"/>
      <c r="BB4535" s="53">
        <f>ROUND(SUMIF(Transaktionen!A4:A5200,BA4535,Transaktionen!B4:B5200),8)</f>
        <v>0</v>
      </c>
      <c r="BC4535" s="53">
        <f>ROUND(IFERROR(SUM(BB4535*(VLOOKUP(BA4535,API!1:1048576,13,FALSE))),0),2)</f>
        <v>0</v>
      </c>
    </row>
    <row r="4536" spans="18:55" x14ac:dyDescent="0.25">
      <c r="R4536" s="258"/>
      <c r="U4536">
        <f>ROUND(IFERROR(SUM(T4536*(VLOOKUP(S4536,API!1:1048576,13,FALSE))),0),2)</f>
        <v>0</v>
      </c>
      <c r="V4536">
        <f>ROUND(SUMIF(Investionen!A4:A5200,S4536,Investionen!G4:G5200),2)</f>
        <v>0</v>
      </c>
      <c r="BA4536" s="53"/>
      <c r="BB4536" s="53">
        <f>ROUND(SUMIF(Transaktionen!A4:A5200,BA4536,Transaktionen!B4:B5200),8)</f>
        <v>0</v>
      </c>
      <c r="BC4536" s="53">
        <f>ROUND(IFERROR(SUM(BB4536*(VLOOKUP(BA4536,API!1:1048576,13,FALSE))),0),2)</f>
        <v>0</v>
      </c>
    </row>
    <row r="4537" spans="18:55" x14ac:dyDescent="0.25">
      <c r="R4537" s="258"/>
      <c r="U4537">
        <f>ROUND(IFERROR(SUM(T4537*(VLOOKUP(S4537,API!1:1048576,13,FALSE))),0),2)</f>
        <v>0</v>
      </c>
      <c r="V4537">
        <f>ROUND(SUMIF(Investionen!A4:A5200,S4537,Investionen!G4:G5200),2)</f>
        <v>0</v>
      </c>
      <c r="BA4537" s="53"/>
      <c r="BB4537" s="53">
        <f>ROUND(SUMIF(Transaktionen!A4:A5200,BA4537,Transaktionen!B4:B5200),8)</f>
        <v>0</v>
      </c>
      <c r="BC4537" s="53">
        <f>ROUND(IFERROR(SUM(BB4537*(VLOOKUP(BA4537,API!1:1048576,13,FALSE))),0),2)</f>
        <v>0</v>
      </c>
    </row>
    <row r="4538" spans="18:55" x14ac:dyDescent="0.25">
      <c r="R4538" s="258"/>
      <c r="U4538">
        <f>ROUND(IFERROR(SUM(T4538*(VLOOKUP(S4538,API!1:1048576,13,FALSE))),0),2)</f>
        <v>0</v>
      </c>
      <c r="V4538">
        <f>ROUND(SUMIF(Investionen!A4:A5200,S4538,Investionen!G4:G5200),2)</f>
        <v>0</v>
      </c>
      <c r="BA4538" s="53"/>
      <c r="BB4538" s="53">
        <f>ROUND(SUMIF(Transaktionen!A4:A5200,BA4538,Transaktionen!B4:B5200),8)</f>
        <v>0</v>
      </c>
      <c r="BC4538" s="53">
        <f>ROUND(IFERROR(SUM(BB4538*(VLOOKUP(BA4538,API!1:1048576,13,FALSE))),0),2)</f>
        <v>0</v>
      </c>
    </row>
    <row r="4539" spans="18:55" x14ac:dyDescent="0.25">
      <c r="R4539" s="258"/>
      <c r="U4539">
        <f>ROUND(IFERROR(SUM(T4539*(VLOOKUP(S4539,API!1:1048576,13,FALSE))),0),2)</f>
        <v>0</v>
      </c>
      <c r="V4539">
        <f>ROUND(SUMIF(Investionen!A4:A5200,S4539,Investionen!G4:G5200),2)</f>
        <v>0</v>
      </c>
      <c r="BA4539" s="53"/>
      <c r="BB4539" s="53">
        <f>ROUND(SUMIF(Transaktionen!A4:A5200,BA4539,Transaktionen!B4:B5200),8)</f>
        <v>0</v>
      </c>
      <c r="BC4539" s="53">
        <f>ROUND(IFERROR(SUM(BB4539*(VLOOKUP(BA4539,API!1:1048576,13,FALSE))),0),2)</f>
        <v>0</v>
      </c>
    </row>
    <row r="4540" spans="18:55" x14ac:dyDescent="0.25">
      <c r="R4540" s="258"/>
      <c r="U4540">
        <f>ROUND(IFERROR(SUM(T4540*(VLOOKUP(S4540,API!1:1048576,13,FALSE))),0),2)</f>
        <v>0</v>
      </c>
      <c r="V4540">
        <f>ROUND(SUMIF(Investionen!A4:A5200,S4540,Investionen!G4:G5200),2)</f>
        <v>0</v>
      </c>
      <c r="BA4540" s="53"/>
      <c r="BB4540" s="53">
        <f>ROUND(SUMIF(Transaktionen!A4:A5200,BA4540,Transaktionen!B4:B5200),8)</f>
        <v>0</v>
      </c>
      <c r="BC4540" s="53">
        <f>ROUND(IFERROR(SUM(BB4540*(VLOOKUP(BA4540,API!1:1048576,13,FALSE))),0),2)</f>
        <v>0</v>
      </c>
    </row>
    <row r="4541" spans="18:55" x14ac:dyDescent="0.25">
      <c r="R4541" s="258"/>
      <c r="U4541">
        <f>ROUND(IFERROR(SUM(T4541*(VLOOKUP(S4541,API!1:1048576,13,FALSE))),0),2)</f>
        <v>0</v>
      </c>
      <c r="V4541">
        <f>ROUND(SUMIF(Investionen!A4:A5200,S4541,Investionen!G4:G5200),2)</f>
        <v>0</v>
      </c>
      <c r="BA4541" s="53"/>
      <c r="BB4541" s="53">
        <f>ROUND(SUMIF(Transaktionen!A4:A5200,BA4541,Transaktionen!B4:B5200),8)</f>
        <v>0</v>
      </c>
      <c r="BC4541" s="53">
        <f>ROUND(IFERROR(SUM(BB4541*(VLOOKUP(BA4541,API!1:1048576,13,FALSE))),0),2)</f>
        <v>0</v>
      </c>
    </row>
    <row r="4542" spans="18:55" x14ac:dyDescent="0.25">
      <c r="R4542" s="258"/>
      <c r="U4542">
        <f>ROUND(IFERROR(SUM(T4542*(VLOOKUP(S4542,API!1:1048576,13,FALSE))),0),2)</f>
        <v>0</v>
      </c>
      <c r="V4542">
        <f>ROUND(SUMIF(Investionen!A4:A5200,S4542,Investionen!G4:G5200),2)</f>
        <v>0</v>
      </c>
      <c r="BA4542" s="53"/>
      <c r="BB4542" s="53">
        <f>ROUND(SUMIF(Transaktionen!A4:A5200,BA4542,Transaktionen!B4:B5200),8)</f>
        <v>0</v>
      </c>
      <c r="BC4542" s="53">
        <f>ROUND(IFERROR(SUM(BB4542*(VLOOKUP(BA4542,API!1:1048576,13,FALSE))),0),2)</f>
        <v>0</v>
      </c>
    </row>
    <row r="4543" spans="18:55" x14ac:dyDescent="0.25">
      <c r="R4543" s="258"/>
      <c r="U4543">
        <f>ROUND(IFERROR(SUM(T4543*(VLOOKUP(S4543,API!1:1048576,13,FALSE))),0),2)</f>
        <v>0</v>
      </c>
      <c r="V4543">
        <f>ROUND(SUMIF(Investionen!A4:A5200,S4543,Investionen!G4:G5200),2)</f>
        <v>0</v>
      </c>
      <c r="BA4543" s="53"/>
      <c r="BB4543" s="53">
        <f>ROUND(SUMIF(Transaktionen!A4:A5200,BA4543,Transaktionen!B4:B5200),8)</f>
        <v>0</v>
      </c>
      <c r="BC4543" s="53">
        <f>ROUND(IFERROR(SUM(BB4543*(VLOOKUP(BA4543,API!1:1048576,13,FALSE))),0),2)</f>
        <v>0</v>
      </c>
    </row>
    <row r="4544" spans="18:55" x14ac:dyDescent="0.25">
      <c r="R4544" s="258"/>
      <c r="U4544">
        <f>ROUND(IFERROR(SUM(T4544*(VLOOKUP(S4544,API!1:1048576,13,FALSE))),0),2)</f>
        <v>0</v>
      </c>
      <c r="V4544">
        <f>ROUND(SUMIF(Investionen!A4:A5200,S4544,Investionen!G4:G5200),2)</f>
        <v>0</v>
      </c>
      <c r="BA4544" s="53"/>
      <c r="BB4544" s="53">
        <f>ROUND(SUMIF(Transaktionen!A4:A5200,BA4544,Transaktionen!B4:B5200),8)</f>
        <v>0</v>
      </c>
      <c r="BC4544" s="53">
        <f>ROUND(IFERROR(SUM(BB4544*(VLOOKUP(BA4544,API!1:1048576,13,FALSE))),0),2)</f>
        <v>0</v>
      </c>
    </row>
    <row r="4545" spans="18:55" x14ac:dyDescent="0.25">
      <c r="R4545" s="258"/>
      <c r="U4545">
        <f>ROUND(IFERROR(SUM(T4545*(VLOOKUP(S4545,API!1:1048576,13,FALSE))),0),2)</f>
        <v>0</v>
      </c>
      <c r="V4545">
        <f>ROUND(SUMIF(Investionen!A4:A5200,S4545,Investionen!G4:G5200),2)</f>
        <v>0</v>
      </c>
      <c r="BA4545" s="53"/>
      <c r="BB4545" s="53">
        <f>ROUND(SUMIF(Transaktionen!A4:A5200,BA4545,Transaktionen!B4:B5200),8)</f>
        <v>0</v>
      </c>
      <c r="BC4545" s="53">
        <f>ROUND(IFERROR(SUM(BB4545*(VLOOKUP(BA4545,API!1:1048576,13,FALSE))),0),2)</f>
        <v>0</v>
      </c>
    </row>
    <row r="4546" spans="18:55" x14ac:dyDescent="0.25">
      <c r="R4546" s="258"/>
      <c r="U4546">
        <f>ROUND(IFERROR(SUM(T4546*(VLOOKUP(S4546,API!1:1048576,13,FALSE))),0),2)</f>
        <v>0</v>
      </c>
      <c r="V4546">
        <f>ROUND(SUMIF(Investionen!A4:A5200,S4546,Investionen!G4:G5200),2)</f>
        <v>0</v>
      </c>
      <c r="BA4546" s="53"/>
      <c r="BB4546" s="53">
        <f>ROUND(SUMIF(Transaktionen!A4:A5200,BA4546,Transaktionen!B4:B5200),8)</f>
        <v>0</v>
      </c>
      <c r="BC4546" s="53">
        <f>ROUND(IFERROR(SUM(BB4546*(VLOOKUP(BA4546,API!1:1048576,13,FALSE))),0),2)</f>
        <v>0</v>
      </c>
    </row>
    <row r="4547" spans="18:55" x14ac:dyDescent="0.25">
      <c r="R4547" s="258"/>
      <c r="U4547">
        <f>ROUND(IFERROR(SUM(T4547*(VLOOKUP(S4547,API!1:1048576,13,FALSE))),0),2)</f>
        <v>0</v>
      </c>
      <c r="V4547">
        <f>ROUND(SUMIF(Investionen!A4:A5200,S4547,Investionen!G4:G5200),2)</f>
        <v>0</v>
      </c>
      <c r="BA4547" s="53"/>
      <c r="BB4547" s="53">
        <f>ROUND(SUMIF(Transaktionen!A4:A5200,BA4547,Transaktionen!B4:B5200),8)</f>
        <v>0</v>
      </c>
      <c r="BC4547" s="53">
        <f>ROUND(IFERROR(SUM(BB4547*(VLOOKUP(BA4547,API!1:1048576,13,FALSE))),0),2)</f>
        <v>0</v>
      </c>
    </row>
    <row r="4548" spans="18:55" x14ac:dyDescent="0.25">
      <c r="R4548" s="258"/>
      <c r="U4548">
        <f>ROUND(IFERROR(SUM(T4548*(VLOOKUP(S4548,API!1:1048576,13,FALSE))),0),2)</f>
        <v>0</v>
      </c>
      <c r="V4548">
        <f>ROUND(SUMIF(Investionen!A4:A5200,S4548,Investionen!G4:G5200),2)</f>
        <v>0</v>
      </c>
      <c r="BA4548" s="53"/>
      <c r="BB4548" s="53">
        <f>ROUND(SUMIF(Transaktionen!A4:A5200,BA4548,Transaktionen!B4:B5200),8)</f>
        <v>0</v>
      </c>
      <c r="BC4548" s="53">
        <f>ROUND(IFERROR(SUM(BB4548*(VLOOKUP(BA4548,API!1:1048576,13,FALSE))),0),2)</f>
        <v>0</v>
      </c>
    </row>
    <row r="4549" spans="18:55" x14ac:dyDescent="0.25">
      <c r="R4549" s="258"/>
      <c r="U4549">
        <f>ROUND(IFERROR(SUM(T4549*(VLOOKUP(S4549,API!1:1048576,13,FALSE))),0),2)</f>
        <v>0</v>
      </c>
      <c r="V4549">
        <f>ROUND(SUMIF(Investionen!A4:A5200,S4549,Investionen!G4:G5200),2)</f>
        <v>0</v>
      </c>
      <c r="BA4549" s="53"/>
      <c r="BB4549" s="53">
        <f>ROUND(SUMIF(Transaktionen!A4:A5200,BA4549,Transaktionen!B4:B5200),8)</f>
        <v>0</v>
      </c>
      <c r="BC4549" s="53">
        <f>ROUND(IFERROR(SUM(BB4549*(VLOOKUP(BA4549,API!1:1048576,13,FALSE))),0),2)</f>
        <v>0</v>
      </c>
    </row>
    <row r="4550" spans="18:55" x14ac:dyDescent="0.25">
      <c r="R4550" s="258"/>
      <c r="U4550">
        <f>ROUND(IFERROR(SUM(T4550*(VLOOKUP(S4550,API!1:1048576,13,FALSE))),0),2)</f>
        <v>0</v>
      </c>
      <c r="V4550">
        <f>ROUND(SUMIF(Investionen!A4:A5200,S4550,Investionen!G4:G5200),2)</f>
        <v>0</v>
      </c>
      <c r="BA4550" s="53"/>
      <c r="BB4550" s="53">
        <f>ROUND(SUMIF(Transaktionen!A4:A5200,BA4550,Transaktionen!B4:B5200),8)</f>
        <v>0</v>
      </c>
      <c r="BC4550" s="53">
        <f>ROUND(IFERROR(SUM(BB4550*(VLOOKUP(BA4550,API!1:1048576,13,FALSE))),0),2)</f>
        <v>0</v>
      </c>
    </row>
    <row r="4551" spans="18:55" x14ac:dyDescent="0.25">
      <c r="R4551" s="258"/>
      <c r="U4551">
        <f>ROUND(IFERROR(SUM(T4551*(VLOOKUP(S4551,API!1:1048576,13,FALSE))),0),2)</f>
        <v>0</v>
      </c>
      <c r="V4551">
        <f>ROUND(SUMIF(Investionen!A4:A5200,S4551,Investionen!G4:G5200),2)</f>
        <v>0</v>
      </c>
      <c r="BA4551" s="53"/>
      <c r="BB4551" s="53">
        <f>ROUND(SUMIF(Transaktionen!A4:A5200,BA4551,Transaktionen!B4:B5200),8)</f>
        <v>0</v>
      </c>
      <c r="BC4551" s="53">
        <f>ROUND(IFERROR(SUM(BB4551*(VLOOKUP(BA4551,API!1:1048576,13,FALSE))),0),2)</f>
        <v>0</v>
      </c>
    </row>
    <row r="4552" spans="18:55" x14ac:dyDescent="0.25">
      <c r="R4552" s="258"/>
      <c r="U4552">
        <f>ROUND(IFERROR(SUM(T4552*(VLOOKUP(S4552,API!1:1048576,13,FALSE))),0),2)</f>
        <v>0</v>
      </c>
      <c r="V4552">
        <f>ROUND(SUMIF(Investionen!A4:A5200,S4552,Investionen!G4:G5200),2)</f>
        <v>0</v>
      </c>
      <c r="BA4552" s="53"/>
      <c r="BB4552" s="53">
        <f>ROUND(SUMIF(Transaktionen!A4:A5200,BA4552,Transaktionen!B4:B5200),8)</f>
        <v>0</v>
      </c>
      <c r="BC4552" s="53">
        <f>ROUND(IFERROR(SUM(BB4552*(VLOOKUP(BA4552,API!1:1048576,13,FALSE))),0),2)</f>
        <v>0</v>
      </c>
    </row>
    <row r="4553" spans="18:55" x14ac:dyDescent="0.25">
      <c r="R4553" s="258"/>
      <c r="U4553">
        <f>ROUND(IFERROR(SUM(T4553*(VLOOKUP(S4553,API!1:1048576,13,FALSE))),0),2)</f>
        <v>0</v>
      </c>
      <c r="V4553">
        <f>ROUND(SUMIF(Investionen!A4:A5200,S4553,Investionen!G4:G5200),2)</f>
        <v>0</v>
      </c>
      <c r="BA4553" s="53"/>
      <c r="BB4553" s="53">
        <f>ROUND(SUMIF(Transaktionen!A4:A5200,BA4553,Transaktionen!B4:B5200),8)</f>
        <v>0</v>
      </c>
      <c r="BC4553" s="53">
        <f>ROUND(IFERROR(SUM(BB4553*(VLOOKUP(BA4553,API!1:1048576,13,FALSE))),0),2)</f>
        <v>0</v>
      </c>
    </row>
    <row r="4554" spans="18:55" x14ac:dyDescent="0.25">
      <c r="R4554" s="258"/>
      <c r="U4554">
        <f>ROUND(IFERROR(SUM(T4554*(VLOOKUP(S4554,API!1:1048576,13,FALSE))),0),2)</f>
        <v>0</v>
      </c>
      <c r="V4554">
        <f>ROUND(SUMIF(Investionen!A4:A5200,S4554,Investionen!G4:G5200),2)</f>
        <v>0</v>
      </c>
      <c r="BA4554" s="53"/>
      <c r="BB4554" s="53">
        <f>ROUND(SUMIF(Transaktionen!A4:A5200,BA4554,Transaktionen!B4:B5200),8)</f>
        <v>0</v>
      </c>
      <c r="BC4554" s="53">
        <f>ROUND(IFERROR(SUM(BB4554*(VLOOKUP(BA4554,API!1:1048576,13,FALSE))),0),2)</f>
        <v>0</v>
      </c>
    </row>
    <row r="4555" spans="18:55" x14ac:dyDescent="0.25">
      <c r="R4555" s="258"/>
      <c r="U4555">
        <f>ROUND(IFERROR(SUM(T4555*(VLOOKUP(S4555,API!1:1048576,13,FALSE))),0),2)</f>
        <v>0</v>
      </c>
      <c r="V4555">
        <f>ROUND(SUMIF(Investionen!A4:A5200,S4555,Investionen!G4:G5200),2)</f>
        <v>0</v>
      </c>
      <c r="BA4555" s="53"/>
      <c r="BB4555" s="53">
        <f>ROUND(SUMIF(Transaktionen!A4:A5200,BA4555,Transaktionen!B4:B5200),8)</f>
        <v>0</v>
      </c>
      <c r="BC4555" s="53">
        <f>ROUND(IFERROR(SUM(BB4555*(VLOOKUP(BA4555,API!1:1048576,13,FALSE))),0),2)</f>
        <v>0</v>
      </c>
    </row>
    <row r="4556" spans="18:55" x14ac:dyDescent="0.25">
      <c r="R4556" s="258"/>
      <c r="U4556">
        <f>ROUND(IFERROR(SUM(T4556*(VLOOKUP(S4556,API!1:1048576,13,FALSE))),0),2)</f>
        <v>0</v>
      </c>
      <c r="V4556">
        <f>ROUND(SUMIF(Investionen!A4:A5200,S4556,Investionen!G4:G5200),2)</f>
        <v>0</v>
      </c>
      <c r="BA4556" s="53"/>
      <c r="BB4556" s="53">
        <f>ROUND(SUMIF(Transaktionen!A4:A5200,BA4556,Transaktionen!B4:B5200),8)</f>
        <v>0</v>
      </c>
      <c r="BC4556" s="53">
        <f>ROUND(IFERROR(SUM(BB4556*(VLOOKUP(BA4556,API!1:1048576,13,FALSE))),0),2)</f>
        <v>0</v>
      </c>
    </row>
    <row r="4557" spans="18:55" x14ac:dyDescent="0.25">
      <c r="R4557" s="258"/>
      <c r="U4557">
        <f>ROUND(IFERROR(SUM(T4557*(VLOOKUP(S4557,API!1:1048576,13,FALSE))),0),2)</f>
        <v>0</v>
      </c>
      <c r="V4557">
        <f>ROUND(SUMIF(Investionen!A4:A5200,S4557,Investionen!G4:G5200),2)</f>
        <v>0</v>
      </c>
      <c r="BA4557" s="53"/>
      <c r="BB4557" s="53">
        <f>ROUND(SUMIF(Transaktionen!A4:A5200,BA4557,Transaktionen!B4:B5200),8)</f>
        <v>0</v>
      </c>
      <c r="BC4557" s="53">
        <f>ROUND(IFERROR(SUM(BB4557*(VLOOKUP(BA4557,API!1:1048576,13,FALSE))),0),2)</f>
        <v>0</v>
      </c>
    </row>
    <row r="4558" spans="18:55" x14ac:dyDescent="0.25">
      <c r="R4558" s="258"/>
      <c r="U4558">
        <f>ROUND(IFERROR(SUM(T4558*(VLOOKUP(S4558,API!1:1048576,13,FALSE))),0),2)</f>
        <v>0</v>
      </c>
      <c r="V4558">
        <f>ROUND(SUMIF(Investionen!A4:A5200,S4558,Investionen!G4:G5200),2)</f>
        <v>0</v>
      </c>
      <c r="BA4558" s="53"/>
      <c r="BB4558" s="53">
        <f>ROUND(SUMIF(Transaktionen!A4:A5200,BA4558,Transaktionen!B4:B5200),8)</f>
        <v>0</v>
      </c>
      <c r="BC4558" s="53">
        <f>ROUND(IFERROR(SUM(BB4558*(VLOOKUP(BA4558,API!1:1048576,13,FALSE))),0),2)</f>
        <v>0</v>
      </c>
    </row>
    <row r="4559" spans="18:55" x14ac:dyDescent="0.25">
      <c r="R4559" s="258"/>
      <c r="U4559">
        <f>ROUND(IFERROR(SUM(T4559*(VLOOKUP(S4559,API!1:1048576,13,FALSE))),0),2)</f>
        <v>0</v>
      </c>
      <c r="V4559">
        <f>ROUND(SUMIF(Investionen!A4:A5200,S4559,Investionen!G4:G5200),2)</f>
        <v>0</v>
      </c>
      <c r="BA4559" s="53"/>
      <c r="BB4559" s="53">
        <f>ROUND(SUMIF(Transaktionen!A4:A5200,BA4559,Transaktionen!B4:B5200),8)</f>
        <v>0</v>
      </c>
      <c r="BC4559" s="53">
        <f>ROUND(IFERROR(SUM(BB4559*(VLOOKUP(BA4559,API!1:1048576,13,FALSE))),0),2)</f>
        <v>0</v>
      </c>
    </row>
    <row r="4560" spans="18:55" x14ac:dyDescent="0.25">
      <c r="R4560" s="258"/>
      <c r="U4560">
        <f>ROUND(IFERROR(SUM(T4560*(VLOOKUP(S4560,API!1:1048576,13,FALSE))),0),2)</f>
        <v>0</v>
      </c>
      <c r="V4560">
        <f>ROUND(SUMIF(Investionen!A4:A5200,S4560,Investionen!G4:G5200),2)</f>
        <v>0</v>
      </c>
      <c r="BA4560" s="53"/>
      <c r="BB4560" s="53">
        <f>ROUND(SUMIF(Transaktionen!A4:A5200,BA4560,Transaktionen!B4:B5200),8)</f>
        <v>0</v>
      </c>
      <c r="BC4560" s="53">
        <f>ROUND(IFERROR(SUM(BB4560*(VLOOKUP(BA4560,API!1:1048576,13,FALSE))),0),2)</f>
        <v>0</v>
      </c>
    </row>
    <row r="4561" spans="18:55" x14ac:dyDescent="0.25">
      <c r="R4561" s="258"/>
      <c r="U4561">
        <f>ROUND(IFERROR(SUM(T4561*(VLOOKUP(S4561,API!1:1048576,13,FALSE))),0),2)</f>
        <v>0</v>
      </c>
      <c r="V4561">
        <f>ROUND(SUMIF(Investionen!A4:A5200,S4561,Investionen!G4:G5200),2)</f>
        <v>0</v>
      </c>
      <c r="BA4561" s="53"/>
      <c r="BB4561" s="53">
        <f>ROUND(SUMIF(Transaktionen!A4:A5200,BA4561,Transaktionen!B4:B5200),8)</f>
        <v>0</v>
      </c>
      <c r="BC4561" s="53">
        <f>ROUND(IFERROR(SUM(BB4561*(VLOOKUP(BA4561,API!1:1048576,13,FALSE))),0),2)</f>
        <v>0</v>
      </c>
    </row>
    <row r="4562" spans="18:55" x14ac:dyDescent="0.25">
      <c r="R4562" s="258"/>
      <c r="U4562">
        <f>ROUND(IFERROR(SUM(T4562*(VLOOKUP(S4562,API!1:1048576,13,FALSE))),0),2)</f>
        <v>0</v>
      </c>
      <c r="V4562">
        <f>ROUND(SUMIF(Investionen!A4:A5200,S4562,Investionen!G4:G5200),2)</f>
        <v>0</v>
      </c>
      <c r="BA4562" s="53"/>
      <c r="BB4562" s="53">
        <f>ROUND(SUMIF(Transaktionen!A4:A5200,BA4562,Transaktionen!B4:B5200),8)</f>
        <v>0</v>
      </c>
      <c r="BC4562" s="53">
        <f>ROUND(IFERROR(SUM(BB4562*(VLOOKUP(BA4562,API!1:1048576,13,FALSE))),0),2)</f>
        <v>0</v>
      </c>
    </row>
    <row r="4563" spans="18:55" x14ac:dyDescent="0.25">
      <c r="R4563" s="258"/>
      <c r="U4563">
        <f>ROUND(IFERROR(SUM(T4563*(VLOOKUP(S4563,API!1:1048576,13,FALSE))),0),2)</f>
        <v>0</v>
      </c>
      <c r="V4563">
        <f>ROUND(SUMIF(Investionen!A4:A5200,S4563,Investionen!G4:G5200),2)</f>
        <v>0</v>
      </c>
      <c r="BA4563" s="53"/>
      <c r="BB4563" s="53">
        <f>ROUND(SUMIF(Transaktionen!A4:A5200,BA4563,Transaktionen!B4:B5200),8)</f>
        <v>0</v>
      </c>
      <c r="BC4563" s="53">
        <f>ROUND(IFERROR(SUM(BB4563*(VLOOKUP(BA4563,API!1:1048576,13,FALSE))),0),2)</f>
        <v>0</v>
      </c>
    </row>
    <row r="4564" spans="18:55" x14ac:dyDescent="0.25">
      <c r="R4564" s="258"/>
      <c r="U4564">
        <f>ROUND(IFERROR(SUM(T4564*(VLOOKUP(S4564,API!1:1048576,13,FALSE))),0),2)</f>
        <v>0</v>
      </c>
      <c r="V4564">
        <f>ROUND(SUMIF(Investionen!A4:A5200,S4564,Investionen!G4:G5200),2)</f>
        <v>0</v>
      </c>
      <c r="BA4564" s="53"/>
      <c r="BB4564" s="53">
        <f>ROUND(SUMIF(Transaktionen!A4:A5200,BA4564,Transaktionen!B4:B5200),8)</f>
        <v>0</v>
      </c>
      <c r="BC4564" s="53">
        <f>ROUND(IFERROR(SUM(BB4564*(VLOOKUP(BA4564,API!1:1048576,13,FALSE))),0),2)</f>
        <v>0</v>
      </c>
    </row>
    <row r="4565" spans="18:55" x14ac:dyDescent="0.25">
      <c r="R4565" s="258"/>
      <c r="U4565">
        <f>ROUND(IFERROR(SUM(T4565*(VLOOKUP(S4565,API!1:1048576,13,FALSE))),0),2)</f>
        <v>0</v>
      </c>
      <c r="V4565">
        <f>ROUND(SUMIF(Investionen!A4:A5200,S4565,Investionen!G4:G5200),2)</f>
        <v>0</v>
      </c>
      <c r="BA4565" s="53"/>
      <c r="BB4565" s="53">
        <f>ROUND(SUMIF(Transaktionen!A4:A5200,BA4565,Transaktionen!B4:B5200),8)</f>
        <v>0</v>
      </c>
      <c r="BC4565" s="53">
        <f>ROUND(IFERROR(SUM(BB4565*(VLOOKUP(BA4565,API!1:1048576,13,FALSE))),0),2)</f>
        <v>0</v>
      </c>
    </row>
    <row r="4566" spans="18:55" x14ac:dyDescent="0.25">
      <c r="R4566" s="258"/>
      <c r="U4566">
        <f>ROUND(IFERROR(SUM(T4566*(VLOOKUP(S4566,API!1:1048576,13,FALSE))),0),2)</f>
        <v>0</v>
      </c>
      <c r="V4566">
        <f>ROUND(SUMIF(Investionen!A4:A5200,S4566,Investionen!G4:G5200),2)</f>
        <v>0</v>
      </c>
      <c r="BA4566" s="53"/>
      <c r="BB4566" s="53">
        <f>ROUND(SUMIF(Transaktionen!A4:A5200,BA4566,Transaktionen!B4:B5200),8)</f>
        <v>0</v>
      </c>
      <c r="BC4566" s="53">
        <f>ROUND(IFERROR(SUM(BB4566*(VLOOKUP(BA4566,API!1:1048576,13,FALSE))),0),2)</f>
        <v>0</v>
      </c>
    </row>
    <row r="4567" spans="18:55" x14ac:dyDescent="0.25">
      <c r="R4567" s="258"/>
      <c r="U4567">
        <f>ROUND(IFERROR(SUM(T4567*(VLOOKUP(S4567,API!1:1048576,13,FALSE))),0),2)</f>
        <v>0</v>
      </c>
      <c r="V4567">
        <f>ROUND(SUMIF(Investionen!A4:A5200,S4567,Investionen!G4:G5200),2)</f>
        <v>0</v>
      </c>
      <c r="BA4567" s="53"/>
      <c r="BB4567" s="53">
        <f>ROUND(SUMIF(Transaktionen!A4:A5200,BA4567,Transaktionen!B4:B5200),8)</f>
        <v>0</v>
      </c>
      <c r="BC4567" s="53">
        <f>ROUND(IFERROR(SUM(BB4567*(VLOOKUP(BA4567,API!1:1048576,13,FALSE))),0),2)</f>
        <v>0</v>
      </c>
    </row>
    <row r="4568" spans="18:55" x14ac:dyDescent="0.25">
      <c r="R4568" s="258"/>
      <c r="U4568">
        <f>ROUND(IFERROR(SUM(T4568*(VLOOKUP(S4568,API!1:1048576,13,FALSE))),0),2)</f>
        <v>0</v>
      </c>
      <c r="V4568">
        <f>ROUND(SUMIF(Investionen!A4:A5200,S4568,Investionen!G4:G5200),2)</f>
        <v>0</v>
      </c>
      <c r="BA4568" s="53"/>
      <c r="BB4568" s="53">
        <f>ROUND(SUMIF(Transaktionen!A4:A5200,BA4568,Transaktionen!B4:B5200),8)</f>
        <v>0</v>
      </c>
      <c r="BC4568" s="53">
        <f>ROUND(IFERROR(SUM(BB4568*(VLOOKUP(BA4568,API!1:1048576,13,FALSE))),0),2)</f>
        <v>0</v>
      </c>
    </row>
    <row r="4569" spans="18:55" x14ac:dyDescent="0.25">
      <c r="R4569" s="258"/>
      <c r="U4569">
        <f>ROUND(IFERROR(SUM(T4569*(VLOOKUP(S4569,API!1:1048576,13,FALSE))),0),2)</f>
        <v>0</v>
      </c>
      <c r="V4569">
        <f>ROUND(SUMIF(Investionen!A4:A5200,S4569,Investionen!G4:G5200),2)</f>
        <v>0</v>
      </c>
      <c r="BA4569" s="53"/>
      <c r="BB4569" s="53">
        <f>ROUND(SUMIF(Transaktionen!A4:A5200,BA4569,Transaktionen!B4:B5200),8)</f>
        <v>0</v>
      </c>
      <c r="BC4569" s="53">
        <f>ROUND(IFERROR(SUM(BB4569*(VLOOKUP(BA4569,API!1:1048576,13,FALSE))),0),2)</f>
        <v>0</v>
      </c>
    </row>
    <row r="4570" spans="18:55" x14ac:dyDescent="0.25">
      <c r="R4570" s="258"/>
      <c r="U4570">
        <f>ROUND(IFERROR(SUM(T4570*(VLOOKUP(S4570,API!1:1048576,13,FALSE))),0),2)</f>
        <v>0</v>
      </c>
      <c r="V4570">
        <f>ROUND(SUMIF(Investionen!A4:A5200,S4570,Investionen!G4:G5200),2)</f>
        <v>0</v>
      </c>
      <c r="BA4570" s="53"/>
      <c r="BB4570" s="53">
        <f>ROUND(SUMIF(Transaktionen!A4:A5200,BA4570,Transaktionen!B4:B5200),8)</f>
        <v>0</v>
      </c>
      <c r="BC4570" s="53">
        <f>ROUND(IFERROR(SUM(BB4570*(VLOOKUP(BA4570,API!1:1048576,13,FALSE))),0),2)</f>
        <v>0</v>
      </c>
    </row>
    <row r="4571" spans="18:55" x14ac:dyDescent="0.25">
      <c r="R4571" s="258"/>
      <c r="U4571">
        <f>ROUND(IFERROR(SUM(T4571*(VLOOKUP(S4571,API!1:1048576,13,FALSE))),0),2)</f>
        <v>0</v>
      </c>
      <c r="V4571">
        <f>ROUND(SUMIF(Investionen!A4:A5200,S4571,Investionen!G4:G5200),2)</f>
        <v>0</v>
      </c>
      <c r="BA4571" s="53"/>
      <c r="BB4571" s="53">
        <f>ROUND(SUMIF(Transaktionen!A4:A5200,BA4571,Transaktionen!B4:B5200),8)</f>
        <v>0</v>
      </c>
      <c r="BC4571" s="53">
        <f>ROUND(IFERROR(SUM(BB4571*(VLOOKUP(BA4571,API!1:1048576,13,FALSE))),0),2)</f>
        <v>0</v>
      </c>
    </row>
    <row r="4572" spans="18:55" x14ac:dyDescent="0.25">
      <c r="R4572" s="258"/>
      <c r="U4572">
        <f>ROUND(IFERROR(SUM(T4572*(VLOOKUP(S4572,API!1:1048576,13,FALSE))),0),2)</f>
        <v>0</v>
      </c>
      <c r="V4572">
        <f>ROUND(SUMIF(Investionen!A4:A5200,S4572,Investionen!G4:G5200),2)</f>
        <v>0</v>
      </c>
      <c r="BA4572" s="53"/>
      <c r="BB4572" s="53">
        <f>ROUND(SUMIF(Transaktionen!A4:A5200,BA4572,Transaktionen!B4:B5200),8)</f>
        <v>0</v>
      </c>
      <c r="BC4572" s="53">
        <f>ROUND(IFERROR(SUM(BB4572*(VLOOKUP(BA4572,API!1:1048576,13,FALSE))),0),2)</f>
        <v>0</v>
      </c>
    </row>
    <row r="4573" spans="18:55" x14ac:dyDescent="0.25">
      <c r="R4573" s="258"/>
      <c r="U4573">
        <f>ROUND(IFERROR(SUM(T4573*(VLOOKUP(S4573,API!1:1048576,13,FALSE))),0),2)</f>
        <v>0</v>
      </c>
      <c r="V4573">
        <f>ROUND(SUMIF(Investionen!A4:A5200,S4573,Investionen!G4:G5200),2)</f>
        <v>0</v>
      </c>
      <c r="BA4573" s="53"/>
      <c r="BB4573" s="53">
        <f>ROUND(SUMIF(Transaktionen!A4:A5200,BA4573,Transaktionen!B4:B5200),8)</f>
        <v>0</v>
      </c>
      <c r="BC4573" s="53">
        <f>ROUND(IFERROR(SUM(BB4573*(VLOOKUP(BA4573,API!1:1048576,13,FALSE))),0),2)</f>
        <v>0</v>
      </c>
    </row>
    <row r="4574" spans="18:55" x14ac:dyDescent="0.25">
      <c r="R4574" s="258"/>
      <c r="U4574">
        <f>ROUND(IFERROR(SUM(T4574*(VLOOKUP(S4574,API!1:1048576,13,FALSE))),0),2)</f>
        <v>0</v>
      </c>
      <c r="V4574">
        <f>ROUND(SUMIF(Investionen!A4:A5200,S4574,Investionen!G4:G5200),2)</f>
        <v>0</v>
      </c>
      <c r="BA4574" s="53"/>
      <c r="BB4574" s="53">
        <f>ROUND(SUMIF(Transaktionen!A4:A5200,BA4574,Transaktionen!B4:B5200),8)</f>
        <v>0</v>
      </c>
      <c r="BC4574" s="53">
        <f>ROUND(IFERROR(SUM(BB4574*(VLOOKUP(BA4574,API!1:1048576,13,FALSE))),0),2)</f>
        <v>0</v>
      </c>
    </row>
    <row r="4575" spans="18:55" x14ac:dyDescent="0.25">
      <c r="R4575" s="258"/>
      <c r="U4575">
        <f>ROUND(IFERROR(SUM(T4575*(VLOOKUP(S4575,API!1:1048576,13,FALSE))),0),2)</f>
        <v>0</v>
      </c>
      <c r="V4575">
        <f>ROUND(SUMIF(Investionen!A4:A5200,S4575,Investionen!G4:G5200),2)</f>
        <v>0</v>
      </c>
      <c r="BA4575" s="53"/>
      <c r="BB4575" s="53">
        <f>ROUND(SUMIF(Transaktionen!A4:A5200,BA4575,Transaktionen!B4:B5200),8)</f>
        <v>0</v>
      </c>
      <c r="BC4575" s="53">
        <f>ROUND(IFERROR(SUM(BB4575*(VLOOKUP(BA4575,API!1:1048576,13,FALSE))),0),2)</f>
        <v>0</v>
      </c>
    </row>
    <row r="4576" spans="18:55" x14ac:dyDescent="0.25">
      <c r="R4576" s="258"/>
      <c r="U4576">
        <f>ROUND(IFERROR(SUM(T4576*(VLOOKUP(S4576,API!1:1048576,13,FALSE))),0),2)</f>
        <v>0</v>
      </c>
      <c r="V4576">
        <f>ROUND(SUMIF(Investionen!A4:A5200,S4576,Investionen!G4:G5200),2)</f>
        <v>0</v>
      </c>
      <c r="BA4576" s="53"/>
      <c r="BB4576" s="53">
        <f>ROUND(SUMIF(Transaktionen!A4:A5200,BA4576,Transaktionen!B4:B5200),8)</f>
        <v>0</v>
      </c>
      <c r="BC4576" s="53">
        <f>ROUND(IFERROR(SUM(BB4576*(VLOOKUP(BA4576,API!1:1048576,13,FALSE))),0),2)</f>
        <v>0</v>
      </c>
    </row>
    <row r="4577" spans="18:55" x14ac:dyDescent="0.25">
      <c r="R4577" s="258"/>
      <c r="U4577">
        <f>ROUND(IFERROR(SUM(T4577*(VLOOKUP(S4577,API!1:1048576,13,FALSE))),0),2)</f>
        <v>0</v>
      </c>
      <c r="V4577">
        <f>ROUND(SUMIF(Investionen!A4:A5200,S4577,Investionen!G4:G5200),2)</f>
        <v>0</v>
      </c>
      <c r="BA4577" s="53"/>
      <c r="BB4577" s="53">
        <f>ROUND(SUMIF(Transaktionen!A4:A5200,BA4577,Transaktionen!B4:B5200),8)</f>
        <v>0</v>
      </c>
      <c r="BC4577" s="53">
        <f>ROUND(IFERROR(SUM(BB4577*(VLOOKUP(BA4577,API!1:1048576,13,FALSE))),0),2)</f>
        <v>0</v>
      </c>
    </row>
    <row r="4578" spans="18:55" x14ac:dyDescent="0.25">
      <c r="R4578" s="258"/>
      <c r="U4578">
        <f>ROUND(IFERROR(SUM(T4578*(VLOOKUP(S4578,API!1:1048576,13,FALSE))),0),2)</f>
        <v>0</v>
      </c>
      <c r="V4578">
        <f>ROUND(SUMIF(Investionen!A4:A5200,S4578,Investionen!G4:G5200),2)</f>
        <v>0</v>
      </c>
      <c r="BA4578" s="53"/>
      <c r="BB4578" s="53">
        <f>ROUND(SUMIF(Transaktionen!A4:A5200,BA4578,Transaktionen!B4:B5200),8)</f>
        <v>0</v>
      </c>
      <c r="BC4578" s="53">
        <f>ROUND(IFERROR(SUM(BB4578*(VLOOKUP(BA4578,API!1:1048576,13,FALSE))),0),2)</f>
        <v>0</v>
      </c>
    </row>
    <row r="4579" spans="18:55" x14ac:dyDescent="0.25">
      <c r="R4579" s="258"/>
      <c r="U4579">
        <f>ROUND(IFERROR(SUM(T4579*(VLOOKUP(S4579,API!1:1048576,13,FALSE))),0),2)</f>
        <v>0</v>
      </c>
      <c r="V4579">
        <f>ROUND(SUMIF(Investionen!A4:A5200,S4579,Investionen!G4:G5200),2)</f>
        <v>0</v>
      </c>
      <c r="BA4579" s="53"/>
      <c r="BB4579" s="53">
        <f>ROUND(SUMIF(Transaktionen!A4:A5200,BA4579,Transaktionen!B4:B5200),8)</f>
        <v>0</v>
      </c>
      <c r="BC4579" s="53">
        <f>ROUND(IFERROR(SUM(BB4579*(VLOOKUP(BA4579,API!1:1048576,13,FALSE))),0),2)</f>
        <v>0</v>
      </c>
    </row>
    <row r="4580" spans="18:55" x14ac:dyDescent="0.25">
      <c r="R4580" s="258"/>
      <c r="U4580">
        <f>ROUND(IFERROR(SUM(T4580*(VLOOKUP(S4580,API!1:1048576,13,FALSE))),0),2)</f>
        <v>0</v>
      </c>
      <c r="V4580">
        <f>ROUND(SUMIF(Investionen!A4:A5200,S4580,Investionen!G4:G5200),2)</f>
        <v>0</v>
      </c>
      <c r="BA4580" s="53"/>
      <c r="BB4580" s="53">
        <f>ROUND(SUMIF(Transaktionen!A4:A5200,BA4580,Transaktionen!B4:B5200),8)</f>
        <v>0</v>
      </c>
      <c r="BC4580" s="53">
        <f>ROUND(IFERROR(SUM(BB4580*(VLOOKUP(BA4580,API!1:1048576,13,FALSE))),0),2)</f>
        <v>0</v>
      </c>
    </row>
    <row r="4581" spans="18:55" x14ac:dyDescent="0.25">
      <c r="R4581" s="258"/>
      <c r="U4581">
        <f>ROUND(IFERROR(SUM(T4581*(VLOOKUP(S4581,API!1:1048576,13,FALSE))),0),2)</f>
        <v>0</v>
      </c>
      <c r="V4581">
        <f>ROUND(SUMIF(Investionen!A4:A5200,S4581,Investionen!G4:G5200),2)</f>
        <v>0</v>
      </c>
      <c r="BA4581" s="53"/>
      <c r="BB4581" s="53">
        <f>ROUND(SUMIF(Transaktionen!A4:A5200,BA4581,Transaktionen!B4:B5200),8)</f>
        <v>0</v>
      </c>
      <c r="BC4581" s="53">
        <f>ROUND(IFERROR(SUM(BB4581*(VLOOKUP(BA4581,API!1:1048576,13,FALSE))),0),2)</f>
        <v>0</v>
      </c>
    </row>
    <row r="4582" spans="18:55" x14ac:dyDescent="0.25">
      <c r="R4582" s="258"/>
      <c r="U4582">
        <f>ROUND(IFERROR(SUM(T4582*(VLOOKUP(S4582,API!1:1048576,13,FALSE))),0),2)</f>
        <v>0</v>
      </c>
      <c r="V4582">
        <f>ROUND(SUMIF(Investionen!A4:A5200,S4582,Investionen!G4:G5200),2)</f>
        <v>0</v>
      </c>
      <c r="BA4582" s="53"/>
      <c r="BB4582" s="53">
        <f>ROUND(SUMIF(Transaktionen!A4:A5200,BA4582,Transaktionen!B4:B5200),8)</f>
        <v>0</v>
      </c>
      <c r="BC4582" s="53">
        <f>ROUND(IFERROR(SUM(BB4582*(VLOOKUP(BA4582,API!1:1048576,13,FALSE))),0),2)</f>
        <v>0</v>
      </c>
    </row>
    <row r="4583" spans="18:55" x14ac:dyDescent="0.25">
      <c r="R4583" s="258"/>
      <c r="U4583">
        <f>ROUND(IFERROR(SUM(T4583*(VLOOKUP(S4583,API!1:1048576,13,FALSE))),0),2)</f>
        <v>0</v>
      </c>
      <c r="V4583">
        <f>ROUND(SUMIF(Investionen!A4:A5200,S4583,Investionen!G4:G5200),2)</f>
        <v>0</v>
      </c>
      <c r="BA4583" s="53"/>
      <c r="BB4583" s="53">
        <f>ROUND(SUMIF(Transaktionen!A4:A5200,BA4583,Transaktionen!B4:B5200),8)</f>
        <v>0</v>
      </c>
      <c r="BC4583" s="53">
        <f>ROUND(IFERROR(SUM(BB4583*(VLOOKUP(BA4583,API!1:1048576,13,FALSE))),0),2)</f>
        <v>0</v>
      </c>
    </row>
    <row r="4584" spans="18:55" x14ac:dyDescent="0.25">
      <c r="R4584" s="258"/>
      <c r="U4584">
        <f>ROUND(IFERROR(SUM(T4584*(VLOOKUP(S4584,API!1:1048576,13,FALSE))),0),2)</f>
        <v>0</v>
      </c>
      <c r="V4584">
        <f>ROUND(SUMIF(Investionen!A4:A5200,S4584,Investionen!G4:G5200),2)</f>
        <v>0</v>
      </c>
      <c r="BA4584" s="53"/>
      <c r="BB4584" s="53">
        <f>ROUND(SUMIF(Transaktionen!A4:A5200,BA4584,Transaktionen!B4:B5200),8)</f>
        <v>0</v>
      </c>
      <c r="BC4584" s="53">
        <f>ROUND(IFERROR(SUM(BB4584*(VLOOKUP(BA4584,API!1:1048576,13,FALSE))),0),2)</f>
        <v>0</v>
      </c>
    </row>
    <row r="4585" spans="18:55" x14ac:dyDescent="0.25">
      <c r="R4585" s="258"/>
      <c r="U4585">
        <f>ROUND(IFERROR(SUM(T4585*(VLOOKUP(S4585,API!1:1048576,13,FALSE))),0),2)</f>
        <v>0</v>
      </c>
      <c r="V4585">
        <f>ROUND(SUMIF(Investionen!A4:A5200,S4585,Investionen!G4:G5200),2)</f>
        <v>0</v>
      </c>
      <c r="BA4585" s="53"/>
      <c r="BB4585" s="53">
        <f>ROUND(SUMIF(Transaktionen!A4:A5200,BA4585,Transaktionen!B4:B5200),8)</f>
        <v>0</v>
      </c>
      <c r="BC4585" s="53">
        <f>ROUND(IFERROR(SUM(BB4585*(VLOOKUP(BA4585,API!1:1048576,13,FALSE))),0),2)</f>
        <v>0</v>
      </c>
    </row>
    <row r="4586" spans="18:55" x14ac:dyDescent="0.25">
      <c r="R4586" s="258"/>
      <c r="U4586">
        <f>ROUND(IFERROR(SUM(T4586*(VLOOKUP(S4586,API!1:1048576,13,FALSE))),0),2)</f>
        <v>0</v>
      </c>
      <c r="V4586">
        <f>ROUND(SUMIF(Investionen!A4:A5200,S4586,Investionen!G4:G5200),2)</f>
        <v>0</v>
      </c>
      <c r="BA4586" s="53"/>
      <c r="BB4586" s="53">
        <f>ROUND(SUMIF(Transaktionen!A4:A5200,BA4586,Transaktionen!B4:B5200),8)</f>
        <v>0</v>
      </c>
      <c r="BC4586" s="53">
        <f>ROUND(IFERROR(SUM(BB4586*(VLOOKUP(BA4586,API!1:1048576,13,FALSE))),0),2)</f>
        <v>0</v>
      </c>
    </row>
    <row r="4587" spans="18:55" x14ac:dyDescent="0.25">
      <c r="R4587" s="258"/>
      <c r="U4587">
        <f>ROUND(IFERROR(SUM(T4587*(VLOOKUP(S4587,API!1:1048576,13,FALSE))),0),2)</f>
        <v>0</v>
      </c>
      <c r="V4587">
        <f>ROUND(SUMIF(Investionen!A4:A5200,S4587,Investionen!G4:G5200),2)</f>
        <v>0</v>
      </c>
      <c r="BA4587" s="53"/>
      <c r="BB4587" s="53">
        <f>ROUND(SUMIF(Transaktionen!A4:A5200,BA4587,Transaktionen!B4:B5200),8)</f>
        <v>0</v>
      </c>
      <c r="BC4587" s="53">
        <f>ROUND(IFERROR(SUM(BB4587*(VLOOKUP(BA4587,API!1:1048576,13,FALSE))),0),2)</f>
        <v>0</v>
      </c>
    </row>
    <row r="4588" spans="18:55" x14ac:dyDescent="0.25">
      <c r="R4588" s="258"/>
      <c r="U4588">
        <f>ROUND(IFERROR(SUM(T4588*(VLOOKUP(S4588,API!1:1048576,13,FALSE))),0),2)</f>
        <v>0</v>
      </c>
      <c r="V4588">
        <f>ROUND(SUMIF(Investionen!A4:A5200,S4588,Investionen!G4:G5200),2)</f>
        <v>0</v>
      </c>
      <c r="BA4588" s="53"/>
      <c r="BB4588" s="53">
        <f>ROUND(SUMIF(Transaktionen!A4:A5200,BA4588,Transaktionen!B4:B5200),8)</f>
        <v>0</v>
      </c>
      <c r="BC4588" s="53">
        <f>ROUND(IFERROR(SUM(BB4588*(VLOOKUP(BA4588,API!1:1048576,13,FALSE))),0),2)</f>
        <v>0</v>
      </c>
    </row>
    <row r="4589" spans="18:55" x14ac:dyDescent="0.25">
      <c r="R4589" s="258"/>
      <c r="U4589">
        <f>ROUND(IFERROR(SUM(T4589*(VLOOKUP(S4589,API!1:1048576,13,FALSE))),0),2)</f>
        <v>0</v>
      </c>
      <c r="V4589">
        <f>ROUND(SUMIF(Investionen!A4:A5200,S4589,Investionen!G4:G5200),2)</f>
        <v>0</v>
      </c>
      <c r="BA4589" s="53"/>
      <c r="BB4589" s="53">
        <f>ROUND(SUMIF(Transaktionen!A4:A5200,BA4589,Transaktionen!B4:B5200),8)</f>
        <v>0</v>
      </c>
      <c r="BC4589" s="53">
        <f>ROUND(IFERROR(SUM(BB4589*(VLOOKUP(BA4589,API!1:1048576,13,FALSE))),0),2)</f>
        <v>0</v>
      </c>
    </row>
    <row r="4590" spans="18:55" x14ac:dyDescent="0.25">
      <c r="R4590" s="258"/>
      <c r="U4590">
        <f>ROUND(IFERROR(SUM(T4590*(VLOOKUP(S4590,API!1:1048576,13,FALSE))),0),2)</f>
        <v>0</v>
      </c>
      <c r="V4590">
        <f>ROUND(SUMIF(Investionen!A4:A5200,S4590,Investionen!G4:G5200),2)</f>
        <v>0</v>
      </c>
      <c r="BA4590" s="53"/>
      <c r="BB4590" s="53">
        <f>ROUND(SUMIF(Transaktionen!A4:A5200,BA4590,Transaktionen!B4:B5200),8)</f>
        <v>0</v>
      </c>
      <c r="BC4590" s="53">
        <f>ROUND(IFERROR(SUM(BB4590*(VLOOKUP(BA4590,API!1:1048576,13,FALSE))),0),2)</f>
        <v>0</v>
      </c>
    </row>
    <row r="4591" spans="18:55" x14ac:dyDescent="0.25">
      <c r="R4591" s="258"/>
      <c r="U4591">
        <f>ROUND(IFERROR(SUM(T4591*(VLOOKUP(S4591,API!1:1048576,13,FALSE))),0),2)</f>
        <v>0</v>
      </c>
      <c r="V4591">
        <f>ROUND(SUMIF(Investionen!A4:A5200,S4591,Investionen!G4:G5200),2)</f>
        <v>0</v>
      </c>
      <c r="BA4591" s="53"/>
      <c r="BB4591" s="53">
        <f>ROUND(SUMIF(Transaktionen!A4:A5200,BA4591,Transaktionen!B4:B5200),8)</f>
        <v>0</v>
      </c>
      <c r="BC4591" s="53">
        <f>ROUND(IFERROR(SUM(BB4591*(VLOOKUP(BA4591,API!1:1048576,13,FALSE))),0),2)</f>
        <v>0</v>
      </c>
    </row>
    <row r="4592" spans="18:55" x14ac:dyDescent="0.25">
      <c r="R4592" s="258"/>
      <c r="U4592">
        <f>ROUND(IFERROR(SUM(T4592*(VLOOKUP(S4592,API!1:1048576,13,FALSE))),0),2)</f>
        <v>0</v>
      </c>
      <c r="V4592">
        <f>ROUND(SUMIF(Investionen!A4:A5200,S4592,Investionen!G4:G5200),2)</f>
        <v>0</v>
      </c>
      <c r="BA4592" s="53"/>
      <c r="BB4592" s="53">
        <f>ROUND(SUMIF(Transaktionen!A4:A5200,BA4592,Transaktionen!B4:B5200),8)</f>
        <v>0</v>
      </c>
      <c r="BC4592" s="53">
        <f>ROUND(IFERROR(SUM(BB4592*(VLOOKUP(BA4592,API!1:1048576,13,FALSE))),0),2)</f>
        <v>0</v>
      </c>
    </row>
    <row r="4593" spans="18:55" x14ac:dyDescent="0.25">
      <c r="R4593" s="258"/>
      <c r="U4593">
        <f>ROUND(IFERROR(SUM(T4593*(VLOOKUP(S4593,API!1:1048576,13,FALSE))),0),2)</f>
        <v>0</v>
      </c>
      <c r="V4593">
        <f>ROUND(SUMIF(Investionen!A4:A5200,S4593,Investionen!G4:G5200),2)</f>
        <v>0</v>
      </c>
      <c r="BA4593" s="53"/>
      <c r="BB4593" s="53">
        <f>ROUND(SUMIF(Transaktionen!A4:A5200,BA4593,Transaktionen!B4:B5200),8)</f>
        <v>0</v>
      </c>
      <c r="BC4593" s="53">
        <f>ROUND(IFERROR(SUM(BB4593*(VLOOKUP(BA4593,API!1:1048576,13,FALSE))),0),2)</f>
        <v>0</v>
      </c>
    </row>
    <row r="4594" spans="18:55" x14ac:dyDescent="0.25">
      <c r="R4594" s="258"/>
      <c r="U4594">
        <f>ROUND(IFERROR(SUM(T4594*(VLOOKUP(S4594,API!1:1048576,13,FALSE))),0),2)</f>
        <v>0</v>
      </c>
      <c r="V4594">
        <f>ROUND(SUMIF(Investionen!A4:A5200,S4594,Investionen!G4:G5200),2)</f>
        <v>0</v>
      </c>
      <c r="BA4594" s="53"/>
      <c r="BB4594" s="53">
        <f>ROUND(SUMIF(Transaktionen!A4:A5200,BA4594,Transaktionen!B4:B5200),8)</f>
        <v>0</v>
      </c>
      <c r="BC4594" s="53">
        <f>ROUND(IFERROR(SUM(BB4594*(VLOOKUP(BA4594,API!1:1048576,13,FALSE))),0),2)</f>
        <v>0</v>
      </c>
    </row>
    <row r="4595" spans="18:55" x14ac:dyDescent="0.25">
      <c r="R4595" s="258"/>
      <c r="U4595">
        <f>ROUND(IFERROR(SUM(T4595*(VLOOKUP(S4595,API!1:1048576,13,FALSE))),0),2)</f>
        <v>0</v>
      </c>
      <c r="V4595">
        <f>ROUND(SUMIF(Investionen!A4:A5200,S4595,Investionen!G4:G5200),2)</f>
        <v>0</v>
      </c>
      <c r="BA4595" s="53"/>
      <c r="BB4595" s="53">
        <f>ROUND(SUMIF(Transaktionen!A4:A5200,BA4595,Transaktionen!B4:B5200),8)</f>
        <v>0</v>
      </c>
      <c r="BC4595" s="53">
        <f>ROUND(IFERROR(SUM(BB4595*(VLOOKUP(BA4595,API!1:1048576,13,FALSE))),0),2)</f>
        <v>0</v>
      </c>
    </row>
    <row r="4596" spans="18:55" x14ac:dyDescent="0.25">
      <c r="R4596" s="258"/>
      <c r="U4596">
        <f>ROUND(IFERROR(SUM(T4596*(VLOOKUP(S4596,API!1:1048576,13,FALSE))),0),2)</f>
        <v>0</v>
      </c>
      <c r="V4596">
        <f>ROUND(SUMIF(Investionen!A4:A5200,S4596,Investionen!G4:G5200),2)</f>
        <v>0</v>
      </c>
      <c r="BA4596" s="53"/>
      <c r="BB4596" s="53">
        <f>ROUND(SUMIF(Transaktionen!A4:A5200,BA4596,Transaktionen!B4:B5200),8)</f>
        <v>0</v>
      </c>
      <c r="BC4596" s="53">
        <f>ROUND(IFERROR(SUM(BB4596*(VLOOKUP(BA4596,API!1:1048576,13,FALSE))),0),2)</f>
        <v>0</v>
      </c>
    </row>
    <row r="4597" spans="18:55" x14ac:dyDescent="0.25">
      <c r="R4597" s="258"/>
      <c r="U4597">
        <f>ROUND(IFERROR(SUM(T4597*(VLOOKUP(S4597,API!1:1048576,13,FALSE))),0),2)</f>
        <v>0</v>
      </c>
      <c r="V4597">
        <f>ROUND(SUMIF(Investionen!A4:A5200,S4597,Investionen!G4:G5200),2)</f>
        <v>0</v>
      </c>
      <c r="BA4597" s="53"/>
      <c r="BB4597" s="53">
        <f>ROUND(SUMIF(Transaktionen!A4:A5200,BA4597,Transaktionen!B4:B5200),8)</f>
        <v>0</v>
      </c>
      <c r="BC4597" s="53">
        <f>ROUND(IFERROR(SUM(BB4597*(VLOOKUP(BA4597,API!1:1048576,13,FALSE))),0),2)</f>
        <v>0</v>
      </c>
    </row>
    <row r="4598" spans="18:55" x14ac:dyDescent="0.25">
      <c r="R4598" s="258"/>
      <c r="U4598">
        <f>ROUND(IFERROR(SUM(T4598*(VLOOKUP(S4598,API!1:1048576,13,FALSE))),0),2)</f>
        <v>0</v>
      </c>
      <c r="V4598">
        <f>ROUND(SUMIF(Investionen!A4:A5200,S4598,Investionen!G4:G5200),2)</f>
        <v>0</v>
      </c>
      <c r="BA4598" s="53"/>
      <c r="BB4598" s="53">
        <f>ROUND(SUMIF(Transaktionen!A4:A5200,BA4598,Transaktionen!B4:B5200),8)</f>
        <v>0</v>
      </c>
      <c r="BC4598" s="53">
        <f>ROUND(IFERROR(SUM(BB4598*(VLOOKUP(BA4598,API!1:1048576,13,FALSE))),0),2)</f>
        <v>0</v>
      </c>
    </row>
    <row r="4599" spans="18:55" x14ac:dyDescent="0.25">
      <c r="R4599" s="258"/>
      <c r="U4599">
        <f>ROUND(IFERROR(SUM(T4599*(VLOOKUP(S4599,API!1:1048576,13,FALSE))),0),2)</f>
        <v>0</v>
      </c>
      <c r="V4599">
        <f>ROUND(SUMIF(Investionen!A4:A5200,S4599,Investionen!G4:G5200),2)</f>
        <v>0</v>
      </c>
      <c r="BA4599" s="53"/>
      <c r="BB4599" s="53">
        <f>ROUND(SUMIF(Transaktionen!A4:A5200,BA4599,Transaktionen!B4:B5200),8)</f>
        <v>0</v>
      </c>
      <c r="BC4599" s="53">
        <f>ROUND(IFERROR(SUM(BB4599*(VLOOKUP(BA4599,API!1:1048576,13,FALSE))),0),2)</f>
        <v>0</v>
      </c>
    </row>
    <row r="4600" spans="18:55" x14ac:dyDescent="0.25">
      <c r="R4600" s="258"/>
      <c r="U4600">
        <f>ROUND(IFERROR(SUM(T4600*(VLOOKUP(S4600,API!1:1048576,13,FALSE))),0),2)</f>
        <v>0</v>
      </c>
      <c r="V4600">
        <f>ROUND(SUMIF(Investionen!A4:A5200,S4600,Investionen!G4:G5200),2)</f>
        <v>0</v>
      </c>
      <c r="BA4600" s="53"/>
      <c r="BB4600" s="53">
        <f>ROUND(SUMIF(Transaktionen!A4:A5200,BA4600,Transaktionen!B4:B5200),8)</f>
        <v>0</v>
      </c>
      <c r="BC4600" s="53">
        <f>ROUND(IFERROR(SUM(BB4600*(VLOOKUP(BA4600,API!1:1048576,13,FALSE))),0),2)</f>
        <v>0</v>
      </c>
    </row>
    <row r="4601" spans="18:55" x14ac:dyDescent="0.25">
      <c r="R4601" s="258"/>
      <c r="U4601">
        <f>ROUND(IFERROR(SUM(T4601*(VLOOKUP(S4601,API!1:1048576,13,FALSE))),0),2)</f>
        <v>0</v>
      </c>
      <c r="V4601">
        <f>ROUND(SUMIF(Investionen!A4:A5200,S4601,Investionen!G4:G5200),2)</f>
        <v>0</v>
      </c>
      <c r="BA4601" s="53"/>
      <c r="BB4601" s="53">
        <f>ROUND(SUMIF(Transaktionen!A4:A5200,BA4601,Transaktionen!B4:B5200),8)</f>
        <v>0</v>
      </c>
      <c r="BC4601" s="53">
        <f>ROUND(IFERROR(SUM(BB4601*(VLOOKUP(BA4601,API!1:1048576,13,FALSE))),0),2)</f>
        <v>0</v>
      </c>
    </row>
    <row r="4602" spans="18:55" x14ac:dyDescent="0.25">
      <c r="R4602" s="258"/>
      <c r="U4602">
        <f>ROUND(IFERROR(SUM(T4602*(VLOOKUP(S4602,API!1:1048576,13,FALSE))),0),2)</f>
        <v>0</v>
      </c>
      <c r="V4602">
        <f>ROUND(SUMIF(Investionen!A4:A5200,S4602,Investionen!G4:G5200),2)</f>
        <v>0</v>
      </c>
      <c r="BA4602" s="53"/>
      <c r="BB4602" s="53">
        <f>ROUND(SUMIF(Transaktionen!A4:A5200,BA4602,Transaktionen!B4:B5200),8)</f>
        <v>0</v>
      </c>
      <c r="BC4602" s="53">
        <f>ROUND(IFERROR(SUM(BB4602*(VLOOKUP(BA4602,API!1:1048576,13,FALSE))),0),2)</f>
        <v>0</v>
      </c>
    </row>
    <row r="4603" spans="18:55" x14ac:dyDescent="0.25">
      <c r="R4603" s="258"/>
      <c r="U4603">
        <f>ROUND(IFERROR(SUM(T4603*(VLOOKUP(S4603,API!1:1048576,13,FALSE))),0),2)</f>
        <v>0</v>
      </c>
      <c r="V4603">
        <f>ROUND(SUMIF(Investionen!A4:A5200,S4603,Investionen!G4:G5200),2)</f>
        <v>0</v>
      </c>
      <c r="BA4603" s="53"/>
      <c r="BB4603" s="53">
        <f>ROUND(SUMIF(Transaktionen!A4:A5200,BA4603,Transaktionen!B4:B5200),8)</f>
        <v>0</v>
      </c>
      <c r="BC4603" s="53">
        <f>ROUND(IFERROR(SUM(BB4603*(VLOOKUP(BA4603,API!1:1048576,13,FALSE))),0),2)</f>
        <v>0</v>
      </c>
    </row>
    <row r="4604" spans="18:55" x14ac:dyDescent="0.25">
      <c r="R4604" s="258"/>
      <c r="U4604">
        <f>ROUND(IFERROR(SUM(T4604*(VLOOKUP(S4604,API!1:1048576,13,FALSE))),0),2)</f>
        <v>0</v>
      </c>
      <c r="V4604">
        <f>ROUND(SUMIF(Investionen!A4:A5200,S4604,Investionen!G4:G5200),2)</f>
        <v>0</v>
      </c>
      <c r="BA4604" s="53"/>
      <c r="BB4604" s="53">
        <f>ROUND(SUMIF(Transaktionen!A4:A5200,BA4604,Transaktionen!B4:B5200),8)</f>
        <v>0</v>
      </c>
      <c r="BC4604" s="53">
        <f>ROUND(IFERROR(SUM(BB4604*(VLOOKUP(BA4604,API!1:1048576,13,FALSE))),0),2)</f>
        <v>0</v>
      </c>
    </row>
    <row r="4605" spans="18:55" x14ac:dyDescent="0.25">
      <c r="R4605" s="258"/>
      <c r="U4605">
        <f>ROUND(IFERROR(SUM(T4605*(VLOOKUP(S4605,API!1:1048576,13,FALSE))),0),2)</f>
        <v>0</v>
      </c>
      <c r="V4605">
        <f>ROUND(SUMIF(Investionen!A4:A5200,S4605,Investionen!G4:G5200),2)</f>
        <v>0</v>
      </c>
      <c r="BA4605" s="53"/>
      <c r="BB4605" s="53">
        <f>ROUND(SUMIF(Transaktionen!A4:A5200,BA4605,Transaktionen!B4:B5200),8)</f>
        <v>0</v>
      </c>
      <c r="BC4605" s="53">
        <f>ROUND(IFERROR(SUM(BB4605*(VLOOKUP(BA4605,API!1:1048576,13,FALSE))),0),2)</f>
        <v>0</v>
      </c>
    </row>
    <row r="4606" spans="18:55" x14ac:dyDescent="0.25">
      <c r="R4606" s="258"/>
      <c r="U4606">
        <f>ROUND(IFERROR(SUM(T4606*(VLOOKUP(S4606,API!1:1048576,13,FALSE))),0),2)</f>
        <v>0</v>
      </c>
      <c r="V4606">
        <f>ROUND(SUMIF(Investionen!A4:A5200,S4606,Investionen!G4:G5200),2)</f>
        <v>0</v>
      </c>
      <c r="BA4606" s="53"/>
      <c r="BB4606" s="53">
        <f>ROUND(SUMIF(Transaktionen!A4:A5200,BA4606,Transaktionen!B4:B5200),8)</f>
        <v>0</v>
      </c>
      <c r="BC4606" s="53">
        <f>ROUND(IFERROR(SUM(BB4606*(VLOOKUP(BA4606,API!1:1048576,13,FALSE))),0),2)</f>
        <v>0</v>
      </c>
    </row>
    <row r="4607" spans="18:55" x14ac:dyDescent="0.25">
      <c r="R4607" s="258"/>
      <c r="U4607">
        <f>ROUND(IFERROR(SUM(T4607*(VLOOKUP(S4607,API!1:1048576,13,FALSE))),0),2)</f>
        <v>0</v>
      </c>
      <c r="V4607">
        <f>ROUND(SUMIF(Investionen!A4:A5200,S4607,Investionen!G4:G5200),2)</f>
        <v>0</v>
      </c>
      <c r="BA4607" s="53"/>
      <c r="BB4607" s="53">
        <f>ROUND(SUMIF(Transaktionen!A4:A5200,BA4607,Transaktionen!B4:B5200),8)</f>
        <v>0</v>
      </c>
      <c r="BC4607" s="53">
        <f>ROUND(IFERROR(SUM(BB4607*(VLOOKUP(BA4607,API!1:1048576,13,FALSE))),0),2)</f>
        <v>0</v>
      </c>
    </row>
    <row r="4608" spans="18:55" x14ac:dyDescent="0.25">
      <c r="R4608" s="258"/>
      <c r="U4608">
        <f>ROUND(IFERROR(SUM(T4608*(VLOOKUP(S4608,API!1:1048576,13,FALSE))),0),2)</f>
        <v>0</v>
      </c>
      <c r="V4608">
        <f>ROUND(SUMIF(Investionen!A4:A5200,S4608,Investionen!G4:G5200),2)</f>
        <v>0</v>
      </c>
      <c r="BA4608" s="53"/>
      <c r="BB4608" s="53">
        <f>ROUND(SUMIF(Transaktionen!A4:A5200,BA4608,Transaktionen!B4:B5200),8)</f>
        <v>0</v>
      </c>
      <c r="BC4608" s="53">
        <f>ROUND(IFERROR(SUM(BB4608*(VLOOKUP(BA4608,API!1:1048576,13,FALSE))),0),2)</f>
        <v>0</v>
      </c>
    </row>
    <row r="4609" spans="18:55" x14ac:dyDescent="0.25">
      <c r="R4609" s="258"/>
      <c r="U4609">
        <f>ROUND(IFERROR(SUM(T4609*(VLOOKUP(S4609,API!1:1048576,13,FALSE))),0),2)</f>
        <v>0</v>
      </c>
      <c r="V4609">
        <f>ROUND(SUMIF(Investionen!A4:A5200,S4609,Investionen!G4:G5200),2)</f>
        <v>0</v>
      </c>
      <c r="BA4609" s="53"/>
      <c r="BB4609" s="53">
        <f>ROUND(SUMIF(Transaktionen!A4:A5200,BA4609,Transaktionen!B4:B5200),8)</f>
        <v>0</v>
      </c>
      <c r="BC4609" s="53">
        <f>ROUND(IFERROR(SUM(BB4609*(VLOOKUP(BA4609,API!1:1048576,13,FALSE))),0),2)</f>
        <v>0</v>
      </c>
    </row>
    <row r="4610" spans="18:55" x14ac:dyDescent="0.25">
      <c r="R4610" s="258"/>
      <c r="U4610">
        <f>ROUND(IFERROR(SUM(T4610*(VLOOKUP(S4610,API!1:1048576,13,FALSE))),0),2)</f>
        <v>0</v>
      </c>
      <c r="V4610">
        <f>ROUND(SUMIF(Investionen!A4:A5200,S4610,Investionen!G4:G5200),2)</f>
        <v>0</v>
      </c>
      <c r="BA4610" s="53"/>
      <c r="BB4610" s="53">
        <f>ROUND(SUMIF(Transaktionen!A4:A5200,BA4610,Transaktionen!B4:B5200),8)</f>
        <v>0</v>
      </c>
      <c r="BC4610" s="53">
        <f>ROUND(IFERROR(SUM(BB4610*(VLOOKUP(BA4610,API!1:1048576,13,FALSE))),0),2)</f>
        <v>0</v>
      </c>
    </row>
    <row r="4611" spans="18:55" x14ac:dyDescent="0.25">
      <c r="R4611" s="258"/>
      <c r="U4611">
        <f>ROUND(IFERROR(SUM(T4611*(VLOOKUP(S4611,API!1:1048576,13,FALSE))),0),2)</f>
        <v>0</v>
      </c>
      <c r="V4611">
        <f>ROUND(SUMIF(Investionen!A4:A5200,S4611,Investionen!G4:G5200),2)</f>
        <v>0</v>
      </c>
      <c r="BA4611" s="53"/>
      <c r="BB4611" s="53">
        <f>ROUND(SUMIF(Transaktionen!A4:A5200,BA4611,Transaktionen!B4:B5200),8)</f>
        <v>0</v>
      </c>
      <c r="BC4611" s="53">
        <f>ROUND(IFERROR(SUM(BB4611*(VLOOKUP(BA4611,API!1:1048576,13,FALSE))),0),2)</f>
        <v>0</v>
      </c>
    </row>
    <row r="4612" spans="18:55" x14ac:dyDescent="0.25">
      <c r="R4612" s="258"/>
      <c r="U4612">
        <f>ROUND(IFERROR(SUM(T4612*(VLOOKUP(S4612,API!1:1048576,13,FALSE))),0),2)</f>
        <v>0</v>
      </c>
      <c r="V4612">
        <f>ROUND(SUMIF(Investionen!A4:A5200,S4612,Investionen!G4:G5200),2)</f>
        <v>0</v>
      </c>
      <c r="BA4612" s="53"/>
      <c r="BB4612" s="53">
        <f>ROUND(SUMIF(Transaktionen!A4:A5200,BA4612,Transaktionen!B4:B5200),8)</f>
        <v>0</v>
      </c>
      <c r="BC4612" s="53">
        <f>ROUND(IFERROR(SUM(BB4612*(VLOOKUP(BA4612,API!1:1048576,13,FALSE))),0),2)</f>
        <v>0</v>
      </c>
    </row>
    <row r="4613" spans="18:55" x14ac:dyDescent="0.25">
      <c r="R4613" s="258"/>
      <c r="U4613">
        <f>ROUND(IFERROR(SUM(T4613*(VLOOKUP(S4613,API!1:1048576,13,FALSE))),0),2)</f>
        <v>0</v>
      </c>
      <c r="V4613">
        <f>ROUND(SUMIF(Investionen!A4:A5200,S4613,Investionen!G4:G5200),2)</f>
        <v>0</v>
      </c>
      <c r="BA4613" s="53"/>
      <c r="BB4613" s="53">
        <f>ROUND(SUMIF(Transaktionen!A4:A5200,BA4613,Transaktionen!B4:B5200),8)</f>
        <v>0</v>
      </c>
      <c r="BC4613" s="53">
        <f>ROUND(IFERROR(SUM(BB4613*(VLOOKUP(BA4613,API!1:1048576,13,FALSE))),0),2)</f>
        <v>0</v>
      </c>
    </row>
    <row r="4614" spans="18:55" x14ac:dyDescent="0.25">
      <c r="R4614" s="258"/>
      <c r="U4614">
        <f>ROUND(IFERROR(SUM(T4614*(VLOOKUP(S4614,API!1:1048576,13,FALSE))),0),2)</f>
        <v>0</v>
      </c>
      <c r="V4614">
        <f>ROUND(SUMIF(Investionen!A4:A5200,S4614,Investionen!G4:G5200),2)</f>
        <v>0</v>
      </c>
      <c r="BA4614" s="53"/>
      <c r="BB4614" s="53">
        <f>ROUND(SUMIF(Transaktionen!A4:A5200,BA4614,Transaktionen!B4:B5200),8)</f>
        <v>0</v>
      </c>
      <c r="BC4614" s="53">
        <f>ROUND(IFERROR(SUM(BB4614*(VLOOKUP(BA4614,API!1:1048576,13,FALSE))),0),2)</f>
        <v>0</v>
      </c>
    </row>
    <row r="4615" spans="18:55" x14ac:dyDescent="0.25">
      <c r="R4615" s="258"/>
      <c r="U4615">
        <f>ROUND(IFERROR(SUM(T4615*(VLOOKUP(S4615,API!1:1048576,13,FALSE))),0),2)</f>
        <v>0</v>
      </c>
      <c r="V4615">
        <f>ROUND(SUMIF(Investionen!A4:A5200,S4615,Investionen!G4:G5200),2)</f>
        <v>0</v>
      </c>
      <c r="BA4615" s="53"/>
      <c r="BB4615" s="53">
        <f>ROUND(SUMIF(Transaktionen!A4:A5200,BA4615,Transaktionen!B4:B5200),8)</f>
        <v>0</v>
      </c>
      <c r="BC4615" s="53">
        <f>ROUND(IFERROR(SUM(BB4615*(VLOOKUP(BA4615,API!1:1048576,13,FALSE))),0),2)</f>
        <v>0</v>
      </c>
    </row>
    <row r="4616" spans="18:55" x14ac:dyDescent="0.25">
      <c r="R4616" s="258"/>
      <c r="U4616">
        <f>ROUND(IFERROR(SUM(T4616*(VLOOKUP(S4616,API!1:1048576,13,FALSE))),0),2)</f>
        <v>0</v>
      </c>
      <c r="V4616">
        <f>ROUND(SUMIF(Investionen!A4:A5200,S4616,Investionen!G4:G5200),2)</f>
        <v>0</v>
      </c>
      <c r="BA4616" s="53"/>
      <c r="BB4616" s="53">
        <f>ROUND(SUMIF(Transaktionen!A4:A5200,BA4616,Transaktionen!B4:B5200),8)</f>
        <v>0</v>
      </c>
      <c r="BC4616" s="53">
        <f>ROUND(IFERROR(SUM(BB4616*(VLOOKUP(BA4616,API!1:1048576,13,FALSE))),0),2)</f>
        <v>0</v>
      </c>
    </row>
    <row r="4617" spans="18:55" x14ac:dyDescent="0.25">
      <c r="R4617" s="258"/>
      <c r="U4617">
        <f>ROUND(IFERROR(SUM(T4617*(VLOOKUP(S4617,API!1:1048576,13,FALSE))),0),2)</f>
        <v>0</v>
      </c>
      <c r="V4617">
        <f>ROUND(SUMIF(Investionen!A4:A5200,S4617,Investionen!G4:G5200),2)</f>
        <v>0</v>
      </c>
      <c r="BA4617" s="53"/>
      <c r="BB4617" s="53">
        <f>ROUND(SUMIF(Transaktionen!A4:A5200,BA4617,Transaktionen!B4:B5200),8)</f>
        <v>0</v>
      </c>
      <c r="BC4617" s="53">
        <f>ROUND(IFERROR(SUM(BB4617*(VLOOKUP(BA4617,API!1:1048576,13,FALSE))),0),2)</f>
        <v>0</v>
      </c>
    </row>
    <row r="4618" spans="18:55" x14ac:dyDescent="0.25">
      <c r="R4618" s="258"/>
      <c r="U4618">
        <f>ROUND(IFERROR(SUM(T4618*(VLOOKUP(S4618,API!1:1048576,13,FALSE))),0),2)</f>
        <v>0</v>
      </c>
      <c r="V4618">
        <f>ROUND(SUMIF(Investionen!A4:A5200,S4618,Investionen!G4:G5200),2)</f>
        <v>0</v>
      </c>
      <c r="BA4618" s="53"/>
      <c r="BB4618" s="53">
        <f>ROUND(SUMIF(Transaktionen!A4:A5200,BA4618,Transaktionen!B4:B5200),8)</f>
        <v>0</v>
      </c>
      <c r="BC4618" s="53">
        <f>ROUND(IFERROR(SUM(BB4618*(VLOOKUP(BA4618,API!1:1048576,13,FALSE))),0),2)</f>
        <v>0</v>
      </c>
    </row>
    <row r="4619" spans="18:55" x14ac:dyDescent="0.25">
      <c r="R4619" s="258"/>
      <c r="U4619">
        <f>ROUND(IFERROR(SUM(T4619*(VLOOKUP(S4619,API!1:1048576,13,FALSE))),0),2)</f>
        <v>0</v>
      </c>
      <c r="V4619">
        <f>ROUND(SUMIF(Investionen!A4:A5200,S4619,Investionen!G4:G5200),2)</f>
        <v>0</v>
      </c>
      <c r="BA4619" s="53"/>
      <c r="BB4619" s="53">
        <f>ROUND(SUMIF(Transaktionen!A4:A5200,BA4619,Transaktionen!B4:B5200),8)</f>
        <v>0</v>
      </c>
      <c r="BC4619" s="53">
        <f>ROUND(IFERROR(SUM(BB4619*(VLOOKUP(BA4619,API!1:1048576,13,FALSE))),0),2)</f>
        <v>0</v>
      </c>
    </row>
    <row r="4620" spans="18:55" x14ac:dyDescent="0.25">
      <c r="R4620" s="258"/>
      <c r="U4620">
        <f>ROUND(IFERROR(SUM(T4620*(VLOOKUP(S4620,API!1:1048576,13,FALSE))),0),2)</f>
        <v>0</v>
      </c>
      <c r="V4620">
        <f>ROUND(SUMIF(Investionen!A4:A5200,S4620,Investionen!G4:G5200),2)</f>
        <v>0</v>
      </c>
      <c r="BA4620" s="53"/>
      <c r="BB4620" s="53">
        <f>ROUND(SUMIF(Transaktionen!A4:A5200,BA4620,Transaktionen!B4:B5200),8)</f>
        <v>0</v>
      </c>
      <c r="BC4620" s="53">
        <f>ROUND(IFERROR(SUM(BB4620*(VLOOKUP(BA4620,API!1:1048576,13,FALSE))),0),2)</f>
        <v>0</v>
      </c>
    </row>
    <row r="4621" spans="18:55" x14ac:dyDescent="0.25">
      <c r="R4621" s="258"/>
      <c r="U4621">
        <f>ROUND(IFERROR(SUM(T4621*(VLOOKUP(S4621,API!1:1048576,13,FALSE))),0),2)</f>
        <v>0</v>
      </c>
      <c r="V4621">
        <f>ROUND(SUMIF(Investionen!A4:A5200,S4621,Investionen!G4:G5200),2)</f>
        <v>0</v>
      </c>
      <c r="BA4621" s="53"/>
      <c r="BB4621" s="53">
        <f>ROUND(SUMIF(Transaktionen!A4:A5200,BA4621,Transaktionen!B4:B5200),8)</f>
        <v>0</v>
      </c>
      <c r="BC4621" s="53">
        <f>ROUND(IFERROR(SUM(BB4621*(VLOOKUP(BA4621,API!1:1048576,13,FALSE))),0),2)</f>
        <v>0</v>
      </c>
    </row>
    <row r="4622" spans="18:55" x14ac:dyDescent="0.25">
      <c r="R4622" s="258"/>
      <c r="U4622">
        <f>ROUND(IFERROR(SUM(T4622*(VLOOKUP(S4622,API!1:1048576,13,FALSE))),0),2)</f>
        <v>0</v>
      </c>
      <c r="V4622">
        <f>ROUND(SUMIF(Investionen!A4:A5200,S4622,Investionen!G4:G5200),2)</f>
        <v>0</v>
      </c>
      <c r="BA4622" s="53"/>
      <c r="BB4622" s="53">
        <f>ROUND(SUMIF(Transaktionen!A4:A5200,BA4622,Transaktionen!B4:B5200),8)</f>
        <v>0</v>
      </c>
      <c r="BC4622" s="53">
        <f>ROUND(IFERROR(SUM(BB4622*(VLOOKUP(BA4622,API!1:1048576,13,FALSE))),0),2)</f>
        <v>0</v>
      </c>
    </row>
    <row r="4623" spans="18:55" x14ac:dyDescent="0.25">
      <c r="R4623" s="258"/>
      <c r="U4623">
        <f>ROUND(IFERROR(SUM(T4623*(VLOOKUP(S4623,API!1:1048576,13,FALSE))),0),2)</f>
        <v>0</v>
      </c>
      <c r="V4623">
        <f>ROUND(SUMIF(Investionen!A4:A5200,S4623,Investionen!G4:G5200),2)</f>
        <v>0</v>
      </c>
      <c r="BA4623" s="53"/>
      <c r="BB4623" s="53">
        <f>ROUND(SUMIF(Transaktionen!A4:A5200,BA4623,Transaktionen!B4:B5200),8)</f>
        <v>0</v>
      </c>
      <c r="BC4623" s="53">
        <f>ROUND(IFERROR(SUM(BB4623*(VLOOKUP(BA4623,API!1:1048576,13,FALSE))),0),2)</f>
        <v>0</v>
      </c>
    </row>
    <row r="4624" spans="18:55" x14ac:dyDescent="0.25">
      <c r="R4624" s="258"/>
      <c r="U4624">
        <f>ROUND(IFERROR(SUM(T4624*(VLOOKUP(S4624,API!1:1048576,13,FALSE))),0),2)</f>
        <v>0</v>
      </c>
      <c r="V4624">
        <f>ROUND(SUMIF(Investionen!A4:A5200,S4624,Investionen!G4:G5200),2)</f>
        <v>0</v>
      </c>
      <c r="BA4624" s="53"/>
      <c r="BB4624" s="53">
        <f>ROUND(SUMIF(Transaktionen!A4:A5200,BA4624,Transaktionen!B4:B5200),8)</f>
        <v>0</v>
      </c>
      <c r="BC4624" s="53">
        <f>ROUND(IFERROR(SUM(BB4624*(VLOOKUP(BA4624,API!1:1048576,13,FALSE))),0),2)</f>
        <v>0</v>
      </c>
    </row>
    <row r="4625" spans="18:55" x14ac:dyDescent="0.25">
      <c r="R4625" s="258"/>
      <c r="U4625">
        <f>ROUND(IFERROR(SUM(T4625*(VLOOKUP(S4625,API!1:1048576,13,FALSE))),0),2)</f>
        <v>0</v>
      </c>
      <c r="V4625">
        <f>ROUND(SUMIF(Investionen!A4:A5200,S4625,Investionen!G4:G5200),2)</f>
        <v>0</v>
      </c>
      <c r="BA4625" s="53"/>
      <c r="BB4625" s="53">
        <f>ROUND(SUMIF(Transaktionen!A4:A5200,BA4625,Transaktionen!B4:B5200),8)</f>
        <v>0</v>
      </c>
      <c r="BC4625" s="53">
        <f>ROUND(IFERROR(SUM(BB4625*(VLOOKUP(BA4625,API!1:1048576,13,FALSE))),0),2)</f>
        <v>0</v>
      </c>
    </row>
    <row r="4626" spans="18:55" x14ac:dyDescent="0.25">
      <c r="R4626" s="258"/>
      <c r="U4626">
        <f>ROUND(IFERROR(SUM(T4626*(VLOOKUP(S4626,API!1:1048576,13,FALSE))),0),2)</f>
        <v>0</v>
      </c>
      <c r="V4626">
        <f>ROUND(SUMIF(Investionen!A4:A5200,S4626,Investionen!G4:G5200),2)</f>
        <v>0</v>
      </c>
      <c r="BA4626" s="53"/>
      <c r="BB4626" s="53">
        <f>ROUND(SUMIF(Transaktionen!A4:A5200,BA4626,Transaktionen!B4:B5200),8)</f>
        <v>0</v>
      </c>
      <c r="BC4626" s="53">
        <f>ROUND(IFERROR(SUM(BB4626*(VLOOKUP(BA4626,API!1:1048576,13,FALSE))),0),2)</f>
        <v>0</v>
      </c>
    </row>
    <row r="4627" spans="18:55" x14ac:dyDescent="0.25">
      <c r="R4627" s="258"/>
      <c r="U4627">
        <f>ROUND(IFERROR(SUM(T4627*(VLOOKUP(S4627,API!1:1048576,13,FALSE))),0),2)</f>
        <v>0</v>
      </c>
      <c r="V4627">
        <f>ROUND(SUMIF(Investionen!A4:A5200,S4627,Investionen!G4:G5200),2)</f>
        <v>0</v>
      </c>
      <c r="BA4627" s="53"/>
      <c r="BB4627" s="53">
        <f>ROUND(SUMIF(Transaktionen!A4:A5200,BA4627,Transaktionen!B4:B5200),8)</f>
        <v>0</v>
      </c>
      <c r="BC4627" s="53">
        <f>ROUND(IFERROR(SUM(BB4627*(VLOOKUP(BA4627,API!1:1048576,13,FALSE))),0),2)</f>
        <v>0</v>
      </c>
    </row>
    <row r="4628" spans="18:55" x14ac:dyDescent="0.25">
      <c r="R4628" s="258"/>
      <c r="U4628">
        <f>ROUND(IFERROR(SUM(T4628*(VLOOKUP(S4628,API!1:1048576,13,FALSE))),0),2)</f>
        <v>0</v>
      </c>
      <c r="V4628">
        <f>ROUND(SUMIF(Investionen!A4:A5200,S4628,Investionen!G4:G5200),2)</f>
        <v>0</v>
      </c>
      <c r="BA4628" s="53"/>
      <c r="BB4628" s="53">
        <f>ROUND(SUMIF(Transaktionen!A4:A5200,BA4628,Transaktionen!B4:B5200),8)</f>
        <v>0</v>
      </c>
      <c r="BC4628" s="53">
        <f>ROUND(IFERROR(SUM(BB4628*(VLOOKUP(BA4628,API!1:1048576,13,FALSE))),0),2)</f>
        <v>0</v>
      </c>
    </row>
    <row r="4629" spans="18:55" x14ac:dyDescent="0.25">
      <c r="R4629" s="258"/>
      <c r="U4629">
        <f>ROUND(IFERROR(SUM(T4629*(VLOOKUP(S4629,API!1:1048576,13,FALSE))),0),2)</f>
        <v>0</v>
      </c>
      <c r="V4629">
        <f>ROUND(SUMIF(Investionen!A4:A5200,S4629,Investionen!G4:G5200),2)</f>
        <v>0</v>
      </c>
      <c r="BA4629" s="53"/>
      <c r="BB4629" s="53">
        <f>ROUND(SUMIF(Transaktionen!A4:A5200,BA4629,Transaktionen!B4:B5200),8)</f>
        <v>0</v>
      </c>
      <c r="BC4629" s="53">
        <f>ROUND(IFERROR(SUM(BB4629*(VLOOKUP(BA4629,API!1:1048576,13,FALSE))),0),2)</f>
        <v>0</v>
      </c>
    </row>
    <row r="4630" spans="18:55" x14ac:dyDescent="0.25">
      <c r="R4630" s="258"/>
      <c r="U4630">
        <f>ROUND(IFERROR(SUM(T4630*(VLOOKUP(S4630,API!1:1048576,13,FALSE))),0),2)</f>
        <v>0</v>
      </c>
      <c r="V4630">
        <f>ROUND(SUMIF(Investionen!A4:A5200,S4630,Investionen!G4:G5200),2)</f>
        <v>0</v>
      </c>
      <c r="BA4630" s="53"/>
      <c r="BB4630" s="53">
        <f>ROUND(SUMIF(Transaktionen!A4:A5200,BA4630,Transaktionen!B4:B5200),8)</f>
        <v>0</v>
      </c>
      <c r="BC4630" s="53">
        <f>ROUND(IFERROR(SUM(BB4630*(VLOOKUP(BA4630,API!1:1048576,13,FALSE))),0),2)</f>
        <v>0</v>
      </c>
    </row>
    <row r="4631" spans="18:55" x14ac:dyDescent="0.25">
      <c r="R4631" s="258"/>
      <c r="U4631">
        <f>ROUND(IFERROR(SUM(T4631*(VLOOKUP(S4631,API!1:1048576,13,FALSE))),0),2)</f>
        <v>0</v>
      </c>
      <c r="V4631">
        <f>ROUND(SUMIF(Investionen!A4:A5200,S4631,Investionen!G4:G5200),2)</f>
        <v>0</v>
      </c>
      <c r="BA4631" s="53"/>
      <c r="BB4631" s="53">
        <f>ROUND(SUMIF(Transaktionen!A4:A5200,BA4631,Transaktionen!B4:B5200),8)</f>
        <v>0</v>
      </c>
      <c r="BC4631" s="53">
        <f>ROUND(IFERROR(SUM(BB4631*(VLOOKUP(BA4631,API!1:1048576,13,FALSE))),0),2)</f>
        <v>0</v>
      </c>
    </row>
    <row r="4632" spans="18:55" x14ac:dyDescent="0.25">
      <c r="R4632" s="258"/>
      <c r="U4632">
        <f>ROUND(IFERROR(SUM(T4632*(VLOOKUP(S4632,API!1:1048576,13,FALSE))),0),2)</f>
        <v>0</v>
      </c>
      <c r="V4632">
        <f>ROUND(SUMIF(Investionen!A4:A5200,S4632,Investionen!G4:G5200),2)</f>
        <v>0</v>
      </c>
      <c r="BA4632" s="53"/>
      <c r="BB4632" s="53">
        <f>ROUND(SUMIF(Transaktionen!A4:A5200,BA4632,Transaktionen!B4:B5200),8)</f>
        <v>0</v>
      </c>
      <c r="BC4632" s="53">
        <f>ROUND(IFERROR(SUM(BB4632*(VLOOKUP(BA4632,API!1:1048576,13,FALSE))),0),2)</f>
        <v>0</v>
      </c>
    </row>
    <row r="4633" spans="18:55" x14ac:dyDescent="0.25">
      <c r="R4633" s="258"/>
      <c r="U4633">
        <f>ROUND(IFERROR(SUM(T4633*(VLOOKUP(S4633,API!1:1048576,13,FALSE))),0),2)</f>
        <v>0</v>
      </c>
      <c r="V4633">
        <f>ROUND(SUMIF(Investionen!A4:A5200,S4633,Investionen!G4:G5200),2)</f>
        <v>0</v>
      </c>
      <c r="BA4633" s="53"/>
      <c r="BB4633" s="53">
        <f>ROUND(SUMIF(Transaktionen!A4:A5200,BA4633,Transaktionen!B4:B5200),8)</f>
        <v>0</v>
      </c>
      <c r="BC4633" s="53">
        <f>ROUND(IFERROR(SUM(BB4633*(VLOOKUP(BA4633,API!1:1048576,13,FALSE))),0),2)</f>
        <v>0</v>
      </c>
    </row>
    <row r="4634" spans="18:55" x14ac:dyDescent="0.25">
      <c r="R4634" s="258"/>
      <c r="U4634">
        <f>ROUND(IFERROR(SUM(T4634*(VLOOKUP(S4634,API!1:1048576,13,FALSE))),0),2)</f>
        <v>0</v>
      </c>
      <c r="V4634">
        <f>ROUND(SUMIF(Investionen!A4:A5200,S4634,Investionen!G4:G5200),2)</f>
        <v>0</v>
      </c>
      <c r="BA4634" s="53"/>
      <c r="BB4634" s="53">
        <f>ROUND(SUMIF(Transaktionen!A4:A5200,BA4634,Transaktionen!B4:B5200),8)</f>
        <v>0</v>
      </c>
      <c r="BC4634" s="53">
        <f>ROUND(IFERROR(SUM(BB4634*(VLOOKUP(BA4634,API!1:1048576,13,FALSE))),0),2)</f>
        <v>0</v>
      </c>
    </row>
    <row r="4635" spans="18:55" x14ac:dyDescent="0.25">
      <c r="R4635" s="258"/>
      <c r="U4635">
        <f>ROUND(IFERROR(SUM(T4635*(VLOOKUP(S4635,API!1:1048576,13,FALSE))),0),2)</f>
        <v>0</v>
      </c>
      <c r="V4635">
        <f>ROUND(SUMIF(Investionen!A4:A5200,S4635,Investionen!G4:G5200),2)</f>
        <v>0</v>
      </c>
      <c r="BA4635" s="53"/>
      <c r="BB4635" s="53">
        <f>ROUND(SUMIF(Transaktionen!A4:A5200,BA4635,Transaktionen!B4:B5200),8)</f>
        <v>0</v>
      </c>
      <c r="BC4635" s="53">
        <f>ROUND(IFERROR(SUM(BB4635*(VLOOKUP(BA4635,API!1:1048576,13,FALSE))),0),2)</f>
        <v>0</v>
      </c>
    </row>
    <row r="4636" spans="18:55" x14ac:dyDescent="0.25">
      <c r="R4636" s="258"/>
      <c r="U4636">
        <f>ROUND(IFERROR(SUM(T4636*(VLOOKUP(S4636,API!1:1048576,13,FALSE))),0),2)</f>
        <v>0</v>
      </c>
      <c r="V4636">
        <f>ROUND(SUMIF(Investionen!A4:A5200,S4636,Investionen!G4:G5200),2)</f>
        <v>0</v>
      </c>
      <c r="BA4636" s="53"/>
      <c r="BB4636" s="53">
        <f>ROUND(SUMIF(Transaktionen!A4:A5200,BA4636,Transaktionen!B4:B5200),8)</f>
        <v>0</v>
      </c>
      <c r="BC4636" s="53">
        <f>ROUND(IFERROR(SUM(BB4636*(VLOOKUP(BA4636,API!1:1048576,13,FALSE))),0),2)</f>
        <v>0</v>
      </c>
    </row>
    <row r="4637" spans="18:55" x14ac:dyDescent="0.25">
      <c r="R4637" s="258"/>
      <c r="U4637">
        <f>ROUND(IFERROR(SUM(T4637*(VLOOKUP(S4637,API!1:1048576,13,FALSE))),0),2)</f>
        <v>0</v>
      </c>
      <c r="V4637">
        <f>ROUND(SUMIF(Investionen!A4:A5200,S4637,Investionen!G4:G5200),2)</f>
        <v>0</v>
      </c>
      <c r="BA4637" s="53"/>
      <c r="BB4637" s="53">
        <f>ROUND(SUMIF(Transaktionen!A4:A5200,BA4637,Transaktionen!B4:B5200),8)</f>
        <v>0</v>
      </c>
      <c r="BC4637" s="53">
        <f>ROUND(IFERROR(SUM(BB4637*(VLOOKUP(BA4637,API!1:1048576,13,FALSE))),0),2)</f>
        <v>0</v>
      </c>
    </row>
    <row r="4638" spans="18:55" x14ac:dyDescent="0.25">
      <c r="R4638" s="258"/>
      <c r="U4638">
        <f>ROUND(IFERROR(SUM(T4638*(VLOOKUP(S4638,API!1:1048576,13,FALSE))),0),2)</f>
        <v>0</v>
      </c>
      <c r="V4638">
        <f>ROUND(SUMIF(Investionen!A4:A5200,S4638,Investionen!G4:G5200),2)</f>
        <v>0</v>
      </c>
      <c r="BA4638" s="53"/>
      <c r="BB4638" s="53">
        <f>ROUND(SUMIF(Transaktionen!A4:A5200,BA4638,Transaktionen!B4:B5200),8)</f>
        <v>0</v>
      </c>
      <c r="BC4638" s="53">
        <f>ROUND(IFERROR(SUM(BB4638*(VLOOKUP(BA4638,API!1:1048576,13,FALSE))),0),2)</f>
        <v>0</v>
      </c>
    </row>
    <row r="4639" spans="18:55" x14ac:dyDescent="0.25">
      <c r="R4639" s="258"/>
      <c r="U4639">
        <f>ROUND(IFERROR(SUM(T4639*(VLOOKUP(S4639,API!1:1048576,13,FALSE))),0),2)</f>
        <v>0</v>
      </c>
      <c r="V4639">
        <f>ROUND(SUMIF(Investionen!A4:A5200,S4639,Investionen!G4:G5200),2)</f>
        <v>0</v>
      </c>
      <c r="BA4639" s="53"/>
      <c r="BB4639" s="53">
        <f>ROUND(SUMIF(Transaktionen!A4:A5200,BA4639,Transaktionen!B4:B5200),8)</f>
        <v>0</v>
      </c>
      <c r="BC4639" s="53">
        <f>ROUND(IFERROR(SUM(BB4639*(VLOOKUP(BA4639,API!1:1048576,13,FALSE))),0),2)</f>
        <v>0</v>
      </c>
    </row>
    <row r="4640" spans="18:55" x14ac:dyDescent="0.25">
      <c r="R4640" s="258"/>
      <c r="U4640">
        <f>ROUND(IFERROR(SUM(T4640*(VLOOKUP(S4640,API!1:1048576,13,FALSE))),0),2)</f>
        <v>0</v>
      </c>
      <c r="V4640">
        <f>ROUND(SUMIF(Investionen!A4:A5200,S4640,Investionen!G4:G5200),2)</f>
        <v>0</v>
      </c>
      <c r="BA4640" s="53"/>
      <c r="BB4640" s="53">
        <f>ROUND(SUMIF(Transaktionen!A4:A5200,BA4640,Transaktionen!B4:B5200),8)</f>
        <v>0</v>
      </c>
      <c r="BC4640" s="53">
        <f>ROUND(IFERROR(SUM(BB4640*(VLOOKUP(BA4640,API!1:1048576,13,FALSE))),0),2)</f>
        <v>0</v>
      </c>
    </row>
    <row r="4641" spans="18:55" x14ac:dyDescent="0.25">
      <c r="R4641" s="258"/>
      <c r="U4641">
        <f>ROUND(IFERROR(SUM(T4641*(VLOOKUP(S4641,API!1:1048576,13,FALSE))),0),2)</f>
        <v>0</v>
      </c>
      <c r="V4641">
        <f>ROUND(SUMIF(Investionen!A4:A5200,S4641,Investionen!G4:G5200),2)</f>
        <v>0</v>
      </c>
      <c r="BA4641" s="53"/>
      <c r="BB4641" s="53">
        <f>ROUND(SUMIF(Transaktionen!A4:A5200,BA4641,Transaktionen!B4:B5200),8)</f>
        <v>0</v>
      </c>
      <c r="BC4641" s="53">
        <f>ROUND(IFERROR(SUM(BB4641*(VLOOKUP(BA4641,API!1:1048576,13,FALSE))),0),2)</f>
        <v>0</v>
      </c>
    </row>
    <row r="4642" spans="18:55" x14ac:dyDescent="0.25">
      <c r="R4642" s="258"/>
      <c r="U4642">
        <f>ROUND(IFERROR(SUM(T4642*(VLOOKUP(S4642,API!1:1048576,13,FALSE))),0),2)</f>
        <v>0</v>
      </c>
      <c r="V4642">
        <f>ROUND(SUMIF(Investionen!A4:A5200,S4642,Investionen!G4:G5200),2)</f>
        <v>0</v>
      </c>
      <c r="BA4642" s="53"/>
      <c r="BB4642" s="53">
        <f>ROUND(SUMIF(Transaktionen!A4:A5200,BA4642,Transaktionen!B4:B5200),8)</f>
        <v>0</v>
      </c>
      <c r="BC4642" s="53">
        <f>ROUND(IFERROR(SUM(BB4642*(VLOOKUP(BA4642,API!1:1048576,13,FALSE))),0),2)</f>
        <v>0</v>
      </c>
    </row>
    <row r="4643" spans="18:55" x14ac:dyDescent="0.25">
      <c r="R4643" s="258"/>
      <c r="U4643">
        <f>ROUND(IFERROR(SUM(T4643*(VLOOKUP(S4643,API!1:1048576,13,FALSE))),0),2)</f>
        <v>0</v>
      </c>
      <c r="V4643">
        <f>ROUND(SUMIF(Investionen!A4:A5200,S4643,Investionen!G4:G5200),2)</f>
        <v>0</v>
      </c>
      <c r="BA4643" s="53"/>
      <c r="BB4643" s="53">
        <f>ROUND(SUMIF(Transaktionen!A4:A5200,BA4643,Transaktionen!B4:B5200),8)</f>
        <v>0</v>
      </c>
      <c r="BC4643" s="53">
        <f>ROUND(IFERROR(SUM(BB4643*(VLOOKUP(BA4643,API!1:1048576,13,FALSE))),0),2)</f>
        <v>0</v>
      </c>
    </row>
    <row r="4644" spans="18:55" x14ac:dyDescent="0.25">
      <c r="R4644" s="258"/>
      <c r="U4644">
        <f>ROUND(IFERROR(SUM(T4644*(VLOOKUP(S4644,API!1:1048576,13,FALSE))),0),2)</f>
        <v>0</v>
      </c>
      <c r="V4644">
        <f>ROUND(SUMIF(Investionen!A4:A5200,S4644,Investionen!G4:G5200),2)</f>
        <v>0</v>
      </c>
      <c r="BA4644" s="53"/>
      <c r="BB4644" s="53">
        <f>ROUND(SUMIF(Transaktionen!A4:A5200,BA4644,Transaktionen!B4:B5200),8)</f>
        <v>0</v>
      </c>
      <c r="BC4644" s="53">
        <f>ROUND(IFERROR(SUM(BB4644*(VLOOKUP(BA4644,API!1:1048576,13,FALSE))),0),2)</f>
        <v>0</v>
      </c>
    </row>
    <row r="4645" spans="18:55" x14ac:dyDescent="0.25">
      <c r="R4645" s="258"/>
      <c r="U4645">
        <f>ROUND(IFERROR(SUM(T4645*(VLOOKUP(S4645,API!1:1048576,13,FALSE))),0),2)</f>
        <v>0</v>
      </c>
      <c r="V4645">
        <f>ROUND(SUMIF(Investionen!A4:A5200,S4645,Investionen!G4:G5200),2)</f>
        <v>0</v>
      </c>
      <c r="BA4645" s="53"/>
      <c r="BB4645" s="53">
        <f>ROUND(SUMIF(Transaktionen!A4:A5200,BA4645,Transaktionen!B4:B5200),8)</f>
        <v>0</v>
      </c>
      <c r="BC4645" s="53">
        <f>ROUND(IFERROR(SUM(BB4645*(VLOOKUP(BA4645,API!1:1048576,13,FALSE))),0),2)</f>
        <v>0</v>
      </c>
    </row>
    <row r="4646" spans="18:55" x14ac:dyDescent="0.25">
      <c r="R4646" s="258"/>
      <c r="U4646">
        <f>ROUND(IFERROR(SUM(T4646*(VLOOKUP(S4646,API!1:1048576,13,FALSE))),0),2)</f>
        <v>0</v>
      </c>
      <c r="V4646">
        <f>ROUND(SUMIF(Investionen!A4:A5200,S4646,Investionen!G4:G5200),2)</f>
        <v>0</v>
      </c>
      <c r="BA4646" s="53"/>
      <c r="BB4646" s="53">
        <f>ROUND(SUMIF(Transaktionen!A4:A5200,BA4646,Transaktionen!B4:B5200),8)</f>
        <v>0</v>
      </c>
      <c r="BC4646" s="53">
        <f>ROUND(IFERROR(SUM(BB4646*(VLOOKUP(BA4646,API!1:1048576,13,FALSE))),0),2)</f>
        <v>0</v>
      </c>
    </row>
    <row r="4647" spans="18:55" x14ac:dyDescent="0.25">
      <c r="R4647" s="258"/>
      <c r="U4647">
        <f>ROUND(IFERROR(SUM(T4647*(VLOOKUP(S4647,API!1:1048576,13,FALSE))),0),2)</f>
        <v>0</v>
      </c>
      <c r="V4647">
        <f>ROUND(SUMIF(Investionen!A4:A5200,S4647,Investionen!G4:G5200),2)</f>
        <v>0</v>
      </c>
      <c r="BA4647" s="53"/>
      <c r="BB4647" s="53">
        <f>ROUND(SUMIF(Transaktionen!A4:A5200,BA4647,Transaktionen!B4:B5200),8)</f>
        <v>0</v>
      </c>
      <c r="BC4647" s="53">
        <f>ROUND(IFERROR(SUM(BB4647*(VLOOKUP(BA4647,API!1:1048576,13,FALSE))),0),2)</f>
        <v>0</v>
      </c>
    </row>
    <row r="4648" spans="18:55" x14ac:dyDescent="0.25">
      <c r="R4648" s="258"/>
      <c r="U4648">
        <f>ROUND(IFERROR(SUM(T4648*(VLOOKUP(S4648,API!1:1048576,13,FALSE))),0),2)</f>
        <v>0</v>
      </c>
      <c r="V4648">
        <f>ROUND(SUMIF(Investionen!A4:A5200,S4648,Investionen!G4:G5200),2)</f>
        <v>0</v>
      </c>
      <c r="BA4648" s="53"/>
      <c r="BB4648" s="53">
        <f>ROUND(SUMIF(Transaktionen!A4:A5200,BA4648,Transaktionen!B4:B5200),8)</f>
        <v>0</v>
      </c>
      <c r="BC4648" s="53">
        <f>ROUND(IFERROR(SUM(BB4648*(VLOOKUP(BA4648,API!1:1048576,13,FALSE))),0),2)</f>
        <v>0</v>
      </c>
    </row>
    <row r="4649" spans="18:55" x14ac:dyDescent="0.25">
      <c r="R4649" s="258"/>
      <c r="U4649">
        <f>ROUND(IFERROR(SUM(T4649*(VLOOKUP(S4649,API!1:1048576,13,FALSE))),0),2)</f>
        <v>0</v>
      </c>
      <c r="V4649">
        <f>ROUND(SUMIF(Investionen!A4:A5200,S4649,Investionen!G4:G5200),2)</f>
        <v>0</v>
      </c>
      <c r="BA4649" s="53"/>
      <c r="BB4649" s="53">
        <f>ROUND(SUMIF(Transaktionen!A4:A5200,BA4649,Transaktionen!B4:B5200),8)</f>
        <v>0</v>
      </c>
      <c r="BC4649" s="53">
        <f>ROUND(IFERROR(SUM(BB4649*(VLOOKUP(BA4649,API!1:1048576,13,FALSE))),0),2)</f>
        <v>0</v>
      </c>
    </row>
    <row r="4650" spans="18:55" x14ac:dyDescent="0.25">
      <c r="R4650" s="258"/>
      <c r="U4650">
        <f>ROUND(IFERROR(SUM(T4650*(VLOOKUP(S4650,API!1:1048576,13,FALSE))),0),2)</f>
        <v>0</v>
      </c>
      <c r="V4650">
        <f>ROUND(SUMIF(Investionen!A4:A5200,S4650,Investionen!G4:G5200),2)</f>
        <v>0</v>
      </c>
      <c r="BA4650" s="53"/>
      <c r="BB4650" s="53">
        <f>ROUND(SUMIF(Transaktionen!A4:A5200,BA4650,Transaktionen!B4:B5200),8)</f>
        <v>0</v>
      </c>
      <c r="BC4650" s="53">
        <f>ROUND(IFERROR(SUM(BB4650*(VLOOKUP(BA4650,API!1:1048576,13,FALSE))),0),2)</f>
        <v>0</v>
      </c>
    </row>
    <row r="4651" spans="18:55" x14ac:dyDescent="0.25">
      <c r="R4651" s="258"/>
      <c r="U4651">
        <f>ROUND(IFERROR(SUM(T4651*(VLOOKUP(S4651,API!1:1048576,13,FALSE))),0),2)</f>
        <v>0</v>
      </c>
      <c r="V4651">
        <f>ROUND(SUMIF(Investionen!A4:A5200,S4651,Investionen!G4:G5200),2)</f>
        <v>0</v>
      </c>
      <c r="BA4651" s="53"/>
      <c r="BB4651" s="53">
        <f>ROUND(SUMIF(Transaktionen!A4:A5200,BA4651,Transaktionen!B4:B5200),8)</f>
        <v>0</v>
      </c>
      <c r="BC4651" s="53">
        <f>ROUND(IFERROR(SUM(BB4651*(VLOOKUP(BA4651,API!1:1048576,13,FALSE))),0),2)</f>
        <v>0</v>
      </c>
    </row>
    <row r="4652" spans="18:55" x14ac:dyDescent="0.25">
      <c r="R4652" s="258"/>
      <c r="U4652">
        <f>ROUND(IFERROR(SUM(T4652*(VLOOKUP(S4652,API!1:1048576,13,FALSE))),0),2)</f>
        <v>0</v>
      </c>
      <c r="V4652">
        <f>ROUND(SUMIF(Investionen!A4:A5200,S4652,Investionen!G4:G5200),2)</f>
        <v>0</v>
      </c>
      <c r="BA4652" s="53"/>
      <c r="BB4652" s="53">
        <f>ROUND(SUMIF(Transaktionen!A4:A5200,BA4652,Transaktionen!B4:B5200),8)</f>
        <v>0</v>
      </c>
      <c r="BC4652" s="53">
        <f>ROUND(IFERROR(SUM(BB4652*(VLOOKUP(BA4652,API!1:1048576,13,FALSE))),0),2)</f>
        <v>0</v>
      </c>
    </row>
    <row r="4653" spans="18:55" x14ac:dyDescent="0.25">
      <c r="R4653" s="258"/>
      <c r="U4653">
        <f>ROUND(IFERROR(SUM(T4653*(VLOOKUP(S4653,API!1:1048576,13,FALSE))),0),2)</f>
        <v>0</v>
      </c>
      <c r="V4653">
        <f>ROUND(SUMIF(Investionen!A4:A5200,S4653,Investionen!G4:G5200),2)</f>
        <v>0</v>
      </c>
      <c r="BA4653" s="53"/>
      <c r="BB4653" s="53">
        <f>ROUND(SUMIF(Transaktionen!A4:A5200,BA4653,Transaktionen!B4:B5200),8)</f>
        <v>0</v>
      </c>
      <c r="BC4653" s="53">
        <f>ROUND(IFERROR(SUM(BB4653*(VLOOKUP(BA4653,API!1:1048576,13,FALSE))),0),2)</f>
        <v>0</v>
      </c>
    </row>
    <row r="4654" spans="18:55" x14ac:dyDescent="0.25">
      <c r="R4654" s="258"/>
      <c r="U4654">
        <f>ROUND(IFERROR(SUM(T4654*(VLOOKUP(S4654,API!1:1048576,13,FALSE))),0),2)</f>
        <v>0</v>
      </c>
      <c r="V4654">
        <f>ROUND(SUMIF(Investionen!A4:A5200,S4654,Investionen!G4:G5200),2)</f>
        <v>0</v>
      </c>
      <c r="BA4654" s="53"/>
      <c r="BB4654" s="53">
        <f>ROUND(SUMIF(Transaktionen!A4:A5200,BA4654,Transaktionen!B4:B5200),8)</f>
        <v>0</v>
      </c>
      <c r="BC4654" s="53">
        <f>ROUND(IFERROR(SUM(BB4654*(VLOOKUP(BA4654,API!1:1048576,13,FALSE))),0),2)</f>
        <v>0</v>
      </c>
    </row>
    <row r="4655" spans="18:55" x14ac:dyDescent="0.25">
      <c r="R4655" s="258"/>
      <c r="U4655">
        <f>ROUND(IFERROR(SUM(T4655*(VLOOKUP(S4655,API!1:1048576,13,FALSE))),0),2)</f>
        <v>0</v>
      </c>
      <c r="V4655">
        <f>ROUND(SUMIF(Investionen!A4:A5200,S4655,Investionen!G4:G5200),2)</f>
        <v>0</v>
      </c>
      <c r="BA4655" s="53"/>
      <c r="BB4655" s="53">
        <f>ROUND(SUMIF(Transaktionen!A4:A5200,BA4655,Transaktionen!B4:B5200),8)</f>
        <v>0</v>
      </c>
      <c r="BC4655" s="53">
        <f>ROUND(IFERROR(SUM(BB4655*(VLOOKUP(BA4655,API!1:1048576,13,FALSE))),0),2)</f>
        <v>0</v>
      </c>
    </row>
    <row r="4656" spans="18:55" x14ac:dyDescent="0.25">
      <c r="R4656" s="258"/>
      <c r="U4656">
        <f>ROUND(IFERROR(SUM(T4656*(VLOOKUP(S4656,API!1:1048576,13,FALSE))),0),2)</f>
        <v>0</v>
      </c>
      <c r="V4656">
        <f>ROUND(SUMIF(Investionen!A4:A5200,S4656,Investionen!G4:G5200),2)</f>
        <v>0</v>
      </c>
      <c r="BA4656" s="53"/>
      <c r="BB4656" s="53">
        <f>ROUND(SUMIF(Transaktionen!A4:A5200,BA4656,Transaktionen!B4:B5200),8)</f>
        <v>0</v>
      </c>
      <c r="BC4656" s="53">
        <f>ROUND(IFERROR(SUM(BB4656*(VLOOKUP(BA4656,API!1:1048576,13,FALSE))),0),2)</f>
        <v>0</v>
      </c>
    </row>
    <row r="4657" spans="18:55" x14ac:dyDescent="0.25">
      <c r="R4657" s="258"/>
      <c r="U4657">
        <f>ROUND(IFERROR(SUM(T4657*(VLOOKUP(S4657,API!1:1048576,13,FALSE))),0),2)</f>
        <v>0</v>
      </c>
      <c r="V4657">
        <f>ROUND(SUMIF(Investionen!A4:A5200,S4657,Investionen!G4:G5200),2)</f>
        <v>0</v>
      </c>
      <c r="BA4657" s="53"/>
      <c r="BB4657" s="53">
        <f>ROUND(SUMIF(Transaktionen!A4:A5200,BA4657,Transaktionen!B4:B5200),8)</f>
        <v>0</v>
      </c>
      <c r="BC4657" s="53">
        <f>ROUND(IFERROR(SUM(BB4657*(VLOOKUP(BA4657,API!1:1048576,13,FALSE))),0),2)</f>
        <v>0</v>
      </c>
    </row>
    <row r="4658" spans="18:55" x14ac:dyDescent="0.25">
      <c r="R4658" s="258"/>
      <c r="U4658">
        <f>ROUND(IFERROR(SUM(T4658*(VLOOKUP(S4658,API!1:1048576,13,FALSE))),0),2)</f>
        <v>0</v>
      </c>
      <c r="V4658">
        <f>ROUND(SUMIF(Investionen!A4:A5200,S4658,Investionen!G4:G5200),2)</f>
        <v>0</v>
      </c>
      <c r="BA4658" s="53"/>
      <c r="BB4658" s="53">
        <f>ROUND(SUMIF(Transaktionen!A4:A5200,BA4658,Transaktionen!B4:B5200),8)</f>
        <v>0</v>
      </c>
      <c r="BC4658" s="53">
        <f>ROUND(IFERROR(SUM(BB4658*(VLOOKUP(BA4658,API!1:1048576,13,FALSE))),0),2)</f>
        <v>0</v>
      </c>
    </row>
    <row r="4659" spans="18:55" x14ac:dyDescent="0.25">
      <c r="R4659" s="258"/>
      <c r="U4659">
        <f>ROUND(IFERROR(SUM(T4659*(VLOOKUP(S4659,API!1:1048576,13,FALSE))),0),2)</f>
        <v>0</v>
      </c>
      <c r="V4659">
        <f>ROUND(SUMIF(Investionen!A4:A5200,S4659,Investionen!G4:G5200),2)</f>
        <v>0</v>
      </c>
      <c r="BA4659" s="53"/>
      <c r="BB4659" s="53">
        <f>ROUND(SUMIF(Transaktionen!A4:A5200,BA4659,Transaktionen!B4:B5200),8)</f>
        <v>0</v>
      </c>
      <c r="BC4659" s="53">
        <f>ROUND(IFERROR(SUM(BB4659*(VLOOKUP(BA4659,API!1:1048576,13,FALSE))),0),2)</f>
        <v>0</v>
      </c>
    </row>
    <row r="4660" spans="18:55" x14ac:dyDescent="0.25">
      <c r="R4660" s="258"/>
      <c r="U4660">
        <f>ROUND(IFERROR(SUM(T4660*(VLOOKUP(S4660,API!1:1048576,13,FALSE))),0),2)</f>
        <v>0</v>
      </c>
      <c r="V4660">
        <f>ROUND(SUMIF(Investionen!A4:A5200,S4660,Investionen!G4:G5200),2)</f>
        <v>0</v>
      </c>
      <c r="BA4660" s="53"/>
      <c r="BB4660" s="53">
        <f>ROUND(SUMIF(Transaktionen!A4:A5200,BA4660,Transaktionen!B4:B5200),8)</f>
        <v>0</v>
      </c>
      <c r="BC4660" s="53">
        <f>ROUND(IFERROR(SUM(BB4660*(VLOOKUP(BA4660,API!1:1048576,13,FALSE))),0),2)</f>
        <v>0</v>
      </c>
    </row>
    <row r="4661" spans="18:55" x14ac:dyDescent="0.25">
      <c r="R4661" s="258"/>
      <c r="U4661">
        <f>ROUND(IFERROR(SUM(T4661*(VLOOKUP(S4661,API!1:1048576,13,FALSE))),0),2)</f>
        <v>0</v>
      </c>
      <c r="V4661">
        <f>ROUND(SUMIF(Investionen!A4:A5200,S4661,Investionen!G4:G5200),2)</f>
        <v>0</v>
      </c>
      <c r="BA4661" s="53"/>
      <c r="BB4661" s="53">
        <f>ROUND(SUMIF(Transaktionen!A4:A5200,BA4661,Transaktionen!B4:B5200),8)</f>
        <v>0</v>
      </c>
      <c r="BC4661" s="53">
        <f>ROUND(IFERROR(SUM(BB4661*(VLOOKUP(BA4661,API!1:1048576,13,FALSE))),0),2)</f>
        <v>0</v>
      </c>
    </row>
    <row r="4662" spans="18:55" x14ac:dyDescent="0.25">
      <c r="R4662" s="258"/>
      <c r="U4662">
        <f>ROUND(IFERROR(SUM(T4662*(VLOOKUP(S4662,API!1:1048576,13,FALSE))),0),2)</f>
        <v>0</v>
      </c>
      <c r="V4662">
        <f>ROUND(SUMIF(Investionen!A4:A5200,S4662,Investionen!G4:G5200),2)</f>
        <v>0</v>
      </c>
      <c r="BA4662" s="53"/>
      <c r="BB4662" s="53">
        <f>ROUND(SUMIF(Transaktionen!A4:A5200,BA4662,Transaktionen!B4:B5200),8)</f>
        <v>0</v>
      </c>
      <c r="BC4662" s="53">
        <f>ROUND(IFERROR(SUM(BB4662*(VLOOKUP(BA4662,API!1:1048576,13,FALSE))),0),2)</f>
        <v>0</v>
      </c>
    </row>
    <row r="4663" spans="18:55" x14ac:dyDescent="0.25">
      <c r="R4663" s="258"/>
      <c r="U4663">
        <f>ROUND(IFERROR(SUM(T4663*(VLOOKUP(S4663,API!1:1048576,13,FALSE))),0),2)</f>
        <v>0</v>
      </c>
      <c r="V4663">
        <f>ROUND(SUMIF(Investionen!A4:A5200,S4663,Investionen!G4:G5200),2)</f>
        <v>0</v>
      </c>
      <c r="BA4663" s="53"/>
      <c r="BB4663" s="53">
        <f>ROUND(SUMIF(Transaktionen!A4:A5200,BA4663,Transaktionen!B4:B5200),8)</f>
        <v>0</v>
      </c>
      <c r="BC4663" s="53">
        <f>ROUND(IFERROR(SUM(BB4663*(VLOOKUP(BA4663,API!1:1048576,13,FALSE))),0),2)</f>
        <v>0</v>
      </c>
    </row>
    <row r="4664" spans="18:55" x14ac:dyDescent="0.25">
      <c r="R4664" s="258"/>
      <c r="U4664">
        <f>ROUND(IFERROR(SUM(T4664*(VLOOKUP(S4664,API!1:1048576,13,FALSE))),0),2)</f>
        <v>0</v>
      </c>
      <c r="V4664">
        <f>ROUND(SUMIF(Investionen!A4:A5200,S4664,Investionen!G4:G5200),2)</f>
        <v>0</v>
      </c>
      <c r="BA4664" s="53"/>
      <c r="BB4664" s="53">
        <f>ROUND(SUMIF(Transaktionen!A4:A5200,BA4664,Transaktionen!B4:B5200),8)</f>
        <v>0</v>
      </c>
      <c r="BC4664" s="53">
        <f>ROUND(IFERROR(SUM(BB4664*(VLOOKUP(BA4664,API!1:1048576,13,FALSE))),0),2)</f>
        <v>0</v>
      </c>
    </row>
    <row r="4665" spans="18:55" x14ac:dyDescent="0.25">
      <c r="R4665" s="258"/>
      <c r="U4665">
        <f>ROUND(IFERROR(SUM(T4665*(VLOOKUP(S4665,API!1:1048576,13,FALSE))),0),2)</f>
        <v>0</v>
      </c>
      <c r="V4665">
        <f>ROUND(SUMIF(Investionen!A4:A5200,S4665,Investionen!G4:G5200),2)</f>
        <v>0</v>
      </c>
      <c r="BA4665" s="53"/>
      <c r="BB4665" s="53">
        <f>ROUND(SUMIF(Transaktionen!A4:A5200,BA4665,Transaktionen!B4:B5200),8)</f>
        <v>0</v>
      </c>
      <c r="BC4665" s="53">
        <f>ROUND(IFERROR(SUM(BB4665*(VLOOKUP(BA4665,API!1:1048576,13,FALSE))),0),2)</f>
        <v>0</v>
      </c>
    </row>
    <row r="4666" spans="18:55" x14ac:dyDescent="0.25">
      <c r="R4666" s="258"/>
      <c r="U4666">
        <f>ROUND(IFERROR(SUM(T4666*(VLOOKUP(S4666,API!1:1048576,13,FALSE))),0),2)</f>
        <v>0</v>
      </c>
      <c r="V4666">
        <f>ROUND(SUMIF(Investionen!A4:A5200,S4666,Investionen!G4:G5200),2)</f>
        <v>0</v>
      </c>
      <c r="BA4666" s="53"/>
      <c r="BB4666" s="53">
        <f>ROUND(SUMIF(Transaktionen!A4:A5200,BA4666,Transaktionen!B4:B5200),8)</f>
        <v>0</v>
      </c>
      <c r="BC4666" s="53">
        <f>ROUND(IFERROR(SUM(BB4666*(VLOOKUP(BA4666,API!1:1048576,13,FALSE))),0),2)</f>
        <v>0</v>
      </c>
    </row>
    <row r="4667" spans="18:55" x14ac:dyDescent="0.25">
      <c r="R4667" s="258"/>
      <c r="U4667">
        <f>ROUND(IFERROR(SUM(T4667*(VLOOKUP(S4667,API!1:1048576,13,FALSE))),0),2)</f>
        <v>0</v>
      </c>
      <c r="V4667">
        <f>ROUND(SUMIF(Investionen!A4:A5200,S4667,Investionen!G4:G5200),2)</f>
        <v>0</v>
      </c>
      <c r="BA4667" s="53"/>
      <c r="BB4667" s="53">
        <f>ROUND(SUMIF(Transaktionen!A4:A5200,BA4667,Transaktionen!B4:B5200),8)</f>
        <v>0</v>
      </c>
      <c r="BC4667" s="53">
        <f>ROUND(IFERROR(SUM(BB4667*(VLOOKUP(BA4667,API!1:1048576,13,FALSE))),0),2)</f>
        <v>0</v>
      </c>
    </row>
    <row r="4668" spans="18:55" x14ac:dyDescent="0.25">
      <c r="R4668" s="258"/>
      <c r="U4668">
        <f>ROUND(IFERROR(SUM(T4668*(VLOOKUP(S4668,API!1:1048576,13,FALSE))),0),2)</f>
        <v>0</v>
      </c>
      <c r="V4668">
        <f>ROUND(SUMIF(Investionen!A4:A5200,S4668,Investionen!G4:G5200),2)</f>
        <v>0</v>
      </c>
      <c r="BA4668" s="53"/>
      <c r="BB4668" s="53">
        <f>ROUND(SUMIF(Transaktionen!A4:A5200,BA4668,Transaktionen!B4:B5200),8)</f>
        <v>0</v>
      </c>
      <c r="BC4668" s="53">
        <f>ROUND(IFERROR(SUM(BB4668*(VLOOKUP(BA4668,API!1:1048576,13,FALSE))),0),2)</f>
        <v>0</v>
      </c>
    </row>
    <row r="4669" spans="18:55" x14ac:dyDescent="0.25">
      <c r="R4669" s="258"/>
      <c r="U4669">
        <f>ROUND(IFERROR(SUM(T4669*(VLOOKUP(S4669,API!1:1048576,13,FALSE))),0),2)</f>
        <v>0</v>
      </c>
      <c r="V4669">
        <f>ROUND(SUMIF(Investionen!A4:A5200,S4669,Investionen!G4:G5200),2)</f>
        <v>0</v>
      </c>
      <c r="BA4669" s="53"/>
      <c r="BB4669" s="53">
        <f>ROUND(SUMIF(Transaktionen!A4:A5200,BA4669,Transaktionen!B4:B5200),8)</f>
        <v>0</v>
      </c>
      <c r="BC4669" s="53">
        <f>ROUND(IFERROR(SUM(BB4669*(VLOOKUP(BA4669,API!1:1048576,13,FALSE))),0),2)</f>
        <v>0</v>
      </c>
    </row>
    <row r="4670" spans="18:55" x14ac:dyDescent="0.25">
      <c r="R4670" s="258"/>
      <c r="U4670">
        <f>ROUND(IFERROR(SUM(T4670*(VLOOKUP(S4670,API!1:1048576,13,FALSE))),0),2)</f>
        <v>0</v>
      </c>
      <c r="V4670">
        <f>ROUND(SUMIF(Investionen!A4:A5200,S4670,Investionen!G4:G5200),2)</f>
        <v>0</v>
      </c>
      <c r="BA4670" s="53"/>
      <c r="BB4670" s="53">
        <f>ROUND(SUMIF(Transaktionen!A4:A5200,BA4670,Transaktionen!B4:B5200),8)</f>
        <v>0</v>
      </c>
      <c r="BC4670" s="53">
        <f>ROUND(IFERROR(SUM(BB4670*(VLOOKUP(BA4670,API!1:1048576,13,FALSE))),0),2)</f>
        <v>0</v>
      </c>
    </row>
    <row r="4671" spans="18:55" x14ac:dyDescent="0.25">
      <c r="R4671" s="258"/>
      <c r="U4671">
        <f>ROUND(IFERROR(SUM(T4671*(VLOOKUP(S4671,API!1:1048576,13,FALSE))),0),2)</f>
        <v>0</v>
      </c>
      <c r="V4671">
        <f>ROUND(SUMIF(Investionen!A4:A5200,S4671,Investionen!G4:G5200),2)</f>
        <v>0</v>
      </c>
      <c r="BA4671" s="53"/>
      <c r="BB4671" s="53">
        <f>ROUND(SUMIF(Transaktionen!A4:A5200,BA4671,Transaktionen!B4:B5200),8)</f>
        <v>0</v>
      </c>
      <c r="BC4671" s="53">
        <f>ROUND(IFERROR(SUM(BB4671*(VLOOKUP(BA4671,API!1:1048576,13,FALSE))),0),2)</f>
        <v>0</v>
      </c>
    </row>
    <row r="4672" spans="18:55" x14ac:dyDescent="0.25">
      <c r="R4672" s="258"/>
      <c r="U4672">
        <f>ROUND(IFERROR(SUM(T4672*(VLOOKUP(S4672,API!1:1048576,13,FALSE))),0),2)</f>
        <v>0</v>
      </c>
      <c r="V4672">
        <f>ROUND(SUMIF(Investionen!A4:A5200,S4672,Investionen!G4:G5200),2)</f>
        <v>0</v>
      </c>
      <c r="BA4672" s="53"/>
      <c r="BB4672" s="53">
        <f>ROUND(SUMIF(Transaktionen!A4:A5200,BA4672,Transaktionen!B4:B5200),8)</f>
        <v>0</v>
      </c>
      <c r="BC4672" s="53">
        <f>ROUND(IFERROR(SUM(BB4672*(VLOOKUP(BA4672,API!1:1048576,13,FALSE))),0),2)</f>
        <v>0</v>
      </c>
    </row>
    <row r="4673" spans="18:55" x14ac:dyDescent="0.25">
      <c r="R4673" s="258"/>
      <c r="U4673">
        <f>ROUND(IFERROR(SUM(T4673*(VLOOKUP(S4673,API!1:1048576,13,FALSE))),0),2)</f>
        <v>0</v>
      </c>
      <c r="V4673">
        <f>ROUND(SUMIF(Investionen!A4:A5200,S4673,Investionen!G4:G5200),2)</f>
        <v>0</v>
      </c>
      <c r="BA4673" s="53"/>
      <c r="BB4673" s="53">
        <f>ROUND(SUMIF(Transaktionen!A4:A5200,BA4673,Transaktionen!B4:B5200),8)</f>
        <v>0</v>
      </c>
      <c r="BC4673" s="53">
        <f>ROUND(IFERROR(SUM(BB4673*(VLOOKUP(BA4673,API!1:1048576,13,FALSE))),0),2)</f>
        <v>0</v>
      </c>
    </row>
    <row r="4674" spans="18:55" x14ac:dyDescent="0.25">
      <c r="R4674" s="258"/>
      <c r="U4674">
        <f>ROUND(IFERROR(SUM(T4674*(VLOOKUP(S4674,API!1:1048576,13,FALSE))),0),2)</f>
        <v>0</v>
      </c>
      <c r="V4674">
        <f>ROUND(SUMIF(Investionen!A4:A5200,S4674,Investionen!G4:G5200),2)</f>
        <v>0</v>
      </c>
      <c r="BA4674" s="53"/>
      <c r="BB4674" s="53">
        <f>ROUND(SUMIF(Transaktionen!A4:A5200,BA4674,Transaktionen!B4:B5200),8)</f>
        <v>0</v>
      </c>
      <c r="BC4674" s="53">
        <f>ROUND(IFERROR(SUM(BB4674*(VLOOKUP(BA4674,API!1:1048576,13,FALSE))),0),2)</f>
        <v>0</v>
      </c>
    </row>
    <row r="4675" spans="18:55" x14ac:dyDescent="0.25">
      <c r="R4675" s="258"/>
      <c r="U4675">
        <f>ROUND(IFERROR(SUM(T4675*(VLOOKUP(S4675,API!1:1048576,13,FALSE))),0),2)</f>
        <v>0</v>
      </c>
      <c r="V4675">
        <f>ROUND(SUMIF(Investionen!A4:A5200,S4675,Investionen!G4:G5200),2)</f>
        <v>0</v>
      </c>
      <c r="BA4675" s="53"/>
      <c r="BB4675" s="53">
        <f>ROUND(SUMIF(Transaktionen!A4:A5200,BA4675,Transaktionen!B4:B5200),8)</f>
        <v>0</v>
      </c>
      <c r="BC4675" s="53">
        <f>ROUND(IFERROR(SUM(BB4675*(VLOOKUP(BA4675,API!1:1048576,13,FALSE))),0),2)</f>
        <v>0</v>
      </c>
    </row>
    <row r="4676" spans="18:55" x14ac:dyDescent="0.25">
      <c r="R4676" s="258"/>
      <c r="U4676">
        <f>ROUND(IFERROR(SUM(T4676*(VLOOKUP(S4676,API!1:1048576,13,FALSE))),0),2)</f>
        <v>0</v>
      </c>
      <c r="V4676">
        <f>ROUND(SUMIF(Investionen!A4:A5200,S4676,Investionen!G4:G5200),2)</f>
        <v>0</v>
      </c>
      <c r="BA4676" s="53"/>
      <c r="BB4676" s="53">
        <f>ROUND(SUMIF(Transaktionen!A4:A5200,BA4676,Transaktionen!B4:B5200),8)</f>
        <v>0</v>
      </c>
      <c r="BC4676" s="53">
        <f>ROUND(IFERROR(SUM(BB4676*(VLOOKUP(BA4676,API!1:1048576,13,FALSE))),0),2)</f>
        <v>0</v>
      </c>
    </row>
    <row r="4677" spans="18:55" x14ac:dyDescent="0.25">
      <c r="R4677" s="258"/>
      <c r="U4677">
        <f>ROUND(IFERROR(SUM(T4677*(VLOOKUP(S4677,API!1:1048576,13,FALSE))),0),2)</f>
        <v>0</v>
      </c>
      <c r="V4677">
        <f>ROUND(SUMIF(Investionen!A4:A5200,S4677,Investionen!G4:G5200),2)</f>
        <v>0</v>
      </c>
      <c r="BA4677" s="53"/>
      <c r="BB4677" s="53">
        <f>ROUND(SUMIF(Transaktionen!A4:A5200,BA4677,Transaktionen!B4:B5200),8)</f>
        <v>0</v>
      </c>
      <c r="BC4677" s="53">
        <f>ROUND(IFERROR(SUM(BB4677*(VLOOKUP(BA4677,API!1:1048576,13,FALSE))),0),2)</f>
        <v>0</v>
      </c>
    </row>
    <row r="4678" spans="18:55" x14ac:dyDescent="0.25">
      <c r="R4678" s="258"/>
      <c r="U4678">
        <f>ROUND(IFERROR(SUM(T4678*(VLOOKUP(S4678,API!1:1048576,13,FALSE))),0),2)</f>
        <v>0</v>
      </c>
      <c r="V4678">
        <f>ROUND(SUMIF(Investionen!A4:A5200,S4678,Investionen!G4:G5200),2)</f>
        <v>0</v>
      </c>
      <c r="BA4678" s="53"/>
      <c r="BB4678" s="53">
        <f>ROUND(SUMIF(Transaktionen!A4:A5200,BA4678,Transaktionen!B4:B5200),8)</f>
        <v>0</v>
      </c>
      <c r="BC4678" s="53">
        <f>ROUND(IFERROR(SUM(BB4678*(VLOOKUP(BA4678,API!1:1048576,13,FALSE))),0),2)</f>
        <v>0</v>
      </c>
    </row>
    <row r="4679" spans="18:55" x14ac:dyDescent="0.25">
      <c r="R4679" s="258"/>
      <c r="U4679">
        <f>ROUND(IFERROR(SUM(T4679*(VLOOKUP(S4679,API!1:1048576,13,FALSE))),0),2)</f>
        <v>0</v>
      </c>
      <c r="V4679">
        <f>ROUND(SUMIF(Investionen!A4:A5200,S4679,Investionen!G4:G5200),2)</f>
        <v>0</v>
      </c>
      <c r="BA4679" s="53"/>
      <c r="BB4679" s="53">
        <f>ROUND(SUMIF(Transaktionen!A4:A5200,BA4679,Transaktionen!B4:B5200),8)</f>
        <v>0</v>
      </c>
      <c r="BC4679" s="53">
        <f>ROUND(IFERROR(SUM(BB4679*(VLOOKUP(BA4679,API!1:1048576,13,FALSE))),0),2)</f>
        <v>0</v>
      </c>
    </row>
    <row r="4680" spans="18:55" x14ac:dyDescent="0.25">
      <c r="R4680" s="258"/>
      <c r="U4680">
        <f>ROUND(IFERROR(SUM(T4680*(VLOOKUP(S4680,API!1:1048576,13,FALSE))),0),2)</f>
        <v>0</v>
      </c>
      <c r="V4680">
        <f>ROUND(SUMIF(Investionen!A4:A5200,S4680,Investionen!G4:G5200),2)</f>
        <v>0</v>
      </c>
      <c r="BA4680" s="53"/>
      <c r="BB4680" s="53">
        <f>ROUND(SUMIF(Transaktionen!A4:A5200,BA4680,Transaktionen!B4:B5200),8)</f>
        <v>0</v>
      </c>
      <c r="BC4680" s="53">
        <f>ROUND(IFERROR(SUM(BB4680*(VLOOKUP(BA4680,API!1:1048576,13,FALSE))),0),2)</f>
        <v>0</v>
      </c>
    </row>
    <row r="4681" spans="18:55" x14ac:dyDescent="0.25">
      <c r="R4681" s="258"/>
      <c r="U4681">
        <f>ROUND(IFERROR(SUM(T4681*(VLOOKUP(S4681,API!1:1048576,13,FALSE))),0),2)</f>
        <v>0</v>
      </c>
      <c r="V4681">
        <f>ROUND(SUMIF(Investionen!A4:A5200,S4681,Investionen!G4:G5200),2)</f>
        <v>0</v>
      </c>
      <c r="BA4681" s="53"/>
      <c r="BB4681" s="53">
        <f>ROUND(SUMIF(Transaktionen!A4:A5200,BA4681,Transaktionen!B4:B5200),8)</f>
        <v>0</v>
      </c>
      <c r="BC4681" s="53">
        <f>ROUND(IFERROR(SUM(BB4681*(VLOOKUP(BA4681,API!1:1048576,13,FALSE))),0),2)</f>
        <v>0</v>
      </c>
    </row>
    <row r="4682" spans="18:55" x14ac:dyDescent="0.25">
      <c r="R4682" s="258"/>
      <c r="U4682">
        <f>ROUND(IFERROR(SUM(T4682*(VLOOKUP(S4682,API!1:1048576,13,FALSE))),0),2)</f>
        <v>0</v>
      </c>
      <c r="V4682">
        <f>ROUND(SUMIF(Investionen!A4:A5200,S4682,Investionen!G4:G5200),2)</f>
        <v>0</v>
      </c>
      <c r="BA4682" s="53"/>
      <c r="BB4682" s="53">
        <f>ROUND(SUMIF(Transaktionen!A4:A5200,BA4682,Transaktionen!B4:B5200),8)</f>
        <v>0</v>
      </c>
      <c r="BC4682" s="53">
        <f>ROUND(IFERROR(SUM(BB4682*(VLOOKUP(BA4682,API!1:1048576,13,FALSE))),0),2)</f>
        <v>0</v>
      </c>
    </row>
    <row r="4683" spans="18:55" x14ac:dyDescent="0.25">
      <c r="R4683" s="258"/>
      <c r="U4683">
        <f>ROUND(IFERROR(SUM(T4683*(VLOOKUP(S4683,API!1:1048576,13,FALSE))),0),2)</f>
        <v>0</v>
      </c>
      <c r="V4683">
        <f>ROUND(SUMIF(Investionen!A4:A5200,S4683,Investionen!G4:G5200),2)</f>
        <v>0</v>
      </c>
      <c r="BA4683" s="53"/>
      <c r="BB4683" s="53">
        <f>ROUND(SUMIF(Transaktionen!A4:A5200,BA4683,Transaktionen!B4:B5200),8)</f>
        <v>0</v>
      </c>
      <c r="BC4683" s="53">
        <f>ROUND(IFERROR(SUM(BB4683*(VLOOKUP(BA4683,API!1:1048576,13,FALSE))),0),2)</f>
        <v>0</v>
      </c>
    </row>
    <row r="4684" spans="18:55" x14ac:dyDescent="0.25">
      <c r="R4684" s="258"/>
      <c r="U4684">
        <f>ROUND(IFERROR(SUM(T4684*(VLOOKUP(S4684,API!1:1048576,13,FALSE))),0),2)</f>
        <v>0</v>
      </c>
      <c r="V4684">
        <f>ROUND(SUMIF(Investionen!A4:A5200,S4684,Investionen!G4:G5200),2)</f>
        <v>0</v>
      </c>
      <c r="BA4684" s="53"/>
      <c r="BB4684" s="53">
        <f>ROUND(SUMIF(Transaktionen!A4:A5200,BA4684,Transaktionen!B4:B5200),8)</f>
        <v>0</v>
      </c>
      <c r="BC4684" s="53">
        <f>ROUND(IFERROR(SUM(BB4684*(VLOOKUP(BA4684,API!1:1048576,13,FALSE))),0),2)</f>
        <v>0</v>
      </c>
    </row>
    <row r="4685" spans="18:55" x14ac:dyDescent="0.25">
      <c r="R4685" s="258"/>
      <c r="U4685">
        <f>ROUND(IFERROR(SUM(T4685*(VLOOKUP(S4685,API!1:1048576,13,FALSE))),0),2)</f>
        <v>0</v>
      </c>
      <c r="V4685">
        <f>ROUND(SUMIF(Investionen!A4:A5200,S4685,Investionen!G4:G5200),2)</f>
        <v>0</v>
      </c>
      <c r="BA4685" s="53"/>
      <c r="BB4685" s="53">
        <f>ROUND(SUMIF(Transaktionen!A4:A5200,BA4685,Transaktionen!B4:B5200),8)</f>
        <v>0</v>
      </c>
      <c r="BC4685" s="53">
        <f>ROUND(IFERROR(SUM(BB4685*(VLOOKUP(BA4685,API!1:1048576,13,FALSE))),0),2)</f>
        <v>0</v>
      </c>
    </row>
    <row r="4686" spans="18:55" x14ac:dyDescent="0.25">
      <c r="R4686" s="258"/>
      <c r="U4686">
        <f>ROUND(IFERROR(SUM(T4686*(VLOOKUP(S4686,API!1:1048576,13,FALSE))),0),2)</f>
        <v>0</v>
      </c>
      <c r="V4686">
        <f>ROUND(SUMIF(Investionen!A4:A5200,S4686,Investionen!G4:G5200),2)</f>
        <v>0</v>
      </c>
      <c r="BA4686" s="53"/>
      <c r="BB4686" s="53">
        <f>ROUND(SUMIF(Transaktionen!A4:A5200,BA4686,Transaktionen!B4:B5200),8)</f>
        <v>0</v>
      </c>
      <c r="BC4686" s="53">
        <f>ROUND(IFERROR(SUM(BB4686*(VLOOKUP(BA4686,API!1:1048576,13,FALSE))),0),2)</f>
        <v>0</v>
      </c>
    </row>
    <row r="4687" spans="18:55" x14ac:dyDescent="0.25">
      <c r="R4687" s="258"/>
      <c r="U4687">
        <f>ROUND(IFERROR(SUM(T4687*(VLOOKUP(S4687,API!1:1048576,13,FALSE))),0),2)</f>
        <v>0</v>
      </c>
      <c r="V4687">
        <f>ROUND(SUMIF(Investionen!A4:A5200,S4687,Investionen!G4:G5200),2)</f>
        <v>0</v>
      </c>
      <c r="BA4687" s="53"/>
      <c r="BB4687" s="53">
        <f>ROUND(SUMIF(Transaktionen!A4:A5200,BA4687,Transaktionen!B4:B5200),8)</f>
        <v>0</v>
      </c>
      <c r="BC4687" s="53">
        <f>ROUND(IFERROR(SUM(BB4687*(VLOOKUP(BA4687,API!1:1048576,13,FALSE))),0),2)</f>
        <v>0</v>
      </c>
    </row>
    <row r="4688" spans="18:55" x14ac:dyDescent="0.25">
      <c r="R4688" s="258"/>
      <c r="U4688">
        <f>ROUND(IFERROR(SUM(T4688*(VLOOKUP(S4688,API!1:1048576,13,FALSE))),0),2)</f>
        <v>0</v>
      </c>
      <c r="V4688">
        <f>ROUND(SUMIF(Investionen!A4:A5200,S4688,Investionen!G4:G5200),2)</f>
        <v>0</v>
      </c>
      <c r="BA4688" s="53"/>
      <c r="BB4688" s="53">
        <f>ROUND(SUMIF(Transaktionen!A4:A5200,BA4688,Transaktionen!B4:B5200),8)</f>
        <v>0</v>
      </c>
      <c r="BC4688" s="53">
        <f>ROUND(IFERROR(SUM(BB4688*(VLOOKUP(BA4688,API!1:1048576,13,FALSE))),0),2)</f>
        <v>0</v>
      </c>
    </row>
    <row r="4689" spans="18:55" x14ac:dyDescent="0.25">
      <c r="R4689" s="258"/>
      <c r="U4689">
        <f>ROUND(IFERROR(SUM(T4689*(VLOOKUP(S4689,API!1:1048576,13,FALSE))),0),2)</f>
        <v>0</v>
      </c>
      <c r="V4689">
        <f>ROUND(SUMIF(Investionen!A4:A5200,S4689,Investionen!G4:G5200),2)</f>
        <v>0</v>
      </c>
      <c r="BA4689" s="53"/>
      <c r="BB4689" s="53">
        <f>ROUND(SUMIF(Transaktionen!A4:A5200,BA4689,Transaktionen!B4:B5200),8)</f>
        <v>0</v>
      </c>
      <c r="BC4689" s="53">
        <f>ROUND(IFERROR(SUM(BB4689*(VLOOKUP(BA4689,API!1:1048576,13,FALSE))),0),2)</f>
        <v>0</v>
      </c>
    </row>
    <row r="4690" spans="18:55" x14ac:dyDescent="0.25">
      <c r="R4690" s="258"/>
      <c r="U4690">
        <f>ROUND(IFERROR(SUM(T4690*(VLOOKUP(S4690,API!1:1048576,13,FALSE))),0),2)</f>
        <v>0</v>
      </c>
      <c r="V4690">
        <f>ROUND(SUMIF(Investionen!A4:A5200,S4690,Investionen!G4:G5200),2)</f>
        <v>0</v>
      </c>
      <c r="BA4690" s="53"/>
      <c r="BB4690" s="53">
        <f>ROUND(SUMIF(Transaktionen!A4:A5200,BA4690,Transaktionen!B4:B5200),8)</f>
        <v>0</v>
      </c>
      <c r="BC4690" s="53">
        <f>ROUND(IFERROR(SUM(BB4690*(VLOOKUP(BA4690,API!1:1048576,13,FALSE))),0),2)</f>
        <v>0</v>
      </c>
    </row>
    <row r="4691" spans="18:55" x14ac:dyDescent="0.25">
      <c r="R4691" s="258"/>
      <c r="U4691">
        <f>ROUND(IFERROR(SUM(T4691*(VLOOKUP(S4691,API!1:1048576,13,FALSE))),0),2)</f>
        <v>0</v>
      </c>
      <c r="V4691">
        <f>ROUND(SUMIF(Investionen!A4:A5200,S4691,Investionen!G4:G5200),2)</f>
        <v>0</v>
      </c>
      <c r="BA4691" s="53"/>
      <c r="BB4691" s="53">
        <f>ROUND(SUMIF(Transaktionen!A4:A5200,BA4691,Transaktionen!B4:B5200),8)</f>
        <v>0</v>
      </c>
      <c r="BC4691" s="53">
        <f>ROUND(IFERROR(SUM(BB4691*(VLOOKUP(BA4691,API!1:1048576,13,FALSE))),0),2)</f>
        <v>0</v>
      </c>
    </row>
    <row r="4692" spans="18:55" x14ac:dyDescent="0.25">
      <c r="R4692" s="258"/>
      <c r="U4692">
        <f>ROUND(IFERROR(SUM(T4692*(VLOOKUP(S4692,API!1:1048576,13,FALSE))),0),2)</f>
        <v>0</v>
      </c>
      <c r="V4692">
        <f>ROUND(SUMIF(Investionen!A4:A5200,S4692,Investionen!G4:G5200),2)</f>
        <v>0</v>
      </c>
      <c r="BA4692" s="53"/>
      <c r="BB4692" s="53">
        <f>ROUND(SUMIF(Transaktionen!A4:A5200,BA4692,Transaktionen!B4:B5200),8)</f>
        <v>0</v>
      </c>
      <c r="BC4692" s="53">
        <f>ROUND(IFERROR(SUM(BB4692*(VLOOKUP(BA4692,API!1:1048576,13,FALSE))),0),2)</f>
        <v>0</v>
      </c>
    </row>
    <row r="4693" spans="18:55" x14ac:dyDescent="0.25">
      <c r="R4693" s="258"/>
      <c r="U4693">
        <f>ROUND(IFERROR(SUM(T4693*(VLOOKUP(S4693,API!1:1048576,13,FALSE))),0),2)</f>
        <v>0</v>
      </c>
      <c r="V4693">
        <f>ROUND(SUMIF(Investionen!A4:A5200,S4693,Investionen!G4:G5200),2)</f>
        <v>0</v>
      </c>
      <c r="BA4693" s="53"/>
      <c r="BB4693" s="53">
        <f>ROUND(SUMIF(Transaktionen!A4:A5200,BA4693,Transaktionen!B4:B5200),8)</f>
        <v>0</v>
      </c>
      <c r="BC4693" s="53">
        <f>ROUND(IFERROR(SUM(BB4693*(VLOOKUP(BA4693,API!1:1048576,13,FALSE))),0),2)</f>
        <v>0</v>
      </c>
    </row>
    <row r="4694" spans="18:55" x14ac:dyDescent="0.25">
      <c r="R4694" s="258"/>
      <c r="U4694">
        <f>ROUND(IFERROR(SUM(T4694*(VLOOKUP(S4694,API!1:1048576,13,FALSE))),0),2)</f>
        <v>0</v>
      </c>
      <c r="V4694">
        <f>ROUND(SUMIF(Investionen!A4:A5200,S4694,Investionen!G4:G5200),2)</f>
        <v>0</v>
      </c>
      <c r="BA4694" s="53"/>
      <c r="BB4694" s="53">
        <f>ROUND(SUMIF(Transaktionen!A4:A5200,BA4694,Transaktionen!B4:B5200),8)</f>
        <v>0</v>
      </c>
      <c r="BC4694" s="53">
        <f>ROUND(IFERROR(SUM(BB4694*(VLOOKUP(BA4694,API!1:1048576,13,FALSE))),0),2)</f>
        <v>0</v>
      </c>
    </row>
    <row r="4695" spans="18:55" x14ac:dyDescent="0.25">
      <c r="R4695" s="258"/>
      <c r="U4695">
        <f>ROUND(IFERROR(SUM(T4695*(VLOOKUP(S4695,API!1:1048576,13,FALSE))),0),2)</f>
        <v>0</v>
      </c>
      <c r="V4695">
        <f>ROUND(SUMIF(Investionen!A4:A5200,S4695,Investionen!G4:G5200),2)</f>
        <v>0</v>
      </c>
      <c r="BA4695" s="53"/>
      <c r="BB4695" s="53">
        <f>ROUND(SUMIF(Transaktionen!A4:A5200,BA4695,Transaktionen!B4:B5200),8)</f>
        <v>0</v>
      </c>
      <c r="BC4695" s="53">
        <f>ROUND(IFERROR(SUM(BB4695*(VLOOKUP(BA4695,API!1:1048576,13,FALSE))),0),2)</f>
        <v>0</v>
      </c>
    </row>
    <row r="4696" spans="18:55" x14ac:dyDescent="0.25">
      <c r="R4696" s="258"/>
      <c r="U4696">
        <f>ROUND(IFERROR(SUM(T4696*(VLOOKUP(S4696,API!1:1048576,13,FALSE))),0),2)</f>
        <v>0</v>
      </c>
      <c r="V4696">
        <f>ROUND(SUMIF(Investionen!A4:A5200,S4696,Investionen!G4:G5200),2)</f>
        <v>0</v>
      </c>
      <c r="BA4696" s="53"/>
      <c r="BB4696" s="53">
        <f>ROUND(SUMIF(Transaktionen!A4:A5200,BA4696,Transaktionen!B4:B5200),8)</f>
        <v>0</v>
      </c>
      <c r="BC4696" s="53">
        <f>ROUND(IFERROR(SUM(BB4696*(VLOOKUP(BA4696,API!1:1048576,13,FALSE))),0),2)</f>
        <v>0</v>
      </c>
    </row>
    <row r="4697" spans="18:55" x14ac:dyDescent="0.25">
      <c r="R4697" s="258"/>
      <c r="U4697">
        <f>ROUND(IFERROR(SUM(T4697*(VLOOKUP(S4697,API!1:1048576,13,FALSE))),0),2)</f>
        <v>0</v>
      </c>
      <c r="V4697">
        <f>ROUND(SUMIF(Investionen!A4:A5200,S4697,Investionen!G4:G5200),2)</f>
        <v>0</v>
      </c>
      <c r="BA4697" s="53"/>
      <c r="BB4697" s="53">
        <f>ROUND(SUMIF(Transaktionen!A4:A5200,BA4697,Transaktionen!B4:B5200),8)</f>
        <v>0</v>
      </c>
      <c r="BC4697" s="53">
        <f>ROUND(IFERROR(SUM(BB4697*(VLOOKUP(BA4697,API!1:1048576,13,FALSE))),0),2)</f>
        <v>0</v>
      </c>
    </row>
    <row r="4698" spans="18:55" x14ac:dyDescent="0.25">
      <c r="R4698" s="258"/>
      <c r="U4698">
        <f>ROUND(IFERROR(SUM(T4698*(VLOOKUP(S4698,API!1:1048576,13,FALSE))),0),2)</f>
        <v>0</v>
      </c>
      <c r="V4698">
        <f>ROUND(SUMIF(Investionen!A4:A5200,S4698,Investionen!G4:G5200),2)</f>
        <v>0</v>
      </c>
      <c r="BA4698" s="53"/>
      <c r="BB4698" s="53">
        <f>ROUND(SUMIF(Transaktionen!A4:A5200,BA4698,Transaktionen!B4:B5200),8)</f>
        <v>0</v>
      </c>
      <c r="BC4698" s="53">
        <f>ROUND(IFERROR(SUM(BB4698*(VLOOKUP(BA4698,API!1:1048576,13,FALSE))),0),2)</f>
        <v>0</v>
      </c>
    </row>
    <row r="4699" spans="18:55" x14ac:dyDescent="0.25">
      <c r="R4699" s="258"/>
      <c r="U4699">
        <f>ROUND(IFERROR(SUM(T4699*(VLOOKUP(S4699,API!1:1048576,13,FALSE))),0),2)</f>
        <v>0</v>
      </c>
      <c r="V4699">
        <f>ROUND(SUMIF(Investionen!A4:A5200,S4699,Investionen!G4:G5200),2)</f>
        <v>0</v>
      </c>
      <c r="BA4699" s="53"/>
      <c r="BB4699" s="53">
        <f>ROUND(SUMIF(Transaktionen!A4:A5200,BA4699,Transaktionen!B4:B5200),8)</f>
        <v>0</v>
      </c>
      <c r="BC4699" s="53">
        <f>ROUND(IFERROR(SUM(BB4699*(VLOOKUP(BA4699,API!1:1048576,13,FALSE))),0),2)</f>
        <v>0</v>
      </c>
    </row>
    <row r="4700" spans="18:55" x14ac:dyDescent="0.25">
      <c r="R4700" s="258"/>
      <c r="U4700">
        <f>ROUND(IFERROR(SUM(T4700*(VLOOKUP(S4700,API!1:1048576,13,FALSE))),0),2)</f>
        <v>0</v>
      </c>
      <c r="V4700">
        <f>ROUND(SUMIF(Investionen!A4:A5200,S4700,Investionen!G4:G5200),2)</f>
        <v>0</v>
      </c>
      <c r="BA4700" s="53"/>
      <c r="BB4700" s="53">
        <f>ROUND(SUMIF(Transaktionen!A4:A5200,BA4700,Transaktionen!B4:B5200),8)</f>
        <v>0</v>
      </c>
      <c r="BC4700" s="53">
        <f>ROUND(IFERROR(SUM(BB4700*(VLOOKUP(BA4700,API!1:1048576,13,FALSE))),0),2)</f>
        <v>0</v>
      </c>
    </row>
    <row r="4701" spans="18:55" x14ac:dyDescent="0.25">
      <c r="R4701" s="258"/>
      <c r="U4701">
        <f>ROUND(IFERROR(SUM(T4701*(VLOOKUP(S4701,API!1:1048576,13,FALSE))),0),2)</f>
        <v>0</v>
      </c>
      <c r="V4701">
        <f>ROUND(SUMIF(Investionen!A4:A5200,S4701,Investionen!G4:G5200),2)</f>
        <v>0</v>
      </c>
      <c r="BA4701" s="53"/>
      <c r="BB4701" s="53">
        <f>ROUND(SUMIF(Transaktionen!A4:A5200,BA4701,Transaktionen!B4:B5200),8)</f>
        <v>0</v>
      </c>
      <c r="BC4701" s="53">
        <f>ROUND(IFERROR(SUM(BB4701*(VLOOKUP(BA4701,API!1:1048576,13,FALSE))),0),2)</f>
        <v>0</v>
      </c>
    </row>
    <row r="4702" spans="18:55" x14ac:dyDescent="0.25">
      <c r="R4702" s="258"/>
      <c r="U4702">
        <f>ROUND(IFERROR(SUM(T4702*(VLOOKUP(S4702,API!1:1048576,13,FALSE))),0),2)</f>
        <v>0</v>
      </c>
      <c r="V4702">
        <f>ROUND(SUMIF(Investionen!A4:A5200,S4702,Investionen!G4:G5200),2)</f>
        <v>0</v>
      </c>
      <c r="BA4702" s="53"/>
      <c r="BB4702" s="53">
        <f>ROUND(SUMIF(Transaktionen!A4:A5200,BA4702,Transaktionen!B4:B5200),8)</f>
        <v>0</v>
      </c>
      <c r="BC4702" s="53">
        <f>ROUND(IFERROR(SUM(BB4702*(VLOOKUP(BA4702,API!1:1048576,13,FALSE))),0),2)</f>
        <v>0</v>
      </c>
    </row>
    <row r="4703" spans="18:55" x14ac:dyDescent="0.25">
      <c r="R4703" s="258"/>
      <c r="U4703">
        <f>ROUND(IFERROR(SUM(T4703*(VLOOKUP(S4703,API!1:1048576,13,FALSE))),0),2)</f>
        <v>0</v>
      </c>
      <c r="V4703">
        <f>ROUND(SUMIF(Investionen!A4:A5200,S4703,Investionen!G4:G5200),2)</f>
        <v>0</v>
      </c>
      <c r="BA4703" s="53"/>
      <c r="BB4703" s="53">
        <f>ROUND(SUMIF(Transaktionen!A4:A5200,BA4703,Transaktionen!B4:B5200),8)</f>
        <v>0</v>
      </c>
      <c r="BC4703" s="53">
        <f>ROUND(IFERROR(SUM(BB4703*(VLOOKUP(BA4703,API!1:1048576,13,FALSE))),0),2)</f>
        <v>0</v>
      </c>
    </row>
    <row r="4704" spans="18:55" x14ac:dyDescent="0.25">
      <c r="R4704" s="258"/>
      <c r="U4704">
        <f>ROUND(IFERROR(SUM(T4704*(VLOOKUP(S4704,API!1:1048576,13,FALSE))),0),2)</f>
        <v>0</v>
      </c>
      <c r="V4704">
        <f>ROUND(SUMIF(Investionen!A4:A5200,S4704,Investionen!G4:G5200),2)</f>
        <v>0</v>
      </c>
      <c r="BA4704" s="53"/>
      <c r="BB4704" s="53">
        <f>ROUND(SUMIF(Transaktionen!A4:A5200,BA4704,Transaktionen!B4:B5200),8)</f>
        <v>0</v>
      </c>
      <c r="BC4704" s="53">
        <f>ROUND(IFERROR(SUM(BB4704*(VLOOKUP(BA4704,API!1:1048576,13,FALSE))),0),2)</f>
        <v>0</v>
      </c>
    </row>
    <row r="4705" spans="18:55" x14ac:dyDescent="0.25">
      <c r="R4705" s="258"/>
      <c r="U4705">
        <f>ROUND(IFERROR(SUM(T4705*(VLOOKUP(S4705,API!1:1048576,13,FALSE))),0),2)</f>
        <v>0</v>
      </c>
      <c r="V4705">
        <f>ROUND(SUMIF(Investionen!A4:A5200,S4705,Investionen!G4:G5200),2)</f>
        <v>0</v>
      </c>
      <c r="BA4705" s="53"/>
      <c r="BB4705" s="53">
        <f>ROUND(SUMIF(Transaktionen!A4:A5200,BA4705,Transaktionen!B4:B5200),8)</f>
        <v>0</v>
      </c>
      <c r="BC4705" s="53">
        <f>ROUND(IFERROR(SUM(BB4705*(VLOOKUP(BA4705,API!1:1048576,13,FALSE))),0),2)</f>
        <v>0</v>
      </c>
    </row>
    <row r="4706" spans="18:55" x14ac:dyDescent="0.25">
      <c r="R4706" s="258"/>
      <c r="U4706">
        <f>ROUND(IFERROR(SUM(T4706*(VLOOKUP(S4706,API!1:1048576,13,FALSE))),0),2)</f>
        <v>0</v>
      </c>
      <c r="V4706">
        <f>ROUND(SUMIF(Investionen!A4:A5200,S4706,Investionen!G4:G5200),2)</f>
        <v>0</v>
      </c>
      <c r="BA4706" s="53"/>
      <c r="BB4706" s="53">
        <f>ROUND(SUMIF(Transaktionen!A4:A5200,BA4706,Transaktionen!B4:B5200),8)</f>
        <v>0</v>
      </c>
      <c r="BC4706" s="53">
        <f>ROUND(IFERROR(SUM(BB4706*(VLOOKUP(BA4706,API!1:1048576,13,FALSE))),0),2)</f>
        <v>0</v>
      </c>
    </row>
    <row r="4707" spans="18:55" x14ac:dyDescent="0.25">
      <c r="R4707" s="258"/>
      <c r="U4707">
        <f>ROUND(IFERROR(SUM(T4707*(VLOOKUP(S4707,API!1:1048576,13,FALSE))),0),2)</f>
        <v>0</v>
      </c>
      <c r="V4707">
        <f>ROUND(SUMIF(Investionen!A4:A5200,S4707,Investionen!G4:G5200),2)</f>
        <v>0</v>
      </c>
      <c r="BA4707" s="53"/>
      <c r="BB4707" s="53">
        <f>ROUND(SUMIF(Transaktionen!A4:A5200,BA4707,Transaktionen!B4:B5200),8)</f>
        <v>0</v>
      </c>
      <c r="BC4707" s="53">
        <f>ROUND(IFERROR(SUM(BB4707*(VLOOKUP(BA4707,API!1:1048576,13,FALSE))),0),2)</f>
        <v>0</v>
      </c>
    </row>
    <row r="4708" spans="18:55" x14ac:dyDescent="0.25">
      <c r="R4708" s="258"/>
      <c r="U4708">
        <f>ROUND(IFERROR(SUM(T4708*(VLOOKUP(S4708,API!1:1048576,13,FALSE))),0),2)</f>
        <v>0</v>
      </c>
      <c r="V4708">
        <f>ROUND(SUMIF(Investionen!A4:A5200,S4708,Investionen!G4:G5200),2)</f>
        <v>0</v>
      </c>
      <c r="BA4708" s="53"/>
      <c r="BB4708" s="53">
        <f>ROUND(SUMIF(Transaktionen!A4:A5200,BA4708,Transaktionen!B4:B5200),8)</f>
        <v>0</v>
      </c>
      <c r="BC4708" s="53">
        <f>ROUND(IFERROR(SUM(BB4708*(VLOOKUP(BA4708,API!1:1048576,13,FALSE))),0),2)</f>
        <v>0</v>
      </c>
    </row>
    <row r="4709" spans="18:55" x14ac:dyDescent="0.25">
      <c r="R4709" s="258"/>
      <c r="U4709">
        <f>ROUND(IFERROR(SUM(T4709*(VLOOKUP(S4709,API!1:1048576,13,FALSE))),0),2)</f>
        <v>0</v>
      </c>
      <c r="V4709">
        <f>ROUND(SUMIF(Investionen!A4:A5200,S4709,Investionen!G4:G5200),2)</f>
        <v>0</v>
      </c>
      <c r="BA4709" s="53"/>
      <c r="BB4709" s="53">
        <f>ROUND(SUMIF(Transaktionen!A4:A5200,BA4709,Transaktionen!B4:B5200),8)</f>
        <v>0</v>
      </c>
      <c r="BC4709" s="53">
        <f>ROUND(IFERROR(SUM(BB4709*(VLOOKUP(BA4709,API!1:1048576,13,FALSE))),0),2)</f>
        <v>0</v>
      </c>
    </row>
    <row r="4710" spans="18:55" x14ac:dyDescent="0.25">
      <c r="R4710" s="258"/>
      <c r="U4710">
        <f>ROUND(IFERROR(SUM(T4710*(VLOOKUP(S4710,API!1:1048576,13,FALSE))),0),2)</f>
        <v>0</v>
      </c>
      <c r="V4710">
        <f>ROUND(SUMIF(Investionen!A4:A5200,S4710,Investionen!G4:G5200),2)</f>
        <v>0</v>
      </c>
      <c r="BA4710" s="53"/>
      <c r="BB4710" s="53">
        <f>ROUND(SUMIF(Transaktionen!A4:A5200,BA4710,Transaktionen!B4:B5200),8)</f>
        <v>0</v>
      </c>
      <c r="BC4710" s="53">
        <f>ROUND(IFERROR(SUM(BB4710*(VLOOKUP(BA4710,API!1:1048576,13,FALSE))),0),2)</f>
        <v>0</v>
      </c>
    </row>
    <row r="4711" spans="18:55" x14ac:dyDescent="0.25">
      <c r="R4711" s="258"/>
      <c r="U4711">
        <f>ROUND(IFERROR(SUM(T4711*(VLOOKUP(S4711,API!1:1048576,13,FALSE))),0),2)</f>
        <v>0</v>
      </c>
      <c r="V4711">
        <f>ROUND(SUMIF(Investionen!A4:A5200,S4711,Investionen!G4:G5200),2)</f>
        <v>0</v>
      </c>
      <c r="BA4711" s="53"/>
      <c r="BB4711" s="53">
        <f>ROUND(SUMIF(Transaktionen!A4:A5200,BA4711,Transaktionen!B4:B5200),8)</f>
        <v>0</v>
      </c>
      <c r="BC4711" s="53">
        <f>ROUND(IFERROR(SUM(BB4711*(VLOOKUP(BA4711,API!1:1048576,13,FALSE))),0),2)</f>
        <v>0</v>
      </c>
    </row>
    <row r="4712" spans="18:55" x14ac:dyDescent="0.25">
      <c r="R4712" s="258"/>
      <c r="U4712">
        <f>ROUND(IFERROR(SUM(T4712*(VLOOKUP(S4712,API!1:1048576,13,FALSE))),0),2)</f>
        <v>0</v>
      </c>
      <c r="V4712">
        <f>ROUND(SUMIF(Investionen!A4:A5200,S4712,Investionen!G4:G5200),2)</f>
        <v>0</v>
      </c>
      <c r="BA4712" s="53"/>
      <c r="BB4712" s="53">
        <f>ROUND(SUMIF(Transaktionen!A4:A5200,BA4712,Transaktionen!B4:B5200),8)</f>
        <v>0</v>
      </c>
      <c r="BC4712" s="53">
        <f>ROUND(IFERROR(SUM(BB4712*(VLOOKUP(BA4712,API!1:1048576,13,FALSE))),0),2)</f>
        <v>0</v>
      </c>
    </row>
    <row r="4713" spans="18:55" x14ac:dyDescent="0.25">
      <c r="R4713" s="258"/>
      <c r="U4713">
        <f>ROUND(IFERROR(SUM(T4713*(VLOOKUP(S4713,API!1:1048576,13,FALSE))),0),2)</f>
        <v>0</v>
      </c>
      <c r="V4713">
        <f>ROUND(SUMIF(Investionen!A4:A5200,S4713,Investionen!G4:G5200),2)</f>
        <v>0</v>
      </c>
      <c r="BA4713" s="53"/>
      <c r="BB4713" s="53">
        <f>ROUND(SUMIF(Transaktionen!A4:A5200,BA4713,Transaktionen!B4:B5200),8)</f>
        <v>0</v>
      </c>
      <c r="BC4713" s="53">
        <f>ROUND(IFERROR(SUM(BB4713*(VLOOKUP(BA4713,API!1:1048576,13,FALSE))),0),2)</f>
        <v>0</v>
      </c>
    </row>
    <row r="4714" spans="18:55" x14ac:dyDescent="0.25">
      <c r="R4714" s="258"/>
      <c r="U4714">
        <f>ROUND(IFERROR(SUM(T4714*(VLOOKUP(S4714,API!1:1048576,13,FALSE))),0),2)</f>
        <v>0</v>
      </c>
      <c r="V4714">
        <f>ROUND(SUMIF(Investionen!A4:A5200,S4714,Investionen!G4:G5200),2)</f>
        <v>0</v>
      </c>
      <c r="BA4714" s="53"/>
      <c r="BB4714" s="53">
        <f>ROUND(SUMIF(Transaktionen!A4:A5200,BA4714,Transaktionen!B4:B5200),8)</f>
        <v>0</v>
      </c>
      <c r="BC4714" s="53">
        <f>ROUND(IFERROR(SUM(BB4714*(VLOOKUP(BA4714,API!1:1048576,13,FALSE))),0),2)</f>
        <v>0</v>
      </c>
    </row>
    <row r="4715" spans="18:55" x14ac:dyDescent="0.25">
      <c r="R4715" s="258"/>
      <c r="U4715">
        <f>ROUND(IFERROR(SUM(T4715*(VLOOKUP(S4715,API!1:1048576,13,FALSE))),0),2)</f>
        <v>0</v>
      </c>
      <c r="V4715">
        <f>ROUND(SUMIF(Investionen!A4:A5200,S4715,Investionen!G4:G5200),2)</f>
        <v>0</v>
      </c>
      <c r="BA4715" s="53"/>
      <c r="BB4715" s="53">
        <f>ROUND(SUMIF(Transaktionen!A4:A5200,BA4715,Transaktionen!B4:B5200),8)</f>
        <v>0</v>
      </c>
      <c r="BC4715" s="53">
        <f>ROUND(IFERROR(SUM(BB4715*(VLOOKUP(BA4715,API!1:1048576,13,FALSE))),0),2)</f>
        <v>0</v>
      </c>
    </row>
    <row r="4716" spans="18:55" x14ac:dyDescent="0.25">
      <c r="R4716" s="258"/>
      <c r="U4716">
        <f>ROUND(IFERROR(SUM(T4716*(VLOOKUP(S4716,API!1:1048576,13,FALSE))),0),2)</f>
        <v>0</v>
      </c>
      <c r="V4716">
        <f>ROUND(SUMIF(Investionen!A4:A5200,S4716,Investionen!G4:G5200),2)</f>
        <v>0</v>
      </c>
      <c r="BA4716" s="53"/>
      <c r="BB4716" s="53">
        <f>ROUND(SUMIF(Transaktionen!A4:A5200,BA4716,Transaktionen!B4:B5200),8)</f>
        <v>0</v>
      </c>
      <c r="BC4716" s="53">
        <f>ROUND(IFERROR(SUM(BB4716*(VLOOKUP(BA4716,API!1:1048576,13,FALSE))),0),2)</f>
        <v>0</v>
      </c>
    </row>
    <row r="4717" spans="18:55" x14ac:dyDescent="0.25">
      <c r="R4717" s="258"/>
      <c r="U4717">
        <f>ROUND(IFERROR(SUM(T4717*(VLOOKUP(S4717,API!1:1048576,13,FALSE))),0),2)</f>
        <v>0</v>
      </c>
      <c r="V4717">
        <f>ROUND(SUMIF(Investionen!A4:A5200,S4717,Investionen!G4:G5200),2)</f>
        <v>0</v>
      </c>
      <c r="BA4717" s="53"/>
      <c r="BB4717" s="53">
        <f>ROUND(SUMIF(Transaktionen!A4:A5200,BA4717,Transaktionen!B4:B5200),8)</f>
        <v>0</v>
      </c>
      <c r="BC4717" s="53">
        <f>ROUND(IFERROR(SUM(BB4717*(VLOOKUP(BA4717,API!1:1048576,13,FALSE))),0),2)</f>
        <v>0</v>
      </c>
    </row>
    <row r="4718" spans="18:55" x14ac:dyDescent="0.25">
      <c r="R4718" s="258"/>
      <c r="U4718">
        <f>ROUND(IFERROR(SUM(T4718*(VLOOKUP(S4718,API!1:1048576,13,FALSE))),0),2)</f>
        <v>0</v>
      </c>
      <c r="V4718">
        <f>ROUND(SUMIF(Investionen!A4:A5200,S4718,Investionen!G4:G5200),2)</f>
        <v>0</v>
      </c>
      <c r="BA4718" s="53"/>
      <c r="BB4718" s="53">
        <f>ROUND(SUMIF(Transaktionen!A4:A5200,BA4718,Transaktionen!B4:B5200),8)</f>
        <v>0</v>
      </c>
      <c r="BC4718" s="53">
        <f>ROUND(IFERROR(SUM(BB4718*(VLOOKUP(BA4718,API!1:1048576,13,FALSE))),0),2)</f>
        <v>0</v>
      </c>
    </row>
    <row r="4719" spans="18:55" x14ac:dyDescent="0.25">
      <c r="R4719" s="258"/>
      <c r="U4719">
        <f>ROUND(IFERROR(SUM(T4719*(VLOOKUP(S4719,API!1:1048576,13,FALSE))),0),2)</f>
        <v>0</v>
      </c>
      <c r="V4719">
        <f>ROUND(SUMIF(Investionen!A4:A5200,S4719,Investionen!G4:G5200),2)</f>
        <v>0</v>
      </c>
      <c r="BA4719" s="53"/>
      <c r="BB4719" s="53">
        <f>ROUND(SUMIF(Transaktionen!A4:A5200,BA4719,Transaktionen!B4:B5200),8)</f>
        <v>0</v>
      </c>
      <c r="BC4719" s="53">
        <f>ROUND(IFERROR(SUM(BB4719*(VLOOKUP(BA4719,API!1:1048576,13,FALSE))),0),2)</f>
        <v>0</v>
      </c>
    </row>
    <row r="4720" spans="18:55" x14ac:dyDescent="0.25">
      <c r="R4720" s="258"/>
      <c r="U4720">
        <f>ROUND(IFERROR(SUM(T4720*(VLOOKUP(S4720,API!1:1048576,13,FALSE))),0),2)</f>
        <v>0</v>
      </c>
      <c r="V4720">
        <f>ROUND(SUMIF(Investionen!A4:A5200,S4720,Investionen!G4:G5200),2)</f>
        <v>0</v>
      </c>
      <c r="BA4720" s="53"/>
      <c r="BB4720" s="53">
        <f>ROUND(SUMIF(Transaktionen!A4:A5200,BA4720,Transaktionen!B4:B5200),8)</f>
        <v>0</v>
      </c>
      <c r="BC4720" s="53">
        <f>ROUND(IFERROR(SUM(BB4720*(VLOOKUP(BA4720,API!1:1048576,13,FALSE))),0),2)</f>
        <v>0</v>
      </c>
    </row>
    <row r="4721" spans="18:55" x14ac:dyDescent="0.25">
      <c r="R4721" s="258"/>
      <c r="U4721">
        <f>ROUND(IFERROR(SUM(T4721*(VLOOKUP(S4721,API!1:1048576,13,FALSE))),0),2)</f>
        <v>0</v>
      </c>
      <c r="V4721">
        <f>ROUND(SUMIF(Investionen!A4:A5200,S4721,Investionen!G4:G5200),2)</f>
        <v>0</v>
      </c>
      <c r="BA4721" s="53"/>
      <c r="BB4721" s="53">
        <f>ROUND(SUMIF(Transaktionen!A4:A5200,BA4721,Transaktionen!B4:B5200),8)</f>
        <v>0</v>
      </c>
      <c r="BC4721" s="53">
        <f>ROUND(IFERROR(SUM(BB4721*(VLOOKUP(BA4721,API!1:1048576,13,FALSE))),0),2)</f>
        <v>0</v>
      </c>
    </row>
    <row r="4722" spans="18:55" x14ac:dyDescent="0.25">
      <c r="R4722" s="258"/>
      <c r="U4722">
        <f>ROUND(IFERROR(SUM(T4722*(VLOOKUP(S4722,API!1:1048576,13,FALSE))),0),2)</f>
        <v>0</v>
      </c>
      <c r="V4722">
        <f>ROUND(SUMIF(Investionen!A4:A5200,S4722,Investionen!G4:G5200),2)</f>
        <v>0</v>
      </c>
      <c r="BA4722" s="53"/>
      <c r="BB4722" s="53">
        <f>ROUND(SUMIF(Transaktionen!A4:A5200,BA4722,Transaktionen!B4:B5200),8)</f>
        <v>0</v>
      </c>
      <c r="BC4722" s="53">
        <f>ROUND(IFERROR(SUM(BB4722*(VLOOKUP(BA4722,API!1:1048576,13,FALSE))),0),2)</f>
        <v>0</v>
      </c>
    </row>
    <row r="4723" spans="18:55" x14ac:dyDescent="0.25">
      <c r="R4723" s="258"/>
      <c r="U4723">
        <f>ROUND(IFERROR(SUM(T4723*(VLOOKUP(S4723,API!1:1048576,13,FALSE))),0),2)</f>
        <v>0</v>
      </c>
      <c r="V4723">
        <f>ROUND(SUMIF(Investionen!A4:A5200,S4723,Investionen!G4:G5200),2)</f>
        <v>0</v>
      </c>
      <c r="BA4723" s="53"/>
      <c r="BB4723" s="53">
        <f>ROUND(SUMIF(Transaktionen!A4:A5200,BA4723,Transaktionen!B4:B5200),8)</f>
        <v>0</v>
      </c>
      <c r="BC4723" s="53">
        <f>ROUND(IFERROR(SUM(BB4723*(VLOOKUP(BA4723,API!1:1048576,13,FALSE))),0),2)</f>
        <v>0</v>
      </c>
    </row>
    <row r="4724" spans="18:55" x14ac:dyDescent="0.25">
      <c r="R4724" s="258"/>
      <c r="U4724">
        <f>ROUND(IFERROR(SUM(T4724*(VLOOKUP(S4724,API!1:1048576,13,FALSE))),0),2)</f>
        <v>0</v>
      </c>
      <c r="V4724">
        <f>ROUND(SUMIF(Investionen!A4:A5200,S4724,Investionen!G4:G5200),2)</f>
        <v>0</v>
      </c>
      <c r="BA4724" s="53"/>
      <c r="BB4724" s="53">
        <f>ROUND(SUMIF(Transaktionen!A4:A5200,BA4724,Transaktionen!B4:B5200),8)</f>
        <v>0</v>
      </c>
      <c r="BC4724" s="53">
        <f>ROUND(IFERROR(SUM(BB4724*(VLOOKUP(BA4724,API!1:1048576,13,FALSE))),0),2)</f>
        <v>0</v>
      </c>
    </row>
    <row r="4725" spans="18:55" x14ac:dyDescent="0.25">
      <c r="R4725" s="258"/>
      <c r="U4725">
        <f>ROUND(IFERROR(SUM(T4725*(VLOOKUP(S4725,API!1:1048576,13,FALSE))),0),2)</f>
        <v>0</v>
      </c>
      <c r="V4725">
        <f>ROUND(SUMIF(Investionen!A4:A5200,S4725,Investionen!G4:G5200),2)</f>
        <v>0</v>
      </c>
      <c r="BA4725" s="53"/>
      <c r="BB4725" s="53">
        <f>ROUND(SUMIF(Transaktionen!A4:A5200,BA4725,Transaktionen!B4:B5200),8)</f>
        <v>0</v>
      </c>
      <c r="BC4725" s="53">
        <f>ROUND(IFERROR(SUM(BB4725*(VLOOKUP(BA4725,API!1:1048576,13,FALSE))),0),2)</f>
        <v>0</v>
      </c>
    </row>
    <row r="4726" spans="18:55" x14ac:dyDescent="0.25">
      <c r="R4726" s="258"/>
      <c r="U4726">
        <f>ROUND(IFERROR(SUM(T4726*(VLOOKUP(S4726,API!1:1048576,13,FALSE))),0),2)</f>
        <v>0</v>
      </c>
      <c r="V4726">
        <f>ROUND(SUMIF(Investionen!A4:A5200,S4726,Investionen!G4:G5200),2)</f>
        <v>0</v>
      </c>
      <c r="BA4726" s="53"/>
      <c r="BB4726" s="53">
        <f>ROUND(SUMIF(Transaktionen!A4:A5200,BA4726,Transaktionen!B4:B5200),8)</f>
        <v>0</v>
      </c>
      <c r="BC4726" s="53">
        <f>ROUND(IFERROR(SUM(BB4726*(VLOOKUP(BA4726,API!1:1048576,13,FALSE))),0),2)</f>
        <v>0</v>
      </c>
    </row>
    <row r="4727" spans="18:55" x14ac:dyDescent="0.25">
      <c r="R4727" s="258"/>
      <c r="U4727">
        <f>ROUND(IFERROR(SUM(T4727*(VLOOKUP(S4727,API!1:1048576,13,FALSE))),0),2)</f>
        <v>0</v>
      </c>
      <c r="V4727">
        <f>ROUND(SUMIF(Investionen!A4:A5200,S4727,Investionen!G4:G5200),2)</f>
        <v>0</v>
      </c>
      <c r="BA4727" s="53"/>
      <c r="BB4727" s="53">
        <f>ROUND(SUMIF(Transaktionen!A4:A5200,BA4727,Transaktionen!B4:B5200),8)</f>
        <v>0</v>
      </c>
      <c r="BC4727" s="53">
        <f>ROUND(IFERROR(SUM(BB4727*(VLOOKUP(BA4727,API!1:1048576,13,FALSE))),0),2)</f>
        <v>0</v>
      </c>
    </row>
    <row r="4728" spans="18:55" x14ac:dyDescent="0.25">
      <c r="R4728" s="258"/>
      <c r="U4728">
        <f>ROUND(IFERROR(SUM(T4728*(VLOOKUP(S4728,API!1:1048576,13,FALSE))),0),2)</f>
        <v>0</v>
      </c>
      <c r="V4728">
        <f>ROUND(SUMIF(Investionen!A4:A5200,S4728,Investionen!G4:G5200),2)</f>
        <v>0</v>
      </c>
      <c r="BA4728" s="53"/>
      <c r="BB4728" s="53">
        <f>ROUND(SUMIF(Transaktionen!A4:A5200,BA4728,Transaktionen!B4:B5200),8)</f>
        <v>0</v>
      </c>
      <c r="BC4728" s="53">
        <f>ROUND(IFERROR(SUM(BB4728*(VLOOKUP(BA4728,API!1:1048576,13,FALSE))),0),2)</f>
        <v>0</v>
      </c>
    </row>
    <row r="4729" spans="18:55" x14ac:dyDescent="0.25">
      <c r="R4729" s="258"/>
      <c r="U4729">
        <f>ROUND(IFERROR(SUM(T4729*(VLOOKUP(S4729,API!1:1048576,13,FALSE))),0),2)</f>
        <v>0</v>
      </c>
      <c r="V4729">
        <f>ROUND(SUMIF(Investionen!A4:A5200,S4729,Investionen!G4:G5200),2)</f>
        <v>0</v>
      </c>
      <c r="BA4729" s="53"/>
      <c r="BB4729" s="53">
        <f>ROUND(SUMIF(Transaktionen!A4:A5200,BA4729,Transaktionen!B4:B5200),8)</f>
        <v>0</v>
      </c>
      <c r="BC4729" s="53">
        <f>ROUND(IFERROR(SUM(BB4729*(VLOOKUP(BA4729,API!1:1048576,13,FALSE))),0),2)</f>
        <v>0</v>
      </c>
    </row>
    <row r="4730" spans="18:55" x14ac:dyDescent="0.25">
      <c r="R4730" s="258"/>
      <c r="U4730">
        <f>ROUND(IFERROR(SUM(T4730*(VLOOKUP(S4730,API!1:1048576,13,FALSE))),0),2)</f>
        <v>0</v>
      </c>
      <c r="V4730">
        <f>ROUND(SUMIF(Investionen!A4:A5200,S4730,Investionen!G4:G5200),2)</f>
        <v>0</v>
      </c>
      <c r="BA4730" s="53"/>
      <c r="BB4730" s="53">
        <f>ROUND(SUMIF(Transaktionen!A4:A5200,BA4730,Transaktionen!B4:B5200),8)</f>
        <v>0</v>
      </c>
      <c r="BC4730" s="53">
        <f>ROUND(IFERROR(SUM(BB4730*(VLOOKUP(BA4730,API!1:1048576,13,FALSE))),0),2)</f>
        <v>0</v>
      </c>
    </row>
    <row r="4731" spans="18:55" x14ac:dyDescent="0.25">
      <c r="R4731" s="258"/>
      <c r="U4731">
        <f>ROUND(IFERROR(SUM(T4731*(VLOOKUP(S4731,API!1:1048576,13,FALSE))),0),2)</f>
        <v>0</v>
      </c>
      <c r="V4731">
        <f>ROUND(SUMIF(Investionen!A4:A5200,S4731,Investionen!G4:G5200),2)</f>
        <v>0</v>
      </c>
      <c r="BA4731" s="53"/>
      <c r="BB4731" s="53">
        <f>ROUND(SUMIF(Transaktionen!A4:A5200,BA4731,Transaktionen!B4:B5200),8)</f>
        <v>0</v>
      </c>
      <c r="BC4731" s="53">
        <f>ROUND(IFERROR(SUM(BB4731*(VLOOKUP(BA4731,API!1:1048576,13,FALSE))),0),2)</f>
        <v>0</v>
      </c>
    </row>
    <row r="4732" spans="18:55" x14ac:dyDescent="0.25">
      <c r="R4732" s="258"/>
      <c r="U4732">
        <f>ROUND(IFERROR(SUM(T4732*(VLOOKUP(S4732,API!1:1048576,13,FALSE))),0),2)</f>
        <v>0</v>
      </c>
      <c r="V4732">
        <f>ROUND(SUMIF(Investionen!A4:A5200,S4732,Investionen!G4:G5200),2)</f>
        <v>0</v>
      </c>
      <c r="BA4732" s="53"/>
      <c r="BB4732" s="53">
        <f>ROUND(SUMIF(Transaktionen!A4:A5200,BA4732,Transaktionen!B4:B5200),8)</f>
        <v>0</v>
      </c>
      <c r="BC4732" s="53">
        <f>ROUND(IFERROR(SUM(BB4732*(VLOOKUP(BA4732,API!1:1048576,13,FALSE))),0),2)</f>
        <v>0</v>
      </c>
    </row>
    <row r="4733" spans="18:55" x14ac:dyDescent="0.25">
      <c r="R4733" s="258"/>
      <c r="U4733">
        <f>ROUND(IFERROR(SUM(T4733*(VLOOKUP(S4733,API!1:1048576,13,FALSE))),0),2)</f>
        <v>0</v>
      </c>
      <c r="V4733">
        <f>ROUND(SUMIF(Investionen!A4:A5200,S4733,Investionen!G4:G5200),2)</f>
        <v>0</v>
      </c>
      <c r="BA4733" s="53"/>
      <c r="BB4733" s="53">
        <f>ROUND(SUMIF(Transaktionen!A4:A5200,BA4733,Transaktionen!B4:B5200),8)</f>
        <v>0</v>
      </c>
      <c r="BC4733" s="53">
        <f>ROUND(IFERROR(SUM(BB4733*(VLOOKUP(BA4733,API!1:1048576,13,FALSE))),0),2)</f>
        <v>0</v>
      </c>
    </row>
    <row r="4734" spans="18:55" x14ac:dyDescent="0.25">
      <c r="R4734" s="258"/>
      <c r="U4734">
        <f>ROUND(IFERROR(SUM(T4734*(VLOOKUP(S4734,API!1:1048576,13,FALSE))),0),2)</f>
        <v>0</v>
      </c>
      <c r="V4734">
        <f>ROUND(SUMIF(Investionen!A4:A5200,S4734,Investionen!G4:G5200),2)</f>
        <v>0</v>
      </c>
      <c r="BA4734" s="53"/>
      <c r="BB4734" s="53">
        <f>ROUND(SUMIF(Transaktionen!A4:A5200,BA4734,Transaktionen!B4:B5200),8)</f>
        <v>0</v>
      </c>
      <c r="BC4734" s="53">
        <f>ROUND(IFERROR(SUM(BB4734*(VLOOKUP(BA4734,API!1:1048576,13,FALSE))),0),2)</f>
        <v>0</v>
      </c>
    </row>
    <row r="4735" spans="18:55" x14ac:dyDescent="0.25">
      <c r="R4735" s="258"/>
      <c r="U4735">
        <f>ROUND(IFERROR(SUM(T4735*(VLOOKUP(S4735,API!1:1048576,13,FALSE))),0),2)</f>
        <v>0</v>
      </c>
      <c r="V4735">
        <f>ROUND(SUMIF(Investionen!A4:A5200,S4735,Investionen!G4:G5200),2)</f>
        <v>0</v>
      </c>
      <c r="BA4735" s="53"/>
      <c r="BB4735" s="53">
        <f>ROUND(SUMIF(Transaktionen!A4:A5200,BA4735,Transaktionen!B4:B5200),8)</f>
        <v>0</v>
      </c>
      <c r="BC4735" s="53">
        <f>ROUND(IFERROR(SUM(BB4735*(VLOOKUP(BA4735,API!1:1048576,13,FALSE))),0),2)</f>
        <v>0</v>
      </c>
    </row>
    <row r="4736" spans="18:55" x14ac:dyDescent="0.25">
      <c r="R4736" s="258"/>
      <c r="U4736">
        <f>ROUND(IFERROR(SUM(T4736*(VLOOKUP(S4736,API!1:1048576,13,FALSE))),0),2)</f>
        <v>0</v>
      </c>
      <c r="V4736">
        <f>ROUND(SUMIF(Investionen!A4:A5200,S4736,Investionen!G4:G5200),2)</f>
        <v>0</v>
      </c>
      <c r="BA4736" s="53"/>
      <c r="BB4736" s="53">
        <f>ROUND(SUMIF(Transaktionen!A4:A5200,BA4736,Transaktionen!B4:B5200),8)</f>
        <v>0</v>
      </c>
      <c r="BC4736" s="53">
        <f>ROUND(IFERROR(SUM(BB4736*(VLOOKUP(BA4736,API!1:1048576,13,FALSE))),0),2)</f>
        <v>0</v>
      </c>
    </row>
    <row r="4737" spans="18:55" x14ac:dyDescent="0.25">
      <c r="R4737" s="258"/>
      <c r="U4737">
        <f>ROUND(IFERROR(SUM(T4737*(VLOOKUP(S4737,API!1:1048576,13,FALSE))),0),2)</f>
        <v>0</v>
      </c>
      <c r="V4737">
        <f>ROUND(SUMIF(Investionen!A4:A5200,S4737,Investionen!G4:G5200),2)</f>
        <v>0</v>
      </c>
      <c r="BA4737" s="53"/>
      <c r="BB4737" s="53">
        <f>ROUND(SUMIF(Transaktionen!A4:A5200,BA4737,Transaktionen!B4:B5200),8)</f>
        <v>0</v>
      </c>
      <c r="BC4737" s="53">
        <f>ROUND(IFERROR(SUM(BB4737*(VLOOKUP(BA4737,API!1:1048576,13,FALSE))),0),2)</f>
        <v>0</v>
      </c>
    </row>
    <row r="4738" spans="18:55" x14ac:dyDescent="0.25">
      <c r="R4738" s="258"/>
      <c r="U4738">
        <f>ROUND(IFERROR(SUM(T4738*(VLOOKUP(S4738,API!1:1048576,13,FALSE))),0),2)</f>
        <v>0</v>
      </c>
      <c r="V4738">
        <f>ROUND(SUMIF(Investionen!A4:A5200,S4738,Investionen!G4:G5200),2)</f>
        <v>0</v>
      </c>
      <c r="BA4738" s="53"/>
      <c r="BB4738" s="53">
        <f>ROUND(SUMIF(Transaktionen!A4:A5200,BA4738,Transaktionen!B4:B5200),8)</f>
        <v>0</v>
      </c>
      <c r="BC4738" s="53">
        <f>ROUND(IFERROR(SUM(BB4738*(VLOOKUP(BA4738,API!1:1048576,13,FALSE))),0),2)</f>
        <v>0</v>
      </c>
    </row>
    <row r="4739" spans="18:55" x14ac:dyDescent="0.25">
      <c r="R4739" s="258"/>
      <c r="U4739">
        <f>ROUND(IFERROR(SUM(T4739*(VLOOKUP(S4739,API!1:1048576,13,FALSE))),0),2)</f>
        <v>0</v>
      </c>
      <c r="V4739">
        <f>ROUND(SUMIF(Investionen!A4:A5200,S4739,Investionen!G4:G5200),2)</f>
        <v>0</v>
      </c>
      <c r="BA4739" s="53"/>
      <c r="BB4739" s="53">
        <f>ROUND(SUMIF(Transaktionen!A4:A5200,BA4739,Transaktionen!B4:B5200),8)</f>
        <v>0</v>
      </c>
      <c r="BC4739" s="53">
        <f>ROUND(IFERROR(SUM(BB4739*(VLOOKUP(BA4739,API!1:1048576,13,FALSE))),0),2)</f>
        <v>0</v>
      </c>
    </row>
    <row r="4740" spans="18:55" x14ac:dyDescent="0.25">
      <c r="R4740" s="258"/>
      <c r="U4740">
        <f>ROUND(IFERROR(SUM(T4740*(VLOOKUP(S4740,API!1:1048576,13,FALSE))),0),2)</f>
        <v>0</v>
      </c>
      <c r="V4740">
        <f>ROUND(SUMIF(Investionen!A4:A5200,S4740,Investionen!G4:G5200),2)</f>
        <v>0</v>
      </c>
      <c r="BA4740" s="53"/>
      <c r="BB4740" s="53">
        <f>ROUND(SUMIF(Transaktionen!A4:A5200,BA4740,Transaktionen!B4:B5200),8)</f>
        <v>0</v>
      </c>
      <c r="BC4740" s="53">
        <f>ROUND(IFERROR(SUM(BB4740*(VLOOKUP(BA4740,API!1:1048576,13,FALSE))),0),2)</f>
        <v>0</v>
      </c>
    </row>
    <row r="4741" spans="18:55" x14ac:dyDescent="0.25">
      <c r="R4741" s="258"/>
      <c r="U4741">
        <f>ROUND(IFERROR(SUM(T4741*(VLOOKUP(S4741,API!1:1048576,13,FALSE))),0),2)</f>
        <v>0</v>
      </c>
      <c r="V4741">
        <f>ROUND(SUMIF(Investionen!A4:A5200,S4741,Investionen!G4:G5200),2)</f>
        <v>0</v>
      </c>
      <c r="BA4741" s="53"/>
      <c r="BB4741" s="53">
        <f>ROUND(SUMIF(Transaktionen!A4:A5200,BA4741,Transaktionen!B4:B5200),8)</f>
        <v>0</v>
      </c>
      <c r="BC4741" s="53">
        <f>ROUND(IFERROR(SUM(BB4741*(VLOOKUP(BA4741,API!1:1048576,13,FALSE))),0),2)</f>
        <v>0</v>
      </c>
    </row>
    <row r="4742" spans="18:55" x14ac:dyDescent="0.25">
      <c r="R4742" s="258"/>
      <c r="U4742">
        <f>ROUND(IFERROR(SUM(T4742*(VLOOKUP(S4742,API!1:1048576,13,FALSE))),0),2)</f>
        <v>0</v>
      </c>
      <c r="V4742">
        <f>ROUND(SUMIF(Investionen!A4:A5200,S4742,Investionen!G4:G5200),2)</f>
        <v>0</v>
      </c>
      <c r="BA4742" s="53"/>
      <c r="BB4742" s="53">
        <f>ROUND(SUMIF(Transaktionen!A4:A5200,BA4742,Transaktionen!B4:B5200),8)</f>
        <v>0</v>
      </c>
      <c r="BC4742" s="53">
        <f>ROUND(IFERROR(SUM(BB4742*(VLOOKUP(BA4742,API!1:1048576,13,FALSE))),0),2)</f>
        <v>0</v>
      </c>
    </row>
    <row r="4743" spans="18:55" x14ac:dyDescent="0.25">
      <c r="R4743" s="258"/>
      <c r="U4743">
        <f>ROUND(IFERROR(SUM(T4743*(VLOOKUP(S4743,API!1:1048576,13,FALSE))),0),2)</f>
        <v>0</v>
      </c>
      <c r="V4743">
        <f>ROUND(SUMIF(Investionen!A4:A5200,S4743,Investionen!G4:G5200),2)</f>
        <v>0</v>
      </c>
      <c r="BA4743" s="53"/>
      <c r="BB4743" s="53">
        <f>ROUND(SUMIF(Transaktionen!A4:A5200,BA4743,Transaktionen!B4:B5200),8)</f>
        <v>0</v>
      </c>
      <c r="BC4743" s="53">
        <f>ROUND(IFERROR(SUM(BB4743*(VLOOKUP(BA4743,API!1:1048576,13,FALSE))),0),2)</f>
        <v>0</v>
      </c>
    </row>
    <row r="4744" spans="18:55" x14ac:dyDescent="0.25">
      <c r="R4744" s="258"/>
      <c r="U4744">
        <f>ROUND(IFERROR(SUM(T4744*(VLOOKUP(S4744,API!1:1048576,13,FALSE))),0),2)</f>
        <v>0</v>
      </c>
      <c r="V4744">
        <f>ROUND(SUMIF(Investionen!A4:A5200,S4744,Investionen!G4:G5200),2)</f>
        <v>0</v>
      </c>
      <c r="BA4744" s="53"/>
      <c r="BB4744" s="53">
        <f>ROUND(SUMIF(Transaktionen!A4:A5200,BA4744,Transaktionen!B4:B5200),8)</f>
        <v>0</v>
      </c>
      <c r="BC4744" s="53">
        <f>ROUND(IFERROR(SUM(BB4744*(VLOOKUP(BA4744,API!1:1048576,13,FALSE))),0),2)</f>
        <v>0</v>
      </c>
    </row>
    <row r="4745" spans="18:55" x14ac:dyDescent="0.25">
      <c r="R4745" s="258"/>
      <c r="U4745">
        <f>ROUND(IFERROR(SUM(T4745*(VLOOKUP(S4745,API!1:1048576,13,FALSE))),0),2)</f>
        <v>0</v>
      </c>
      <c r="V4745">
        <f>ROUND(SUMIF(Investionen!A4:A5200,S4745,Investionen!G4:G5200),2)</f>
        <v>0</v>
      </c>
      <c r="BA4745" s="53"/>
      <c r="BB4745" s="53">
        <f>ROUND(SUMIF(Transaktionen!A4:A5200,BA4745,Transaktionen!B4:B5200),8)</f>
        <v>0</v>
      </c>
      <c r="BC4745" s="53">
        <f>ROUND(IFERROR(SUM(BB4745*(VLOOKUP(BA4745,API!1:1048576,13,FALSE))),0),2)</f>
        <v>0</v>
      </c>
    </row>
    <row r="4746" spans="18:55" x14ac:dyDescent="0.25">
      <c r="R4746" s="258"/>
      <c r="U4746">
        <f>ROUND(IFERROR(SUM(T4746*(VLOOKUP(S4746,API!1:1048576,13,FALSE))),0),2)</f>
        <v>0</v>
      </c>
      <c r="V4746">
        <f>ROUND(SUMIF(Investionen!A4:A5200,S4746,Investionen!G4:G5200),2)</f>
        <v>0</v>
      </c>
      <c r="BA4746" s="53"/>
      <c r="BB4746" s="53">
        <f>ROUND(SUMIF(Transaktionen!A4:A5200,BA4746,Transaktionen!B4:B5200),8)</f>
        <v>0</v>
      </c>
      <c r="BC4746" s="53">
        <f>ROUND(IFERROR(SUM(BB4746*(VLOOKUP(BA4746,API!1:1048576,13,FALSE))),0),2)</f>
        <v>0</v>
      </c>
    </row>
    <row r="4747" spans="18:55" x14ac:dyDescent="0.25">
      <c r="R4747" s="258"/>
      <c r="U4747">
        <f>ROUND(IFERROR(SUM(T4747*(VLOOKUP(S4747,API!1:1048576,13,FALSE))),0),2)</f>
        <v>0</v>
      </c>
      <c r="V4747">
        <f>ROUND(SUMIF(Investionen!A4:A5200,S4747,Investionen!G4:G5200),2)</f>
        <v>0</v>
      </c>
      <c r="BA4747" s="53"/>
      <c r="BB4747" s="53">
        <f>ROUND(SUMIF(Transaktionen!A4:A5200,BA4747,Transaktionen!B4:B5200),8)</f>
        <v>0</v>
      </c>
      <c r="BC4747" s="53">
        <f>ROUND(IFERROR(SUM(BB4747*(VLOOKUP(BA4747,API!1:1048576,13,FALSE))),0),2)</f>
        <v>0</v>
      </c>
    </row>
    <row r="4748" spans="18:55" x14ac:dyDescent="0.25">
      <c r="R4748" s="258"/>
      <c r="U4748">
        <f>ROUND(IFERROR(SUM(T4748*(VLOOKUP(S4748,API!1:1048576,13,FALSE))),0),2)</f>
        <v>0</v>
      </c>
      <c r="V4748">
        <f>ROUND(SUMIF(Investionen!A4:A5200,S4748,Investionen!G4:G5200),2)</f>
        <v>0</v>
      </c>
      <c r="BA4748" s="53"/>
      <c r="BB4748" s="53">
        <f>ROUND(SUMIF(Transaktionen!A4:A5200,BA4748,Transaktionen!B4:B5200),8)</f>
        <v>0</v>
      </c>
      <c r="BC4748" s="53">
        <f>ROUND(IFERROR(SUM(BB4748*(VLOOKUP(BA4748,API!1:1048576,13,FALSE))),0),2)</f>
        <v>0</v>
      </c>
    </row>
    <row r="4749" spans="18:55" x14ac:dyDescent="0.25">
      <c r="R4749" s="258"/>
      <c r="U4749">
        <f>ROUND(IFERROR(SUM(T4749*(VLOOKUP(S4749,API!1:1048576,13,FALSE))),0),2)</f>
        <v>0</v>
      </c>
      <c r="V4749">
        <f>ROUND(SUMIF(Investionen!A4:A5200,S4749,Investionen!G4:G5200),2)</f>
        <v>0</v>
      </c>
      <c r="BA4749" s="53"/>
      <c r="BB4749" s="53">
        <f>ROUND(SUMIF(Transaktionen!A4:A5200,BA4749,Transaktionen!B4:B5200),8)</f>
        <v>0</v>
      </c>
      <c r="BC4749" s="53">
        <f>ROUND(IFERROR(SUM(BB4749*(VLOOKUP(BA4749,API!1:1048576,13,FALSE))),0),2)</f>
        <v>0</v>
      </c>
    </row>
    <row r="4750" spans="18:55" x14ac:dyDescent="0.25">
      <c r="R4750" s="258"/>
      <c r="U4750">
        <f>ROUND(IFERROR(SUM(T4750*(VLOOKUP(S4750,API!1:1048576,13,FALSE))),0),2)</f>
        <v>0</v>
      </c>
      <c r="V4750">
        <f>ROUND(SUMIF(Investionen!A4:A5200,S4750,Investionen!G4:G5200),2)</f>
        <v>0</v>
      </c>
      <c r="BA4750" s="53"/>
      <c r="BB4750" s="53">
        <f>ROUND(SUMIF(Transaktionen!A4:A5200,BA4750,Transaktionen!B4:B5200),8)</f>
        <v>0</v>
      </c>
      <c r="BC4750" s="53">
        <f>ROUND(IFERROR(SUM(BB4750*(VLOOKUP(BA4750,API!1:1048576,13,FALSE))),0),2)</f>
        <v>0</v>
      </c>
    </row>
    <row r="4751" spans="18:55" x14ac:dyDescent="0.25">
      <c r="R4751" s="258"/>
      <c r="U4751">
        <f>ROUND(IFERROR(SUM(T4751*(VLOOKUP(S4751,API!1:1048576,13,FALSE))),0),2)</f>
        <v>0</v>
      </c>
      <c r="V4751">
        <f>ROUND(SUMIF(Investionen!A4:A5200,S4751,Investionen!G4:G5200),2)</f>
        <v>0</v>
      </c>
      <c r="BA4751" s="53"/>
      <c r="BB4751" s="53">
        <f>ROUND(SUMIF(Transaktionen!A4:A5200,BA4751,Transaktionen!B4:B5200),8)</f>
        <v>0</v>
      </c>
      <c r="BC4751" s="53">
        <f>ROUND(IFERROR(SUM(BB4751*(VLOOKUP(BA4751,API!1:1048576,13,FALSE))),0),2)</f>
        <v>0</v>
      </c>
    </row>
    <row r="4752" spans="18:55" x14ac:dyDescent="0.25">
      <c r="R4752" s="258"/>
      <c r="U4752">
        <f>ROUND(IFERROR(SUM(T4752*(VLOOKUP(S4752,API!1:1048576,13,FALSE))),0),2)</f>
        <v>0</v>
      </c>
      <c r="V4752">
        <f>ROUND(SUMIF(Investionen!A4:A5200,S4752,Investionen!G4:G5200),2)</f>
        <v>0</v>
      </c>
      <c r="BA4752" s="53"/>
      <c r="BB4752" s="53">
        <f>ROUND(SUMIF(Transaktionen!A4:A5200,BA4752,Transaktionen!B4:B5200),8)</f>
        <v>0</v>
      </c>
      <c r="BC4752" s="53">
        <f>ROUND(IFERROR(SUM(BB4752*(VLOOKUP(BA4752,API!1:1048576,13,FALSE))),0),2)</f>
        <v>0</v>
      </c>
    </row>
    <row r="4753" spans="18:55" x14ac:dyDescent="0.25">
      <c r="R4753" s="258"/>
      <c r="U4753">
        <f>ROUND(IFERROR(SUM(T4753*(VLOOKUP(S4753,API!1:1048576,13,FALSE))),0),2)</f>
        <v>0</v>
      </c>
      <c r="V4753">
        <f>ROUND(SUMIF(Investionen!A4:A5200,S4753,Investionen!G4:G5200),2)</f>
        <v>0</v>
      </c>
      <c r="BA4753" s="53"/>
      <c r="BB4753" s="53">
        <f>ROUND(SUMIF(Transaktionen!A4:A5200,BA4753,Transaktionen!B4:B5200),8)</f>
        <v>0</v>
      </c>
      <c r="BC4753" s="53">
        <f>ROUND(IFERROR(SUM(BB4753*(VLOOKUP(BA4753,API!1:1048576,13,FALSE))),0),2)</f>
        <v>0</v>
      </c>
    </row>
    <row r="4754" spans="18:55" x14ac:dyDescent="0.25">
      <c r="R4754" s="258"/>
      <c r="U4754">
        <f>ROUND(IFERROR(SUM(T4754*(VLOOKUP(S4754,API!1:1048576,13,FALSE))),0),2)</f>
        <v>0</v>
      </c>
      <c r="V4754">
        <f>ROUND(SUMIF(Investionen!A4:A5200,S4754,Investionen!G4:G5200),2)</f>
        <v>0</v>
      </c>
      <c r="BA4754" s="53"/>
      <c r="BB4754" s="53">
        <f>ROUND(SUMIF(Transaktionen!A4:A5200,BA4754,Transaktionen!B4:B5200),8)</f>
        <v>0</v>
      </c>
      <c r="BC4754" s="53">
        <f>ROUND(IFERROR(SUM(BB4754*(VLOOKUP(BA4754,API!1:1048576,13,FALSE))),0),2)</f>
        <v>0</v>
      </c>
    </row>
    <row r="4755" spans="18:55" x14ac:dyDescent="0.25">
      <c r="R4755" s="258"/>
      <c r="U4755">
        <f>ROUND(IFERROR(SUM(T4755*(VLOOKUP(S4755,API!1:1048576,13,FALSE))),0),2)</f>
        <v>0</v>
      </c>
      <c r="V4755">
        <f>ROUND(SUMIF(Investionen!A4:A5200,S4755,Investionen!G4:G5200),2)</f>
        <v>0</v>
      </c>
      <c r="BA4755" s="53"/>
      <c r="BB4755" s="53">
        <f>ROUND(SUMIF(Transaktionen!A4:A5200,BA4755,Transaktionen!B4:B5200),8)</f>
        <v>0</v>
      </c>
      <c r="BC4755" s="53">
        <f>ROUND(IFERROR(SUM(BB4755*(VLOOKUP(BA4755,API!1:1048576,13,FALSE))),0),2)</f>
        <v>0</v>
      </c>
    </row>
    <row r="4756" spans="18:55" x14ac:dyDescent="0.25">
      <c r="R4756" s="258"/>
      <c r="U4756">
        <f>ROUND(IFERROR(SUM(T4756*(VLOOKUP(S4756,API!1:1048576,13,FALSE))),0),2)</f>
        <v>0</v>
      </c>
      <c r="V4756">
        <f>ROUND(SUMIF(Investionen!A4:A5200,S4756,Investionen!G4:G5200),2)</f>
        <v>0</v>
      </c>
      <c r="BA4756" s="53"/>
      <c r="BB4756" s="53">
        <f>ROUND(SUMIF(Transaktionen!A4:A5200,BA4756,Transaktionen!B4:B5200),8)</f>
        <v>0</v>
      </c>
      <c r="BC4756" s="53">
        <f>ROUND(IFERROR(SUM(BB4756*(VLOOKUP(BA4756,API!1:1048576,13,FALSE))),0),2)</f>
        <v>0</v>
      </c>
    </row>
    <row r="4757" spans="18:55" x14ac:dyDescent="0.25">
      <c r="R4757" s="258"/>
      <c r="U4757">
        <f>ROUND(IFERROR(SUM(T4757*(VLOOKUP(S4757,API!1:1048576,13,FALSE))),0),2)</f>
        <v>0</v>
      </c>
      <c r="V4757">
        <f>ROUND(SUMIF(Investionen!A4:A5200,S4757,Investionen!G4:G5200),2)</f>
        <v>0</v>
      </c>
      <c r="BA4757" s="53"/>
      <c r="BB4757" s="53">
        <f>ROUND(SUMIF(Transaktionen!A4:A5200,BA4757,Transaktionen!B4:B5200),8)</f>
        <v>0</v>
      </c>
      <c r="BC4757" s="53">
        <f>ROUND(IFERROR(SUM(BB4757*(VLOOKUP(BA4757,API!1:1048576,13,FALSE))),0),2)</f>
        <v>0</v>
      </c>
    </row>
    <row r="4758" spans="18:55" x14ac:dyDescent="0.25">
      <c r="R4758" s="258"/>
      <c r="U4758">
        <f>ROUND(IFERROR(SUM(T4758*(VLOOKUP(S4758,API!1:1048576,13,FALSE))),0),2)</f>
        <v>0</v>
      </c>
      <c r="V4758">
        <f>ROUND(SUMIF(Investionen!A4:A5200,S4758,Investionen!G4:G5200),2)</f>
        <v>0</v>
      </c>
      <c r="BA4758" s="53"/>
      <c r="BB4758" s="53">
        <f>ROUND(SUMIF(Transaktionen!A4:A5200,BA4758,Transaktionen!B4:B5200),8)</f>
        <v>0</v>
      </c>
      <c r="BC4758" s="53">
        <f>ROUND(IFERROR(SUM(BB4758*(VLOOKUP(BA4758,API!1:1048576,13,FALSE))),0),2)</f>
        <v>0</v>
      </c>
    </row>
    <row r="4759" spans="18:55" x14ac:dyDescent="0.25">
      <c r="R4759" s="258"/>
      <c r="U4759">
        <f>ROUND(IFERROR(SUM(T4759*(VLOOKUP(S4759,API!1:1048576,13,FALSE))),0),2)</f>
        <v>0</v>
      </c>
      <c r="V4759">
        <f>ROUND(SUMIF(Investionen!A4:A5200,S4759,Investionen!G4:G5200),2)</f>
        <v>0</v>
      </c>
      <c r="BA4759" s="53"/>
      <c r="BB4759" s="53">
        <f>ROUND(SUMIF(Transaktionen!A4:A5200,BA4759,Transaktionen!B4:B5200),8)</f>
        <v>0</v>
      </c>
      <c r="BC4759" s="53">
        <f>ROUND(IFERROR(SUM(BB4759*(VLOOKUP(BA4759,API!1:1048576,13,FALSE))),0),2)</f>
        <v>0</v>
      </c>
    </row>
    <row r="4760" spans="18:55" x14ac:dyDescent="0.25">
      <c r="R4760" s="258"/>
      <c r="U4760">
        <f>ROUND(IFERROR(SUM(T4760*(VLOOKUP(S4760,API!1:1048576,13,FALSE))),0),2)</f>
        <v>0</v>
      </c>
      <c r="V4760">
        <f>ROUND(SUMIF(Investionen!A4:A5200,S4760,Investionen!G4:G5200),2)</f>
        <v>0</v>
      </c>
      <c r="BA4760" s="53"/>
      <c r="BB4760" s="53">
        <f>ROUND(SUMIF(Transaktionen!A4:A5200,BA4760,Transaktionen!B4:B5200),8)</f>
        <v>0</v>
      </c>
      <c r="BC4760" s="53">
        <f>ROUND(IFERROR(SUM(BB4760*(VLOOKUP(BA4760,API!1:1048576,13,FALSE))),0),2)</f>
        <v>0</v>
      </c>
    </row>
    <row r="4761" spans="18:55" x14ac:dyDescent="0.25">
      <c r="R4761" s="258"/>
      <c r="U4761">
        <f>ROUND(IFERROR(SUM(T4761*(VLOOKUP(S4761,API!1:1048576,13,FALSE))),0),2)</f>
        <v>0</v>
      </c>
      <c r="V4761">
        <f>ROUND(SUMIF(Investionen!A4:A5200,S4761,Investionen!G4:G5200),2)</f>
        <v>0</v>
      </c>
      <c r="BA4761" s="53"/>
      <c r="BB4761" s="53">
        <f>ROUND(SUMIF(Transaktionen!A4:A5200,BA4761,Transaktionen!B4:B5200),8)</f>
        <v>0</v>
      </c>
      <c r="BC4761" s="53">
        <f>ROUND(IFERROR(SUM(BB4761*(VLOOKUP(BA4761,API!1:1048576,13,FALSE))),0),2)</f>
        <v>0</v>
      </c>
    </row>
    <row r="4762" spans="18:55" x14ac:dyDescent="0.25">
      <c r="R4762" s="258"/>
      <c r="U4762">
        <f>ROUND(IFERROR(SUM(T4762*(VLOOKUP(S4762,API!1:1048576,13,FALSE))),0),2)</f>
        <v>0</v>
      </c>
      <c r="V4762">
        <f>ROUND(SUMIF(Investionen!A4:A5200,S4762,Investionen!G4:G5200),2)</f>
        <v>0</v>
      </c>
      <c r="BA4762" s="53"/>
      <c r="BB4762" s="53">
        <f>ROUND(SUMIF(Transaktionen!A4:A5200,BA4762,Transaktionen!B4:B5200),8)</f>
        <v>0</v>
      </c>
      <c r="BC4762" s="53">
        <f>ROUND(IFERROR(SUM(BB4762*(VLOOKUP(BA4762,API!1:1048576,13,FALSE))),0),2)</f>
        <v>0</v>
      </c>
    </row>
    <row r="4763" spans="18:55" x14ac:dyDescent="0.25">
      <c r="R4763" s="258"/>
      <c r="U4763">
        <f>ROUND(IFERROR(SUM(T4763*(VLOOKUP(S4763,API!1:1048576,13,FALSE))),0),2)</f>
        <v>0</v>
      </c>
      <c r="V4763">
        <f>ROUND(SUMIF(Investionen!A4:A5200,S4763,Investionen!G4:G5200),2)</f>
        <v>0</v>
      </c>
      <c r="BA4763" s="53"/>
      <c r="BB4763" s="53">
        <f>ROUND(SUMIF(Transaktionen!A4:A5200,BA4763,Transaktionen!B4:B5200),8)</f>
        <v>0</v>
      </c>
      <c r="BC4763" s="53">
        <f>ROUND(IFERROR(SUM(BB4763*(VLOOKUP(BA4763,API!1:1048576,13,FALSE))),0),2)</f>
        <v>0</v>
      </c>
    </row>
    <row r="4764" spans="18:55" x14ac:dyDescent="0.25">
      <c r="R4764" s="258"/>
      <c r="U4764">
        <f>ROUND(IFERROR(SUM(T4764*(VLOOKUP(S4764,API!1:1048576,13,FALSE))),0),2)</f>
        <v>0</v>
      </c>
      <c r="V4764">
        <f>ROUND(SUMIF(Investionen!A4:A5200,S4764,Investionen!G4:G5200),2)</f>
        <v>0</v>
      </c>
      <c r="BA4764" s="53"/>
      <c r="BB4764" s="53">
        <f>ROUND(SUMIF(Transaktionen!A4:A5200,BA4764,Transaktionen!B4:B5200),8)</f>
        <v>0</v>
      </c>
      <c r="BC4764" s="53">
        <f>ROUND(IFERROR(SUM(BB4764*(VLOOKUP(BA4764,API!1:1048576,13,FALSE))),0),2)</f>
        <v>0</v>
      </c>
    </row>
    <row r="4765" spans="18:55" x14ac:dyDescent="0.25">
      <c r="R4765" s="258"/>
      <c r="U4765">
        <f>ROUND(IFERROR(SUM(T4765*(VLOOKUP(S4765,API!1:1048576,13,FALSE))),0),2)</f>
        <v>0</v>
      </c>
      <c r="V4765">
        <f>ROUND(SUMIF(Investionen!A4:A5200,S4765,Investionen!G4:G5200),2)</f>
        <v>0</v>
      </c>
      <c r="BA4765" s="53"/>
      <c r="BB4765" s="53">
        <f>ROUND(SUMIF(Transaktionen!A4:A5200,BA4765,Transaktionen!B4:B5200),8)</f>
        <v>0</v>
      </c>
      <c r="BC4765" s="53">
        <f>ROUND(IFERROR(SUM(BB4765*(VLOOKUP(BA4765,API!1:1048576,13,FALSE))),0),2)</f>
        <v>0</v>
      </c>
    </row>
    <row r="4766" spans="18:55" x14ac:dyDescent="0.25">
      <c r="R4766" s="258"/>
      <c r="U4766">
        <f>ROUND(IFERROR(SUM(T4766*(VLOOKUP(S4766,API!1:1048576,13,FALSE))),0),2)</f>
        <v>0</v>
      </c>
      <c r="V4766">
        <f>ROUND(SUMIF(Investionen!A4:A5200,S4766,Investionen!G4:G5200),2)</f>
        <v>0</v>
      </c>
      <c r="BA4766" s="53"/>
      <c r="BB4766" s="53">
        <f>ROUND(SUMIF(Transaktionen!A4:A5200,BA4766,Transaktionen!B4:B5200),8)</f>
        <v>0</v>
      </c>
      <c r="BC4766" s="53">
        <f>ROUND(IFERROR(SUM(BB4766*(VLOOKUP(BA4766,API!1:1048576,13,FALSE))),0),2)</f>
        <v>0</v>
      </c>
    </row>
    <row r="4767" spans="18:55" x14ac:dyDescent="0.25">
      <c r="R4767" s="258"/>
      <c r="U4767">
        <f>ROUND(IFERROR(SUM(T4767*(VLOOKUP(S4767,API!1:1048576,13,FALSE))),0),2)</f>
        <v>0</v>
      </c>
      <c r="V4767">
        <f>ROUND(SUMIF(Investionen!A4:A5200,S4767,Investionen!G4:G5200),2)</f>
        <v>0</v>
      </c>
      <c r="BA4767" s="53"/>
      <c r="BB4767" s="53">
        <f>ROUND(SUMIF(Transaktionen!A4:A5200,BA4767,Transaktionen!B4:B5200),8)</f>
        <v>0</v>
      </c>
      <c r="BC4767" s="53">
        <f>ROUND(IFERROR(SUM(BB4767*(VLOOKUP(BA4767,API!1:1048576,13,FALSE))),0),2)</f>
        <v>0</v>
      </c>
    </row>
    <row r="4768" spans="18:55" x14ac:dyDescent="0.25">
      <c r="R4768" s="258"/>
      <c r="U4768">
        <f>ROUND(IFERROR(SUM(T4768*(VLOOKUP(S4768,API!1:1048576,13,FALSE))),0),2)</f>
        <v>0</v>
      </c>
      <c r="V4768">
        <f>ROUND(SUMIF(Investionen!A4:A5200,S4768,Investionen!G4:G5200),2)</f>
        <v>0</v>
      </c>
      <c r="BA4768" s="53"/>
      <c r="BB4768" s="53">
        <f>ROUND(SUMIF(Transaktionen!A4:A5200,BA4768,Transaktionen!B4:B5200),8)</f>
        <v>0</v>
      </c>
      <c r="BC4768" s="53">
        <f>ROUND(IFERROR(SUM(BB4768*(VLOOKUP(BA4768,API!1:1048576,13,FALSE))),0),2)</f>
        <v>0</v>
      </c>
    </row>
    <row r="4769" spans="18:55" x14ac:dyDescent="0.25">
      <c r="R4769" s="258"/>
      <c r="U4769">
        <f>ROUND(IFERROR(SUM(T4769*(VLOOKUP(S4769,API!1:1048576,13,FALSE))),0),2)</f>
        <v>0</v>
      </c>
      <c r="V4769">
        <f>ROUND(SUMIF(Investionen!A4:A5200,S4769,Investionen!G4:G5200),2)</f>
        <v>0</v>
      </c>
      <c r="BA4769" s="53"/>
      <c r="BB4769" s="53">
        <f>ROUND(SUMIF(Transaktionen!A4:A5200,BA4769,Transaktionen!B4:B5200),8)</f>
        <v>0</v>
      </c>
      <c r="BC4769" s="53">
        <f>ROUND(IFERROR(SUM(BB4769*(VLOOKUP(BA4769,API!1:1048576,13,FALSE))),0),2)</f>
        <v>0</v>
      </c>
    </row>
    <row r="4770" spans="18:55" x14ac:dyDescent="0.25">
      <c r="R4770" s="258"/>
      <c r="U4770">
        <f>ROUND(IFERROR(SUM(T4770*(VLOOKUP(S4770,API!1:1048576,13,FALSE))),0),2)</f>
        <v>0</v>
      </c>
      <c r="V4770">
        <f>ROUND(SUMIF(Investionen!A4:A5200,S4770,Investionen!G4:G5200),2)</f>
        <v>0</v>
      </c>
      <c r="BA4770" s="53"/>
      <c r="BB4770" s="53">
        <f>ROUND(SUMIF(Transaktionen!A4:A5200,BA4770,Transaktionen!B4:B5200),8)</f>
        <v>0</v>
      </c>
      <c r="BC4770" s="53">
        <f>ROUND(IFERROR(SUM(BB4770*(VLOOKUP(BA4770,API!1:1048576,13,FALSE))),0),2)</f>
        <v>0</v>
      </c>
    </row>
    <row r="4771" spans="18:55" x14ac:dyDescent="0.25">
      <c r="R4771" s="258"/>
      <c r="U4771">
        <f>ROUND(IFERROR(SUM(T4771*(VLOOKUP(S4771,API!1:1048576,13,FALSE))),0),2)</f>
        <v>0</v>
      </c>
      <c r="V4771">
        <f>ROUND(SUMIF(Investionen!A4:A5200,S4771,Investionen!G4:G5200),2)</f>
        <v>0</v>
      </c>
      <c r="BA4771" s="53"/>
      <c r="BB4771" s="53">
        <f>ROUND(SUMIF(Transaktionen!A4:A5200,BA4771,Transaktionen!B4:B5200),8)</f>
        <v>0</v>
      </c>
      <c r="BC4771" s="53">
        <f>ROUND(IFERROR(SUM(BB4771*(VLOOKUP(BA4771,API!1:1048576,13,FALSE))),0),2)</f>
        <v>0</v>
      </c>
    </row>
    <row r="4772" spans="18:55" x14ac:dyDescent="0.25">
      <c r="R4772" s="258"/>
      <c r="U4772">
        <f>ROUND(IFERROR(SUM(T4772*(VLOOKUP(S4772,API!1:1048576,13,FALSE))),0),2)</f>
        <v>0</v>
      </c>
      <c r="V4772">
        <f>ROUND(SUMIF(Investionen!A4:A5200,S4772,Investionen!G4:G5200),2)</f>
        <v>0</v>
      </c>
      <c r="BA4772" s="53"/>
      <c r="BB4772" s="53">
        <f>ROUND(SUMIF(Transaktionen!A4:A5200,BA4772,Transaktionen!B4:B5200),8)</f>
        <v>0</v>
      </c>
      <c r="BC4772" s="53">
        <f>ROUND(IFERROR(SUM(BB4772*(VLOOKUP(BA4772,API!1:1048576,13,FALSE))),0),2)</f>
        <v>0</v>
      </c>
    </row>
    <row r="4773" spans="18:55" x14ac:dyDescent="0.25">
      <c r="R4773" s="258"/>
      <c r="U4773">
        <f>ROUND(IFERROR(SUM(T4773*(VLOOKUP(S4773,API!1:1048576,13,FALSE))),0),2)</f>
        <v>0</v>
      </c>
      <c r="V4773">
        <f>ROUND(SUMIF(Investionen!A4:A5200,S4773,Investionen!G4:G5200),2)</f>
        <v>0</v>
      </c>
      <c r="BA4773" s="53"/>
      <c r="BB4773" s="53">
        <f>ROUND(SUMIF(Transaktionen!A4:A5200,BA4773,Transaktionen!B4:B5200),8)</f>
        <v>0</v>
      </c>
      <c r="BC4773" s="53">
        <f>ROUND(IFERROR(SUM(BB4773*(VLOOKUP(BA4773,API!1:1048576,13,FALSE))),0),2)</f>
        <v>0</v>
      </c>
    </row>
    <row r="4774" spans="18:55" x14ac:dyDescent="0.25">
      <c r="R4774" s="258"/>
      <c r="U4774">
        <f>ROUND(IFERROR(SUM(T4774*(VLOOKUP(S4774,API!1:1048576,13,FALSE))),0),2)</f>
        <v>0</v>
      </c>
      <c r="V4774">
        <f>ROUND(SUMIF(Investionen!A4:A5200,S4774,Investionen!G4:G5200),2)</f>
        <v>0</v>
      </c>
      <c r="BA4774" s="53"/>
      <c r="BB4774" s="53">
        <f>ROUND(SUMIF(Transaktionen!A4:A5200,BA4774,Transaktionen!B4:B5200),8)</f>
        <v>0</v>
      </c>
      <c r="BC4774" s="53">
        <f>ROUND(IFERROR(SUM(BB4774*(VLOOKUP(BA4774,API!1:1048576,13,FALSE))),0),2)</f>
        <v>0</v>
      </c>
    </row>
    <row r="4775" spans="18:55" x14ac:dyDescent="0.25">
      <c r="R4775" s="258"/>
      <c r="U4775">
        <f>ROUND(IFERROR(SUM(T4775*(VLOOKUP(S4775,API!1:1048576,13,FALSE))),0),2)</f>
        <v>0</v>
      </c>
      <c r="V4775">
        <f>ROUND(SUMIF(Investionen!A4:A5200,S4775,Investionen!G4:G5200),2)</f>
        <v>0</v>
      </c>
      <c r="BA4775" s="53"/>
      <c r="BB4775" s="53">
        <f>ROUND(SUMIF(Transaktionen!A4:A5200,BA4775,Transaktionen!B4:B5200),8)</f>
        <v>0</v>
      </c>
      <c r="BC4775" s="53">
        <f>ROUND(IFERROR(SUM(BB4775*(VLOOKUP(BA4775,API!1:1048576,13,FALSE))),0),2)</f>
        <v>0</v>
      </c>
    </row>
    <row r="4776" spans="18:55" x14ac:dyDescent="0.25">
      <c r="R4776" s="258"/>
      <c r="U4776">
        <f>ROUND(IFERROR(SUM(T4776*(VLOOKUP(S4776,API!1:1048576,13,FALSE))),0),2)</f>
        <v>0</v>
      </c>
      <c r="V4776">
        <f>ROUND(SUMIF(Investionen!A4:A5200,S4776,Investionen!G4:G5200),2)</f>
        <v>0</v>
      </c>
      <c r="BA4776" s="53"/>
      <c r="BB4776" s="53">
        <f>ROUND(SUMIF(Transaktionen!A4:A5200,BA4776,Transaktionen!B4:B5200),8)</f>
        <v>0</v>
      </c>
      <c r="BC4776" s="53">
        <f>ROUND(IFERROR(SUM(BB4776*(VLOOKUP(BA4776,API!1:1048576,13,FALSE))),0),2)</f>
        <v>0</v>
      </c>
    </row>
    <row r="4777" spans="18:55" x14ac:dyDescent="0.25">
      <c r="R4777" s="258"/>
      <c r="U4777">
        <f>ROUND(IFERROR(SUM(T4777*(VLOOKUP(S4777,API!1:1048576,13,FALSE))),0),2)</f>
        <v>0</v>
      </c>
      <c r="V4777">
        <f>ROUND(SUMIF(Investionen!A4:A5200,S4777,Investionen!G4:G5200),2)</f>
        <v>0</v>
      </c>
      <c r="BA4777" s="53"/>
      <c r="BB4777" s="53">
        <f>ROUND(SUMIF(Transaktionen!A4:A5200,BA4777,Transaktionen!B4:B5200),8)</f>
        <v>0</v>
      </c>
      <c r="BC4777" s="53">
        <f>ROUND(IFERROR(SUM(BB4777*(VLOOKUP(BA4777,API!1:1048576,13,FALSE))),0),2)</f>
        <v>0</v>
      </c>
    </row>
    <row r="4778" spans="18:55" x14ac:dyDescent="0.25">
      <c r="R4778" s="258"/>
      <c r="U4778">
        <f>ROUND(IFERROR(SUM(T4778*(VLOOKUP(S4778,API!1:1048576,13,FALSE))),0),2)</f>
        <v>0</v>
      </c>
      <c r="V4778">
        <f>ROUND(SUMIF(Investionen!A4:A5200,S4778,Investionen!G4:G5200),2)</f>
        <v>0</v>
      </c>
      <c r="BA4778" s="53"/>
      <c r="BB4778" s="53">
        <f>ROUND(SUMIF(Transaktionen!A4:A5200,BA4778,Transaktionen!B4:B5200),8)</f>
        <v>0</v>
      </c>
      <c r="BC4778" s="53">
        <f>ROUND(IFERROR(SUM(BB4778*(VLOOKUP(BA4778,API!1:1048576,13,FALSE))),0),2)</f>
        <v>0</v>
      </c>
    </row>
    <row r="4779" spans="18:55" x14ac:dyDescent="0.25">
      <c r="R4779" s="258"/>
      <c r="U4779">
        <f>ROUND(IFERROR(SUM(T4779*(VLOOKUP(S4779,API!1:1048576,13,FALSE))),0),2)</f>
        <v>0</v>
      </c>
      <c r="V4779">
        <f>ROUND(SUMIF(Investionen!A4:A5200,S4779,Investionen!G4:G5200),2)</f>
        <v>0</v>
      </c>
      <c r="BA4779" s="53"/>
      <c r="BB4779" s="53">
        <f>ROUND(SUMIF(Transaktionen!A4:A5200,BA4779,Transaktionen!B4:B5200),8)</f>
        <v>0</v>
      </c>
      <c r="BC4779" s="53">
        <f>ROUND(IFERROR(SUM(BB4779*(VLOOKUP(BA4779,API!1:1048576,13,FALSE))),0),2)</f>
        <v>0</v>
      </c>
    </row>
    <row r="4780" spans="18:55" x14ac:dyDescent="0.25">
      <c r="R4780" s="258"/>
      <c r="U4780">
        <f>ROUND(IFERROR(SUM(T4780*(VLOOKUP(S4780,API!1:1048576,13,FALSE))),0),2)</f>
        <v>0</v>
      </c>
      <c r="V4780">
        <f>ROUND(SUMIF(Investionen!A4:A5200,S4780,Investionen!G4:G5200),2)</f>
        <v>0</v>
      </c>
      <c r="BA4780" s="53"/>
      <c r="BB4780" s="53">
        <f>ROUND(SUMIF(Transaktionen!A4:A5200,BA4780,Transaktionen!B4:B5200),8)</f>
        <v>0</v>
      </c>
      <c r="BC4780" s="53">
        <f>ROUND(IFERROR(SUM(BB4780*(VLOOKUP(BA4780,API!1:1048576,13,FALSE))),0),2)</f>
        <v>0</v>
      </c>
    </row>
    <row r="4781" spans="18:55" x14ac:dyDescent="0.25">
      <c r="R4781" s="258"/>
      <c r="U4781">
        <f>ROUND(IFERROR(SUM(T4781*(VLOOKUP(S4781,API!1:1048576,13,FALSE))),0),2)</f>
        <v>0</v>
      </c>
      <c r="V4781">
        <f>ROUND(SUMIF(Investionen!A4:A5200,S4781,Investionen!G4:G5200),2)</f>
        <v>0</v>
      </c>
      <c r="BA4781" s="53"/>
      <c r="BB4781" s="53">
        <f>ROUND(SUMIF(Transaktionen!A4:A5200,BA4781,Transaktionen!B4:B5200),8)</f>
        <v>0</v>
      </c>
      <c r="BC4781" s="53">
        <f>ROUND(IFERROR(SUM(BB4781*(VLOOKUP(BA4781,API!1:1048576,13,FALSE))),0),2)</f>
        <v>0</v>
      </c>
    </row>
    <row r="4782" spans="18:55" x14ac:dyDescent="0.25">
      <c r="R4782" s="258"/>
      <c r="U4782">
        <f>ROUND(IFERROR(SUM(T4782*(VLOOKUP(S4782,API!1:1048576,13,FALSE))),0),2)</f>
        <v>0</v>
      </c>
      <c r="V4782">
        <f>ROUND(SUMIF(Investionen!A4:A5200,S4782,Investionen!G4:G5200),2)</f>
        <v>0</v>
      </c>
      <c r="BA4782" s="53"/>
      <c r="BB4782" s="53">
        <f>ROUND(SUMIF(Transaktionen!A4:A5200,BA4782,Transaktionen!B4:B5200),8)</f>
        <v>0</v>
      </c>
      <c r="BC4782" s="53">
        <f>ROUND(IFERROR(SUM(BB4782*(VLOOKUP(BA4782,API!1:1048576,13,FALSE))),0),2)</f>
        <v>0</v>
      </c>
    </row>
    <row r="4783" spans="18:55" x14ac:dyDescent="0.25">
      <c r="R4783" s="258"/>
      <c r="U4783">
        <f>ROUND(IFERROR(SUM(T4783*(VLOOKUP(S4783,API!1:1048576,13,FALSE))),0),2)</f>
        <v>0</v>
      </c>
      <c r="V4783">
        <f>ROUND(SUMIF(Investionen!A4:A5200,S4783,Investionen!G4:G5200),2)</f>
        <v>0</v>
      </c>
      <c r="BA4783" s="53"/>
      <c r="BB4783" s="53">
        <f>ROUND(SUMIF(Transaktionen!A4:A5200,BA4783,Transaktionen!B4:B5200),8)</f>
        <v>0</v>
      </c>
      <c r="BC4783" s="53">
        <f>ROUND(IFERROR(SUM(BB4783*(VLOOKUP(BA4783,API!1:1048576,13,FALSE))),0),2)</f>
        <v>0</v>
      </c>
    </row>
    <row r="4784" spans="18:55" x14ac:dyDescent="0.25">
      <c r="R4784" s="258"/>
      <c r="U4784">
        <f>ROUND(IFERROR(SUM(T4784*(VLOOKUP(S4784,API!1:1048576,13,FALSE))),0),2)</f>
        <v>0</v>
      </c>
      <c r="V4784">
        <f>ROUND(SUMIF(Investionen!A4:A5200,S4784,Investionen!G4:G5200),2)</f>
        <v>0</v>
      </c>
      <c r="BA4784" s="53"/>
      <c r="BB4784" s="53">
        <f>ROUND(SUMIF(Transaktionen!A4:A5200,BA4784,Transaktionen!B4:B5200),8)</f>
        <v>0</v>
      </c>
      <c r="BC4784" s="53">
        <f>ROUND(IFERROR(SUM(BB4784*(VLOOKUP(BA4784,API!1:1048576,13,FALSE))),0),2)</f>
        <v>0</v>
      </c>
    </row>
    <row r="4785" spans="18:55" x14ac:dyDescent="0.25">
      <c r="R4785" s="258"/>
      <c r="U4785">
        <f>ROUND(IFERROR(SUM(T4785*(VLOOKUP(S4785,API!1:1048576,13,FALSE))),0),2)</f>
        <v>0</v>
      </c>
      <c r="V4785">
        <f>ROUND(SUMIF(Investionen!A4:A5200,S4785,Investionen!G4:G5200),2)</f>
        <v>0</v>
      </c>
      <c r="BA4785" s="53"/>
      <c r="BB4785" s="53">
        <f>ROUND(SUMIF(Transaktionen!A4:A5200,BA4785,Transaktionen!B4:B5200),8)</f>
        <v>0</v>
      </c>
      <c r="BC4785" s="53">
        <f>ROUND(IFERROR(SUM(BB4785*(VLOOKUP(BA4785,API!1:1048576,13,FALSE))),0),2)</f>
        <v>0</v>
      </c>
    </row>
    <row r="4786" spans="18:55" x14ac:dyDescent="0.25">
      <c r="R4786" s="258"/>
      <c r="U4786">
        <f>ROUND(IFERROR(SUM(T4786*(VLOOKUP(S4786,API!1:1048576,13,FALSE))),0),2)</f>
        <v>0</v>
      </c>
      <c r="V4786">
        <f>ROUND(SUMIF(Investionen!A4:A5200,S4786,Investionen!G4:G5200),2)</f>
        <v>0</v>
      </c>
      <c r="BA4786" s="53"/>
      <c r="BB4786" s="53">
        <f>ROUND(SUMIF(Transaktionen!A4:A5200,BA4786,Transaktionen!B4:B5200),8)</f>
        <v>0</v>
      </c>
      <c r="BC4786" s="53">
        <f>ROUND(IFERROR(SUM(BB4786*(VLOOKUP(BA4786,API!1:1048576,13,FALSE))),0),2)</f>
        <v>0</v>
      </c>
    </row>
    <row r="4787" spans="18:55" x14ac:dyDescent="0.25">
      <c r="R4787" s="258"/>
      <c r="U4787">
        <f>ROUND(IFERROR(SUM(T4787*(VLOOKUP(S4787,API!1:1048576,13,FALSE))),0),2)</f>
        <v>0</v>
      </c>
      <c r="V4787">
        <f>ROUND(SUMIF(Investionen!A4:A5200,S4787,Investionen!G4:G5200),2)</f>
        <v>0</v>
      </c>
      <c r="BA4787" s="53"/>
      <c r="BB4787" s="53">
        <f>ROUND(SUMIF(Transaktionen!A4:A5200,BA4787,Transaktionen!B4:B5200),8)</f>
        <v>0</v>
      </c>
      <c r="BC4787" s="53">
        <f>ROUND(IFERROR(SUM(BB4787*(VLOOKUP(BA4787,API!1:1048576,13,FALSE))),0),2)</f>
        <v>0</v>
      </c>
    </row>
    <row r="4788" spans="18:55" x14ac:dyDescent="0.25">
      <c r="R4788" s="258"/>
      <c r="U4788">
        <f>ROUND(IFERROR(SUM(T4788*(VLOOKUP(S4788,API!1:1048576,13,FALSE))),0),2)</f>
        <v>0</v>
      </c>
      <c r="V4788">
        <f>ROUND(SUMIF(Investionen!A4:A5200,S4788,Investionen!G4:G5200),2)</f>
        <v>0</v>
      </c>
      <c r="BA4788" s="53"/>
      <c r="BB4788" s="53">
        <f>ROUND(SUMIF(Transaktionen!A4:A5200,BA4788,Transaktionen!B4:B5200),8)</f>
        <v>0</v>
      </c>
      <c r="BC4788" s="53">
        <f>ROUND(IFERROR(SUM(BB4788*(VLOOKUP(BA4788,API!1:1048576,13,FALSE))),0),2)</f>
        <v>0</v>
      </c>
    </row>
    <row r="4789" spans="18:55" x14ac:dyDescent="0.25">
      <c r="R4789" s="258"/>
      <c r="U4789">
        <f>ROUND(IFERROR(SUM(T4789*(VLOOKUP(S4789,API!1:1048576,13,FALSE))),0),2)</f>
        <v>0</v>
      </c>
      <c r="V4789">
        <f>ROUND(SUMIF(Investionen!A4:A5200,S4789,Investionen!G4:G5200),2)</f>
        <v>0</v>
      </c>
      <c r="BA4789" s="53"/>
      <c r="BB4789" s="53">
        <f>ROUND(SUMIF(Transaktionen!A4:A5200,BA4789,Transaktionen!B4:B5200),8)</f>
        <v>0</v>
      </c>
      <c r="BC4789" s="53">
        <f>ROUND(IFERROR(SUM(BB4789*(VLOOKUP(BA4789,API!1:1048576,13,FALSE))),0),2)</f>
        <v>0</v>
      </c>
    </row>
    <row r="4790" spans="18:55" x14ac:dyDescent="0.25">
      <c r="R4790" s="258"/>
      <c r="U4790">
        <f>ROUND(IFERROR(SUM(T4790*(VLOOKUP(S4790,API!1:1048576,13,FALSE))),0),2)</f>
        <v>0</v>
      </c>
      <c r="V4790">
        <f>ROUND(SUMIF(Investionen!A4:A5200,S4790,Investionen!G4:G5200),2)</f>
        <v>0</v>
      </c>
      <c r="BA4790" s="53"/>
      <c r="BB4790" s="53">
        <f>ROUND(SUMIF(Transaktionen!A4:A5200,BA4790,Transaktionen!B4:B5200),8)</f>
        <v>0</v>
      </c>
      <c r="BC4790" s="53">
        <f>ROUND(IFERROR(SUM(BB4790*(VLOOKUP(BA4790,API!1:1048576,13,FALSE))),0),2)</f>
        <v>0</v>
      </c>
    </row>
    <row r="4791" spans="18:55" x14ac:dyDescent="0.25">
      <c r="R4791" s="258"/>
      <c r="U4791">
        <f>ROUND(IFERROR(SUM(T4791*(VLOOKUP(S4791,API!1:1048576,13,FALSE))),0),2)</f>
        <v>0</v>
      </c>
      <c r="V4791">
        <f>ROUND(SUMIF(Investionen!A4:A5200,S4791,Investionen!G4:G5200),2)</f>
        <v>0</v>
      </c>
      <c r="BA4791" s="53"/>
      <c r="BB4791" s="53">
        <f>ROUND(SUMIF(Transaktionen!A4:A5200,BA4791,Transaktionen!B4:B5200),8)</f>
        <v>0</v>
      </c>
      <c r="BC4791" s="53">
        <f>ROUND(IFERROR(SUM(BB4791*(VLOOKUP(BA4791,API!1:1048576,13,FALSE))),0),2)</f>
        <v>0</v>
      </c>
    </row>
    <row r="4792" spans="18:55" x14ac:dyDescent="0.25">
      <c r="R4792" s="258"/>
      <c r="U4792">
        <f>ROUND(IFERROR(SUM(T4792*(VLOOKUP(S4792,API!1:1048576,13,FALSE))),0),2)</f>
        <v>0</v>
      </c>
      <c r="V4792">
        <f>ROUND(SUMIF(Investionen!A4:A5200,S4792,Investionen!G4:G5200),2)</f>
        <v>0</v>
      </c>
      <c r="BA4792" s="53"/>
      <c r="BB4792" s="53">
        <f>ROUND(SUMIF(Transaktionen!A4:A5200,BA4792,Transaktionen!B4:B5200),8)</f>
        <v>0</v>
      </c>
      <c r="BC4792" s="53">
        <f>ROUND(IFERROR(SUM(BB4792*(VLOOKUP(BA4792,API!1:1048576,13,FALSE))),0),2)</f>
        <v>0</v>
      </c>
    </row>
    <row r="4793" spans="18:55" x14ac:dyDescent="0.25">
      <c r="R4793" s="258"/>
      <c r="U4793">
        <f>ROUND(IFERROR(SUM(T4793*(VLOOKUP(S4793,API!1:1048576,13,FALSE))),0),2)</f>
        <v>0</v>
      </c>
      <c r="V4793">
        <f>ROUND(SUMIF(Investionen!A4:A5200,S4793,Investionen!G4:G5200),2)</f>
        <v>0</v>
      </c>
      <c r="BA4793" s="53"/>
      <c r="BB4793" s="53">
        <f>ROUND(SUMIF(Transaktionen!A4:A5200,BA4793,Transaktionen!B4:B5200),8)</f>
        <v>0</v>
      </c>
      <c r="BC4793" s="53">
        <f>ROUND(IFERROR(SUM(BB4793*(VLOOKUP(BA4793,API!1:1048576,13,FALSE))),0),2)</f>
        <v>0</v>
      </c>
    </row>
    <row r="4794" spans="18:55" x14ac:dyDescent="0.25">
      <c r="R4794" s="258"/>
      <c r="U4794">
        <f>ROUND(IFERROR(SUM(T4794*(VLOOKUP(S4794,API!1:1048576,13,FALSE))),0),2)</f>
        <v>0</v>
      </c>
      <c r="V4794">
        <f>ROUND(SUMIF(Investionen!A4:A5200,S4794,Investionen!G4:G5200),2)</f>
        <v>0</v>
      </c>
      <c r="BA4794" s="53"/>
      <c r="BB4794" s="53">
        <f>ROUND(SUMIF(Transaktionen!A4:A5200,BA4794,Transaktionen!B4:B5200),8)</f>
        <v>0</v>
      </c>
      <c r="BC4794" s="53">
        <f>ROUND(IFERROR(SUM(BB4794*(VLOOKUP(BA4794,API!1:1048576,13,FALSE))),0),2)</f>
        <v>0</v>
      </c>
    </row>
    <row r="4795" spans="18:55" x14ac:dyDescent="0.25">
      <c r="R4795" s="258"/>
      <c r="U4795">
        <f>ROUND(IFERROR(SUM(T4795*(VLOOKUP(S4795,API!1:1048576,13,FALSE))),0),2)</f>
        <v>0</v>
      </c>
      <c r="V4795">
        <f>ROUND(SUMIF(Investionen!A4:A5200,S4795,Investionen!G4:G5200),2)</f>
        <v>0</v>
      </c>
      <c r="BA4795" s="53"/>
      <c r="BB4795" s="53">
        <f>ROUND(SUMIF(Transaktionen!A4:A5200,BA4795,Transaktionen!B4:B5200),8)</f>
        <v>0</v>
      </c>
      <c r="BC4795" s="53">
        <f>ROUND(IFERROR(SUM(BB4795*(VLOOKUP(BA4795,API!1:1048576,13,FALSE))),0),2)</f>
        <v>0</v>
      </c>
    </row>
    <row r="4796" spans="18:55" x14ac:dyDescent="0.25">
      <c r="R4796" s="258"/>
      <c r="U4796">
        <f>ROUND(IFERROR(SUM(T4796*(VLOOKUP(S4796,API!1:1048576,13,FALSE))),0),2)</f>
        <v>0</v>
      </c>
      <c r="V4796">
        <f>ROUND(SUMIF(Investionen!A4:A5200,S4796,Investionen!G4:G5200),2)</f>
        <v>0</v>
      </c>
      <c r="BA4796" s="53"/>
      <c r="BB4796" s="53">
        <f>ROUND(SUMIF(Transaktionen!A4:A5200,BA4796,Transaktionen!B4:B5200),8)</f>
        <v>0</v>
      </c>
      <c r="BC4796" s="53">
        <f>ROUND(IFERROR(SUM(BB4796*(VLOOKUP(BA4796,API!1:1048576,13,FALSE))),0),2)</f>
        <v>0</v>
      </c>
    </row>
    <row r="4797" spans="18:55" x14ac:dyDescent="0.25">
      <c r="R4797" s="258"/>
      <c r="U4797">
        <f>ROUND(IFERROR(SUM(T4797*(VLOOKUP(S4797,API!1:1048576,13,FALSE))),0),2)</f>
        <v>0</v>
      </c>
      <c r="V4797">
        <f>ROUND(SUMIF(Investionen!A4:A5200,S4797,Investionen!G4:G5200),2)</f>
        <v>0</v>
      </c>
      <c r="BA4797" s="53"/>
      <c r="BB4797" s="53">
        <f>ROUND(SUMIF(Transaktionen!A4:A5200,BA4797,Transaktionen!B4:B5200),8)</f>
        <v>0</v>
      </c>
      <c r="BC4797" s="53">
        <f>ROUND(IFERROR(SUM(BB4797*(VLOOKUP(BA4797,API!1:1048576,13,FALSE))),0),2)</f>
        <v>0</v>
      </c>
    </row>
    <row r="4798" spans="18:55" x14ac:dyDescent="0.25">
      <c r="R4798" s="258"/>
      <c r="U4798">
        <f>ROUND(IFERROR(SUM(T4798*(VLOOKUP(S4798,API!1:1048576,13,FALSE))),0),2)</f>
        <v>0</v>
      </c>
      <c r="V4798">
        <f>ROUND(SUMIF(Investionen!A4:A5200,S4798,Investionen!G4:G5200),2)</f>
        <v>0</v>
      </c>
      <c r="BA4798" s="53"/>
      <c r="BB4798" s="53">
        <f>ROUND(SUMIF(Transaktionen!A4:A5200,BA4798,Transaktionen!B4:B5200),8)</f>
        <v>0</v>
      </c>
      <c r="BC4798" s="53">
        <f>ROUND(IFERROR(SUM(BB4798*(VLOOKUP(BA4798,API!1:1048576,13,FALSE))),0),2)</f>
        <v>0</v>
      </c>
    </row>
    <row r="4799" spans="18:55" x14ac:dyDescent="0.25">
      <c r="R4799" s="258"/>
      <c r="U4799">
        <f>ROUND(IFERROR(SUM(T4799*(VLOOKUP(S4799,API!1:1048576,13,FALSE))),0),2)</f>
        <v>0</v>
      </c>
      <c r="V4799">
        <f>ROUND(SUMIF(Investionen!A4:A5200,S4799,Investionen!G4:G5200),2)</f>
        <v>0</v>
      </c>
      <c r="BA4799" s="53"/>
      <c r="BB4799" s="53">
        <f>ROUND(SUMIF(Transaktionen!A4:A5200,BA4799,Transaktionen!B4:B5200),8)</f>
        <v>0</v>
      </c>
      <c r="BC4799" s="53">
        <f>ROUND(IFERROR(SUM(BB4799*(VLOOKUP(BA4799,API!1:1048576,13,FALSE))),0),2)</f>
        <v>0</v>
      </c>
    </row>
    <row r="4800" spans="18:55" x14ac:dyDescent="0.25">
      <c r="R4800" s="258"/>
      <c r="U4800">
        <f>ROUND(IFERROR(SUM(T4800*(VLOOKUP(S4800,API!1:1048576,13,FALSE))),0),2)</f>
        <v>0</v>
      </c>
      <c r="V4800">
        <f>ROUND(SUMIF(Investionen!A4:A5200,S4800,Investionen!G4:G5200),2)</f>
        <v>0</v>
      </c>
      <c r="BA4800" s="53"/>
      <c r="BB4800" s="53">
        <f>ROUND(SUMIF(Transaktionen!A4:A5200,BA4800,Transaktionen!B4:B5200),8)</f>
        <v>0</v>
      </c>
      <c r="BC4800" s="53">
        <f>ROUND(IFERROR(SUM(BB4800*(VLOOKUP(BA4800,API!1:1048576,13,FALSE))),0),2)</f>
        <v>0</v>
      </c>
    </row>
    <row r="4801" spans="18:55" x14ac:dyDescent="0.25">
      <c r="R4801" s="258"/>
      <c r="U4801">
        <f>ROUND(IFERROR(SUM(T4801*(VLOOKUP(S4801,API!1:1048576,13,FALSE))),0),2)</f>
        <v>0</v>
      </c>
      <c r="V4801">
        <f>ROUND(SUMIF(Investionen!A4:A5200,S4801,Investionen!G4:G5200),2)</f>
        <v>0</v>
      </c>
      <c r="BA4801" s="53"/>
      <c r="BB4801" s="53">
        <f>ROUND(SUMIF(Transaktionen!A4:A5200,BA4801,Transaktionen!B4:B5200),8)</f>
        <v>0</v>
      </c>
      <c r="BC4801" s="53">
        <f>ROUND(IFERROR(SUM(BB4801*(VLOOKUP(BA4801,API!1:1048576,13,FALSE))),0),2)</f>
        <v>0</v>
      </c>
    </row>
    <row r="4802" spans="18:55" x14ac:dyDescent="0.25">
      <c r="R4802" s="258"/>
      <c r="U4802">
        <f>ROUND(IFERROR(SUM(T4802*(VLOOKUP(S4802,API!1:1048576,13,FALSE))),0),2)</f>
        <v>0</v>
      </c>
      <c r="V4802">
        <f>ROUND(SUMIF(Investionen!A4:A5200,S4802,Investionen!G4:G5200),2)</f>
        <v>0</v>
      </c>
      <c r="BA4802" s="53"/>
      <c r="BB4802" s="53">
        <f>ROUND(SUMIF(Transaktionen!A4:A5200,BA4802,Transaktionen!B4:B5200),8)</f>
        <v>0</v>
      </c>
      <c r="BC4802" s="53">
        <f>ROUND(IFERROR(SUM(BB4802*(VLOOKUP(BA4802,API!1:1048576,13,FALSE))),0),2)</f>
        <v>0</v>
      </c>
    </row>
    <row r="4803" spans="18:55" x14ac:dyDescent="0.25">
      <c r="R4803" s="258"/>
      <c r="U4803">
        <f>ROUND(IFERROR(SUM(T4803*(VLOOKUP(S4803,API!1:1048576,13,FALSE))),0),2)</f>
        <v>0</v>
      </c>
      <c r="V4803">
        <f>ROUND(SUMIF(Investionen!A4:A5200,S4803,Investionen!G4:G5200),2)</f>
        <v>0</v>
      </c>
      <c r="BA4803" s="53"/>
      <c r="BB4803" s="53">
        <f>ROUND(SUMIF(Transaktionen!A4:A5200,BA4803,Transaktionen!B4:B5200),8)</f>
        <v>0</v>
      </c>
      <c r="BC4803" s="53">
        <f>ROUND(IFERROR(SUM(BB4803*(VLOOKUP(BA4803,API!1:1048576,13,FALSE))),0),2)</f>
        <v>0</v>
      </c>
    </row>
    <row r="4804" spans="18:55" x14ac:dyDescent="0.25">
      <c r="R4804" s="258"/>
      <c r="U4804">
        <f>ROUND(IFERROR(SUM(T4804*(VLOOKUP(S4804,API!1:1048576,13,FALSE))),0),2)</f>
        <v>0</v>
      </c>
      <c r="V4804">
        <f>ROUND(SUMIF(Investionen!A4:A5200,S4804,Investionen!G4:G5200),2)</f>
        <v>0</v>
      </c>
      <c r="BA4804" s="53"/>
      <c r="BB4804" s="53">
        <f>ROUND(SUMIF(Transaktionen!A4:A5200,BA4804,Transaktionen!B4:B5200),8)</f>
        <v>0</v>
      </c>
      <c r="BC4804" s="53">
        <f>ROUND(IFERROR(SUM(BB4804*(VLOOKUP(BA4804,API!1:1048576,13,FALSE))),0),2)</f>
        <v>0</v>
      </c>
    </row>
    <row r="4805" spans="18:55" x14ac:dyDescent="0.25">
      <c r="R4805" s="258"/>
      <c r="U4805">
        <f>ROUND(IFERROR(SUM(T4805*(VLOOKUP(S4805,API!1:1048576,13,FALSE))),0),2)</f>
        <v>0</v>
      </c>
      <c r="V4805">
        <f>ROUND(SUMIF(Investionen!A4:A5200,S4805,Investionen!G4:G5200),2)</f>
        <v>0</v>
      </c>
      <c r="BA4805" s="53"/>
      <c r="BB4805" s="53">
        <f>ROUND(SUMIF(Transaktionen!A4:A5200,BA4805,Transaktionen!B4:B5200),8)</f>
        <v>0</v>
      </c>
      <c r="BC4805" s="53">
        <f>ROUND(IFERROR(SUM(BB4805*(VLOOKUP(BA4805,API!1:1048576,13,FALSE))),0),2)</f>
        <v>0</v>
      </c>
    </row>
    <row r="4806" spans="18:55" x14ac:dyDescent="0.25">
      <c r="R4806" s="258"/>
      <c r="U4806">
        <f>ROUND(IFERROR(SUM(T4806*(VLOOKUP(S4806,API!1:1048576,13,FALSE))),0),2)</f>
        <v>0</v>
      </c>
      <c r="V4806">
        <f>ROUND(SUMIF(Investionen!A4:A5200,S4806,Investionen!G4:G5200),2)</f>
        <v>0</v>
      </c>
      <c r="BA4806" s="53"/>
      <c r="BB4806" s="53">
        <f>ROUND(SUMIF(Transaktionen!A4:A5200,BA4806,Transaktionen!B4:B5200),8)</f>
        <v>0</v>
      </c>
      <c r="BC4806" s="53">
        <f>ROUND(IFERROR(SUM(BB4806*(VLOOKUP(BA4806,API!1:1048576,13,FALSE))),0),2)</f>
        <v>0</v>
      </c>
    </row>
    <row r="4807" spans="18:55" x14ac:dyDescent="0.25">
      <c r="R4807" s="258"/>
      <c r="U4807">
        <f>ROUND(IFERROR(SUM(T4807*(VLOOKUP(S4807,API!1:1048576,13,FALSE))),0),2)</f>
        <v>0</v>
      </c>
      <c r="V4807">
        <f>ROUND(SUMIF(Investionen!A4:A5200,S4807,Investionen!G4:G5200),2)</f>
        <v>0</v>
      </c>
      <c r="BA4807" s="53"/>
      <c r="BB4807" s="53">
        <f>ROUND(SUMIF(Transaktionen!A4:A5200,BA4807,Transaktionen!B4:B5200),8)</f>
        <v>0</v>
      </c>
      <c r="BC4807" s="53">
        <f>ROUND(IFERROR(SUM(BB4807*(VLOOKUP(BA4807,API!1:1048576,13,FALSE))),0),2)</f>
        <v>0</v>
      </c>
    </row>
    <row r="4808" spans="18:55" x14ac:dyDescent="0.25">
      <c r="R4808" s="258"/>
      <c r="U4808">
        <f>ROUND(IFERROR(SUM(T4808*(VLOOKUP(S4808,API!1:1048576,13,FALSE))),0),2)</f>
        <v>0</v>
      </c>
      <c r="V4808">
        <f>ROUND(SUMIF(Investionen!A4:A5200,S4808,Investionen!G4:G5200),2)</f>
        <v>0</v>
      </c>
      <c r="BA4808" s="53"/>
      <c r="BB4808" s="53">
        <f>ROUND(SUMIF(Transaktionen!A4:A5200,BA4808,Transaktionen!B4:B5200),8)</f>
        <v>0</v>
      </c>
      <c r="BC4808" s="53">
        <f>ROUND(IFERROR(SUM(BB4808*(VLOOKUP(BA4808,API!1:1048576,13,FALSE))),0),2)</f>
        <v>0</v>
      </c>
    </row>
    <row r="4809" spans="18:55" x14ac:dyDescent="0.25">
      <c r="R4809" s="258"/>
      <c r="U4809">
        <f>ROUND(IFERROR(SUM(T4809*(VLOOKUP(S4809,API!1:1048576,13,FALSE))),0),2)</f>
        <v>0</v>
      </c>
      <c r="V4809">
        <f>ROUND(SUMIF(Investionen!A4:A5200,S4809,Investionen!G4:G5200),2)</f>
        <v>0</v>
      </c>
      <c r="BA4809" s="53"/>
      <c r="BB4809" s="53">
        <f>ROUND(SUMIF(Transaktionen!A4:A5200,BA4809,Transaktionen!B4:B5200),8)</f>
        <v>0</v>
      </c>
      <c r="BC4809" s="53">
        <f>ROUND(IFERROR(SUM(BB4809*(VLOOKUP(BA4809,API!1:1048576,13,FALSE))),0),2)</f>
        <v>0</v>
      </c>
    </row>
    <row r="4810" spans="18:55" x14ac:dyDescent="0.25">
      <c r="R4810" s="258"/>
      <c r="U4810">
        <f>ROUND(IFERROR(SUM(T4810*(VLOOKUP(S4810,API!1:1048576,13,FALSE))),0),2)</f>
        <v>0</v>
      </c>
      <c r="V4810">
        <f>ROUND(SUMIF(Investionen!A4:A5200,S4810,Investionen!G4:G5200),2)</f>
        <v>0</v>
      </c>
      <c r="BA4810" s="53"/>
      <c r="BB4810" s="53">
        <f>ROUND(SUMIF(Transaktionen!A4:A5200,BA4810,Transaktionen!B4:B5200),8)</f>
        <v>0</v>
      </c>
      <c r="BC4810" s="53">
        <f>ROUND(IFERROR(SUM(BB4810*(VLOOKUP(BA4810,API!1:1048576,13,FALSE))),0),2)</f>
        <v>0</v>
      </c>
    </row>
    <row r="4811" spans="18:55" x14ac:dyDescent="0.25">
      <c r="R4811" s="258"/>
      <c r="U4811">
        <f>ROUND(IFERROR(SUM(T4811*(VLOOKUP(S4811,API!1:1048576,13,FALSE))),0),2)</f>
        <v>0</v>
      </c>
      <c r="V4811">
        <f>ROUND(SUMIF(Investionen!A4:A5200,S4811,Investionen!G4:G5200),2)</f>
        <v>0</v>
      </c>
      <c r="BA4811" s="53"/>
      <c r="BB4811" s="53">
        <f>ROUND(SUMIF(Transaktionen!A4:A5200,BA4811,Transaktionen!B4:B5200),8)</f>
        <v>0</v>
      </c>
      <c r="BC4811" s="53">
        <f>ROUND(IFERROR(SUM(BB4811*(VLOOKUP(BA4811,API!1:1048576,13,FALSE))),0),2)</f>
        <v>0</v>
      </c>
    </row>
    <row r="4812" spans="18:55" x14ac:dyDescent="0.25">
      <c r="R4812" s="258"/>
      <c r="U4812">
        <f>ROUND(IFERROR(SUM(T4812*(VLOOKUP(S4812,API!1:1048576,13,FALSE))),0),2)</f>
        <v>0</v>
      </c>
      <c r="V4812">
        <f>ROUND(SUMIF(Investionen!A4:A5200,S4812,Investionen!G4:G5200),2)</f>
        <v>0</v>
      </c>
      <c r="BA4812" s="53"/>
      <c r="BB4812" s="53">
        <f>ROUND(SUMIF(Transaktionen!A4:A5200,BA4812,Transaktionen!B4:B5200),8)</f>
        <v>0</v>
      </c>
      <c r="BC4812" s="53">
        <f>ROUND(IFERROR(SUM(BB4812*(VLOOKUP(BA4812,API!1:1048576,13,FALSE))),0),2)</f>
        <v>0</v>
      </c>
    </row>
    <row r="4813" spans="18:55" x14ac:dyDescent="0.25">
      <c r="R4813" s="258"/>
      <c r="U4813">
        <f>ROUND(IFERROR(SUM(T4813*(VLOOKUP(S4813,API!1:1048576,13,FALSE))),0),2)</f>
        <v>0</v>
      </c>
      <c r="V4813">
        <f>ROUND(SUMIF(Investionen!A4:A5200,S4813,Investionen!G4:G5200),2)</f>
        <v>0</v>
      </c>
      <c r="BA4813" s="53"/>
      <c r="BB4813" s="53">
        <f>ROUND(SUMIF(Transaktionen!A4:A5200,BA4813,Transaktionen!B4:B5200),8)</f>
        <v>0</v>
      </c>
      <c r="BC4813" s="53">
        <f>ROUND(IFERROR(SUM(BB4813*(VLOOKUP(BA4813,API!1:1048576,13,FALSE))),0),2)</f>
        <v>0</v>
      </c>
    </row>
    <row r="4814" spans="18:55" x14ac:dyDescent="0.25">
      <c r="R4814" s="258"/>
      <c r="U4814">
        <f>ROUND(IFERROR(SUM(T4814*(VLOOKUP(S4814,API!1:1048576,13,FALSE))),0),2)</f>
        <v>0</v>
      </c>
      <c r="V4814">
        <f>ROUND(SUMIF(Investionen!A4:A5200,S4814,Investionen!G4:G5200),2)</f>
        <v>0</v>
      </c>
      <c r="BA4814" s="53"/>
      <c r="BB4814" s="53">
        <f>ROUND(SUMIF(Transaktionen!A4:A5200,BA4814,Transaktionen!B4:B5200),8)</f>
        <v>0</v>
      </c>
      <c r="BC4814" s="53">
        <f>ROUND(IFERROR(SUM(BB4814*(VLOOKUP(BA4814,API!1:1048576,13,FALSE))),0),2)</f>
        <v>0</v>
      </c>
    </row>
    <row r="4815" spans="18:55" x14ac:dyDescent="0.25">
      <c r="R4815" s="258"/>
      <c r="U4815">
        <f>ROUND(IFERROR(SUM(T4815*(VLOOKUP(S4815,API!1:1048576,13,FALSE))),0),2)</f>
        <v>0</v>
      </c>
      <c r="V4815">
        <f>ROUND(SUMIF(Investionen!A4:A5200,S4815,Investionen!G4:G5200),2)</f>
        <v>0</v>
      </c>
      <c r="BA4815" s="53"/>
      <c r="BB4815" s="53">
        <f>ROUND(SUMIF(Transaktionen!A4:A5200,BA4815,Transaktionen!B4:B5200),8)</f>
        <v>0</v>
      </c>
      <c r="BC4815" s="53">
        <f>ROUND(IFERROR(SUM(BB4815*(VLOOKUP(BA4815,API!1:1048576,13,FALSE))),0),2)</f>
        <v>0</v>
      </c>
    </row>
    <row r="4816" spans="18:55" x14ac:dyDescent="0.25">
      <c r="R4816" s="258"/>
      <c r="U4816">
        <f>ROUND(IFERROR(SUM(T4816*(VLOOKUP(S4816,API!1:1048576,13,FALSE))),0),2)</f>
        <v>0</v>
      </c>
      <c r="V4816">
        <f>ROUND(SUMIF(Investionen!A4:A5200,S4816,Investionen!G4:G5200),2)</f>
        <v>0</v>
      </c>
      <c r="BA4816" s="53"/>
      <c r="BB4816" s="53">
        <f>ROUND(SUMIF(Transaktionen!A4:A5200,BA4816,Transaktionen!B4:B5200),8)</f>
        <v>0</v>
      </c>
      <c r="BC4816" s="53">
        <f>ROUND(IFERROR(SUM(BB4816*(VLOOKUP(BA4816,API!1:1048576,13,FALSE))),0),2)</f>
        <v>0</v>
      </c>
    </row>
    <row r="4817" spans="18:55" x14ac:dyDescent="0.25">
      <c r="R4817" s="258"/>
      <c r="U4817">
        <f>ROUND(IFERROR(SUM(T4817*(VLOOKUP(S4817,API!1:1048576,13,FALSE))),0),2)</f>
        <v>0</v>
      </c>
      <c r="V4817">
        <f>ROUND(SUMIF(Investionen!A4:A5200,S4817,Investionen!G4:G5200),2)</f>
        <v>0</v>
      </c>
      <c r="BA4817" s="53"/>
      <c r="BB4817" s="53">
        <f>ROUND(SUMIF(Transaktionen!A4:A5200,BA4817,Transaktionen!B4:B5200),8)</f>
        <v>0</v>
      </c>
      <c r="BC4817" s="53">
        <f>ROUND(IFERROR(SUM(BB4817*(VLOOKUP(BA4817,API!1:1048576,13,FALSE))),0),2)</f>
        <v>0</v>
      </c>
    </row>
    <row r="4818" spans="18:55" x14ac:dyDescent="0.25">
      <c r="R4818" s="258"/>
      <c r="U4818">
        <f>ROUND(IFERROR(SUM(T4818*(VLOOKUP(S4818,API!1:1048576,13,FALSE))),0),2)</f>
        <v>0</v>
      </c>
      <c r="V4818">
        <f>ROUND(SUMIF(Investionen!A4:A5200,S4818,Investionen!G4:G5200),2)</f>
        <v>0</v>
      </c>
      <c r="BA4818" s="53"/>
      <c r="BB4818" s="53">
        <f>ROUND(SUMIF(Transaktionen!A4:A5200,BA4818,Transaktionen!B4:B5200),8)</f>
        <v>0</v>
      </c>
      <c r="BC4818" s="53">
        <f>ROUND(IFERROR(SUM(BB4818*(VLOOKUP(BA4818,API!1:1048576,13,FALSE))),0),2)</f>
        <v>0</v>
      </c>
    </row>
    <row r="4819" spans="18:55" x14ac:dyDescent="0.25">
      <c r="R4819" s="258"/>
      <c r="U4819">
        <f>ROUND(IFERROR(SUM(T4819*(VLOOKUP(S4819,API!1:1048576,13,FALSE))),0),2)</f>
        <v>0</v>
      </c>
      <c r="V4819">
        <f>ROUND(SUMIF(Investionen!A4:A5200,S4819,Investionen!G4:G5200),2)</f>
        <v>0</v>
      </c>
      <c r="BA4819" s="53"/>
      <c r="BB4819" s="53">
        <f>ROUND(SUMIF(Transaktionen!A4:A5200,BA4819,Transaktionen!B4:B5200),8)</f>
        <v>0</v>
      </c>
      <c r="BC4819" s="53">
        <f>ROUND(IFERROR(SUM(BB4819*(VLOOKUP(BA4819,API!1:1048576,13,FALSE))),0),2)</f>
        <v>0</v>
      </c>
    </row>
    <row r="4820" spans="18:55" x14ac:dyDescent="0.25">
      <c r="R4820" s="258"/>
      <c r="U4820">
        <f>ROUND(IFERROR(SUM(T4820*(VLOOKUP(S4820,API!1:1048576,13,FALSE))),0),2)</f>
        <v>0</v>
      </c>
      <c r="V4820">
        <f>ROUND(SUMIF(Investionen!A4:A5200,S4820,Investionen!G4:G5200),2)</f>
        <v>0</v>
      </c>
      <c r="BA4820" s="53"/>
      <c r="BB4820" s="53">
        <f>ROUND(SUMIF(Transaktionen!A4:A5200,BA4820,Transaktionen!B4:B5200),8)</f>
        <v>0</v>
      </c>
      <c r="BC4820" s="53">
        <f>ROUND(IFERROR(SUM(BB4820*(VLOOKUP(BA4820,API!1:1048576,13,FALSE))),0),2)</f>
        <v>0</v>
      </c>
    </row>
    <row r="4821" spans="18:55" x14ac:dyDescent="0.25">
      <c r="R4821" s="258"/>
      <c r="U4821">
        <f>ROUND(IFERROR(SUM(T4821*(VLOOKUP(S4821,API!1:1048576,13,FALSE))),0),2)</f>
        <v>0</v>
      </c>
      <c r="V4821">
        <f>ROUND(SUMIF(Investionen!A4:A5200,S4821,Investionen!G4:G5200),2)</f>
        <v>0</v>
      </c>
      <c r="BA4821" s="53"/>
      <c r="BB4821" s="53">
        <f>ROUND(SUMIF(Transaktionen!A4:A5200,BA4821,Transaktionen!B4:B5200),8)</f>
        <v>0</v>
      </c>
      <c r="BC4821" s="53">
        <f>ROUND(IFERROR(SUM(BB4821*(VLOOKUP(BA4821,API!1:1048576,13,FALSE))),0),2)</f>
        <v>0</v>
      </c>
    </row>
    <row r="4822" spans="18:55" x14ac:dyDescent="0.25">
      <c r="R4822" s="258"/>
      <c r="U4822">
        <f>ROUND(IFERROR(SUM(T4822*(VLOOKUP(S4822,API!1:1048576,13,FALSE))),0),2)</f>
        <v>0</v>
      </c>
      <c r="V4822">
        <f>ROUND(SUMIF(Investionen!A4:A5200,S4822,Investionen!G4:G5200),2)</f>
        <v>0</v>
      </c>
      <c r="BA4822" s="53"/>
      <c r="BB4822" s="53">
        <f>ROUND(SUMIF(Transaktionen!A4:A5200,BA4822,Transaktionen!B4:B5200),8)</f>
        <v>0</v>
      </c>
      <c r="BC4822" s="53">
        <f>ROUND(IFERROR(SUM(BB4822*(VLOOKUP(BA4822,API!1:1048576,13,FALSE))),0),2)</f>
        <v>0</v>
      </c>
    </row>
    <row r="4823" spans="18:55" x14ac:dyDescent="0.25">
      <c r="R4823" s="258"/>
      <c r="U4823">
        <f>ROUND(IFERROR(SUM(T4823*(VLOOKUP(S4823,API!1:1048576,13,FALSE))),0),2)</f>
        <v>0</v>
      </c>
      <c r="V4823">
        <f>ROUND(SUMIF(Investionen!A4:A5200,S4823,Investionen!G4:G5200),2)</f>
        <v>0</v>
      </c>
      <c r="BA4823" s="53"/>
      <c r="BB4823" s="53">
        <f>ROUND(SUMIF(Transaktionen!A4:A5200,BA4823,Transaktionen!B4:B5200),8)</f>
        <v>0</v>
      </c>
      <c r="BC4823" s="53">
        <f>ROUND(IFERROR(SUM(BB4823*(VLOOKUP(BA4823,API!1:1048576,13,FALSE))),0),2)</f>
        <v>0</v>
      </c>
    </row>
    <row r="4824" spans="18:55" x14ac:dyDescent="0.25">
      <c r="R4824" s="258"/>
      <c r="U4824">
        <f>ROUND(IFERROR(SUM(T4824*(VLOOKUP(S4824,API!1:1048576,13,FALSE))),0),2)</f>
        <v>0</v>
      </c>
      <c r="V4824">
        <f>ROUND(SUMIF(Investionen!A4:A5200,S4824,Investionen!G4:G5200),2)</f>
        <v>0</v>
      </c>
      <c r="BA4824" s="53"/>
      <c r="BB4824" s="53">
        <f>ROUND(SUMIF(Transaktionen!A4:A5200,BA4824,Transaktionen!B4:B5200),8)</f>
        <v>0</v>
      </c>
      <c r="BC4824" s="53">
        <f>ROUND(IFERROR(SUM(BB4824*(VLOOKUP(BA4824,API!1:1048576,13,FALSE))),0),2)</f>
        <v>0</v>
      </c>
    </row>
    <row r="4825" spans="18:55" x14ac:dyDescent="0.25">
      <c r="R4825" s="258"/>
      <c r="U4825">
        <f>ROUND(IFERROR(SUM(T4825*(VLOOKUP(S4825,API!1:1048576,13,FALSE))),0),2)</f>
        <v>0</v>
      </c>
      <c r="V4825">
        <f>ROUND(SUMIF(Investionen!A4:A5200,S4825,Investionen!G4:G5200),2)</f>
        <v>0</v>
      </c>
      <c r="BA4825" s="53"/>
      <c r="BB4825" s="53">
        <f>ROUND(SUMIF(Transaktionen!A4:A5200,BA4825,Transaktionen!B4:B5200),8)</f>
        <v>0</v>
      </c>
      <c r="BC4825" s="53">
        <f>ROUND(IFERROR(SUM(BB4825*(VLOOKUP(BA4825,API!1:1048576,13,FALSE))),0),2)</f>
        <v>0</v>
      </c>
    </row>
    <row r="4826" spans="18:55" x14ac:dyDescent="0.25">
      <c r="R4826" s="258"/>
      <c r="U4826">
        <f>ROUND(IFERROR(SUM(T4826*(VLOOKUP(S4826,API!1:1048576,13,FALSE))),0),2)</f>
        <v>0</v>
      </c>
      <c r="V4826">
        <f>ROUND(SUMIF(Investionen!A4:A5200,S4826,Investionen!G4:G5200),2)</f>
        <v>0</v>
      </c>
      <c r="BA4826" s="53"/>
      <c r="BB4826" s="53">
        <f>ROUND(SUMIF(Transaktionen!A4:A5200,BA4826,Transaktionen!B4:B5200),8)</f>
        <v>0</v>
      </c>
      <c r="BC4826" s="53">
        <f>ROUND(IFERROR(SUM(BB4826*(VLOOKUP(BA4826,API!1:1048576,13,FALSE))),0),2)</f>
        <v>0</v>
      </c>
    </row>
    <row r="4827" spans="18:55" x14ac:dyDescent="0.25">
      <c r="R4827" s="258"/>
      <c r="U4827">
        <f>ROUND(IFERROR(SUM(T4827*(VLOOKUP(S4827,API!1:1048576,13,FALSE))),0),2)</f>
        <v>0</v>
      </c>
      <c r="V4827">
        <f>ROUND(SUMIF(Investionen!A4:A5200,S4827,Investionen!G4:G5200),2)</f>
        <v>0</v>
      </c>
      <c r="BA4827" s="53"/>
      <c r="BB4827" s="53">
        <f>ROUND(SUMIF(Transaktionen!A4:A5200,BA4827,Transaktionen!B4:B5200),8)</f>
        <v>0</v>
      </c>
      <c r="BC4827" s="53">
        <f>ROUND(IFERROR(SUM(BB4827*(VLOOKUP(BA4827,API!1:1048576,13,FALSE))),0),2)</f>
        <v>0</v>
      </c>
    </row>
    <row r="4828" spans="18:55" x14ac:dyDescent="0.25">
      <c r="R4828" s="258"/>
      <c r="U4828">
        <f>ROUND(IFERROR(SUM(T4828*(VLOOKUP(S4828,API!1:1048576,13,FALSE))),0),2)</f>
        <v>0</v>
      </c>
      <c r="V4828">
        <f>ROUND(SUMIF(Investionen!A4:A5200,S4828,Investionen!G4:G5200),2)</f>
        <v>0</v>
      </c>
      <c r="BA4828" s="53"/>
      <c r="BB4828" s="53">
        <f>ROUND(SUMIF(Transaktionen!A4:A5200,BA4828,Transaktionen!B4:B5200),8)</f>
        <v>0</v>
      </c>
      <c r="BC4828" s="53">
        <f>ROUND(IFERROR(SUM(BB4828*(VLOOKUP(BA4828,API!1:1048576,13,FALSE))),0),2)</f>
        <v>0</v>
      </c>
    </row>
    <row r="4829" spans="18:55" x14ac:dyDescent="0.25">
      <c r="R4829" s="258"/>
      <c r="U4829">
        <f>ROUND(IFERROR(SUM(T4829*(VLOOKUP(S4829,API!1:1048576,13,FALSE))),0),2)</f>
        <v>0</v>
      </c>
      <c r="V4829">
        <f>ROUND(SUMIF(Investionen!A4:A5200,S4829,Investionen!G4:G5200),2)</f>
        <v>0</v>
      </c>
      <c r="BA4829" s="53"/>
      <c r="BB4829" s="53">
        <f>ROUND(SUMIF(Transaktionen!A4:A5200,BA4829,Transaktionen!B4:B5200),8)</f>
        <v>0</v>
      </c>
      <c r="BC4829" s="53">
        <f>ROUND(IFERROR(SUM(BB4829*(VLOOKUP(BA4829,API!1:1048576,13,FALSE))),0),2)</f>
        <v>0</v>
      </c>
    </row>
    <row r="4830" spans="18:55" x14ac:dyDescent="0.25">
      <c r="R4830" s="258"/>
      <c r="U4830">
        <f>ROUND(IFERROR(SUM(T4830*(VLOOKUP(S4830,API!1:1048576,13,FALSE))),0),2)</f>
        <v>0</v>
      </c>
      <c r="V4830">
        <f>ROUND(SUMIF(Investionen!A4:A5200,S4830,Investionen!G4:G5200),2)</f>
        <v>0</v>
      </c>
      <c r="BA4830" s="53"/>
      <c r="BB4830" s="53">
        <f>ROUND(SUMIF(Transaktionen!A4:A5200,BA4830,Transaktionen!B4:B5200),8)</f>
        <v>0</v>
      </c>
      <c r="BC4830" s="53">
        <f>ROUND(IFERROR(SUM(BB4830*(VLOOKUP(BA4830,API!1:1048576,13,FALSE))),0),2)</f>
        <v>0</v>
      </c>
    </row>
    <row r="4831" spans="18:55" x14ac:dyDescent="0.25">
      <c r="R4831" s="258"/>
      <c r="U4831">
        <f>ROUND(IFERROR(SUM(T4831*(VLOOKUP(S4831,API!1:1048576,13,FALSE))),0),2)</f>
        <v>0</v>
      </c>
      <c r="V4831">
        <f>ROUND(SUMIF(Investionen!A4:A5200,S4831,Investionen!G4:G5200),2)</f>
        <v>0</v>
      </c>
      <c r="BA4831" s="53"/>
      <c r="BB4831" s="53">
        <f>ROUND(SUMIF(Transaktionen!A4:A5200,BA4831,Transaktionen!B4:B5200),8)</f>
        <v>0</v>
      </c>
      <c r="BC4831" s="53">
        <f>ROUND(IFERROR(SUM(BB4831*(VLOOKUP(BA4831,API!1:1048576,13,FALSE))),0),2)</f>
        <v>0</v>
      </c>
    </row>
    <row r="4832" spans="18:55" x14ac:dyDescent="0.25">
      <c r="R4832" s="258"/>
      <c r="U4832">
        <f>ROUND(IFERROR(SUM(T4832*(VLOOKUP(S4832,API!1:1048576,13,FALSE))),0),2)</f>
        <v>0</v>
      </c>
      <c r="V4832">
        <f>ROUND(SUMIF(Investionen!A4:A5200,S4832,Investionen!G4:G5200),2)</f>
        <v>0</v>
      </c>
      <c r="BA4832" s="53"/>
      <c r="BB4832" s="53">
        <f>ROUND(SUMIF(Transaktionen!A4:A5200,BA4832,Transaktionen!B4:B5200),8)</f>
        <v>0</v>
      </c>
      <c r="BC4832" s="53">
        <f>ROUND(IFERROR(SUM(BB4832*(VLOOKUP(BA4832,API!1:1048576,13,FALSE))),0),2)</f>
        <v>0</v>
      </c>
    </row>
    <row r="4833" spans="18:55" x14ac:dyDescent="0.25">
      <c r="R4833" s="258"/>
      <c r="U4833">
        <f>ROUND(IFERROR(SUM(T4833*(VLOOKUP(S4833,API!1:1048576,13,FALSE))),0),2)</f>
        <v>0</v>
      </c>
      <c r="V4833">
        <f>ROUND(SUMIF(Investionen!A4:A5200,S4833,Investionen!G4:G5200),2)</f>
        <v>0</v>
      </c>
      <c r="BA4833" s="53"/>
      <c r="BB4833" s="53">
        <f>ROUND(SUMIF(Transaktionen!A4:A5200,BA4833,Transaktionen!B4:B5200),8)</f>
        <v>0</v>
      </c>
      <c r="BC4833" s="53">
        <f>ROUND(IFERROR(SUM(BB4833*(VLOOKUP(BA4833,API!1:1048576,13,FALSE))),0),2)</f>
        <v>0</v>
      </c>
    </row>
    <row r="4834" spans="18:55" x14ac:dyDescent="0.25">
      <c r="R4834" s="258"/>
      <c r="U4834">
        <f>ROUND(IFERROR(SUM(T4834*(VLOOKUP(S4834,API!1:1048576,13,FALSE))),0),2)</f>
        <v>0</v>
      </c>
      <c r="V4834">
        <f>ROUND(SUMIF(Investionen!A4:A5200,S4834,Investionen!G4:G5200),2)</f>
        <v>0</v>
      </c>
      <c r="BA4834" s="53"/>
      <c r="BB4834" s="53">
        <f>ROUND(SUMIF(Transaktionen!A4:A5200,BA4834,Transaktionen!B4:B5200),8)</f>
        <v>0</v>
      </c>
      <c r="BC4834" s="53">
        <f>ROUND(IFERROR(SUM(BB4834*(VLOOKUP(BA4834,API!1:1048576,13,FALSE))),0),2)</f>
        <v>0</v>
      </c>
    </row>
    <row r="4835" spans="18:55" x14ac:dyDescent="0.25">
      <c r="R4835" s="258"/>
      <c r="U4835">
        <f>ROUND(IFERROR(SUM(T4835*(VLOOKUP(S4835,API!1:1048576,13,FALSE))),0),2)</f>
        <v>0</v>
      </c>
      <c r="V4835">
        <f>ROUND(SUMIF(Investionen!A4:A5200,S4835,Investionen!G4:G5200),2)</f>
        <v>0</v>
      </c>
      <c r="BA4835" s="53"/>
      <c r="BB4835" s="53">
        <f>ROUND(SUMIF(Transaktionen!A4:A5200,BA4835,Transaktionen!B4:B5200),8)</f>
        <v>0</v>
      </c>
      <c r="BC4835" s="53">
        <f>ROUND(IFERROR(SUM(BB4835*(VLOOKUP(BA4835,API!1:1048576,13,FALSE))),0),2)</f>
        <v>0</v>
      </c>
    </row>
    <row r="4836" spans="18:55" x14ac:dyDescent="0.25">
      <c r="R4836" s="258"/>
      <c r="U4836">
        <f>ROUND(IFERROR(SUM(T4836*(VLOOKUP(S4836,API!1:1048576,13,FALSE))),0),2)</f>
        <v>0</v>
      </c>
      <c r="V4836">
        <f>ROUND(SUMIF(Investionen!A4:A5200,S4836,Investionen!G4:G5200),2)</f>
        <v>0</v>
      </c>
      <c r="BA4836" s="53"/>
      <c r="BB4836" s="53">
        <f>ROUND(SUMIF(Transaktionen!A4:A5200,BA4836,Transaktionen!B4:B5200),8)</f>
        <v>0</v>
      </c>
      <c r="BC4836" s="53">
        <f>ROUND(IFERROR(SUM(BB4836*(VLOOKUP(BA4836,API!1:1048576,13,FALSE))),0),2)</f>
        <v>0</v>
      </c>
    </row>
    <row r="4837" spans="18:55" x14ac:dyDescent="0.25">
      <c r="R4837" s="258"/>
      <c r="U4837">
        <f>ROUND(IFERROR(SUM(T4837*(VLOOKUP(S4837,API!1:1048576,13,FALSE))),0),2)</f>
        <v>0</v>
      </c>
      <c r="V4837">
        <f>ROUND(SUMIF(Investionen!A4:A5200,S4837,Investionen!G4:G5200),2)</f>
        <v>0</v>
      </c>
      <c r="BA4837" s="53"/>
      <c r="BB4837" s="53">
        <f>ROUND(SUMIF(Transaktionen!A4:A5200,BA4837,Transaktionen!B4:B5200),8)</f>
        <v>0</v>
      </c>
      <c r="BC4837" s="53">
        <f>ROUND(IFERROR(SUM(BB4837*(VLOOKUP(BA4837,API!1:1048576,13,FALSE))),0),2)</f>
        <v>0</v>
      </c>
    </row>
    <row r="4838" spans="18:55" x14ac:dyDescent="0.25">
      <c r="R4838" s="258"/>
      <c r="U4838">
        <f>ROUND(IFERROR(SUM(T4838*(VLOOKUP(S4838,API!1:1048576,13,FALSE))),0),2)</f>
        <v>0</v>
      </c>
      <c r="V4838">
        <f>ROUND(SUMIF(Investionen!A4:A5200,S4838,Investionen!G4:G5200),2)</f>
        <v>0</v>
      </c>
      <c r="BA4838" s="53"/>
      <c r="BB4838" s="53">
        <f>ROUND(SUMIF(Transaktionen!A4:A5200,BA4838,Transaktionen!B4:B5200),8)</f>
        <v>0</v>
      </c>
      <c r="BC4838" s="53">
        <f>ROUND(IFERROR(SUM(BB4838*(VLOOKUP(BA4838,API!1:1048576,13,FALSE))),0),2)</f>
        <v>0</v>
      </c>
    </row>
    <row r="4839" spans="18:55" x14ac:dyDescent="0.25">
      <c r="R4839" s="258"/>
      <c r="U4839">
        <f>ROUND(IFERROR(SUM(T4839*(VLOOKUP(S4839,API!1:1048576,13,FALSE))),0),2)</f>
        <v>0</v>
      </c>
      <c r="V4839">
        <f>ROUND(SUMIF(Investionen!A4:A5200,S4839,Investionen!G4:G5200),2)</f>
        <v>0</v>
      </c>
      <c r="BA4839" s="53"/>
      <c r="BB4839" s="53">
        <f>ROUND(SUMIF(Transaktionen!A4:A5200,BA4839,Transaktionen!B4:B5200),8)</f>
        <v>0</v>
      </c>
      <c r="BC4839" s="53">
        <f>ROUND(IFERROR(SUM(BB4839*(VLOOKUP(BA4839,API!1:1048576,13,FALSE))),0),2)</f>
        <v>0</v>
      </c>
    </row>
    <row r="4840" spans="18:55" x14ac:dyDescent="0.25">
      <c r="R4840" s="258"/>
      <c r="U4840">
        <f>ROUND(IFERROR(SUM(T4840*(VLOOKUP(S4840,API!1:1048576,13,FALSE))),0),2)</f>
        <v>0</v>
      </c>
      <c r="V4840">
        <f>ROUND(SUMIF(Investionen!A4:A5200,S4840,Investionen!G4:G5200),2)</f>
        <v>0</v>
      </c>
      <c r="BA4840" s="53"/>
      <c r="BB4840" s="53">
        <f>ROUND(SUMIF(Transaktionen!A4:A5200,BA4840,Transaktionen!B4:B5200),8)</f>
        <v>0</v>
      </c>
      <c r="BC4840" s="53">
        <f>ROUND(IFERROR(SUM(BB4840*(VLOOKUP(BA4840,API!1:1048576,13,FALSE))),0),2)</f>
        <v>0</v>
      </c>
    </row>
    <row r="4841" spans="18:55" x14ac:dyDescent="0.25">
      <c r="R4841" s="258"/>
      <c r="U4841">
        <f>ROUND(IFERROR(SUM(T4841*(VLOOKUP(S4841,API!1:1048576,13,FALSE))),0),2)</f>
        <v>0</v>
      </c>
      <c r="V4841">
        <f>ROUND(SUMIF(Investionen!A4:A5200,S4841,Investionen!G4:G5200),2)</f>
        <v>0</v>
      </c>
      <c r="BA4841" s="53"/>
      <c r="BB4841" s="53">
        <f>ROUND(SUMIF(Transaktionen!A4:A5200,BA4841,Transaktionen!B4:B5200),8)</f>
        <v>0</v>
      </c>
      <c r="BC4841" s="53">
        <f>ROUND(IFERROR(SUM(BB4841*(VLOOKUP(BA4841,API!1:1048576,13,FALSE))),0),2)</f>
        <v>0</v>
      </c>
    </row>
    <row r="4842" spans="18:55" x14ac:dyDescent="0.25">
      <c r="R4842" s="258"/>
      <c r="U4842">
        <f>ROUND(IFERROR(SUM(T4842*(VLOOKUP(S4842,API!1:1048576,13,FALSE))),0),2)</f>
        <v>0</v>
      </c>
      <c r="V4842">
        <f>ROUND(SUMIF(Investionen!A4:A5200,S4842,Investionen!G4:G5200),2)</f>
        <v>0</v>
      </c>
      <c r="BA4842" s="53"/>
      <c r="BB4842" s="53">
        <f>ROUND(SUMIF(Transaktionen!A4:A5200,BA4842,Transaktionen!B4:B5200),8)</f>
        <v>0</v>
      </c>
      <c r="BC4842" s="53">
        <f>ROUND(IFERROR(SUM(BB4842*(VLOOKUP(BA4842,API!1:1048576,13,FALSE))),0),2)</f>
        <v>0</v>
      </c>
    </row>
    <row r="4843" spans="18:55" x14ac:dyDescent="0.25">
      <c r="R4843" s="258"/>
      <c r="U4843">
        <f>ROUND(IFERROR(SUM(T4843*(VLOOKUP(S4843,API!1:1048576,13,FALSE))),0),2)</f>
        <v>0</v>
      </c>
      <c r="V4843">
        <f>ROUND(SUMIF(Investionen!A4:A5200,S4843,Investionen!G4:G5200),2)</f>
        <v>0</v>
      </c>
      <c r="BA4843" s="53"/>
      <c r="BB4843" s="53">
        <f>ROUND(SUMIF(Transaktionen!A4:A5200,BA4843,Transaktionen!B4:B5200),8)</f>
        <v>0</v>
      </c>
      <c r="BC4843" s="53">
        <f>ROUND(IFERROR(SUM(BB4843*(VLOOKUP(BA4843,API!1:1048576,13,FALSE))),0),2)</f>
        <v>0</v>
      </c>
    </row>
    <row r="4844" spans="18:55" x14ac:dyDescent="0.25">
      <c r="R4844" s="258"/>
      <c r="U4844">
        <f>ROUND(IFERROR(SUM(T4844*(VLOOKUP(S4844,API!1:1048576,13,FALSE))),0),2)</f>
        <v>0</v>
      </c>
      <c r="V4844">
        <f>ROUND(SUMIF(Investionen!A4:A5200,S4844,Investionen!G4:G5200),2)</f>
        <v>0</v>
      </c>
      <c r="BA4844" s="53"/>
      <c r="BB4844" s="53">
        <f>ROUND(SUMIF(Transaktionen!A4:A5200,BA4844,Transaktionen!B4:B5200),8)</f>
        <v>0</v>
      </c>
      <c r="BC4844" s="53">
        <f>ROUND(IFERROR(SUM(BB4844*(VLOOKUP(BA4844,API!1:1048576,13,FALSE))),0),2)</f>
        <v>0</v>
      </c>
    </row>
    <row r="4845" spans="18:55" x14ac:dyDescent="0.25">
      <c r="R4845" s="258"/>
      <c r="U4845">
        <f>ROUND(IFERROR(SUM(T4845*(VLOOKUP(S4845,API!1:1048576,13,FALSE))),0),2)</f>
        <v>0</v>
      </c>
      <c r="V4845">
        <f>ROUND(SUMIF(Investionen!A4:A5200,S4845,Investionen!G4:G5200),2)</f>
        <v>0</v>
      </c>
      <c r="BA4845" s="53"/>
      <c r="BB4845" s="53">
        <f>ROUND(SUMIF(Transaktionen!A4:A5200,BA4845,Transaktionen!B4:B5200),8)</f>
        <v>0</v>
      </c>
      <c r="BC4845" s="53">
        <f>ROUND(IFERROR(SUM(BB4845*(VLOOKUP(BA4845,API!1:1048576,13,FALSE))),0),2)</f>
        <v>0</v>
      </c>
    </row>
    <row r="4846" spans="18:55" x14ac:dyDescent="0.25">
      <c r="R4846" s="258"/>
      <c r="U4846">
        <f>ROUND(IFERROR(SUM(T4846*(VLOOKUP(S4846,API!1:1048576,13,FALSE))),0),2)</f>
        <v>0</v>
      </c>
      <c r="V4846">
        <f>ROUND(SUMIF(Investionen!A4:A5200,S4846,Investionen!G4:G5200),2)</f>
        <v>0</v>
      </c>
      <c r="BA4846" s="53"/>
      <c r="BB4846" s="53">
        <f>ROUND(SUMIF(Transaktionen!A4:A5200,BA4846,Transaktionen!B4:B5200),8)</f>
        <v>0</v>
      </c>
      <c r="BC4846" s="53">
        <f>ROUND(IFERROR(SUM(BB4846*(VLOOKUP(BA4846,API!1:1048576,13,FALSE))),0),2)</f>
        <v>0</v>
      </c>
    </row>
    <row r="4847" spans="18:55" x14ac:dyDescent="0.25">
      <c r="R4847" s="258"/>
      <c r="U4847">
        <f>ROUND(IFERROR(SUM(T4847*(VLOOKUP(S4847,API!1:1048576,13,FALSE))),0),2)</f>
        <v>0</v>
      </c>
      <c r="V4847">
        <f>ROUND(SUMIF(Investionen!A4:A5200,S4847,Investionen!G4:G5200),2)</f>
        <v>0</v>
      </c>
      <c r="BA4847" s="53"/>
      <c r="BB4847" s="53">
        <f>ROUND(SUMIF(Transaktionen!A4:A5200,BA4847,Transaktionen!B4:B5200),8)</f>
        <v>0</v>
      </c>
      <c r="BC4847" s="53">
        <f>ROUND(IFERROR(SUM(BB4847*(VLOOKUP(BA4847,API!1:1048576,13,FALSE))),0),2)</f>
        <v>0</v>
      </c>
    </row>
    <row r="4848" spans="18:55" x14ac:dyDescent="0.25">
      <c r="R4848" s="258"/>
      <c r="U4848">
        <f>ROUND(IFERROR(SUM(T4848*(VLOOKUP(S4848,API!1:1048576,13,FALSE))),0),2)</f>
        <v>0</v>
      </c>
      <c r="V4848">
        <f>ROUND(SUMIF(Investionen!A4:A5200,S4848,Investionen!G4:G5200),2)</f>
        <v>0</v>
      </c>
      <c r="BA4848" s="53"/>
      <c r="BB4848" s="53">
        <f>ROUND(SUMIF(Transaktionen!A4:A5200,BA4848,Transaktionen!B4:B5200),8)</f>
        <v>0</v>
      </c>
      <c r="BC4848" s="53">
        <f>ROUND(IFERROR(SUM(BB4848*(VLOOKUP(BA4848,API!1:1048576,13,FALSE))),0),2)</f>
        <v>0</v>
      </c>
    </row>
    <row r="4849" spans="18:55" x14ac:dyDescent="0.25">
      <c r="R4849" s="258"/>
      <c r="U4849">
        <f>ROUND(IFERROR(SUM(T4849*(VLOOKUP(S4849,API!1:1048576,13,FALSE))),0),2)</f>
        <v>0</v>
      </c>
      <c r="V4849">
        <f>ROUND(SUMIF(Investionen!A4:A5200,S4849,Investionen!G4:G5200),2)</f>
        <v>0</v>
      </c>
      <c r="BA4849" s="53"/>
      <c r="BB4849" s="53">
        <f>ROUND(SUMIF(Transaktionen!A4:A5200,BA4849,Transaktionen!B4:B5200),8)</f>
        <v>0</v>
      </c>
      <c r="BC4849" s="53">
        <f>ROUND(IFERROR(SUM(BB4849*(VLOOKUP(BA4849,API!1:1048576,13,FALSE))),0),2)</f>
        <v>0</v>
      </c>
    </row>
    <row r="4850" spans="18:55" x14ac:dyDescent="0.25">
      <c r="R4850" s="258"/>
      <c r="U4850">
        <f>ROUND(IFERROR(SUM(T4850*(VLOOKUP(S4850,API!1:1048576,13,FALSE))),0),2)</f>
        <v>0</v>
      </c>
      <c r="V4850">
        <f>ROUND(SUMIF(Investionen!A4:A5200,S4850,Investionen!G4:G5200),2)</f>
        <v>0</v>
      </c>
      <c r="BA4850" s="53"/>
      <c r="BB4850" s="53">
        <f>ROUND(SUMIF(Transaktionen!A4:A5200,BA4850,Transaktionen!B4:B5200),8)</f>
        <v>0</v>
      </c>
      <c r="BC4850" s="53">
        <f>ROUND(IFERROR(SUM(BB4850*(VLOOKUP(BA4850,API!1:1048576,13,FALSE))),0),2)</f>
        <v>0</v>
      </c>
    </row>
    <row r="4851" spans="18:55" x14ac:dyDescent="0.25">
      <c r="R4851" s="258"/>
      <c r="U4851">
        <f>ROUND(IFERROR(SUM(T4851*(VLOOKUP(S4851,API!1:1048576,13,FALSE))),0),2)</f>
        <v>0</v>
      </c>
      <c r="V4851">
        <f>ROUND(SUMIF(Investionen!A4:A5200,S4851,Investionen!G4:G5200),2)</f>
        <v>0</v>
      </c>
      <c r="BA4851" s="53"/>
      <c r="BB4851" s="53">
        <f>ROUND(SUMIF(Transaktionen!A4:A5200,BA4851,Transaktionen!B4:B5200),8)</f>
        <v>0</v>
      </c>
      <c r="BC4851" s="53">
        <f>ROUND(IFERROR(SUM(BB4851*(VLOOKUP(BA4851,API!1:1048576,13,FALSE))),0),2)</f>
        <v>0</v>
      </c>
    </row>
    <row r="4852" spans="18:55" x14ac:dyDescent="0.25">
      <c r="R4852" s="258"/>
      <c r="U4852">
        <f>ROUND(IFERROR(SUM(T4852*(VLOOKUP(S4852,API!1:1048576,13,FALSE))),0),2)</f>
        <v>0</v>
      </c>
      <c r="V4852">
        <f>ROUND(SUMIF(Investionen!A4:A5200,S4852,Investionen!G4:G5200),2)</f>
        <v>0</v>
      </c>
      <c r="BA4852" s="53"/>
      <c r="BB4852" s="53">
        <f>ROUND(SUMIF(Transaktionen!A4:A5200,BA4852,Transaktionen!B4:B5200),8)</f>
        <v>0</v>
      </c>
      <c r="BC4852" s="53">
        <f>ROUND(IFERROR(SUM(BB4852*(VLOOKUP(BA4852,API!1:1048576,13,FALSE))),0),2)</f>
        <v>0</v>
      </c>
    </row>
    <row r="4853" spans="18:55" x14ac:dyDescent="0.25">
      <c r="R4853" s="258"/>
      <c r="U4853">
        <f>ROUND(IFERROR(SUM(T4853*(VLOOKUP(S4853,API!1:1048576,13,FALSE))),0),2)</f>
        <v>0</v>
      </c>
      <c r="V4853">
        <f>ROUND(SUMIF(Investionen!A4:A5200,S4853,Investionen!G4:G5200),2)</f>
        <v>0</v>
      </c>
      <c r="BA4853" s="53"/>
      <c r="BB4853" s="53">
        <f>ROUND(SUMIF(Transaktionen!A4:A5200,BA4853,Transaktionen!B4:B5200),8)</f>
        <v>0</v>
      </c>
      <c r="BC4853" s="53">
        <f>ROUND(IFERROR(SUM(BB4853*(VLOOKUP(BA4853,API!1:1048576,13,FALSE))),0),2)</f>
        <v>0</v>
      </c>
    </row>
    <row r="4854" spans="18:55" x14ac:dyDescent="0.25">
      <c r="R4854" s="258"/>
      <c r="U4854">
        <f>ROUND(IFERROR(SUM(T4854*(VLOOKUP(S4854,API!1:1048576,13,FALSE))),0),2)</f>
        <v>0</v>
      </c>
      <c r="V4854">
        <f>ROUND(SUMIF(Investionen!A4:A5200,S4854,Investionen!G4:G5200),2)</f>
        <v>0</v>
      </c>
      <c r="BA4854" s="53"/>
      <c r="BB4854" s="53">
        <f>ROUND(SUMIF(Transaktionen!A4:A5200,BA4854,Transaktionen!B4:B5200),8)</f>
        <v>0</v>
      </c>
      <c r="BC4854" s="53">
        <f>ROUND(IFERROR(SUM(BB4854*(VLOOKUP(BA4854,API!1:1048576,13,FALSE))),0),2)</f>
        <v>0</v>
      </c>
    </row>
    <row r="4855" spans="18:55" x14ac:dyDescent="0.25">
      <c r="R4855" s="258"/>
      <c r="U4855">
        <f>ROUND(IFERROR(SUM(T4855*(VLOOKUP(S4855,API!1:1048576,13,FALSE))),0),2)</f>
        <v>0</v>
      </c>
      <c r="V4855">
        <f>ROUND(SUMIF(Investionen!A4:A5200,S4855,Investionen!G4:G5200),2)</f>
        <v>0</v>
      </c>
      <c r="BA4855" s="53"/>
      <c r="BB4855" s="53">
        <f>ROUND(SUMIF(Transaktionen!A4:A5200,BA4855,Transaktionen!B4:B5200),8)</f>
        <v>0</v>
      </c>
      <c r="BC4855" s="53">
        <f>ROUND(IFERROR(SUM(BB4855*(VLOOKUP(BA4855,API!1:1048576,13,FALSE))),0),2)</f>
        <v>0</v>
      </c>
    </row>
    <row r="4856" spans="18:55" x14ac:dyDescent="0.25">
      <c r="R4856" s="258"/>
      <c r="U4856">
        <f>ROUND(IFERROR(SUM(T4856*(VLOOKUP(S4856,API!1:1048576,13,FALSE))),0),2)</f>
        <v>0</v>
      </c>
      <c r="V4856">
        <f>ROUND(SUMIF(Investionen!A4:A5200,S4856,Investionen!G4:G5200),2)</f>
        <v>0</v>
      </c>
      <c r="BA4856" s="53"/>
      <c r="BB4856" s="53">
        <f>ROUND(SUMIF(Transaktionen!A4:A5200,BA4856,Transaktionen!B4:B5200),8)</f>
        <v>0</v>
      </c>
      <c r="BC4856" s="53">
        <f>ROUND(IFERROR(SUM(BB4856*(VLOOKUP(BA4856,API!1:1048576,13,FALSE))),0),2)</f>
        <v>0</v>
      </c>
    </row>
    <row r="4857" spans="18:55" x14ac:dyDescent="0.25">
      <c r="R4857" s="258"/>
      <c r="U4857">
        <f>ROUND(IFERROR(SUM(T4857*(VLOOKUP(S4857,API!1:1048576,13,FALSE))),0),2)</f>
        <v>0</v>
      </c>
      <c r="V4857">
        <f>ROUND(SUMIF(Investionen!A4:A5200,S4857,Investionen!G4:G5200),2)</f>
        <v>0</v>
      </c>
      <c r="BA4857" s="53"/>
      <c r="BB4857" s="53">
        <f>ROUND(SUMIF(Transaktionen!A4:A5200,BA4857,Transaktionen!B4:B5200),8)</f>
        <v>0</v>
      </c>
      <c r="BC4857" s="53">
        <f>ROUND(IFERROR(SUM(BB4857*(VLOOKUP(BA4857,API!1:1048576,13,FALSE))),0),2)</f>
        <v>0</v>
      </c>
    </row>
    <row r="4858" spans="18:55" x14ac:dyDescent="0.25">
      <c r="R4858" s="258"/>
      <c r="U4858">
        <f>ROUND(IFERROR(SUM(T4858*(VLOOKUP(S4858,API!1:1048576,13,FALSE))),0),2)</f>
        <v>0</v>
      </c>
      <c r="V4858">
        <f>ROUND(SUMIF(Investionen!A4:A5200,S4858,Investionen!G4:G5200),2)</f>
        <v>0</v>
      </c>
      <c r="BA4858" s="53"/>
      <c r="BB4858" s="53">
        <f>ROUND(SUMIF(Transaktionen!A4:A5200,BA4858,Transaktionen!B4:B5200),8)</f>
        <v>0</v>
      </c>
      <c r="BC4858" s="53">
        <f>ROUND(IFERROR(SUM(BB4858*(VLOOKUP(BA4858,API!1:1048576,13,FALSE))),0),2)</f>
        <v>0</v>
      </c>
    </row>
    <row r="4859" spans="18:55" x14ac:dyDescent="0.25">
      <c r="R4859" s="258"/>
      <c r="U4859">
        <f>ROUND(IFERROR(SUM(T4859*(VLOOKUP(S4859,API!1:1048576,13,FALSE))),0),2)</f>
        <v>0</v>
      </c>
      <c r="V4859">
        <f>ROUND(SUMIF(Investionen!A4:A5200,S4859,Investionen!G4:G5200),2)</f>
        <v>0</v>
      </c>
      <c r="BA4859" s="53"/>
      <c r="BB4859" s="53">
        <f>ROUND(SUMIF(Transaktionen!A4:A5200,BA4859,Transaktionen!B4:B5200),8)</f>
        <v>0</v>
      </c>
      <c r="BC4859" s="53">
        <f>ROUND(IFERROR(SUM(BB4859*(VLOOKUP(BA4859,API!1:1048576,13,FALSE))),0),2)</f>
        <v>0</v>
      </c>
    </row>
    <row r="4860" spans="18:55" x14ac:dyDescent="0.25">
      <c r="R4860" s="258"/>
      <c r="U4860">
        <f>ROUND(IFERROR(SUM(T4860*(VLOOKUP(S4860,API!1:1048576,13,FALSE))),0),2)</f>
        <v>0</v>
      </c>
      <c r="V4860">
        <f>ROUND(SUMIF(Investionen!A4:A5200,S4860,Investionen!G4:G5200),2)</f>
        <v>0</v>
      </c>
      <c r="BA4860" s="53"/>
      <c r="BB4860" s="53">
        <f>ROUND(SUMIF(Transaktionen!A4:A5200,BA4860,Transaktionen!B4:B5200),8)</f>
        <v>0</v>
      </c>
      <c r="BC4860" s="53">
        <f>ROUND(IFERROR(SUM(BB4860*(VLOOKUP(BA4860,API!1:1048576,13,FALSE))),0),2)</f>
        <v>0</v>
      </c>
    </row>
    <row r="4861" spans="18:55" x14ac:dyDescent="0.25">
      <c r="R4861" s="258"/>
      <c r="U4861">
        <f>ROUND(IFERROR(SUM(T4861*(VLOOKUP(S4861,API!1:1048576,13,FALSE))),0),2)</f>
        <v>0</v>
      </c>
      <c r="V4861">
        <f>ROUND(SUMIF(Investionen!A4:A5200,S4861,Investionen!G4:G5200),2)</f>
        <v>0</v>
      </c>
      <c r="BA4861" s="53"/>
      <c r="BB4861" s="53">
        <f>ROUND(SUMIF(Transaktionen!A4:A5200,BA4861,Transaktionen!B4:B5200),8)</f>
        <v>0</v>
      </c>
      <c r="BC4861" s="53">
        <f>ROUND(IFERROR(SUM(BB4861*(VLOOKUP(BA4861,API!1:1048576,13,FALSE))),0),2)</f>
        <v>0</v>
      </c>
    </row>
    <row r="4862" spans="18:55" x14ac:dyDescent="0.25">
      <c r="R4862" s="258"/>
      <c r="U4862">
        <f>ROUND(IFERROR(SUM(T4862*(VLOOKUP(S4862,API!1:1048576,13,FALSE))),0),2)</f>
        <v>0</v>
      </c>
      <c r="V4862">
        <f>ROUND(SUMIF(Investionen!A4:A5200,S4862,Investionen!G4:G5200),2)</f>
        <v>0</v>
      </c>
      <c r="BA4862" s="53"/>
      <c r="BB4862" s="53">
        <f>ROUND(SUMIF(Transaktionen!A4:A5200,BA4862,Transaktionen!B4:B5200),8)</f>
        <v>0</v>
      </c>
      <c r="BC4862" s="53">
        <f>ROUND(IFERROR(SUM(BB4862*(VLOOKUP(BA4862,API!1:1048576,13,FALSE))),0),2)</f>
        <v>0</v>
      </c>
    </row>
    <row r="4863" spans="18:55" x14ac:dyDescent="0.25">
      <c r="R4863" s="258"/>
      <c r="U4863">
        <f>ROUND(IFERROR(SUM(T4863*(VLOOKUP(S4863,API!1:1048576,13,FALSE))),0),2)</f>
        <v>0</v>
      </c>
      <c r="V4863">
        <f>ROUND(SUMIF(Investionen!A4:A5200,S4863,Investionen!G4:G5200),2)</f>
        <v>0</v>
      </c>
      <c r="BA4863" s="53"/>
      <c r="BB4863" s="53">
        <f>ROUND(SUMIF(Transaktionen!A4:A5200,BA4863,Transaktionen!B4:B5200),8)</f>
        <v>0</v>
      </c>
      <c r="BC4863" s="53">
        <f>ROUND(IFERROR(SUM(BB4863*(VLOOKUP(BA4863,API!1:1048576,13,FALSE))),0),2)</f>
        <v>0</v>
      </c>
    </row>
    <row r="4864" spans="18:55" x14ac:dyDescent="0.25">
      <c r="R4864" s="258"/>
      <c r="U4864">
        <f>ROUND(IFERROR(SUM(T4864*(VLOOKUP(S4864,API!1:1048576,13,FALSE))),0),2)</f>
        <v>0</v>
      </c>
      <c r="V4864">
        <f>ROUND(SUMIF(Investionen!A4:A5200,S4864,Investionen!G4:G5200),2)</f>
        <v>0</v>
      </c>
      <c r="BA4864" s="53"/>
      <c r="BB4864" s="53">
        <f>ROUND(SUMIF(Transaktionen!A4:A5200,BA4864,Transaktionen!B4:B5200),8)</f>
        <v>0</v>
      </c>
      <c r="BC4864" s="53">
        <f>ROUND(IFERROR(SUM(BB4864*(VLOOKUP(BA4864,API!1:1048576,13,FALSE))),0),2)</f>
        <v>0</v>
      </c>
    </row>
    <row r="4865" spans="18:55" x14ac:dyDescent="0.25">
      <c r="R4865" s="258"/>
      <c r="U4865">
        <f>ROUND(IFERROR(SUM(T4865*(VLOOKUP(S4865,API!1:1048576,13,FALSE))),0),2)</f>
        <v>0</v>
      </c>
      <c r="V4865">
        <f>ROUND(SUMIF(Investionen!A4:A5200,S4865,Investionen!G4:G5200),2)</f>
        <v>0</v>
      </c>
      <c r="BA4865" s="53"/>
      <c r="BB4865" s="53">
        <f>ROUND(SUMIF(Transaktionen!A4:A5200,BA4865,Transaktionen!B4:B5200),8)</f>
        <v>0</v>
      </c>
      <c r="BC4865" s="53">
        <f>ROUND(IFERROR(SUM(BB4865*(VLOOKUP(BA4865,API!1:1048576,13,FALSE))),0),2)</f>
        <v>0</v>
      </c>
    </row>
    <row r="4866" spans="18:55" x14ac:dyDescent="0.25">
      <c r="R4866" s="258"/>
      <c r="U4866">
        <f>ROUND(IFERROR(SUM(T4866*(VLOOKUP(S4866,API!1:1048576,13,FALSE))),0),2)</f>
        <v>0</v>
      </c>
      <c r="V4866">
        <f>ROUND(SUMIF(Investionen!A4:A5200,S4866,Investionen!G4:G5200),2)</f>
        <v>0</v>
      </c>
      <c r="BA4866" s="53"/>
      <c r="BB4866" s="53">
        <f>ROUND(SUMIF(Transaktionen!A4:A5200,BA4866,Transaktionen!B4:B5200),8)</f>
        <v>0</v>
      </c>
      <c r="BC4866" s="53">
        <f>ROUND(IFERROR(SUM(BB4866*(VLOOKUP(BA4866,API!1:1048576,13,FALSE))),0),2)</f>
        <v>0</v>
      </c>
    </row>
    <row r="4867" spans="18:55" x14ac:dyDescent="0.25">
      <c r="R4867" s="258"/>
      <c r="U4867">
        <f>ROUND(IFERROR(SUM(T4867*(VLOOKUP(S4867,API!1:1048576,13,FALSE))),0),2)</f>
        <v>0</v>
      </c>
      <c r="V4867">
        <f>ROUND(SUMIF(Investionen!A4:A5200,S4867,Investionen!G4:G5200),2)</f>
        <v>0</v>
      </c>
      <c r="BA4867" s="53"/>
      <c r="BB4867" s="53">
        <f>ROUND(SUMIF(Transaktionen!A4:A5200,BA4867,Transaktionen!B4:B5200),8)</f>
        <v>0</v>
      </c>
      <c r="BC4867" s="53">
        <f>ROUND(IFERROR(SUM(BB4867*(VLOOKUP(BA4867,API!1:1048576,13,FALSE))),0),2)</f>
        <v>0</v>
      </c>
    </row>
    <row r="4868" spans="18:55" x14ac:dyDescent="0.25">
      <c r="R4868" s="258"/>
      <c r="U4868">
        <f>ROUND(IFERROR(SUM(T4868*(VLOOKUP(S4868,API!1:1048576,13,FALSE))),0),2)</f>
        <v>0</v>
      </c>
      <c r="V4868">
        <f>ROUND(SUMIF(Investionen!A4:A5200,S4868,Investionen!G4:G5200),2)</f>
        <v>0</v>
      </c>
      <c r="BA4868" s="53"/>
      <c r="BB4868" s="53">
        <f>ROUND(SUMIF(Transaktionen!A4:A5200,BA4868,Transaktionen!B4:B5200),8)</f>
        <v>0</v>
      </c>
      <c r="BC4868" s="53">
        <f>ROUND(IFERROR(SUM(BB4868*(VLOOKUP(BA4868,API!1:1048576,13,FALSE))),0),2)</f>
        <v>0</v>
      </c>
    </row>
    <row r="4869" spans="18:55" x14ac:dyDescent="0.25">
      <c r="R4869" s="258"/>
      <c r="U4869">
        <f>ROUND(IFERROR(SUM(T4869*(VLOOKUP(S4869,API!1:1048576,13,FALSE))),0),2)</f>
        <v>0</v>
      </c>
      <c r="V4869">
        <f>ROUND(SUMIF(Investionen!A4:A5200,S4869,Investionen!G4:G5200),2)</f>
        <v>0</v>
      </c>
      <c r="BA4869" s="53"/>
      <c r="BB4869" s="53">
        <f>ROUND(SUMIF(Transaktionen!A4:A5200,BA4869,Transaktionen!B4:B5200),8)</f>
        <v>0</v>
      </c>
      <c r="BC4869" s="53">
        <f>ROUND(IFERROR(SUM(BB4869*(VLOOKUP(BA4869,API!1:1048576,13,FALSE))),0),2)</f>
        <v>0</v>
      </c>
    </row>
    <row r="4870" spans="18:55" x14ac:dyDescent="0.25">
      <c r="R4870" s="258"/>
      <c r="U4870">
        <f>ROUND(IFERROR(SUM(T4870*(VLOOKUP(S4870,API!1:1048576,13,FALSE))),0),2)</f>
        <v>0</v>
      </c>
      <c r="V4870">
        <f>ROUND(SUMIF(Investionen!A4:A5200,S4870,Investionen!G4:G5200),2)</f>
        <v>0</v>
      </c>
      <c r="BA4870" s="53"/>
      <c r="BB4870" s="53">
        <f>ROUND(SUMIF(Transaktionen!A4:A5200,BA4870,Transaktionen!B4:B5200),8)</f>
        <v>0</v>
      </c>
      <c r="BC4870" s="53">
        <f>ROUND(IFERROR(SUM(BB4870*(VLOOKUP(BA4870,API!1:1048576,13,FALSE))),0),2)</f>
        <v>0</v>
      </c>
    </row>
    <row r="4871" spans="18:55" x14ac:dyDescent="0.25">
      <c r="R4871" s="258"/>
      <c r="U4871">
        <f>ROUND(IFERROR(SUM(T4871*(VLOOKUP(S4871,API!1:1048576,13,FALSE))),0),2)</f>
        <v>0</v>
      </c>
      <c r="V4871">
        <f>ROUND(SUMIF(Investionen!A4:A5200,S4871,Investionen!G4:G5200),2)</f>
        <v>0</v>
      </c>
      <c r="BA4871" s="53"/>
      <c r="BB4871" s="53">
        <f>ROUND(SUMIF(Transaktionen!A4:A5200,BA4871,Transaktionen!B4:B5200),8)</f>
        <v>0</v>
      </c>
      <c r="BC4871" s="53">
        <f>ROUND(IFERROR(SUM(BB4871*(VLOOKUP(BA4871,API!1:1048576,13,FALSE))),0),2)</f>
        <v>0</v>
      </c>
    </row>
    <row r="4872" spans="18:55" x14ac:dyDescent="0.25">
      <c r="R4872" s="258"/>
      <c r="U4872">
        <f>ROUND(IFERROR(SUM(T4872*(VLOOKUP(S4872,API!1:1048576,13,FALSE))),0),2)</f>
        <v>0</v>
      </c>
      <c r="V4872">
        <f>ROUND(SUMIF(Investionen!A4:A5200,S4872,Investionen!G4:G5200),2)</f>
        <v>0</v>
      </c>
      <c r="BA4872" s="53"/>
      <c r="BB4872" s="53">
        <f>ROUND(SUMIF(Transaktionen!A4:A5200,BA4872,Transaktionen!B4:B5200),8)</f>
        <v>0</v>
      </c>
      <c r="BC4872" s="53">
        <f>ROUND(IFERROR(SUM(BB4872*(VLOOKUP(BA4872,API!1:1048576,13,FALSE))),0),2)</f>
        <v>0</v>
      </c>
    </row>
    <row r="4873" spans="18:55" x14ac:dyDescent="0.25">
      <c r="R4873" s="258"/>
      <c r="U4873">
        <f>ROUND(IFERROR(SUM(T4873*(VLOOKUP(S4873,API!1:1048576,13,FALSE))),0),2)</f>
        <v>0</v>
      </c>
      <c r="V4873">
        <f>ROUND(SUMIF(Investionen!A4:A5200,S4873,Investionen!G4:G5200),2)</f>
        <v>0</v>
      </c>
      <c r="BA4873" s="53"/>
      <c r="BB4873" s="53">
        <f>ROUND(SUMIF(Transaktionen!A4:A5200,BA4873,Transaktionen!B4:B5200),8)</f>
        <v>0</v>
      </c>
      <c r="BC4873" s="53">
        <f>ROUND(IFERROR(SUM(BB4873*(VLOOKUP(BA4873,API!1:1048576,13,FALSE))),0),2)</f>
        <v>0</v>
      </c>
    </row>
    <row r="4874" spans="18:55" x14ac:dyDescent="0.25">
      <c r="R4874" s="258"/>
      <c r="U4874">
        <f>ROUND(IFERROR(SUM(T4874*(VLOOKUP(S4874,API!1:1048576,13,FALSE))),0),2)</f>
        <v>0</v>
      </c>
      <c r="V4874">
        <f>ROUND(SUMIF(Investionen!A4:A5200,S4874,Investionen!G4:G5200),2)</f>
        <v>0</v>
      </c>
      <c r="BA4874" s="53"/>
      <c r="BB4874" s="53">
        <f>ROUND(SUMIF(Transaktionen!A4:A5200,BA4874,Transaktionen!B4:B5200),8)</f>
        <v>0</v>
      </c>
      <c r="BC4874" s="53">
        <f>ROUND(IFERROR(SUM(BB4874*(VLOOKUP(BA4874,API!1:1048576,13,FALSE))),0),2)</f>
        <v>0</v>
      </c>
    </row>
    <row r="4875" spans="18:55" x14ac:dyDescent="0.25">
      <c r="R4875" s="258"/>
      <c r="U4875">
        <f>ROUND(IFERROR(SUM(T4875*(VLOOKUP(S4875,API!1:1048576,13,FALSE))),0),2)</f>
        <v>0</v>
      </c>
      <c r="V4875">
        <f>ROUND(SUMIF(Investionen!A4:A5200,S4875,Investionen!G4:G5200),2)</f>
        <v>0</v>
      </c>
      <c r="BA4875" s="53"/>
      <c r="BB4875" s="53">
        <f>ROUND(SUMIF(Transaktionen!A4:A5200,BA4875,Transaktionen!B4:B5200),8)</f>
        <v>0</v>
      </c>
      <c r="BC4875" s="53">
        <f>ROUND(IFERROR(SUM(BB4875*(VLOOKUP(BA4875,API!1:1048576,13,FALSE))),0),2)</f>
        <v>0</v>
      </c>
    </row>
    <row r="4876" spans="18:55" x14ac:dyDescent="0.25">
      <c r="R4876" s="258"/>
      <c r="U4876">
        <f>ROUND(IFERROR(SUM(T4876*(VLOOKUP(S4876,API!1:1048576,13,FALSE))),0),2)</f>
        <v>0</v>
      </c>
      <c r="V4876">
        <f>ROUND(SUMIF(Investionen!A4:A5200,S4876,Investionen!G4:G5200),2)</f>
        <v>0</v>
      </c>
      <c r="BA4876" s="53"/>
      <c r="BB4876" s="53">
        <f>ROUND(SUMIF(Transaktionen!A4:A5200,BA4876,Transaktionen!B4:B5200),8)</f>
        <v>0</v>
      </c>
      <c r="BC4876" s="53">
        <f>ROUND(IFERROR(SUM(BB4876*(VLOOKUP(BA4876,API!1:1048576,13,FALSE))),0),2)</f>
        <v>0</v>
      </c>
    </row>
    <row r="4877" spans="18:55" x14ac:dyDescent="0.25">
      <c r="R4877" s="258"/>
      <c r="U4877">
        <f>ROUND(IFERROR(SUM(T4877*(VLOOKUP(S4877,API!1:1048576,13,FALSE))),0),2)</f>
        <v>0</v>
      </c>
      <c r="V4877">
        <f>ROUND(SUMIF(Investionen!A4:A5200,S4877,Investionen!G4:G5200),2)</f>
        <v>0</v>
      </c>
      <c r="BA4877" s="53"/>
      <c r="BB4877" s="53">
        <f>ROUND(SUMIF(Transaktionen!A4:A5200,BA4877,Transaktionen!B4:B5200),8)</f>
        <v>0</v>
      </c>
      <c r="BC4877" s="53">
        <f>ROUND(IFERROR(SUM(BB4877*(VLOOKUP(BA4877,API!1:1048576,13,FALSE))),0),2)</f>
        <v>0</v>
      </c>
    </row>
    <row r="4878" spans="18:55" x14ac:dyDescent="0.25">
      <c r="R4878" s="258"/>
      <c r="U4878">
        <f>ROUND(IFERROR(SUM(T4878*(VLOOKUP(S4878,API!1:1048576,13,FALSE))),0),2)</f>
        <v>0</v>
      </c>
      <c r="V4878">
        <f>ROUND(SUMIF(Investionen!A4:A5200,S4878,Investionen!G4:G5200),2)</f>
        <v>0</v>
      </c>
      <c r="BA4878" s="53"/>
      <c r="BB4878" s="53">
        <f>ROUND(SUMIF(Transaktionen!A4:A5200,BA4878,Transaktionen!B4:B5200),8)</f>
        <v>0</v>
      </c>
      <c r="BC4878" s="53">
        <f>ROUND(IFERROR(SUM(BB4878*(VLOOKUP(BA4878,API!1:1048576,13,FALSE))),0),2)</f>
        <v>0</v>
      </c>
    </row>
    <row r="4879" spans="18:55" x14ac:dyDescent="0.25">
      <c r="R4879" s="258"/>
      <c r="U4879">
        <f>ROUND(IFERROR(SUM(T4879*(VLOOKUP(S4879,API!1:1048576,13,FALSE))),0),2)</f>
        <v>0</v>
      </c>
      <c r="V4879">
        <f>ROUND(SUMIF(Investionen!A4:A5200,S4879,Investionen!G4:G5200),2)</f>
        <v>0</v>
      </c>
      <c r="BA4879" s="53"/>
      <c r="BB4879" s="53">
        <f>ROUND(SUMIF(Transaktionen!A4:A5200,BA4879,Transaktionen!B4:B5200),8)</f>
        <v>0</v>
      </c>
      <c r="BC4879" s="53">
        <f>ROUND(IFERROR(SUM(BB4879*(VLOOKUP(BA4879,API!1:1048576,13,FALSE))),0),2)</f>
        <v>0</v>
      </c>
    </row>
    <row r="4880" spans="18:55" x14ac:dyDescent="0.25">
      <c r="R4880" s="258"/>
      <c r="U4880">
        <f>ROUND(IFERROR(SUM(T4880*(VLOOKUP(S4880,API!1:1048576,13,FALSE))),0),2)</f>
        <v>0</v>
      </c>
      <c r="V4880">
        <f>ROUND(SUMIF(Investionen!A4:A5200,S4880,Investionen!G4:G5200),2)</f>
        <v>0</v>
      </c>
      <c r="BA4880" s="53"/>
      <c r="BB4880" s="53">
        <f>ROUND(SUMIF(Transaktionen!A4:A5200,BA4880,Transaktionen!B4:B5200),8)</f>
        <v>0</v>
      </c>
      <c r="BC4880" s="53">
        <f>ROUND(IFERROR(SUM(BB4880*(VLOOKUP(BA4880,API!1:1048576,13,FALSE))),0),2)</f>
        <v>0</v>
      </c>
    </row>
    <row r="4881" spans="18:55" x14ac:dyDescent="0.25">
      <c r="R4881" s="258"/>
      <c r="U4881">
        <f>ROUND(IFERROR(SUM(T4881*(VLOOKUP(S4881,API!1:1048576,13,FALSE))),0),2)</f>
        <v>0</v>
      </c>
      <c r="V4881">
        <f>ROUND(SUMIF(Investionen!A4:A5200,S4881,Investionen!G4:G5200),2)</f>
        <v>0</v>
      </c>
      <c r="BA4881" s="53"/>
      <c r="BB4881" s="53">
        <f>ROUND(SUMIF(Transaktionen!A4:A5200,BA4881,Transaktionen!B4:B5200),8)</f>
        <v>0</v>
      </c>
      <c r="BC4881" s="53">
        <f>ROUND(IFERROR(SUM(BB4881*(VLOOKUP(BA4881,API!1:1048576,13,FALSE))),0),2)</f>
        <v>0</v>
      </c>
    </row>
    <row r="4882" spans="18:55" x14ac:dyDescent="0.25">
      <c r="R4882" s="258"/>
      <c r="U4882">
        <f>ROUND(IFERROR(SUM(T4882*(VLOOKUP(S4882,API!1:1048576,13,FALSE))),0),2)</f>
        <v>0</v>
      </c>
      <c r="V4882">
        <f>ROUND(SUMIF(Investionen!A4:A5200,S4882,Investionen!G4:G5200),2)</f>
        <v>0</v>
      </c>
      <c r="BA4882" s="53"/>
      <c r="BB4882" s="53">
        <f>ROUND(SUMIF(Transaktionen!A4:A5200,BA4882,Transaktionen!B4:B5200),8)</f>
        <v>0</v>
      </c>
      <c r="BC4882" s="53">
        <f>ROUND(IFERROR(SUM(BB4882*(VLOOKUP(BA4882,API!1:1048576,13,FALSE))),0),2)</f>
        <v>0</v>
      </c>
    </row>
    <row r="4883" spans="18:55" x14ac:dyDescent="0.25">
      <c r="R4883" s="258"/>
      <c r="U4883">
        <f>ROUND(IFERROR(SUM(T4883*(VLOOKUP(S4883,API!1:1048576,13,FALSE))),0),2)</f>
        <v>0</v>
      </c>
      <c r="V4883">
        <f>ROUND(SUMIF(Investionen!A4:A5200,S4883,Investionen!G4:G5200),2)</f>
        <v>0</v>
      </c>
      <c r="BA4883" s="53"/>
      <c r="BB4883" s="53">
        <f>ROUND(SUMIF(Transaktionen!A4:A5200,BA4883,Transaktionen!B4:B5200),8)</f>
        <v>0</v>
      </c>
      <c r="BC4883" s="53">
        <f>ROUND(IFERROR(SUM(BB4883*(VLOOKUP(BA4883,API!1:1048576,13,FALSE))),0),2)</f>
        <v>0</v>
      </c>
    </row>
    <row r="4884" spans="18:55" x14ac:dyDescent="0.25">
      <c r="R4884" s="258"/>
      <c r="U4884">
        <f>ROUND(IFERROR(SUM(T4884*(VLOOKUP(S4884,API!1:1048576,13,FALSE))),0),2)</f>
        <v>0</v>
      </c>
      <c r="V4884">
        <f>ROUND(SUMIF(Investionen!A4:A5200,S4884,Investionen!G4:G5200),2)</f>
        <v>0</v>
      </c>
      <c r="BA4884" s="53"/>
      <c r="BB4884" s="53">
        <f>ROUND(SUMIF(Transaktionen!A4:A5200,BA4884,Transaktionen!B4:B5200),8)</f>
        <v>0</v>
      </c>
      <c r="BC4884" s="53">
        <f>ROUND(IFERROR(SUM(BB4884*(VLOOKUP(BA4884,API!1:1048576,13,FALSE))),0),2)</f>
        <v>0</v>
      </c>
    </row>
    <row r="4885" spans="18:55" x14ac:dyDescent="0.25">
      <c r="R4885" s="258"/>
      <c r="U4885">
        <f>ROUND(IFERROR(SUM(T4885*(VLOOKUP(S4885,API!1:1048576,13,FALSE))),0),2)</f>
        <v>0</v>
      </c>
      <c r="V4885">
        <f>ROUND(SUMIF(Investionen!A4:A5200,S4885,Investionen!G4:G5200),2)</f>
        <v>0</v>
      </c>
      <c r="BA4885" s="53"/>
      <c r="BB4885" s="53">
        <f>ROUND(SUMIF(Transaktionen!A4:A5200,BA4885,Transaktionen!B4:B5200),8)</f>
        <v>0</v>
      </c>
      <c r="BC4885" s="53">
        <f>ROUND(IFERROR(SUM(BB4885*(VLOOKUP(BA4885,API!1:1048576,13,FALSE))),0),2)</f>
        <v>0</v>
      </c>
    </row>
    <row r="4886" spans="18:55" x14ac:dyDescent="0.25">
      <c r="R4886" s="258"/>
      <c r="U4886">
        <f>ROUND(IFERROR(SUM(T4886*(VLOOKUP(S4886,API!1:1048576,13,FALSE))),0),2)</f>
        <v>0</v>
      </c>
      <c r="V4886">
        <f>ROUND(SUMIF(Investionen!A4:A5200,S4886,Investionen!G4:G5200),2)</f>
        <v>0</v>
      </c>
      <c r="BA4886" s="53"/>
      <c r="BB4886" s="53">
        <f>ROUND(SUMIF(Transaktionen!A4:A5200,BA4886,Transaktionen!B4:B5200),8)</f>
        <v>0</v>
      </c>
      <c r="BC4886" s="53">
        <f>ROUND(IFERROR(SUM(BB4886*(VLOOKUP(BA4886,API!1:1048576,13,FALSE))),0),2)</f>
        <v>0</v>
      </c>
    </row>
    <row r="4887" spans="18:55" x14ac:dyDescent="0.25">
      <c r="R4887" s="258"/>
      <c r="U4887">
        <f>ROUND(IFERROR(SUM(T4887*(VLOOKUP(S4887,API!1:1048576,13,FALSE))),0),2)</f>
        <v>0</v>
      </c>
      <c r="V4887">
        <f>ROUND(SUMIF(Investionen!A4:A5200,S4887,Investionen!G4:G5200),2)</f>
        <v>0</v>
      </c>
      <c r="BA4887" s="53"/>
      <c r="BB4887" s="53">
        <f>ROUND(SUMIF(Transaktionen!A4:A5200,BA4887,Transaktionen!B4:B5200),8)</f>
        <v>0</v>
      </c>
      <c r="BC4887" s="53">
        <f>ROUND(IFERROR(SUM(BB4887*(VLOOKUP(BA4887,API!1:1048576,13,FALSE))),0),2)</f>
        <v>0</v>
      </c>
    </row>
    <row r="4888" spans="18:55" x14ac:dyDescent="0.25">
      <c r="R4888" s="258"/>
      <c r="U4888">
        <f>ROUND(IFERROR(SUM(T4888*(VLOOKUP(S4888,API!1:1048576,13,FALSE))),0),2)</f>
        <v>0</v>
      </c>
      <c r="V4888">
        <f>ROUND(SUMIF(Investionen!A4:A5200,S4888,Investionen!G4:G5200),2)</f>
        <v>0</v>
      </c>
      <c r="BA4888" s="53"/>
      <c r="BB4888" s="53">
        <f>ROUND(SUMIF(Transaktionen!A4:A5200,BA4888,Transaktionen!B4:B5200),8)</f>
        <v>0</v>
      </c>
      <c r="BC4888" s="53">
        <f>ROUND(IFERROR(SUM(BB4888*(VLOOKUP(BA4888,API!1:1048576,13,FALSE))),0),2)</f>
        <v>0</v>
      </c>
    </row>
    <row r="4889" spans="18:55" x14ac:dyDescent="0.25">
      <c r="R4889" s="258"/>
      <c r="U4889">
        <f>ROUND(IFERROR(SUM(T4889*(VLOOKUP(S4889,API!1:1048576,13,FALSE))),0),2)</f>
        <v>0</v>
      </c>
      <c r="V4889">
        <f>ROUND(SUMIF(Investionen!A4:A5200,S4889,Investionen!G4:G5200),2)</f>
        <v>0</v>
      </c>
      <c r="BA4889" s="53"/>
      <c r="BB4889" s="53">
        <f>ROUND(SUMIF(Transaktionen!A4:A5200,BA4889,Transaktionen!B4:B5200),8)</f>
        <v>0</v>
      </c>
      <c r="BC4889" s="53">
        <f>ROUND(IFERROR(SUM(BB4889*(VLOOKUP(BA4889,API!1:1048576,13,FALSE))),0),2)</f>
        <v>0</v>
      </c>
    </row>
    <row r="4890" spans="18:55" x14ac:dyDescent="0.25">
      <c r="R4890" s="258"/>
      <c r="U4890">
        <f>ROUND(IFERROR(SUM(T4890*(VLOOKUP(S4890,API!1:1048576,13,FALSE))),0),2)</f>
        <v>0</v>
      </c>
      <c r="V4890">
        <f>ROUND(SUMIF(Investionen!A4:A5200,S4890,Investionen!G4:G5200),2)</f>
        <v>0</v>
      </c>
      <c r="BA4890" s="53"/>
      <c r="BB4890" s="53">
        <f>ROUND(SUMIF(Transaktionen!A4:A5200,BA4890,Transaktionen!B4:B5200),8)</f>
        <v>0</v>
      </c>
      <c r="BC4890" s="53">
        <f>ROUND(IFERROR(SUM(BB4890*(VLOOKUP(BA4890,API!1:1048576,13,FALSE))),0),2)</f>
        <v>0</v>
      </c>
    </row>
    <row r="4891" spans="18:55" x14ac:dyDescent="0.25">
      <c r="R4891" s="258"/>
      <c r="U4891">
        <f>ROUND(IFERROR(SUM(T4891*(VLOOKUP(S4891,API!1:1048576,13,FALSE))),0),2)</f>
        <v>0</v>
      </c>
      <c r="V4891">
        <f>ROUND(SUMIF(Investionen!A4:A5200,S4891,Investionen!G4:G5200),2)</f>
        <v>0</v>
      </c>
      <c r="BA4891" s="53"/>
      <c r="BB4891" s="53">
        <f>ROUND(SUMIF(Transaktionen!A4:A5200,BA4891,Transaktionen!B4:B5200),8)</f>
        <v>0</v>
      </c>
      <c r="BC4891" s="53">
        <f>ROUND(IFERROR(SUM(BB4891*(VLOOKUP(BA4891,API!1:1048576,13,FALSE))),0),2)</f>
        <v>0</v>
      </c>
    </row>
    <row r="4892" spans="18:55" x14ac:dyDescent="0.25">
      <c r="R4892" s="258"/>
      <c r="U4892">
        <f>ROUND(IFERROR(SUM(T4892*(VLOOKUP(S4892,API!1:1048576,13,FALSE))),0),2)</f>
        <v>0</v>
      </c>
      <c r="V4892">
        <f>ROUND(SUMIF(Investionen!A4:A5200,S4892,Investionen!G4:G5200),2)</f>
        <v>0</v>
      </c>
      <c r="BA4892" s="53"/>
      <c r="BB4892" s="53">
        <f>ROUND(SUMIF(Transaktionen!A4:A5200,BA4892,Transaktionen!B4:B5200),8)</f>
        <v>0</v>
      </c>
      <c r="BC4892" s="53">
        <f>ROUND(IFERROR(SUM(BB4892*(VLOOKUP(BA4892,API!1:1048576,13,FALSE))),0),2)</f>
        <v>0</v>
      </c>
    </row>
    <row r="4893" spans="18:55" x14ac:dyDescent="0.25">
      <c r="R4893" s="258"/>
      <c r="U4893">
        <f>ROUND(IFERROR(SUM(T4893*(VLOOKUP(S4893,API!1:1048576,13,FALSE))),0),2)</f>
        <v>0</v>
      </c>
      <c r="V4893">
        <f>ROUND(SUMIF(Investionen!A4:A5200,S4893,Investionen!G4:G5200),2)</f>
        <v>0</v>
      </c>
      <c r="BA4893" s="53"/>
      <c r="BB4893" s="53">
        <f>ROUND(SUMIF(Transaktionen!A4:A5200,BA4893,Transaktionen!B4:B5200),8)</f>
        <v>0</v>
      </c>
      <c r="BC4893" s="53">
        <f>ROUND(IFERROR(SUM(BB4893*(VLOOKUP(BA4893,API!1:1048576,13,FALSE))),0),2)</f>
        <v>0</v>
      </c>
    </row>
    <row r="4894" spans="18:55" x14ac:dyDescent="0.25">
      <c r="R4894" s="258"/>
      <c r="U4894">
        <f>ROUND(IFERROR(SUM(T4894*(VLOOKUP(S4894,API!1:1048576,13,FALSE))),0),2)</f>
        <v>0</v>
      </c>
      <c r="V4894">
        <f>ROUND(SUMIF(Investionen!A4:A5200,S4894,Investionen!G4:G5200),2)</f>
        <v>0</v>
      </c>
      <c r="BA4894" s="53"/>
      <c r="BB4894" s="53">
        <f>ROUND(SUMIF(Transaktionen!A4:A5200,BA4894,Transaktionen!B4:B5200),8)</f>
        <v>0</v>
      </c>
      <c r="BC4894" s="53">
        <f>ROUND(IFERROR(SUM(BB4894*(VLOOKUP(BA4894,API!1:1048576,13,FALSE))),0),2)</f>
        <v>0</v>
      </c>
    </row>
    <row r="4895" spans="18:55" x14ac:dyDescent="0.25">
      <c r="R4895" s="258"/>
      <c r="U4895">
        <f>ROUND(IFERROR(SUM(T4895*(VLOOKUP(S4895,API!1:1048576,13,FALSE))),0),2)</f>
        <v>0</v>
      </c>
      <c r="V4895">
        <f>ROUND(SUMIF(Investionen!A4:A5200,S4895,Investionen!G4:G5200),2)</f>
        <v>0</v>
      </c>
      <c r="BA4895" s="53"/>
      <c r="BB4895" s="53">
        <f>ROUND(SUMIF(Transaktionen!A4:A5200,BA4895,Transaktionen!B4:B5200),8)</f>
        <v>0</v>
      </c>
      <c r="BC4895" s="53">
        <f>ROUND(IFERROR(SUM(BB4895*(VLOOKUP(BA4895,API!1:1048576,13,FALSE))),0),2)</f>
        <v>0</v>
      </c>
    </row>
    <row r="4896" spans="18:55" x14ac:dyDescent="0.25">
      <c r="R4896" s="258"/>
      <c r="U4896">
        <f>ROUND(IFERROR(SUM(T4896*(VLOOKUP(S4896,API!1:1048576,13,FALSE))),0),2)</f>
        <v>0</v>
      </c>
      <c r="V4896">
        <f>ROUND(SUMIF(Investionen!A4:A5200,S4896,Investionen!G4:G5200),2)</f>
        <v>0</v>
      </c>
      <c r="BA4896" s="53"/>
      <c r="BB4896" s="53">
        <f>ROUND(SUMIF(Transaktionen!A4:A5200,BA4896,Transaktionen!B4:B5200),8)</f>
        <v>0</v>
      </c>
      <c r="BC4896" s="53">
        <f>ROUND(IFERROR(SUM(BB4896*(VLOOKUP(BA4896,API!1:1048576,13,FALSE))),0),2)</f>
        <v>0</v>
      </c>
    </row>
    <row r="4897" spans="18:55" x14ac:dyDescent="0.25">
      <c r="R4897" s="258"/>
      <c r="U4897">
        <f>ROUND(IFERROR(SUM(T4897*(VLOOKUP(S4897,API!1:1048576,13,FALSE))),0),2)</f>
        <v>0</v>
      </c>
      <c r="V4897">
        <f>ROUND(SUMIF(Investionen!A4:A5200,S4897,Investionen!G4:G5200),2)</f>
        <v>0</v>
      </c>
      <c r="BA4897" s="53"/>
      <c r="BB4897" s="53">
        <f>ROUND(SUMIF(Transaktionen!A4:A5200,BA4897,Transaktionen!B4:B5200),8)</f>
        <v>0</v>
      </c>
      <c r="BC4897" s="53">
        <f>ROUND(IFERROR(SUM(BB4897*(VLOOKUP(BA4897,API!1:1048576,13,FALSE))),0),2)</f>
        <v>0</v>
      </c>
    </row>
    <row r="4898" spans="18:55" x14ac:dyDescent="0.25">
      <c r="R4898" s="258"/>
      <c r="U4898">
        <f>ROUND(IFERROR(SUM(T4898*(VLOOKUP(S4898,API!1:1048576,13,FALSE))),0),2)</f>
        <v>0</v>
      </c>
      <c r="V4898">
        <f>ROUND(SUMIF(Investionen!A4:A5200,S4898,Investionen!G4:G5200),2)</f>
        <v>0</v>
      </c>
      <c r="BA4898" s="53"/>
      <c r="BB4898" s="53">
        <f>ROUND(SUMIF(Transaktionen!A4:A5200,BA4898,Transaktionen!B4:B5200),8)</f>
        <v>0</v>
      </c>
      <c r="BC4898" s="53">
        <f>ROUND(IFERROR(SUM(BB4898*(VLOOKUP(BA4898,API!1:1048576,13,FALSE))),0),2)</f>
        <v>0</v>
      </c>
    </row>
    <row r="4899" spans="18:55" x14ac:dyDescent="0.25">
      <c r="R4899" s="258"/>
      <c r="U4899">
        <f>ROUND(IFERROR(SUM(T4899*(VLOOKUP(S4899,API!1:1048576,13,FALSE))),0),2)</f>
        <v>0</v>
      </c>
      <c r="V4899">
        <f>ROUND(SUMIF(Investionen!A4:A5200,S4899,Investionen!G4:G5200),2)</f>
        <v>0</v>
      </c>
      <c r="BA4899" s="53"/>
      <c r="BB4899" s="53">
        <f>ROUND(SUMIF(Transaktionen!A4:A5200,BA4899,Transaktionen!B4:B5200),8)</f>
        <v>0</v>
      </c>
      <c r="BC4899" s="53">
        <f>ROUND(IFERROR(SUM(BB4899*(VLOOKUP(BA4899,API!1:1048576,13,FALSE))),0),2)</f>
        <v>0</v>
      </c>
    </row>
    <row r="4900" spans="18:55" x14ac:dyDescent="0.25">
      <c r="R4900" s="258"/>
      <c r="U4900">
        <f>ROUND(IFERROR(SUM(T4900*(VLOOKUP(S4900,API!1:1048576,13,FALSE))),0),2)</f>
        <v>0</v>
      </c>
      <c r="V4900">
        <f>ROUND(SUMIF(Investionen!A4:A5200,S4900,Investionen!G4:G5200),2)</f>
        <v>0</v>
      </c>
      <c r="BA4900" s="53"/>
      <c r="BB4900" s="53">
        <f>ROUND(SUMIF(Transaktionen!A4:A5200,BA4900,Transaktionen!B4:B5200),8)</f>
        <v>0</v>
      </c>
      <c r="BC4900" s="53">
        <f>ROUND(IFERROR(SUM(BB4900*(VLOOKUP(BA4900,API!1:1048576,13,FALSE))),0),2)</f>
        <v>0</v>
      </c>
    </row>
    <row r="4901" spans="18:55" x14ac:dyDescent="0.25">
      <c r="R4901" s="258"/>
      <c r="U4901">
        <f>ROUND(IFERROR(SUM(T4901*(VLOOKUP(S4901,API!1:1048576,13,FALSE))),0),2)</f>
        <v>0</v>
      </c>
      <c r="V4901">
        <f>ROUND(SUMIF(Investionen!A4:A5200,S4901,Investionen!G4:G5200),2)</f>
        <v>0</v>
      </c>
      <c r="BA4901" s="53"/>
      <c r="BB4901" s="53">
        <f>ROUND(SUMIF(Transaktionen!A4:A5200,BA4901,Transaktionen!B4:B5200),8)</f>
        <v>0</v>
      </c>
      <c r="BC4901" s="53">
        <f>ROUND(IFERROR(SUM(BB4901*(VLOOKUP(BA4901,API!1:1048576,13,FALSE))),0),2)</f>
        <v>0</v>
      </c>
    </row>
    <row r="4902" spans="18:55" x14ac:dyDescent="0.25">
      <c r="R4902" s="258"/>
      <c r="U4902">
        <f>ROUND(IFERROR(SUM(T4902*(VLOOKUP(S4902,API!1:1048576,13,FALSE))),0),2)</f>
        <v>0</v>
      </c>
      <c r="V4902">
        <f>ROUND(SUMIF(Investionen!A4:A5200,S4902,Investionen!G4:G5200),2)</f>
        <v>0</v>
      </c>
      <c r="BA4902" s="53"/>
      <c r="BB4902" s="53">
        <f>ROUND(SUMIF(Transaktionen!A4:A5200,BA4902,Transaktionen!B4:B5200),8)</f>
        <v>0</v>
      </c>
      <c r="BC4902" s="53">
        <f>ROUND(IFERROR(SUM(BB4902*(VLOOKUP(BA4902,API!1:1048576,13,FALSE))),0),2)</f>
        <v>0</v>
      </c>
    </row>
    <row r="4903" spans="18:55" x14ac:dyDescent="0.25">
      <c r="R4903" s="258"/>
      <c r="U4903">
        <f>ROUND(IFERROR(SUM(T4903*(VLOOKUP(S4903,API!1:1048576,13,FALSE))),0),2)</f>
        <v>0</v>
      </c>
      <c r="V4903">
        <f>ROUND(SUMIF(Investionen!A4:A5200,S4903,Investionen!G4:G5200),2)</f>
        <v>0</v>
      </c>
      <c r="BA4903" s="53"/>
      <c r="BB4903" s="53">
        <f>ROUND(SUMIF(Transaktionen!A4:A5200,BA4903,Transaktionen!B4:B5200),8)</f>
        <v>0</v>
      </c>
      <c r="BC4903" s="53">
        <f>ROUND(IFERROR(SUM(BB4903*(VLOOKUP(BA4903,API!1:1048576,13,FALSE))),0),2)</f>
        <v>0</v>
      </c>
    </row>
    <row r="4904" spans="18:55" x14ac:dyDescent="0.25">
      <c r="R4904" s="258"/>
      <c r="U4904">
        <f>ROUND(IFERROR(SUM(T4904*(VLOOKUP(S4904,API!1:1048576,13,FALSE))),0),2)</f>
        <v>0</v>
      </c>
      <c r="V4904">
        <f>ROUND(SUMIF(Investionen!A4:A5200,S4904,Investionen!G4:G5200),2)</f>
        <v>0</v>
      </c>
      <c r="BA4904" s="53"/>
      <c r="BB4904" s="53">
        <f>ROUND(SUMIF(Transaktionen!A4:A5200,BA4904,Transaktionen!B4:B5200),8)</f>
        <v>0</v>
      </c>
      <c r="BC4904" s="53">
        <f>ROUND(IFERROR(SUM(BB4904*(VLOOKUP(BA4904,API!1:1048576,13,FALSE))),0),2)</f>
        <v>0</v>
      </c>
    </row>
    <row r="4905" spans="18:55" x14ac:dyDescent="0.25">
      <c r="R4905" s="258"/>
      <c r="U4905">
        <f>ROUND(IFERROR(SUM(T4905*(VLOOKUP(S4905,API!1:1048576,13,FALSE))),0),2)</f>
        <v>0</v>
      </c>
      <c r="V4905">
        <f>ROUND(SUMIF(Investionen!A4:A5200,S4905,Investionen!G4:G5200),2)</f>
        <v>0</v>
      </c>
      <c r="BA4905" s="53"/>
      <c r="BB4905" s="53">
        <f>ROUND(SUMIF(Transaktionen!A4:A5200,BA4905,Transaktionen!B4:B5200),8)</f>
        <v>0</v>
      </c>
      <c r="BC4905" s="53">
        <f>ROUND(IFERROR(SUM(BB4905*(VLOOKUP(BA4905,API!1:1048576,13,FALSE))),0),2)</f>
        <v>0</v>
      </c>
    </row>
    <row r="4906" spans="18:55" x14ac:dyDescent="0.25">
      <c r="R4906" s="258"/>
      <c r="U4906">
        <f>ROUND(IFERROR(SUM(T4906*(VLOOKUP(S4906,API!1:1048576,13,FALSE))),0),2)</f>
        <v>0</v>
      </c>
      <c r="V4906">
        <f>ROUND(SUMIF(Investionen!A4:A5200,S4906,Investionen!G4:G5200),2)</f>
        <v>0</v>
      </c>
      <c r="BA4906" s="53"/>
      <c r="BB4906" s="53">
        <f>ROUND(SUMIF(Transaktionen!A4:A5200,BA4906,Transaktionen!B4:B5200),8)</f>
        <v>0</v>
      </c>
      <c r="BC4906" s="53">
        <f>ROUND(IFERROR(SUM(BB4906*(VLOOKUP(BA4906,API!1:1048576,13,FALSE))),0),2)</f>
        <v>0</v>
      </c>
    </row>
    <row r="4907" spans="18:55" x14ac:dyDescent="0.25">
      <c r="R4907" s="258"/>
      <c r="U4907">
        <f>ROUND(IFERROR(SUM(T4907*(VLOOKUP(S4907,API!1:1048576,13,FALSE))),0),2)</f>
        <v>0</v>
      </c>
      <c r="V4907">
        <f>ROUND(SUMIF(Investionen!A4:A5200,S4907,Investionen!G4:G5200),2)</f>
        <v>0</v>
      </c>
      <c r="BA4907" s="53"/>
      <c r="BB4907" s="53">
        <f>ROUND(SUMIF(Transaktionen!A4:A5200,BA4907,Transaktionen!B4:B5200),8)</f>
        <v>0</v>
      </c>
      <c r="BC4907" s="53">
        <f>ROUND(IFERROR(SUM(BB4907*(VLOOKUP(BA4907,API!1:1048576,13,FALSE))),0),2)</f>
        <v>0</v>
      </c>
    </row>
    <row r="4908" spans="18:55" x14ac:dyDescent="0.25">
      <c r="R4908" s="258"/>
      <c r="U4908">
        <f>ROUND(IFERROR(SUM(T4908*(VLOOKUP(S4908,API!1:1048576,13,FALSE))),0),2)</f>
        <v>0</v>
      </c>
      <c r="V4908">
        <f>ROUND(SUMIF(Investionen!A4:A5200,S4908,Investionen!G4:G5200),2)</f>
        <v>0</v>
      </c>
      <c r="BA4908" s="53"/>
      <c r="BB4908" s="53">
        <f>ROUND(SUMIF(Transaktionen!A4:A5200,BA4908,Transaktionen!B4:B5200),8)</f>
        <v>0</v>
      </c>
      <c r="BC4908" s="53">
        <f>ROUND(IFERROR(SUM(BB4908*(VLOOKUP(BA4908,API!1:1048576,13,FALSE))),0),2)</f>
        <v>0</v>
      </c>
    </row>
    <row r="4909" spans="18:55" x14ac:dyDescent="0.25">
      <c r="R4909" s="258"/>
      <c r="U4909">
        <f>ROUND(IFERROR(SUM(T4909*(VLOOKUP(S4909,API!1:1048576,13,FALSE))),0),2)</f>
        <v>0</v>
      </c>
      <c r="V4909">
        <f>ROUND(SUMIF(Investionen!A4:A5200,S4909,Investionen!G4:G5200),2)</f>
        <v>0</v>
      </c>
      <c r="BA4909" s="53"/>
      <c r="BB4909" s="53">
        <f>ROUND(SUMIF(Transaktionen!A4:A5200,BA4909,Transaktionen!B4:B5200),8)</f>
        <v>0</v>
      </c>
      <c r="BC4909" s="53">
        <f>ROUND(IFERROR(SUM(BB4909*(VLOOKUP(BA4909,API!1:1048576,13,FALSE))),0),2)</f>
        <v>0</v>
      </c>
    </row>
    <row r="4910" spans="18:55" x14ac:dyDescent="0.25">
      <c r="R4910" s="258"/>
      <c r="U4910">
        <f>ROUND(IFERROR(SUM(T4910*(VLOOKUP(S4910,API!1:1048576,13,FALSE))),0),2)</f>
        <v>0</v>
      </c>
      <c r="V4910">
        <f>ROUND(SUMIF(Investionen!A4:A5200,S4910,Investionen!G4:G5200),2)</f>
        <v>0</v>
      </c>
      <c r="BA4910" s="53"/>
      <c r="BB4910" s="53">
        <f>ROUND(SUMIF(Transaktionen!A4:A5200,BA4910,Transaktionen!B4:B5200),8)</f>
        <v>0</v>
      </c>
      <c r="BC4910" s="53">
        <f>ROUND(IFERROR(SUM(BB4910*(VLOOKUP(BA4910,API!1:1048576,13,FALSE))),0),2)</f>
        <v>0</v>
      </c>
    </row>
    <row r="4911" spans="18:55" x14ac:dyDescent="0.25">
      <c r="R4911" s="258"/>
      <c r="U4911">
        <f>ROUND(IFERROR(SUM(T4911*(VLOOKUP(S4911,API!1:1048576,13,FALSE))),0),2)</f>
        <v>0</v>
      </c>
      <c r="V4911">
        <f>ROUND(SUMIF(Investionen!A4:A5200,S4911,Investionen!G4:G5200),2)</f>
        <v>0</v>
      </c>
      <c r="BA4911" s="53"/>
      <c r="BB4911" s="53">
        <f>ROUND(SUMIF(Transaktionen!A4:A5200,BA4911,Transaktionen!B4:B5200),8)</f>
        <v>0</v>
      </c>
      <c r="BC4911" s="53">
        <f>ROUND(IFERROR(SUM(BB4911*(VLOOKUP(BA4911,API!1:1048576,13,FALSE))),0),2)</f>
        <v>0</v>
      </c>
    </row>
    <row r="4912" spans="18:55" x14ac:dyDescent="0.25">
      <c r="R4912" s="258"/>
      <c r="U4912">
        <f>ROUND(IFERROR(SUM(T4912*(VLOOKUP(S4912,API!1:1048576,13,FALSE))),0),2)</f>
        <v>0</v>
      </c>
      <c r="V4912">
        <f>ROUND(SUMIF(Investionen!A4:A5200,S4912,Investionen!G4:G5200),2)</f>
        <v>0</v>
      </c>
      <c r="BA4912" s="53"/>
      <c r="BB4912" s="53">
        <f>ROUND(SUMIF(Transaktionen!A4:A5200,BA4912,Transaktionen!B4:B5200),8)</f>
        <v>0</v>
      </c>
      <c r="BC4912" s="53">
        <f>ROUND(IFERROR(SUM(BB4912*(VLOOKUP(BA4912,API!1:1048576,13,FALSE))),0),2)</f>
        <v>0</v>
      </c>
    </row>
    <row r="4913" spans="18:55" x14ac:dyDescent="0.25">
      <c r="R4913" s="258"/>
      <c r="U4913">
        <f>ROUND(IFERROR(SUM(T4913*(VLOOKUP(S4913,API!1:1048576,13,FALSE))),0),2)</f>
        <v>0</v>
      </c>
      <c r="V4913">
        <f>ROUND(SUMIF(Investionen!A4:A5200,S4913,Investionen!G4:G5200),2)</f>
        <v>0</v>
      </c>
      <c r="BA4913" s="53"/>
      <c r="BB4913" s="53">
        <f>ROUND(SUMIF(Transaktionen!A4:A5200,BA4913,Transaktionen!B4:B5200),8)</f>
        <v>0</v>
      </c>
      <c r="BC4913" s="53">
        <f>ROUND(IFERROR(SUM(BB4913*(VLOOKUP(BA4913,API!1:1048576,13,FALSE))),0),2)</f>
        <v>0</v>
      </c>
    </row>
    <row r="4914" spans="18:55" x14ac:dyDescent="0.25">
      <c r="R4914" s="258"/>
      <c r="U4914">
        <f>ROUND(IFERROR(SUM(T4914*(VLOOKUP(S4914,API!1:1048576,13,FALSE))),0),2)</f>
        <v>0</v>
      </c>
      <c r="V4914">
        <f>ROUND(SUMIF(Investionen!A4:A5200,S4914,Investionen!G4:G5200),2)</f>
        <v>0</v>
      </c>
      <c r="BA4914" s="53"/>
      <c r="BB4914" s="53">
        <f>ROUND(SUMIF(Transaktionen!A4:A5200,BA4914,Transaktionen!B4:B5200),8)</f>
        <v>0</v>
      </c>
      <c r="BC4914" s="53">
        <f>ROUND(IFERROR(SUM(BB4914*(VLOOKUP(BA4914,API!1:1048576,13,FALSE))),0),2)</f>
        <v>0</v>
      </c>
    </row>
    <row r="4915" spans="18:55" x14ac:dyDescent="0.25">
      <c r="R4915" s="258"/>
      <c r="U4915">
        <f>ROUND(IFERROR(SUM(T4915*(VLOOKUP(S4915,API!1:1048576,13,FALSE))),0),2)</f>
        <v>0</v>
      </c>
      <c r="V4915">
        <f>ROUND(SUMIF(Investionen!A4:A5200,S4915,Investionen!G4:G5200),2)</f>
        <v>0</v>
      </c>
      <c r="BA4915" s="53"/>
      <c r="BB4915" s="53">
        <f>ROUND(SUMIF(Transaktionen!A4:A5200,BA4915,Transaktionen!B4:B5200),8)</f>
        <v>0</v>
      </c>
      <c r="BC4915" s="53">
        <f>ROUND(IFERROR(SUM(BB4915*(VLOOKUP(BA4915,API!1:1048576,13,FALSE))),0),2)</f>
        <v>0</v>
      </c>
    </row>
    <row r="4916" spans="18:55" x14ac:dyDescent="0.25">
      <c r="R4916" s="258"/>
      <c r="U4916">
        <f>ROUND(IFERROR(SUM(T4916*(VLOOKUP(S4916,API!1:1048576,13,FALSE))),0),2)</f>
        <v>0</v>
      </c>
      <c r="V4916">
        <f>ROUND(SUMIF(Investionen!A4:A5200,S4916,Investionen!G4:G5200),2)</f>
        <v>0</v>
      </c>
      <c r="BA4916" s="53"/>
      <c r="BB4916" s="53">
        <f>ROUND(SUMIF(Transaktionen!A4:A5200,BA4916,Transaktionen!B4:B5200),8)</f>
        <v>0</v>
      </c>
      <c r="BC4916" s="53">
        <f>ROUND(IFERROR(SUM(BB4916*(VLOOKUP(BA4916,API!1:1048576,13,FALSE))),0),2)</f>
        <v>0</v>
      </c>
    </row>
    <row r="4917" spans="18:55" x14ac:dyDescent="0.25">
      <c r="R4917" s="258"/>
      <c r="U4917">
        <f>ROUND(IFERROR(SUM(T4917*(VLOOKUP(S4917,API!1:1048576,13,FALSE))),0),2)</f>
        <v>0</v>
      </c>
      <c r="V4917">
        <f>ROUND(SUMIF(Investionen!A4:A5200,S4917,Investionen!G4:G5200),2)</f>
        <v>0</v>
      </c>
      <c r="BA4917" s="53"/>
      <c r="BB4917" s="53">
        <f>ROUND(SUMIF(Transaktionen!A4:A5200,BA4917,Transaktionen!B4:B5200),8)</f>
        <v>0</v>
      </c>
      <c r="BC4917" s="53">
        <f>ROUND(IFERROR(SUM(BB4917*(VLOOKUP(BA4917,API!1:1048576,13,FALSE))),0),2)</f>
        <v>0</v>
      </c>
    </row>
    <row r="4918" spans="18:55" x14ac:dyDescent="0.25">
      <c r="R4918" s="258"/>
      <c r="U4918">
        <f>ROUND(IFERROR(SUM(T4918*(VLOOKUP(S4918,API!1:1048576,13,FALSE))),0),2)</f>
        <v>0</v>
      </c>
      <c r="V4918">
        <f>ROUND(SUMIF(Investionen!A4:A5200,S4918,Investionen!G4:G5200),2)</f>
        <v>0</v>
      </c>
      <c r="BA4918" s="53"/>
      <c r="BB4918" s="53">
        <f>ROUND(SUMIF(Transaktionen!A4:A5200,BA4918,Transaktionen!B4:B5200),8)</f>
        <v>0</v>
      </c>
      <c r="BC4918" s="53">
        <f>ROUND(IFERROR(SUM(BB4918*(VLOOKUP(BA4918,API!1:1048576,13,FALSE))),0),2)</f>
        <v>0</v>
      </c>
    </row>
    <row r="4919" spans="18:55" x14ac:dyDescent="0.25">
      <c r="R4919" s="258"/>
      <c r="U4919">
        <f>ROUND(IFERROR(SUM(T4919*(VLOOKUP(S4919,API!1:1048576,13,FALSE))),0),2)</f>
        <v>0</v>
      </c>
      <c r="V4919">
        <f>ROUND(SUMIF(Investionen!A4:A5200,S4919,Investionen!G4:G5200),2)</f>
        <v>0</v>
      </c>
      <c r="BA4919" s="53"/>
      <c r="BB4919" s="53">
        <f>ROUND(SUMIF(Transaktionen!A4:A5200,BA4919,Transaktionen!B4:B5200),8)</f>
        <v>0</v>
      </c>
      <c r="BC4919" s="53">
        <f>ROUND(IFERROR(SUM(BB4919*(VLOOKUP(BA4919,API!1:1048576,13,FALSE))),0),2)</f>
        <v>0</v>
      </c>
    </row>
    <row r="4920" spans="18:55" x14ac:dyDescent="0.25">
      <c r="R4920" s="258"/>
      <c r="U4920">
        <f>ROUND(IFERROR(SUM(T4920*(VLOOKUP(S4920,API!1:1048576,13,FALSE))),0),2)</f>
        <v>0</v>
      </c>
      <c r="V4920">
        <f>ROUND(SUMIF(Investionen!A4:A5200,S4920,Investionen!G4:G5200),2)</f>
        <v>0</v>
      </c>
      <c r="BA4920" s="53"/>
      <c r="BB4920" s="53">
        <f>ROUND(SUMIF(Transaktionen!A4:A5200,BA4920,Transaktionen!B4:B5200),8)</f>
        <v>0</v>
      </c>
      <c r="BC4920" s="53">
        <f>ROUND(IFERROR(SUM(BB4920*(VLOOKUP(BA4920,API!1:1048576,13,FALSE))),0),2)</f>
        <v>0</v>
      </c>
    </row>
    <row r="4921" spans="18:55" x14ac:dyDescent="0.25">
      <c r="R4921" s="258"/>
      <c r="U4921">
        <f>ROUND(IFERROR(SUM(T4921*(VLOOKUP(S4921,API!1:1048576,13,FALSE))),0),2)</f>
        <v>0</v>
      </c>
      <c r="V4921">
        <f>ROUND(SUMIF(Investionen!A4:A5200,S4921,Investionen!G4:G5200),2)</f>
        <v>0</v>
      </c>
      <c r="BA4921" s="53"/>
      <c r="BB4921" s="53">
        <f>ROUND(SUMIF(Transaktionen!A4:A5200,BA4921,Transaktionen!B4:B5200),8)</f>
        <v>0</v>
      </c>
      <c r="BC4921" s="53">
        <f>ROUND(IFERROR(SUM(BB4921*(VLOOKUP(BA4921,API!1:1048576,13,FALSE))),0),2)</f>
        <v>0</v>
      </c>
    </row>
    <row r="4922" spans="18:55" x14ac:dyDescent="0.25">
      <c r="R4922" s="258"/>
      <c r="U4922">
        <f>ROUND(IFERROR(SUM(T4922*(VLOOKUP(S4922,API!1:1048576,13,FALSE))),0),2)</f>
        <v>0</v>
      </c>
      <c r="V4922">
        <f>ROUND(SUMIF(Investionen!A4:A5200,S4922,Investionen!G4:G5200),2)</f>
        <v>0</v>
      </c>
      <c r="BA4922" s="53"/>
      <c r="BB4922" s="53">
        <f>ROUND(SUMIF(Transaktionen!A4:A5200,BA4922,Transaktionen!B4:B5200),8)</f>
        <v>0</v>
      </c>
      <c r="BC4922" s="53">
        <f>ROUND(IFERROR(SUM(BB4922*(VLOOKUP(BA4922,API!1:1048576,13,FALSE))),0),2)</f>
        <v>0</v>
      </c>
    </row>
    <row r="4923" spans="18:55" x14ac:dyDescent="0.25">
      <c r="R4923" s="258"/>
      <c r="U4923">
        <f>ROUND(IFERROR(SUM(T4923*(VLOOKUP(S4923,API!1:1048576,13,FALSE))),0),2)</f>
        <v>0</v>
      </c>
      <c r="V4923">
        <f>ROUND(SUMIF(Investionen!A4:A5200,S4923,Investionen!G4:G5200),2)</f>
        <v>0</v>
      </c>
      <c r="BA4923" s="53"/>
      <c r="BB4923" s="53">
        <f>ROUND(SUMIF(Transaktionen!A4:A5200,BA4923,Transaktionen!B4:B5200),8)</f>
        <v>0</v>
      </c>
      <c r="BC4923" s="53">
        <f>ROUND(IFERROR(SUM(BB4923*(VLOOKUP(BA4923,API!1:1048576,13,FALSE))),0),2)</f>
        <v>0</v>
      </c>
    </row>
    <row r="4924" spans="18:55" x14ac:dyDescent="0.25">
      <c r="R4924" s="258"/>
      <c r="U4924">
        <f>ROUND(IFERROR(SUM(T4924*(VLOOKUP(S4924,API!1:1048576,13,FALSE))),0),2)</f>
        <v>0</v>
      </c>
      <c r="V4924">
        <f>ROUND(SUMIF(Investionen!A4:A5200,S4924,Investionen!G4:G5200),2)</f>
        <v>0</v>
      </c>
      <c r="BA4924" s="53"/>
      <c r="BB4924" s="53">
        <f>ROUND(SUMIF(Transaktionen!A4:A5200,BA4924,Transaktionen!B4:B5200),8)</f>
        <v>0</v>
      </c>
      <c r="BC4924" s="53">
        <f>ROUND(IFERROR(SUM(BB4924*(VLOOKUP(BA4924,API!1:1048576,13,FALSE))),0),2)</f>
        <v>0</v>
      </c>
    </row>
    <row r="4925" spans="18:55" x14ac:dyDescent="0.25">
      <c r="R4925" s="258"/>
      <c r="U4925">
        <f>ROUND(IFERROR(SUM(T4925*(VLOOKUP(S4925,API!1:1048576,13,FALSE))),0),2)</f>
        <v>0</v>
      </c>
      <c r="V4925">
        <f>ROUND(SUMIF(Investionen!A4:A5200,S4925,Investionen!G4:G5200),2)</f>
        <v>0</v>
      </c>
      <c r="BA4925" s="53"/>
      <c r="BB4925" s="53">
        <f>ROUND(SUMIF(Transaktionen!A4:A5200,BA4925,Transaktionen!B4:B5200),8)</f>
        <v>0</v>
      </c>
      <c r="BC4925" s="53">
        <f>ROUND(IFERROR(SUM(BB4925*(VLOOKUP(BA4925,API!1:1048576,13,FALSE))),0),2)</f>
        <v>0</v>
      </c>
    </row>
    <row r="4926" spans="18:55" x14ac:dyDescent="0.25">
      <c r="R4926" s="258"/>
      <c r="U4926">
        <f>ROUND(IFERROR(SUM(T4926*(VLOOKUP(S4926,API!1:1048576,13,FALSE))),0),2)</f>
        <v>0</v>
      </c>
      <c r="V4926">
        <f>ROUND(SUMIF(Investionen!A4:A5200,S4926,Investionen!G4:G5200),2)</f>
        <v>0</v>
      </c>
      <c r="BA4926" s="53"/>
      <c r="BB4926" s="53">
        <f>ROUND(SUMIF(Transaktionen!A4:A5200,BA4926,Transaktionen!B4:B5200),8)</f>
        <v>0</v>
      </c>
      <c r="BC4926" s="53">
        <f>ROUND(IFERROR(SUM(BB4926*(VLOOKUP(BA4926,API!1:1048576,13,FALSE))),0),2)</f>
        <v>0</v>
      </c>
    </row>
    <row r="4927" spans="18:55" x14ac:dyDescent="0.25">
      <c r="R4927" s="258"/>
      <c r="U4927">
        <f>ROUND(IFERROR(SUM(T4927*(VLOOKUP(S4927,API!1:1048576,13,FALSE))),0),2)</f>
        <v>0</v>
      </c>
      <c r="V4927">
        <f>ROUND(SUMIF(Investionen!A4:A5200,S4927,Investionen!G4:G5200),2)</f>
        <v>0</v>
      </c>
      <c r="BA4927" s="53"/>
      <c r="BB4927" s="53">
        <f>ROUND(SUMIF(Transaktionen!A4:A5200,BA4927,Transaktionen!B4:B5200),8)</f>
        <v>0</v>
      </c>
      <c r="BC4927" s="53">
        <f>ROUND(IFERROR(SUM(BB4927*(VLOOKUP(BA4927,API!1:1048576,13,FALSE))),0),2)</f>
        <v>0</v>
      </c>
    </row>
    <row r="4928" spans="18:55" x14ac:dyDescent="0.25">
      <c r="R4928" s="258"/>
      <c r="U4928">
        <f>ROUND(IFERROR(SUM(T4928*(VLOOKUP(S4928,API!1:1048576,13,FALSE))),0),2)</f>
        <v>0</v>
      </c>
      <c r="V4928">
        <f>ROUND(SUMIF(Investionen!A4:A5200,S4928,Investionen!G4:G5200),2)</f>
        <v>0</v>
      </c>
      <c r="BA4928" s="53"/>
      <c r="BB4928" s="53">
        <f>ROUND(SUMIF(Transaktionen!A4:A5200,BA4928,Transaktionen!B4:B5200),8)</f>
        <v>0</v>
      </c>
      <c r="BC4928" s="53">
        <f>ROUND(IFERROR(SUM(BB4928*(VLOOKUP(BA4928,API!1:1048576,13,FALSE))),0),2)</f>
        <v>0</v>
      </c>
    </row>
    <row r="4929" spans="18:55" x14ac:dyDescent="0.25">
      <c r="R4929" s="258"/>
      <c r="U4929">
        <f>ROUND(IFERROR(SUM(T4929*(VLOOKUP(S4929,API!1:1048576,13,FALSE))),0),2)</f>
        <v>0</v>
      </c>
      <c r="V4929">
        <f>ROUND(SUMIF(Investionen!A4:A5200,S4929,Investionen!G4:G5200),2)</f>
        <v>0</v>
      </c>
      <c r="BA4929" s="53"/>
      <c r="BB4929" s="53">
        <f>ROUND(SUMIF(Transaktionen!A4:A5200,BA4929,Transaktionen!B4:B5200),8)</f>
        <v>0</v>
      </c>
      <c r="BC4929" s="53">
        <f>ROUND(IFERROR(SUM(BB4929*(VLOOKUP(BA4929,API!1:1048576,13,FALSE))),0),2)</f>
        <v>0</v>
      </c>
    </row>
    <row r="4930" spans="18:55" x14ac:dyDescent="0.25">
      <c r="R4930" s="258"/>
      <c r="U4930">
        <f>ROUND(IFERROR(SUM(T4930*(VLOOKUP(S4930,API!1:1048576,13,FALSE))),0),2)</f>
        <v>0</v>
      </c>
      <c r="V4930">
        <f>ROUND(SUMIF(Investionen!A4:A5200,S4930,Investionen!G4:G5200),2)</f>
        <v>0</v>
      </c>
      <c r="BA4930" s="53"/>
      <c r="BB4930" s="53">
        <f>ROUND(SUMIF(Transaktionen!A4:A5200,BA4930,Transaktionen!B4:B5200),8)</f>
        <v>0</v>
      </c>
      <c r="BC4930" s="53">
        <f>ROUND(IFERROR(SUM(BB4930*(VLOOKUP(BA4930,API!1:1048576,13,FALSE))),0),2)</f>
        <v>0</v>
      </c>
    </row>
    <row r="4931" spans="18:55" x14ac:dyDescent="0.25">
      <c r="R4931" s="258"/>
      <c r="U4931">
        <f>ROUND(IFERROR(SUM(T4931*(VLOOKUP(S4931,API!1:1048576,13,FALSE))),0),2)</f>
        <v>0</v>
      </c>
      <c r="V4931">
        <f>ROUND(SUMIF(Investionen!A4:A5200,S4931,Investionen!G4:G5200),2)</f>
        <v>0</v>
      </c>
      <c r="BA4931" s="53"/>
      <c r="BB4931" s="53">
        <f>ROUND(SUMIF(Transaktionen!A4:A5200,BA4931,Transaktionen!B4:B5200),8)</f>
        <v>0</v>
      </c>
      <c r="BC4931" s="53">
        <f>ROUND(IFERROR(SUM(BB4931*(VLOOKUP(BA4931,API!1:1048576,13,FALSE))),0),2)</f>
        <v>0</v>
      </c>
    </row>
    <row r="4932" spans="18:55" x14ac:dyDescent="0.25">
      <c r="R4932" s="258"/>
      <c r="U4932">
        <f>ROUND(IFERROR(SUM(T4932*(VLOOKUP(S4932,API!1:1048576,13,FALSE))),0),2)</f>
        <v>0</v>
      </c>
      <c r="V4932">
        <f>ROUND(SUMIF(Investionen!A4:A5200,S4932,Investionen!G4:G5200),2)</f>
        <v>0</v>
      </c>
      <c r="BA4932" s="53"/>
      <c r="BB4932" s="53">
        <f>ROUND(SUMIF(Transaktionen!A4:A5200,BA4932,Transaktionen!B4:B5200),8)</f>
        <v>0</v>
      </c>
      <c r="BC4932" s="53">
        <f>ROUND(IFERROR(SUM(BB4932*(VLOOKUP(BA4932,API!1:1048576,13,FALSE))),0),2)</f>
        <v>0</v>
      </c>
    </row>
    <row r="4933" spans="18:55" x14ac:dyDescent="0.25">
      <c r="R4933" s="258"/>
      <c r="U4933">
        <f>ROUND(IFERROR(SUM(T4933*(VLOOKUP(S4933,API!1:1048576,13,FALSE))),0),2)</f>
        <v>0</v>
      </c>
      <c r="V4933">
        <f>ROUND(SUMIF(Investionen!A4:A5200,S4933,Investionen!G4:G5200),2)</f>
        <v>0</v>
      </c>
      <c r="BA4933" s="53"/>
      <c r="BB4933" s="53">
        <f>ROUND(SUMIF(Transaktionen!A4:A5200,BA4933,Transaktionen!B4:B5200),8)</f>
        <v>0</v>
      </c>
      <c r="BC4933" s="53">
        <f>ROUND(IFERROR(SUM(BB4933*(VLOOKUP(BA4933,API!1:1048576,13,FALSE))),0),2)</f>
        <v>0</v>
      </c>
    </row>
    <row r="4934" spans="18:55" x14ac:dyDescent="0.25">
      <c r="R4934" s="258"/>
      <c r="U4934">
        <f>ROUND(IFERROR(SUM(T4934*(VLOOKUP(S4934,API!1:1048576,13,FALSE))),0),2)</f>
        <v>0</v>
      </c>
      <c r="V4934">
        <f>ROUND(SUMIF(Investionen!A4:A5200,S4934,Investionen!G4:G5200),2)</f>
        <v>0</v>
      </c>
      <c r="BA4934" s="53"/>
      <c r="BB4934" s="53">
        <f>ROUND(SUMIF(Transaktionen!A4:A5200,BA4934,Transaktionen!B4:B5200),8)</f>
        <v>0</v>
      </c>
      <c r="BC4934" s="53">
        <f>ROUND(IFERROR(SUM(BB4934*(VLOOKUP(BA4934,API!1:1048576,13,FALSE))),0),2)</f>
        <v>0</v>
      </c>
    </row>
    <row r="4935" spans="18:55" x14ac:dyDescent="0.25">
      <c r="R4935" s="258"/>
      <c r="U4935">
        <f>ROUND(IFERROR(SUM(T4935*(VLOOKUP(S4935,API!1:1048576,13,FALSE))),0),2)</f>
        <v>0</v>
      </c>
      <c r="V4935">
        <f>ROUND(SUMIF(Investionen!A4:A5200,S4935,Investionen!G4:G5200),2)</f>
        <v>0</v>
      </c>
      <c r="BA4935" s="53"/>
      <c r="BB4935" s="53">
        <f>ROUND(SUMIF(Transaktionen!A4:A5200,BA4935,Transaktionen!B4:B5200),8)</f>
        <v>0</v>
      </c>
      <c r="BC4935" s="53">
        <f>ROUND(IFERROR(SUM(BB4935*(VLOOKUP(BA4935,API!1:1048576,13,FALSE))),0),2)</f>
        <v>0</v>
      </c>
    </row>
    <row r="4936" spans="18:55" x14ac:dyDescent="0.25">
      <c r="R4936" s="258"/>
      <c r="U4936">
        <f>ROUND(IFERROR(SUM(T4936*(VLOOKUP(S4936,API!1:1048576,13,FALSE))),0),2)</f>
        <v>0</v>
      </c>
      <c r="V4936">
        <f>ROUND(SUMIF(Investionen!A4:A5200,S4936,Investionen!G4:G5200),2)</f>
        <v>0</v>
      </c>
      <c r="BA4936" s="53"/>
      <c r="BB4936" s="53">
        <f>ROUND(SUMIF(Transaktionen!A4:A5200,BA4936,Transaktionen!B4:B5200),8)</f>
        <v>0</v>
      </c>
      <c r="BC4936" s="53">
        <f>ROUND(IFERROR(SUM(BB4936*(VLOOKUP(BA4936,API!1:1048576,13,FALSE))),0),2)</f>
        <v>0</v>
      </c>
    </row>
    <row r="4937" spans="18:55" x14ac:dyDescent="0.25">
      <c r="R4937" s="258"/>
      <c r="U4937">
        <f>ROUND(IFERROR(SUM(T4937*(VLOOKUP(S4937,API!1:1048576,13,FALSE))),0),2)</f>
        <v>0</v>
      </c>
      <c r="V4937">
        <f>ROUND(SUMIF(Investionen!A4:A5200,S4937,Investionen!G4:G5200),2)</f>
        <v>0</v>
      </c>
      <c r="BA4937" s="53"/>
      <c r="BB4937" s="53">
        <f>ROUND(SUMIF(Transaktionen!A4:A5200,BA4937,Transaktionen!B4:B5200),8)</f>
        <v>0</v>
      </c>
      <c r="BC4937" s="53">
        <f>ROUND(IFERROR(SUM(BB4937*(VLOOKUP(BA4937,API!1:1048576,13,FALSE))),0),2)</f>
        <v>0</v>
      </c>
    </row>
    <row r="4938" spans="18:55" x14ac:dyDescent="0.25">
      <c r="R4938" s="258"/>
      <c r="U4938">
        <f>ROUND(IFERROR(SUM(T4938*(VLOOKUP(S4938,API!1:1048576,13,FALSE))),0),2)</f>
        <v>0</v>
      </c>
      <c r="V4938">
        <f>ROUND(SUMIF(Investionen!A4:A5200,S4938,Investionen!G4:G5200),2)</f>
        <v>0</v>
      </c>
      <c r="BA4938" s="53"/>
      <c r="BB4938" s="53">
        <f>ROUND(SUMIF(Transaktionen!A4:A5200,BA4938,Transaktionen!B4:B5200),8)</f>
        <v>0</v>
      </c>
      <c r="BC4938" s="53">
        <f>ROUND(IFERROR(SUM(BB4938*(VLOOKUP(BA4938,API!1:1048576,13,FALSE))),0),2)</f>
        <v>0</v>
      </c>
    </row>
    <row r="4939" spans="18:55" x14ac:dyDescent="0.25">
      <c r="R4939" s="258"/>
      <c r="U4939">
        <f>ROUND(IFERROR(SUM(T4939*(VLOOKUP(S4939,API!1:1048576,13,FALSE))),0),2)</f>
        <v>0</v>
      </c>
      <c r="V4939">
        <f>ROUND(SUMIF(Investionen!A4:A5200,S4939,Investionen!G4:G5200),2)</f>
        <v>0</v>
      </c>
      <c r="BA4939" s="53"/>
      <c r="BB4939" s="53">
        <f>ROUND(SUMIF(Transaktionen!A4:A5200,BA4939,Transaktionen!B4:B5200),8)</f>
        <v>0</v>
      </c>
      <c r="BC4939" s="53">
        <f>ROUND(IFERROR(SUM(BB4939*(VLOOKUP(BA4939,API!1:1048576,13,FALSE))),0),2)</f>
        <v>0</v>
      </c>
    </row>
    <row r="4940" spans="18:55" x14ac:dyDescent="0.25">
      <c r="R4940" s="258"/>
      <c r="U4940">
        <f>ROUND(IFERROR(SUM(T4940*(VLOOKUP(S4940,API!1:1048576,13,FALSE))),0),2)</f>
        <v>0</v>
      </c>
      <c r="V4940">
        <f>ROUND(SUMIF(Investionen!A4:A5200,S4940,Investionen!G4:G5200),2)</f>
        <v>0</v>
      </c>
      <c r="BA4940" s="53"/>
      <c r="BB4940" s="53">
        <f>ROUND(SUMIF(Transaktionen!A4:A5200,BA4940,Transaktionen!B4:B5200),8)</f>
        <v>0</v>
      </c>
      <c r="BC4940" s="53">
        <f>ROUND(IFERROR(SUM(BB4940*(VLOOKUP(BA4940,API!1:1048576,13,FALSE))),0),2)</f>
        <v>0</v>
      </c>
    </row>
    <row r="4941" spans="18:55" x14ac:dyDescent="0.25">
      <c r="R4941" s="258"/>
      <c r="U4941">
        <f>ROUND(IFERROR(SUM(T4941*(VLOOKUP(S4941,API!1:1048576,13,FALSE))),0),2)</f>
        <v>0</v>
      </c>
      <c r="V4941">
        <f>ROUND(SUMIF(Investionen!A4:A5200,S4941,Investionen!G4:G5200),2)</f>
        <v>0</v>
      </c>
      <c r="BA4941" s="53"/>
      <c r="BB4941" s="53">
        <f>ROUND(SUMIF(Transaktionen!A4:A5200,BA4941,Transaktionen!B4:B5200),8)</f>
        <v>0</v>
      </c>
      <c r="BC4941" s="53">
        <f>ROUND(IFERROR(SUM(BB4941*(VLOOKUP(BA4941,API!1:1048576,13,FALSE))),0),2)</f>
        <v>0</v>
      </c>
    </row>
    <row r="4942" spans="18:55" x14ac:dyDescent="0.25">
      <c r="R4942" s="258"/>
      <c r="U4942">
        <f>ROUND(IFERROR(SUM(T4942*(VLOOKUP(S4942,API!1:1048576,13,FALSE))),0),2)</f>
        <v>0</v>
      </c>
      <c r="V4942">
        <f>ROUND(SUMIF(Investionen!A4:A5200,S4942,Investionen!G4:G5200),2)</f>
        <v>0</v>
      </c>
      <c r="BA4942" s="53"/>
      <c r="BB4942" s="53">
        <f>ROUND(SUMIF(Transaktionen!A4:A5200,BA4942,Transaktionen!B4:B5200),8)</f>
        <v>0</v>
      </c>
      <c r="BC4942" s="53">
        <f>ROUND(IFERROR(SUM(BB4942*(VLOOKUP(BA4942,API!1:1048576,13,FALSE))),0),2)</f>
        <v>0</v>
      </c>
    </row>
    <row r="4943" spans="18:55" x14ac:dyDescent="0.25">
      <c r="R4943" s="258"/>
      <c r="U4943">
        <f>ROUND(IFERROR(SUM(T4943*(VLOOKUP(S4943,API!1:1048576,13,FALSE))),0),2)</f>
        <v>0</v>
      </c>
      <c r="V4943">
        <f>ROUND(SUMIF(Investionen!A4:A5200,S4943,Investionen!G4:G5200),2)</f>
        <v>0</v>
      </c>
      <c r="BA4943" s="53"/>
      <c r="BB4943" s="53">
        <f>ROUND(SUMIF(Transaktionen!A4:A5200,BA4943,Transaktionen!B4:B5200),8)</f>
        <v>0</v>
      </c>
      <c r="BC4943" s="53">
        <f>ROUND(IFERROR(SUM(BB4943*(VLOOKUP(BA4943,API!1:1048576,13,FALSE))),0),2)</f>
        <v>0</v>
      </c>
    </row>
    <row r="4944" spans="18:55" x14ac:dyDescent="0.25">
      <c r="R4944" s="258"/>
      <c r="U4944">
        <f>ROUND(IFERROR(SUM(T4944*(VLOOKUP(S4944,API!1:1048576,13,FALSE))),0),2)</f>
        <v>0</v>
      </c>
      <c r="V4944">
        <f>ROUND(SUMIF(Investionen!A4:A5200,S4944,Investionen!G4:G5200),2)</f>
        <v>0</v>
      </c>
      <c r="BA4944" s="53"/>
      <c r="BB4944" s="53">
        <f>ROUND(SUMIF(Transaktionen!A4:A5200,BA4944,Transaktionen!B4:B5200),8)</f>
        <v>0</v>
      </c>
      <c r="BC4944" s="53">
        <f>ROUND(IFERROR(SUM(BB4944*(VLOOKUP(BA4944,API!1:1048576,13,FALSE))),0),2)</f>
        <v>0</v>
      </c>
    </row>
    <row r="4945" spans="18:55" x14ac:dyDescent="0.25">
      <c r="R4945" s="258"/>
      <c r="U4945">
        <f>ROUND(IFERROR(SUM(T4945*(VLOOKUP(S4945,API!1:1048576,13,FALSE))),0),2)</f>
        <v>0</v>
      </c>
      <c r="V4945">
        <f>ROUND(SUMIF(Investionen!A4:A5200,S4945,Investionen!G4:G5200),2)</f>
        <v>0</v>
      </c>
      <c r="BA4945" s="53"/>
      <c r="BB4945" s="53">
        <f>ROUND(SUMIF(Transaktionen!A4:A5200,BA4945,Transaktionen!B4:B5200),8)</f>
        <v>0</v>
      </c>
      <c r="BC4945" s="53">
        <f>ROUND(IFERROR(SUM(BB4945*(VLOOKUP(BA4945,API!1:1048576,13,FALSE))),0),2)</f>
        <v>0</v>
      </c>
    </row>
    <row r="4946" spans="18:55" x14ac:dyDescent="0.25">
      <c r="R4946" s="258"/>
      <c r="U4946">
        <f>ROUND(IFERROR(SUM(T4946*(VLOOKUP(S4946,API!1:1048576,13,FALSE))),0),2)</f>
        <v>0</v>
      </c>
      <c r="V4946">
        <f>ROUND(SUMIF(Investionen!A4:A5200,S4946,Investionen!G4:G5200),2)</f>
        <v>0</v>
      </c>
      <c r="BA4946" s="53"/>
      <c r="BB4946" s="53">
        <f>ROUND(SUMIF(Transaktionen!A4:A5200,BA4946,Transaktionen!B4:B5200),8)</f>
        <v>0</v>
      </c>
      <c r="BC4946" s="53">
        <f>ROUND(IFERROR(SUM(BB4946*(VLOOKUP(BA4946,API!1:1048576,13,FALSE))),0),2)</f>
        <v>0</v>
      </c>
    </row>
    <row r="4947" spans="18:55" x14ac:dyDescent="0.25">
      <c r="R4947" s="258"/>
      <c r="U4947">
        <f>ROUND(IFERROR(SUM(T4947*(VLOOKUP(S4947,API!1:1048576,13,FALSE))),0),2)</f>
        <v>0</v>
      </c>
      <c r="V4947">
        <f>ROUND(SUMIF(Investionen!A4:A5200,S4947,Investionen!G4:G5200),2)</f>
        <v>0</v>
      </c>
      <c r="BA4947" s="53"/>
      <c r="BB4947" s="53">
        <f>ROUND(SUMIF(Transaktionen!A4:A5200,BA4947,Transaktionen!B4:B5200),8)</f>
        <v>0</v>
      </c>
      <c r="BC4947" s="53">
        <f>ROUND(IFERROR(SUM(BB4947*(VLOOKUP(BA4947,API!1:1048576,13,FALSE))),0),2)</f>
        <v>0</v>
      </c>
    </row>
    <row r="4948" spans="18:55" x14ac:dyDescent="0.25">
      <c r="R4948" s="258"/>
      <c r="U4948">
        <f>ROUND(IFERROR(SUM(T4948*(VLOOKUP(S4948,API!1:1048576,13,FALSE))),0),2)</f>
        <v>0</v>
      </c>
      <c r="V4948">
        <f>ROUND(SUMIF(Investionen!A4:A5200,S4948,Investionen!G4:G5200),2)</f>
        <v>0</v>
      </c>
      <c r="BA4948" s="53"/>
      <c r="BB4948" s="53">
        <f>ROUND(SUMIF(Transaktionen!A4:A5200,BA4948,Transaktionen!B4:B5200),8)</f>
        <v>0</v>
      </c>
      <c r="BC4948" s="53">
        <f>ROUND(IFERROR(SUM(BB4948*(VLOOKUP(BA4948,API!1:1048576,13,FALSE))),0),2)</f>
        <v>0</v>
      </c>
    </row>
    <row r="4949" spans="18:55" x14ac:dyDescent="0.25">
      <c r="R4949" s="258"/>
      <c r="U4949">
        <f>ROUND(IFERROR(SUM(T4949*(VLOOKUP(S4949,API!1:1048576,13,FALSE))),0),2)</f>
        <v>0</v>
      </c>
      <c r="V4949">
        <f>ROUND(SUMIF(Investionen!A4:A5200,S4949,Investionen!G4:G5200),2)</f>
        <v>0</v>
      </c>
      <c r="BA4949" s="53"/>
      <c r="BB4949" s="53">
        <f>ROUND(SUMIF(Transaktionen!A4:A5200,BA4949,Transaktionen!B4:B5200),8)</f>
        <v>0</v>
      </c>
      <c r="BC4949" s="53">
        <f>ROUND(IFERROR(SUM(BB4949*(VLOOKUP(BA4949,API!1:1048576,13,FALSE))),0),2)</f>
        <v>0</v>
      </c>
    </row>
    <row r="4950" spans="18:55" x14ac:dyDescent="0.25">
      <c r="R4950" s="258"/>
      <c r="U4950">
        <f>ROUND(IFERROR(SUM(T4950*(VLOOKUP(S4950,API!1:1048576,13,FALSE))),0),2)</f>
        <v>0</v>
      </c>
      <c r="V4950">
        <f>ROUND(SUMIF(Investionen!A4:A5200,S4950,Investionen!G4:G5200),2)</f>
        <v>0</v>
      </c>
      <c r="BA4950" s="53"/>
      <c r="BB4950" s="53">
        <f>ROUND(SUMIF(Transaktionen!A4:A5200,BA4950,Transaktionen!B4:B5200),8)</f>
        <v>0</v>
      </c>
      <c r="BC4950" s="53">
        <f>ROUND(IFERROR(SUM(BB4950*(VLOOKUP(BA4950,API!1:1048576,13,FALSE))),0),2)</f>
        <v>0</v>
      </c>
    </row>
    <row r="4951" spans="18:55" x14ac:dyDescent="0.25">
      <c r="R4951" s="258"/>
      <c r="U4951">
        <f>ROUND(IFERROR(SUM(T4951*(VLOOKUP(S4951,API!1:1048576,13,FALSE))),0),2)</f>
        <v>0</v>
      </c>
      <c r="V4951">
        <f>ROUND(SUMIF(Investionen!A4:A5200,S4951,Investionen!G4:G5200),2)</f>
        <v>0</v>
      </c>
      <c r="BA4951" s="53"/>
      <c r="BB4951" s="53">
        <f>ROUND(SUMIF(Transaktionen!A4:A5200,BA4951,Transaktionen!B4:B5200),8)</f>
        <v>0</v>
      </c>
      <c r="BC4951" s="53">
        <f>ROUND(IFERROR(SUM(BB4951*(VLOOKUP(BA4951,API!1:1048576,13,FALSE))),0),2)</f>
        <v>0</v>
      </c>
    </row>
    <row r="4952" spans="18:55" x14ac:dyDescent="0.25">
      <c r="R4952" s="258"/>
      <c r="U4952">
        <f>ROUND(IFERROR(SUM(T4952*(VLOOKUP(S4952,API!1:1048576,13,FALSE))),0),2)</f>
        <v>0</v>
      </c>
      <c r="V4952">
        <f>ROUND(SUMIF(Investionen!A4:A5200,S4952,Investionen!G4:G5200),2)</f>
        <v>0</v>
      </c>
      <c r="BA4952" s="53"/>
      <c r="BB4952" s="53">
        <f>ROUND(SUMIF(Transaktionen!A4:A5200,BA4952,Transaktionen!B4:B5200),8)</f>
        <v>0</v>
      </c>
      <c r="BC4952" s="53">
        <f>ROUND(IFERROR(SUM(BB4952*(VLOOKUP(BA4952,API!1:1048576,13,FALSE))),0),2)</f>
        <v>0</v>
      </c>
    </row>
    <row r="4953" spans="18:55" x14ac:dyDescent="0.25">
      <c r="R4953" s="258"/>
      <c r="U4953">
        <f>ROUND(IFERROR(SUM(T4953*(VLOOKUP(S4953,API!1:1048576,13,FALSE))),0),2)</f>
        <v>0</v>
      </c>
      <c r="V4953">
        <f>ROUND(SUMIF(Investionen!A4:A5200,S4953,Investionen!G4:G5200),2)</f>
        <v>0</v>
      </c>
      <c r="BA4953" s="53"/>
      <c r="BB4953" s="53">
        <f>ROUND(SUMIF(Transaktionen!A4:A5200,BA4953,Transaktionen!B4:B5200),8)</f>
        <v>0</v>
      </c>
      <c r="BC4953" s="53">
        <f>ROUND(IFERROR(SUM(BB4953*(VLOOKUP(BA4953,API!1:1048576,13,FALSE))),0),2)</f>
        <v>0</v>
      </c>
    </row>
    <row r="4954" spans="18:55" x14ac:dyDescent="0.25">
      <c r="R4954" s="258"/>
      <c r="U4954">
        <f>ROUND(IFERROR(SUM(T4954*(VLOOKUP(S4954,API!1:1048576,13,FALSE))),0),2)</f>
        <v>0</v>
      </c>
      <c r="V4954">
        <f>ROUND(SUMIF(Investionen!A4:A5200,S4954,Investionen!G4:G5200),2)</f>
        <v>0</v>
      </c>
      <c r="BA4954" s="53"/>
      <c r="BB4954" s="53">
        <f>ROUND(SUMIF(Transaktionen!A4:A5200,BA4954,Transaktionen!B4:B5200),8)</f>
        <v>0</v>
      </c>
      <c r="BC4954" s="53">
        <f>ROUND(IFERROR(SUM(BB4954*(VLOOKUP(BA4954,API!1:1048576,13,FALSE))),0),2)</f>
        <v>0</v>
      </c>
    </row>
    <row r="4955" spans="18:55" x14ac:dyDescent="0.25">
      <c r="R4955" s="258"/>
      <c r="U4955">
        <f>ROUND(IFERROR(SUM(T4955*(VLOOKUP(S4955,API!1:1048576,13,FALSE))),0),2)</f>
        <v>0</v>
      </c>
      <c r="V4955">
        <f>ROUND(SUMIF(Investionen!A4:A5200,S4955,Investionen!G4:G5200),2)</f>
        <v>0</v>
      </c>
      <c r="BA4955" s="53"/>
      <c r="BB4955" s="53">
        <f>ROUND(SUMIF(Transaktionen!A4:A5200,BA4955,Transaktionen!B4:B5200),8)</f>
        <v>0</v>
      </c>
      <c r="BC4955" s="53">
        <f>ROUND(IFERROR(SUM(BB4955*(VLOOKUP(BA4955,API!1:1048576,13,FALSE))),0),2)</f>
        <v>0</v>
      </c>
    </row>
    <row r="4956" spans="18:55" x14ac:dyDescent="0.25">
      <c r="R4956" s="258"/>
      <c r="U4956">
        <f>ROUND(IFERROR(SUM(T4956*(VLOOKUP(S4956,API!1:1048576,13,FALSE))),0),2)</f>
        <v>0</v>
      </c>
      <c r="V4956">
        <f>ROUND(SUMIF(Investionen!A4:A5200,S4956,Investionen!G4:G5200),2)</f>
        <v>0</v>
      </c>
      <c r="BA4956" s="53"/>
      <c r="BB4956" s="53">
        <f>ROUND(SUMIF(Transaktionen!A4:A5200,BA4956,Transaktionen!B4:B5200),8)</f>
        <v>0</v>
      </c>
      <c r="BC4956" s="53">
        <f>ROUND(IFERROR(SUM(BB4956*(VLOOKUP(BA4956,API!1:1048576,13,FALSE))),0),2)</f>
        <v>0</v>
      </c>
    </row>
    <row r="4957" spans="18:55" x14ac:dyDescent="0.25">
      <c r="R4957" s="258"/>
      <c r="U4957">
        <f>ROUND(IFERROR(SUM(T4957*(VLOOKUP(S4957,API!1:1048576,13,FALSE))),0),2)</f>
        <v>0</v>
      </c>
      <c r="V4957">
        <f>ROUND(SUMIF(Investionen!A4:A5200,S4957,Investionen!G4:G5200),2)</f>
        <v>0</v>
      </c>
      <c r="BA4957" s="53"/>
      <c r="BB4957" s="53">
        <f>ROUND(SUMIF(Transaktionen!A4:A5200,BA4957,Transaktionen!B4:B5200),8)</f>
        <v>0</v>
      </c>
      <c r="BC4957" s="53">
        <f>ROUND(IFERROR(SUM(BB4957*(VLOOKUP(BA4957,API!1:1048576,13,FALSE))),0),2)</f>
        <v>0</v>
      </c>
    </row>
    <row r="4958" spans="18:55" x14ac:dyDescent="0.25">
      <c r="R4958" s="258"/>
      <c r="U4958">
        <f>ROUND(IFERROR(SUM(T4958*(VLOOKUP(S4958,API!1:1048576,13,FALSE))),0),2)</f>
        <v>0</v>
      </c>
      <c r="V4958">
        <f>ROUND(SUMIF(Investionen!A4:A5200,S4958,Investionen!G4:G5200),2)</f>
        <v>0</v>
      </c>
      <c r="BA4958" s="53"/>
      <c r="BB4958" s="53">
        <f>ROUND(SUMIF(Transaktionen!A4:A5200,BA4958,Transaktionen!B4:B5200),8)</f>
        <v>0</v>
      </c>
      <c r="BC4958" s="53">
        <f>ROUND(IFERROR(SUM(BB4958*(VLOOKUP(BA4958,API!1:1048576,13,FALSE))),0),2)</f>
        <v>0</v>
      </c>
    </row>
    <row r="4959" spans="18:55" x14ac:dyDescent="0.25">
      <c r="R4959" s="258"/>
      <c r="U4959">
        <f>ROUND(IFERROR(SUM(T4959*(VLOOKUP(S4959,API!1:1048576,13,FALSE))),0),2)</f>
        <v>0</v>
      </c>
      <c r="V4959">
        <f>ROUND(SUMIF(Investionen!A4:A5200,S4959,Investionen!G4:G5200),2)</f>
        <v>0</v>
      </c>
      <c r="BA4959" s="53"/>
      <c r="BB4959" s="53">
        <f>ROUND(SUMIF(Transaktionen!A4:A5200,BA4959,Transaktionen!B4:B5200),8)</f>
        <v>0</v>
      </c>
      <c r="BC4959" s="53">
        <f>ROUND(IFERROR(SUM(BB4959*(VLOOKUP(BA4959,API!1:1048576,13,FALSE))),0),2)</f>
        <v>0</v>
      </c>
    </row>
    <row r="4960" spans="18:55" x14ac:dyDescent="0.25">
      <c r="R4960" s="258"/>
      <c r="U4960">
        <f>ROUND(IFERROR(SUM(T4960*(VLOOKUP(S4960,API!1:1048576,13,FALSE))),0),2)</f>
        <v>0</v>
      </c>
      <c r="V4960">
        <f>ROUND(SUMIF(Investionen!A4:A5200,S4960,Investionen!G4:G5200),2)</f>
        <v>0</v>
      </c>
      <c r="BA4960" s="53"/>
      <c r="BB4960" s="53">
        <f>ROUND(SUMIF(Transaktionen!A4:A5200,BA4960,Transaktionen!B4:B5200),8)</f>
        <v>0</v>
      </c>
      <c r="BC4960" s="53">
        <f>ROUND(IFERROR(SUM(BB4960*(VLOOKUP(BA4960,API!1:1048576,13,FALSE))),0),2)</f>
        <v>0</v>
      </c>
    </row>
    <row r="4961" spans="18:55" x14ac:dyDescent="0.25">
      <c r="R4961" s="258"/>
      <c r="U4961">
        <f>ROUND(IFERROR(SUM(T4961*(VLOOKUP(S4961,API!1:1048576,13,FALSE))),0),2)</f>
        <v>0</v>
      </c>
      <c r="V4961">
        <f>ROUND(SUMIF(Investionen!A4:A5200,S4961,Investionen!G4:G5200),2)</f>
        <v>0</v>
      </c>
      <c r="BA4961" s="53"/>
      <c r="BB4961" s="53">
        <f>ROUND(SUMIF(Transaktionen!A4:A5200,BA4961,Transaktionen!B4:B5200),8)</f>
        <v>0</v>
      </c>
      <c r="BC4961" s="53">
        <f>ROUND(IFERROR(SUM(BB4961*(VLOOKUP(BA4961,API!1:1048576,13,FALSE))),0),2)</f>
        <v>0</v>
      </c>
    </row>
    <row r="4962" spans="18:55" x14ac:dyDescent="0.25">
      <c r="R4962" s="258"/>
      <c r="U4962">
        <f>ROUND(IFERROR(SUM(T4962*(VLOOKUP(S4962,API!1:1048576,13,FALSE))),0),2)</f>
        <v>0</v>
      </c>
      <c r="V4962">
        <f>ROUND(SUMIF(Investionen!A4:A5200,S4962,Investionen!G4:G5200),2)</f>
        <v>0</v>
      </c>
      <c r="BA4962" s="53"/>
      <c r="BB4962" s="53">
        <f>ROUND(SUMIF(Transaktionen!A4:A5200,BA4962,Transaktionen!B4:B5200),8)</f>
        <v>0</v>
      </c>
      <c r="BC4962" s="53">
        <f>ROUND(IFERROR(SUM(BB4962*(VLOOKUP(BA4962,API!1:1048576,13,FALSE))),0),2)</f>
        <v>0</v>
      </c>
    </row>
    <row r="4963" spans="18:55" x14ac:dyDescent="0.25">
      <c r="R4963" s="258"/>
      <c r="U4963">
        <f>ROUND(IFERROR(SUM(T4963*(VLOOKUP(S4963,API!1:1048576,13,FALSE))),0),2)</f>
        <v>0</v>
      </c>
      <c r="V4963">
        <f>ROUND(SUMIF(Investionen!A4:A5200,S4963,Investionen!G4:G5200),2)</f>
        <v>0</v>
      </c>
      <c r="BA4963" s="53"/>
      <c r="BB4963" s="53">
        <f>ROUND(SUMIF(Transaktionen!A4:A5200,BA4963,Transaktionen!B4:B5200),8)</f>
        <v>0</v>
      </c>
      <c r="BC4963" s="53">
        <f>ROUND(IFERROR(SUM(BB4963*(VLOOKUP(BA4963,API!1:1048576,13,FALSE))),0),2)</f>
        <v>0</v>
      </c>
    </row>
    <row r="4964" spans="18:55" x14ac:dyDescent="0.25">
      <c r="R4964" s="258"/>
      <c r="U4964">
        <f>ROUND(IFERROR(SUM(T4964*(VLOOKUP(S4964,API!1:1048576,13,FALSE))),0),2)</f>
        <v>0</v>
      </c>
      <c r="V4964">
        <f>ROUND(SUMIF(Investionen!A4:A5200,S4964,Investionen!G4:G5200),2)</f>
        <v>0</v>
      </c>
      <c r="BA4964" s="53"/>
      <c r="BB4964" s="53">
        <f>ROUND(SUMIF(Transaktionen!A4:A5200,BA4964,Transaktionen!B4:B5200),8)</f>
        <v>0</v>
      </c>
      <c r="BC4964" s="53">
        <f>ROUND(IFERROR(SUM(BB4964*(VLOOKUP(BA4964,API!1:1048576,13,FALSE))),0),2)</f>
        <v>0</v>
      </c>
    </row>
    <row r="4965" spans="18:55" x14ac:dyDescent="0.25">
      <c r="R4965" s="258"/>
      <c r="U4965">
        <f>ROUND(IFERROR(SUM(T4965*(VLOOKUP(S4965,API!1:1048576,13,FALSE))),0),2)</f>
        <v>0</v>
      </c>
      <c r="V4965">
        <f>ROUND(SUMIF(Investionen!A4:A5200,S4965,Investionen!G4:G5200),2)</f>
        <v>0</v>
      </c>
      <c r="BA4965" s="53"/>
      <c r="BB4965" s="53">
        <f>ROUND(SUMIF(Transaktionen!A4:A5200,BA4965,Transaktionen!B4:B5200),8)</f>
        <v>0</v>
      </c>
      <c r="BC4965" s="53">
        <f>ROUND(IFERROR(SUM(BB4965*(VLOOKUP(BA4965,API!1:1048576,13,FALSE))),0),2)</f>
        <v>0</v>
      </c>
    </row>
    <row r="4966" spans="18:55" x14ac:dyDescent="0.25">
      <c r="R4966" s="258"/>
      <c r="U4966">
        <f>ROUND(IFERROR(SUM(T4966*(VLOOKUP(S4966,API!1:1048576,13,FALSE))),0),2)</f>
        <v>0</v>
      </c>
      <c r="V4966">
        <f>ROUND(SUMIF(Investionen!A4:A5200,S4966,Investionen!G4:G5200),2)</f>
        <v>0</v>
      </c>
      <c r="BA4966" s="53"/>
      <c r="BB4966" s="53">
        <f>ROUND(SUMIF(Transaktionen!A4:A5200,BA4966,Transaktionen!B4:B5200),8)</f>
        <v>0</v>
      </c>
      <c r="BC4966" s="53">
        <f>ROUND(IFERROR(SUM(BB4966*(VLOOKUP(BA4966,API!1:1048576,13,FALSE))),0),2)</f>
        <v>0</v>
      </c>
    </row>
    <row r="4967" spans="18:55" x14ac:dyDescent="0.25">
      <c r="R4967" s="258"/>
      <c r="U4967">
        <f>ROUND(IFERROR(SUM(T4967*(VLOOKUP(S4967,API!1:1048576,13,FALSE))),0),2)</f>
        <v>0</v>
      </c>
      <c r="V4967">
        <f>ROUND(SUMIF(Investionen!A4:A5200,S4967,Investionen!G4:G5200),2)</f>
        <v>0</v>
      </c>
      <c r="BA4967" s="53"/>
      <c r="BB4967" s="53">
        <f>ROUND(SUMIF(Transaktionen!A4:A5200,BA4967,Transaktionen!B4:B5200),8)</f>
        <v>0</v>
      </c>
      <c r="BC4967" s="53">
        <f>ROUND(IFERROR(SUM(BB4967*(VLOOKUP(BA4967,API!1:1048576,13,FALSE))),0),2)</f>
        <v>0</v>
      </c>
    </row>
    <row r="4968" spans="18:55" x14ac:dyDescent="0.25">
      <c r="R4968" s="258"/>
      <c r="U4968">
        <f>ROUND(IFERROR(SUM(T4968*(VLOOKUP(S4968,API!1:1048576,13,FALSE))),0),2)</f>
        <v>0</v>
      </c>
      <c r="V4968">
        <f>ROUND(SUMIF(Investionen!A4:A5200,S4968,Investionen!G4:G5200),2)</f>
        <v>0</v>
      </c>
      <c r="BA4968" s="53"/>
      <c r="BB4968" s="53">
        <f>ROUND(SUMIF(Transaktionen!A4:A5200,BA4968,Transaktionen!B4:B5200),8)</f>
        <v>0</v>
      </c>
      <c r="BC4968" s="53">
        <f>ROUND(IFERROR(SUM(BB4968*(VLOOKUP(BA4968,API!1:1048576,13,FALSE))),0),2)</f>
        <v>0</v>
      </c>
    </row>
    <row r="4969" spans="18:55" x14ac:dyDescent="0.25">
      <c r="R4969" s="258"/>
      <c r="U4969">
        <f>ROUND(IFERROR(SUM(T4969*(VLOOKUP(S4969,API!1:1048576,13,FALSE))),0),2)</f>
        <v>0</v>
      </c>
      <c r="V4969">
        <f>ROUND(SUMIF(Investionen!A4:A5200,S4969,Investionen!G4:G5200),2)</f>
        <v>0</v>
      </c>
      <c r="BA4969" s="53"/>
      <c r="BB4969" s="53">
        <f>ROUND(SUMIF(Transaktionen!A4:A5200,BA4969,Transaktionen!B4:B5200),8)</f>
        <v>0</v>
      </c>
      <c r="BC4969" s="53">
        <f>ROUND(IFERROR(SUM(BB4969*(VLOOKUP(BA4969,API!1:1048576,13,FALSE))),0),2)</f>
        <v>0</v>
      </c>
    </row>
    <row r="4970" spans="18:55" x14ac:dyDescent="0.25">
      <c r="R4970" s="258"/>
      <c r="U4970">
        <f>ROUND(IFERROR(SUM(T4970*(VLOOKUP(S4970,API!1:1048576,13,FALSE))),0),2)</f>
        <v>0</v>
      </c>
      <c r="V4970">
        <f>ROUND(SUMIF(Investionen!A4:A5200,S4970,Investionen!G4:G5200),2)</f>
        <v>0</v>
      </c>
      <c r="BA4970" s="53"/>
      <c r="BB4970" s="53">
        <f>ROUND(SUMIF(Transaktionen!A4:A5200,BA4970,Transaktionen!B4:B5200),8)</f>
        <v>0</v>
      </c>
      <c r="BC4970" s="53">
        <f>ROUND(IFERROR(SUM(BB4970*(VLOOKUP(BA4970,API!1:1048576,13,FALSE))),0),2)</f>
        <v>0</v>
      </c>
    </row>
    <row r="4971" spans="18:55" x14ac:dyDescent="0.25">
      <c r="R4971" s="258"/>
      <c r="U4971">
        <f>ROUND(IFERROR(SUM(T4971*(VLOOKUP(S4971,API!1:1048576,13,FALSE))),0),2)</f>
        <v>0</v>
      </c>
      <c r="V4971">
        <f>ROUND(SUMIF(Investionen!A4:A5200,S4971,Investionen!G4:G5200),2)</f>
        <v>0</v>
      </c>
      <c r="BA4971" s="53"/>
      <c r="BB4971" s="53">
        <f>ROUND(SUMIF(Transaktionen!A4:A5200,BA4971,Transaktionen!B4:B5200),8)</f>
        <v>0</v>
      </c>
      <c r="BC4971" s="53">
        <f>ROUND(IFERROR(SUM(BB4971*(VLOOKUP(BA4971,API!1:1048576,13,FALSE))),0),2)</f>
        <v>0</v>
      </c>
    </row>
    <row r="4972" spans="18:55" x14ac:dyDescent="0.25">
      <c r="R4972" s="258"/>
      <c r="U4972">
        <f>ROUND(IFERROR(SUM(T4972*(VLOOKUP(S4972,API!1:1048576,13,FALSE))),0),2)</f>
        <v>0</v>
      </c>
      <c r="V4972">
        <f>ROUND(SUMIF(Investionen!A4:A5200,S4972,Investionen!G4:G5200),2)</f>
        <v>0</v>
      </c>
      <c r="BA4972" s="53"/>
      <c r="BB4972" s="53">
        <f>ROUND(SUMIF(Transaktionen!A4:A5200,BA4972,Transaktionen!B4:B5200),8)</f>
        <v>0</v>
      </c>
      <c r="BC4972" s="53">
        <f>ROUND(IFERROR(SUM(BB4972*(VLOOKUP(BA4972,API!1:1048576,13,FALSE))),0),2)</f>
        <v>0</v>
      </c>
    </row>
    <row r="4973" spans="18:55" x14ac:dyDescent="0.25">
      <c r="R4973" s="258"/>
      <c r="U4973">
        <f>ROUND(IFERROR(SUM(T4973*(VLOOKUP(S4973,API!1:1048576,13,FALSE))),0),2)</f>
        <v>0</v>
      </c>
      <c r="V4973">
        <f>ROUND(SUMIF(Investionen!A4:A5200,S4973,Investionen!G4:G5200),2)</f>
        <v>0</v>
      </c>
      <c r="BA4973" s="53"/>
      <c r="BB4973" s="53">
        <f>ROUND(SUMIF(Transaktionen!A4:A5200,BA4973,Transaktionen!B4:B5200),8)</f>
        <v>0</v>
      </c>
      <c r="BC4973" s="53">
        <f>ROUND(IFERROR(SUM(BB4973*(VLOOKUP(BA4973,API!1:1048576,13,FALSE))),0),2)</f>
        <v>0</v>
      </c>
    </row>
    <row r="4974" spans="18:55" x14ac:dyDescent="0.25">
      <c r="R4974" s="258"/>
      <c r="U4974">
        <f>ROUND(IFERROR(SUM(T4974*(VLOOKUP(S4974,API!1:1048576,13,FALSE))),0),2)</f>
        <v>0</v>
      </c>
      <c r="V4974">
        <f>ROUND(SUMIF(Investionen!A4:A5200,S4974,Investionen!G4:G5200),2)</f>
        <v>0</v>
      </c>
      <c r="BA4974" s="53"/>
      <c r="BB4974" s="53">
        <f>ROUND(SUMIF(Transaktionen!A4:A5200,BA4974,Transaktionen!B4:B5200),8)</f>
        <v>0</v>
      </c>
      <c r="BC4974" s="53">
        <f>ROUND(IFERROR(SUM(BB4974*(VLOOKUP(BA4974,API!1:1048576,13,FALSE))),0),2)</f>
        <v>0</v>
      </c>
    </row>
    <row r="4975" spans="18:55" x14ac:dyDescent="0.25">
      <c r="R4975" s="258"/>
      <c r="U4975">
        <f>ROUND(IFERROR(SUM(T4975*(VLOOKUP(S4975,API!1:1048576,13,FALSE))),0),2)</f>
        <v>0</v>
      </c>
      <c r="V4975">
        <f>ROUND(SUMIF(Investionen!A4:A5200,S4975,Investionen!G4:G5200),2)</f>
        <v>0</v>
      </c>
      <c r="BA4975" s="53"/>
      <c r="BB4975" s="53">
        <f>ROUND(SUMIF(Transaktionen!A4:A5200,BA4975,Transaktionen!B4:B5200),8)</f>
        <v>0</v>
      </c>
      <c r="BC4975" s="53">
        <f>ROUND(IFERROR(SUM(BB4975*(VLOOKUP(BA4975,API!1:1048576,13,FALSE))),0),2)</f>
        <v>0</v>
      </c>
    </row>
    <row r="4976" spans="18:55" x14ac:dyDescent="0.25">
      <c r="R4976" s="258"/>
      <c r="U4976">
        <f>ROUND(IFERROR(SUM(T4976*(VLOOKUP(S4976,API!1:1048576,13,FALSE))),0),2)</f>
        <v>0</v>
      </c>
      <c r="V4976">
        <f>ROUND(SUMIF(Investionen!A4:A5200,S4976,Investionen!G4:G5200),2)</f>
        <v>0</v>
      </c>
      <c r="BA4976" s="53"/>
      <c r="BB4976" s="53">
        <f>ROUND(SUMIF(Transaktionen!A4:A5200,BA4976,Transaktionen!B4:B5200),8)</f>
        <v>0</v>
      </c>
      <c r="BC4976" s="53">
        <f>ROUND(IFERROR(SUM(BB4976*(VLOOKUP(BA4976,API!1:1048576,13,FALSE))),0),2)</f>
        <v>0</v>
      </c>
    </row>
    <row r="4977" spans="18:55" x14ac:dyDescent="0.25">
      <c r="R4977" s="258"/>
      <c r="U4977">
        <f>ROUND(IFERROR(SUM(T4977*(VLOOKUP(S4977,API!1:1048576,13,FALSE))),0),2)</f>
        <v>0</v>
      </c>
      <c r="V4977">
        <f>ROUND(SUMIF(Investionen!A4:A5200,S4977,Investionen!G4:G5200),2)</f>
        <v>0</v>
      </c>
      <c r="BA4977" s="53"/>
      <c r="BB4977" s="53">
        <f>ROUND(SUMIF(Transaktionen!A4:A5200,BA4977,Transaktionen!B4:B5200),8)</f>
        <v>0</v>
      </c>
      <c r="BC4977" s="53">
        <f>ROUND(IFERROR(SUM(BB4977*(VLOOKUP(BA4977,API!1:1048576,13,FALSE))),0),2)</f>
        <v>0</v>
      </c>
    </row>
    <row r="4978" spans="18:55" x14ac:dyDescent="0.25">
      <c r="R4978" s="258"/>
      <c r="U4978">
        <f>ROUND(IFERROR(SUM(T4978*(VLOOKUP(S4978,API!1:1048576,13,FALSE))),0),2)</f>
        <v>0</v>
      </c>
      <c r="V4978">
        <f>ROUND(SUMIF(Investionen!A4:A5200,S4978,Investionen!G4:G5200),2)</f>
        <v>0</v>
      </c>
      <c r="BA4978" s="53"/>
      <c r="BB4978" s="53">
        <f>ROUND(SUMIF(Transaktionen!A4:A5200,BA4978,Transaktionen!B4:B5200),8)</f>
        <v>0</v>
      </c>
      <c r="BC4978" s="53">
        <f>ROUND(IFERROR(SUM(BB4978*(VLOOKUP(BA4978,API!1:1048576,13,FALSE))),0),2)</f>
        <v>0</v>
      </c>
    </row>
    <row r="4979" spans="18:55" x14ac:dyDescent="0.25">
      <c r="R4979" s="258"/>
      <c r="U4979">
        <f>ROUND(IFERROR(SUM(T4979*(VLOOKUP(S4979,API!1:1048576,13,FALSE))),0),2)</f>
        <v>0</v>
      </c>
      <c r="V4979">
        <f>ROUND(SUMIF(Investionen!A4:A5200,S4979,Investionen!G4:G5200),2)</f>
        <v>0</v>
      </c>
      <c r="BA4979" s="53"/>
      <c r="BB4979" s="53">
        <f>ROUND(SUMIF(Transaktionen!A4:A5200,BA4979,Transaktionen!B4:B5200),8)</f>
        <v>0</v>
      </c>
      <c r="BC4979" s="53">
        <f>ROUND(IFERROR(SUM(BB4979*(VLOOKUP(BA4979,API!1:1048576,13,FALSE))),0),2)</f>
        <v>0</v>
      </c>
    </row>
    <row r="4980" spans="18:55" x14ac:dyDescent="0.25">
      <c r="R4980" s="258"/>
      <c r="U4980">
        <f>ROUND(IFERROR(SUM(T4980*(VLOOKUP(S4980,API!1:1048576,13,FALSE))),0),2)</f>
        <v>0</v>
      </c>
      <c r="V4980">
        <f>ROUND(SUMIF(Investionen!A4:A5200,S4980,Investionen!G4:G5200),2)</f>
        <v>0</v>
      </c>
      <c r="BA4980" s="53"/>
      <c r="BB4980" s="53">
        <f>ROUND(SUMIF(Transaktionen!A4:A5200,BA4980,Transaktionen!B4:B5200),8)</f>
        <v>0</v>
      </c>
      <c r="BC4980" s="53">
        <f>ROUND(IFERROR(SUM(BB4980*(VLOOKUP(BA4980,API!1:1048576,13,FALSE))),0),2)</f>
        <v>0</v>
      </c>
    </row>
    <row r="4981" spans="18:55" x14ac:dyDescent="0.25">
      <c r="R4981" s="258"/>
      <c r="U4981">
        <f>ROUND(IFERROR(SUM(T4981*(VLOOKUP(S4981,API!1:1048576,13,FALSE))),0),2)</f>
        <v>0</v>
      </c>
      <c r="V4981">
        <f>ROUND(SUMIF(Investionen!A4:A5200,S4981,Investionen!G4:G5200),2)</f>
        <v>0</v>
      </c>
      <c r="BA4981" s="53"/>
      <c r="BB4981" s="53">
        <f>ROUND(SUMIF(Transaktionen!A4:A5200,BA4981,Transaktionen!B4:B5200),8)</f>
        <v>0</v>
      </c>
      <c r="BC4981" s="53">
        <f>ROUND(IFERROR(SUM(BB4981*(VLOOKUP(BA4981,API!1:1048576,13,FALSE))),0),2)</f>
        <v>0</v>
      </c>
    </row>
    <row r="4982" spans="18:55" x14ac:dyDescent="0.25">
      <c r="R4982" s="258"/>
      <c r="U4982">
        <f>ROUND(IFERROR(SUM(T4982*(VLOOKUP(S4982,API!1:1048576,13,FALSE))),0),2)</f>
        <v>0</v>
      </c>
      <c r="V4982">
        <f>ROUND(SUMIF(Investionen!A4:A5200,S4982,Investionen!G4:G5200),2)</f>
        <v>0</v>
      </c>
      <c r="BA4982" s="53"/>
      <c r="BB4982" s="53">
        <f>ROUND(SUMIF(Transaktionen!A4:A5200,BA4982,Transaktionen!B4:B5200),8)</f>
        <v>0</v>
      </c>
      <c r="BC4982" s="53">
        <f>ROUND(IFERROR(SUM(BB4982*(VLOOKUP(BA4982,API!1:1048576,13,FALSE))),0),2)</f>
        <v>0</v>
      </c>
    </row>
    <row r="4983" spans="18:55" x14ac:dyDescent="0.25">
      <c r="R4983" s="258"/>
      <c r="U4983">
        <f>ROUND(IFERROR(SUM(T4983*(VLOOKUP(S4983,API!1:1048576,13,FALSE))),0),2)</f>
        <v>0</v>
      </c>
      <c r="V4983">
        <f>ROUND(SUMIF(Investionen!A4:A5200,S4983,Investionen!G4:G5200),2)</f>
        <v>0</v>
      </c>
      <c r="BA4983" s="53"/>
      <c r="BB4983" s="53">
        <f>ROUND(SUMIF(Transaktionen!A4:A5200,BA4983,Transaktionen!B4:B5200),8)</f>
        <v>0</v>
      </c>
      <c r="BC4983" s="53">
        <f>ROUND(IFERROR(SUM(BB4983*(VLOOKUP(BA4983,API!1:1048576,13,FALSE))),0),2)</f>
        <v>0</v>
      </c>
    </row>
    <row r="4984" spans="18:55" x14ac:dyDescent="0.25">
      <c r="R4984" s="258"/>
      <c r="U4984">
        <f>ROUND(IFERROR(SUM(T4984*(VLOOKUP(S4984,API!1:1048576,13,FALSE))),0),2)</f>
        <v>0</v>
      </c>
      <c r="V4984">
        <f>ROUND(SUMIF(Investionen!A4:A5200,S4984,Investionen!G4:G5200),2)</f>
        <v>0</v>
      </c>
      <c r="BA4984" s="53"/>
      <c r="BB4984" s="53">
        <f>ROUND(SUMIF(Transaktionen!A4:A5200,BA4984,Transaktionen!B4:B5200),8)</f>
        <v>0</v>
      </c>
      <c r="BC4984" s="53">
        <f>ROUND(IFERROR(SUM(BB4984*(VLOOKUP(BA4984,API!1:1048576,13,FALSE))),0),2)</f>
        <v>0</v>
      </c>
    </row>
    <row r="4985" spans="18:55" x14ac:dyDescent="0.25">
      <c r="R4985" s="258"/>
      <c r="U4985">
        <f>ROUND(IFERROR(SUM(T4985*(VLOOKUP(S4985,API!1:1048576,13,FALSE))),0),2)</f>
        <v>0</v>
      </c>
      <c r="V4985">
        <f>ROUND(SUMIF(Investionen!A4:A5200,S4985,Investionen!G4:G5200),2)</f>
        <v>0</v>
      </c>
      <c r="BA4985" s="53"/>
      <c r="BB4985" s="53">
        <f>ROUND(SUMIF(Transaktionen!A4:A5200,BA4985,Transaktionen!B4:B5200),8)</f>
        <v>0</v>
      </c>
      <c r="BC4985" s="53">
        <f>ROUND(IFERROR(SUM(BB4985*(VLOOKUP(BA4985,API!1:1048576,13,FALSE))),0),2)</f>
        <v>0</v>
      </c>
    </row>
    <row r="4986" spans="18:55" x14ac:dyDescent="0.25">
      <c r="R4986" s="258"/>
      <c r="U4986">
        <f>ROUND(IFERROR(SUM(T4986*(VLOOKUP(S4986,API!1:1048576,13,FALSE))),0),2)</f>
        <v>0</v>
      </c>
      <c r="V4986">
        <f>ROUND(SUMIF(Investionen!A4:A5200,S4986,Investionen!G4:G5200),2)</f>
        <v>0</v>
      </c>
      <c r="BA4986" s="53"/>
      <c r="BB4986" s="53">
        <f>ROUND(SUMIF(Transaktionen!A4:A5200,BA4986,Transaktionen!B4:B5200),8)</f>
        <v>0</v>
      </c>
      <c r="BC4986" s="53">
        <f>ROUND(IFERROR(SUM(BB4986*(VLOOKUP(BA4986,API!1:1048576,13,FALSE))),0),2)</f>
        <v>0</v>
      </c>
    </row>
    <row r="4987" spans="18:55" x14ac:dyDescent="0.25">
      <c r="R4987" s="258"/>
      <c r="U4987">
        <f>ROUND(IFERROR(SUM(T4987*(VLOOKUP(S4987,API!1:1048576,13,FALSE))),0),2)</f>
        <v>0</v>
      </c>
      <c r="V4987">
        <f>ROUND(SUMIF(Investionen!A4:A5200,S4987,Investionen!G4:G5200),2)</f>
        <v>0</v>
      </c>
      <c r="BA4987" s="53"/>
      <c r="BB4987" s="53">
        <f>ROUND(SUMIF(Transaktionen!A4:A5200,BA4987,Transaktionen!B4:B5200),8)</f>
        <v>0</v>
      </c>
      <c r="BC4987" s="53">
        <f>ROUND(IFERROR(SUM(BB4987*(VLOOKUP(BA4987,API!1:1048576,13,FALSE))),0),2)</f>
        <v>0</v>
      </c>
    </row>
    <row r="4988" spans="18:55" x14ac:dyDescent="0.25">
      <c r="R4988" s="258"/>
      <c r="U4988">
        <f>ROUND(IFERROR(SUM(T4988*(VLOOKUP(S4988,API!1:1048576,13,FALSE))),0),2)</f>
        <v>0</v>
      </c>
      <c r="V4988">
        <f>ROUND(SUMIF(Investionen!A4:A5200,S4988,Investionen!G4:G5200),2)</f>
        <v>0</v>
      </c>
      <c r="BA4988" s="53"/>
      <c r="BB4988" s="53">
        <f>ROUND(SUMIF(Transaktionen!A4:A5200,BA4988,Transaktionen!B4:B5200),8)</f>
        <v>0</v>
      </c>
      <c r="BC4988" s="53">
        <f>ROUND(IFERROR(SUM(BB4988*(VLOOKUP(BA4988,API!1:1048576,13,FALSE))),0),2)</f>
        <v>0</v>
      </c>
    </row>
    <row r="4989" spans="18:55" x14ac:dyDescent="0.25">
      <c r="R4989" s="258"/>
      <c r="U4989">
        <f>ROUND(IFERROR(SUM(T4989*(VLOOKUP(S4989,API!1:1048576,13,FALSE))),0),2)</f>
        <v>0</v>
      </c>
      <c r="V4989">
        <f>ROUND(SUMIF(Investionen!A4:A5200,S4989,Investionen!G4:G5200),2)</f>
        <v>0</v>
      </c>
      <c r="BA4989" s="53"/>
      <c r="BB4989" s="53">
        <f>ROUND(SUMIF(Transaktionen!A4:A5200,BA4989,Transaktionen!B4:B5200),8)</f>
        <v>0</v>
      </c>
      <c r="BC4989" s="53">
        <f>ROUND(IFERROR(SUM(BB4989*(VLOOKUP(BA4989,API!1:1048576,13,FALSE))),0),2)</f>
        <v>0</v>
      </c>
    </row>
    <row r="4990" spans="18:55" x14ac:dyDescent="0.25">
      <c r="R4990" s="258"/>
      <c r="U4990">
        <f>ROUND(IFERROR(SUM(T4990*(VLOOKUP(S4990,API!1:1048576,13,FALSE))),0),2)</f>
        <v>0</v>
      </c>
      <c r="V4990">
        <f>ROUND(SUMIF(Investionen!A4:A5200,S4990,Investionen!G4:G5200),2)</f>
        <v>0</v>
      </c>
      <c r="BA4990" s="53"/>
      <c r="BB4990" s="53">
        <f>ROUND(SUMIF(Transaktionen!A4:A5200,BA4990,Transaktionen!B4:B5200),8)</f>
        <v>0</v>
      </c>
      <c r="BC4990" s="53">
        <f>ROUND(IFERROR(SUM(BB4990*(VLOOKUP(BA4990,API!1:1048576,13,FALSE))),0),2)</f>
        <v>0</v>
      </c>
    </row>
    <row r="4991" spans="18:55" x14ac:dyDescent="0.25">
      <c r="R4991" s="258"/>
      <c r="U4991">
        <f>ROUND(IFERROR(SUM(T4991*(VLOOKUP(S4991,API!1:1048576,13,FALSE))),0),2)</f>
        <v>0</v>
      </c>
      <c r="V4991">
        <f>ROUND(SUMIF(Investionen!A4:A5200,S4991,Investionen!G4:G5200),2)</f>
        <v>0</v>
      </c>
      <c r="BA4991" s="53"/>
      <c r="BB4991" s="53">
        <f>ROUND(SUMIF(Transaktionen!A4:A5200,BA4991,Transaktionen!B4:B5200),8)</f>
        <v>0</v>
      </c>
      <c r="BC4991" s="53">
        <f>ROUND(IFERROR(SUM(BB4991*(VLOOKUP(BA4991,API!1:1048576,13,FALSE))),0),2)</f>
        <v>0</v>
      </c>
    </row>
    <row r="4992" spans="18:55" x14ac:dyDescent="0.25">
      <c r="R4992" s="258"/>
      <c r="U4992">
        <f>ROUND(IFERROR(SUM(T4992*(VLOOKUP(S4992,API!1:1048576,13,FALSE))),0),2)</f>
        <v>0</v>
      </c>
      <c r="V4992">
        <f>ROUND(SUMIF(Investionen!A4:A5200,S4992,Investionen!G4:G5200),2)</f>
        <v>0</v>
      </c>
      <c r="BA4992" s="53"/>
      <c r="BB4992" s="53">
        <f>ROUND(SUMIF(Transaktionen!A4:A5200,BA4992,Transaktionen!B4:B5200),8)</f>
        <v>0</v>
      </c>
      <c r="BC4992" s="53">
        <f>ROUND(IFERROR(SUM(BB4992*(VLOOKUP(BA4992,API!1:1048576,13,FALSE))),0),2)</f>
        <v>0</v>
      </c>
    </row>
    <row r="4993" spans="18:55" x14ac:dyDescent="0.25">
      <c r="R4993" s="258"/>
      <c r="U4993">
        <f>ROUND(IFERROR(SUM(T4993*(VLOOKUP(S4993,API!1:1048576,13,FALSE))),0),2)</f>
        <v>0</v>
      </c>
      <c r="V4993">
        <f>ROUND(SUMIF(Investionen!A4:A5200,S4993,Investionen!G4:G5200),2)</f>
        <v>0</v>
      </c>
      <c r="BA4993" s="53"/>
      <c r="BB4993" s="53">
        <f>ROUND(SUMIF(Transaktionen!A4:A5200,BA4993,Transaktionen!B4:B5200),8)</f>
        <v>0</v>
      </c>
      <c r="BC4993" s="53">
        <f>ROUND(IFERROR(SUM(BB4993*(VLOOKUP(BA4993,API!1:1048576,13,FALSE))),0),2)</f>
        <v>0</v>
      </c>
    </row>
    <row r="4994" spans="18:55" x14ac:dyDescent="0.25">
      <c r="R4994" s="258"/>
      <c r="U4994">
        <f>ROUND(IFERROR(SUM(T4994*(VLOOKUP(S4994,API!1:1048576,13,FALSE))),0),2)</f>
        <v>0</v>
      </c>
      <c r="V4994">
        <f>ROUND(SUMIF(Investionen!A4:A5200,S4994,Investionen!G4:G5200),2)</f>
        <v>0</v>
      </c>
      <c r="BA4994" s="53"/>
      <c r="BB4994" s="53">
        <f>ROUND(SUMIF(Transaktionen!A4:A5200,BA4994,Transaktionen!B4:B5200),8)</f>
        <v>0</v>
      </c>
      <c r="BC4994" s="53">
        <f>ROUND(IFERROR(SUM(BB4994*(VLOOKUP(BA4994,API!1:1048576,13,FALSE))),0),2)</f>
        <v>0</v>
      </c>
    </row>
    <row r="4995" spans="18:55" x14ac:dyDescent="0.25">
      <c r="R4995" s="258"/>
      <c r="U4995">
        <f>ROUND(IFERROR(SUM(T4995*(VLOOKUP(S4995,API!1:1048576,13,FALSE))),0),2)</f>
        <v>0</v>
      </c>
      <c r="V4995">
        <f>ROUND(SUMIF(Investionen!A4:A5200,S4995,Investionen!G4:G5200),2)</f>
        <v>0</v>
      </c>
      <c r="BA4995" s="53"/>
      <c r="BB4995" s="53">
        <f>ROUND(SUMIF(Transaktionen!A4:A5200,BA4995,Transaktionen!B4:B5200),8)</f>
        <v>0</v>
      </c>
      <c r="BC4995" s="53">
        <f>ROUND(IFERROR(SUM(BB4995*(VLOOKUP(BA4995,API!1:1048576,13,FALSE))),0),2)</f>
        <v>0</v>
      </c>
    </row>
    <row r="4996" spans="18:55" x14ac:dyDescent="0.25">
      <c r="R4996" s="258"/>
      <c r="U4996">
        <f>ROUND(IFERROR(SUM(T4996*(VLOOKUP(S4996,API!1:1048576,13,FALSE))),0),2)</f>
        <v>0</v>
      </c>
      <c r="V4996">
        <f>ROUND(SUMIF(Investionen!A4:A5200,S4996,Investionen!G4:G5200),2)</f>
        <v>0</v>
      </c>
      <c r="BA4996" s="53"/>
      <c r="BB4996" s="53">
        <f>ROUND(SUMIF(Transaktionen!A4:A5200,BA4996,Transaktionen!B4:B5200),8)</f>
        <v>0</v>
      </c>
      <c r="BC4996" s="53">
        <f>ROUND(IFERROR(SUM(BB4996*(VLOOKUP(BA4996,API!1:1048576,13,FALSE))),0),2)</f>
        <v>0</v>
      </c>
    </row>
    <row r="4997" spans="18:55" x14ac:dyDescent="0.25">
      <c r="R4997" s="258"/>
      <c r="U4997">
        <f>ROUND(IFERROR(SUM(T4997*(VLOOKUP(S4997,API!1:1048576,13,FALSE))),0),2)</f>
        <v>0</v>
      </c>
      <c r="V4997">
        <f>ROUND(SUMIF(Investionen!A4:A5200,S4997,Investionen!G4:G5200),2)</f>
        <v>0</v>
      </c>
      <c r="BA4997" s="53"/>
      <c r="BB4997" s="53">
        <f>ROUND(SUMIF(Transaktionen!A4:A5200,BA4997,Transaktionen!B4:B5200),8)</f>
        <v>0</v>
      </c>
      <c r="BC4997" s="53">
        <f>ROUND(IFERROR(SUM(BB4997*(VLOOKUP(BA4997,API!1:1048576,13,FALSE))),0),2)</f>
        <v>0</v>
      </c>
    </row>
    <row r="4998" spans="18:55" x14ac:dyDescent="0.25">
      <c r="R4998" s="258"/>
      <c r="U4998">
        <f>ROUND(IFERROR(SUM(T4998*(VLOOKUP(S4998,API!1:1048576,13,FALSE))),0),2)</f>
        <v>0</v>
      </c>
      <c r="V4998">
        <f>ROUND(SUMIF(Investionen!A4:A5200,S4998,Investionen!G4:G5200),2)</f>
        <v>0</v>
      </c>
      <c r="BA4998" s="53"/>
      <c r="BB4998" s="53">
        <f>ROUND(SUMIF(Transaktionen!A4:A5200,BA4998,Transaktionen!B4:B5200),8)</f>
        <v>0</v>
      </c>
      <c r="BC4998" s="53">
        <f>ROUND(IFERROR(SUM(BB4998*(VLOOKUP(BA4998,API!1:1048576,13,FALSE))),0),2)</f>
        <v>0</v>
      </c>
    </row>
    <row r="4999" spans="18:55" x14ac:dyDescent="0.25">
      <c r="R4999" s="258"/>
      <c r="U4999">
        <f>ROUND(IFERROR(SUM(T4999*(VLOOKUP(S4999,API!1:1048576,13,FALSE))),0),2)</f>
        <v>0</v>
      </c>
      <c r="V4999">
        <f>ROUND(SUMIF(Investionen!A4:A5200,S4999,Investionen!G4:G5200),2)</f>
        <v>0</v>
      </c>
      <c r="BA4999" s="53"/>
      <c r="BB4999" s="53">
        <f>ROUND(SUMIF(Transaktionen!A4:A5200,BA4999,Transaktionen!B4:B5200),8)</f>
        <v>0</v>
      </c>
      <c r="BC4999" s="53">
        <f>ROUND(IFERROR(SUM(BB4999*(VLOOKUP(BA4999,API!1:1048576,13,FALSE))),0),2)</f>
        <v>0</v>
      </c>
    </row>
    <row r="5000" spans="18:55" x14ac:dyDescent="0.25">
      <c r="R5000" s="258"/>
      <c r="U5000">
        <f>ROUND(IFERROR(SUM(T5000*(VLOOKUP(S5000,API!1:1048576,13,FALSE))),0),2)</f>
        <v>0</v>
      </c>
      <c r="V5000">
        <f>ROUND(SUMIF(Investionen!A4:A5200,S5000,Investionen!G4:G5200),2)</f>
        <v>0</v>
      </c>
      <c r="BA5000" s="53"/>
      <c r="BB5000" s="53">
        <f>ROUND(SUMIF(Transaktionen!A4:A5200,BA5000,Transaktionen!B4:B5200),8)</f>
        <v>0</v>
      </c>
      <c r="BC5000" s="53">
        <f>ROUND(IFERROR(SUM(BB5000*(VLOOKUP(BA5000,API!1:1048576,13,FALSE))),0),2)</f>
        <v>0</v>
      </c>
    </row>
    <row r="5001" spans="18:55" x14ac:dyDescent="0.25">
      <c r="R5001" s="258"/>
      <c r="U5001">
        <f>ROUND(IFERROR(SUM(T5001*(VLOOKUP(S5001,API!1:1048576,13,FALSE))),0),2)</f>
        <v>0</v>
      </c>
      <c r="V5001">
        <f>ROUND(SUMIF(Investionen!A4:A5200,S5001,Investionen!G4:G5200),2)</f>
        <v>0</v>
      </c>
      <c r="BA5001" s="53"/>
      <c r="BB5001" s="53">
        <f>ROUND(SUMIF(Transaktionen!A4:A5200,BA5001,Transaktionen!B4:B5200),8)</f>
        <v>0</v>
      </c>
      <c r="BC5001" s="53">
        <f>ROUND(IFERROR(SUM(BB5001*(VLOOKUP(BA5001,API!1:1048576,13,FALSE))),0),2)</f>
        <v>0</v>
      </c>
    </row>
    <row r="5002" spans="18:55" x14ac:dyDescent="0.25">
      <c r="R5002" s="258"/>
      <c r="U5002">
        <f>ROUND(IFERROR(SUM(T5002*(VLOOKUP(S5002,API!1:1048576,13,FALSE))),0),2)</f>
        <v>0</v>
      </c>
      <c r="V5002">
        <f>ROUND(SUMIF(Investionen!A4:A5200,S5002,Investionen!G4:G5200),2)</f>
        <v>0</v>
      </c>
      <c r="BA5002" s="53"/>
      <c r="BB5002" s="53">
        <f>ROUND(SUMIF(Transaktionen!A4:A5200,BA5002,Transaktionen!B4:B5200),8)</f>
        <v>0</v>
      </c>
      <c r="BC5002" s="53">
        <f>ROUND(IFERROR(SUM(BB5002*(VLOOKUP(BA5002,API!1:1048576,13,FALSE))),0),2)</f>
        <v>0</v>
      </c>
    </row>
    <row r="5003" spans="18:55" x14ac:dyDescent="0.25">
      <c r="R5003" s="258"/>
      <c r="U5003">
        <f>ROUND(IFERROR(SUM(T5003*(VLOOKUP(S5003,API!1:1048576,13,FALSE))),0),2)</f>
        <v>0</v>
      </c>
      <c r="V5003">
        <f>ROUND(SUMIF(Investionen!A4:A5200,S5003,Investionen!G4:G5200),2)</f>
        <v>0</v>
      </c>
      <c r="BA5003" s="53"/>
      <c r="BB5003" s="53">
        <f>ROUND(SUMIF(Transaktionen!A4:A5200,BA5003,Transaktionen!B4:B5200),8)</f>
        <v>0</v>
      </c>
      <c r="BC5003" s="53">
        <f>ROUND(IFERROR(SUM(BB5003*(VLOOKUP(BA5003,API!1:1048576,13,FALSE))),0),2)</f>
        <v>0</v>
      </c>
    </row>
    <row r="5004" spans="18:55" x14ac:dyDescent="0.25">
      <c r="R5004" s="258"/>
      <c r="U5004">
        <f>ROUND(IFERROR(SUM(T5004*(VLOOKUP(S5004,API!1:1048576,13,FALSE))),0),2)</f>
        <v>0</v>
      </c>
      <c r="V5004">
        <f>ROUND(SUMIF(Investionen!A4:A5200,S5004,Investionen!G4:G5200),2)</f>
        <v>0</v>
      </c>
      <c r="BA5004" s="53"/>
      <c r="BB5004" s="53">
        <f>ROUND(SUMIF(Transaktionen!A4:A5200,BA5004,Transaktionen!B4:B5200),8)</f>
        <v>0</v>
      </c>
      <c r="BC5004" s="53">
        <f>ROUND(IFERROR(SUM(BB5004*(VLOOKUP(BA5004,API!1:1048576,13,FALSE))),0),2)</f>
        <v>0</v>
      </c>
    </row>
    <row r="5005" spans="18:55" x14ac:dyDescent="0.25">
      <c r="R5005" s="258"/>
      <c r="U5005">
        <f>ROUND(IFERROR(SUM(T5005*(VLOOKUP(S5005,API!1:1048576,13,FALSE))),0),2)</f>
        <v>0</v>
      </c>
      <c r="V5005">
        <f>ROUND(SUMIF(Investionen!A4:A5200,S5005,Investionen!G4:G5200),2)</f>
        <v>0</v>
      </c>
      <c r="BA5005" s="53"/>
      <c r="BB5005" s="53">
        <f>ROUND(SUMIF(Transaktionen!A4:A5200,BA5005,Transaktionen!B4:B5200),8)</f>
        <v>0</v>
      </c>
      <c r="BC5005" s="53">
        <f>ROUND(IFERROR(SUM(BB5005*(VLOOKUP(BA5005,API!1:1048576,13,FALSE))),0),2)</f>
        <v>0</v>
      </c>
    </row>
    <row r="5006" spans="18:55" x14ac:dyDescent="0.25">
      <c r="R5006" s="258"/>
      <c r="U5006">
        <f>ROUND(IFERROR(SUM(T5006*(VLOOKUP(S5006,API!1:1048576,13,FALSE))),0),2)</f>
        <v>0</v>
      </c>
      <c r="V5006">
        <f>ROUND(SUMIF(Investionen!A4:A5200,S5006,Investionen!G4:G5200),2)</f>
        <v>0</v>
      </c>
      <c r="BA5006" s="53"/>
      <c r="BB5006" s="53">
        <f>ROUND(SUMIF(Transaktionen!A4:A5200,BA5006,Transaktionen!B4:B5200),8)</f>
        <v>0</v>
      </c>
      <c r="BC5006" s="53">
        <f>ROUND(IFERROR(SUM(BB5006*(VLOOKUP(BA5006,API!1:1048576,13,FALSE))),0),2)</f>
        <v>0</v>
      </c>
    </row>
    <row r="5007" spans="18:55" x14ac:dyDescent="0.25">
      <c r="R5007" s="258"/>
      <c r="U5007">
        <f>ROUND(IFERROR(SUM(T5007*(VLOOKUP(S5007,API!1:1048576,13,FALSE))),0),2)</f>
        <v>0</v>
      </c>
      <c r="V5007">
        <f>ROUND(SUMIF(Investionen!A4:A5200,S5007,Investionen!G4:G5200),2)</f>
        <v>0</v>
      </c>
      <c r="BA5007" s="53"/>
      <c r="BB5007" s="53">
        <f>ROUND(SUMIF(Transaktionen!A4:A5200,BA5007,Transaktionen!B4:B5200),8)</f>
        <v>0</v>
      </c>
      <c r="BC5007" s="53">
        <f>ROUND(IFERROR(SUM(BB5007*(VLOOKUP(BA5007,API!1:1048576,13,FALSE))),0),2)</f>
        <v>0</v>
      </c>
    </row>
    <row r="5008" spans="18:55" x14ac:dyDescent="0.25">
      <c r="R5008" s="258"/>
      <c r="U5008">
        <f>ROUND(IFERROR(SUM(T5008*(VLOOKUP(S5008,API!1:1048576,13,FALSE))),0),2)</f>
        <v>0</v>
      </c>
      <c r="V5008">
        <f>ROUND(SUMIF(Investionen!A4:A5200,S5008,Investionen!G4:G5200),2)</f>
        <v>0</v>
      </c>
      <c r="BA5008" s="53"/>
      <c r="BB5008" s="53">
        <f>ROUND(SUMIF(Transaktionen!A4:A5200,BA5008,Transaktionen!B4:B5200),8)</f>
        <v>0</v>
      </c>
      <c r="BC5008" s="53">
        <f>ROUND(IFERROR(SUM(BB5008*(VLOOKUP(BA5008,API!1:1048576,13,FALSE))),0),2)</f>
        <v>0</v>
      </c>
    </row>
    <row r="5009" spans="18:55" x14ac:dyDescent="0.25">
      <c r="R5009" s="258"/>
      <c r="U5009">
        <f>ROUND(IFERROR(SUM(T5009*(VLOOKUP(S5009,API!1:1048576,13,FALSE))),0),2)</f>
        <v>0</v>
      </c>
      <c r="V5009">
        <f>ROUND(SUMIF(Investionen!A4:A5200,S5009,Investionen!G4:G5200),2)</f>
        <v>0</v>
      </c>
      <c r="BA5009" s="53"/>
      <c r="BB5009" s="53">
        <f>ROUND(SUMIF(Transaktionen!A4:A5200,BA5009,Transaktionen!B4:B5200),8)</f>
        <v>0</v>
      </c>
      <c r="BC5009" s="53">
        <f>ROUND(IFERROR(SUM(BB5009*(VLOOKUP(BA5009,API!1:1048576,13,FALSE))),0),2)</f>
        <v>0</v>
      </c>
    </row>
    <row r="5010" spans="18:55" x14ac:dyDescent="0.25">
      <c r="R5010" s="258"/>
      <c r="U5010">
        <f>ROUND(IFERROR(SUM(T5010*(VLOOKUP(S5010,API!1:1048576,13,FALSE))),0),2)</f>
        <v>0</v>
      </c>
      <c r="V5010">
        <f>ROUND(SUMIF(Investionen!A4:A5200,S5010,Investionen!G4:G5200),2)</f>
        <v>0</v>
      </c>
      <c r="BA5010" s="53"/>
      <c r="BB5010" s="53">
        <f>ROUND(SUMIF(Transaktionen!A4:A5200,BA5010,Transaktionen!B4:B5200),8)</f>
        <v>0</v>
      </c>
      <c r="BC5010" s="53">
        <f>ROUND(IFERROR(SUM(BB5010*(VLOOKUP(BA5010,API!1:1048576,13,FALSE))),0),2)</f>
        <v>0</v>
      </c>
    </row>
    <row r="5011" spans="18:55" x14ac:dyDescent="0.25">
      <c r="R5011" s="258"/>
      <c r="U5011">
        <f>ROUND(IFERROR(SUM(T5011*(VLOOKUP(S5011,API!1:1048576,13,FALSE))),0),2)</f>
        <v>0</v>
      </c>
      <c r="V5011">
        <f>ROUND(SUMIF(Investionen!A4:A5200,S5011,Investionen!G4:G5200),2)</f>
        <v>0</v>
      </c>
      <c r="BA5011" s="53"/>
      <c r="BB5011" s="53">
        <f>ROUND(SUMIF(Transaktionen!A4:A5200,BA5011,Transaktionen!B4:B5200),8)</f>
        <v>0</v>
      </c>
      <c r="BC5011" s="53">
        <f>ROUND(IFERROR(SUM(BB5011*(VLOOKUP(BA5011,API!1:1048576,13,FALSE))),0),2)</f>
        <v>0</v>
      </c>
    </row>
    <row r="5012" spans="18:55" x14ac:dyDescent="0.25">
      <c r="R5012" s="258"/>
      <c r="U5012">
        <f>ROUND(IFERROR(SUM(T5012*(VLOOKUP(S5012,API!1:1048576,13,FALSE))),0),2)</f>
        <v>0</v>
      </c>
      <c r="V5012">
        <f>ROUND(SUMIF(Investionen!A4:A5200,S5012,Investionen!G4:G5200),2)</f>
        <v>0</v>
      </c>
      <c r="BA5012" s="53"/>
      <c r="BB5012" s="53">
        <f>ROUND(SUMIF(Transaktionen!A4:A5200,BA5012,Transaktionen!B4:B5200),8)</f>
        <v>0</v>
      </c>
      <c r="BC5012" s="53">
        <f>ROUND(IFERROR(SUM(BB5012*(VLOOKUP(BA5012,API!1:1048576,13,FALSE))),0),2)</f>
        <v>0</v>
      </c>
    </row>
    <row r="5013" spans="18:55" x14ac:dyDescent="0.25">
      <c r="R5013" s="258"/>
      <c r="U5013">
        <f>ROUND(IFERROR(SUM(T5013*(VLOOKUP(S5013,API!1:1048576,13,FALSE))),0),2)</f>
        <v>0</v>
      </c>
      <c r="V5013">
        <f>ROUND(SUMIF(Investionen!A4:A5200,S5013,Investionen!G4:G5200),2)</f>
        <v>0</v>
      </c>
      <c r="BA5013" s="53"/>
      <c r="BB5013" s="53">
        <f>ROUND(SUMIF(Transaktionen!A4:A5200,BA5013,Transaktionen!B4:B5200),8)</f>
        <v>0</v>
      </c>
      <c r="BC5013" s="53">
        <f>ROUND(IFERROR(SUM(BB5013*(VLOOKUP(BA5013,API!1:1048576,13,FALSE))),0),2)</f>
        <v>0</v>
      </c>
    </row>
    <row r="5014" spans="18:55" x14ac:dyDescent="0.25">
      <c r="R5014" s="258"/>
      <c r="U5014">
        <f>ROUND(IFERROR(SUM(T5014*(VLOOKUP(S5014,API!1:1048576,13,FALSE))),0),2)</f>
        <v>0</v>
      </c>
      <c r="V5014">
        <f>ROUND(SUMIF(Investionen!A4:A5200,S5014,Investionen!G4:G5200),2)</f>
        <v>0</v>
      </c>
      <c r="BA5014" s="53"/>
      <c r="BB5014" s="53">
        <f>ROUND(SUMIF(Transaktionen!A4:A5200,BA5014,Transaktionen!B4:B5200),8)</f>
        <v>0</v>
      </c>
      <c r="BC5014" s="53">
        <f>ROUND(IFERROR(SUM(BB5014*(VLOOKUP(BA5014,API!1:1048576,13,FALSE))),0),2)</f>
        <v>0</v>
      </c>
    </row>
    <row r="5015" spans="18:55" x14ac:dyDescent="0.25">
      <c r="R5015" s="258"/>
      <c r="U5015">
        <f>ROUND(IFERROR(SUM(T5015*(VLOOKUP(S5015,API!1:1048576,13,FALSE))),0),2)</f>
        <v>0</v>
      </c>
      <c r="V5015">
        <f>ROUND(SUMIF(Investionen!A4:A5200,S5015,Investionen!G4:G5200),2)</f>
        <v>0</v>
      </c>
      <c r="BA5015" s="53"/>
      <c r="BB5015" s="53">
        <f>ROUND(SUMIF(Transaktionen!A4:A5200,BA5015,Transaktionen!B4:B5200),8)</f>
        <v>0</v>
      </c>
      <c r="BC5015" s="53">
        <f>ROUND(IFERROR(SUM(BB5015*(VLOOKUP(BA5015,API!1:1048576,13,FALSE))),0),2)</f>
        <v>0</v>
      </c>
    </row>
    <row r="5016" spans="18:55" x14ac:dyDescent="0.25">
      <c r="R5016" s="258"/>
      <c r="U5016">
        <f>ROUND(IFERROR(SUM(T5016*(VLOOKUP(S5016,API!1:1048576,13,FALSE))),0),2)</f>
        <v>0</v>
      </c>
      <c r="V5016">
        <f>ROUND(SUMIF(Investionen!A4:A5200,S5016,Investionen!G4:G5200),2)</f>
        <v>0</v>
      </c>
      <c r="BA5016" s="53"/>
      <c r="BB5016" s="53">
        <f>ROUND(SUMIF(Transaktionen!A4:A5200,BA5016,Transaktionen!B4:B5200),8)</f>
        <v>0</v>
      </c>
      <c r="BC5016" s="53">
        <f>ROUND(IFERROR(SUM(BB5016*(VLOOKUP(BA5016,API!1:1048576,13,FALSE))),0),2)</f>
        <v>0</v>
      </c>
    </row>
    <row r="5017" spans="18:55" x14ac:dyDescent="0.25">
      <c r="R5017" s="258"/>
      <c r="U5017">
        <f>ROUND(IFERROR(SUM(T5017*(VLOOKUP(S5017,API!1:1048576,13,FALSE))),0),2)</f>
        <v>0</v>
      </c>
      <c r="V5017">
        <f>ROUND(SUMIF(Investionen!A4:A5200,S5017,Investionen!G4:G5200),2)</f>
        <v>0</v>
      </c>
      <c r="BA5017" s="53"/>
      <c r="BB5017" s="53">
        <f>ROUND(SUMIF(Transaktionen!A4:A5200,BA5017,Transaktionen!B4:B5200),8)</f>
        <v>0</v>
      </c>
      <c r="BC5017" s="53">
        <f>ROUND(IFERROR(SUM(BB5017*(VLOOKUP(BA5017,API!1:1048576,13,FALSE))),0),2)</f>
        <v>0</v>
      </c>
    </row>
    <row r="5018" spans="18:55" x14ac:dyDescent="0.25">
      <c r="R5018" s="258"/>
      <c r="U5018">
        <f>ROUND(IFERROR(SUM(T5018*(VLOOKUP(S5018,API!1:1048576,13,FALSE))),0),2)</f>
        <v>0</v>
      </c>
      <c r="V5018">
        <f>ROUND(SUMIF(Investionen!A4:A5200,S5018,Investionen!G4:G5200),2)</f>
        <v>0</v>
      </c>
      <c r="BA5018" s="53"/>
      <c r="BB5018" s="53">
        <f>ROUND(SUMIF(Transaktionen!A4:A5200,BA5018,Transaktionen!B4:B5200),8)</f>
        <v>0</v>
      </c>
      <c r="BC5018" s="53">
        <f>ROUND(IFERROR(SUM(BB5018*(VLOOKUP(BA5018,API!1:1048576,13,FALSE))),0),2)</f>
        <v>0</v>
      </c>
    </row>
    <row r="5019" spans="18:55" x14ac:dyDescent="0.25">
      <c r="R5019" s="258"/>
      <c r="U5019">
        <f>ROUND(IFERROR(SUM(T5019*(VLOOKUP(S5019,API!1:1048576,13,FALSE))),0),2)</f>
        <v>0</v>
      </c>
      <c r="V5019">
        <f>ROUND(SUMIF(Investionen!A4:A5200,S5019,Investionen!G4:G5200),2)</f>
        <v>0</v>
      </c>
      <c r="BA5019" s="53"/>
      <c r="BB5019" s="53">
        <f>ROUND(SUMIF(Transaktionen!A4:A5200,BA5019,Transaktionen!B4:B5200),8)</f>
        <v>0</v>
      </c>
      <c r="BC5019" s="53">
        <f>ROUND(IFERROR(SUM(BB5019*(VLOOKUP(BA5019,API!1:1048576,13,FALSE))),0),2)</f>
        <v>0</v>
      </c>
    </row>
    <row r="5020" spans="18:55" x14ac:dyDescent="0.25">
      <c r="R5020" s="258"/>
      <c r="U5020">
        <f>ROUND(IFERROR(SUM(T5020*(VLOOKUP(S5020,API!1:1048576,13,FALSE))),0),2)</f>
        <v>0</v>
      </c>
      <c r="V5020">
        <f>ROUND(SUMIF(Investionen!A4:A5200,S5020,Investionen!G4:G5200),2)</f>
        <v>0</v>
      </c>
      <c r="BA5020" s="53"/>
      <c r="BB5020" s="53">
        <f>ROUND(SUMIF(Transaktionen!A4:A5200,BA5020,Transaktionen!B4:B5200),8)</f>
        <v>0</v>
      </c>
      <c r="BC5020" s="53">
        <f>ROUND(IFERROR(SUM(BB5020*(VLOOKUP(BA5020,API!1:1048576,13,FALSE))),0),2)</f>
        <v>0</v>
      </c>
    </row>
    <row r="5021" spans="18:55" x14ac:dyDescent="0.25">
      <c r="R5021" s="258"/>
      <c r="U5021">
        <f>ROUND(IFERROR(SUM(T5021*(VLOOKUP(S5021,API!1:1048576,13,FALSE))),0),2)</f>
        <v>0</v>
      </c>
      <c r="V5021">
        <f>ROUND(SUMIF(Investionen!A4:A5200,S5021,Investionen!G4:G5200),2)</f>
        <v>0</v>
      </c>
      <c r="BA5021" s="53"/>
      <c r="BB5021" s="53">
        <f>ROUND(SUMIF(Transaktionen!A4:A5200,BA5021,Transaktionen!B4:B5200),8)</f>
        <v>0</v>
      </c>
      <c r="BC5021" s="53">
        <f>ROUND(IFERROR(SUM(BB5021*(VLOOKUP(BA5021,API!1:1048576,13,FALSE))),0),2)</f>
        <v>0</v>
      </c>
    </row>
    <row r="5022" spans="18:55" x14ac:dyDescent="0.25">
      <c r="R5022" s="258"/>
      <c r="U5022">
        <f>ROUND(IFERROR(SUM(T5022*(VLOOKUP(S5022,API!1:1048576,13,FALSE))),0),2)</f>
        <v>0</v>
      </c>
      <c r="V5022">
        <f>ROUND(SUMIF(Investionen!A4:A5200,S5022,Investionen!G4:G5200),2)</f>
        <v>0</v>
      </c>
      <c r="BA5022" s="53"/>
      <c r="BB5022" s="53">
        <f>ROUND(SUMIF(Transaktionen!A4:A5200,BA5022,Transaktionen!B4:B5200),8)</f>
        <v>0</v>
      </c>
      <c r="BC5022" s="53">
        <f>ROUND(IFERROR(SUM(BB5022*(VLOOKUP(BA5022,API!1:1048576,13,FALSE))),0),2)</f>
        <v>0</v>
      </c>
    </row>
    <row r="5023" spans="18:55" x14ac:dyDescent="0.25">
      <c r="R5023" s="258"/>
      <c r="U5023">
        <f>ROUND(IFERROR(SUM(T5023*(VLOOKUP(S5023,API!1:1048576,13,FALSE))),0),2)</f>
        <v>0</v>
      </c>
      <c r="V5023">
        <f>ROUND(SUMIF(Investionen!A4:A5200,S5023,Investionen!G4:G5200),2)</f>
        <v>0</v>
      </c>
      <c r="BA5023" s="53"/>
      <c r="BB5023" s="53">
        <f>ROUND(SUMIF(Transaktionen!A4:A5200,BA5023,Transaktionen!B4:B5200),8)</f>
        <v>0</v>
      </c>
      <c r="BC5023" s="53">
        <f>ROUND(IFERROR(SUM(BB5023*(VLOOKUP(BA5023,API!1:1048576,13,FALSE))),0),2)</f>
        <v>0</v>
      </c>
    </row>
    <row r="5024" spans="18:55" x14ac:dyDescent="0.25">
      <c r="R5024" s="258"/>
      <c r="U5024">
        <f>ROUND(IFERROR(SUM(T5024*(VLOOKUP(S5024,API!1:1048576,13,FALSE))),0),2)</f>
        <v>0</v>
      </c>
      <c r="V5024">
        <f>ROUND(SUMIF(Investionen!A4:A5200,S5024,Investionen!G4:G5200),2)</f>
        <v>0</v>
      </c>
      <c r="BA5024" s="53"/>
      <c r="BB5024" s="53">
        <f>ROUND(SUMIF(Transaktionen!A4:A5200,BA5024,Transaktionen!B4:B5200),8)</f>
        <v>0</v>
      </c>
      <c r="BC5024" s="53">
        <f>ROUND(IFERROR(SUM(BB5024*(VLOOKUP(BA5024,API!1:1048576,13,FALSE))),0),2)</f>
        <v>0</v>
      </c>
    </row>
    <row r="5025" spans="18:55" x14ac:dyDescent="0.25">
      <c r="R5025" s="258"/>
      <c r="U5025">
        <f>ROUND(IFERROR(SUM(T5025*(VLOOKUP(S5025,API!1:1048576,13,FALSE))),0),2)</f>
        <v>0</v>
      </c>
      <c r="V5025">
        <f>ROUND(SUMIF(Investionen!A4:A5200,S5025,Investionen!G4:G5200),2)</f>
        <v>0</v>
      </c>
      <c r="BA5025" s="53"/>
      <c r="BB5025" s="53">
        <f>ROUND(SUMIF(Transaktionen!A4:A5200,BA5025,Transaktionen!B4:B5200),8)</f>
        <v>0</v>
      </c>
      <c r="BC5025" s="53">
        <f>ROUND(IFERROR(SUM(BB5025*(VLOOKUP(BA5025,API!1:1048576,13,FALSE))),0),2)</f>
        <v>0</v>
      </c>
    </row>
    <row r="5026" spans="18:55" x14ac:dyDescent="0.25">
      <c r="R5026" s="258"/>
      <c r="U5026">
        <f>ROUND(IFERROR(SUM(T5026*(VLOOKUP(S5026,API!1:1048576,13,FALSE))),0),2)</f>
        <v>0</v>
      </c>
      <c r="V5026">
        <f>ROUND(SUMIF(Investionen!A4:A5200,S5026,Investionen!G4:G5200),2)</f>
        <v>0</v>
      </c>
      <c r="BA5026" s="53"/>
      <c r="BB5026" s="53">
        <f>ROUND(SUMIF(Transaktionen!A4:A5200,BA5026,Transaktionen!B4:B5200),8)</f>
        <v>0</v>
      </c>
      <c r="BC5026" s="53">
        <f>ROUND(IFERROR(SUM(BB5026*(VLOOKUP(BA5026,API!1:1048576,13,FALSE))),0),2)</f>
        <v>0</v>
      </c>
    </row>
    <row r="5027" spans="18:55" x14ac:dyDescent="0.25">
      <c r="R5027" s="258"/>
      <c r="U5027">
        <f>ROUND(IFERROR(SUM(T5027*(VLOOKUP(S5027,API!1:1048576,13,FALSE))),0),2)</f>
        <v>0</v>
      </c>
      <c r="V5027">
        <f>ROUND(SUMIF(Investionen!A4:A5200,S5027,Investionen!G4:G5200),2)</f>
        <v>0</v>
      </c>
      <c r="BA5027" s="53"/>
      <c r="BB5027" s="53">
        <f>ROUND(SUMIF(Transaktionen!A4:A5200,BA5027,Transaktionen!B4:B5200),8)</f>
        <v>0</v>
      </c>
      <c r="BC5027" s="53">
        <f>ROUND(IFERROR(SUM(BB5027*(VLOOKUP(BA5027,API!1:1048576,13,FALSE))),0),2)</f>
        <v>0</v>
      </c>
    </row>
    <row r="5028" spans="18:55" x14ac:dyDescent="0.25">
      <c r="R5028" s="258"/>
      <c r="U5028">
        <f>ROUND(IFERROR(SUM(T5028*(VLOOKUP(S5028,API!1:1048576,13,FALSE))),0),2)</f>
        <v>0</v>
      </c>
      <c r="V5028">
        <f>ROUND(SUMIF(Investionen!A4:A5200,S5028,Investionen!G4:G5200),2)</f>
        <v>0</v>
      </c>
      <c r="BA5028" s="53"/>
      <c r="BB5028" s="53">
        <f>ROUND(SUMIF(Transaktionen!A4:A5200,BA5028,Transaktionen!B4:B5200),8)</f>
        <v>0</v>
      </c>
      <c r="BC5028" s="53">
        <f>ROUND(IFERROR(SUM(BB5028*(VLOOKUP(BA5028,API!1:1048576,13,FALSE))),0),2)</f>
        <v>0</v>
      </c>
    </row>
    <row r="5029" spans="18:55" x14ac:dyDescent="0.25">
      <c r="R5029" s="258"/>
      <c r="U5029">
        <f>ROUND(IFERROR(SUM(T5029*(VLOOKUP(S5029,API!1:1048576,13,FALSE))),0),2)</f>
        <v>0</v>
      </c>
      <c r="V5029">
        <f>ROUND(SUMIF(Investionen!A4:A5200,S5029,Investionen!G4:G5200),2)</f>
        <v>0</v>
      </c>
      <c r="BA5029" s="53"/>
      <c r="BB5029" s="53">
        <f>ROUND(SUMIF(Transaktionen!A4:A5200,BA5029,Transaktionen!B4:B5200),8)</f>
        <v>0</v>
      </c>
      <c r="BC5029" s="53">
        <f>ROUND(IFERROR(SUM(BB5029*(VLOOKUP(BA5029,API!1:1048576,13,FALSE))),0),2)</f>
        <v>0</v>
      </c>
    </row>
    <row r="5030" spans="18:55" x14ac:dyDescent="0.25">
      <c r="R5030" s="258"/>
      <c r="U5030">
        <f>ROUND(IFERROR(SUM(T5030*(VLOOKUP(S5030,API!1:1048576,13,FALSE))),0),2)</f>
        <v>0</v>
      </c>
      <c r="V5030">
        <f>ROUND(SUMIF(Investionen!A4:A5200,S5030,Investionen!G4:G5200),2)</f>
        <v>0</v>
      </c>
      <c r="BA5030" s="53"/>
      <c r="BB5030" s="53">
        <f>ROUND(SUMIF(Transaktionen!A4:A5200,BA5030,Transaktionen!B4:B5200),8)</f>
        <v>0</v>
      </c>
      <c r="BC5030" s="53">
        <f>ROUND(IFERROR(SUM(BB5030*(VLOOKUP(BA5030,API!1:1048576,13,FALSE))),0),2)</f>
        <v>0</v>
      </c>
    </row>
    <row r="5031" spans="18:55" x14ac:dyDescent="0.25">
      <c r="R5031" s="258"/>
      <c r="U5031">
        <f>ROUND(IFERROR(SUM(T5031*(VLOOKUP(S5031,API!1:1048576,13,FALSE))),0),2)</f>
        <v>0</v>
      </c>
      <c r="V5031">
        <f>ROUND(SUMIF(Investionen!A4:A5200,S5031,Investionen!G4:G5200),2)</f>
        <v>0</v>
      </c>
      <c r="BA5031" s="53"/>
      <c r="BB5031" s="53">
        <f>ROUND(SUMIF(Transaktionen!A4:A5200,BA5031,Transaktionen!B4:B5200),8)</f>
        <v>0</v>
      </c>
      <c r="BC5031" s="53">
        <f>ROUND(IFERROR(SUM(BB5031*(VLOOKUP(BA5031,API!1:1048576,13,FALSE))),0),2)</f>
        <v>0</v>
      </c>
    </row>
    <row r="5032" spans="18:55" x14ac:dyDescent="0.25">
      <c r="R5032" s="258"/>
      <c r="U5032">
        <f>ROUND(IFERROR(SUM(T5032*(VLOOKUP(S5032,API!1:1048576,13,FALSE))),0),2)</f>
        <v>0</v>
      </c>
      <c r="V5032">
        <f>ROUND(SUMIF(Investionen!A4:A5200,S5032,Investionen!G4:G5200),2)</f>
        <v>0</v>
      </c>
      <c r="BA5032" s="53"/>
      <c r="BB5032" s="53">
        <f>ROUND(SUMIF(Transaktionen!A4:A5200,BA5032,Transaktionen!B4:B5200),8)</f>
        <v>0</v>
      </c>
      <c r="BC5032" s="53">
        <f>ROUND(IFERROR(SUM(BB5032*(VLOOKUP(BA5032,API!1:1048576,13,FALSE))),0),2)</f>
        <v>0</v>
      </c>
    </row>
    <row r="5033" spans="18:55" x14ac:dyDescent="0.25">
      <c r="R5033" s="258"/>
      <c r="U5033">
        <f>ROUND(IFERROR(SUM(T5033*(VLOOKUP(S5033,API!1:1048576,13,FALSE))),0),2)</f>
        <v>0</v>
      </c>
      <c r="V5033">
        <f>ROUND(SUMIF(Investionen!A4:A5200,S5033,Investionen!G4:G5200),2)</f>
        <v>0</v>
      </c>
      <c r="BA5033" s="53"/>
      <c r="BB5033" s="53">
        <f>ROUND(SUMIF(Transaktionen!A4:A5200,BA5033,Transaktionen!B4:B5200),8)</f>
        <v>0</v>
      </c>
      <c r="BC5033" s="53">
        <f>ROUND(IFERROR(SUM(BB5033*(VLOOKUP(BA5033,API!1:1048576,13,FALSE))),0),2)</f>
        <v>0</v>
      </c>
    </row>
    <row r="5034" spans="18:55" x14ac:dyDescent="0.25">
      <c r="R5034" s="258"/>
      <c r="U5034">
        <f>ROUND(IFERROR(SUM(T5034*(VLOOKUP(S5034,API!1:1048576,13,FALSE))),0),2)</f>
        <v>0</v>
      </c>
      <c r="V5034">
        <f>ROUND(SUMIF(Investionen!A4:A5200,S5034,Investionen!G4:G5200),2)</f>
        <v>0</v>
      </c>
      <c r="BA5034" s="53"/>
      <c r="BB5034" s="53">
        <f>ROUND(SUMIF(Transaktionen!A4:A5200,BA5034,Transaktionen!B4:B5200),8)</f>
        <v>0</v>
      </c>
      <c r="BC5034" s="53">
        <f>ROUND(IFERROR(SUM(BB5034*(VLOOKUP(BA5034,API!1:1048576,13,FALSE))),0),2)</f>
        <v>0</v>
      </c>
    </row>
    <row r="5035" spans="18:55" x14ac:dyDescent="0.25">
      <c r="R5035" s="258"/>
      <c r="U5035">
        <f>ROUND(IFERROR(SUM(T5035*(VLOOKUP(S5035,API!1:1048576,13,FALSE))),0),2)</f>
        <v>0</v>
      </c>
      <c r="V5035">
        <f>ROUND(SUMIF(Investionen!A4:A5200,S5035,Investionen!G4:G5200),2)</f>
        <v>0</v>
      </c>
      <c r="BA5035" s="53"/>
      <c r="BB5035" s="53">
        <f>ROUND(SUMIF(Transaktionen!A4:A5200,BA5035,Transaktionen!B4:B5200),8)</f>
        <v>0</v>
      </c>
      <c r="BC5035" s="53">
        <f>ROUND(IFERROR(SUM(BB5035*(VLOOKUP(BA5035,API!1:1048576,13,FALSE))),0),2)</f>
        <v>0</v>
      </c>
    </row>
    <row r="5036" spans="18:55" x14ac:dyDescent="0.25">
      <c r="R5036" s="258"/>
      <c r="U5036">
        <f>ROUND(IFERROR(SUM(T5036*(VLOOKUP(S5036,API!1:1048576,13,FALSE))),0),2)</f>
        <v>0</v>
      </c>
      <c r="V5036">
        <f>ROUND(SUMIF(Investionen!A4:A5200,S5036,Investionen!G4:G5200),2)</f>
        <v>0</v>
      </c>
      <c r="BA5036" s="53"/>
      <c r="BB5036" s="53">
        <f>ROUND(SUMIF(Transaktionen!A4:A5200,BA5036,Transaktionen!B4:B5200),8)</f>
        <v>0</v>
      </c>
      <c r="BC5036" s="53">
        <f>ROUND(IFERROR(SUM(BB5036*(VLOOKUP(BA5036,API!1:1048576,13,FALSE))),0),2)</f>
        <v>0</v>
      </c>
    </row>
    <row r="5037" spans="18:55" x14ac:dyDescent="0.25">
      <c r="R5037" s="258"/>
      <c r="U5037">
        <f>ROUND(IFERROR(SUM(T5037*(VLOOKUP(S5037,API!1:1048576,13,FALSE))),0),2)</f>
        <v>0</v>
      </c>
      <c r="V5037">
        <f>ROUND(SUMIF(Investionen!A4:A5200,S5037,Investionen!G4:G5200),2)</f>
        <v>0</v>
      </c>
      <c r="BA5037" s="53"/>
      <c r="BB5037" s="53">
        <f>ROUND(SUMIF(Transaktionen!A4:A5200,BA5037,Transaktionen!B4:B5200),8)</f>
        <v>0</v>
      </c>
      <c r="BC5037" s="53">
        <f>ROUND(IFERROR(SUM(BB5037*(VLOOKUP(BA5037,API!1:1048576,13,FALSE))),0),2)</f>
        <v>0</v>
      </c>
    </row>
    <row r="5038" spans="18:55" x14ac:dyDescent="0.25">
      <c r="R5038" s="258"/>
      <c r="U5038">
        <f>ROUND(IFERROR(SUM(T5038*(VLOOKUP(S5038,API!1:1048576,13,FALSE))),0),2)</f>
        <v>0</v>
      </c>
      <c r="V5038">
        <f>ROUND(SUMIF(Investionen!A4:A5200,S5038,Investionen!G4:G5200),2)</f>
        <v>0</v>
      </c>
      <c r="BA5038" s="53"/>
      <c r="BB5038" s="53">
        <f>ROUND(SUMIF(Transaktionen!A4:A5200,BA5038,Transaktionen!B4:B5200),8)</f>
        <v>0</v>
      </c>
      <c r="BC5038" s="53">
        <f>ROUND(IFERROR(SUM(BB5038*(VLOOKUP(BA5038,API!1:1048576,13,FALSE))),0),2)</f>
        <v>0</v>
      </c>
    </row>
    <row r="5039" spans="18:55" x14ac:dyDescent="0.25">
      <c r="R5039" s="258"/>
      <c r="U5039">
        <f>ROUND(IFERROR(SUM(T5039*(VLOOKUP(S5039,API!1:1048576,13,FALSE))),0),2)</f>
        <v>0</v>
      </c>
      <c r="V5039">
        <f>ROUND(SUMIF(Investionen!A4:A5200,S5039,Investionen!G4:G5200),2)</f>
        <v>0</v>
      </c>
      <c r="BA5039" s="53"/>
      <c r="BB5039" s="53">
        <f>ROUND(SUMIF(Transaktionen!A4:A5200,BA5039,Transaktionen!B4:B5200),8)</f>
        <v>0</v>
      </c>
      <c r="BC5039" s="53">
        <f>ROUND(IFERROR(SUM(BB5039*(VLOOKUP(BA5039,API!1:1048576,13,FALSE))),0),2)</f>
        <v>0</v>
      </c>
    </row>
    <row r="5040" spans="18:55" x14ac:dyDescent="0.25">
      <c r="R5040" s="258"/>
      <c r="U5040">
        <f>ROUND(IFERROR(SUM(T5040*(VLOOKUP(S5040,API!1:1048576,13,FALSE))),0),2)</f>
        <v>0</v>
      </c>
      <c r="V5040">
        <f>ROUND(SUMIF(Investionen!A4:A5200,S5040,Investionen!G4:G5200),2)</f>
        <v>0</v>
      </c>
      <c r="BA5040" s="53"/>
      <c r="BB5040" s="53">
        <f>ROUND(SUMIF(Transaktionen!A4:A5200,BA5040,Transaktionen!B4:B5200),8)</f>
        <v>0</v>
      </c>
      <c r="BC5040" s="53">
        <f>ROUND(IFERROR(SUM(BB5040*(VLOOKUP(BA5040,API!1:1048576,13,FALSE))),0),2)</f>
        <v>0</v>
      </c>
    </row>
    <row r="5041" spans="18:55" x14ac:dyDescent="0.25">
      <c r="R5041" s="258"/>
      <c r="U5041">
        <f>ROUND(IFERROR(SUM(T5041*(VLOOKUP(S5041,API!1:1048576,13,FALSE))),0),2)</f>
        <v>0</v>
      </c>
      <c r="V5041">
        <f>ROUND(SUMIF(Investionen!A4:A5200,S5041,Investionen!G4:G5200),2)</f>
        <v>0</v>
      </c>
      <c r="BA5041" s="53"/>
      <c r="BB5041" s="53">
        <f>ROUND(SUMIF(Transaktionen!A4:A5200,BA5041,Transaktionen!B4:B5200),8)</f>
        <v>0</v>
      </c>
      <c r="BC5041" s="53">
        <f>ROUND(IFERROR(SUM(BB5041*(VLOOKUP(BA5041,API!1:1048576,13,FALSE))),0),2)</f>
        <v>0</v>
      </c>
    </row>
    <row r="5042" spans="18:55" x14ac:dyDescent="0.25">
      <c r="R5042" s="258"/>
      <c r="U5042">
        <f>ROUND(IFERROR(SUM(T5042*(VLOOKUP(S5042,API!1:1048576,13,FALSE))),0),2)</f>
        <v>0</v>
      </c>
      <c r="V5042">
        <f>ROUND(SUMIF(Investionen!A4:A5200,S5042,Investionen!G4:G5200),2)</f>
        <v>0</v>
      </c>
      <c r="BA5042" s="53"/>
      <c r="BB5042" s="53">
        <f>ROUND(SUMIF(Transaktionen!A4:A5200,BA5042,Transaktionen!B4:B5200),8)</f>
        <v>0</v>
      </c>
      <c r="BC5042" s="53">
        <f>ROUND(IFERROR(SUM(BB5042*(VLOOKUP(BA5042,API!1:1048576,13,FALSE))),0),2)</f>
        <v>0</v>
      </c>
    </row>
    <row r="5043" spans="18:55" x14ac:dyDescent="0.25">
      <c r="R5043" s="258"/>
      <c r="U5043">
        <f>ROUND(IFERROR(SUM(T5043*(VLOOKUP(S5043,API!1:1048576,13,FALSE))),0),2)</f>
        <v>0</v>
      </c>
      <c r="V5043">
        <f>ROUND(SUMIF(Investionen!A4:A5200,S5043,Investionen!G4:G5200),2)</f>
        <v>0</v>
      </c>
      <c r="BA5043" s="53"/>
      <c r="BB5043" s="53">
        <f>ROUND(SUMIF(Transaktionen!A4:A5200,BA5043,Transaktionen!B4:B5200),8)</f>
        <v>0</v>
      </c>
      <c r="BC5043" s="53">
        <f>ROUND(IFERROR(SUM(BB5043*(VLOOKUP(BA5043,API!1:1048576,13,FALSE))),0),2)</f>
        <v>0</v>
      </c>
    </row>
    <row r="5044" spans="18:55" x14ac:dyDescent="0.25">
      <c r="R5044" s="258"/>
      <c r="U5044">
        <f>ROUND(IFERROR(SUM(T5044*(VLOOKUP(S5044,API!1:1048576,13,FALSE))),0),2)</f>
        <v>0</v>
      </c>
      <c r="V5044">
        <f>ROUND(SUMIF(Investionen!A4:A5200,S5044,Investionen!G4:G5200),2)</f>
        <v>0</v>
      </c>
      <c r="BA5044" s="53"/>
      <c r="BB5044" s="53">
        <f>ROUND(SUMIF(Transaktionen!A4:A5200,BA5044,Transaktionen!B4:B5200),8)</f>
        <v>0</v>
      </c>
      <c r="BC5044" s="53">
        <f>ROUND(IFERROR(SUM(BB5044*(VLOOKUP(BA5044,API!1:1048576,13,FALSE))),0),2)</f>
        <v>0</v>
      </c>
    </row>
    <row r="5045" spans="18:55" x14ac:dyDescent="0.25">
      <c r="R5045" s="258"/>
      <c r="U5045">
        <f>ROUND(IFERROR(SUM(T5045*(VLOOKUP(S5045,API!1:1048576,13,FALSE))),0),2)</f>
        <v>0</v>
      </c>
      <c r="V5045">
        <f>ROUND(SUMIF(Investionen!A4:A5200,S5045,Investionen!G4:G5200),2)</f>
        <v>0</v>
      </c>
      <c r="BA5045" s="53"/>
      <c r="BB5045" s="53">
        <f>ROUND(SUMIF(Transaktionen!A4:A5200,BA5045,Transaktionen!B4:B5200),8)</f>
        <v>0</v>
      </c>
      <c r="BC5045" s="53">
        <f>ROUND(IFERROR(SUM(BB5045*(VLOOKUP(BA5045,API!1:1048576,13,FALSE))),0),2)</f>
        <v>0</v>
      </c>
    </row>
    <row r="5046" spans="18:55" x14ac:dyDescent="0.25">
      <c r="R5046" s="258"/>
      <c r="U5046">
        <f>ROUND(IFERROR(SUM(T5046*(VLOOKUP(S5046,API!1:1048576,13,FALSE))),0),2)</f>
        <v>0</v>
      </c>
      <c r="V5046">
        <f>ROUND(SUMIF(Investionen!A4:A5200,S5046,Investionen!G4:G5200),2)</f>
        <v>0</v>
      </c>
      <c r="BA5046" s="53"/>
      <c r="BB5046" s="53">
        <f>ROUND(SUMIF(Transaktionen!A4:A5200,BA5046,Transaktionen!B4:B5200),8)</f>
        <v>0</v>
      </c>
      <c r="BC5046" s="53">
        <f>ROUND(IFERROR(SUM(BB5046*(VLOOKUP(BA5046,API!1:1048576,13,FALSE))),0),2)</f>
        <v>0</v>
      </c>
    </row>
    <row r="5047" spans="18:55" x14ac:dyDescent="0.25">
      <c r="R5047" s="258"/>
      <c r="U5047">
        <f>ROUND(IFERROR(SUM(T5047*(VLOOKUP(S5047,API!1:1048576,13,FALSE))),0),2)</f>
        <v>0</v>
      </c>
      <c r="V5047">
        <f>ROUND(SUMIF(Investionen!A4:A5200,S5047,Investionen!G4:G5200),2)</f>
        <v>0</v>
      </c>
      <c r="BA5047" s="53"/>
      <c r="BB5047" s="53">
        <f>ROUND(SUMIF(Transaktionen!A4:A5200,BA5047,Transaktionen!B4:B5200),8)</f>
        <v>0</v>
      </c>
      <c r="BC5047" s="53">
        <f>ROUND(IFERROR(SUM(BB5047*(VLOOKUP(BA5047,API!1:1048576,13,FALSE))),0),2)</f>
        <v>0</v>
      </c>
    </row>
    <row r="5048" spans="18:55" x14ac:dyDescent="0.25">
      <c r="R5048" s="258"/>
      <c r="U5048">
        <f>ROUND(IFERROR(SUM(T5048*(VLOOKUP(S5048,API!1:1048576,13,FALSE))),0),2)</f>
        <v>0</v>
      </c>
      <c r="V5048">
        <f>ROUND(SUMIF(Investionen!A4:A5200,S5048,Investionen!G4:G5200),2)</f>
        <v>0</v>
      </c>
      <c r="BA5048" s="53"/>
      <c r="BB5048" s="53">
        <f>ROUND(SUMIF(Transaktionen!A4:A5200,BA5048,Transaktionen!B4:B5200),8)</f>
        <v>0</v>
      </c>
      <c r="BC5048" s="53">
        <f>ROUND(IFERROR(SUM(BB5048*(VLOOKUP(BA5048,API!1:1048576,13,FALSE))),0),2)</f>
        <v>0</v>
      </c>
    </row>
    <row r="5049" spans="18:55" x14ac:dyDescent="0.25">
      <c r="R5049" s="258"/>
      <c r="U5049">
        <f>ROUND(IFERROR(SUM(T5049*(VLOOKUP(S5049,API!1:1048576,13,FALSE))),0),2)</f>
        <v>0</v>
      </c>
      <c r="V5049">
        <f>ROUND(SUMIF(Investionen!A4:A5200,S5049,Investionen!G4:G5200),2)</f>
        <v>0</v>
      </c>
      <c r="BA5049" s="53"/>
      <c r="BB5049" s="53">
        <f>ROUND(SUMIF(Transaktionen!A4:A5200,BA5049,Transaktionen!B4:B5200),8)</f>
        <v>0</v>
      </c>
      <c r="BC5049" s="53">
        <f>ROUND(IFERROR(SUM(BB5049*(VLOOKUP(BA5049,API!1:1048576,13,FALSE))),0),2)</f>
        <v>0</v>
      </c>
    </row>
    <row r="5050" spans="18:55" x14ac:dyDescent="0.25">
      <c r="R5050" s="258"/>
      <c r="U5050">
        <f>ROUND(IFERROR(SUM(T5050*(VLOOKUP(S5050,API!1:1048576,13,FALSE))),0),2)</f>
        <v>0</v>
      </c>
      <c r="V5050">
        <f>ROUND(SUMIF(Investionen!A4:A5200,S5050,Investionen!G4:G5200),2)</f>
        <v>0</v>
      </c>
      <c r="BA5050" s="53"/>
      <c r="BB5050" s="53">
        <f>ROUND(SUMIF(Transaktionen!A4:A5200,BA5050,Transaktionen!B4:B5200),8)</f>
        <v>0</v>
      </c>
      <c r="BC5050" s="53">
        <f>ROUND(IFERROR(SUM(BB5050*(VLOOKUP(BA5050,API!1:1048576,13,FALSE))),0),2)</f>
        <v>0</v>
      </c>
    </row>
    <row r="5051" spans="18:55" x14ac:dyDescent="0.25">
      <c r="R5051" s="258"/>
      <c r="U5051">
        <f>ROUND(IFERROR(SUM(T5051*(VLOOKUP(S5051,API!1:1048576,13,FALSE))),0),2)</f>
        <v>0</v>
      </c>
      <c r="V5051">
        <f>ROUND(SUMIF(Investionen!A4:A5200,S5051,Investionen!G4:G5200),2)</f>
        <v>0</v>
      </c>
      <c r="BA5051" s="53"/>
      <c r="BB5051" s="53">
        <f>ROUND(SUMIF(Transaktionen!A4:A5200,BA5051,Transaktionen!B4:B5200),8)</f>
        <v>0</v>
      </c>
      <c r="BC5051" s="53">
        <f>ROUND(IFERROR(SUM(BB5051*(VLOOKUP(BA5051,API!1:1048576,13,FALSE))),0),2)</f>
        <v>0</v>
      </c>
    </row>
    <row r="5052" spans="18:55" x14ac:dyDescent="0.25">
      <c r="R5052" s="258"/>
      <c r="U5052">
        <f>ROUND(IFERROR(SUM(T5052*(VLOOKUP(S5052,API!1:1048576,13,FALSE))),0),2)</f>
        <v>0</v>
      </c>
      <c r="V5052">
        <f>ROUND(SUMIF(Investionen!A4:A5200,S5052,Investionen!G4:G5200),2)</f>
        <v>0</v>
      </c>
      <c r="BA5052" s="53"/>
      <c r="BB5052" s="53">
        <f>ROUND(SUMIF(Transaktionen!A4:A5200,BA5052,Transaktionen!B4:B5200),8)</f>
        <v>0</v>
      </c>
      <c r="BC5052" s="53">
        <f>ROUND(IFERROR(SUM(BB5052*(VLOOKUP(BA5052,API!1:1048576,13,FALSE))),0),2)</f>
        <v>0</v>
      </c>
    </row>
    <row r="5053" spans="18:55" x14ac:dyDescent="0.25">
      <c r="R5053" s="258"/>
      <c r="U5053">
        <f>ROUND(IFERROR(SUM(T5053*(VLOOKUP(S5053,API!1:1048576,13,FALSE))),0),2)</f>
        <v>0</v>
      </c>
      <c r="V5053">
        <f>ROUND(SUMIF(Investionen!A4:A5200,S5053,Investionen!G4:G5200),2)</f>
        <v>0</v>
      </c>
      <c r="BA5053" s="53"/>
      <c r="BB5053" s="53">
        <f>ROUND(SUMIF(Transaktionen!A4:A5200,BA5053,Transaktionen!B4:B5200),8)</f>
        <v>0</v>
      </c>
      <c r="BC5053" s="53">
        <f>ROUND(IFERROR(SUM(BB5053*(VLOOKUP(BA5053,API!1:1048576,13,FALSE))),0),2)</f>
        <v>0</v>
      </c>
    </row>
    <row r="5054" spans="18:55" x14ac:dyDescent="0.25">
      <c r="R5054" s="258"/>
      <c r="U5054">
        <f>ROUND(IFERROR(SUM(T5054*(VLOOKUP(S5054,API!1:1048576,13,FALSE))),0),2)</f>
        <v>0</v>
      </c>
      <c r="V5054">
        <f>ROUND(SUMIF(Investionen!A4:A5200,S5054,Investionen!G4:G5200),2)</f>
        <v>0</v>
      </c>
      <c r="BA5054" s="53"/>
      <c r="BB5054" s="53">
        <f>ROUND(SUMIF(Transaktionen!A4:A5200,BA5054,Transaktionen!B4:B5200),8)</f>
        <v>0</v>
      </c>
      <c r="BC5054" s="53">
        <f>ROUND(IFERROR(SUM(BB5054*(VLOOKUP(BA5054,API!1:1048576,13,FALSE))),0),2)</f>
        <v>0</v>
      </c>
    </row>
    <row r="5055" spans="18:55" x14ac:dyDescent="0.25">
      <c r="R5055" s="258"/>
      <c r="U5055">
        <f>ROUND(IFERROR(SUM(T5055*(VLOOKUP(S5055,API!1:1048576,13,FALSE))),0),2)</f>
        <v>0</v>
      </c>
      <c r="V5055">
        <f>ROUND(SUMIF(Investionen!A4:A5200,S5055,Investionen!G4:G5200),2)</f>
        <v>0</v>
      </c>
      <c r="BA5055" s="53"/>
      <c r="BB5055" s="53">
        <f>ROUND(SUMIF(Transaktionen!A4:A5200,BA5055,Transaktionen!B4:B5200),8)</f>
        <v>0</v>
      </c>
      <c r="BC5055" s="53">
        <f>ROUND(IFERROR(SUM(BB5055*(VLOOKUP(BA5055,API!1:1048576,13,FALSE))),0),2)</f>
        <v>0</v>
      </c>
    </row>
    <row r="5056" spans="18:55" x14ac:dyDescent="0.25">
      <c r="R5056" s="258"/>
      <c r="U5056">
        <f>ROUND(IFERROR(SUM(T5056*(VLOOKUP(S5056,API!1:1048576,13,FALSE))),0),2)</f>
        <v>0</v>
      </c>
      <c r="V5056">
        <f>ROUND(SUMIF(Investionen!A4:A5200,S5056,Investionen!G4:G5200),2)</f>
        <v>0</v>
      </c>
      <c r="BA5056" s="53"/>
      <c r="BB5056" s="53">
        <f>ROUND(SUMIF(Transaktionen!A4:A5200,BA5056,Transaktionen!B4:B5200),8)</f>
        <v>0</v>
      </c>
      <c r="BC5056" s="53">
        <f>ROUND(IFERROR(SUM(BB5056*(VLOOKUP(BA5056,API!1:1048576,13,FALSE))),0),2)</f>
        <v>0</v>
      </c>
    </row>
    <row r="5057" spans="18:55" x14ac:dyDescent="0.25">
      <c r="R5057" s="258"/>
      <c r="U5057">
        <f>ROUND(IFERROR(SUM(T5057*(VLOOKUP(S5057,API!1:1048576,13,FALSE))),0),2)</f>
        <v>0</v>
      </c>
      <c r="V5057">
        <f>ROUND(SUMIF(Investionen!A4:A5200,S5057,Investionen!G4:G5200),2)</f>
        <v>0</v>
      </c>
      <c r="BA5057" s="53"/>
      <c r="BB5057" s="53">
        <f>ROUND(SUMIF(Transaktionen!A4:A5200,BA5057,Transaktionen!B4:B5200),8)</f>
        <v>0</v>
      </c>
      <c r="BC5057" s="53">
        <f>ROUND(IFERROR(SUM(BB5057*(VLOOKUP(BA5057,API!1:1048576,13,FALSE))),0),2)</f>
        <v>0</v>
      </c>
    </row>
    <row r="5058" spans="18:55" x14ac:dyDescent="0.25">
      <c r="R5058" s="258"/>
      <c r="U5058">
        <f>ROUND(IFERROR(SUM(T5058*(VLOOKUP(S5058,API!1:1048576,13,FALSE))),0),2)</f>
        <v>0</v>
      </c>
      <c r="V5058">
        <f>ROUND(SUMIF(Investionen!A4:A5200,S5058,Investionen!G4:G5200),2)</f>
        <v>0</v>
      </c>
      <c r="BA5058" s="53"/>
      <c r="BB5058" s="53">
        <f>ROUND(SUMIF(Transaktionen!A4:A5200,BA5058,Transaktionen!B4:B5200),8)</f>
        <v>0</v>
      </c>
      <c r="BC5058" s="53">
        <f>ROUND(IFERROR(SUM(BB5058*(VLOOKUP(BA5058,API!1:1048576,13,FALSE))),0),2)</f>
        <v>0</v>
      </c>
    </row>
    <row r="5059" spans="18:55" x14ac:dyDescent="0.25">
      <c r="R5059" s="258"/>
      <c r="U5059">
        <f>ROUND(IFERROR(SUM(T5059*(VLOOKUP(S5059,API!1:1048576,13,FALSE))),0),2)</f>
        <v>0</v>
      </c>
      <c r="V5059">
        <f>ROUND(SUMIF(Investionen!A4:A5200,S5059,Investionen!G4:G5200),2)</f>
        <v>0</v>
      </c>
      <c r="BA5059" s="53"/>
      <c r="BB5059" s="53">
        <f>ROUND(SUMIF(Transaktionen!A4:A5200,BA5059,Transaktionen!B4:B5200),8)</f>
        <v>0</v>
      </c>
      <c r="BC5059" s="53">
        <f>ROUND(IFERROR(SUM(BB5059*(VLOOKUP(BA5059,API!1:1048576,13,FALSE))),0),2)</f>
        <v>0</v>
      </c>
    </row>
    <row r="5060" spans="18:55" x14ac:dyDescent="0.25">
      <c r="R5060" s="258"/>
      <c r="U5060">
        <f>ROUND(IFERROR(SUM(T5060*(VLOOKUP(S5060,API!1:1048576,13,FALSE))),0),2)</f>
        <v>0</v>
      </c>
      <c r="V5060">
        <f>ROUND(SUMIF(Investionen!A4:A5200,S5060,Investionen!G4:G5200),2)</f>
        <v>0</v>
      </c>
      <c r="BA5060" s="53"/>
      <c r="BB5060" s="53">
        <f>ROUND(SUMIF(Transaktionen!A4:A5200,BA5060,Transaktionen!B4:B5200),8)</f>
        <v>0</v>
      </c>
      <c r="BC5060" s="53">
        <f>ROUND(IFERROR(SUM(BB5060*(VLOOKUP(BA5060,API!1:1048576,13,FALSE))),0),2)</f>
        <v>0</v>
      </c>
    </row>
    <row r="5061" spans="18:55" x14ac:dyDescent="0.25">
      <c r="R5061" s="258"/>
      <c r="U5061">
        <f>ROUND(IFERROR(SUM(T5061*(VLOOKUP(S5061,API!1:1048576,13,FALSE))),0),2)</f>
        <v>0</v>
      </c>
      <c r="V5061">
        <f>ROUND(SUMIF(Investionen!A4:A5200,S5061,Investionen!G4:G5200),2)</f>
        <v>0</v>
      </c>
      <c r="BA5061" s="53"/>
      <c r="BB5061" s="53">
        <f>ROUND(SUMIF(Transaktionen!A4:A5200,BA5061,Transaktionen!B4:B5200),8)</f>
        <v>0</v>
      </c>
      <c r="BC5061" s="53">
        <f>ROUND(IFERROR(SUM(BB5061*(VLOOKUP(BA5061,API!1:1048576,13,FALSE))),0),2)</f>
        <v>0</v>
      </c>
    </row>
    <row r="5062" spans="18:55" x14ac:dyDescent="0.25">
      <c r="R5062" s="258"/>
      <c r="U5062">
        <f>ROUND(IFERROR(SUM(T5062*(VLOOKUP(S5062,API!1:1048576,13,FALSE))),0),2)</f>
        <v>0</v>
      </c>
      <c r="V5062">
        <f>ROUND(SUMIF(Investionen!A4:A5200,S5062,Investionen!G4:G5200),2)</f>
        <v>0</v>
      </c>
      <c r="BA5062" s="53"/>
      <c r="BB5062" s="53">
        <f>ROUND(SUMIF(Transaktionen!A4:A5200,BA5062,Transaktionen!B4:B5200),8)</f>
        <v>0</v>
      </c>
      <c r="BC5062" s="53">
        <f>ROUND(IFERROR(SUM(BB5062*(VLOOKUP(BA5062,API!1:1048576,13,FALSE))),0),2)</f>
        <v>0</v>
      </c>
    </row>
    <row r="5063" spans="18:55" x14ac:dyDescent="0.25">
      <c r="R5063" s="258"/>
      <c r="U5063">
        <f>ROUND(IFERROR(SUM(T5063*(VLOOKUP(S5063,API!1:1048576,13,FALSE))),0),2)</f>
        <v>0</v>
      </c>
      <c r="V5063">
        <f>ROUND(SUMIF(Investionen!A4:A5200,S5063,Investionen!G4:G5200),2)</f>
        <v>0</v>
      </c>
      <c r="BA5063" s="53"/>
      <c r="BB5063" s="53">
        <f>ROUND(SUMIF(Transaktionen!A4:A5200,BA5063,Transaktionen!B4:B5200),8)</f>
        <v>0</v>
      </c>
      <c r="BC5063" s="53">
        <f>ROUND(IFERROR(SUM(BB5063*(VLOOKUP(BA5063,API!1:1048576,13,FALSE))),0),2)</f>
        <v>0</v>
      </c>
    </row>
    <row r="5064" spans="18:55" x14ac:dyDescent="0.25">
      <c r="R5064" s="258"/>
      <c r="U5064">
        <f>ROUND(IFERROR(SUM(T5064*(VLOOKUP(S5064,API!1:1048576,13,FALSE))),0),2)</f>
        <v>0</v>
      </c>
      <c r="V5064">
        <f>ROUND(SUMIF(Investionen!A4:A5200,S5064,Investionen!G4:G5200),2)</f>
        <v>0</v>
      </c>
      <c r="BA5064" s="53"/>
      <c r="BB5064" s="53">
        <f>ROUND(SUMIF(Transaktionen!A4:A5200,BA5064,Transaktionen!B4:B5200),8)</f>
        <v>0</v>
      </c>
      <c r="BC5064" s="53">
        <f>ROUND(IFERROR(SUM(BB5064*(VLOOKUP(BA5064,API!1:1048576,13,FALSE))),0),2)</f>
        <v>0</v>
      </c>
    </row>
    <row r="5065" spans="18:55" x14ac:dyDescent="0.25">
      <c r="R5065" s="258"/>
      <c r="U5065">
        <f>ROUND(IFERROR(SUM(T5065*(VLOOKUP(S5065,API!1:1048576,13,FALSE))),0),2)</f>
        <v>0</v>
      </c>
      <c r="V5065">
        <f>ROUND(SUMIF(Investionen!A4:A5200,S5065,Investionen!G4:G5200),2)</f>
        <v>0</v>
      </c>
      <c r="BA5065" s="53"/>
      <c r="BB5065" s="53">
        <f>ROUND(SUMIF(Transaktionen!A4:A5200,BA5065,Transaktionen!B4:B5200),8)</f>
        <v>0</v>
      </c>
      <c r="BC5065" s="53">
        <f>ROUND(IFERROR(SUM(BB5065*(VLOOKUP(BA5065,API!1:1048576,13,FALSE))),0),2)</f>
        <v>0</v>
      </c>
    </row>
    <row r="5066" spans="18:55" x14ac:dyDescent="0.25">
      <c r="R5066" s="258"/>
      <c r="U5066">
        <f>ROUND(IFERROR(SUM(T5066*(VLOOKUP(S5066,API!1:1048576,13,FALSE))),0),2)</f>
        <v>0</v>
      </c>
      <c r="V5066">
        <f>ROUND(SUMIF(Investionen!A4:A5200,S5066,Investionen!G4:G5200),2)</f>
        <v>0</v>
      </c>
      <c r="BA5066" s="53"/>
      <c r="BB5066" s="53">
        <f>ROUND(SUMIF(Transaktionen!A4:A5200,BA5066,Transaktionen!B4:B5200),8)</f>
        <v>0</v>
      </c>
      <c r="BC5066" s="53">
        <f>ROUND(IFERROR(SUM(BB5066*(VLOOKUP(BA5066,API!1:1048576,13,FALSE))),0),2)</f>
        <v>0</v>
      </c>
    </row>
    <row r="5067" spans="18:55" x14ac:dyDescent="0.25">
      <c r="R5067" s="258"/>
      <c r="U5067">
        <f>ROUND(IFERROR(SUM(T5067*(VLOOKUP(S5067,API!1:1048576,13,FALSE))),0),2)</f>
        <v>0</v>
      </c>
      <c r="V5067">
        <f>ROUND(SUMIF(Investionen!A4:A5200,S5067,Investionen!G4:G5200),2)</f>
        <v>0</v>
      </c>
      <c r="BA5067" s="53"/>
      <c r="BB5067" s="53">
        <f>ROUND(SUMIF(Transaktionen!A4:A5200,BA5067,Transaktionen!B4:B5200),8)</f>
        <v>0</v>
      </c>
      <c r="BC5067" s="53">
        <f>ROUND(IFERROR(SUM(BB5067*(VLOOKUP(BA5067,API!1:1048576,13,FALSE))),0),2)</f>
        <v>0</v>
      </c>
    </row>
    <row r="5068" spans="18:55" x14ac:dyDescent="0.25">
      <c r="R5068" s="258"/>
      <c r="U5068">
        <f>ROUND(IFERROR(SUM(T5068*(VLOOKUP(S5068,API!1:1048576,13,FALSE))),0),2)</f>
        <v>0</v>
      </c>
      <c r="V5068">
        <f>ROUND(SUMIF(Investionen!A4:A5200,S5068,Investionen!G4:G5200),2)</f>
        <v>0</v>
      </c>
      <c r="BA5068" s="53"/>
      <c r="BB5068" s="53">
        <f>ROUND(SUMIF(Transaktionen!A4:A5200,BA5068,Transaktionen!B4:B5200),8)</f>
        <v>0</v>
      </c>
      <c r="BC5068" s="53">
        <f>ROUND(IFERROR(SUM(BB5068*(VLOOKUP(BA5068,API!1:1048576,13,FALSE))),0),2)</f>
        <v>0</v>
      </c>
    </row>
    <row r="5069" spans="18:55" x14ac:dyDescent="0.25">
      <c r="R5069" s="258"/>
      <c r="U5069">
        <f>ROUND(IFERROR(SUM(T5069*(VLOOKUP(S5069,API!1:1048576,13,FALSE))),0),2)</f>
        <v>0</v>
      </c>
      <c r="V5069">
        <f>ROUND(SUMIF(Investionen!A4:A5200,S5069,Investionen!G4:G5200),2)</f>
        <v>0</v>
      </c>
      <c r="BA5069" s="53"/>
      <c r="BB5069" s="53">
        <f>ROUND(SUMIF(Transaktionen!A4:A5200,BA5069,Transaktionen!B4:B5200),8)</f>
        <v>0</v>
      </c>
      <c r="BC5069" s="53">
        <f>ROUND(IFERROR(SUM(BB5069*(VLOOKUP(BA5069,API!1:1048576,13,FALSE))),0),2)</f>
        <v>0</v>
      </c>
    </row>
    <row r="5070" spans="18:55" x14ac:dyDescent="0.25">
      <c r="R5070" s="258"/>
      <c r="U5070">
        <f>ROUND(IFERROR(SUM(T5070*(VLOOKUP(S5070,API!1:1048576,13,FALSE))),0),2)</f>
        <v>0</v>
      </c>
      <c r="V5070">
        <f>ROUND(SUMIF(Investionen!A4:A5200,S5070,Investionen!G4:G5200),2)</f>
        <v>0</v>
      </c>
      <c r="BA5070" s="53"/>
      <c r="BB5070" s="53">
        <f>ROUND(SUMIF(Transaktionen!A4:A5200,BA5070,Transaktionen!B4:B5200),8)</f>
        <v>0</v>
      </c>
      <c r="BC5070" s="53">
        <f>ROUND(IFERROR(SUM(BB5070*(VLOOKUP(BA5070,API!1:1048576,13,FALSE))),0),2)</f>
        <v>0</v>
      </c>
    </row>
    <row r="5071" spans="18:55" x14ac:dyDescent="0.25">
      <c r="R5071" s="258"/>
      <c r="U5071">
        <f>ROUND(IFERROR(SUM(T5071*(VLOOKUP(S5071,API!1:1048576,13,FALSE))),0),2)</f>
        <v>0</v>
      </c>
      <c r="V5071">
        <f>ROUND(SUMIF(Investionen!A4:A5200,S5071,Investionen!G4:G5200),2)</f>
        <v>0</v>
      </c>
      <c r="BA5071" s="53"/>
      <c r="BB5071" s="53">
        <f>ROUND(SUMIF(Transaktionen!A4:A5200,BA5071,Transaktionen!B4:B5200),8)</f>
        <v>0</v>
      </c>
      <c r="BC5071" s="53">
        <f>ROUND(IFERROR(SUM(BB5071*(VLOOKUP(BA5071,API!1:1048576,13,FALSE))),0),2)</f>
        <v>0</v>
      </c>
    </row>
    <row r="5072" spans="18:55" x14ac:dyDescent="0.25">
      <c r="R5072" s="258"/>
      <c r="U5072">
        <f>ROUND(IFERROR(SUM(T5072*(VLOOKUP(S5072,API!1:1048576,13,FALSE))),0),2)</f>
        <v>0</v>
      </c>
      <c r="V5072">
        <f>ROUND(SUMIF(Investionen!A4:A5200,S5072,Investionen!G4:G5200),2)</f>
        <v>0</v>
      </c>
      <c r="BA5072" s="53"/>
      <c r="BB5072" s="53">
        <f>ROUND(SUMIF(Transaktionen!A4:A5200,BA5072,Transaktionen!B4:B5200),8)</f>
        <v>0</v>
      </c>
      <c r="BC5072" s="53">
        <f>ROUND(IFERROR(SUM(BB5072*(VLOOKUP(BA5072,API!1:1048576,13,FALSE))),0),2)</f>
        <v>0</v>
      </c>
    </row>
    <row r="5073" spans="18:55" x14ac:dyDescent="0.25">
      <c r="R5073" s="258"/>
      <c r="U5073">
        <f>ROUND(IFERROR(SUM(T5073*(VLOOKUP(S5073,API!1:1048576,13,FALSE))),0),2)</f>
        <v>0</v>
      </c>
      <c r="V5073">
        <f>ROUND(SUMIF(Investionen!A4:A5200,S5073,Investionen!G4:G5200),2)</f>
        <v>0</v>
      </c>
      <c r="BA5073" s="53"/>
      <c r="BB5073" s="53">
        <f>ROUND(SUMIF(Transaktionen!A4:A5200,BA5073,Transaktionen!B4:B5200),8)</f>
        <v>0</v>
      </c>
      <c r="BC5073" s="53">
        <f>ROUND(IFERROR(SUM(BB5073*(VLOOKUP(BA5073,API!1:1048576,13,FALSE))),0),2)</f>
        <v>0</v>
      </c>
    </row>
    <row r="5074" spans="18:55" x14ac:dyDescent="0.25">
      <c r="R5074" s="258"/>
      <c r="U5074">
        <f>ROUND(IFERROR(SUM(T5074*(VLOOKUP(S5074,API!1:1048576,13,FALSE))),0),2)</f>
        <v>0</v>
      </c>
      <c r="V5074">
        <f>ROUND(SUMIF(Investionen!A4:A5200,S5074,Investionen!G4:G5200),2)</f>
        <v>0</v>
      </c>
      <c r="BA5074" s="53"/>
      <c r="BB5074" s="53">
        <f>ROUND(SUMIF(Transaktionen!A4:A5200,BA5074,Transaktionen!B4:B5200),8)</f>
        <v>0</v>
      </c>
      <c r="BC5074" s="53">
        <f>ROUND(IFERROR(SUM(BB5074*(VLOOKUP(BA5074,API!1:1048576,13,FALSE))),0),2)</f>
        <v>0</v>
      </c>
    </row>
    <row r="5075" spans="18:55" x14ac:dyDescent="0.25">
      <c r="R5075" s="258"/>
      <c r="U5075">
        <f>ROUND(IFERROR(SUM(T5075*(VLOOKUP(S5075,API!1:1048576,13,FALSE))),0),2)</f>
        <v>0</v>
      </c>
      <c r="V5075">
        <f>ROUND(SUMIF(Investionen!A4:A5200,S5075,Investionen!G4:G5200),2)</f>
        <v>0</v>
      </c>
      <c r="BA5075" s="53"/>
      <c r="BB5075" s="53">
        <f>ROUND(SUMIF(Transaktionen!A4:A5200,BA5075,Transaktionen!B4:B5200),8)</f>
        <v>0</v>
      </c>
      <c r="BC5075" s="53">
        <f>ROUND(IFERROR(SUM(BB5075*(VLOOKUP(BA5075,API!1:1048576,13,FALSE))),0),2)</f>
        <v>0</v>
      </c>
    </row>
    <row r="5076" spans="18:55" x14ac:dyDescent="0.25">
      <c r="R5076" s="258"/>
      <c r="U5076">
        <f>ROUND(IFERROR(SUM(T5076*(VLOOKUP(S5076,API!1:1048576,13,FALSE))),0),2)</f>
        <v>0</v>
      </c>
      <c r="V5076">
        <f>ROUND(SUMIF(Investionen!A4:A5200,S5076,Investionen!G4:G5200),2)</f>
        <v>0</v>
      </c>
      <c r="BA5076" s="53"/>
      <c r="BB5076" s="53">
        <f>ROUND(SUMIF(Transaktionen!A4:A5200,BA5076,Transaktionen!B4:B5200),8)</f>
        <v>0</v>
      </c>
      <c r="BC5076" s="53">
        <f>ROUND(IFERROR(SUM(BB5076*(VLOOKUP(BA5076,API!1:1048576,13,FALSE))),0),2)</f>
        <v>0</v>
      </c>
    </row>
    <row r="5077" spans="18:55" x14ac:dyDescent="0.25">
      <c r="R5077" s="258"/>
      <c r="U5077">
        <f>ROUND(IFERROR(SUM(T5077*(VLOOKUP(S5077,API!1:1048576,13,FALSE))),0),2)</f>
        <v>0</v>
      </c>
      <c r="V5077">
        <f>ROUND(SUMIF(Investionen!A4:A5200,S5077,Investionen!G4:G5200),2)</f>
        <v>0</v>
      </c>
      <c r="BA5077" s="53"/>
      <c r="BB5077" s="53">
        <f>ROUND(SUMIF(Transaktionen!A4:A5200,BA5077,Transaktionen!B4:B5200),8)</f>
        <v>0</v>
      </c>
      <c r="BC5077" s="53">
        <f>ROUND(IFERROR(SUM(BB5077*(VLOOKUP(BA5077,API!1:1048576,13,FALSE))),0),2)</f>
        <v>0</v>
      </c>
    </row>
    <row r="5078" spans="18:55" x14ac:dyDescent="0.25">
      <c r="R5078" s="258"/>
      <c r="U5078">
        <f>ROUND(IFERROR(SUM(T5078*(VLOOKUP(S5078,API!1:1048576,13,FALSE))),0),2)</f>
        <v>0</v>
      </c>
      <c r="V5078">
        <f>ROUND(SUMIF(Investionen!A4:A5200,S5078,Investionen!G4:G5200),2)</f>
        <v>0</v>
      </c>
      <c r="BA5078" s="53"/>
      <c r="BB5078" s="53">
        <f>ROUND(SUMIF(Transaktionen!A4:A5200,BA5078,Transaktionen!B4:B5200),8)</f>
        <v>0</v>
      </c>
      <c r="BC5078" s="53">
        <f>ROUND(IFERROR(SUM(BB5078*(VLOOKUP(BA5078,API!1:1048576,13,FALSE))),0),2)</f>
        <v>0</v>
      </c>
    </row>
    <row r="5079" spans="18:55" x14ac:dyDescent="0.25">
      <c r="R5079" s="258"/>
      <c r="U5079">
        <f>ROUND(IFERROR(SUM(T5079*(VLOOKUP(S5079,API!1:1048576,13,FALSE))),0),2)</f>
        <v>0</v>
      </c>
      <c r="V5079">
        <f>ROUND(SUMIF(Investionen!A4:A5200,S5079,Investionen!G4:G5200),2)</f>
        <v>0</v>
      </c>
      <c r="BA5079" s="53"/>
      <c r="BB5079" s="53">
        <f>ROUND(SUMIF(Transaktionen!A4:A5200,BA5079,Transaktionen!B4:B5200),8)</f>
        <v>0</v>
      </c>
      <c r="BC5079" s="53">
        <f>ROUND(IFERROR(SUM(BB5079*(VLOOKUP(BA5079,API!1:1048576,13,FALSE))),0),2)</f>
        <v>0</v>
      </c>
    </row>
    <row r="5080" spans="18:55" x14ac:dyDescent="0.25">
      <c r="R5080" s="258"/>
      <c r="U5080">
        <f>ROUND(IFERROR(SUM(T5080*(VLOOKUP(S5080,API!1:1048576,13,FALSE))),0),2)</f>
        <v>0</v>
      </c>
      <c r="V5080">
        <f>ROUND(SUMIF(Investionen!A4:A5200,S5080,Investionen!G4:G5200),2)</f>
        <v>0</v>
      </c>
      <c r="BA5080" s="53"/>
      <c r="BB5080" s="53">
        <f>ROUND(SUMIF(Transaktionen!A4:A5200,BA5080,Transaktionen!B4:B5200),8)</f>
        <v>0</v>
      </c>
      <c r="BC5080" s="53">
        <f>ROUND(IFERROR(SUM(BB5080*(VLOOKUP(BA5080,API!1:1048576,13,FALSE))),0),2)</f>
        <v>0</v>
      </c>
    </row>
    <row r="5081" spans="18:55" x14ac:dyDescent="0.25">
      <c r="R5081" s="258"/>
      <c r="U5081">
        <f>ROUND(IFERROR(SUM(T5081*(VLOOKUP(S5081,API!1:1048576,13,FALSE))),0),2)</f>
        <v>0</v>
      </c>
      <c r="V5081">
        <f>ROUND(SUMIF(Investionen!A4:A5200,S5081,Investionen!G4:G5200),2)</f>
        <v>0</v>
      </c>
      <c r="BA5081" s="53"/>
      <c r="BB5081" s="53">
        <f>ROUND(SUMIF(Transaktionen!A4:A5200,BA5081,Transaktionen!B4:B5200),8)</f>
        <v>0</v>
      </c>
      <c r="BC5081" s="53">
        <f>ROUND(IFERROR(SUM(BB5081*(VLOOKUP(BA5081,API!1:1048576,13,FALSE))),0),2)</f>
        <v>0</v>
      </c>
    </row>
    <row r="5082" spans="18:55" x14ac:dyDescent="0.25">
      <c r="R5082" s="258"/>
      <c r="U5082">
        <f>ROUND(IFERROR(SUM(T5082*(VLOOKUP(S5082,API!1:1048576,13,FALSE))),0),2)</f>
        <v>0</v>
      </c>
      <c r="V5082">
        <f>ROUND(SUMIF(Investionen!A4:A5200,S5082,Investionen!G4:G5200),2)</f>
        <v>0</v>
      </c>
      <c r="BA5082" s="53"/>
      <c r="BB5082" s="53">
        <f>ROUND(SUMIF(Transaktionen!A4:A5200,BA5082,Transaktionen!B4:B5200),8)</f>
        <v>0</v>
      </c>
      <c r="BC5082" s="53">
        <f>ROUND(IFERROR(SUM(BB5082*(VLOOKUP(BA5082,API!1:1048576,13,FALSE))),0),2)</f>
        <v>0</v>
      </c>
    </row>
    <row r="5083" spans="18:55" x14ac:dyDescent="0.25">
      <c r="R5083" s="258"/>
      <c r="U5083">
        <f>ROUND(IFERROR(SUM(T5083*(VLOOKUP(S5083,API!1:1048576,13,FALSE))),0),2)</f>
        <v>0</v>
      </c>
      <c r="V5083">
        <f>ROUND(SUMIF(Investionen!A4:A5200,S5083,Investionen!G4:G5200),2)</f>
        <v>0</v>
      </c>
      <c r="BA5083" s="53"/>
      <c r="BB5083" s="53">
        <f>ROUND(SUMIF(Transaktionen!A4:A5200,BA5083,Transaktionen!B4:B5200),8)</f>
        <v>0</v>
      </c>
      <c r="BC5083" s="53">
        <f>ROUND(IFERROR(SUM(BB5083*(VLOOKUP(BA5083,API!1:1048576,13,FALSE))),0),2)</f>
        <v>0</v>
      </c>
    </row>
    <row r="5084" spans="18:55" x14ac:dyDescent="0.25">
      <c r="R5084" s="258"/>
      <c r="U5084">
        <f>ROUND(IFERROR(SUM(T5084*(VLOOKUP(S5084,API!1:1048576,13,FALSE))),0),2)</f>
        <v>0</v>
      </c>
      <c r="V5084">
        <f>ROUND(SUMIF(Investionen!A4:A5200,S5084,Investionen!G4:G5200),2)</f>
        <v>0</v>
      </c>
      <c r="BA5084" s="53"/>
      <c r="BB5084" s="53">
        <f>ROUND(SUMIF(Transaktionen!A4:A5200,BA5084,Transaktionen!B4:B5200),8)</f>
        <v>0</v>
      </c>
      <c r="BC5084" s="53">
        <f>ROUND(IFERROR(SUM(BB5084*(VLOOKUP(BA5084,API!1:1048576,13,FALSE))),0),2)</f>
        <v>0</v>
      </c>
    </row>
    <row r="5085" spans="18:55" x14ac:dyDescent="0.25">
      <c r="R5085" s="258"/>
      <c r="U5085">
        <f>ROUND(IFERROR(SUM(T5085*(VLOOKUP(S5085,API!1:1048576,13,FALSE))),0),2)</f>
        <v>0</v>
      </c>
      <c r="V5085">
        <f>ROUND(SUMIF(Investionen!A4:A5200,S5085,Investionen!G4:G5200),2)</f>
        <v>0</v>
      </c>
      <c r="BA5085" s="53"/>
      <c r="BB5085" s="53">
        <f>ROUND(SUMIF(Transaktionen!A4:A5200,BA5085,Transaktionen!B4:B5200),8)</f>
        <v>0</v>
      </c>
      <c r="BC5085" s="53">
        <f>ROUND(IFERROR(SUM(BB5085*(VLOOKUP(BA5085,API!1:1048576,13,FALSE))),0),2)</f>
        <v>0</v>
      </c>
    </row>
    <row r="5086" spans="18:55" x14ac:dyDescent="0.25">
      <c r="R5086" s="258"/>
      <c r="U5086">
        <f>ROUND(IFERROR(SUM(T5086*(VLOOKUP(S5086,API!1:1048576,13,FALSE))),0),2)</f>
        <v>0</v>
      </c>
      <c r="V5086">
        <f>ROUND(SUMIF(Investionen!A4:A5200,S5086,Investionen!G4:G5200),2)</f>
        <v>0</v>
      </c>
      <c r="BA5086" s="53"/>
      <c r="BB5086" s="53">
        <f>ROUND(SUMIF(Transaktionen!A4:A5200,BA5086,Transaktionen!B4:B5200),8)</f>
        <v>0</v>
      </c>
      <c r="BC5086" s="53">
        <f>ROUND(IFERROR(SUM(BB5086*(VLOOKUP(BA5086,API!1:1048576,13,FALSE))),0),2)</f>
        <v>0</v>
      </c>
    </row>
    <row r="5087" spans="18:55" x14ac:dyDescent="0.25">
      <c r="R5087" s="258"/>
      <c r="U5087">
        <f>ROUND(IFERROR(SUM(T5087*(VLOOKUP(S5087,API!1:1048576,13,FALSE))),0),2)</f>
        <v>0</v>
      </c>
      <c r="V5087">
        <f>ROUND(SUMIF(Investionen!A4:A5200,S5087,Investionen!G4:G5200),2)</f>
        <v>0</v>
      </c>
      <c r="BA5087" s="53"/>
      <c r="BB5087" s="53">
        <f>ROUND(SUMIF(Transaktionen!A4:A5200,BA5087,Transaktionen!B4:B5200),8)</f>
        <v>0</v>
      </c>
      <c r="BC5087" s="53">
        <f>ROUND(IFERROR(SUM(BB5087*(VLOOKUP(BA5087,API!1:1048576,13,FALSE))),0),2)</f>
        <v>0</v>
      </c>
    </row>
    <row r="5088" spans="18:55" x14ac:dyDescent="0.25">
      <c r="R5088" s="258"/>
      <c r="U5088">
        <f>ROUND(IFERROR(SUM(T5088*(VLOOKUP(S5088,API!1:1048576,13,FALSE))),0),2)</f>
        <v>0</v>
      </c>
      <c r="V5088">
        <f>ROUND(SUMIF(Investionen!A4:A5200,S5088,Investionen!G4:G5200),2)</f>
        <v>0</v>
      </c>
      <c r="BA5088" s="53"/>
      <c r="BB5088" s="53">
        <f>ROUND(SUMIF(Transaktionen!A4:A5200,BA5088,Transaktionen!B4:B5200),8)</f>
        <v>0</v>
      </c>
      <c r="BC5088" s="53">
        <f>ROUND(IFERROR(SUM(BB5088*(VLOOKUP(BA5088,API!1:1048576,13,FALSE))),0),2)</f>
        <v>0</v>
      </c>
    </row>
    <row r="5089" spans="18:55" x14ac:dyDescent="0.25">
      <c r="R5089" s="258"/>
      <c r="U5089">
        <f>ROUND(IFERROR(SUM(T5089*(VLOOKUP(S5089,API!1:1048576,13,FALSE))),0),2)</f>
        <v>0</v>
      </c>
      <c r="V5089">
        <f>ROUND(SUMIF(Investionen!A4:A5200,S5089,Investionen!G4:G5200),2)</f>
        <v>0</v>
      </c>
      <c r="BA5089" s="53"/>
      <c r="BB5089" s="53">
        <f>ROUND(SUMIF(Transaktionen!A4:A5200,BA5089,Transaktionen!B4:B5200),8)</f>
        <v>0</v>
      </c>
      <c r="BC5089" s="53">
        <f>ROUND(IFERROR(SUM(BB5089*(VLOOKUP(BA5089,API!1:1048576,13,FALSE))),0),2)</f>
        <v>0</v>
      </c>
    </row>
    <row r="5090" spans="18:55" x14ac:dyDescent="0.25">
      <c r="R5090" s="258"/>
      <c r="U5090">
        <f>ROUND(IFERROR(SUM(T5090*(VLOOKUP(S5090,API!1:1048576,13,FALSE))),0),2)</f>
        <v>0</v>
      </c>
      <c r="V5090">
        <f>ROUND(SUMIF(Investionen!A4:A5200,S5090,Investionen!G4:G5200),2)</f>
        <v>0</v>
      </c>
      <c r="BA5090" s="53"/>
      <c r="BB5090" s="53">
        <f>ROUND(SUMIF(Transaktionen!A4:A5200,BA5090,Transaktionen!B4:B5200),8)</f>
        <v>0</v>
      </c>
      <c r="BC5090" s="53">
        <f>ROUND(IFERROR(SUM(BB5090*(VLOOKUP(BA5090,API!1:1048576,13,FALSE))),0),2)</f>
        <v>0</v>
      </c>
    </row>
    <row r="5091" spans="18:55" x14ac:dyDescent="0.25">
      <c r="R5091" s="258"/>
      <c r="U5091">
        <f>ROUND(IFERROR(SUM(T5091*(VLOOKUP(S5091,API!1:1048576,13,FALSE))),0),2)</f>
        <v>0</v>
      </c>
      <c r="V5091">
        <f>ROUND(SUMIF(Investionen!A4:A5200,S5091,Investionen!G4:G5200),2)</f>
        <v>0</v>
      </c>
      <c r="BA5091" s="53"/>
      <c r="BB5091" s="53">
        <f>ROUND(SUMIF(Transaktionen!A4:A5200,BA5091,Transaktionen!B4:B5200),8)</f>
        <v>0</v>
      </c>
      <c r="BC5091" s="53">
        <f>ROUND(IFERROR(SUM(BB5091*(VLOOKUP(BA5091,API!1:1048576,13,FALSE))),0),2)</f>
        <v>0</v>
      </c>
    </row>
    <row r="5092" spans="18:55" x14ac:dyDescent="0.25">
      <c r="R5092" s="258"/>
      <c r="U5092">
        <f>ROUND(IFERROR(SUM(T5092*(VLOOKUP(S5092,API!1:1048576,13,FALSE))),0),2)</f>
        <v>0</v>
      </c>
      <c r="V5092">
        <f>ROUND(SUMIF(Investionen!A4:A5200,S5092,Investionen!G4:G5200),2)</f>
        <v>0</v>
      </c>
      <c r="BA5092" s="53"/>
      <c r="BB5092" s="53">
        <f>ROUND(SUMIF(Transaktionen!A4:A5200,BA5092,Transaktionen!B4:B5200),8)</f>
        <v>0</v>
      </c>
      <c r="BC5092" s="53">
        <f>ROUND(IFERROR(SUM(BB5092*(VLOOKUP(BA5092,API!1:1048576,13,FALSE))),0),2)</f>
        <v>0</v>
      </c>
    </row>
    <row r="5093" spans="18:55" x14ac:dyDescent="0.25">
      <c r="R5093" s="258"/>
      <c r="U5093">
        <f>ROUND(IFERROR(SUM(T5093*(VLOOKUP(S5093,API!1:1048576,13,FALSE))),0),2)</f>
        <v>0</v>
      </c>
      <c r="V5093">
        <f>ROUND(SUMIF(Investionen!A4:A5200,S5093,Investionen!G4:G5200),2)</f>
        <v>0</v>
      </c>
      <c r="BA5093" s="53"/>
      <c r="BB5093" s="53">
        <f>ROUND(SUMIF(Transaktionen!A4:A5200,BA5093,Transaktionen!B4:B5200),8)</f>
        <v>0</v>
      </c>
      <c r="BC5093" s="53">
        <f>ROUND(IFERROR(SUM(BB5093*(VLOOKUP(BA5093,API!1:1048576,13,FALSE))),0),2)</f>
        <v>0</v>
      </c>
    </row>
    <row r="5094" spans="18:55" x14ac:dyDescent="0.25">
      <c r="R5094" s="258"/>
      <c r="U5094">
        <f>ROUND(IFERROR(SUM(T5094*(VLOOKUP(S5094,API!1:1048576,13,FALSE))),0),2)</f>
        <v>0</v>
      </c>
      <c r="V5094">
        <f>ROUND(SUMIF(Investionen!A4:A5200,S5094,Investionen!G4:G5200),2)</f>
        <v>0</v>
      </c>
      <c r="BA5094" s="53"/>
      <c r="BB5094" s="53">
        <f>ROUND(SUMIF(Transaktionen!A4:A5200,BA5094,Transaktionen!B4:B5200),8)</f>
        <v>0</v>
      </c>
      <c r="BC5094" s="53">
        <f>ROUND(IFERROR(SUM(BB5094*(VLOOKUP(BA5094,API!1:1048576,13,FALSE))),0),2)</f>
        <v>0</v>
      </c>
    </row>
    <row r="5095" spans="18:55" x14ac:dyDescent="0.25">
      <c r="R5095" s="258"/>
      <c r="U5095">
        <f>ROUND(IFERROR(SUM(T5095*(VLOOKUP(S5095,API!1:1048576,13,FALSE))),0),2)</f>
        <v>0</v>
      </c>
      <c r="V5095">
        <f>ROUND(SUMIF(Investionen!A4:A5200,S5095,Investionen!G4:G5200),2)</f>
        <v>0</v>
      </c>
      <c r="BA5095" s="53"/>
      <c r="BB5095" s="53">
        <f>ROUND(SUMIF(Transaktionen!A4:A5200,BA5095,Transaktionen!B4:B5200),8)</f>
        <v>0</v>
      </c>
      <c r="BC5095" s="53">
        <f>ROUND(IFERROR(SUM(BB5095*(VLOOKUP(BA5095,API!1:1048576,13,FALSE))),0),2)</f>
        <v>0</v>
      </c>
    </row>
    <row r="5096" spans="18:55" x14ac:dyDescent="0.25">
      <c r="R5096" s="258"/>
      <c r="U5096">
        <f>ROUND(IFERROR(SUM(T5096*(VLOOKUP(S5096,API!1:1048576,13,FALSE))),0),2)</f>
        <v>0</v>
      </c>
      <c r="V5096">
        <f>ROUND(SUMIF(Investionen!A4:A5200,S5096,Investionen!G4:G5200),2)</f>
        <v>0</v>
      </c>
      <c r="BA5096" s="53"/>
      <c r="BB5096" s="53">
        <f>ROUND(SUMIF(Transaktionen!A4:A5200,BA5096,Transaktionen!B4:B5200),8)</f>
        <v>0</v>
      </c>
      <c r="BC5096" s="53">
        <f>ROUND(IFERROR(SUM(BB5096*(VLOOKUP(BA5096,API!1:1048576,13,FALSE))),0),2)</f>
        <v>0</v>
      </c>
    </row>
    <row r="5097" spans="18:55" x14ac:dyDescent="0.25">
      <c r="R5097" s="258"/>
      <c r="U5097">
        <f>ROUND(IFERROR(SUM(T5097*(VLOOKUP(S5097,API!1:1048576,13,FALSE))),0),2)</f>
        <v>0</v>
      </c>
      <c r="V5097">
        <f>ROUND(SUMIF(Investionen!A4:A5200,S5097,Investionen!G4:G5200),2)</f>
        <v>0</v>
      </c>
      <c r="BA5097" s="53"/>
      <c r="BB5097" s="53">
        <f>ROUND(SUMIF(Transaktionen!A4:A5200,BA5097,Transaktionen!B4:B5200),8)</f>
        <v>0</v>
      </c>
      <c r="BC5097" s="53">
        <f>ROUND(IFERROR(SUM(BB5097*(VLOOKUP(BA5097,API!1:1048576,13,FALSE))),0),2)</f>
        <v>0</v>
      </c>
    </row>
    <row r="5098" spans="18:55" x14ac:dyDescent="0.25">
      <c r="R5098" s="258"/>
      <c r="U5098">
        <f>ROUND(IFERROR(SUM(T5098*(VLOOKUP(S5098,API!1:1048576,13,FALSE))),0),2)</f>
        <v>0</v>
      </c>
      <c r="V5098">
        <f>ROUND(SUMIF(Investionen!A4:A5200,S5098,Investionen!G4:G5200),2)</f>
        <v>0</v>
      </c>
      <c r="BA5098" s="53"/>
      <c r="BB5098" s="53">
        <f>ROUND(SUMIF(Transaktionen!A4:A5200,BA5098,Transaktionen!B4:B5200),8)</f>
        <v>0</v>
      </c>
      <c r="BC5098" s="53">
        <f>ROUND(IFERROR(SUM(BB5098*(VLOOKUP(BA5098,API!1:1048576,13,FALSE))),0),2)</f>
        <v>0</v>
      </c>
    </row>
    <row r="5099" spans="18:55" x14ac:dyDescent="0.25">
      <c r="R5099" s="258"/>
      <c r="U5099">
        <f>ROUND(IFERROR(SUM(T5099*(VLOOKUP(S5099,API!1:1048576,13,FALSE))),0),2)</f>
        <v>0</v>
      </c>
      <c r="V5099">
        <f>ROUND(SUMIF(Investionen!A4:A5200,S5099,Investionen!G4:G5200),2)</f>
        <v>0</v>
      </c>
      <c r="BA5099" s="53"/>
      <c r="BB5099" s="53">
        <f>ROUND(SUMIF(Transaktionen!A4:A5200,BA5099,Transaktionen!B4:B5200),8)</f>
        <v>0</v>
      </c>
      <c r="BC5099" s="53">
        <f>ROUND(IFERROR(SUM(BB5099*(VLOOKUP(BA5099,API!1:1048576,13,FALSE))),0),2)</f>
        <v>0</v>
      </c>
    </row>
    <row r="5100" spans="18:55" x14ac:dyDescent="0.25">
      <c r="R5100" s="258"/>
      <c r="U5100">
        <f>ROUND(IFERROR(SUM(T5100*(VLOOKUP(S5100,API!1:1048576,13,FALSE))),0),2)</f>
        <v>0</v>
      </c>
      <c r="V5100">
        <f>ROUND(SUMIF(Investionen!A4:A5200,S5100,Investionen!G4:G5200),2)</f>
        <v>0</v>
      </c>
      <c r="BA5100" s="53"/>
      <c r="BB5100" s="53">
        <f>ROUND(SUMIF(Transaktionen!A4:A5200,BA5100,Transaktionen!B4:B5200),8)</f>
        <v>0</v>
      </c>
      <c r="BC5100" s="53">
        <f>ROUND(IFERROR(SUM(BB5100*(VLOOKUP(BA5100,API!1:1048576,13,FALSE))),0),2)</f>
        <v>0</v>
      </c>
    </row>
    <row r="5101" spans="18:55" x14ac:dyDescent="0.25">
      <c r="R5101" s="258"/>
      <c r="U5101">
        <f>ROUND(IFERROR(SUM(T5101*(VLOOKUP(S5101,API!1:1048576,13,FALSE))),0),2)</f>
        <v>0</v>
      </c>
      <c r="V5101">
        <f>ROUND(SUMIF(Investionen!A4:A5200,S5101,Investionen!G4:G5200),2)</f>
        <v>0</v>
      </c>
      <c r="BA5101" s="53"/>
      <c r="BB5101" s="53">
        <f>ROUND(SUMIF(Transaktionen!A4:A5200,BA5101,Transaktionen!B4:B5200),8)</f>
        <v>0</v>
      </c>
      <c r="BC5101" s="53">
        <f>ROUND(IFERROR(SUM(BB5101*(VLOOKUP(BA5101,API!1:1048576,13,FALSE))),0),2)</f>
        <v>0</v>
      </c>
    </row>
    <row r="5102" spans="18:55" x14ac:dyDescent="0.25">
      <c r="R5102" s="258"/>
      <c r="U5102">
        <f>ROUND(IFERROR(SUM(T5102*(VLOOKUP(S5102,API!1:1048576,13,FALSE))),0),2)</f>
        <v>0</v>
      </c>
      <c r="V5102">
        <f>ROUND(SUMIF(Investionen!A4:A5200,S5102,Investionen!G4:G5200),2)</f>
        <v>0</v>
      </c>
      <c r="BA5102" s="53"/>
      <c r="BB5102" s="53">
        <f>ROUND(SUMIF(Transaktionen!A4:A5200,BA5102,Transaktionen!B4:B5200),8)</f>
        <v>0</v>
      </c>
      <c r="BC5102" s="53">
        <f>ROUND(IFERROR(SUM(BB5102*(VLOOKUP(BA5102,API!1:1048576,13,FALSE))),0),2)</f>
        <v>0</v>
      </c>
    </row>
    <row r="5103" spans="18:55" x14ac:dyDescent="0.25">
      <c r="R5103" s="258"/>
      <c r="U5103">
        <f>ROUND(IFERROR(SUM(T5103*(VLOOKUP(S5103,API!1:1048576,13,FALSE))),0),2)</f>
        <v>0</v>
      </c>
      <c r="V5103">
        <f>ROUND(SUMIF(Investionen!A4:A5200,S5103,Investionen!G4:G5200),2)</f>
        <v>0</v>
      </c>
      <c r="BA5103" s="53"/>
      <c r="BB5103" s="53">
        <f>ROUND(SUMIF(Transaktionen!A4:A5200,BA5103,Transaktionen!B4:B5200),8)</f>
        <v>0</v>
      </c>
      <c r="BC5103" s="53">
        <f>ROUND(IFERROR(SUM(BB5103*(VLOOKUP(BA5103,API!1:1048576,13,FALSE))),0),2)</f>
        <v>0</v>
      </c>
    </row>
    <row r="5104" spans="18:55" x14ac:dyDescent="0.25">
      <c r="R5104" s="258"/>
      <c r="U5104">
        <f>ROUND(IFERROR(SUM(T5104*(VLOOKUP(S5104,API!1:1048576,13,FALSE))),0),2)</f>
        <v>0</v>
      </c>
      <c r="V5104">
        <f>ROUND(SUMIF(Investionen!A4:A5200,S5104,Investionen!G4:G5200),2)</f>
        <v>0</v>
      </c>
      <c r="BA5104" s="53"/>
      <c r="BB5104" s="53">
        <f>ROUND(SUMIF(Transaktionen!A4:A5200,BA5104,Transaktionen!B4:B5200),8)</f>
        <v>0</v>
      </c>
      <c r="BC5104" s="53">
        <f>ROUND(IFERROR(SUM(BB5104*(VLOOKUP(BA5104,API!1:1048576,13,FALSE))),0),2)</f>
        <v>0</v>
      </c>
    </row>
    <row r="5105" spans="18:55" x14ac:dyDescent="0.25">
      <c r="R5105" s="258"/>
      <c r="U5105">
        <f>ROUND(IFERROR(SUM(T5105*(VLOOKUP(S5105,API!1:1048576,13,FALSE))),0),2)</f>
        <v>0</v>
      </c>
      <c r="V5105">
        <f>ROUND(SUMIF(Investionen!A4:A5200,S5105,Investionen!G4:G5200),2)</f>
        <v>0</v>
      </c>
      <c r="BA5105" s="53"/>
      <c r="BB5105" s="53">
        <f>ROUND(SUMIF(Transaktionen!A4:A5200,BA5105,Transaktionen!B4:B5200),8)</f>
        <v>0</v>
      </c>
      <c r="BC5105" s="53">
        <f>ROUND(IFERROR(SUM(BB5105*(VLOOKUP(BA5105,API!1:1048576,13,FALSE))),0),2)</f>
        <v>0</v>
      </c>
    </row>
    <row r="5106" spans="18:55" x14ac:dyDescent="0.25">
      <c r="R5106" s="258"/>
      <c r="U5106">
        <f>ROUND(IFERROR(SUM(T5106*(VLOOKUP(S5106,API!1:1048576,13,FALSE))),0),2)</f>
        <v>0</v>
      </c>
      <c r="V5106">
        <f>ROUND(SUMIF(Investionen!A4:A5200,S5106,Investionen!G4:G5200),2)</f>
        <v>0</v>
      </c>
      <c r="BA5106" s="53"/>
      <c r="BB5106" s="53">
        <f>ROUND(SUMIF(Transaktionen!A4:A5200,BA5106,Transaktionen!B4:B5200),8)</f>
        <v>0</v>
      </c>
      <c r="BC5106" s="53">
        <f>ROUND(IFERROR(SUM(BB5106*(VLOOKUP(BA5106,API!1:1048576,13,FALSE))),0),2)</f>
        <v>0</v>
      </c>
    </row>
    <row r="5107" spans="18:55" x14ac:dyDescent="0.25">
      <c r="R5107" s="258"/>
      <c r="U5107">
        <f>ROUND(IFERROR(SUM(T5107*(VLOOKUP(S5107,API!1:1048576,13,FALSE))),0),2)</f>
        <v>0</v>
      </c>
      <c r="V5107">
        <f>ROUND(SUMIF(Investionen!A4:A5200,S5107,Investionen!G4:G5200),2)</f>
        <v>0</v>
      </c>
      <c r="BA5107" s="53"/>
      <c r="BB5107" s="53">
        <f>ROUND(SUMIF(Transaktionen!A4:A5200,BA5107,Transaktionen!B4:B5200),8)</f>
        <v>0</v>
      </c>
      <c r="BC5107" s="53">
        <f>ROUND(IFERROR(SUM(BB5107*(VLOOKUP(BA5107,API!1:1048576,13,FALSE))),0),2)</f>
        <v>0</v>
      </c>
    </row>
    <row r="5108" spans="18:55" x14ac:dyDescent="0.25">
      <c r="R5108" s="258"/>
      <c r="U5108">
        <f>ROUND(IFERROR(SUM(T5108*(VLOOKUP(S5108,API!1:1048576,13,FALSE))),0),2)</f>
        <v>0</v>
      </c>
      <c r="V5108">
        <f>ROUND(SUMIF(Investionen!A4:A5200,S5108,Investionen!G4:G5200),2)</f>
        <v>0</v>
      </c>
      <c r="BA5108" s="53"/>
      <c r="BB5108" s="53">
        <f>ROUND(SUMIF(Transaktionen!A4:A5200,BA5108,Transaktionen!B4:B5200),8)</f>
        <v>0</v>
      </c>
      <c r="BC5108" s="53">
        <f>ROUND(IFERROR(SUM(BB5108*(VLOOKUP(BA5108,API!1:1048576,13,FALSE))),0),2)</f>
        <v>0</v>
      </c>
    </row>
    <row r="5109" spans="18:55" x14ac:dyDescent="0.25">
      <c r="R5109" s="258"/>
      <c r="U5109">
        <f>ROUND(IFERROR(SUM(T5109*(VLOOKUP(S5109,API!1:1048576,13,FALSE))),0),2)</f>
        <v>0</v>
      </c>
      <c r="V5109">
        <f>ROUND(SUMIF(Investionen!A4:A5200,S5109,Investionen!G4:G5200),2)</f>
        <v>0</v>
      </c>
      <c r="BA5109" s="53"/>
      <c r="BB5109" s="53">
        <f>ROUND(SUMIF(Transaktionen!A4:A5200,BA5109,Transaktionen!B4:B5200),8)</f>
        <v>0</v>
      </c>
      <c r="BC5109" s="53">
        <f>ROUND(IFERROR(SUM(BB5109*(VLOOKUP(BA5109,API!1:1048576,13,FALSE))),0),2)</f>
        <v>0</v>
      </c>
    </row>
    <row r="5110" spans="18:55" x14ac:dyDescent="0.25">
      <c r="R5110" s="258"/>
      <c r="U5110">
        <f>ROUND(IFERROR(SUM(T5110*(VLOOKUP(S5110,API!1:1048576,13,FALSE))),0),2)</f>
        <v>0</v>
      </c>
      <c r="V5110">
        <f>ROUND(SUMIF(Investionen!A4:A5200,S5110,Investionen!G4:G5200),2)</f>
        <v>0</v>
      </c>
      <c r="BA5110" s="53"/>
      <c r="BB5110" s="53">
        <f>ROUND(SUMIF(Transaktionen!A4:A5200,BA5110,Transaktionen!B4:B5200),8)</f>
        <v>0</v>
      </c>
      <c r="BC5110" s="53">
        <f>ROUND(IFERROR(SUM(BB5110*(VLOOKUP(BA5110,API!1:1048576,13,FALSE))),0),2)</f>
        <v>0</v>
      </c>
    </row>
    <row r="5111" spans="18:55" x14ac:dyDescent="0.25">
      <c r="R5111" s="258"/>
      <c r="U5111">
        <f>ROUND(IFERROR(SUM(T5111*(VLOOKUP(S5111,API!1:1048576,13,FALSE))),0),2)</f>
        <v>0</v>
      </c>
      <c r="V5111">
        <f>ROUND(SUMIF(Investionen!A4:A5200,S5111,Investionen!G4:G5200),2)</f>
        <v>0</v>
      </c>
      <c r="BA5111" s="53"/>
      <c r="BB5111" s="53">
        <f>ROUND(SUMIF(Transaktionen!A4:A5200,BA5111,Transaktionen!B4:B5200),8)</f>
        <v>0</v>
      </c>
      <c r="BC5111" s="53">
        <f>ROUND(IFERROR(SUM(BB5111*(VLOOKUP(BA5111,API!1:1048576,13,FALSE))),0),2)</f>
        <v>0</v>
      </c>
    </row>
    <row r="5112" spans="18:55" x14ac:dyDescent="0.25">
      <c r="R5112" s="258"/>
      <c r="U5112">
        <f>ROUND(IFERROR(SUM(T5112*(VLOOKUP(S5112,API!1:1048576,13,FALSE))),0),2)</f>
        <v>0</v>
      </c>
      <c r="V5112">
        <f>ROUND(SUMIF(Investionen!A4:A5200,S5112,Investionen!G4:G5200),2)</f>
        <v>0</v>
      </c>
      <c r="BA5112" s="53"/>
      <c r="BB5112" s="53">
        <f>ROUND(SUMIF(Transaktionen!A4:A5200,BA5112,Transaktionen!B4:B5200),8)</f>
        <v>0</v>
      </c>
      <c r="BC5112" s="53">
        <f>ROUND(IFERROR(SUM(BB5112*(VLOOKUP(BA5112,API!1:1048576,13,FALSE))),0),2)</f>
        <v>0</v>
      </c>
    </row>
    <row r="5113" spans="18:55" x14ac:dyDescent="0.25">
      <c r="R5113" s="258"/>
      <c r="U5113">
        <f>ROUND(IFERROR(SUM(T5113*(VLOOKUP(S5113,API!1:1048576,13,FALSE))),0),2)</f>
        <v>0</v>
      </c>
      <c r="V5113">
        <f>ROUND(SUMIF(Investionen!A4:A5200,S5113,Investionen!G4:G5200),2)</f>
        <v>0</v>
      </c>
      <c r="BA5113" s="53"/>
      <c r="BB5113" s="53">
        <f>ROUND(SUMIF(Transaktionen!A4:A5200,BA5113,Transaktionen!B4:B5200),8)</f>
        <v>0</v>
      </c>
      <c r="BC5113" s="53">
        <f>ROUND(IFERROR(SUM(BB5113*(VLOOKUP(BA5113,API!1:1048576,13,FALSE))),0),2)</f>
        <v>0</v>
      </c>
    </row>
    <row r="5114" spans="18:55" x14ac:dyDescent="0.25">
      <c r="R5114" s="258"/>
      <c r="U5114">
        <f>ROUND(IFERROR(SUM(T5114*(VLOOKUP(S5114,API!1:1048576,13,FALSE))),0),2)</f>
        <v>0</v>
      </c>
      <c r="V5114">
        <f>ROUND(SUMIF(Investionen!A4:A5200,S5114,Investionen!G4:G5200),2)</f>
        <v>0</v>
      </c>
      <c r="BA5114" s="53"/>
      <c r="BB5114" s="53">
        <f>ROUND(SUMIF(Transaktionen!A4:A5200,BA5114,Transaktionen!B4:B5200),8)</f>
        <v>0</v>
      </c>
      <c r="BC5114" s="53">
        <f>ROUND(IFERROR(SUM(BB5114*(VLOOKUP(BA5114,API!1:1048576,13,FALSE))),0),2)</f>
        <v>0</v>
      </c>
    </row>
    <row r="5115" spans="18:55" x14ac:dyDescent="0.25">
      <c r="R5115" s="258"/>
      <c r="U5115">
        <f>ROUND(IFERROR(SUM(T5115*(VLOOKUP(S5115,API!1:1048576,13,FALSE))),0),2)</f>
        <v>0</v>
      </c>
      <c r="V5115">
        <f>ROUND(SUMIF(Investionen!A4:A5200,S5115,Investionen!G4:G5200),2)</f>
        <v>0</v>
      </c>
      <c r="BA5115" s="53"/>
      <c r="BB5115" s="53">
        <f>ROUND(SUMIF(Transaktionen!A4:A5200,BA5115,Transaktionen!B4:B5200),8)</f>
        <v>0</v>
      </c>
      <c r="BC5115" s="53">
        <f>ROUND(IFERROR(SUM(BB5115*(VLOOKUP(BA5115,API!1:1048576,13,FALSE))),0),2)</f>
        <v>0</v>
      </c>
    </row>
    <row r="5116" spans="18:55" x14ac:dyDescent="0.25">
      <c r="R5116" s="258"/>
      <c r="U5116">
        <f>ROUND(IFERROR(SUM(T5116*(VLOOKUP(S5116,API!1:1048576,13,FALSE))),0),2)</f>
        <v>0</v>
      </c>
      <c r="V5116">
        <f>ROUND(SUMIF(Investionen!A4:A5200,S5116,Investionen!G4:G5200),2)</f>
        <v>0</v>
      </c>
      <c r="BA5116" s="53"/>
      <c r="BB5116" s="53">
        <f>ROUND(SUMIF(Transaktionen!A4:A5200,BA5116,Transaktionen!B4:B5200),8)</f>
        <v>0</v>
      </c>
      <c r="BC5116" s="53">
        <f>ROUND(IFERROR(SUM(BB5116*(VLOOKUP(BA5116,API!1:1048576,13,FALSE))),0),2)</f>
        <v>0</v>
      </c>
    </row>
    <row r="5117" spans="18:55" x14ac:dyDescent="0.25">
      <c r="R5117" s="258"/>
      <c r="U5117">
        <f>ROUND(IFERROR(SUM(T5117*(VLOOKUP(S5117,API!1:1048576,13,FALSE))),0),2)</f>
        <v>0</v>
      </c>
      <c r="V5117">
        <f>ROUND(SUMIF(Investionen!A4:A5200,S5117,Investionen!G4:G5200),2)</f>
        <v>0</v>
      </c>
      <c r="BA5117" s="53"/>
      <c r="BB5117" s="53">
        <f>ROUND(SUMIF(Transaktionen!A4:A5200,BA5117,Transaktionen!B4:B5200),8)</f>
        <v>0</v>
      </c>
      <c r="BC5117" s="53">
        <f>ROUND(IFERROR(SUM(BB5117*(VLOOKUP(BA5117,API!1:1048576,13,FALSE))),0),2)</f>
        <v>0</v>
      </c>
    </row>
    <row r="5118" spans="18:55" x14ac:dyDescent="0.25">
      <c r="R5118" s="258"/>
      <c r="U5118">
        <f>ROUND(IFERROR(SUM(T5118*(VLOOKUP(S5118,API!1:1048576,13,FALSE))),0),2)</f>
        <v>0</v>
      </c>
      <c r="V5118">
        <f>ROUND(SUMIF(Investionen!A4:A5200,S5118,Investionen!G4:G5200),2)</f>
        <v>0</v>
      </c>
      <c r="BA5118" s="53"/>
      <c r="BB5118" s="53">
        <f>ROUND(SUMIF(Transaktionen!A4:A5200,BA5118,Transaktionen!B4:B5200),8)</f>
        <v>0</v>
      </c>
      <c r="BC5118" s="53">
        <f>ROUND(IFERROR(SUM(BB5118*(VLOOKUP(BA5118,API!1:1048576,13,FALSE))),0),2)</f>
        <v>0</v>
      </c>
    </row>
    <row r="5119" spans="18:55" x14ac:dyDescent="0.25">
      <c r="R5119" s="258"/>
      <c r="U5119">
        <f>ROUND(IFERROR(SUM(T5119*(VLOOKUP(S5119,API!1:1048576,13,FALSE))),0),2)</f>
        <v>0</v>
      </c>
      <c r="V5119">
        <f>ROUND(SUMIF(Investionen!A4:A5200,S5119,Investionen!G4:G5200),2)</f>
        <v>0</v>
      </c>
      <c r="BA5119" s="53"/>
      <c r="BB5119" s="53">
        <f>ROUND(SUMIF(Transaktionen!A4:A5200,BA5119,Transaktionen!B4:B5200),8)</f>
        <v>0</v>
      </c>
      <c r="BC5119" s="53">
        <f>ROUND(IFERROR(SUM(BB5119*(VLOOKUP(BA5119,API!1:1048576,13,FALSE))),0),2)</f>
        <v>0</v>
      </c>
    </row>
    <row r="5120" spans="18:55" x14ac:dyDescent="0.25">
      <c r="R5120" s="258"/>
      <c r="U5120">
        <f>ROUND(IFERROR(SUM(T5120*(VLOOKUP(S5120,API!1:1048576,13,FALSE))),0),2)</f>
        <v>0</v>
      </c>
      <c r="V5120">
        <f>ROUND(SUMIF(Investionen!A4:A5200,S5120,Investionen!G4:G5200),2)</f>
        <v>0</v>
      </c>
      <c r="BA5120" s="53"/>
      <c r="BB5120" s="53">
        <f>ROUND(SUMIF(Transaktionen!A4:A5200,BA5120,Transaktionen!B4:B5200),8)</f>
        <v>0</v>
      </c>
      <c r="BC5120" s="53">
        <f>ROUND(IFERROR(SUM(BB5120*(VLOOKUP(BA5120,API!1:1048576,13,FALSE))),0),2)</f>
        <v>0</v>
      </c>
    </row>
    <row r="5121" spans="18:55" x14ac:dyDescent="0.25">
      <c r="R5121" s="258"/>
      <c r="U5121">
        <f>ROUND(IFERROR(SUM(T5121*(VLOOKUP(S5121,API!1:1048576,13,FALSE))),0),2)</f>
        <v>0</v>
      </c>
      <c r="V5121">
        <f>ROUND(SUMIF(Investionen!A4:A5200,S5121,Investionen!G4:G5200),2)</f>
        <v>0</v>
      </c>
      <c r="BA5121" s="53"/>
      <c r="BB5121" s="53">
        <f>ROUND(SUMIF(Transaktionen!A4:A5200,BA5121,Transaktionen!B4:B5200),8)</f>
        <v>0</v>
      </c>
      <c r="BC5121" s="53">
        <f>ROUND(IFERROR(SUM(BB5121*(VLOOKUP(BA5121,API!1:1048576,13,FALSE))),0),2)</f>
        <v>0</v>
      </c>
    </row>
    <row r="5122" spans="18:55" x14ac:dyDescent="0.25">
      <c r="R5122" s="258"/>
      <c r="U5122">
        <f>ROUND(IFERROR(SUM(T5122*(VLOOKUP(S5122,API!1:1048576,13,FALSE))),0),2)</f>
        <v>0</v>
      </c>
      <c r="V5122">
        <f>ROUND(SUMIF(Investionen!A4:A5200,S5122,Investionen!G4:G5200),2)</f>
        <v>0</v>
      </c>
      <c r="BA5122" s="53"/>
      <c r="BB5122" s="53">
        <f>ROUND(SUMIF(Transaktionen!A4:A5200,BA5122,Transaktionen!B4:B5200),8)</f>
        <v>0</v>
      </c>
      <c r="BC5122" s="53">
        <f>ROUND(IFERROR(SUM(BB5122*(VLOOKUP(BA5122,API!1:1048576,13,FALSE))),0),2)</f>
        <v>0</v>
      </c>
    </row>
    <row r="5123" spans="18:55" x14ac:dyDescent="0.25">
      <c r="R5123" s="258"/>
      <c r="U5123">
        <f>ROUND(IFERROR(SUM(T5123*(VLOOKUP(S5123,API!1:1048576,13,FALSE))),0),2)</f>
        <v>0</v>
      </c>
      <c r="V5123">
        <f>ROUND(SUMIF(Investionen!A4:A5200,S5123,Investionen!G4:G5200),2)</f>
        <v>0</v>
      </c>
      <c r="BA5123" s="53"/>
      <c r="BB5123" s="53">
        <f>ROUND(SUMIF(Transaktionen!A4:A5200,BA5123,Transaktionen!B4:B5200),8)</f>
        <v>0</v>
      </c>
      <c r="BC5123" s="53">
        <f>ROUND(IFERROR(SUM(BB5123*(VLOOKUP(BA5123,API!1:1048576,13,FALSE))),0),2)</f>
        <v>0</v>
      </c>
    </row>
    <row r="5124" spans="18:55" x14ac:dyDescent="0.25">
      <c r="R5124" s="258"/>
      <c r="U5124">
        <f>ROUND(IFERROR(SUM(T5124*(VLOOKUP(S5124,API!1:1048576,13,FALSE))),0),2)</f>
        <v>0</v>
      </c>
      <c r="V5124">
        <f>ROUND(SUMIF(Investionen!A4:A5200,S5124,Investionen!G4:G5200),2)</f>
        <v>0</v>
      </c>
      <c r="BA5124" s="53"/>
      <c r="BB5124" s="53">
        <f>ROUND(SUMIF(Transaktionen!A4:A5200,BA5124,Transaktionen!B4:B5200),8)</f>
        <v>0</v>
      </c>
      <c r="BC5124" s="53">
        <f>ROUND(IFERROR(SUM(BB5124*(VLOOKUP(BA5124,API!1:1048576,13,FALSE))),0),2)</f>
        <v>0</v>
      </c>
    </row>
    <row r="5125" spans="18:55" x14ac:dyDescent="0.25">
      <c r="R5125" s="258"/>
      <c r="U5125">
        <f>ROUND(IFERROR(SUM(T5125*(VLOOKUP(S5125,API!1:1048576,13,FALSE))),0),2)</f>
        <v>0</v>
      </c>
      <c r="V5125">
        <f>ROUND(SUMIF(Investionen!A4:A5200,S5125,Investionen!G4:G5200),2)</f>
        <v>0</v>
      </c>
      <c r="BA5125" s="53"/>
      <c r="BB5125" s="53">
        <f>ROUND(SUMIF(Transaktionen!A4:A5200,BA5125,Transaktionen!B4:B5200),8)</f>
        <v>0</v>
      </c>
      <c r="BC5125" s="53">
        <f>ROUND(IFERROR(SUM(BB5125*(VLOOKUP(BA5125,API!1:1048576,13,FALSE))),0),2)</f>
        <v>0</v>
      </c>
    </row>
    <row r="5126" spans="18:55" x14ac:dyDescent="0.25">
      <c r="R5126" s="258"/>
      <c r="U5126">
        <f>ROUND(IFERROR(SUM(T5126*(VLOOKUP(S5126,API!1:1048576,13,FALSE))),0),2)</f>
        <v>0</v>
      </c>
      <c r="V5126">
        <f>ROUND(SUMIF(Investionen!A4:A5200,S5126,Investionen!G4:G5200),2)</f>
        <v>0</v>
      </c>
      <c r="BA5126" s="53"/>
      <c r="BB5126" s="53">
        <f>ROUND(SUMIF(Transaktionen!A4:A5200,BA5126,Transaktionen!B4:B5200),8)</f>
        <v>0</v>
      </c>
      <c r="BC5126" s="53">
        <f>ROUND(IFERROR(SUM(BB5126*(VLOOKUP(BA5126,API!1:1048576,13,FALSE))),0),2)</f>
        <v>0</v>
      </c>
    </row>
    <row r="5127" spans="18:55" x14ac:dyDescent="0.25">
      <c r="R5127" s="258"/>
      <c r="U5127">
        <f>ROUND(IFERROR(SUM(T5127*(VLOOKUP(S5127,API!1:1048576,13,FALSE))),0),2)</f>
        <v>0</v>
      </c>
      <c r="V5127">
        <f>ROUND(SUMIF(Investionen!A4:A5200,S5127,Investionen!G4:G5200),2)</f>
        <v>0</v>
      </c>
      <c r="BA5127" s="53"/>
      <c r="BB5127" s="53">
        <f>ROUND(SUMIF(Transaktionen!A4:A5200,BA5127,Transaktionen!B4:B5200),8)</f>
        <v>0</v>
      </c>
      <c r="BC5127" s="53">
        <f>ROUND(IFERROR(SUM(BB5127*(VLOOKUP(BA5127,API!1:1048576,13,FALSE))),0),2)</f>
        <v>0</v>
      </c>
    </row>
    <row r="5128" spans="18:55" x14ac:dyDescent="0.25">
      <c r="R5128" s="258"/>
      <c r="U5128">
        <f>ROUND(IFERROR(SUM(T5128*(VLOOKUP(S5128,API!1:1048576,13,FALSE))),0),2)</f>
        <v>0</v>
      </c>
      <c r="V5128">
        <f>ROUND(SUMIF(Investionen!A4:A5200,S5128,Investionen!G4:G5200),2)</f>
        <v>0</v>
      </c>
      <c r="BA5128" s="53"/>
      <c r="BB5128" s="53">
        <f>ROUND(SUMIF(Transaktionen!A4:A5200,BA5128,Transaktionen!B4:B5200),8)</f>
        <v>0</v>
      </c>
      <c r="BC5128" s="53">
        <f>ROUND(IFERROR(SUM(BB5128*(VLOOKUP(BA5128,API!1:1048576,13,FALSE))),0),2)</f>
        <v>0</v>
      </c>
    </row>
    <row r="5129" spans="18:55" x14ac:dyDescent="0.25">
      <c r="R5129" s="258"/>
      <c r="U5129">
        <f>ROUND(IFERROR(SUM(T5129*(VLOOKUP(S5129,API!1:1048576,13,FALSE))),0),2)</f>
        <v>0</v>
      </c>
      <c r="V5129">
        <f>ROUND(SUMIF(Investionen!A4:A5200,S5129,Investionen!G4:G5200),2)</f>
        <v>0</v>
      </c>
      <c r="BA5129" s="53"/>
      <c r="BB5129" s="53">
        <f>ROUND(SUMIF(Transaktionen!A4:A5200,BA5129,Transaktionen!B4:B5200),8)</f>
        <v>0</v>
      </c>
      <c r="BC5129" s="53">
        <f>ROUND(IFERROR(SUM(BB5129*(VLOOKUP(BA5129,API!1:1048576,13,FALSE))),0),2)</f>
        <v>0</v>
      </c>
    </row>
    <row r="5130" spans="18:55" x14ac:dyDescent="0.25">
      <c r="R5130" s="258"/>
      <c r="U5130">
        <f>ROUND(IFERROR(SUM(T5130*(VLOOKUP(S5130,API!1:1048576,13,FALSE))),0),2)</f>
        <v>0</v>
      </c>
      <c r="V5130">
        <f>ROUND(SUMIF(Investionen!A4:A5200,S5130,Investionen!G4:G5200),2)</f>
        <v>0</v>
      </c>
      <c r="BA5130" s="53"/>
      <c r="BB5130" s="53">
        <f>ROUND(SUMIF(Transaktionen!A4:A5200,BA5130,Transaktionen!B4:B5200),8)</f>
        <v>0</v>
      </c>
      <c r="BC5130" s="53">
        <f>ROUND(IFERROR(SUM(BB5130*(VLOOKUP(BA5130,API!1:1048576,13,FALSE))),0),2)</f>
        <v>0</v>
      </c>
    </row>
    <row r="5131" spans="18:55" x14ac:dyDescent="0.25">
      <c r="R5131" s="258"/>
      <c r="U5131">
        <f>ROUND(IFERROR(SUM(T5131*(VLOOKUP(S5131,API!1:1048576,13,FALSE))),0),2)</f>
        <v>0</v>
      </c>
      <c r="V5131">
        <f>ROUND(SUMIF(Investionen!A4:A5200,S5131,Investionen!G4:G5200),2)</f>
        <v>0</v>
      </c>
      <c r="BA5131" s="53"/>
      <c r="BB5131" s="53">
        <f>ROUND(SUMIF(Transaktionen!A4:A5200,BA5131,Transaktionen!B4:B5200),8)</f>
        <v>0</v>
      </c>
      <c r="BC5131" s="53">
        <f>ROUND(IFERROR(SUM(BB5131*(VLOOKUP(BA5131,API!1:1048576,13,FALSE))),0),2)</f>
        <v>0</v>
      </c>
    </row>
    <row r="5132" spans="18:55" x14ac:dyDescent="0.25">
      <c r="R5132" s="258"/>
      <c r="U5132">
        <f>ROUND(IFERROR(SUM(T5132*(VLOOKUP(S5132,API!1:1048576,13,FALSE))),0),2)</f>
        <v>0</v>
      </c>
      <c r="V5132">
        <f>ROUND(SUMIF(Investionen!A4:A5200,S5132,Investionen!G4:G5200),2)</f>
        <v>0</v>
      </c>
      <c r="BA5132" s="53"/>
      <c r="BB5132" s="53">
        <f>ROUND(SUMIF(Transaktionen!A4:A5200,BA5132,Transaktionen!B4:B5200),8)</f>
        <v>0</v>
      </c>
      <c r="BC5132" s="53">
        <f>ROUND(IFERROR(SUM(BB5132*(VLOOKUP(BA5132,API!1:1048576,13,FALSE))),0),2)</f>
        <v>0</v>
      </c>
    </row>
    <row r="5133" spans="18:55" x14ac:dyDescent="0.25">
      <c r="R5133" s="258"/>
      <c r="U5133">
        <f>ROUND(IFERROR(SUM(T5133*(VLOOKUP(S5133,API!1:1048576,13,FALSE))),0),2)</f>
        <v>0</v>
      </c>
      <c r="V5133">
        <f>ROUND(SUMIF(Investionen!A4:A5200,S5133,Investionen!G4:G5200),2)</f>
        <v>0</v>
      </c>
      <c r="BA5133" s="53"/>
      <c r="BB5133" s="53">
        <f>ROUND(SUMIF(Transaktionen!A4:A5200,BA5133,Transaktionen!B4:B5200),8)</f>
        <v>0</v>
      </c>
      <c r="BC5133" s="53">
        <f>ROUND(IFERROR(SUM(BB5133*(VLOOKUP(BA5133,API!1:1048576,13,FALSE))),0),2)</f>
        <v>0</v>
      </c>
    </row>
    <row r="5134" spans="18:55" x14ac:dyDescent="0.25">
      <c r="R5134" s="258"/>
      <c r="U5134">
        <f>ROUND(IFERROR(SUM(T5134*(VLOOKUP(S5134,API!1:1048576,13,FALSE))),0),2)</f>
        <v>0</v>
      </c>
      <c r="V5134">
        <f>ROUND(SUMIF(Investionen!A4:A5200,S5134,Investionen!G4:G5200),2)</f>
        <v>0</v>
      </c>
      <c r="BA5134" s="53"/>
      <c r="BB5134" s="53">
        <f>ROUND(SUMIF(Transaktionen!A4:A5200,BA5134,Transaktionen!B4:B5200),8)</f>
        <v>0</v>
      </c>
      <c r="BC5134" s="53">
        <f>ROUND(IFERROR(SUM(BB5134*(VLOOKUP(BA5134,API!1:1048576,13,FALSE))),0),2)</f>
        <v>0</v>
      </c>
    </row>
    <row r="5135" spans="18:55" x14ac:dyDescent="0.25">
      <c r="R5135" s="258"/>
      <c r="U5135">
        <f>ROUND(IFERROR(SUM(T5135*(VLOOKUP(S5135,API!1:1048576,13,FALSE))),0),2)</f>
        <v>0</v>
      </c>
      <c r="V5135">
        <f>ROUND(SUMIF(Investionen!A4:A5200,S5135,Investionen!G4:G5200),2)</f>
        <v>0</v>
      </c>
      <c r="BA5135" s="53"/>
      <c r="BB5135" s="53">
        <f>ROUND(SUMIF(Transaktionen!A4:A5200,BA5135,Transaktionen!B4:B5200),8)</f>
        <v>0</v>
      </c>
      <c r="BC5135" s="53">
        <f>ROUND(IFERROR(SUM(BB5135*(VLOOKUP(BA5135,API!1:1048576,13,FALSE))),0),2)</f>
        <v>0</v>
      </c>
    </row>
    <row r="5136" spans="18:55" x14ac:dyDescent="0.25">
      <c r="R5136" s="258"/>
      <c r="U5136">
        <f>ROUND(IFERROR(SUM(T5136*(VLOOKUP(S5136,API!1:1048576,13,FALSE))),0),2)</f>
        <v>0</v>
      </c>
      <c r="V5136">
        <f>ROUND(SUMIF(Investionen!A4:A5200,S5136,Investionen!G4:G5200),2)</f>
        <v>0</v>
      </c>
      <c r="BA5136" s="53"/>
      <c r="BB5136" s="53">
        <f>ROUND(SUMIF(Transaktionen!A4:A5200,BA5136,Transaktionen!B4:B5200),8)</f>
        <v>0</v>
      </c>
      <c r="BC5136" s="53">
        <f>ROUND(IFERROR(SUM(BB5136*(VLOOKUP(BA5136,API!1:1048576,13,FALSE))),0),2)</f>
        <v>0</v>
      </c>
    </row>
    <row r="5137" spans="18:55" x14ac:dyDescent="0.25">
      <c r="R5137" s="258"/>
      <c r="U5137">
        <f>ROUND(IFERROR(SUM(T5137*(VLOOKUP(S5137,API!1:1048576,13,FALSE))),0),2)</f>
        <v>0</v>
      </c>
      <c r="V5137">
        <f>ROUND(SUMIF(Investionen!A4:A5200,S5137,Investionen!G4:G5200),2)</f>
        <v>0</v>
      </c>
      <c r="BA5137" s="53"/>
      <c r="BB5137" s="53">
        <f>ROUND(SUMIF(Transaktionen!A4:A5200,BA5137,Transaktionen!B4:B5200),8)</f>
        <v>0</v>
      </c>
      <c r="BC5137" s="53">
        <f>ROUND(IFERROR(SUM(BB5137*(VLOOKUP(BA5137,API!1:1048576,13,FALSE))),0),2)</f>
        <v>0</v>
      </c>
    </row>
    <row r="5138" spans="18:55" x14ac:dyDescent="0.25">
      <c r="R5138" s="258"/>
      <c r="U5138">
        <f>ROUND(IFERROR(SUM(T5138*(VLOOKUP(S5138,API!1:1048576,13,FALSE))),0),2)</f>
        <v>0</v>
      </c>
      <c r="V5138">
        <f>ROUND(SUMIF(Investionen!A4:A5200,S5138,Investionen!G4:G5200),2)</f>
        <v>0</v>
      </c>
      <c r="BA5138" s="53"/>
      <c r="BB5138" s="53">
        <f>ROUND(SUMIF(Transaktionen!A4:A5200,BA5138,Transaktionen!B4:B5200),8)</f>
        <v>0</v>
      </c>
      <c r="BC5138" s="53">
        <f>ROUND(IFERROR(SUM(BB5138*(VLOOKUP(BA5138,API!1:1048576,13,FALSE))),0),2)</f>
        <v>0</v>
      </c>
    </row>
    <row r="5139" spans="18:55" x14ac:dyDescent="0.25">
      <c r="R5139" s="258"/>
      <c r="U5139">
        <f>ROUND(IFERROR(SUM(T5139*(VLOOKUP(S5139,API!1:1048576,13,FALSE))),0),2)</f>
        <v>0</v>
      </c>
      <c r="V5139">
        <f>ROUND(SUMIF(Investionen!A4:A5200,S5139,Investionen!G4:G5200),2)</f>
        <v>0</v>
      </c>
      <c r="BA5139" s="53"/>
      <c r="BB5139" s="53">
        <f>ROUND(SUMIF(Transaktionen!A4:A5200,BA5139,Transaktionen!B4:B5200),8)</f>
        <v>0</v>
      </c>
      <c r="BC5139" s="53">
        <f>ROUND(IFERROR(SUM(BB5139*(VLOOKUP(BA5139,API!1:1048576,13,FALSE))),0),2)</f>
        <v>0</v>
      </c>
    </row>
    <row r="5140" spans="18:55" x14ac:dyDescent="0.25">
      <c r="R5140" s="258"/>
      <c r="U5140">
        <f>ROUND(IFERROR(SUM(T5140*(VLOOKUP(S5140,API!1:1048576,13,FALSE))),0),2)</f>
        <v>0</v>
      </c>
      <c r="V5140">
        <f>ROUND(SUMIF(Investionen!A4:A5200,S5140,Investionen!G4:G5200),2)</f>
        <v>0</v>
      </c>
      <c r="BA5140" s="53"/>
      <c r="BB5140" s="53">
        <f>ROUND(SUMIF(Transaktionen!A4:A5200,BA5140,Transaktionen!B4:B5200),8)</f>
        <v>0</v>
      </c>
      <c r="BC5140" s="53">
        <f>ROUND(IFERROR(SUM(BB5140*(VLOOKUP(BA5140,API!1:1048576,13,FALSE))),0),2)</f>
        <v>0</v>
      </c>
    </row>
    <row r="5141" spans="18:55" x14ac:dyDescent="0.25">
      <c r="R5141" s="258"/>
      <c r="U5141">
        <f>ROUND(IFERROR(SUM(T5141*(VLOOKUP(S5141,API!1:1048576,13,FALSE))),0),2)</f>
        <v>0</v>
      </c>
      <c r="V5141">
        <f>ROUND(SUMIF(Investionen!A4:A5200,S5141,Investionen!G4:G5200),2)</f>
        <v>0</v>
      </c>
      <c r="BA5141" s="53"/>
      <c r="BB5141" s="53">
        <f>ROUND(SUMIF(Transaktionen!A4:A5200,BA5141,Transaktionen!B4:B5200),8)</f>
        <v>0</v>
      </c>
      <c r="BC5141" s="53">
        <f>ROUND(IFERROR(SUM(BB5141*(VLOOKUP(BA5141,API!1:1048576,13,FALSE))),0),2)</f>
        <v>0</v>
      </c>
    </row>
    <row r="5142" spans="18:55" x14ac:dyDescent="0.25">
      <c r="R5142" s="258"/>
      <c r="U5142">
        <f>ROUND(IFERROR(SUM(T5142*(VLOOKUP(S5142,API!1:1048576,13,FALSE))),0),2)</f>
        <v>0</v>
      </c>
      <c r="V5142">
        <f>ROUND(SUMIF(Investionen!A4:A5200,S5142,Investionen!G4:G5200),2)</f>
        <v>0</v>
      </c>
      <c r="BA5142" s="53"/>
      <c r="BB5142" s="53">
        <f>ROUND(SUMIF(Transaktionen!A4:A5200,BA5142,Transaktionen!B4:B5200),8)</f>
        <v>0</v>
      </c>
      <c r="BC5142" s="53">
        <f>ROUND(IFERROR(SUM(BB5142*(VLOOKUP(BA5142,API!1:1048576,13,FALSE))),0),2)</f>
        <v>0</v>
      </c>
    </row>
    <row r="5143" spans="18:55" x14ac:dyDescent="0.25">
      <c r="R5143" s="258"/>
      <c r="U5143">
        <f>ROUND(IFERROR(SUM(T5143*(VLOOKUP(S5143,API!1:1048576,13,FALSE))),0),2)</f>
        <v>0</v>
      </c>
      <c r="V5143">
        <f>ROUND(SUMIF(Investionen!A4:A5200,S5143,Investionen!G4:G5200),2)</f>
        <v>0</v>
      </c>
      <c r="BA5143" s="53"/>
      <c r="BB5143" s="53">
        <f>ROUND(SUMIF(Transaktionen!A4:A5200,BA5143,Transaktionen!B4:B5200),8)</f>
        <v>0</v>
      </c>
      <c r="BC5143" s="53">
        <f>ROUND(IFERROR(SUM(BB5143*(VLOOKUP(BA5143,API!1:1048576,13,FALSE))),0),2)</f>
        <v>0</v>
      </c>
    </row>
    <row r="5144" spans="18:55" x14ac:dyDescent="0.25">
      <c r="R5144" s="258"/>
      <c r="U5144">
        <f>ROUND(IFERROR(SUM(T5144*(VLOOKUP(S5144,API!1:1048576,13,FALSE))),0),2)</f>
        <v>0</v>
      </c>
      <c r="V5144">
        <f>ROUND(SUMIF(Investionen!A4:A5200,S5144,Investionen!G4:G5200),2)</f>
        <v>0</v>
      </c>
      <c r="BA5144" s="53"/>
      <c r="BB5144" s="53">
        <f>ROUND(SUMIF(Transaktionen!A4:A5200,BA5144,Transaktionen!B4:B5200),8)</f>
        <v>0</v>
      </c>
      <c r="BC5144" s="53">
        <f>ROUND(IFERROR(SUM(BB5144*(VLOOKUP(BA5144,API!1:1048576,13,FALSE))),0),2)</f>
        <v>0</v>
      </c>
    </row>
    <row r="5145" spans="18:55" x14ac:dyDescent="0.25">
      <c r="R5145" s="258"/>
      <c r="U5145">
        <f>ROUND(IFERROR(SUM(T5145*(VLOOKUP(S5145,API!1:1048576,13,FALSE))),0),2)</f>
        <v>0</v>
      </c>
      <c r="V5145">
        <f>ROUND(SUMIF(Investionen!A4:A5200,S5145,Investionen!G4:G5200),2)</f>
        <v>0</v>
      </c>
      <c r="BA5145" s="53"/>
      <c r="BB5145" s="53">
        <f>ROUND(SUMIF(Transaktionen!A4:A5200,BA5145,Transaktionen!B4:B5200),8)</f>
        <v>0</v>
      </c>
      <c r="BC5145" s="53">
        <f>ROUND(IFERROR(SUM(BB5145*(VLOOKUP(BA5145,API!1:1048576,13,FALSE))),0),2)</f>
        <v>0</v>
      </c>
    </row>
    <row r="5146" spans="18:55" x14ac:dyDescent="0.25">
      <c r="R5146" s="258"/>
      <c r="U5146">
        <f>ROUND(IFERROR(SUM(T5146*(VLOOKUP(S5146,API!1:1048576,13,FALSE))),0),2)</f>
        <v>0</v>
      </c>
      <c r="V5146">
        <f>ROUND(SUMIF(Investionen!A4:A5200,S5146,Investionen!G4:G5200),2)</f>
        <v>0</v>
      </c>
      <c r="BA5146" s="53"/>
      <c r="BB5146" s="53">
        <f>ROUND(SUMIF(Transaktionen!A4:A5200,BA5146,Transaktionen!B4:B5200),8)</f>
        <v>0</v>
      </c>
      <c r="BC5146" s="53">
        <f>ROUND(IFERROR(SUM(BB5146*(VLOOKUP(BA5146,API!1:1048576,13,FALSE))),0),2)</f>
        <v>0</v>
      </c>
    </row>
    <row r="5147" spans="18:55" x14ac:dyDescent="0.25">
      <c r="R5147" s="258"/>
      <c r="U5147">
        <f>ROUND(IFERROR(SUM(T5147*(VLOOKUP(S5147,API!1:1048576,13,FALSE))),0),2)</f>
        <v>0</v>
      </c>
      <c r="V5147">
        <f>ROUND(SUMIF(Investionen!A4:A5200,S5147,Investionen!G4:G5200),2)</f>
        <v>0</v>
      </c>
      <c r="BA5147" s="53"/>
      <c r="BB5147" s="53">
        <f>ROUND(SUMIF(Transaktionen!A4:A5200,BA5147,Transaktionen!B4:B5200),8)</f>
        <v>0</v>
      </c>
      <c r="BC5147" s="53">
        <f>ROUND(IFERROR(SUM(BB5147*(VLOOKUP(BA5147,API!1:1048576,13,FALSE))),0),2)</f>
        <v>0</v>
      </c>
    </row>
    <row r="5148" spans="18:55" x14ac:dyDescent="0.25">
      <c r="R5148" s="258"/>
      <c r="U5148">
        <f>ROUND(IFERROR(SUM(T5148*(VLOOKUP(S5148,API!1:1048576,13,FALSE))),0),2)</f>
        <v>0</v>
      </c>
      <c r="V5148">
        <f>ROUND(SUMIF(Investionen!A4:A5200,S5148,Investionen!G4:G5200),2)</f>
        <v>0</v>
      </c>
      <c r="BA5148" s="53"/>
      <c r="BB5148" s="53">
        <f>ROUND(SUMIF(Transaktionen!A4:A5200,BA5148,Transaktionen!B4:B5200),8)</f>
        <v>0</v>
      </c>
      <c r="BC5148" s="53">
        <f>ROUND(IFERROR(SUM(BB5148*(VLOOKUP(BA5148,API!1:1048576,13,FALSE))),0),2)</f>
        <v>0</v>
      </c>
    </row>
    <row r="5149" spans="18:55" x14ac:dyDescent="0.25">
      <c r="R5149" s="258"/>
      <c r="U5149">
        <f>ROUND(IFERROR(SUM(T5149*(VLOOKUP(S5149,API!1:1048576,13,FALSE))),0),2)</f>
        <v>0</v>
      </c>
      <c r="V5149">
        <f>ROUND(SUMIF(Investionen!A4:A5200,S5149,Investionen!G4:G5200),2)</f>
        <v>0</v>
      </c>
      <c r="BA5149" s="53"/>
      <c r="BB5149" s="53">
        <f>ROUND(SUMIF(Transaktionen!A4:A5200,BA5149,Transaktionen!B4:B5200),8)</f>
        <v>0</v>
      </c>
      <c r="BC5149" s="53">
        <f>ROUND(IFERROR(SUM(BB5149*(VLOOKUP(BA5149,API!1:1048576,13,FALSE))),0),2)</f>
        <v>0</v>
      </c>
    </row>
    <row r="5150" spans="18:55" x14ac:dyDescent="0.25">
      <c r="R5150" s="258"/>
      <c r="U5150">
        <f>ROUND(IFERROR(SUM(T5150*(VLOOKUP(S5150,API!1:1048576,13,FALSE))),0),2)</f>
        <v>0</v>
      </c>
      <c r="V5150">
        <f>ROUND(SUMIF(Investionen!A4:A5200,S5150,Investionen!G4:G5200),2)</f>
        <v>0</v>
      </c>
      <c r="BA5150" s="53"/>
      <c r="BB5150" s="53">
        <f>ROUND(SUMIF(Transaktionen!A4:A5200,BA5150,Transaktionen!B4:B5200),8)</f>
        <v>0</v>
      </c>
      <c r="BC5150" s="53">
        <f>ROUND(IFERROR(SUM(BB5150*(VLOOKUP(BA5150,API!1:1048576,13,FALSE))),0),2)</f>
        <v>0</v>
      </c>
    </row>
    <row r="5151" spans="18:55" x14ac:dyDescent="0.25">
      <c r="R5151" s="258"/>
      <c r="U5151">
        <f>ROUND(IFERROR(SUM(T5151*(VLOOKUP(S5151,API!1:1048576,13,FALSE))),0),2)</f>
        <v>0</v>
      </c>
      <c r="V5151">
        <f>ROUND(SUMIF(Investionen!A4:A5200,S5151,Investionen!G4:G5200),2)</f>
        <v>0</v>
      </c>
      <c r="BA5151" s="53"/>
      <c r="BB5151" s="53">
        <f>ROUND(SUMIF(Transaktionen!A4:A5200,BA5151,Transaktionen!B4:B5200),8)</f>
        <v>0</v>
      </c>
      <c r="BC5151" s="53">
        <f>ROUND(IFERROR(SUM(BB5151*(VLOOKUP(BA5151,API!1:1048576,13,FALSE))),0),2)</f>
        <v>0</v>
      </c>
    </row>
    <row r="5152" spans="18:55" x14ac:dyDescent="0.25">
      <c r="R5152" s="258"/>
      <c r="U5152">
        <f>ROUND(IFERROR(SUM(T5152*(VLOOKUP(S5152,API!1:1048576,13,FALSE))),0),2)</f>
        <v>0</v>
      </c>
      <c r="V5152">
        <f>ROUND(SUMIF(Investionen!A4:A5200,S5152,Investionen!G4:G5200),2)</f>
        <v>0</v>
      </c>
      <c r="BA5152" s="53"/>
      <c r="BB5152" s="53">
        <f>ROUND(SUMIF(Transaktionen!A4:A5200,BA5152,Transaktionen!B4:B5200),8)</f>
        <v>0</v>
      </c>
      <c r="BC5152" s="53">
        <f>ROUND(IFERROR(SUM(BB5152*(VLOOKUP(BA5152,API!1:1048576,13,FALSE))),0),2)</f>
        <v>0</v>
      </c>
    </row>
    <row r="5153" spans="18:55" x14ac:dyDescent="0.25">
      <c r="R5153" s="258"/>
      <c r="U5153">
        <f>ROUND(IFERROR(SUM(T5153*(VLOOKUP(S5153,API!1:1048576,13,FALSE))),0),2)</f>
        <v>0</v>
      </c>
      <c r="V5153">
        <f>ROUND(SUMIF(Investionen!A4:A5200,S5153,Investionen!G4:G5200),2)</f>
        <v>0</v>
      </c>
      <c r="BA5153" s="53"/>
      <c r="BB5153" s="53">
        <f>ROUND(SUMIF(Transaktionen!A4:A5200,BA5153,Transaktionen!B4:B5200),8)</f>
        <v>0</v>
      </c>
      <c r="BC5153" s="53">
        <f>ROUND(IFERROR(SUM(BB5153*(VLOOKUP(BA5153,API!1:1048576,13,FALSE))),0),2)</f>
        <v>0</v>
      </c>
    </row>
    <row r="5154" spans="18:55" x14ac:dyDescent="0.25">
      <c r="R5154" s="258"/>
      <c r="U5154">
        <f>ROUND(IFERROR(SUM(T5154*(VLOOKUP(S5154,API!1:1048576,13,FALSE))),0),2)</f>
        <v>0</v>
      </c>
      <c r="V5154">
        <f>ROUND(SUMIF(Investionen!A4:A5200,S5154,Investionen!G4:G5200),2)</f>
        <v>0</v>
      </c>
      <c r="BA5154" s="53"/>
      <c r="BB5154" s="53">
        <f>ROUND(SUMIF(Transaktionen!A4:A5200,BA5154,Transaktionen!B4:B5200),8)</f>
        <v>0</v>
      </c>
      <c r="BC5154" s="53">
        <f>ROUND(IFERROR(SUM(BB5154*(VLOOKUP(BA5154,API!1:1048576,13,FALSE))),0),2)</f>
        <v>0</v>
      </c>
    </row>
    <row r="5155" spans="18:55" x14ac:dyDescent="0.25">
      <c r="R5155" s="258"/>
      <c r="U5155">
        <f>ROUND(IFERROR(SUM(T5155*(VLOOKUP(S5155,API!1:1048576,13,FALSE))),0),2)</f>
        <v>0</v>
      </c>
      <c r="V5155">
        <f>ROUND(SUMIF(Investionen!A4:A5200,S5155,Investionen!G4:G5200),2)</f>
        <v>0</v>
      </c>
      <c r="BA5155" s="53"/>
      <c r="BB5155" s="53">
        <f>ROUND(SUMIF(Transaktionen!A4:A5200,BA5155,Transaktionen!B4:B5200),8)</f>
        <v>0</v>
      </c>
      <c r="BC5155" s="53">
        <f>ROUND(IFERROR(SUM(BB5155*(VLOOKUP(BA5155,API!1:1048576,13,FALSE))),0),2)</f>
        <v>0</v>
      </c>
    </row>
    <row r="5156" spans="18:55" x14ac:dyDescent="0.25">
      <c r="R5156" s="258"/>
      <c r="U5156">
        <f>ROUND(IFERROR(SUM(T5156*(VLOOKUP(S5156,API!1:1048576,13,FALSE))),0),2)</f>
        <v>0</v>
      </c>
      <c r="V5156">
        <f>ROUND(SUMIF(Investionen!A4:A5200,S5156,Investionen!G4:G5200),2)</f>
        <v>0</v>
      </c>
      <c r="BA5156" s="53"/>
      <c r="BB5156" s="53">
        <f>ROUND(SUMIF(Transaktionen!A4:A5200,BA5156,Transaktionen!B4:B5200),8)</f>
        <v>0</v>
      </c>
      <c r="BC5156" s="53">
        <f>ROUND(IFERROR(SUM(BB5156*(VLOOKUP(BA5156,API!1:1048576,13,FALSE))),0),2)</f>
        <v>0</v>
      </c>
    </row>
    <row r="5157" spans="18:55" x14ac:dyDescent="0.25">
      <c r="R5157" s="258"/>
      <c r="U5157">
        <f>ROUND(IFERROR(SUM(T5157*(VLOOKUP(S5157,API!1:1048576,13,FALSE))),0),2)</f>
        <v>0</v>
      </c>
      <c r="V5157">
        <f>ROUND(SUMIF(Investionen!A4:A5200,S5157,Investionen!G4:G5200),2)</f>
        <v>0</v>
      </c>
      <c r="BA5157" s="53"/>
      <c r="BB5157" s="53">
        <f>ROUND(SUMIF(Transaktionen!A4:A5200,BA5157,Transaktionen!B4:B5200),8)</f>
        <v>0</v>
      </c>
      <c r="BC5157" s="53">
        <f>ROUND(IFERROR(SUM(BB5157*(VLOOKUP(BA5157,API!1:1048576,13,FALSE))),0),2)</f>
        <v>0</v>
      </c>
    </row>
    <row r="5158" spans="18:55" x14ac:dyDescent="0.25">
      <c r="R5158" s="258"/>
      <c r="U5158">
        <f>ROUND(IFERROR(SUM(T5158*(VLOOKUP(S5158,API!1:1048576,13,FALSE))),0),2)</f>
        <v>0</v>
      </c>
      <c r="V5158">
        <f>ROUND(SUMIF(Investionen!A4:A5200,S5158,Investionen!G4:G5200),2)</f>
        <v>0</v>
      </c>
      <c r="BA5158" s="53"/>
      <c r="BB5158" s="53">
        <f>ROUND(SUMIF(Transaktionen!A4:A5200,BA5158,Transaktionen!B4:B5200),8)</f>
        <v>0</v>
      </c>
      <c r="BC5158" s="53">
        <f>ROUND(IFERROR(SUM(BB5158*(VLOOKUP(BA5158,API!1:1048576,13,FALSE))),0),2)</f>
        <v>0</v>
      </c>
    </row>
    <row r="5159" spans="18:55" x14ac:dyDescent="0.25">
      <c r="R5159" s="258"/>
      <c r="U5159">
        <f>ROUND(IFERROR(SUM(T5159*(VLOOKUP(S5159,API!1:1048576,13,FALSE))),0),2)</f>
        <v>0</v>
      </c>
      <c r="V5159">
        <f>ROUND(SUMIF(Investionen!A4:A5200,S5159,Investionen!G4:G5200),2)</f>
        <v>0</v>
      </c>
      <c r="BA5159" s="53"/>
      <c r="BB5159" s="53">
        <f>ROUND(SUMIF(Transaktionen!A4:A5200,BA5159,Transaktionen!B4:B5200),8)</f>
        <v>0</v>
      </c>
      <c r="BC5159" s="53">
        <f>ROUND(IFERROR(SUM(BB5159*(VLOOKUP(BA5159,API!1:1048576,13,FALSE))),0),2)</f>
        <v>0</v>
      </c>
    </row>
    <row r="5160" spans="18:55" x14ac:dyDescent="0.25">
      <c r="R5160" s="258"/>
      <c r="U5160">
        <f>ROUND(IFERROR(SUM(T5160*(VLOOKUP(S5160,API!1:1048576,13,FALSE))),0),2)</f>
        <v>0</v>
      </c>
      <c r="V5160">
        <f>ROUND(SUMIF(Investionen!A4:A5200,S5160,Investionen!G4:G5200),2)</f>
        <v>0</v>
      </c>
      <c r="BA5160" s="53"/>
      <c r="BB5160" s="53">
        <f>ROUND(SUMIF(Transaktionen!A4:A5200,BA5160,Transaktionen!B4:B5200),8)</f>
        <v>0</v>
      </c>
      <c r="BC5160" s="53">
        <f>ROUND(IFERROR(SUM(BB5160*(VLOOKUP(BA5160,API!1:1048576,13,FALSE))),0),2)</f>
        <v>0</v>
      </c>
    </row>
    <row r="5161" spans="18:55" x14ac:dyDescent="0.25">
      <c r="R5161" s="258"/>
      <c r="U5161">
        <f>ROUND(IFERROR(SUM(T5161*(VLOOKUP(S5161,API!1:1048576,13,FALSE))),0),2)</f>
        <v>0</v>
      </c>
      <c r="V5161">
        <f>ROUND(SUMIF(Investionen!A4:A5200,S5161,Investionen!G4:G5200),2)</f>
        <v>0</v>
      </c>
      <c r="BA5161" s="53"/>
      <c r="BB5161" s="53">
        <f>ROUND(SUMIF(Transaktionen!A4:A5200,BA5161,Transaktionen!B4:B5200),8)</f>
        <v>0</v>
      </c>
      <c r="BC5161" s="53">
        <f>ROUND(IFERROR(SUM(BB5161*(VLOOKUP(BA5161,API!1:1048576,13,FALSE))),0),2)</f>
        <v>0</v>
      </c>
    </row>
    <row r="5162" spans="18:55" x14ac:dyDescent="0.25">
      <c r="R5162" s="258"/>
      <c r="U5162">
        <f>ROUND(IFERROR(SUM(T5162*(VLOOKUP(S5162,API!1:1048576,13,FALSE))),0),2)</f>
        <v>0</v>
      </c>
      <c r="V5162">
        <f>ROUND(SUMIF(Investionen!A4:A5200,S5162,Investionen!G4:G5200),2)</f>
        <v>0</v>
      </c>
      <c r="BA5162" s="53"/>
      <c r="BB5162" s="53">
        <f>ROUND(SUMIF(Transaktionen!A4:A5200,BA5162,Transaktionen!B4:B5200),8)</f>
        <v>0</v>
      </c>
      <c r="BC5162" s="53">
        <f>ROUND(IFERROR(SUM(BB5162*(VLOOKUP(BA5162,API!1:1048576,13,FALSE))),0),2)</f>
        <v>0</v>
      </c>
    </row>
    <row r="5163" spans="18:55" x14ac:dyDescent="0.25">
      <c r="R5163" s="258"/>
      <c r="U5163">
        <f>ROUND(IFERROR(SUM(T5163*(VLOOKUP(S5163,API!1:1048576,13,FALSE))),0),2)</f>
        <v>0</v>
      </c>
      <c r="V5163">
        <f>ROUND(SUMIF(Investionen!A4:A5200,S5163,Investionen!G4:G5200),2)</f>
        <v>0</v>
      </c>
      <c r="BA5163" s="53"/>
      <c r="BB5163" s="53">
        <f>ROUND(SUMIF(Transaktionen!A4:A5200,BA5163,Transaktionen!B4:B5200),8)</f>
        <v>0</v>
      </c>
      <c r="BC5163" s="53">
        <f>ROUND(IFERROR(SUM(BB5163*(VLOOKUP(BA5163,API!1:1048576,13,FALSE))),0),2)</f>
        <v>0</v>
      </c>
    </row>
    <row r="5164" spans="18:55" x14ac:dyDescent="0.25">
      <c r="R5164" s="258"/>
      <c r="U5164">
        <f>ROUND(IFERROR(SUM(T5164*(VLOOKUP(S5164,API!1:1048576,13,FALSE))),0),2)</f>
        <v>0</v>
      </c>
      <c r="V5164">
        <f>ROUND(SUMIF(Investionen!A4:A5200,S5164,Investionen!G4:G5200),2)</f>
        <v>0</v>
      </c>
      <c r="BA5164" s="53"/>
      <c r="BB5164" s="53">
        <f>ROUND(SUMIF(Transaktionen!A4:A5200,BA5164,Transaktionen!B4:B5200),8)</f>
        <v>0</v>
      </c>
      <c r="BC5164" s="53">
        <f>ROUND(IFERROR(SUM(BB5164*(VLOOKUP(BA5164,API!1:1048576,13,FALSE))),0),2)</f>
        <v>0</v>
      </c>
    </row>
    <row r="5165" spans="18:55" x14ac:dyDescent="0.25">
      <c r="R5165" s="258"/>
      <c r="U5165">
        <f>ROUND(IFERROR(SUM(T5165*(VLOOKUP(S5165,API!1:1048576,13,FALSE))),0),2)</f>
        <v>0</v>
      </c>
      <c r="V5165">
        <f>ROUND(SUMIF(Investionen!A4:A5200,S5165,Investionen!G4:G5200),2)</f>
        <v>0</v>
      </c>
      <c r="BA5165" s="53"/>
      <c r="BB5165" s="53">
        <f>ROUND(SUMIF(Transaktionen!A4:A5200,BA5165,Transaktionen!B4:B5200),8)</f>
        <v>0</v>
      </c>
      <c r="BC5165" s="53">
        <f>ROUND(IFERROR(SUM(BB5165*(VLOOKUP(BA5165,API!1:1048576,13,FALSE))),0),2)</f>
        <v>0</v>
      </c>
    </row>
    <row r="5166" spans="18:55" x14ac:dyDescent="0.25">
      <c r="R5166" s="258"/>
      <c r="U5166">
        <f>ROUND(IFERROR(SUM(T5166*(VLOOKUP(S5166,API!1:1048576,13,FALSE))),0),2)</f>
        <v>0</v>
      </c>
      <c r="V5166">
        <f>ROUND(SUMIF(Investionen!A4:A5200,S5166,Investionen!G4:G5200),2)</f>
        <v>0</v>
      </c>
      <c r="BA5166" s="53"/>
      <c r="BB5166" s="53">
        <f>ROUND(SUMIF(Transaktionen!A4:A5200,BA5166,Transaktionen!B4:B5200),8)</f>
        <v>0</v>
      </c>
      <c r="BC5166" s="53">
        <f>ROUND(IFERROR(SUM(BB5166*(VLOOKUP(BA5166,API!1:1048576,13,FALSE))),0),2)</f>
        <v>0</v>
      </c>
    </row>
    <row r="5167" spans="18:55" x14ac:dyDescent="0.25">
      <c r="R5167" s="258"/>
      <c r="U5167">
        <f>ROUND(IFERROR(SUM(T5167*(VLOOKUP(S5167,API!1:1048576,13,FALSE))),0),2)</f>
        <v>0</v>
      </c>
      <c r="V5167">
        <f>ROUND(SUMIF(Investionen!A4:A5200,S5167,Investionen!G4:G5200),2)</f>
        <v>0</v>
      </c>
      <c r="BA5167" s="53"/>
      <c r="BB5167" s="53">
        <f>ROUND(SUMIF(Transaktionen!A4:A5200,BA5167,Transaktionen!B4:B5200),8)</f>
        <v>0</v>
      </c>
      <c r="BC5167" s="53">
        <f>ROUND(IFERROR(SUM(BB5167*(VLOOKUP(BA5167,API!1:1048576,13,FALSE))),0),2)</f>
        <v>0</v>
      </c>
    </row>
    <row r="5168" spans="18:55" x14ac:dyDescent="0.25">
      <c r="R5168" s="258"/>
      <c r="U5168">
        <f>ROUND(IFERROR(SUM(T5168*(VLOOKUP(S5168,API!1:1048576,13,FALSE))),0),2)</f>
        <v>0</v>
      </c>
      <c r="V5168">
        <f>ROUND(SUMIF(Investionen!A4:A5200,S5168,Investionen!G4:G5200),2)</f>
        <v>0</v>
      </c>
      <c r="BA5168" s="53"/>
      <c r="BB5168" s="53">
        <f>ROUND(SUMIF(Transaktionen!A4:A5200,BA5168,Transaktionen!B4:B5200),8)</f>
        <v>0</v>
      </c>
      <c r="BC5168" s="53">
        <f>ROUND(IFERROR(SUM(BB5168*(VLOOKUP(BA5168,API!1:1048576,13,FALSE))),0),2)</f>
        <v>0</v>
      </c>
    </row>
    <row r="5169" spans="18:55" x14ac:dyDescent="0.25">
      <c r="R5169" s="258"/>
      <c r="U5169">
        <f>ROUND(IFERROR(SUM(T5169*(VLOOKUP(S5169,API!1:1048576,13,FALSE))),0),2)</f>
        <v>0</v>
      </c>
      <c r="V5169">
        <f>ROUND(SUMIF(Investionen!A4:A5200,S5169,Investionen!G4:G5200),2)</f>
        <v>0</v>
      </c>
      <c r="BA5169" s="53"/>
      <c r="BB5169" s="53">
        <f>ROUND(SUMIF(Transaktionen!A4:A5200,BA5169,Transaktionen!B4:B5200),8)</f>
        <v>0</v>
      </c>
      <c r="BC5169" s="53">
        <f>ROUND(IFERROR(SUM(BB5169*(VLOOKUP(BA5169,API!1:1048576,13,FALSE))),0),2)</f>
        <v>0</v>
      </c>
    </row>
    <row r="5170" spans="18:55" x14ac:dyDescent="0.25">
      <c r="R5170" s="258"/>
      <c r="U5170">
        <f>ROUND(IFERROR(SUM(T5170*(VLOOKUP(S5170,API!1:1048576,13,FALSE))),0),2)</f>
        <v>0</v>
      </c>
      <c r="V5170">
        <f>ROUND(SUMIF(Investionen!A4:A5200,S5170,Investionen!G4:G5200),2)</f>
        <v>0</v>
      </c>
      <c r="BA5170" s="53"/>
      <c r="BB5170" s="53">
        <f>ROUND(SUMIF(Transaktionen!A4:A5200,BA5170,Transaktionen!B4:B5200),8)</f>
        <v>0</v>
      </c>
      <c r="BC5170" s="53">
        <f>ROUND(IFERROR(SUM(BB5170*(VLOOKUP(BA5170,API!1:1048576,13,FALSE))),0),2)</f>
        <v>0</v>
      </c>
    </row>
    <row r="5171" spans="18:55" x14ac:dyDescent="0.25">
      <c r="R5171" s="258"/>
      <c r="U5171">
        <f>ROUND(IFERROR(SUM(T5171*(VLOOKUP(S5171,API!1:1048576,13,FALSE))),0),2)</f>
        <v>0</v>
      </c>
      <c r="V5171">
        <f>ROUND(SUMIF(Investionen!A4:A5200,S5171,Investionen!G4:G5200),2)</f>
        <v>0</v>
      </c>
      <c r="BA5171" s="53"/>
      <c r="BB5171" s="53">
        <f>ROUND(SUMIF(Transaktionen!A4:A5200,BA5171,Transaktionen!B4:B5200),8)</f>
        <v>0</v>
      </c>
      <c r="BC5171" s="53">
        <f>ROUND(IFERROR(SUM(BB5171*(VLOOKUP(BA5171,API!1:1048576,13,FALSE))),0),2)</f>
        <v>0</v>
      </c>
    </row>
    <row r="5172" spans="18:55" x14ac:dyDescent="0.25">
      <c r="R5172" s="258"/>
      <c r="U5172">
        <f>ROUND(IFERROR(SUM(T5172*(VLOOKUP(S5172,API!1:1048576,13,FALSE))),0),2)</f>
        <v>0</v>
      </c>
      <c r="V5172">
        <f>ROUND(SUMIF(Investionen!A4:A5200,S5172,Investionen!G4:G5200),2)</f>
        <v>0</v>
      </c>
      <c r="BA5172" s="53"/>
      <c r="BB5172" s="53">
        <f>ROUND(SUMIF(Transaktionen!A4:A5200,BA5172,Transaktionen!B4:B5200),8)</f>
        <v>0</v>
      </c>
      <c r="BC5172" s="53">
        <f>ROUND(IFERROR(SUM(BB5172*(VLOOKUP(BA5172,API!1:1048576,13,FALSE))),0),2)</f>
        <v>0</v>
      </c>
    </row>
    <row r="5173" spans="18:55" x14ac:dyDescent="0.25">
      <c r="R5173" s="258"/>
      <c r="U5173">
        <f>ROUND(IFERROR(SUM(T5173*(VLOOKUP(S5173,API!1:1048576,13,FALSE))),0),2)</f>
        <v>0</v>
      </c>
      <c r="V5173">
        <f>ROUND(SUMIF(Investionen!A4:A5200,S5173,Investionen!G4:G5200),2)</f>
        <v>0</v>
      </c>
      <c r="BA5173" s="53"/>
      <c r="BB5173" s="53">
        <f>ROUND(SUMIF(Transaktionen!A4:A5200,BA5173,Transaktionen!B4:B5200),8)</f>
        <v>0</v>
      </c>
      <c r="BC5173" s="53">
        <f>ROUND(IFERROR(SUM(BB5173*(VLOOKUP(BA5173,API!1:1048576,13,FALSE))),0),2)</f>
        <v>0</v>
      </c>
    </row>
    <row r="5174" spans="18:55" x14ac:dyDescent="0.25">
      <c r="R5174" s="258"/>
      <c r="U5174">
        <f>ROUND(IFERROR(SUM(T5174*(VLOOKUP(S5174,API!1:1048576,13,FALSE))),0),2)</f>
        <v>0</v>
      </c>
      <c r="V5174">
        <f>ROUND(SUMIF(Investionen!A4:A5200,S5174,Investionen!G4:G5200),2)</f>
        <v>0</v>
      </c>
      <c r="BA5174" s="53"/>
      <c r="BB5174" s="53">
        <f>ROUND(SUMIF(Transaktionen!A4:A5200,BA5174,Transaktionen!B4:B5200),8)</f>
        <v>0</v>
      </c>
      <c r="BC5174" s="53">
        <f>ROUND(IFERROR(SUM(BB5174*(VLOOKUP(BA5174,API!1:1048576,13,FALSE))),0),2)</f>
        <v>0</v>
      </c>
    </row>
    <row r="5175" spans="18:55" x14ac:dyDescent="0.25">
      <c r="R5175" s="258"/>
      <c r="U5175">
        <f>ROUND(IFERROR(SUM(T5175*(VLOOKUP(S5175,API!1:1048576,13,FALSE))),0),2)</f>
        <v>0</v>
      </c>
      <c r="V5175">
        <f>ROUND(SUMIF(Investionen!A4:A5200,S5175,Investionen!G4:G5200),2)</f>
        <v>0</v>
      </c>
      <c r="BA5175" s="53"/>
      <c r="BB5175" s="53">
        <f>ROUND(SUMIF(Transaktionen!A4:A5200,BA5175,Transaktionen!B4:B5200),8)</f>
        <v>0</v>
      </c>
      <c r="BC5175" s="53">
        <f>ROUND(IFERROR(SUM(BB5175*(VLOOKUP(BA5175,API!1:1048576,13,FALSE))),0),2)</f>
        <v>0</v>
      </c>
    </row>
    <row r="5176" spans="18:55" x14ac:dyDescent="0.25">
      <c r="R5176" s="258"/>
      <c r="U5176">
        <f>ROUND(IFERROR(SUM(T5176*(VLOOKUP(S5176,API!1:1048576,13,FALSE))),0),2)</f>
        <v>0</v>
      </c>
      <c r="V5176">
        <f>ROUND(SUMIF(Investionen!A4:A5200,S5176,Investionen!G4:G5200),2)</f>
        <v>0</v>
      </c>
      <c r="BA5176" s="53"/>
      <c r="BB5176" s="53">
        <f>ROUND(SUMIF(Transaktionen!A4:A5200,BA5176,Transaktionen!B4:B5200),8)</f>
        <v>0</v>
      </c>
      <c r="BC5176" s="53">
        <f>ROUND(IFERROR(SUM(BB5176*(VLOOKUP(BA5176,API!1:1048576,13,FALSE))),0),2)</f>
        <v>0</v>
      </c>
    </row>
    <row r="5177" spans="18:55" x14ac:dyDescent="0.25">
      <c r="R5177" s="258"/>
      <c r="U5177">
        <f>ROUND(IFERROR(SUM(T5177*(VLOOKUP(S5177,API!1:1048576,13,FALSE))),0),2)</f>
        <v>0</v>
      </c>
      <c r="V5177">
        <f>ROUND(SUMIF(Investionen!A4:A5200,S5177,Investionen!G4:G5200),2)</f>
        <v>0</v>
      </c>
      <c r="BA5177" s="53"/>
      <c r="BB5177" s="53">
        <f>ROUND(SUMIF(Transaktionen!A4:A5200,BA5177,Transaktionen!B4:B5200),8)</f>
        <v>0</v>
      </c>
      <c r="BC5177" s="53">
        <f>ROUND(IFERROR(SUM(BB5177*(VLOOKUP(BA5177,API!1:1048576,13,FALSE))),0),2)</f>
        <v>0</v>
      </c>
    </row>
    <row r="5178" spans="18:55" x14ac:dyDescent="0.25">
      <c r="R5178" s="258"/>
      <c r="U5178">
        <f>ROUND(IFERROR(SUM(T5178*(VLOOKUP(S5178,API!1:1048576,13,FALSE))),0),2)</f>
        <v>0</v>
      </c>
      <c r="V5178">
        <f>ROUND(SUMIF(Investionen!A4:A5200,S5178,Investionen!G4:G5200),2)</f>
        <v>0</v>
      </c>
      <c r="BA5178" s="53"/>
      <c r="BB5178" s="53">
        <f>ROUND(SUMIF(Transaktionen!A4:A5200,BA5178,Transaktionen!B4:B5200),8)</f>
        <v>0</v>
      </c>
      <c r="BC5178" s="53">
        <f>ROUND(IFERROR(SUM(BB5178*(VLOOKUP(BA5178,API!1:1048576,13,FALSE))),0),2)</f>
        <v>0</v>
      </c>
    </row>
    <row r="5179" spans="18:55" x14ac:dyDescent="0.25">
      <c r="R5179" s="258"/>
      <c r="U5179">
        <f>ROUND(IFERROR(SUM(T5179*(VLOOKUP(S5179,API!1:1048576,13,FALSE))),0),2)</f>
        <v>0</v>
      </c>
      <c r="V5179">
        <f>ROUND(SUMIF(Investionen!A4:A5200,S5179,Investionen!G4:G5200),2)</f>
        <v>0</v>
      </c>
      <c r="BA5179" s="53"/>
      <c r="BB5179" s="53">
        <f>ROUND(SUMIF(Transaktionen!A4:A5200,BA5179,Transaktionen!B4:B5200),8)</f>
        <v>0</v>
      </c>
      <c r="BC5179" s="53">
        <f>ROUND(IFERROR(SUM(BB5179*(VLOOKUP(BA5179,API!1:1048576,13,FALSE))),0),2)</f>
        <v>0</v>
      </c>
    </row>
    <row r="5180" spans="18:55" x14ac:dyDescent="0.25">
      <c r="R5180" s="258"/>
      <c r="U5180">
        <f>ROUND(IFERROR(SUM(T5180*(VLOOKUP(S5180,API!1:1048576,13,FALSE))),0),2)</f>
        <v>0</v>
      </c>
      <c r="V5180">
        <f>ROUND(SUMIF(Investionen!A4:A5200,S5180,Investionen!G4:G5200),2)</f>
        <v>0</v>
      </c>
      <c r="BA5180" s="53"/>
      <c r="BB5180" s="53">
        <f>ROUND(SUMIF(Transaktionen!A4:A5200,BA5180,Transaktionen!B4:B5200),8)</f>
        <v>0</v>
      </c>
      <c r="BC5180" s="53">
        <f>ROUND(IFERROR(SUM(BB5180*(VLOOKUP(BA5180,API!1:1048576,13,FALSE))),0),2)</f>
        <v>0</v>
      </c>
    </row>
    <row r="5181" spans="18:55" x14ac:dyDescent="0.25">
      <c r="R5181" s="258"/>
      <c r="U5181">
        <f>ROUND(IFERROR(SUM(T5181*(VLOOKUP(S5181,API!1:1048576,13,FALSE))),0),2)</f>
        <v>0</v>
      </c>
      <c r="V5181">
        <f>ROUND(SUMIF(Investionen!A4:A5200,S5181,Investionen!G4:G5200),2)</f>
        <v>0</v>
      </c>
      <c r="BA5181" s="53"/>
      <c r="BB5181" s="53">
        <f>ROUND(SUMIF(Transaktionen!A4:A5200,BA5181,Transaktionen!B4:B5200),8)</f>
        <v>0</v>
      </c>
      <c r="BC5181" s="53">
        <f>ROUND(IFERROR(SUM(BB5181*(VLOOKUP(BA5181,API!1:1048576,13,FALSE))),0),2)</f>
        <v>0</v>
      </c>
    </row>
    <row r="5182" spans="18:55" x14ac:dyDescent="0.25">
      <c r="R5182" s="258"/>
      <c r="U5182">
        <f>ROUND(IFERROR(SUM(T5182*(VLOOKUP(S5182,API!1:1048576,13,FALSE))),0),2)</f>
        <v>0</v>
      </c>
      <c r="V5182">
        <f>ROUND(SUMIF(Investionen!A4:A5200,S5182,Investionen!G4:G5200),2)</f>
        <v>0</v>
      </c>
      <c r="BA5182" s="53"/>
      <c r="BB5182" s="53">
        <f>ROUND(SUMIF(Transaktionen!A4:A5200,BA5182,Transaktionen!B4:B5200),8)</f>
        <v>0</v>
      </c>
      <c r="BC5182" s="53">
        <f>ROUND(IFERROR(SUM(BB5182*(VLOOKUP(BA5182,API!1:1048576,13,FALSE))),0),2)</f>
        <v>0</v>
      </c>
    </row>
    <row r="5183" spans="18:55" x14ac:dyDescent="0.25">
      <c r="R5183" s="258"/>
      <c r="U5183">
        <f>ROUND(IFERROR(SUM(T5183*(VLOOKUP(S5183,API!1:1048576,13,FALSE))),0),2)</f>
        <v>0</v>
      </c>
      <c r="V5183">
        <f>ROUND(SUMIF(Investionen!A4:A5200,S5183,Investionen!G4:G5200),2)</f>
        <v>0</v>
      </c>
      <c r="BA5183" s="53"/>
      <c r="BB5183" s="53">
        <f>ROUND(SUMIF(Transaktionen!A4:A5200,BA5183,Transaktionen!B4:B5200),8)</f>
        <v>0</v>
      </c>
      <c r="BC5183" s="53">
        <f>ROUND(IFERROR(SUM(BB5183*(VLOOKUP(BA5183,API!1:1048576,13,FALSE))),0),2)</f>
        <v>0</v>
      </c>
    </row>
    <row r="5184" spans="18:55" x14ac:dyDescent="0.25">
      <c r="R5184" s="258"/>
      <c r="U5184">
        <f>ROUND(IFERROR(SUM(T5184*(VLOOKUP(S5184,API!1:1048576,13,FALSE))),0),2)</f>
        <v>0</v>
      </c>
      <c r="V5184">
        <f>ROUND(SUMIF(Investionen!A4:A5200,S5184,Investionen!G4:G5200),2)</f>
        <v>0</v>
      </c>
      <c r="BA5184" s="53"/>
      <c r="BB5184" s="53">
        <f>ROUND(SUMIF(Transaktionen!A4:A5200,BA5184,Transaktionen!B4:B5200),8)</f>
        <v>0</v>
      </c>
      <c r="BC5184" s="53">
        <f>ROUND(IFERROR(SUM(BB5184*(VLOOKUP(BA5184,API!1:1048576,13,FALSE))),0),2)</f>
        <v>0</v>
      </c>
    </row>
    <row r="5185" spans="18:55" x14ac:dyDescent="0.25">
      <c r="R5185" s="258"/>
      <c r="U5185">
        <f>ROUND(IFERROR(SUM(T5185*(VLOOKUP(S5185,API!1:1048576,13,FALSE))),0),2)</f>
        <v>0</v>
      </c>
      <c r="V5185">
        <f>ROUND(SUMIF(Investionen!A4:A5200,S5185,Investionen!G4:G5200),2)</f>
        <v>0</v>
      </c>
      <c r="BA5185" s="53"/>
      <c r="BB5185" s="53">
        <f>ROUND(SUMIF(Transaktionen!A4:A5200,BA5185,Transaktionen!B4:B5200),8)</f>
        <v>0</v>
      </c>
      <c r="BC5185" s="53">
        <f>ROUND(IFERROR(SUM(BB5185*(VLOOKUP(BA5185,API!1:1048576,13,FALSE))),0),2)</f>
        <v>0</v>
      </c>
    </row>
    <row r="5186" spans="18:55" x14ac:dyDescent="0.25">
      <c r="R5186" s="258"/>
      <c r="U5186">
        <f>ROUND(IFERROR(SUM(T5186*(VLOOKUP(S5186,API!1:1048576,13,FALSE))),0),2)</f>
        <v>0</v>
      </c>
      <c r="V5186">
        <f>ROUND(SUMIF(Investionen!A4:A5200,S5186,Investionen!G4:G5200),2)</f>
        <v>0</v>
      </c>
      <c r="BA5186" s="53"/>
      <c r="BB5186" s="53">
        <f>ROUND(SUMIF(Transaktionen!A4:A5200,BA5186,Transaktionen!B4:B5200),8)</f>
        <v>0</v>
      </c>
      <c r="BC5186" s="53">
        <f>ROUND(IFERROR(SUM(BB5186*(VLOOKUP(BA5186,API!1:1048576,13,FALSE))),0),2)</f>
        <v>0</v>
      </c>
    </row>
    <row r="5187" spans="18:55" x14ac:dyDescent="0.25">
      <c r="R5187" s="258"/>
      <c r="U5187">
        <f>ROUND(IFERROR(SUM(T5187*(VLOOKUP(S5187,API!1:1048576,13,FALSE))),0),2)</f>
        <v>0</v>
      </c>
      <c r="V5187">
        <f>ROUND(SUMIF(Investionen!A4:A5200,S5187,Investionen!G4:G5200),2)</f>
        <v>0</v>
      </c>
      <c r="BA5187" s="53"/>
      <c r="BB5187" s="53">
        <f>ROUND(SUMIF(Transaktionen!A4:A5200,BA5187,Transaktionen!B4:B5200),8)</f>
        <v>0</v>
      </c>
      <c r="BC5187" s="53">
        <f>ROUND(IFERROR(SUM(BB5187*(VLOOKUP(BA5187,API!1:1048576,13,FALSE))),0),2)</f>
        <v>0</v>
      </c>
    </row>
    <row r="5188" spans="18:55" x14ac:dyDescent="0.25">
      <c r="R5188" s="258"/>
      <c r="U5188">
        <f>ROUND(IFERROR(SUM(T5188*(VLOOKUP(S5188,API!1:1048576,13,FALSE))),0),2)</f>
        <v>0</v>
      </c>
      <c r="V5188">
        <f>ROUND(SUMIF(Investionen!A4:A5200,S5188,Investionen!G4:G5200),2)</f>
        <v>0</v>
      </c>
      <c r="BA5188" s="53"/>
      <c r="BB5188" s="53">
        <f>ROUND(SUMIF(Transaktionen!A4:A5200,BA5188,Transaktionen!B4:B5200),8)</f>
        <v>0</v>
      </c>
      <c r="BC5188" s="53">
        <f>ROUND(IFERROR(SUM(BB5188*(VLOOKUP(BA5188,API!1:1048576,13,FALSE))),0),2)</f>
        <v>0</v>
      </c>
    </row>
    <row r="5189" spans="18:55" x14ac:dyDescent="0.25">
      <c r="R5189" s="258"/>
      <c r="U5189">
        <f>ROUND(IFERROR(SUM(T5189*(VLOOKUP(S5189,API!1:1048576,13,FALSE))),0),2)</f>
        <v>0</v>
      </c>
      <c r="V5189">
        <f>ROUND(SUMIF(Investionen!A4:A5200,S5189,Investionen!G4:G5200),2)</f>
        <v>0</v>
      </c>
      <c r="BA5189" s="53"/>
      <c r="BB5189" s="53">
        <f>ROUND(SUMIF(Transaktionen!A4:A5200,BA5189,Transaktionen!B4:B5200),8)</f>
        <v>0</v>
      </c>
      <c r="BC5189" s="53">
        <f>ROUND(IFERROR(SUM(BB5189*(VLOOKUP(BA5189,API!1:1048576,13,FALSE))),0),2)</f>
        <v>0</v>
      </c>
    </row>
    <row r="5190" spans="18:55" x14ac:dyDescent="0.25">
      <c r="R5190" s="258"/>
      <c r="U5190">
        <f>ROUND(IFERROR(SUM(T5190*(VLOOKUP(S5190,API!1:1048576,13,FALSE))),0),2)</f>
        <v>0</v>
      </c>
      <c r="V5190">
        <f>ROUND(SUMIF(Investionen!A4:A5200,S5190,Investionen!G4:G5200),2)</f>
        <v>0</v>
      </c>
      <c r="BA5190" s="53"/>
      <c r="BB5190" s="53">
        <f>ROUND(SUMIF(Transaktionen!A4:A5200,BA5190,Transaktionen!B4:B5200),8)</f>
        <v>0</v>
      </c>
      <c r="BC5190" s="53">
        <f>ROUND(IFERROR(SUM(BB5190*(VLOOKUP(BA5190,API!1:1048576,13,FALSE))),0),2)</f>
        <v>0</v>
      </c>
    </row>
    <row r="5191" spans="18:55" x14ac:dyDescent="0.25">
      <c r="R5191" s="258"/>
      <c r="U5191">
        <f>ROUND(IFERROR(SUM(T5191*(VLOOKUP(S5191,API!1:1048576,13,FALSE))),0),2)</f>
        <v>0</v>
      </c>
      <c r="V5191">
        <f>ROUND(SUMIF(Investionen!A4:A5200,S5191,Investionen!G4:G5200),2)</f>
        <v>0</v>
      </c>
      <c r="BA5191" s="53"/>
      <c r="BB5191" s="53">
        <f>ROUND(SUMIF(Transaktionen!A4:A5200,BA5191,Transaktionen!B4:B5200),8)</f>
        <v>0</v>
      </c>
      <c r="BC5191" s="53">
        <f>ROUND(IFERROR(SUM(BB5191*(VLOOKUP(BA5191,API!1:1048576,13,FALSE))),0),2)</f>
        <v>0</v>
      </c>
    </row>
    <row r="5192" spans="18:55" x14ac:dyDescent="0.25">
      <c r="R5192" s="258"/>
      <c r="U5192">
        <f>ROUND(IFERROR(SUM(T5192*(VLOOKUP(S5192,API!1:1048576,13,FALSE))),0),2)</f>
        <v>0</v>
      </c>
      <c r="V5192">
        <f>ROUND(SUMIF(Investionen!A4:A5200,S5192,Investionen!G4:G5200),2)</f>
        <v>0</v>
      </c>
      <c r="BA5192" s="53"/>
      <c r="BB5192" s="53">
        <f>ROUND(SUMIF(Transaktionen!A4:A5200,BA5192,Transaktionen!B4:B5200),8)</f>
        <v>0</v>
      </c>
      <c r="BC5192" s="53">
        <f>ROUND(IFERROR(SUM(BB5192*(VLOOKUP(BA5192,API!1:1048576,13,FALSE))),0),2)</f>
        <v>0</v>
      </c>
    </row>
    <row r="5193" spans="18:55" x14ac:dyDescent="0.25">
      <c r="R5193" s="258"/>
      <c r="U5193">
        <f>ROUND(IFERROR(SUM(T5193*(VLOOKUP(S5193,API!1:1048576,13,FALSE))),0),2)</f>
        <v>0</v>
      </c>
      <c r="V5193">
        <f>ROUND(SUMIF(Investionen!A4:A5200,S5193,Investionen!G4:G5200),2)</f>
        <v>0</v>
      </c>
      <c r="BA5193" s="53"/>
      <c r="BB5193" s="53">
        <f>ROUND(SUMIF(Transaktionen!A4:A5200,BA5193,Transaktionen!B4:B5200),8)</f>
        <v>0</v>
      </c>
      <c r="BC5193" s="53">
        <f>ROUND(IFERROR(SUM(BB5193*(VLOOKUP(BA5193,API!1:1048576,13,FALSE))),0),2)</f>
        <v>0</v>
      </c>
    </row>
    <row r="5194" spans="18:55" x14ac:dyDescent="0.25">
      <c r="R5194" s="258"/>
      <c r="U5194">
        <f>ROUND(IFERROR(SUM(T5194*(VLOOKUP(S5194,API!1:1048576,13,FALSE))),0),2)</f>
        <v>0</v>
      </c>
      <c r="V5194">
        <f>ROUND(SUMIF(Investionen!A4:A5200,S5194,Investionen!G4:G5200),2)</f>
        <v>0</v>
      </c>
      <c r="BA5194" s="53"/>
      <c r="BB5194" s="53">
        <f>ROUND(SUMIF(Transaktionen!A4:A5200,BA5194,Transaktionen!B4:B5200),8)</f>
        <v>0</v>
      </c>
      <c r="BC5194" s="53">
        <f>ROUND(IFERROR(SUM(BB5194*(VLOOKUP(BA5194,API!1:1048576,13,FALSE))),0),2)</f>
        <v>0</v>
      </c>
    </row>
    <row r="5195" spans="18:55" x14ac:dyDescent="0.25">
      <c r="R5195" s="258"/>
      <c r="U5195">
        <f>ROUND(IFERROR(SUM(T5195*(VLOOKUP(S5195,API!1:1048576,13,FALSE))),0),2)</f>
        <v>0</v>
      </c>
      <c r="V5195">
        <f>ROUND(SUMIF(Investionen!A4:A5200,S5195,Investionen!G4:G5200),2)</f>
        <v>0</v>
      </c>
      <c r="BA5195" s="53"/>
      <c r="BB5195" s="53">
        <f>ROUND(SUMIF(Transaktionen!A4:A5200,BA5195,Transaktionen!B4:B5200),8)</f>
        <v>0</v>
      </c>
      <c r="BC5195" s="53">
        <f>ROUND(IFERROR(SUM(BB5195*(VLOOKUP(BA5195,API!1:1048576,13,FALSE))),0),2)</f>
        <v>0</v>
      </c>
    </row>
    <row r="5196" spans="18:55" x14ac:dyDescent="0.25">
      <c r="R5196" s="258"/>
      <c r="U5196">
        <f>ROUND(IFERROR(SUM(T5196*(VLOOKUP(S5196,API!1:1048576,13,FALSE))),0),2)</f>
        <v>0</v>
      </c>
      <c r="V5196">
        <f>ROUND(SUMIF(Investionen!A4:A5200,S5196,Investionen!G4:G5200),2)</f>
        <v>0</v>
      </c>
      <c r="BA5196" s="53"/>
      <c r="BB5196" s="53">
        <f>ROUND(SUMIF(Transaktionen!A4:A5200,BA5196,Transaktionen!B4:B5200),8)</f>
        <v>0</v>
      </c>
      <c r="BC5196" s="53">
        <f>ROUND(IFERROR(SUM(BB5196*(VLOOKUP(BA5196,API!1:1048576,13,FALSE))),0),2)</f>
        <v>0</v>
      </c>
    </row>
    <row r="5197" spans="18:55" x14ac:dyDescent="0.25">
      <c r="R5197" s="258"/>
      <c r="U5197">
        <f>ROUND(IFERROR(SUM(T5197*(VLOOKUP(S5197,API!1:1048576,13,FALSE))),0),2)</f>
        <v>0</v>
      </c>
      <c r="V5197">
        <f>ROUND(SUMIF(Investionen!A4:A5200,S5197,Investionen!G4:G5200),2)</f>
        <v>0</v>
      </c>
      <c r="BA5197" s="53"/>
      <c r="BB5197" s="53">
        <f>ROUND(SUMIF(Transaktionen!A4:A5200,BA5197,Transaktionen!B4:B5200),8)</f>
        <v>0</v>
      </c>
      <c r="BC5197" s="53">
        <f>ROUND(IFERROR(SUM(BB5197*(VLOOKUP(BA5197,API!1:1048576,13,FALSE))),0),2)</f>
        <v>0</v>
      </c>
    </row>
    <row r="5198" spans="18:55" x14ac:dyDescent="0.25">
      <c r="R5198" s="258"/>
      <c r="U5198">
        <f>ROUND(IFERROR(SUM(T5198*(VLOOKUP(S5198,API!1:1048576,13,FALSE))),0),2)</f>
        <v>0</v>
      </c>
      <c r="V5198">
        <f>ROUND(SUMIF(Investionen!A4:A5200,S5198,Investionen!G4:G5200),2)</f>
        <v>0</v>
      </c>
      <c r="BA5198" s="53"/>
      <c r="BB5198" s="53">
        <f>ROUND(SUMIF(Transaktionen!A4:A5200,BA5198,Transaktionen!B4:B5200),8)</f>
        <v>0</v>
      </c>
      <c r="BC5198" s="53">
        <f>ROUND(IFERROR(SUM(BB5198*(VLOOKUP(BA5198,API!1:1048576,13,FALSE))),0),2)</f>
        <v>0</v>
      </c>
    </row>
    <row r="5199" spans="18:55" x14ac:dyDescent="0.25">
      <c r="R5199" s="258"/>
      <c r="U5199">
        <f>ROUND(IFERROR(SUM(T5199*(VLOOKUP(S5199,API!1:1048576,13,FALSE))),0),2)</f>
        <v>0</v>
      </c>
      <c r="V5199">
        <f>ROUND(SUMIF(Investionen!A4:A5200,S5199,Investionen!G4:G5200),2)</f>
        <v>0</v>
      </c>
      <c r="BA5199" s="53"/>
      <c r="BB5199" s="53">
        <f>ROUND(SUMIF(Transaktionen!A4:A5200,BA5199,Transaktionen!B4:B5200),8)</f>
        <v>0</v>
      </c>
      <c r="BC5199" s="53">
        <f>ROUND(IFERROR(SUM(BB5199*(VLOOKUP(BA5199,API!1:1048576,13,FALSE))),0),2)</f>
        <v>0</v>
      </c>
    </row>
    <row r="5200" spans="18:55" x14ac:dyDescent="0.25">
      <c r="R5200" s="258"/>
      <c r="U5200">
        <f>ROUND(IFERROR(SUM(T5200*(VLOOKUP(S5200,API!1:1048576,13,FALSE))),0),2)</f>
        <v>0</v>
      </c>
      <c r="V5200">
        <f>ROUND(SUMIF(Investionen!A4:A5200,S5200,Investionen!G4:G5200),2)</f>
        <v>0</v>
      </c>
      <c r="BA5200" s="53"/>
      <c r="BB5200" s="53">
        <f>ROUND(SUMIF(Transaktionen!A4:A5200,BA5200,Transaktionen!B4:B5200),8)</f>
        <v>0</v>
      </c>
      <c r="BC5200" s="53">
        <f>ROUND(IFERROR(SUM(BB5200*(VLOOKUP(BA5200,API!1:1048576,13,FALSE))),0),2)</f>
        <v>0</v>
      </c>
    </row>
    <row r="5201" spans="18:55" x14ac:dyDescent="0.25">
      <c r="R5201" s="258"/>
      <c r="U5201">
        <f>ROUND(IFERROR(SUM(T5201*(VLOOKUP(S5201,API!1:1048576,13,FALSE))),0),2)</f>
        <v>0</v>
      </c>
      <c r="V5201">
        <f>ROUND(SUMIF(Investionen!A4:A5200,S5201,Investionen!G4:G5200),2)</f>
        <v>0</v>
      </c>
      <c r="BB5201">
        <f>ROUND(SUMIF(Transaktionen!A4:A5200,BA5201,Transaktionen!B4:B5200),8)</f>
        <v>0</v>
      </c>
      <c r="BC5201">
        <f>ROUND(IFERROR(SUM(BB5201*(VLOOKUP(BA5201,API!1:1048576,13,FALSE))),0),2)</f>
        <v>0</v>
      </c>
    </row>
    <row r="5202" spans="18:55" x14ac:dyDescent="0.25">
      <c r="R5202" s="258"/>
      <c r="U5202">
        <f>ROUND(IFERROR(SUM(T5202*(VLOOKUP(S5202,API!1:1048576,13,FALSE))),0),2)</f>
        <v>0</v>
      </c>
      <c r="V5202">
        <f>ROUND(SUMIF(Investionen!A4:A5200,S5202,Investionen!G4:G5200),2)</f>
        <v>0</v>
      </c>
      <c r="BB5202">
        <f>ROUND(SUMIF(Transaktionen!A4:A5200,BA5202,Transaktionen!B4:B5200),8)</f>
        <v>0</v>
      </c>
      <c r="BC5202">
        <f>ROUND(IFERROR(SUM(BB5202*(VLOOKUP(BA5202,API!1:1048576,13,FALSE))),0),2)</f>
        <v>0</v>
      </c>
    </row>
    <row r="5203" spans="18:55" x14ac:dyDescent="0.25">
      <c r="R5203" s="258"/>
      <c r="U5203">
        <f>ROUND(IFERROR(SUM(T5203*(VLOOKUP(S5203,API!1:1048576,13,FALSE))),0),2)</f>
        <v>0</v>
      </c>
      <c r="V5203">
        <f>ROUND(SUMIF(Investionen!A4:A5200,S5203,Investionen!G4:G5200),2)</f>
        <v>0</v>
      </c>
      <c r="BB5203">
        <f>ROUND(SUMIF(Transaktionen!A4:A5200,BA5203,Transaktionen!B4:B5200),8)</f>
        <v>0</v>
      </c>
      <c r="BC5203">
        <f>ROUND(IFERROR(SUM(BB5203*(VLOOKUP(BA5203,API!1:1048576,13,FALSE))),0),2)</f>
        <v>0</v>
      </c>
    </row>
    <row r="5204" spans="18:55" x14ac:dyDescent="0.25">
      <c r="R5204" s="258"/>
      <c r="U5204">
        <f>ROUND(IFERROR(SUM(T5204*(VLOOKUP(S5204,API!1:1048576,13,FALSE))),0),2)</f>
        <v>0</v>
      </c>
      <c r="V5204">
        <f>ROUND(SUMIF(Investionen!A4:A5200,S5204,Investionen!G4:G5200),2)</f>
        <v>0</v>
      </c>
    </row>
    <row r="5205" spans="18:55" x14ac:dyDescent="0.25">
      <c r="R5205" s="258"/>
    </row>
    <row r="5206" spans="18:55" x14ac:dyDescent="0.25">
      <c r="R5206" s="258"/>
    </row>
    <row r="5207" spans="18:55" x14ac:dyDescent="0.25">
      <c r="R5207" s="258"/>
    </row>
    <row r="5208" spans="18:55" x14ac:dyDescent="0.25">
      <c r="R5208" s="258"/>
    </row>
    <row r="5209" spans="18:55" x14ac:dyDescent="0.25">
      <c r="R5209" s="258"/>
    </row>
    <row r="5210" spans="18:55" x14ac:dyDescent="0.25">
      <c r="R5210" s="258"/>
    </row>
    <row r="5211" spans="18:55" x14ac:dyDescent="0.25">
      <c r="R5211" s="258"/>
    </row>
    <row r="5212" spans="18:55" x14ac:dyDescent="0.25">
      <c r="R5212" s="258"/>
    </row>
    <row r="5213" spans="18:55" x14ac:dyDescent="0.25">
      <c r="R5213" s="258"/>
    </row>
    <row r="5214" spans="18:55" x14ac:dyDescent="0.25">
      <c r="R5214" s="258"/>
    </row>
    <row r="5215" spans="18:55" x14ac:dyDescent="0.25">
      <c r="R5215" s="258"/>
    </row>
    <row r="5216" spans="18:55" x14ac:dyDescent="0.25">
      <c r="R5216" s="258"/>
    </row>
    <row r="5217" spans="18:18" x14ac:dyDescent="0.25">
      <c r="R5217" s="258"/>
    </row>
    <row r="5218" spans="18:18" x14ac:dyDescent="0.25">
      <c r="R5218" s="258"/>
    </row>
    <row r="5219" spans="18:18" x14ac:dyDescent="0.25">
      <c r="R5219" s="258"/>
    </row>
    <row r="5220" spans="18:18" x14ac:dyDescent="0.25">
      <c r="R5220" s="258"/>
    </row>
    <row r="5221" spans="18:18" x14ac:dyDescent="0.25">
      <c r="R5221" s="258"/>
    </row>
  </sheetData>
  <sortState ref="K40:M141">
    <sortCondition descending="1" ref="L39"/>
  </sortState>
  <mergeCells count="21">
    <mergeCell ref="A16:B16"/>
    <mergeCell ref="A10:B10"/>
    <mergeCell ref="A1:E1"/>
    <mergeCell ref="A6:B6"/>
    <mergeCell ref="F2:G2"/>
    <mergeCell ref="F1:G1"/>
    <mergeCell ref="AR2:AS2"/>
    <mergeCell ref="C43:E43"/>
    <mergeCell ref="J2:R2"/>
    <mergeCell ref="H2:I2"/>
    <mergeCell ref="C10:E10"/>
    <mergeCell ref="C30:E30"/>
    <mergeCell ref="O19:P19"/>
    <mergeCell ref="O20:P20"/>
    <mergeCell ref="J18:N18"/>
    <mergeCell ref="Q19:R19"/>
    <mergeCell ref="J38:L38"/>
    <mergeCell ref="AE2:AF2"/>
    <mergeCell ref="AB2:AC2"/>
    <mergeCell ref="S2:AA2"/>
    <mergeCell ref="AH2:AK2"/>
  </mergeCell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PI"/>
  <dimension ref="A1:AH1038"/>
  <sheetViews>
    <sheetView zoomScale="85" zoomScaleNormal="85" workbookViewId="0">
      <selection activeCell="M1" activeCellId="2" sqref="A1:A101 I1:I101 M1:M101"/>
    </sheetView>
  </sheetViews>
  <sheetFormatPr baseColWidth="10" defaultRowHeight="15" x14ac:dyDescent="0.25"/>
  <cols>
    <col min="1" max="1" width="18.140625" customWidth="1"/>
    <col min="2" max="2" width="15.5703125" customWidth="1"/>
    <col min="3" max="3" width="20.42578125" customWidth="1"/>
    <col min="4" max="4" width="20" customWidth="1"/>
    <col min="5" max="5" width="27" customWidth="1"/>
    <col min="6" max="6" width="26.42578125" customWidth="1"/>
    <col min="7" max="7" width="26.85546875" customWidth="1"/>
    <col min="8" max="8" width="22.85546875" customWidth="1"/>
    <col min="9" max="9" width="29.42578125" customWidth="1"/>
    <col min="10" max="10" width="30.42578125" style="47" customWidth="1"/>
    <col min="11" max="11" width="29.42578125" customWidth="1"/>
    <col min="12" max="12" width="23.5703125" customWidth="1"/>
    <col min="13" max="13" width="20.28515625" customWidth="1"/>
    <col min="14" max="14" width="26.85546875" customWidth="1"/>
    <col min="15" max="15" width="26.28515625" customWidth="1"/>
    <col min="16" max="16" width="22.140625" bestFit="1" customWidth="1"/>
    <col min="17" max="18" width="7.5703125" customWidth="1"/>
    <col min="19" max="19" width="20.42578125" customWidth="1"/>
    <col min="20" max="20" width="18.140625" bestFit="1" customWidth="1"/>
    <col min="21" max="21" width="15.5703125" bestFit="1" customWidth="1"/>
    <col min="22" max="22" width="20.42578125" bestFit="1" customWidth="1"/>
    <col min="23" max="23" width="20" bestFit="1" customWidth="1"/>
    <col min="24" max="24" width="27" bestFit="1" customWidth="1"/>
    <col min="25" max="25" width="26.42578125" bestFit="1" customWidth="1"/>
    <col min="26" max="26" width="26.85546875" bestFit="1" customWidth="1"/>
    <col min="27" max="27" width="22.85546875" bestFit="1" customWidth="1"/>
    <col min="28" max="28" width="29.42578125" bestFit="1" customWidth="1"/>
    <col min="29" max="29" width="30.42578125" bestFit="1" customWidth="1"/>
    <col min="30" max="30" width="29.42578125" bestFit="1" customWidth="1"/>
    <col min="31" max="31" width="23.5703125" bestFit="1" customWidth="1"/>
    <col min="32" max="32" width="20.28515625" bestFit="1" customWidth="1"/>
    <col min="33" max="33" width="26.85546875" bestFit="1" customWidth="1"/>
    <col min="34" max="34" width="26.28515625" bestFit="1" customWidth="1"/>
    <col min="35" max="35" width="20.42578125" bestFit="1" customWidth="1"/>
    <col min="36" max="36" width="18.140625" bestFit="1" customWidth="1"/>
    <col min="37" max="37" width="15.5703125" bestFit="1" customWidth="1"/>
    <col min="38" max="38" width="20.42578125" bestFit="1" customWidth="1"/>
    <col min="39" max="39" width="20" bestFit="1" customWidth="1"/>
    <col min="40" max="40" width="27" bestFit="1" customWidth="1"/>
    <col min="41" max="41" width="26.42578125" bestFit="1" customWidth="1"/>
    <col min="42" max="42" width="26.85546875" bestFit="1" customWidth="1"/>
    <col min="43" max="43" width="22.85546875" bestFit="1" customWidth="1"/>
    <col min="44" max="44" width="29.42578125" bestFit="1" customWidth="1"/>
    <col min="45" max="45" width="30.42578125" bestFit="1" customWidth="1"/>
    <col min="46" max="46" width="29.42578125" bestFit="1" customWidth="1"/>
    <col min="47" max="47" width="23.5703125" bestFit="1" customWidth="1"/>
    <col min="48" max="48" width="20.28515625" bestFit="1" customWidth="1"/>
    <col min="49" max="49" width="26.85546875" bestFit="1" customWidth="1"/>
    <col min="50" max="50" width="26.28515625" bestFit="1" customWidth="1"/>
  </cols>
  <sheetData>
    <row r="1" spans="1:16" x14ac:dyDescent="0.25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2" t="s">
        <v>10</v>
      </c>
      <c r="I1" s="33" t="s">
        <v>11</v>
      </c>
      <c r="J1" s="141" t="s">
        <v>12</v>
      </c>
      <c r="K1" s="2" t="s">
        <v>13</v>
      </c>
      <c r="L1" s="2" t="s">
        <v>14</v>
      </c>
      <c r="M1" s="2" t="s">
        <v>15</v>
      </c>
      <c r="N1" s="2" t="s">
        <v>16</v>
      </c>
      <c r="O1" s="2" t="s">
        <v>17</v>
      </c>
      <c r="P1" s="2" t="s">
        <v>204</v>
      </c>
    </row>
    <row r="2" spans="1:16" x14ac:dyDescent="0.25">
      <c r="A2" s="2" t="s">
        <v>1</v>
      </c>
      <c r="B2" s="2" t="s">
        <v>2</v>
      </c>
      <c r="C2" s="2" t="s">
        <v>4797</v>
      </c>
      <c r="D2" s="2" t="s">
        <v>168</v>
      </c>
      <c r="E2" s="2" t="s">
        <v>4798</v>
      </c>
      <c r="F2" s="2" t="s">
        <v>4799</v>
      </c>
      <c r="G2" s="2" t="s">
        <v>4800</v>
      </c>
      <c r="H2" s="2" t="s">
        <v>4800</v>
      </c>
      <c r="I2" s="2" t="s">
        <v>4801</v>
      </c>
      <c r="J2" s="2" t="s">
        <v>4802</v>
      </c>
      <c r="K2" s="2" t="s">
        <v>4803</v>
      </c>
      <c r="L2" s="2" t="s">
        <v>4804</v>
      </c>
      <c r="M2" s="2" t="s">
        <v>4805</v>
      </c>
      <c r="N2" s="2" t="s">
        <v>4806</v>
      </c>
      <c r="O2" s="2" t="s">
        <v>4807</v>
      </c>
      <c r="P2" s="2" t="s">
        <v>205</v>
      </c>
    </row>
    <row r="3" spans="1:16" x14ac:dyDescent="0.25">
      <c r="A3" s="2" t="s">
        <v>18</v>
      </c>
      <c r="B3" s="2" t="s">
        <v>19</v>
      </c>
      <c r="C3" s="2" t="s">
        <v>4808</v>
      </c>
      <c r="D3" s="2" t="s">
        <v>4809</v>
      </c>
      <c r="E3" s="2" t="s">
        <v>4810</v>
      </c>
      <c r="F3" s="2" t="s">
        <v>4811</v>
      </c>
      <c r="G3" s="2" t="s">
        <v>4812</v>
      </c>
      <c r="H3" s="2" t="s">
        <v>4812</v>
      </c>
      <c r="I3" s="2" t="s">
        <v>4761</v>
      </c>
      <c r="J3" s="2" t="s">
        <v>4813</v>
      </c>
      <c r="K3" s="2" t="s">
        <v>4814</v>
      </c>
      <c r="L3" s="2" t="s">
        <v>4815</v>
      </c>
      <c r="M3" s="2" t="s">
        <v>4816</v>
      </c>
      <c r="N3" s="2" t="s">
        <v>4817</v>
      </c>
      <c r="O3" s="2" t="s">
        <v>4818</v>
      </c>
      <c r="P3" s="2" t="s">
        <v>206</v>
      </c>
    </row>
    <row r="4" spans="1:16" x14ac:dyDescent="0.25">
      <c r="A4" s="2" t="s">
        <v>20</v>
      </c>
      <c r="B4" s="2" t="s">
        <v>21</v>
      </c>
      <c r="C4" s="2" t="s">
        <v>4819</v>
      </c>
      <c r="D4" s="2" t="s">
        <v>4820</v>
      </c>
      <c r="E4" s="2" t="s">
        <v>4821</v>
      </c>
      <c r="F4" s="2" t="s">
        <v>4822</v>
      </c>
      <c r="G4" s="2" t="s">
        <v>4472</v>
      </c>
      <c r="H4" s="2" t="s">
        <v>4473</v>
      </c>
      <c r="I4" s="2" t="s">
        <v>4823</v>
      </c>
      <c r="J4" s="2" t="s">
        <v>4824</v>
      </c>
      <c r="K4" s="2" t="s">
        <v>4825</v>
      </c>
      <c r="L4" s="2" t="s">
        <v>4826</v>
      </c>
      <c r="M4" s="2" t="s">
        <v>4827</v>
      </c>
      <c r="N4" s="2" t="s">
        <v>4828</v>
      </c>
      <c r="O4" s="2" t="s">
        <v>4829</v>
      </c>
      <c r="P4" s="2" t="s">
        <v>207</v>
      </c>
    </row>
    <row r="5" spans="1:16" x14ac:dyDescent="0.25">
      <c r="A5" s="2" t="s">
        <v>22</v>
      </c>
      <c r="B5" s="2" t="s">
        <v>23</v>
      </c>
      <c r="C5" s="2" t="s">
        <v>4830</v>
      </c>
      <c r="D5" s="2" t="s">
        <v>4831</v>
      </c>
      <c r="E5" s="2" t="s">
        <v>4832</v>
      </c>
      <c r="F5" s="2" t="s">
        <v>4833</v>
      </c>
      <c r="G5" s="2" t="s">
        <v>4834</v>
      </c>
      <c r="H5" s="2" t="s">
        <v>4834</v>
      </c>
      <c r="I5" s="2" t="s">
        <v>4835</v>
      </c>
      <c r="J5" s="2" t="s">
        <v>4836</v>
      </c>
      <c r="K5" s="2" t="s">
        <v>4837</v>
      </c>
      <c r="L5" s="2" t="s">
        <v>4815</v>
      </c>
      <c r="M5" s="2" t="s">
        <v>4838</v>
      </c>
      <c r="N5" s="2" t="s">
        <v>4839</v>
      </c>
      <c r="O5" s="2" t="s">
        <v>4840</v>
      </c>
      <c r="P5" s="2" t="s">
        <v>208</v>
      </c>
    </row>
    <row r="6" spans="1:16" x14ac:dyDescent="0.25">
      <c r="A6" s="2" t="s">
        <v>26</v>
      </c>
      <c r="B6" s="2" t="s">
        <v>25</v>
      </c>
      <c r="C6" s="2" t="s">
        <v>4841</v>
      </c>
      <c r="D6" s="2" t="s">
        <v>4842</v>
      </c>
      <c r="E6" s="2" t="s">
        <v>4843</v>
      </c>
      <c r="F6" s="2" t="s">
        <v>4844</v>
      </c>
      <c r="G6" s="2" t="s">
        <v>4845</v>
      </c>
      <c r="H6" s="2" t="s">
        <v>4845</v>
      </c>
      <c r="I6" s="2" t="s">
        <v>4846</v>
      </c>
      <c r="J6" s="2" t="s">
        <v>4847</v>
      </c>
      <c r="K6" s="2" t="s">
        <v>4848</v>
      </c>
      <c r="L6" s="2" t="s">
        <v>4826</v>
      </c>
      <c r="M6" s="2" t="s">
        <v>4849</v>
      </c>
      <c r="N6" s="2" t="s">
        <v>4850</v>
      </c>
      <c r="O6" s="2" t="s">
        <v>4851</v>
      </c>
      <c r="P6" s="2" t="s">
        <v>210</v>
      </c>
    </row>
    <row r="7" spans="1:16" x14ac:dyDescent="0.25">
      <c r="A7" s="2" t="s">
        <v>846</v>
      </c>
      <c r="B7" s="2" t="s">
        <v>27</v>
      </c>
      <c r="C7" s="2" t="s">
        <v>4852</v>
      </c>
      <c r="D7" s="2" t="s">
        <v>4853</v>
      </c>
      <c r="E7" s="2" t="s">
        <v>4854</v>
      </c>
      <c r="F7" s="2" t="s">
        <v>4855</v>
      </c>
      <c r="G7" s="2" t="s">
        <v>853</v>
      </c>
      <c r="H7" s="2" t="s">
        <v>854</v>
      </c>
      <c r="I7" s="2" t="s">
        <v>2956</v>
      </c>
      <c r="J7" s="2" t="s">
        <v>4856</v>
      </c>
      <c r="K7" s="2" t="s">
        <v>4857</v>
      </c>
      <c r="L7" s="2" t="s">
        <v>4858</v>
      </c>
      <c r="M7" s="2" t="s">
        <v>4859</v>
      </c>
      <c r="N7" s="2" t="s">
        <v>4860</v>
      </c>
      <c r="O7" s="2" t="s">
        <v>4861</v>
      </c>
      <c r="P7" s="2" t="s">
        <v>847</v>
      </c>
    </row>
    <row r="8" spans="1:16" x14ac:dyDescent="0.25">
      <c r="A8" s="2" t="s">
        <v>34</v>
      </c>
      <c r="B8" s="2" t="s">
        <v>29</v>
      </c>
      <c r="C8" s="2" t="s">
        <v>4862</v>
      </c>
      <c r="D8" s="2" t="s">
        <v>4863</v>
      </c>
      <c r="E8" s="2" t="s">
        <v>4864</v>
      </c>
      <c r="F8" s="2" t="s">
        <v>4865</v>
      </c>
      <c r="G8" s="2" t="s">
        <v>893</v>
      </c>
      <c r="H8" s="2" t="s">
        <v>171</v>
      </c>
      <c r="I8" s="2" t="s">
        <v>4866</v>
      </c>
      <c r="J8" s="2" t="s">
        <v>4867</v>
      </c>
      <c r="K8" s="2" t="s">
        <v>4868</v>
      </c>
      <c r="L8" s="2" t="s">
        <v>4869</v>
      </c>
      <c r="M8" s="2" t="s">
        <v>4870</v>
      </c>
      <c r="N8" s="2" t="s">
        <v>4871</v>
      </c>
      <c r="O8" s="2" t="s">
        <v>4872</v>
      </c>
      <c r="P8" s="2" t="s">
        <v>212</v>
      </c>
    </row>
    <row r="9" spans="1:16" x14ac:dyDescent="0.25">
      <c r="A9" s="2" t="s">
        <v>70</v>
      </c>
      <c r="B9" s="2" t="s">
        <v>31</v>
      </c>
      <c r="C9" s="2" t="s">
        <v>4873</v>
      </c>
      <c r="D9" s="2" t="s">
        <v>4874</v>
      </c>
      <c r="E9" s="2" t="s">
        <v>4875</v>
      </c>
      <c r="F9" s="2" t="s">
        <v>4876</v>
      </c>
      <c r="G9" s="2" t="s">
        <v>4877</v>
      </c>
      <c r="H9" s="2" t="s">
        <v>4474</v>
      </c>
      <c r="I9" s="2" t="s">
        <v>4878</v>
      </c>
      <c r="J9" s="2" t="s">
        <v>4879</v>
      </c>
      <c r="K9" s="2" t="s">
        <v>4764</v>
      </c>
      <c r="L9" s="2" t="s">
        <v>4880</v>
      </c>
      <c r="M9" s="2" t="s">
        <v>4881</v>
      </c>
      <c r="N9" s="2" t="s">
        <v>4882</v>
      </c>
      <c r="O9" s="2" t="s">
        <v>4883</v>
      </c>
      <c r="P9" s="2" t="s">
        <v>230</v>
      </c>
    </row>
    <row r="10" spans="1:16" x14ac:dyDescent="0.25">
      <c r="A10" s="2" t="s">
        <v>46</v>
      </c>
      <c r="B10" s="2" t="s">
        <v>33</v>
      </c>
      <c r="C10" s="2" t="s">
        <v>4884</v>
      </c>
      <c r="D10" s="2" t="s">
        <v>4885</v>
      </c>
      <c r="E10" s="2" t="s">
        <v>4886</v>
      </c>
      <c r="F10" s="2" t="s">
        <v>4887</v>
      </c>
      <c r="G10" s="2" t="s">
        <v>4682</v>
      </c>
      <c r="H10" s="2" t="s">
        <v>1040</v>
      </c>
      <c r="I10" s="2" t="s">
        <v>2444</v>
      </c>
      <c r="J10" s="2" t="s">
        <v>4888</v>
      </c>
      <c r="K10" s="2" t="s">
        <v>4889</v>
      </c>
      <c r="L10" s="2" t="s">
        <v>4890</v>
      </c>
      <c r="M10" s="2" t="s">
        <v>4891</v>
      </c>
      <c r="N10" s="2" t="s">
        <v>4892</v>
      </c>
      <c r="O10" s="2" t="s">
        <v>4893</v>
      </c>
      <c r="P10" s="2" t="s">
        <v>220</v>
      </c>
    </row>
    <row r="11" spans="1:16" x14ac:dyDescent="0.25">
      <c r="A11" s="2" t="s">
        <v>38</v>
      </c>
      <c r="B11" s="2" t="s">
        <v>35</v>
      </c>
      <c r="C11" s="2" t="s">
        <v>4894</v>
      </c>
      <c r="D11" s="2" t="s">
        <v>4895</v>
      </c>
      <c r="E11" s="2" t="s">
        <v>4896</v>
      </c>
      <c r="F11" s="2" t="s">
        <v>4897</v>
      </c>
      <c r="G11" s="2" t="s">
        <v>4898</v>
      </c>
      <c r="H11" s="2" t="s">
        <v>4898</v>
      </c>
      <c r="I11" s="2" t="s">
        <v>4899</v>
      </c>
      <c r="J11" s="2" t="s">
        <v>4900</v>
      </c>
      <c r="K11" s="2" t="s">
        <v>4901</v>
      </c>
      <c r="L11" s="2" t="s">
        <v>4880</v>
      </c>
      <c r="M11" s="2" t="s">
        <v>4902</v>
      </c>
      <c r="N11" s="2" t="s">
        <v>4903</v>
      </c>
      <c r="O11" s="2" t="s">
        <v>4904</v>
      </c>
      <c r="P11" s="2" t="s">
        <v>217</v>
      </c>
    </row>
    <row r="12" spans="1:16" x14ac:dyDescent="0.25">
      <c r="A12" s="2" t="s">
        <v>28</v>
      </c>
      <c r="B12" s="2" t="s">
        <v>37</v>
      </c>
      <c r="C12" s="2" t="s">
        <v>4905</v>
      </c>
      <c r="D12" s="2" t="s">
        <v>4906</v>
      </c>
      <c r="E12" s="2" t="s">
        <v>4907</v>
      </c>
      <c r="F12" s="2" t="s">
        <v>4908</v>
      </c>
      <c r="G12" s="2" t="s">
        <v>4909</v>
      </c>
      <c r="H12" s="2" t="s">
        <v>4909</v>
      </c>
      <c r="I12" s="2" t="s">
        <v>4910</v>
      </c>
      <c r="J12" s="2" t="s">
        <v>4911</v>
      </c>
      <c r="K12" s="2" t="s">
        <v>4912</v>
      </c>
      <c r="L12" s="2" t="s">
        <v>4913</v>
      </c>
      <c r="M12" s="2" t="s">
        <v>4914</v>
      </c>
      <c r="N12" s="2" t="s">
        <v>4915</v>
      </c>
      <c r="O12" s="2" t="s">
        <v>4916</v>
      </c>
      <c r="P12" s="2" t="s">
        <v>213</v>
      </c>
    </row>
    <row r="13" spans="1:16" x14ac:dyDescent="0.25">
      <c r="A13" s="2" t="s">
        <v>24</v>
      </c>
      <c r="B13" s="2" t="s">
        <v>39</v>
      </c>
      <c r="C13" s="2" t="s">
        <v>4917</v>
      </c>
      <c r="D13" s="2" t="s">
        <v>4918</v>
      </c>
      <c r="E13" s="2" t="s">
        <v>4919</v>
      </c>
      <c r="F13" s="2" t="s">
        <v>4920</v>
      </c>
      <c r="G13" s="2" t="s">
        <v>169</v>
      </c>
      <c r="H13" s="2" t="s">
        <v>169</v>
      </c>
      <c r="I13" s="2" t="s">
        <v>2719</v>
      </c>
      <c r="J13" s="2" t="s">
        <v>4921</v>
      </c>
      <c r="K13" s="2" t="s">
        <v>4922</v>
      </c>
      <c r="L13" s="2" t="s">
        <v>4923</v>
      </c>
      <c r="M13" s="2" t="s">
        <v>4924</v>
      </c>
      <c r="N13" s="2" t="s">
        <v>4925</v>
      </c>
      <c r="O13" s="2" t="s">
        <v>4926</v>
      </c>
      <c r="P13" s="2" t="s">
        <v>209</v>
      </c>
    </row>
    <row r="14" spans="1:16" x14ac:dyDescent="0.25">
      <c r="A14" s="2" t="s">
        <v>32</v>
      </c>
      <c r="B14" s="2" t="s">
        <v>41</v>
      </c>
      <c r="C14" s="2" t="s">
        <v>4927</v>
      </c>
      <c r="D14" s="2" t="s">
        <v>4928</v>
      </c>
      <c r="E14" s="2" t="s">
        <v>4929</v>
      </c>
      <c r="F14" s="2" t="s">
        <v>4930</v>
      </c>
      <c r="G14" s="2" t="s">
        <v>170</v>
      </c>
      <c r="H14" s="2" t="s">
        <v>170</v>
      </c>
      <c r="I14" s="2" t="s">
        <v>4899</v>
      </c>
      <c r="J14" s="2" t="s">
        <v>3758</v>
      </c>
      <c r="K14" s="2" t="s">
        <v>4931</v>
      </c>
      <c r="L14" s="2" t="s">
        <v>4890</v>
      </c>
      <c r="M14" s="2" t="s">
        <v>4932</v>
      </c>
      <c r="N14" s="2" t="s">
        <v>4933</v>
      </c>
      <c r="O14" s="2" t="s">
        <v>4934</v>
      </c>
      <c r="P14" s="2" t="s">
        <v>211</v>
      </c>
    </row>
    <row r="15" spans="1:16" x14ac:dyDescent="0.25">
      <c r="A15" s="2" t="s">
        <v>54</v>
      </c>
      <c r="B15" s="2" t="s">
        <v>43</v>
      </c>
      <c r="C15" s="2" t="s">
        <v>4935</v>
      </c>
      <c r="D15" s="2" t="s">
        <v>4936</v>
      </c>
      <c r="E15" s="2" t="s">
        <v>4937</v>
      </c>
      <c r="F15" s="2" t="s">
        <v>4938</v>
      </c>
      <c r="G15" s="2" t="s">
        <v>1152</v>
      </c>
      <c r="H15" s="2" t="s">
        <v>1153</v>
      </c>
      <c r="I15" s="2" t="s">
        <v>2522</v>
      </c>
      <c r="J15" s="2" t="s">
        <v>2503</v>
      </c>
      <c r="K15" s="2" t="s">
        <v>2480</v>
      </c>
      <c r="L15" s="2" t="s">
        <v>4939</v>
      </c>
      <c r="M15" s="2" t="s">
        <v>4940</v>
      </c>
      <c r="N15" s="2" t="s">
        <v>4941</v>
      </c>
      <c r="O15" s="2" t="s">
        <v>4942</v>
      </c>
      <c r="P15" s="2" t="s">
        <v>223</v>
      </c>
    </row>
    <row r="16" spans="1:16" x14ac:dyDescent="0.25">
      <c r="A16" s="2" t="s">
        <v>848</v>
      </c>
      <c r="B16" s="2" t="s">
        <v>45</v>
      </c>
      <c r="C16" s="2" t="s">
        <v>4943</v>
      </c>
      <c r="D16" s="2" t="s">
        <v>4944</v>
      </c>
      <c r="E16" s="2" t="s">
        <v>4945</v>
      </c>
      <c r="F16" s="2" t="s">
        <v>4946</v>
      </c>
      <c r="G16" s="2" t="s">
        <v>938</v>
      </c>
      <c r="H16" s="2" t="s">
        <v>849</v>
      </c>
      <c r="I16" s="2" t="s">
        <v>4947</v>
      </c>
      <c r="J16" s="2" t="s">
        <v>4740</v>
      </c>
      <c r="K16" s="2" t="s">
        <v>4948</v>
      </c>
      <c r="L16" s="2" t="s">
        <v>4949</v>
      </c>
      <c r="M16" s="2" t="s">
        <v>4950</v>
      </c>
      <c r="N16" s="2" t="s">
        <v>4951</v>
      </c>
      <c r="O16" s="2" t="s">
        <v>4952</v>
      </c>
      <c r="P16" s="2" t="s">
        <v>850</v>
      </c>
    </row>
    <row r="17" spans="1:16" x14ac:dyDescent="0.25">
      <c r="A17" s="2" t="s">
        <v>851</v>
      </c>
      <c r="B17" s="2" t="s">
        <v>47</v>
      </c>
      <c r="C17" s="2" t="s">
        <v>4953</v>
      </c>
      <c r="D17" s="2" t="s">
        <v>4954</v>
      </c>
      <c r="E17" s="2" t="s">
        <v>4955</v>
      </c>
      <c r="F17" s="2" t="s">
        <v>4956</v>
      </c>
      <c r="G17" s="2" t="s">
        <v>4537</v>
      </c>
      <c r="H17" s="2" t="s">
        <v>1112</v>
      </c>
      <c r="I17" s="2" t="s">
        <v>4957</v>
      </c>
      <c r="J17" s="2" t="s">
        <v>4958</v>
      </c>
      <c r="K17" s="2" t="s">
        <v>4959</v>
      </c>
      <c r="L17" s="2" t="s">
        <v>4949</v>
      </c>
      <c r="M17" s="2" t="s">
        <v>4960</v>
      </c>
      <c r="N17" s="2" t="s">
        <v>4961</v>
      </c>
      <c r="O17" s="2" t="s">
        <v>4962</v>
      </c>
      <c r="P17" s="2" t="s">
        <v>852</v>
      </c>
    </row>
    <row r="18" spans="1:16" x14ac:dyDescent="0.25">
      <c r="A18" s="2" t="s">
        <v>30</v>
      </c>
      <c r="B18" s="2" t="s">
        <v>49</v>
      </c>
      <c r="C18" s="2" t="s">
        <v>4963</v>
      </c>
      <c r="D18" s="2" t="s">
        <v>4964</v>
      </c>
      <c r="E18" s="2" t="s">
        <v>4965</v>
      </c>
      <c r="F18" s="2" t="s">
        <v>4966</v>
      </c>
      <c r="G18" s="2" t="s">
        <v>4967</v>
      </c>
      <c r="H18" s="2" t="s">
        <v>4967</v>
      </c>
      <c r="I18" s="2" t="s">
        <v>2930</v>
      </c>
      <c r="J18" s="2" t="s">
        <v>4968</v>
      </c>
      <c r="K18" s="2" t="s">
        <v>4969</v>
      </c>
      <c r="L18" s="2" t="s">
        <v>4970</v>
      </c>
      <c r="M18" s="2" t="s">
        <v>4971</v>
      </c>
      <c r="N18" s="2" t="s">
        <v>4972</v>
      </c>
      <c r="O18" s="2" t="s">
        <v>4973</v>
      </c>
      <c r="P18" s="2" t="s">
        <v>214</v>
      </c>
    </row>
    <row r="19" spans="1:16" x14ac:dyDescent="0.25">
      <c r="A19" s="2" t="s">
        <v>4322</v>
      </c>
      <c r="B19" s="2" t="s">
        <v>51</v>
      </c>
      <c r="C19" s="2" t="s">
        <v>4974</v>
      </c>
      <c r="D19" s="2" t="s">
        <v>4975</v>
      </c>
      <c r="E19" s="2" t="s">
        <v>4976</v>
      </c>
      <c r="F19" s="2" t="s">
        <v>4977</v>
      </c>
      <c r="G19" s="2" t="s">
        <v>1025</v>
      </c>
      <c r="H19" s="2" t="s">
        <v>1025</v>
      </c>
      <c r="I19" s="2" t="s">
        <v>2819</v>
      </c>
      <c r="J19" s="2" t="s">
        <v>4978</v>
      </c>
      <c r="K19" s="2" t="s">
        <v>4979</v>
      </c>
      <c r="L19" s="2" t="s">
        <v>4980</v>
      </c>
      <c r="M19" s="2" t="s">
        <v>4981</v>
      </c>
      <c r="N19" s="2" t="s">
        <v>4982</v>
      </c>
      <c r="O19" s="2" t="s">
        <v>4983</v>
      </c>
      <c r="P19" s="2" t="s">
        <v>4323</v>
      </c>
    </row>
    <row r="20" spans="1:16" x14ac:dyDescent="0.25">
      <c r="A20" s="2" t="s">
        <v>72</v>
      </c>
      <c r="B20" s="2" t="s">
        <v>53</v>
      </c>
      <c r="C20" s="2" t="s">
        <v>4984</v>
      </c>
      <c r="D20" s="2" t="s">
        <v>4985</v>
      </c>
      <c r="E20" s="2" t="s">
        <v>4986</v>
      </c>
      <c r="F20" s="2" t="s">
        <v>4987</v>
      </c>
      <c r="G20" s="2" t="s">
        <v>4988</v>
      </c>
      <c r="H20" s="2" t="s">
        <v>4989</v>
      </c>
      <c r="I20" s="2" t="s">
        <v>4990</v>
      </c>
      <c r="J20" s="2" t="s">
        <v>4991</v>
      </c>
      <c r="K20" s="2" t="s">
        <v>4992</v>
      </c>
      <c r="L20" s="2" t="s">
        <v>4993</v>
      </c>
      <c r="M20" s="2" t="s">
        <v>4994</v>
      </c>
      <c r="N20" s="2" t="s">
        <v>4995</v>
      </c>
      <c r="O20" s="2" t="s">
        <v>4996</v>
      </c>
      <c r="P20" s="2" t="s">
        <v>229</v>
      </c>
    </row>
    <row r="21" spans="1:16" x14ac:dyDescent="0.25">
      <c r="A21" s="2" t="s">
        <v>56</v>
      </c>
      <c r="B21" s="2" t="s">
        <v>55</v>
      </c>
      <c r="C21" s="2" t="s">
        <v>4997</v>
      </c>
      <c r="D21" s="2" t="s">
        <v>4998</v>
      </c>
      <c r="E21" s="2" t="s">
        <v>4999</v>
      </c>
      <c r="F21" s="2" t="s">
        <v>5000</v>
      </c>
      <c r="G21" s="2" t="s">
        <v>896</v>
      </c>
      <c r="H21" s="2" t="s">
        <v>173</v>
      </c>
      <c r="I21" s="2" t="s">
        <v>5001</v>
      </c>
      <c r="J21" s="2" t="s">
        <v>5002</v>
      </c>
      <c r="K21" s="2" t="s">
        <v>5003</v>
      </c>
      <c r="L21" s="2" t="s">
        <v>4815</v>
      </c>
      <c r="M21" s="2" t="s">
        <v>5004</v>
      </c>
      <c r="N21" s="2" t="s">
        <v>5005</v>
      </c>
      <c r="O21" s="2" t="s">
        <v>5006</v>
      </c>
      <c r="P21" s="2" t="s">
        <v>218</v>
      </c>
    </row>
    <row r="22" spans="1:16" x14ac:dyDescent="0.25">
      <c r="A22" s="2" t="s">
        <v>40</v>
      </c>
      <c r="B22" s="2" t="s">
        <v>57</v>
      </c>
      <c r="C22" s="2" t="s">
        <v>5007</v>
      </c>
      <c r="D22" s="2" t="s">
        <v>5008</v>
      </c>
      <c r="E22" s="2" t="s">
        <v>5009</v>
      </c>
      <c r="F22" s="2" t="s">
        <v>5010</v>
      </c>
      <c r="G22" s="2" t="s">
        <v>5011</v>
      </c>
      <c r="H22" s="2" t="s">
        <v>5012</v>
      </c>
      <c r="I22" s="2" t="s">
        <v>2823</v>
      </c>
      <c r="J22" s="2" t="s">
        <v>5013</v>
      </c>
      <c r="K22" s="2" t="s">
        <v>5014</v>
      </c>
      <c r="L22" s="2" t="s">
        <v>4890</v>
      </c>
      <c r="M22" s="2" t="s">
        <v>5015</v>
      </c>
      <c r="N22" s="2" t="s">
        <v>5016</v>
      </c>
      <c r="O22" s="2" t="s">
        <v>5017</v>
      </c>
      <c r="P22" s="2" t="s">
        <v>215</v>
      </c>
    </row>
    <row r="23" spans="1:16" x14ac:dyDescent="0.25">
      <c r="A23" s="2" t="s">
        <v>926</v>
      </c>
      <c r="B23" s="2" t="s">
        <v>59</v>
      </c>
      <c r="C23" s="2" t="s">
        <v>5018</v>
      </c>
      <c r="D23" s="2" t="s">
        <v>5019</v>
      </c>
      <c r="E23" s="2" t="s">
        <v>5020</v>
      </c>
      <c r="F23" s="2" t="s">
        <v>5021</v>
      </c>
      <c r="G23" s="2" t="s">
        <v>4683</v>
      </c>
      <c r="H23" s="2" t="s">
        <v>4684</v>
      </c>
      <c r="I23" s="2" t="s">
        <v>5022</v>
      </c>
      <c r="J23" s="2" t="s">
        <v>5023</v>
      </c>
      <c r="K23" s="2" t="s">
        <v>5024</v>
      </c>
      <c r="L23" s="2" t="s">
        <v>5025</v>
      </c>
      <c r="M23" s="2" t="s">
        <v>5026</v>
      </c>
      <c r="N23" s="2" t="s">
        <v>5027</v>
      </c>
      <c r="O23" s="2" t="s">
        <v>5028</v>
      </c>
      <c r="P23" s="2" t="s">
        <v>927</v>
      </c>
    </row>
    <row r="24" spans="1:16" x14ac:dyDescent="0.25">
      <c r="A24" s="2" t="s">
        <v>1027</v>
      </c>
      <c r="B24" s="2" t="s">
        <v>61</v>
      </c>
      <c r="C24" s="2" t="s">
        <v>5029</v>
      </c>
      <c r="D24" s="2" t="s">
        <v>5030</v>
      </c>
      <c r="E24" s="2" t="s">
        <v>5031</v>
      </c>
      <c r="F24" s="2" t="s">
        <v>5032</v>
      </c>
      <c r="G24" s="2" t="s">
        <v>4475</v>
      </c>
      <c r="H24" s="2" t="s">
        <v>1028</v>
      </c>
      <c r="I24" s="2" t="s">
        <v>5033</v>
      </c>
      <c r="J24" s="2" t="s">
        <v>5034</v>
      </c>
      <c r="K24" s="2" t="s">
        <v>5035</v>
      </c>
      <c r="L24" s="2" t="s">
        <v>5025</v>
      </c>
      <c r="M24" s="2" t="s">
        <v>5036</v>
      </c>
      <c r="N24" s="2" t="s">
        <v>5037</v>
      </c>
      <c r="O24" s="2" t="s">
        <v>5038</v>
      </c>
      <c r="P24" s="2" t="s">
        <v>1029</v>
      </c>
    </row>
    <row r="25" spans="1:16" x14ac:dyDescent="0.25">
      <c r="A25" s="2" t="s">
        <v>199</v>
      </c>
      <c r="B25" s="2" t="s">
        <v>63</v>
      </c>
      <c r="C25" s="2" t="s">
        <v>5039</v>
      </c>
      <c r="D25" s="2" t="s">
        <v>5040</v>
      </c>
      <c r="E25" s="2" t="s">
        <v>5041</v>
      </c>
      <c r="F25" s="2" t="s">
        <v>5042</v>
      </c>
      <c r="G25" s="2" t="s">
        <v>883</v>
      </c>
      <c r="H25" s="2" t="s">
        <v>1102</v>
      </c>
      <c r="I25" s="2" t="s">
        <v>5043</v>
      </c>
      <c r="J25" s="2" t="s">
        <v>5044</v>
      </c>
      <c r="K25" s="2" t="s">
        <v>5045</v>
      </c>
      <c r="L25" s="2" t="s">
        <v>4815</v>
      </c>
      <c r="M25" s="2" t="s">
        <v>5046</v>
      </c>
      <c r="N25" s="2" t="s">
        <v>5047</v>
      </c>
      <c r="O25" s="2" t="s">
        <v>5048</v>
      </c>
      <c r="P25" s="2" t="s">
        <v>247</v>
      </c>
    </row>
    <row r="26" spans="1:16" x14ac:dyDescent="0.25">
      <c r="A26" s="2" t="s">
        <v>50</v>
      </c>
      <c r="B26" s="2" t="s">
        <v>65</v>
      </c>
      <c r="C26" s="2" t="s">
        <v>5049</v>
      </c>
      <c r="D26" s="2" t="s">
        <v>5050</v>
      </c>
      <c r="E26" s="2" t="s">
        <v>5051</v>
      </c>
      <c r="F26" s="2" t="s">
        <v>5052</v>
      </c>
      <c r="G26" s="2" t="s">
        <v>5053</v>
      </c>
      <c r="H26" s="2" t="s">
        <v>5053</v>
      </c>
      <c r="I26" s="2" t="s">
        <v>5054</v>
      </c>
      <c r="J26" s="2" t="s">
        <v>5055</v>
      </c>
      <c r="K26" s="2" t="s">
        <v>5056</v>
      </c>
      <c r="L26" s="2" t="s">
        <v>4869</v>
      </c>
      <c r="M26" s="2" t="s">
        <v>5057</v>
      </c>
      <c r="N26" s="2" t="s">
        <v>5058</v>
      </c>
      <c r="O26" s="2" t="s">
        <v>5059</v>
      </c>
      <c r="P26" s="2" t="s">
        <v>222</v>
      </c>
    </row>
    <row r="27" spans="1:16" x14ac:dyDescent="0.25">
      <c r="A27" s="2" t="s">
        <v>98</v>
      </c>
      <c r="B27" s="2" t="s">
        <v>67</v>
      </c>
      <c r="C27" s="2" t="s">
        <v>5060</v>
      </c>
      <c r="D27" s="2" t="s">
        <v>5061</v>
      </c>
      <c r="E27" s="2" t="s">
        <v>5062</v>
      </c>
      <c r="F27" s="2" t="s">
        <v>5063</v>
      </c>
      <c r="G27" s="2" t="s">
        <v>180</v>
      </c>
      <c r="H27" s="2" t="s">
        <v>180</v>
      </c>
      <c r="I27" s="2" t="s">
        <v>5064</v>
      </c>
      <c r="J27" s="2" t="s">
        <v>5065</v>
      </c>
      <c r="K27" s="2" t="s">
        <v>5066</v>
      </c>
      <c r="L27" s="2" t="s">
        <v>4970</v>
      </c>
      <c r="M27" s="2" t="s">
        <v>5067</v>
      </c>
      <c r="N27" s="2" t="s">
        <v>5068</v>
      </c>
      <c r="O27" s="2" t="s">
        <v>5069</v>
      </c>
      <c r="P27" s="2" t="s">
        <v>236</v>
      </c>
    </row>
    <row r="28" spans="1:16" x14ac:dyDescent="0.25">
      <c r="A28" s="2" t="s">
        <v>74</v>
      </c>
      <c r="B28" s="2" t="s">
        <v>69</v>
      </c>
      <c r="C28" s="2" t="s">
        <v>5070</v>
      </c>
      <c r="D28" s="2" t="s">
        <v>5071</v>
      </c>
      <c r="E28" s="2" t="s">
        <v>5072</v>
      </c>
      <c r="F28" s="2" t="s">
        <v>5073</v>
      </c>
      <c r="G28" s="2" t="s">
        <v>1024</v>
      </c>
      <c r="H28" s="2" t="s">
        <v>176</v>
      </c>
      <c r="I28" s="2" t="s">
        <v>5074</v>
      </c>
      <c r="J28" s="2" t="s">
        <v>5075</v>
      </c>
      <c r="K28" s="2" t="s">
        <v>4769</v>
      </c>
      <c r="L28" s="2" t="s">
        <v>4890</v>
      </c>
      <c r="M28" s="2" t="s">
        <v>5076</v>
      </c>
      <c r="N28" s="2" t="s">
        <v>5077</v>
      </c>
      <c r="O28" s="2" t="s">
        <v>5078</v>
      </c>
      <c r="P28" s="2" t="s">
        <v>231</v>
      </c>
    </row>
    <row r="29" spans="1:16" x14ac:dyDescent="0.25">
      <c r="A29" s="2" t="s">
        <v>52</v>
      </c>
      <c r="B29" s="2" t="s">
        <v>71</v>
      </c>
      <c r="C29" s="2" t="s">
        <v>5079</v>
      </c>
      <c r="D29" s="2" t="s">
        <v>5080</v>
      </c>
      <c r="E29" s="2" t="s">
        <v>5081</v>
      </c>
      <c r="F29" s="2" t="s">
        <v>5082</v>
      </c>
      <c r="G29" s="2" t="s">
        <v>5083</v>
      </c>
      <c r="H29" s="2" t="s">
        <v>5084</v>
      </c>
      <c r="I29" s="2" t="s">
        <v>5085</v>
      </c>
      <c r="J29" s="2" t="s">
        <v>5086</v>
      </c>
      <c r="K29" s="2" t="s">
        <v>5024</v>
      </c>
      <c r="L29" s="2" t="s">
        <v>4970</v>
      </c>
      <c r="M29" s="2" t="s">
        <v>5087</v>
      </c>
      <c r="N29" s="2" t="s">
        <v>5088</v>
      </c>
      <c r="O29" s="2" t="s">
        <v>5089</v>
      </c>
      <c r="P29" s="2" t="s">
        <v>224</v>
      </c>
    </row>
    <row r="30" spans="1:16" x14ac:dyDescent="0.25">
      <c r="A30" s="2" t="s">
        <v>44</v>
      </c>
      <c r="B30" s="2" t="s">
        <v>73</v>
      </c>
      <c r="C30" s="2" t="s">
        <v>5090</v>
      </c>
      <c r="D30" s="2" t="s">
        <v>5091</v>
      </c>
      <c r="E30" s="2" t="s">
        <v>5092</v>
      </c>
      <c r="F30" s="2" t="s">
        <v>5093</v>
      </c>
      <c r="G30" s="2" t="s">
        <v>171</v>
      </c>
      <c r="H30" s="2" t="s">
        <v>171</v>
      </c>
      <c r="I30" s="2" t="s">
        <v>5094</v>
      </c>
      <c r="J30" s="2" t="s">
        <v>4770</v>
      </c>
      <c r="K30" s="2" t="s">
        <v>5095</v>
      </c>
      <c r="L30" s="2" t="s">
        <v>4970</v>
      </c>
      <c r="M30" s="2" t="s">
        <v>5096</v>
      </c>
      <c r="N30" s="2" t="s">
        <v>5097</v>
      </c>
      <c r="O30" s="2" t="s">
        <v>5098</v>
      </c>
      <c r="P30" s="2" t="s">
        <v>219</v>
      </c>
    </row>
    <row r="31" spans="1:16" x14ac:dyDescent="0.25">
      <c r="A31" s="2" t="s">
        <v>62</v>
      </c>
      <c r="B31" s="2" t="s">
        <v>75</v>
      </c>
      <c r="C31" s="2" t="s">
        <v>5099</v>
      </c>
      <c r="D31" s="2" t="s">
        <v>4501</v>
      </c>
      <c r="E31" s="2" t="s">
        <v>5100</v>
      </c>
      <c r="F31" s="2" t="s">
        <v>5101</v>
      </c>
      <c r="G31" s="2" t="s">
        <v>5102</v>
      </c>
      <c r="H31" s="2" t="s">
        <v>5102</v>
      </c>
      <c r="I31" s="2" t="s">
        <v>5103</v>
      </c>
      <c r="J31" s="2" t="s">
        <v>5104</v>
      </c>
      <c r="K31" s="2" t="s">
        <v>5105</v>
      </c>
      <c r="L31" s="2" t="s">
        <v>4880</v>
      </c>
      <c r="M31" s="2" t="s">
        <v>5106</v>
      </c>
      <c r="N31" s="2" t="s">
        <v>5107</v>
      </c>
      <c r="O31" s="2" t="s">
        <v>5108</v>
      </c>
      <c r="P31" s="2" t="s">
        <v>225</v>
      </c>
    </row>
    <row r="32" spans="1:16" x14ac:dyDescent="0.25">
      <c r="A32" s="2" t="s">
        <v>1103</v>
      </c>
      <c r="B32" s="2" t="s">
        <v>77</v>
      </c>
      <c r="C32" s="2" t="s">
        <v>5109</v>
      </c>
      <c r="D32" s="2" t="s">
        <v>5110</v>
      </c>
      <c r="E32" s="2" t="s">
        <v>5111</v>
      </c>
      <c r="F32" s="2" t="s">
        <v>5112</v>
      </c>
      <c r="G32" s="2" t="s">
        <v>1104</v>
      </c>
      <c r="H32" s="2" t="s">
        <v>178</v>
      </c>
      <c r="I32" s="2" t="s">
        <v>4765</v>
      </c>
      <c r="J32" s="2" t="s">
        <v>5113</v>
      </c>
      <c r="K32" s="2" t="s">
        <v>5114</v>
      </c>
      <c r="L32" s="2" t="s">
        <v>4980</v>
      </c>
      <c r="M32" s="2" t="s">
        <v>5115</v>
      </c>
      <c r="N32" s="2" t="s">
        <v>5116</v>
      </c>
      <c r="O32" s="2" t="s">
        <v>5117</v>
      </c>
      <c r="P32" s="2" t="s">
        <v>1105</v>
      </c>
    </row>
    <row r="33" spans="1:16" x14ac:dyDescent="0.25">
      <c r="A33" s="2" t="s">
        <v>36</v>
      </c>
      <c r="B33" s="2" t="s">
        <v>79</v>
      </c>
      <c r="C33" s="2" t="s">
        <v>5118</v>
      </c>
      <c r="D33" s="2" t="s">
        <v>5119</v>
      </c>
      <c r="E33" s="2" t="s">
        <v>5120</v>
      </c>
      <c r="F33" s="2" t="s">
        <v>5121</v>
      </c>
      <c r="G33" s="2" t="s">
        <v>5122</v>
      </c>
      <c r="H33" s="2" t="s">
        <v>5122</v>
      </c>
      <c r="I33" s="2" t="s">
        <v>2710</v>
      </c>
      <c r="J33" s="2" t="s">
        <v>5123</v>
      </c>
      <c r="K33" s="2" t="s">
        <v>5124</v>
      </c>
      <c r="L33" s="2" t="s">
        <v>4970</v>
      </c>
      <c r="M33" s="2" t="s">
        <v>5125</v>
      </c>
      <c r="N33" s="2" t="s">
        <v>5126</v>
      </c>
      <c r="O33" s="2" t="s">
        <v>5127</v>
      </c>
      <c r="P33" s="2" t="s">
        <v>216</v>
      </c>
    </row>
    <row r="34" spans="1:16" x14ac:dyDescent="0.25">
      <c r="A34" s="2" t="s">
        <v>273</v>
      </c>
      <c r="B34" s="2" t="s">
        <v>81</v>
      </c>
      <c r="C34" s="2" t="s">
        <v>5128</v>
      </c>
      <c r="D34" s="2" t="s">
        <v>4944</v>
      </c>
      <c r="E34" s="2" t="s">
        <v>5129</v>
      </c>
      <c r="F34" s="2" t="s">
        <v>5130</v>
      </c>
      <c r="G34" s="2" t="s">
        <v>5131</v>
      </c>
      <c r="H34" s="2" t="s">
        <v>5131</v>
      </c>
      <c r="I34" s="2" t="s">
        <v>5132</v>
      </c>
      <c r="J34" s="2" t="s">
        <v>4750</v>
      </c>
      <c r="K34" s="2" t="s">
        <v>5133</v>
      </c>
      <c r="L34" s="2" t="s">
        <v>4923</v>
      </c>
      <c r="M34" s="2" t="s">
        <v>5134</v>
      </c>
      <c r="N34" s="2" t="s">
        <v>5135</v>
      </c>
      <c r="O34" s="2" t="s">
        <v>5136</v>
      </c>
      <c r="P34" s="2" t="s">
        <v>274</v>
      </c>
    </row>
    <row r="35" spans="1:16" x14ac:dyDescent="0.25">
      <c r="A35" s="2" t="s">
        <v>1065</v>
      </c>
      <c r="B35" s="2" t="s">
        <v>83</v>
      </c>
      <c r="C35" s="2" t="s">
        <v>5137</v>
      </c>
      <c r="D35" s="2" t="s">
        <v>5138</v>
      </c>
      <c r="E35" s="2" t="s">
        <v>5139</v>
      </c>
      <c r="F35" s="2" t="s">
        <v>5140</v>
      </c>
      <c r="G35" s="2" t="s">
        <v>4476</v>
      </c>
      <c r="H35" s="2" t="s">
        <v>1066</v>
      </c>
      <c r="I35" s="2" t="s">
        <v>5141</v>
      </c>
      <c r="J35" s="2" t="s">
        <v>5142</v>
      </c>
      <c r="K35" s="2" t="s">
        <v>5143</v>
      </c>
      <c r="L35" s="2" t="s">
        <v>5025</v>
      </c>
      <c r="M35" s="2" t="s">
        <v>5144</v>
      </c>
      <c r="N35" s="2" t="s">
        <v>5145</v>
      </c>
      <c r="O35" s="2" t="s">
        <v>5146</v>
      </c>
      <c r="P35" s="2" t="s">
        <v>1067</v>
      </c>
    </row>
    <row r="36" spans="1:16" x14ac:dyDescent="0.25">
      <c r="A36" s="2" t="s">
        <v>78</v>
      </c>
      <c r="B36" s="2" t="s">
        <v>85</v>
      </c>
      <c r="C36" s="2" t="s">
        <v>5147</v>
      </c>
      <c r="D36" s="2" t="s">
        <v>4477</v>
      </c>
      <c r="E36" s="2" t="s">
        <v>5148</v>
      </c>
      <c r="F36" s="2" t="s">
        <v>5149</v>
      </c>
      <c r="G36" s="2" t="s">
        <v>4538</v>
      </c>
      <c r="H36" s="2" t="s">
        <v>4538</v>
      </c>
      <c r="I36" s="2" t="s">
        <v>5150</v>
      </c>
      <c r="J36" s="2" t="s">
        <v>5151</v>
      </c>
      <c r="K36" s="2" t="s">
        <v>5152</v>
      </c>
      <c r="L36" s="2" t="s">
        <v>4913</v>
      </c>
      <c r="M36" s="2" t="s">
        <v>5153</v>
      </c>
      <c r="N36" s="2" t="s">
        <v>5154</v>
      </c>
      <c r="O36" s="2" t="s">
        <v>5155</v>
      </c>
      <c r="P36" s="2" t="s">
        <v>234</v>
      </c>
    </row>
    <row r="37" spans="1:16" x14ac:dyDescent="0.25">
      <c r="A37" s="2" t="s">
        <v>66</v>
      </c>
      <c r="B37" s="2" t="s">
        <v>87</v>
      </c>
      <c r="C37" s="2" t="s">
        <v>5156</v>
      </c>
      <c r="D37" s="2" t="s">
        <v>5157</v>
      </c>
      <c r="E37" s="2" t="s">
        <v>5158</v>
      </c>
      <c r="F37" s="2" t="s">
        <v>5159</v>
      </c>
      <c r="G37" s="2" t="s">
        <v>174</v>
      </c>
      <c r="H37" s="2" t="s">
        <v>175</v>
      </c>
      <c r="I37" s="2" t="s">
        <v>4407</v>
      </c>
      <c r="J37" s="2" t="s">
        <v>5160</v>
      </c>
      <c r="K37" s="2" t="s">
        <v>5161</v>
      </c>
      <c r="L37" s="2" t="s">
        <v>4890</v>
      </c>
      <c r="M37" s="2" t="s">
        <v>5162</v>
      </c>
      <c r="N37" s="2" t="s">
        <v>5163</v>
      </c>
      <c r="O37" s="2" t="s">
        <v>5164</v>
      </c>
      <c r="P37" s="2" t="s">
        <v>227</v>
      </c>
    </row>
    <row r="38" spans="1:16" x14ac:dyDescent="0.25">
      <c r="A38" s="2" t="s">
        <v>48</v>
      </c>
      <c r="B38" s="2" t="s">
        <v>89</v>
      </c>
      <c r="C38" s="2" t="s">
        <v>5165</v>
      </c>
      <c r="D38" s="2" t="s">
        <v>5166</v>
      </c>
      <c r="E38" s="2" t="s">
        <v>5167</v>
      </c>
      <c r="F38" s="2" t="s">
        <v>5168</v>
      </c>
      <c r="G38" s="2" t="s">
        <v>4539</v>
      </c>
      <c r="H38" s="2" t="s">
        <v>4539</v>
      </c>
      <c r="I38" s="2" t="s">
        <v>5169</v>
      </c>
      <c r="J38" s="2" t="s">
        <v>5170</v>
      </c>
      <c r="K38" s="2" t="s">
        <v>5171</v>
      </c>
      <c r="L38" s="2" t="s">
        <v>4880</v>
      </c>
      <c r="M38" s="2" t="s">
        <v>5172</v>
      </c>
      <c r="N38" s="2" t="s">
        <v>5173</v>
      </c>
      <c r="O38" s="2" t="s">
        <v>5174</v>
      </c>
      <c r="P38" s="2" t="s">
        <v>221</v>
      </c>
    </row>
    <row r="39" spans="1:16" x14ac:dyDescent="0.25">
      <c r="A39" s="2" t="s">
        <v>60</v>
      </c>
      <c r="B39" s="2" t="s">
        <v>91</v>
      </c>
      <c r="C39" s="2" t="s">
        <v>5175</v>
      </c>
      <c r="D39" s="2" t="s">
        <v>5176</v>
      </c>
      <c r="E39" s="2" t="s">
        <v>5177</v>
      </c>
      <c r="F39" s="2" t="s">
        <v>5178</v>
      </c>
      <c r="G39" s="2" t="s">
        <v>5179</v>
      </c>
      <c r="H39" s="2" t="s">
        <v>5179</v>
      </c>
      <c r="I39" s="2" t="s">
        <v>5180</v>
      </c>
      <c r="J39" s="2" t="s">
        <v>5181</v>
      </c>
      <c r="K39" s="2" t="s">
        <v>5182</v>
      </c>
      <c r="L39" s="2" t="s">
        <v>4939</v>
      </c>
      <c r="M39" s="2" t="s">
        <v>5183</v>
      </c>
      <c r="N39" s="2" t="s">
        <v>5184</v>
      </c>
      <c r="O39" s="2" t="s">
        <v>5185</v>
      </c>
      <c r="P39" s="2" t="s">
        <v>232</v>
      </c>
    </row>
    <row r="40" spans="1:16" x14ac:dyDescent="0.25">
      <c r="A40" s="2" t="s">
        <v>798</v>
      </c>
      <c r="B40" s="2" t="s">
        <v>93</v>
      </c>
      <c r="C40" s="2" t="s">
        <v>5186</v>
      </c>
      <c r="D40" s="2" t="s">
        <v>5187</v>
      </c>
      <c r="E40" s="2" t="s">
        <v>5188</v>
      </c>
      <c r="F40" s="2" t="s">
        <v>5189</v>
      </c>
      <c r="G40" s="2" t="s">
        <v>799</v>
      </c>
      <c r="H40" s="2" t="s">
        <v>800</v>
      </c>
      <c r="I40" s="2" t="s">
        <v>5190</v>
      </c>
      <c r="J40" s="2" t="s">
        <v>5191</v>
      </c>
      <c r="K40" s="2" t="s">
        <v>5192</v>
      </c>
      <c r="L40" s="2" t="s">
        <v>5193</v>
      </c>
      <c r="M40" s="2" t="s">
        <v>5194</v>
      </c>
      <c r="N40" s="2" t="s">
        <v>5195</v>
      </c>
      <c r="O40" s="2" t="s">
        <v>5196</v>
      </c>
      <c r="P40" s="2" t="s">
        <v>801</v>
      </c>
    </row>
    <row r="41" spans="1:16" x14ac:dyDescent="0.25">
      <c r="A41" s="2" t="s">
        <v>92</v>
      </c>
      <c r="B41" s="2" t="s">
        <v>95</v>
      </c>
      <c r="C41" s="2" t="s">
        <v>5197</v>
      </c>
      <c r="D41" s="2" t="s">
        <v>5198</v>
      </c>
      <c r="E41" s="2" t="s">
        <v>5199</v>
      </c>
      <c r="F41" s="2" t="s">
        <v>5200</v>
      </c>
      <c r="G41" s="2" t="s">
        <v>5201</v>
      </c>
      <c r="H41" s="2" t="s">
        <v>5202</v>
      </c>
      <c r="I41" s="2" t="s">
        <v>5203</v>
      </c>
      <c r="J41" s="2" t="s">
        <v>5204</v>
      </c>
      <c r="K41" s="2" t="s">
        <v>5205</v>
      </c>
      <c r="L41" s="2" t="s">
        <v>4993</v>
      </c>
      <c r="M41" s="2" t="s">
        <v>5206</v>
      </c>
      <c r="N41" s="2" t="s">
        <v>5207</v>
      </c>
      <c r="O41" s="2" t="s">
        <v>5208</v>
      </c>
      <c r="P41" s="2" t="s">
        <v>239</v>
      </c>
    </row>
    <row r="42" spans="1:16" x14ac:dyDescent="0.25">
      <c r="A42" s="2" t="s">
        <v>82</v>
      </c>
      <c r="B42" s="2" t="s">
        <v>97</v>
      </c>
      <c r="C42" s="2" t="s">
        <v>5209</v>
      </c>
      <c r="D42" s="2" t="s">
        <v>5210</v>
      </c>
      <c r="E42" s="2" t="s">
        <v>5211</v>
      </c>
      <c r="F42" s="2" t="s">
        <v>5212</v>
      </c>
      <c r="G42" s="2" t="s">
        <v>177</v>
      </c>
      <c r="H42" s="2" t="s">
        <v>177</v>
      </c>
      <c r="I42" s="2" t="s">
        <v>5213</v>
      </c>
      <c r="J42" s="2" t="s">
        <v>5214</v>
      </c>
      <c r="K42" s="2" t="s">
        <v>5215</v>
      </c>
      <c r="L42" s="2" t="s">
        <v>4939</v>
      </c>
      <c r="M42" s="2" t="s">
        <v>5216</v>
      </c>
      <c r="N42" s="2" t="s">
        <v>5217</v>
      </c>
      <c r="O42" s="2" t="s">
        <v>5218</v>
      </c>
      <c r="P42" s="2" t="s">
        <v>228</v>
      </c>
    </row>
    <row r="43" spans="1:16" x14ac:dyDescent="0.25">
      <c r="A43" s="2" t="s">
        <v>816</v>
      </c>
      <c r="B43" s="2" t="s">
        <v>99</v>
      </c>
      <c r="C43" s="2" t="s">
        <v>5219</v>
      </c>
      <c r="D43" s="2" t="s">
        <v>5220</v>
      </c>
      <c r="E43" s="2" t="s">
        <v>5221</v>
      </c>
      <c r="F43" s="2" t="s">
        <v>5222</v>
      </c>
      <c r="G43" s="2" t="s">
        <v>817</v>
      </c>
      <c r="H43" s="2" t="s">
        <v>818</v>
      </c>
      <c r="I43" s="2" t="s">
        <v>2965</v>
      </c>
      <c r="J43" s="2" t="s">
        <v>5223</v>
      </c>
      <c r="K43" s="2" t="s">
        <v>5224</v>
      </c>
      <c r="L43" s="2" t="s">
        <v>4815</v>
      </c>
      <c r="M43" s="2" t="s">
        <v>5225</v>
      </c>
      <c r="N43" s="2" t="s">
        <v>5226</v>
      </c>
      <c r="O43" s="2" t="s">
        <v>5227</v>
      </c>
      <c r="P43" s="2" t="s">
        <v>819</v>
      </c>
    </row>
    <row r="44" spans="1:16" x14ac:dyDescent="0.25">
      <c r="A44" s="2" t="s">
        <v>811</v>
      </c>
      <c r="B44" s="2" t="s">
        <v>101</v>
      </c>
      <c r="C44" s="2" t="s">
        <v>5228</v>
      </c>
      <c r="D44" s="2" t="s">
        <v>5229</v>
      </c>
      <c r="E44" s="2" t="s">
        <v>5230</v>
      </c>
      <c r="F44" s="2" t="s">
        <v>5231</v>
      </c>
      <c r="G44" s="2" t="s">
        <v>1087</v>
      </c>
      <c r="H44" s="2" t="s">
        <v>1088</v>
      </c>
      <c r="I44" s="2" t="s">
        <v>5232</v>
      </c>
      <c r="J44" s="2" t="s">
        <v>5023</v>
      </c>
      <c r="K44" s="2" t="s">
        <v>5233</v>
      </c>
      <c r="L44" s="2" t="s">
        <v>4815</v>
      </c>
      <c r="M44" s="2" t="s">
        <v>5234</v>
      </c>
      <c r="N44" s="2" t="s">
        <v>5235</v>
      </c>
      <c r="O44" s="2" t="s">
        <v>5236</v>
      </c>
      <c r="P44" s="2" t="s">
        <v>4324</v>
      </c>
    </row>
    <row r="45" spans="1:16" x14ac:dyDescent="0.25">
      <c r="A45" s="2" t="s">
        <v>105</v>
      </c>
      <c r="B45" s="2" t="s">
        <v>103</v>
      </c>
      <c r="C45" s="2" t="s">
        <v>5237</v>
      </c>
      <c r="D45" s="2" t="s">
        <v>5238</v>
      </c>
      <c r="E45" s="2" t="s">
        <v>5239</v>
      </c>
      <c r="F45" s="2" t="s">
        <v>5240</v>
      </c>
      <c r="G45" s="2" t="s">
        <v>4478</v>
      </c>
      <c r="H45" s="2" t="s">
        <v>4478</v>
      </c>
      <c r="I45" s="2" t="s">
        <v>2722</v>
      </c>
      <c r="J45" s="2" t="s">
        <v>5241</v>
      </c>
      <c r="K45" s="2" t="s">
        <v>5242</v>
      </c>
      <c r="L45" s="2" t="s">
        <v>4869</v>
      </c>
      <c r="M45" s="2" t="s">
        <v>5243</v>
      </c>
      <c r="N45" s="2" t="s">
        <v>5244</v>
      </c>
      <c r="O45" s="2" t="s">
        <v>5245</v>
      </c>
      <c r="P45" s="2" t="s">
        <v>238</v>
      </c>
    </row>
    <row r="46" spans="1:16" x14ac:dyDescent="0.25">
      <c r="A46" s="2" t="s">
        <v>117</v>
      </c>
      <c r="B46" s="2" t="s">
        <v>104</v>
      </c>
      <c r="C46" s="2" t="s">
        <v>5246</v>
      </c>
      <c r="D46" s="2" t="s">
        <v>5247</v>
      </c>
      <c r="E46" s="2" t="s">
        <v>5248</v>
      </c>
      <c r="F46" s="2" t="s">
        <v>5249</v>
      </c>
      <c r="G46" s="2" t="s">
        <v>5250</v>
      </c>
      <c r="H46" s="2" t="s">
        <v>5251</v>
      </c>
      <c r="I46" s="2" t="s">
        <v>5252</v>
      </c>
      <c r="J46" s="2" t="s">
        <v>5253</v>
      </c>
      <c r="K46" s="2" t="s">
        <v>5254</v>
      </c>
      <c r="L46" s="2" t="s">
        <v>4980</v>
      </c>
      <c r="M46" s="2" t="s">
        <v>5255</v>
      </c>
      <c r="N46" s="2" t="s">
        <v>5256</v>
      </c>
      <c r="O46" s="2" t="s">
        <v>5257</v>
      </c>
      <c r="P46" s="2" t="s">
        <v>245</v>
      </c>
    </row>
    <row r="47" spans="1:16" x14ac:dyDescent="0.25">
      <c r="A47" s="2" t="s">
        <v>102</v>
      </c>
      <c r="B47" s="2" t="s">
        <v>106</v>
      </c>
      <c r="C47" s="2" t="s">
        <v>5258</v>
      </c>
      <c r="D47" s="2" t="s">
        <v>5259</v>
      </c>
      <c r="E47" s="2" t="s">
        <v>5260</v>
      </c>
      <c r="F47" s="2" t="s">
        <v>5261</v>
      </c>
      <c r="G47" s="2" t="s">
        <v>181</v>
      </c>
      <c r="H47" s="2" t="s">
        <v>181</v>
      </c>
      <c r="I47" s="2" t="s">
        <v>5262</v>
      </c>
      <c r="J47" s="2" t="s">
        <v>5263</v>
      </c>
      <c r="K47" s="2" t="s">
        <v>5264</v>
      </c>
      <c r="L47" s="2" t="s">
        <v>4970</v>
      </c>
      <c r="M47" s="2" t="s">
        <v>5265</v>
      </c>
      <c r="N47" s="2" t="s">
        <v>5266</v>
      </c>
      <c r="O47" s="2" t="s">
        <v>5267</v>
      </c>
      <c r="P47" s="2" t="s">
        <v>240</v>
      </c>
    </row>
    <row r="48" spans="1:16" x14ac:dyDescent="0.25">
      <c r="A48" s="2" t="s">
        <v>2108</v>
      </c>
      <c r="B48" s="2" t="s">
        <v>108</v>
      </c>
      <c r="C48" s="2" t="s">
        <v>5268</v>
      </c>
      <c r="D48" s="2" t="s">
        <v>5269</v>
      </c>
      <c r="E48" s="2" t="s">
        <v>5270</v>
      </c>
      <c r="F48" s="2" t="s">
        <v>5271</v>
      </c>
      <c r="G48" s="2" t="s">
        <v>4479</v>
      </c>
      <c r="H48" s="2" t="s">
        <v>2109</v>
      </c>
      <c r="I48" s="2" t="s">
        <v>2722</v>
      </c>
      <c r="J48" s="2" t="s">
        <v>5272</v>
      </c>
      <c r="K48" s="2" t="s">
        <v>5273</v>
      </c>
      <c r="L48" s="2" t="s">
        <v>5274</v>
      </c>
      <c r="M48" s="2" t="s">
        <v>5275</v>
      </c>
      <c r="N48" s="2" t="s">
        <v>5276</v>
      </c>
      <c r="O48" s="2" t="s">
        <v>5277</v>
      </c>
      <c r="P48" s="2" t="s">
        <v>2110</v>
      </c>
    </row>
    <row r="49" spans="1:16" x14ac:dyDescent="0.25">
      <c r="A49" s="2" t="s">
        <v>1004</v>
      </c>
      <c r="B49" s="2" t="s">
        <v>110</v>
      </c>
      <c r="C49" s="2" t="s">
        <v>5278</v>
      </c>
      <c r="D49" s="2" t="s">
        <v>5279</v>
      </c>
      <c r="E49" s="2" t="s">
        <v>5280</v>
      </c>
      <c r="F49" s="2" t="s">
        <v>5281</v>
      </c>
      <c r="G49" s="2" t="s">
        <v>5282</v>
      </c>
      <c r="H49" s="2" t="s">
        <v>5282</v>
      </c>
      <c r="I49" s="2" t="s">
        <v>5283</v>
      </c>
      <c r="J49" s="2" t="s">
        <v>5284</v>
      </c>
      <c r="K49" s="2" t="s">
        <v>5285</v>
      </c>
      <c r="L49" s="2" t="s">
        <v>5025</v>
      </c>
      <c r="M49" s="2" t="s">
        <v>5286</v>
      </c>
      <c r="N49" s="2" t="s">
        <v>5287</v>
      </c>
      <c r="O49" s="2" t="s">
        <v>5288</v>
      </c>
      <c r="P49" s="2" t="s">
        <v>1005</v>
      </c>
    </row>
    <row r="50" spans="1:16" x14ac:dyDescent="0.25">
      <c r="A50" s="2" t="s">
        <v>58</v>
      </c>
      <c r="B50" s="2" t="s">
        <v>111</v>
      </c>
      <c r="C50" s="2" t="s">
        <v>5289</v>
      </c>
      <c r="D50" s="2" t="s">
        <v>5290</v>
      </c>
      <c r="E50" s="2" t="s">
        <v>5291</v>
      </c>
      <c r="F50" s="2" t="s">
        <v>5292</v>
      </c>
      <c r="G50" s="2" t="s">
        <v>1011</v>
      </c>
      <c r="H50" s="2" t="s">
        <v>171</v>
      </c>
      <c r="I50" s="2" t="s">
        <v>2651</v>
      </c>
      <c r="J50" s="2" t="s">
        <v>5293</v>
      </c>
      <c r="K50" s="2" t="s">
        <v>5294</v>
      </c>
      <c r="L50" s="2" t="s">
        <v>4815</v>
      </c>
      <c r="M50" s="2" t="s">
        <v>5295</v>
      </c>
      <c r="N50" s="2" t="s">
        <v>5296</v>
      </c>
      <c r="O50" s="2" t="s">
        <v>5297</v>
      </c>
      <c r="P50" s="2" t="s">
        <v>988</v>
      </c>
    </row>
    <row r="51" spans="1:16" x14ac:dyDescent="0.25">
      <c r="A51" s="2" t="s">
        <v>1107</v>
      </c>
      <c r="B51" s="2" t="s">
        <v>112</v>
      </c>
      <c r="C51" s="2" t="s">
        <v>5298</v>
      </c>
      <c r="D51" s="2" t="s">
        <v>4768</v>
      </c>
      <c r="E51" s="2" t="s">
        <v>5299</v>
      </c>
      <c r="F51" s="2" t="s">
        <v>5300</v>
      </c>
      <c r="G51" s="2" t="s">
        <v>5301</v>
      </c>
      <c r="H51" s="2" t="s">
        <v>5302</v>
      </c>
      <c r="I51" s="2" t="s">
        <v>5303</v>
      </c>
      <c r="J51" s="2" t="s">
        <v>5304</v>
      </c>
      <c r="K51" s="2" t="s">
        <v>4725</v>
      </c>
      <c r="L51" s="2" t="s">
        <v>5025</v>
      </c>
      <c r="M51" s="2" t="s">
        <v>5305</v>
      </c>
      <c r="N51" s="2" t="s">
        <v>5306</v>
      </c>
      <c r="O51" s="2" t="s">
        <v>5307</v>
      </c>
      <c r="P51" s="2" t="s">
        <v>1108</v>
      </c>
    </row>
    <row r="52" spans="1:16" x14ac:dyDescent="0.25">
      <c r="A52" s="2" t="s">
        <v>264</v>
      </c>
      <c r="B52" s="2" t="s">
        <v>113</v>
      </c>
      <c r="C52" s="2" t="s">
        <v>5308</v>
      </c>
      <c r="D52" s="2" t="s">
        <v>5309</v>
      </c>
      <c r="E52" s="2" t="s">
        <v>5310</v>
      </c>
      <c r="F52" s="2" t="s">
        <v>5311</v>
      </c>
      <c r="G52" s="2" t="s">
        <v>4540</v>
      </c>
      <c r="H52" s="2" t="s">
        <v>172</v>
      </c>
      <c r="I52" s="2" t="s">
        <v>2753</v>
      </c>
      <c r="J52" s="2" t="s">
        <v>5312</v>
      </c>
      <c r="K52" s="2" t="s">
        <v>5313</v>
      </c>
      <c r="L52" s="2" t="s">
        <v>4949</v>
      </c>
      <c r="M52" s="2" t="s">
        <v>5314</v>
      </c>
      <c r="N52" s="2" t="s">
        <v>5315</v>
      </c>
      <c r="O52" s="2" t="s">
        <v>5316</v>
      </c>
      <c r="P52" s="2" t="s">
        <v>265</v>
      </c>
    </row>
    <row r="53" spans="1:16" x14ac:dyDescent="0.25">
      <c r="A53" s="2" t="s">
        <v>1034</v>
      </c>
      <c r="B53" s="2" t="s">
        <v>114</v>
      </c>
      <c r="C53" s="2" t="s">
        <v>5317</v>
      </c>
      <c r="D53" s="2" t="s">
        <v>5318</v>
      </c>
      <c r="E53" s="2" t="s">
        <v>5319</v>
      </c>
      <c r="F53" s="2" t="s">
        <v>5320</v>
      </c>
      <c r="G53" s="2" t="s">
        <v>1035</v>
      </c>
      <c r="H53" s="2" t="s">
        <v>1036</v>
      </c>
      <c r="I53" s="2" t="s">
        <v>2956</v>
      </c>
      <c r="J53" s="2" t="s">
        <v>5321</v>
      </c>
      <c r="K53" s="2" t="s">
        <v>4772</v>
      </c>
      <c r="L53" s="2" t="s">
        <v>5025</v>
      </c>
      <c r="M53" s="2" t="s">
        <v>5322</v>
      </c>
      <c r="N53" s="2" t="s">
        <v>5323</v>
      </c>
      <c r="O53" s="2" t="s">
        <v>5324</v>
      </c>
      <c r="P53" s="2" t="s">
        <v>1037</v>
      </c>
    </row>
    <row r="54" spans="1:16" x14ac:dyDescent="0.25">
      <c r="A54" s="2" t="s">
        <v>275</v>
      </c>
      <c r="B54" s="2" t="s">
        <v>115</v>
      </c>
      <c r="C54" s="2" t="s">
        <v>5325</v>
      </c>
      <c r="D54" s="2" t="s">
        <v>5326</v>
      </c>
      <c r="E54" s="2" t="s">
        <v>5327</v>
      </c>
      <c r="F54" s="2" t="s">
        <v>5328</v>
      </c>
      <c r="G54" s="2" t="s">
        <v>5329</v>
      </c>
      <c r="H54" s="2" t="s">
        <v>5329</v>
      </c>
      <c r="I54" s="2" t="s">
        <v>2727</v>
      </c>
      <c r="J54" s="2" t="s">
        <v>5330</v>
      </c>
      <c r="K54" s="2" t="s">
        <v>5331</v>
      </c>
      <c r="L54" s="2" t="s">
        <v>4949</v>
      </c>
      <c r="M54" s="2" t="s">
        <v>5332</v>
      </c>
      <c r="N54" s="2" t="s">
        <v>5333</v>
      </c>
      <c r="O54" s="2" t="s">
        <v>5334</v>
      </c>
      <c r="P54" s="2" t="s">
        <v>276</v>
      </c>
    </row>
    <row r="55" spans="1:16" x14ac:dyDescent="0.25">
      <c r="A55" s="2" t="s">
        <v>1013</v>
      </c>
      <c r="B55" s="2" t="s">
        <v>116</v>
      </c>
      <c r="C55" s="2" t="s">
        <v>5335</v>
      </c>
      <c r="D55" s="2" t="s">
        <v>5336</v>
      </c>
      <c r="E55" s="2" t="s">
        <v>5337</v>
      </c>
      <c r="F55" s="2" t="s">
        <v>5338</v>
      </c>
      <c r="G55" s="2" t="s">
        <v>4541</v>
      </c>
      <c r="H55" s="2" t="s">
        <v>1014</v>
      </c>
      <c r="I55" s="2" t="s">
        <v>5339</v>
      </c>
      <c r="J55" s="2" t="s">
        <v>5340</v>
      </c>
      <c r="K55" s="2" t="s">
        <v>5341</v>
      </c>
      <c r="L55" s="2" t="s">
        <v>5025</v>
      </c>
      <c r="M55" s="2" t="s">
        <v>5342</v>
      </c>
      <c r="N55" s="2" t="s">
        <v>5343</v>
      </c>
      <c r="O55" s="2" t="s">
        <v>5344</v>
      </c>
      <c r="P55" s="2" t="s">
        <v>1015</v>
      </c>
    </row>
    <row r="56" spans="1:16" x14ac:dyDescent="0.25">
      <c r="A56" s="2" t="s">
        <v>856</v>
      </c>
      <c r="B56" s="2" t="s">
        <v>118</v>
      </c>
      <c r="C56" s="2" t="s">
        <v>5345</v>
      </c>
      <c r="D56" s="2" t="s">
        <v>5346</v>
      </c>
      <c r="E56" s="2" t="s">
        <v>5347</v>
      </c>
      <c r="F56" s="2" t="s">
        <v>5348</v>
      </c>
      <c r="G56" s="2" t="s">
        <v>5349</v>
      </c>
      <c r="H56" s="2" t="s">
        <v>5349</v>
      </c>
      <c r="I56" s="2" t="s">
        <v>2687</v>
      </c>
      <c r="J56" s="2" t="s">
        <v>5350</v>
      </c>
      <c r="K56" s="2" t="s">
        <v>4766</v>
      </c>
      <c r="L56" s="2" t="s">
        <v>4913</v>
      </c>
      <c r="M56" s="2" t="s">
        <v>5351</v>
      </c>
      <c r="N56" s="2" t="s">
        <v>5352</v>
      </c>
      <c r="O56" s="2" t="s">
        <v>5353</v>
      </c>
      <c r="P56" s="2" t="s">
        <v>857</v>
      </c>
    </row>
    <row r="57" spans="1:16" x14ac:dyDescent="0.25">
      <c r="A57" s="2" t="s">
        <v>96</v>
      </c>
      <c r="B57" s="2" t="s">
        <v>119</v>
      </c>
      <c r="C57" s="2" t="s">
        <v>5354</v>
      </c>
      <c r="D57" s="2" t="s">
        <v>4680</v>
      </c>
      <c r="E57" s="2" t="s">
        <v>5355</v>
      </c>
      <c r="F57" s="2" t="s">
        <v>5356</v>
      </c>
      <c r="G57" s="2" t="s">
        <v>5357</v>
      </c>
      <c r="H57" s="2" t="s">
        <v>5357</v>
      </c>
      <c r="I57" s="2" t="s">
        <v>2757</v>
      </c>
      <c r="J57" s="2" t="s">
        <v>5358</v>
      </c>
      <c r="K57" s="2" t="s">
        <v>5359</v>
      </c>
      <c r="L57" s="2" t="s">
        <v>4826</v>
      </c>
      <c r="M57" s="2" t="s">
        <v>5360</v>
      </c>
      <c r="N57" s="2" t="s">
        <v>5361</v>
      </c>
      <c r="O57" s="2" t="s">
        <v>5362</v>
      </c>
      <c r="P57" s="2" t="s">
        <v>241</v>
      </c>
    </row>
    <row r="58" spans="1:16" x14ac:dyDescent="0.25">
      <c r="A58" s="2" t="s">
        <v>107</v>
      </c>
      <c r="B58" s="2" t="s">
        <v>121</v>
      </c>
      <c r="C58" s="2" t="s">
        <v>5363</v>
      </c>
      <c r="D58" s="2" t="s">
        <v>5364</v>
      </c>
      <c r="E58" s="2" t="s">
        <v>5365</v>
      </c>
      <c r="F58" s="2" t="s">
        <v>5366</v>
      </c>
      <c r="G58" s="2" t="s">
        <v>5367</v>
      </c>
      <c r="H58" s="2" t="s">
        <v>5367</v>
      </c>
      <c r="I58" s="2" t="s">
        <v>5368</v>
      </c>
      <c r="J58" s="2" t="s">
        <v>4685</v>
      </c>
      <c r="K58" s="2" t="s">
        <v>5369</v>
      </c>
      <c r="L58" s="2" t="s">
        <v>4993</v>
      </c>
      <c r="M58" s="2" t="s">
        <v>5370</v>
      </c>
      <c r="N58" s="2" t="s">
        <v>5371</v>
      </c>
      <c r="O58" s="2" t="s">
        <v>5372</v>
      </c>
      <c r="P58" s="2" t="s">
        <v>244</v>
      </c>
    </row>
    <row r="59" spans="1:16" x14ac:dyDescent="0.25">
      <c r="A59" s="2" t="s">
        <v>88</v>
      </c>
      <c r="B59" s="2" t="s">
        <v>122</v>
      </c>
      <c r="C59" s="2" t="s">
        <v>5373</v>
      </c>
      <c r="D59" s="2" t="s">
        <v>5374</v>
      </c>
      <c r="E59" s="2" t="s">
        <v>5375</v>
      </c>
      <c r="F59" s="2" t="s">
        <v>5376</v>
      </c>
      <c r="G59" s="2" t="s">
        <v>172</v>
      </c>
      <c r="H59" s="2" t="s">
        <v>179</v>
      </c>
      <c r="I59" s="2" t="s">
        <v>5377</v>
      </c>
      <c r="J59" s="2" t="s">
        <v>5378</v>
      </c>
      <c r="K59" s="2" t="s">
        <v>5379</v>
      </c>
      <c r="L59" s="2" t="s">
        <v>5193</v>
      </c>
      <c r="M59" s="2" t="s">
        <v>5380</v>
      </c>
      <c r="N59" s="2" t="s">
        <v>5381</v>
      </c>
      <c r="O59" s="2" t="s">
        <v>5382</v>
      </c>
      <c r="P59" s="2" t="s">
        <v>235</v>
      </c>
    </row>
    <row r="60" spans="1:16" x14ac:dyDescent="0.25">
      <c r="A60" s="2" t="s">
        <v>189</v>
      </c>
      <c r="B60" s="2" t="s">
        <v>124</v>
      </c>
      <c r="C60" s="2" t="s">
        <v>5383</v>
      </c>
      <c r="D60" s="2" t="s">
        <v>5384</v>
      </c>
      <c r="E60" s="2" t="s">
        <v>5385</v>
      </c>
      <c r="F60" s="2" t="s">
        <v>5386</v>
      </c>
      <c r="G60" s="2" t="s">
        <v>5387</v>
      </c>
      <c r="H60" s="2" t="s">
        <v>5388</v>
      </c>
      <c r="I60" s="2" t="s">
        <v>5389</v>
      </c>
      <c r="J60" s="2" t="s">
        <v>5390</v>
      </c>
      <c r="K60" s="2" t="s">
        <v>5391</v>
      </c>
      <c r="L60" s="2" t="s">
        <v>4815</v>
      </c>
      <c r="M60" s="2" t="s">
        <v>5392</v>
      </c>
      <c r="N60" s="2" t="s">
        <v>5393</v>
      </c>
      <c r="O60" s="2" t="s">
        <v>5394</v>
      </c>
      <c r="P60" s="2" t="s">
        <v>248</v>
      </c>
    </row>
    <row r="61" spans="1:16" x14ac:dyDescent="0.25">
      <c r="A61" s="2" t="s">
        <v>922</v>
      </c>
      <c r="B61" s="2" t="s">
        <v>126</v>
      </c>
      <c r="C61" s="2" t="s">
        <v>5395</v>
      </c>
      <c r="D61" s="2" t="s">
        <v>5396</v>
      </c>
      <c r="E61" s="2" t="s">
        <v>5397</v>
      </c>
      <c r="F61" s="2" t="s">
        <v>5398</v>
      </c>
      <c r="G61" s="2" t="s">
        <v>4480</v>
      </c>
      <c r="H61" s="2" t="s">
        <v>1050</v>
      </c>
      <c r="I61" s="2" t="s">
        <v>5399</v>
      </c>
      <c r="J61" s="2" t="s">
        <v>5400</v>
      </c>
      <c r="K61" s="2" t="s">
        <v>5401</v>
      </c>
      <c r="L61" s="2" t="s">
        <v>4815</v>
      </c>
      <c r="M61" s="2" t="s">
        <v>5402</v>
      </c>
      <c r="N61" s="2" t="s">
        <v>5403</v>
      </c>
      <c r="O61" s="2" t="s">
        <v>5404</v>
      </c>
      <c r="P61" s="2" t="s">
        <v>1051</v>
      </c>
    </row>
    <row r="62" spans="1:16" x14ac:dyDescent="0.25">
      <c r="A62" s="2" t="s">
        <v>981</v>
      </c>
      <c r="B62" s="2" t="s">
        <v>127</v>
      </c>
      <c r="C62" s="2" t="s">
        <v>5405</v>
      </c>
      <c r="D62" s="2" t="s">
        <v>5406</v>
      </c>
      <c r="E62" s="2" t="s">
        <v>5407</v>
      </c>
      <c r="F62" s="2" t="s">
        <v>5408</v>
      </c>
      <c r="G62" s="2" t="s">
        <v>957</v>
      </c>
      <c r="H62" s="2" t="s">
        <v>172</v>
      </c>
      <c r="I62" s="2" t="s">
        <v>3006</v>
      </c>
      <c r="J62" s="2" t="s">
        <v>5409</v>
      </c>
      <c r="K62" s="2" t="s">
        <v>5410</v>
      </c>
      <c r="L62" s="2" t="s">
        <v>5411</v>
      </c>
      <c r="M62" s="2" t="s">
        <v>5412</v>
      </c>
      <c r="N62" s="2" t="s">
        <v>5413</v>
      </c>
      <c r="O62" s="2" t="s">
        <v>5414</v>
      </c>
      <c r="P62" s="2" t="s">
        <v>982</v>
      </c>
    </row>
    <row r="63" spans="1:16" x14ac:dyDescent="0.25">
      <c r="A63" s="2" t="s">
        <v>90</v>
      </c>
      <c r="B63" s="2" t="s">
        <v>128</v>
      </c>
      <c r="C63" s="2" t="s">
        <v>5415</v>
      </c>
      <c r="D63" s="2" t="s">
        <v>5416</v>
      </c>
      <c r="E63" s="2" t="s">
        <v>5417</v>
      </c>
      <c r="F63" s="2" t="s">
        <v>5418</v>
      </c>
      <c r="G63" s="2" t="s">
        <v>258</v>
      </c>
      <c r="H63" s="2" t="s">
        <v>258</v>
      </c>
      <c r="I63" s="2" t="s">
        <v>5419</v>
      </c>
      <c r="J63" s="2" t="s">
        <v>5420</v>
      </c>
      <c r="K63" s="2" t="s">
        <v>5421</v>
      </c>
      <c r="L63" s="2" t="s">
        <v>4939</v>
      </c>
      <c r="M63" s="2" t="s">
        <v>5422</v>
      </c>
      <c r="N63" s="2" t="s">
        <v>5423</v>
      </c>
      <c r="O63" s="2" t="s">
        <v>5424</v>
      </c>
      <c r="P63" s="2" t="s">
        <v>237</v>
      </c>
    </row>
    <row r="64" spans="1:16" x14ac:dyDescent="0.25">
      <c r="A64" s="2" t="s">
        <v>125</v>
      </c>
      <c r="B64" s="2" t="s">
        <v>129</v>
      </c>
      <c r="C64" s="2" t="s">
        <v>5425</v>
      </c>
      <c r="D64" s="2" t="s">
        <v>5426</v>
      </c>
      <c r="E64" s="2" t="s">
        <v>5427</v>
      </c>
      <c r="F64" s="2" t="s">
        <v>5428</v>
      </c>
      <c r="G64" s="2" t="s">
        <v>5429</v>
      </c>
      <c r="H64" s="2" t="s">
        <v>5429</v>
      </c>
      <c r="I64" s="2" t="s">
        <v>2976</v>
      </c>
      <c r="J64" s="2" t="s">
        <v>5430</v>
      </c>
      <c r="K64" s="2" t="s">
        <v>5431</v>
      </c>
      <c r="L64" s="2" t="s">
        <v>4880</v>
      </c>
      <c r="M64" s="2" t="s">
        <v>5432</v>
      </c>
      <c r="N64" s="2" t="s">
        <v>5433</v>
      </c>
      <c r="O64" s="2" t="s">
        <v>5434</v>
      </c>
      <c r="P64" s="2" t="s">
        <v>246</v>
      </c>
    </row>
    <row r="65" spans="1:16" x14ac:dyDescent="0.25">
      <c r="A65" s="2" t="s">
        <v>68</v>
      </c>
      <c r="B65" s="2" t="s">
        <v>131</v>
      </c>
      <c r="C65" s="2" t="s">
        <v>5435</v>
      </c>
      <c r="D65" s="2" t="s">
        <v>5436</v>
      </c>
      <c r="E65" s="2" t="s">
        <v>5437</v>
      </c>
      <c r="F65" s="2" t="s">
        <v>5438</v>
      </c>
      <c r="G65" s="2" t="s">
        <v>1021</v>
      </c>
      <c r="H65" s="2" t="s">
        <v>172</v>
      </c>
      <c r="I65" s="2" t="s">
        <v>2728</v>
      </c>
      <c r="J65" s="2" t="s">
        <v>5439</v>
      </c>
      <c r="K65" s="2" t="s">
        <v>5440</v>
      </c>
      <c r="L65" s="2" t="s">
        <v>4869</v>
      </c>
      <c r="M65" s="2" t="s">
        <v>5441</v>
      </c>
      <c r="N65" s="2" t="s">
        <v>5442</v>
      </c>
      <c r="O65" s="2" t="s">
        <v>5443</v>
      </c>
      <c r="P65" s="2" t="s">
        <v>226</v>
      </c>
    </row>
    <row r="66" spans="1:16" x14ac:dyDescent="0.25">
      <c r="A66" s="2" t="s">
        <v>1143</v>
      </c>
      <c r="B66" s="2" t="s">
        <v>132</v>
      </c>
      <c r="C66" s="2" t="s">
        <v>5444</v>
      </c>
      <c r="D66" s="2" t="s">
        <v>5445</v>
      </c>
      <c r="E66" s="2" t="s">
        <v>5446</v>
      </c>
      <c r="F66" s="2" t="s">
        <v>5447</v>
      </c>
      <c r="G66" s="2" t="s">
        <v>1144</v>
      </c>
      <c r="H66" s="2" t="s">
        <v>1145</v>
      </c>
      <c r="I66" s="2" t="s">
        <v>4761</v>
      </c>
      <c r="J66" s="2" t="s">
        <v>5448</v>
      </c>
      <c r="K66" s="2" t="s">
        <v>5449</v>
      </c>
      <c r="L66" s="2" t="s">
        <v>5025</v>
      </c>
      <c r="M66" s="2" t="s">
        <v>5450</v>
      </c>
      <c r="N66" s="2" t="s">
        <v>5451</v>
      </c>
      <c r="O66" s="2" t="s">
        <v>5452</v>
      </c>
      <c r="P66" s="2" t="s">
        <v>1146</v>
      </c>
    </row>
    <row r="67" spans="1:16" x14ac:dyDescent="0.25">
      <c r="A67" s="2" t="s">
        <v>1006</v>
      </c>
      <c r="B67" s="2" t="s">
        <v>133</v>
      </c>
      <c r="C67" s="2" t="s">
        <v>5453</v>
      </c>
      <c r="D67" s="2" t="s">
        <v>5454</v>
      </c>
      <c r="E67" s="2" t="s">
        <v>5455</v>
      </c>
      <c r="F67" s="2" t="s">
        <v>5456</v>
      </c>
      <c r="G67" s="2" t="s">
        <v>1007</v>
      </c>
      <c r="H67" s="2" t="s">
        <v>1008</v>
      </c>
      <c r="I67" s="2" t="s">
        <v>5457</v>
      </c>
      <c r="J67" s="2" t="s">
        <v>5458</v>
      </c>
      <c r="K67" s="2" t="s">
        <v>5459</v>
      </c>
      <c r="L67" s="2" t="s">
        <v>5460</v>
      </c>
      <c r="M67" s="2" t="s">
        <v>5461</v>
      </c>
      <c r="N67" s="2" t="s">
        <v>5462</v>
      </c>
      <c r="O67" s="2" t="s">
        <v>5463</v>
      </c>
      <c r="P67" s="2" t="s">
        <v>1009</v>
      </c>
    </row>
    <row r="68" spans="1:16" x14ac:dyDescent="0.25">
      <c r="A68" s="2" t="s">
        <v>1099</v>
      </c>
      <c r="B68" s="2" t="s">
        <v>134</v>
      </c>
      <c r="C68" s="2" t="s">
        <v>5464</v>
      </c>
      <c r="D68" s="2" t="s">
        <v>5465</v>
      </c>
      <c r="E68" s="2" t="s">
        <v>5466</v>
      </c>
      <c r="F68" s="2" t="s">
        <v>5467</v>
      </c>
      <c r="G68" s="2" t="s">
        <v>1100</v>
      </c>
      <c r="H68" s="2" t="s">
        <v>171</v>
      </c>
      <c r="I68" s="2" t="s">
        <v>4771</v>
      </c>
      <c r="J68" s="2" t="s">
        <v>5468</v>
      </c>
      <c r="K68" s="2" t="s">
        <v>5469</v>
      </c>
      <c r="L68" s="2" t="s">
        <v>4949</v>
      </c>
      <c r="M68" s="2" t="s">
        <v>5470</v>
      </c>
      <c r="N68" s="2" t="s">
        <v>5471</v>
      </c>
      <c r="O68" s="2" t="s">
        <v>5472</v>
      </c>
      <c r="P68" s="2" t="s">
        <v>1101</v>
      </c>
    </row>
    <row r="69" spans="1:16" x14ac:dyDescent="0.25">
      <c r="A69" s="2" t="s">
        <v>1095</v>
      </c>
      <c r="B69" s="2" t="s">
        <v>135</v>
      </c>
      <c r="C69" s="2" t="s">
        <v>5473</v>
      </c>
      <c r="D69" s="2" t="s">
        <v>5474</v>
      </c>
      <c r="E69" s="2" t="s">
        <v>5475</v>
      </c>
      <c r="F69" s="2" t="s">
        <v>5476</v>
      </c>
      <c r="G69" s="2" t="s">
        <v>4481</v>
      </c>
      <c r="H69" s="2" t="s">
        <v>4334</v>
      </c>
      <c r="I69" s="2" t="s">
        <v>2696</v>
      </c>
      <c r="J69" s="2" t="s">
        <v>5477</v>
      </c>
      <c r="K69" s="2" t="s">
        <v>5478</v>
      </c>
      <c r="L69" s="2" t="s">
        <v>4949</v>
      </c>
      <c r="M69" s="2" t="s">
        <v>5479</v>
      </c>
      <c r="N69" s="2" t="s">
        <v>5480</v>
      </c>
      <c r="O69" s="2" t="s">
        <v>5481</v>
      </c>
      <c r="P69" s="2" t="s">
        <v>1096</v>
      </c>
    </row>
    <row r="70" spans="1:16" x14ac:dyDescent="0.25">
      <c r="A70" s="2" t="s">
        <v>839</v>
      </c>
      <c r="B70" s="2" t="s">
        <v>136</v>
      </c>
      <c r="C70" s="2" t="s">
        <v>5482</v>
      </c>
      <c r="D70" s="2" t="s">
        <v>5483</v>
      </c>
      <c r="E70" s="2" t="s">
        <v>5484</v>
      </c>
      <c r="F70" s="2" t="s">
        <v>5485</v>
      </c>
      <c r="G70" s="2" t="s">
        <v>1098</v>
      </c>
      <c r="H70" s="2" t="s">
        <v>171</v>
      </c>
      <c r="I70" s="2" t="s">
        <v>5377</v>
      </c>
      <c r="J70" s="2" t="s">
        <v>5486</v>
      </c>
      <c r="K70" s="2" t="s">
        <v>5487</v>
      </c>
      <c r="L70" s="2" t="s">
        <v>4890</v>
      </c>
      <c r="M70" s="2" t="s">
        <v>5488</v>
      </c>
      <c r="N70" s="2" t="s">
        <v>5489</v>
      </c>
      <c r="O70" s="2" t="s">
        <v>5490</v>
      </c>
      <c r="P70" s="2" t="s">
        <v>4483</v>
      </c>
    </row>
    <row r="71" spans="1:16" x14ac:dyDescent="0.25">
      <c r="A71" s="2" t="s">
        <v>120</v>
      </c>
      <c r="B71" s="2" t="s">
        <v>137</v>
      </c>
      <c r="C71" s="2" t="s">
        <v>5491</v>
      </c>
      <c r="D71" s="2" t="s">
        <v>5492</v>
      </c>
      <c r="E71" s="2" t="s">
        <v>5493</v>
      </c>
      <c r="F71" s="2" t="s">
        <v>5494</v>
      </c>
      <c r="G71" s="2" t="s">
        <v>4482</v>
      </c>
      <c r="H71" s="2" t="s">
        <v>882</v>
      </c>
      <c r="I71" s="2" t="s">
        <v>2476</v>
      </c>
      <c r="J71" s="2" t="s">
        <v>5495</v>
      </c>
      <c r="K71" s="2" t="s">
        <v>5496</v>
      </c>
      <c r="L71" s="2" t="s">
        <v>4890</v>
      </c>
      <c r="M71" s="2" t="s">
        <v>5497</v>
      </c>
      <c r="N71" s="2" t="s">
        <v>5498</v>
      </c>
      <c r="O71" s="2" t="s">
        <v>5499</v>
      </c>
      <c r="P71" s="2" t="s">
        <v>242</v>
      </c>
    </row>
    <row r="72" spans="1:16" x14ac:dyDescent="0.25">
      <c r="A72" s="2" t="s">
        <v>885</v>
      </c>
      <c r="B72" s="2" t="s">
        <v>138</v>
      </c>
      <c r="C72" s="2" t="s">
        <v>5500</v>
      </c>
      <c r="D72" s="2" t="s">
        <v>5501</v>
      </c>
      <c r="E72" s="2" t="s">
        <v>5502</v>
      </c>
      <c r="F72" s="2" t="s">
        <v>5503</v>
      </c>
      <c r="G72" s="2" t="s">
        <v>5504</v>
      </c>
      <c r="H72" s="2" t="s">
        <v>5504</v>
      </c>
      <c r="I72" s="2" t="s">
        <v>5505</v>
      </c>
      <c r="J72" s="2" t="s">
        <v>5506</v>
      </c>
      <c r="K72" s="2" t="s">
        <v>5507</v>
      </c>
      <c r="L72" s="2" t="s">
        <v>4869</v>
      </c>
      <c r="M72" s="2" t="s">
        <v>5508</v>
      </c>
      <c r="N72" s="2" t="s">
        <v>5509</v>
      </c>
      <c r="O72" s="2" t="s">
        <v>5510</v>
      </c>
      <c r="P72" s="2" t="s">
        <v>886</v>
      </c>
    </row>
    <row r="73" spans="1:16" x14ac:dyDescent="0.25">
      <c r="A73" s="2" t="s">
        <v>1056</v>
      </c>
      <c r="B73" s="2" t="s">
        <v>139</v>
      </c>
      <c r="C73" s="2" t="s">
        <v>5511</v>
      </c>
      <c r="D73" s="2" t="s">
        <v>4542</v>
      </c>
      <c r="E73" s="2" t="s">
        <v>5512</v>
      </c>
      <c r="F73" s="2" t="s">
        <v>5513</v>
      </c>
      <c r="G73" s="2" t="s">
        <v>1057</v>
      </c>
      <c r="H73" s="2" t="s">
        <v>1058</v>
      </c>
      <c r="I73" s="2" t="s">
        <v>5514</v>
      </c>
      <c r="J73" s="2" t="s">
        <v>5515</v>
      </c>
      <c r="K73" s="2" t="s">
        <v>5516</v>
      </c>
      <c r="L73" s="2" t="s">
        <v>4858</v>
      </c>
      <c r="M73" s="2" t="s">
        <v>5517</v>
      </c>
      <c r="N73" s="2" t="s">
        <v>5518</v>
      </c>
      <c r="O73" s="2" t="s">
        <v>5519</v>
      </c>
      <c r="P73" s="2" t="s">
        <v>1059</v>
      </c>
    </row>
    <row r="74" spans="1:16" x14ac:dyDescent="0.25">
      <c r="A74" s="2" t="s">
        <v>1019</v>
      </c>
      <c r="B74" s="2" t="s">
        <v>140</v>
      </c>
      <c r="C74" s="2" t="s">
        <v>5520</v>
      </c>
      <c r="D74" s="2" t="s">
        <v>4543</v>
      </c>
      <c r="E74" s="2" t="s">
        <v>5521</v>
      </c>
      <c r="F74" s="2" t="s">
        <v>5522</v>
      </c>
      <c r="G74" s="2" t="s">
        <v>4484</v>
      </c>
      <c r="H74" s="2" t="s">
        <v>4484</v>
      </c>
      <c r="I74" s="2" t="s">
        <v>5523</v>
      </c>
      <c r="J74" s="2" t="s">
        <v>5524</v>
      </c>
      <c r="K74" s="2" t="s">
        <v>5525</v>
      </c>
      <c r="L74" s="2" t="s">
        <v>4913</v>
      </c>
      <c r="M74" s="2" t="s">
        <v>5526</v>
      </c>
      <c r="N74" s="2" t="s">
        <v>5527</v>
      </c>
      <c r="O74" s="2" t="s">
        <v>5528</v>
      </c>
      <c r="P74" s="2" t="s">
        <v>1020</v>
      </c>
    </row>
    <row r="75" spans="1:16" x14ac:dyDescent="0.25">
      <c r="A75" s="2" t="s">
        <v>1084</v>
      </c>
      <c r="B75" s="2" t="s">
        <v>141</v>
      </c>
      <c r="C75" s="2" t="s">
        <v>5529</v>
      </c>
      <c r="D75" s="2" t="s">
        <v>4544</v>
      </c>
      <c r="E75" s="2" t="s">
        <v>5530</v>
      </c>
      <c r="F75" s="2" t="s">
        <v>5531</v>
      </c>
      <c r="G75" s="2" t="s">
        <v>1140</v>
      </c>
      <c r="H75" s="2" t="s">
        <v>1141</v>
      </c>
      <c r="I75" s="2" t="s">
        <v>5532</v>
      </c>
      <c r="J75" s="2" t="s">
        <v>5533</v>
      </c>
      <c r="K75" s="2" t="s">
        <v>2959</v>
      </c>
      <c r="L75" s="2" t="s">
        <v>4815</v>
      </c>
      <c r="M75" s="2" t="s">
        <v>5534</v>
      </c>
      <c r="N75" s="2" t="s">
        <v>5535</v>
      </c>
      <c r="O75" s="2" t="s">
        <v>5536</v>
      </c>
      <c r="P75" s="2" t="s">
        <v>1085</v>
      </c>
    </row>
    <row r="76" spans="1:16" x14ac:dyDescent="0.25">
      <c r="A76" s="2" t="s">
        <v>840</v>
      </c>
      <c r="B76" s="2" t="s">
        <v>142</v>
      </c>
      <c r="C76" s="2" t="s">
        <v>5537</v>
      </c>
      <c r="D76" s="2" t="s">
        <v>5538</v>
      </c>
      <c r="E76" s="2" t="s">
        <v>5539</v>
      </c>
      <c r="F76" s="2" t="s">
        <v>5540</v>
      </c>
      <c r="G76" s="2" t="s">
        <v>4487</v>
      </c>
      <c r="H76" s="2" t="s">
        <v>841</v>
      </c>
      <c r="I76" s="2" t="s">
        <v>5541</v>
      </c>
      <c r="J76" s="2" t="s">
        <v>5542</v>
      </c>
      <c r="K76" s="2" t="s">
        <v>5543</v>
      </c>
      <c r="L76" s="2" t="s">
        <v>4858</v>
      </c>
      <c r="M76" s="2" t="s">
        <v>5544</v>
      </c>
      <c r="N76" s="2" t="s">
        <v>5545</v>
      </c>
      <c r="O76" s="2" t="s">
        <v>5546</v>
      </c>
      <c r="P76" s="2" t="s">
        <v>842</v>
      </c>
    </row>
    <row r="77" spans="1:16" x14ac:dyDescent="0.25">
      <c r="A77" s="2" t="s">
        <v>1030</v>
      </c>
      <c r="B77" s="2" t="s">
        <v>143</v>
      </c>
      <c r="C77" s="2" t="s">
        <v>5547</v>
      </c>
      <c r="D77" s="2" t="s">
        <v>5548</v>
      </c>
      <c r="E77" s="2" t="s">
        <v>5549</v>
      </c>
      <c r="F77" s="2" t="s">
        <v>5550</v>
      </c>
      <c r="G77" s="2" t="s">
        <v>1031</v>
      </c>
      <c r="H77" s="2" t="s">
        <v>4316</v>
      </c>
      <c r="I77" s="2" t="s">
        <v>5551</v>
      </c>
      <c r="J77" s="2" t="s">
        <v>5552</v>
      </c>
      <c r="K77" s="2" t="s">
        <v>5553</v>
      </c>
      <c r="L77" s="2" t="s">
        <v>5554</v>
      </c>
      <c r="M77" s="2" t="s">
        <v>5555</v>
      </c>
      <c r="N77" s="2" t="s">
        <v>5556</v>
      </c>
      <c r="O77" s="2" t="s">
        <v>5557</v>
      </c>
      <c r="P77" s="2" t="s">
        <v>1032</v>
      </c>
    </row>
    <row r="78" spans="1:16" x14ac:dyDescent="0.25">
      <c r="A78" s="2" t="s">
        <v>1113</v>
      </c>
      <c r="B78" s="2" t="s">
        <v>144</v>
      </c>
      <c r="C78" s="2" t="s">
        <v>5558</v>
      </c>
      <c r="D78" s="2" t="s">
        <v>4675</v>
      </c>
      <c r="E78" s="2" t="s">
        <v>5559</v>
      </c>
      <c r="F78" s="2" t="s">
        <v>5560</v>
      </c>
      <c r="G78" s="2" t="s">
        <v>4486</v>
      </c>
      <c r="H78" s="2" t="s">
        <v>1114</v>
      </c>
      <c r="I78" s="2" t="s">
        <v>4763</v>
      </c>
      <c r="J78" s="2" t="s">
        <v>5561</v>
      </c>
      <c r="K78" s="2" t="s">
        <v>5562</v>
      </c>
      <c r="L78" s="2" t="s">
        <v>5274</v>
      </c>
      <c r="M78" s="2" t="s">
        <v>5563</v>
      </c>
      <c r="N78" s="2" t="s">
        <v>5564</v>
      </c>
      <c r="O78" s="2" t="s">
        <v>5565</v>
      </c>
      <c r="P78" s="2" t="s">
        <v>1115</v>
      </c>
    </row>
    <row r="79" spans="1:16" x14ac:dyDescent="0.25">
      <c r="A79" s="2" t="s">
        <v>1156</v>
      </c>
      <c r="B79" s="2" t="s">
        <v>145</v>
      </c>
      <c r="C79" s="2" t="s">
        <v>5566</v>
      </c>
      <c r="D79" s="2" t="s">
        <v>5567</v>
      </c>
      <c r="E79" s="2" t="s">
        <v>5568</v>
      </c>
      <c r="F79" s="2" t="s">
        <v>5569</v>
      </c>
      <c r="G79" s="2" t="s">
        <v>957</v>
      </c>
      <c r="H79" s="2" t="s">
        <v>172</v>
      </c>
      <c r="I79" s="2" t="s">
        <v>2719</v>
      </c>
      <c r="J79" s="2" t="s">
        <v>5570</v>
      </c>
      <c r="K79" s="2" t="s">
        <v>5571</v>
      </c>
      <c r="L79" s="2" t="s">
        <v>4858</v>
      </c>
      <c r="M79" s="2" t="s">
        <v>5572</v>
      </c>
      <c r="N79" s="2" t="s">
        <v>5573</v>
      </c>
      <c r="O79" s="2" t="s">
        <v>5574</v>
      </c>
      <c r="P79" s="2" t="s">
        <v>1157</v>
      </c>
    </row>
    <row r="80" spans="1:16" x14ac:dyDescent="0.25">
      <c r="A80" s="2" t="s">
        <v>1097</v>
      </c>
      <c r="B80" s="2" t="s">
        <v>146</v>
      </c>
      <c r="C80" s="2" t="s">
        <v>5575</v>
      </c>
      <c r="D80" s="2" t="s">
        <v>5576</v>
      </c>
      <c r="E80" s="2" t="s">
        <v>5577</v>
      </c>
      <c r="F80" s="2" t="s">
        <v>5578</v>
      </c>
      <c r="G80" s="2" t="s">
        <v>5579</v>
      </c>
      <c r="H80" s="2" t="s">
        <v>5580</v>
      </c>
      <c r="I80" s="2" t="s">
        <v>2707</v>
      </c>
      <c r="J80" s="2" t="s">
        <v>5581</v>
      </c>
      <c r="K80" s="2" t="s">
        <v>2971</v>
      </c>
      <c r="L80" s="2" t="s">
        <v>4815</v>
      </c>
      <c r="M80" s="2" t="s">
        <v>5582</v>
      </c>
      <c r="N80" s="2" t="s">
        <v>5583</v>
      </c>
      <c r="O80" s="2" t="s">
        <v>5584</v>
      </c>
      <c r="P80" s="2" t="s">
        <v>4459</v>
      </c>
    </row>
    <row r="81" spans="1:16" x14ac:dyDescent="0.25">
      <c r="A81" s="2" t="s">
        <v>837</v>
      </c>
      <c r="B81" s="2" t="s">
        <v>147</v>
      </c>
      <c r="C81" s="2" t="s">
        <v>5585</v>
      </c>
      <c r="D81" s="2" t="s">
        <v>5586</v>
      </c>
      <c r="E81" s="2" t="s">
        <v>5587</v>
      </c>
      <c r="F81" s="2" t="s">
        <v>5588</v>
      </c>
      <c r="G81" s="2" t="s">
        <v>877</v>
      </c>
      <c r="H81" s="2" t="s">
        <v>878</v>
      </c>
      <c r="I81" s="2" t="s">
        <v>2658</v>
      </c>
      <c r="J81" s="2" t="s">
        <v>4685</v>
      </c>
      <c r="K81" s="2" t="s">
        <v>5589</v>
      </c>
      <c r="L81" s="2" t="s">
        <v>4858</v>
      </c>
      <c r="M81" s="2" t="s">
        <v>5590</v>
      </c>
      <c r="N81" s="2" t="s">
        <v>5591</v>
      </c>
      <c r="O81" s="2" t="s">
        <v>5592</v>
      </c>
      <c r="P81" s="2" t="s">
        <v>838</v>
      </c>
    </row>
    <row r="82" spans="1:16" x14ac:dyDescent="0.25">
      <c r="A82" s="2" t="s">
        <v>898</v>
      </c>
      <c r="B82" s="2" t="s">
        <v>148</v>
      </c>
      <c r="C82" s="2" t="s">
        <v>5593</v>
      </c>
      <c r="D82" s="2" t="s">
        <v>5594</v>
      </c>
      <c r="E82" s="2" t="s">
        <v>5595</v>
      </c>
      <c r="F82" s="2" t="s">
        <v>5596</v>
      </c>
      <c r="G82" s="2" t="s">
        <v>4485</v>
      </c>
      <c r="H82" s="2" t="s">
        <v>172</v>
      </c>
      <c r="I82" s="2" t="s">
        <v>5597</v>
      </c>
      <c r="J82" s="2" t="s">
        <v>5598</v>
      </c>
      <c r="K82" s="2" t="s">
        <v>4867</v>
      </c>
      <c r="L82" s="2" t="s">
        <v>5411</v>
      </c>
      <c r="M82" s="2" t="s">
        <v>5599</v>
      </c>
      <c r="N82" s="2" t="s">
        <v>5600</v>
      </c>
      <c r="O82" s="2" t="s">
        <v>5601</v>
      </c>
      <c r="P82" s="2" t="s">
        <v>899</v>
      </c>
    </row>
    <row r="83" spans="1:16" x14ac:dyDescent="0.25">
      <c r="A83" s="2" t="s">
        <v>2420</v>
      </c>
      <c r="B83" s="2" t="s">
        <v>149</v>
      </c>
      <c r="C83" s="2" t="s">
        <v>5602</v>
      </c>
      <c r="D83" s="2" t="s">
        <v>5603</v>
      </c>
      <c r="E83" s="2" t="s">
        <v>5604</v>
      </c>
      <c r="F83" s="2" t="s">
        <v>5605</v>
      </c>
      <c r="G83" s="2" t="s">
        <v>4488</v>
      </c>
      <c r="H83" s="2" t="s">
        <v>172</v>
      </c>
      <c r="I83" s="2" t="s">
        <v>2701</v>
      </c>
      <c r="J83" s="2" t="s">
        <v>5542</v>
      </c>
      <c r="K83" s="2" t="s">
        <v>4837</v>
      </c>
      <c r="L83" s="2" t="s">
        <v>5606</v>
      </c>
      <c r="M83" s="2" t="s">
        <v>5607</v>
      </c>
      <c r="N83" s="2" t="s">
        <v>5608</v>
      </c>
      <c r="O83" s="2" t="s">
        <v>5609</v>
      </c>
      <c r="P83" s="2" t="s">
        <v>2421</v>
      </c>
    </row>
    <row r="84" spans="1:16" x14ac:dyDescent="0.25">
      <c r="A84" s="2" t="s">
        <v>100</v>
      </c>
      <c r="B84" s="2" t="s">
        <v>150</v>
      </c>
      <c r="C84" s="2" t="s">
        <v>5610</v>
      </c>
      <c r="D84" s="2" t="s">
        <v>5611</v>
      </c>
      <c r="E84" s="2" t="s">
        <v>5612</v>
      </c>
      <c r="F84" s="2" t="s">
        <v>5613</v>
      </c>
      <c r="G84" s="2" t="s">
        <v>277</v>
      </c>
      <c r="H84" s="2" t="s">
        <v>277</v>
      </c>
      <c r="I84" s="2" t="s">
        <v>5614</v>
      </c>
      <c r="J84" s="2" t="s">
        <v>5615</v>
      </c>
      <c r="K84" s="2" t="s">
        <v>5616</v>
      </c>
      <c r="L84" s="2" t="s">
        <v>4826</v>
      </c>
      <c r="M84" s="2" t="s">
        <v>5617</v>
      </c>
      <c r="N84" s="2" t="s">
        <v>5618</v>
      </c>
      <c r="O84" s="2" t="s">
        <v>5619</v>
      </c>
      <c r="P84" s="2" t="s">
        <v>243</v>
      </c>
    </row>
    <row r="85" spans="1:16" x14ac:dyDescent="0.25">
      <c r="A85" s="2" t="s">
        <v>109</v>
      </c>
      <c r="B85" s="2" t="s">
        <v>151</v>
      </c>
      <c r="C85" s="2" t="s">
        <v>5620</v>
      </c>
      <c r="D85" s="2" t="s">
        <v>5621</v>
      </c>
      <c r="E85" s="2" t="s">
        <v>5622</v>
      </c>
      <c r="F85" s="2" t="s">
        <v>5623</v>
      </c>
      <c r="G85" s="2" t="s">
        <v>5624</v>
      </c>
      <c r="H85" s="2" t="s">
        <v>5625</v>
      </c>
      <c r="I85" s="2" t="s">
        <v>2933</v>
      </c>
      <c r="J85" s="2" t="s">
        <v>4766</v>
      </c>
      <c r="K85" s="2" t="s">
        <v>5626</v>
      </c>
      <c r="L85" s="2" t="s">
        <v>4890</v>
      </c>
      <c r="M85" s="2" t="s">
        <v>5627</v>
      </c>
      <c r="N85" s="2" t="s">
        <v>5628</v>
      </c>
      <c r="O85" s="2" t="s">
        <v>5629</v>
      </c>
      <c r="P85" s="2" t="s">
        <v>1160</v>
      </c>
    </row>
    <row r="86" spans="1:16" x14ac:dyDescent="0.25">
      <c r="A86" s="2" t="s">
        <v>80</v>
      </c>
      <c r="B86" s="2" t="s">
        <v>152</v>
      </c>
      <c r="C86" s="2" t="s">
        <v>5630</v>
      </c>
      <c r="D86" s="2" t="s">
        <v>5631</v>
      </c>
      <c r="E86" s="2" t="s">
        <v>5632</v>
      </c>
      <c r="F86" s="2" t="s">
        <v>5633</v>
      </c>
      <c r="G86" s="2" t="s">
        <v>894</v>
      </c>
      <c r="H86" s="2" t="s">
        <v>178</v>
      </c>
      <c r="I86" s="2" t="s">
        <v>5634</v>
      </c>
      <c r="J86" s="2" t="s">
        <v>5635</v>
      </c>
      <c r="K86" s="2" t="s">
        <v>5636</v>
      </c>
      <c r="L86" s="2" t="s">
        <v>4980</v>
      </c>
      <c r="M86" s="2" t="s">
        <v>5637</v>
      </c>
      <c r="N86" s="2" t="s">
        <v>5638</v>
      </c>
      <c r="O86" s="2" t="s">
        <v>5639</v>
      </c>
      <c r="P86" s="2" t="s">
        <v>233</v>
      </c>
    </row>
    <row r="87" spans="1:16" x14ac:dyDescent="0.25">
      <c r="A87" s="2" t="s">
        <v>1150</v>
      </c>
      <c r="B87" s="2" t="s">
        <v>153</v>
      </c>
      <c r="C87" s="2" t="s">
        <v>5640</v>
      </c>
      <c r="D87" s="2" t="s">
        <v>5641</v>
      </c>
      <c r="E87" s="2" t="s">
        <v>5642</v>
      </c>
      <c r="F87" s="2" t="s">
        <v>5643</v>
      </c>
      <c r="G87" s="2" t="s">
        <v>5644</v>
      </c>
      <c r="H87" s="2" t="s">
        <v>5644</v>
      </c>
      <c r="I87" s="2" t="s">
        <v>5645</v>
      </c>
      <c r="J87" s="2" t="s">
        <v>5646</v>
      </c>
      <c r="K87" s="2" t="s">
        <v>5647</v>
      </c>
      <c r="L87" s="2" t="s">
        <v>4880</v>
      </c>
      <c r="M87" s="2" t="s">
        <v>5648</v>
      </c>
      <c r="N87" s="2" t="s">
        <v>5649</v>
      </c>
      <c r="O87" s="2" t="s">
        <v>5650</v>
      </c>
      <c r="P87" s="2" t="s">
        <v>4489</v>
      </c>
    </row>
    <row r="88" spans="1:16" x14ac:dyDescent="0.25">
      <c r="A88" s="2" t="s">
        <v>94</v>
      </c>
      <c r="B88" s="2" t="s">
        <v>154</v>
      </c>
      <c r="C88" s="2" t="s">
        <v>5651</v>
      </c>
      <c r="D88" s="2" t="s">
        <v>5652</v>
      </c>
      <c r="E88" s="2" t="s">
        <v>5653</v>
      </c>
      <c r="F88" s="2" t="s">
        <v>5654</v>
      </c>
      <c r="G88" s="2" t="s">
        <v>4457</v>
      </c>
      <c r="H88" s="2" t="s">
        <v>4457</v>
      </c>
      <c r="I88" s="2" t="s">
        <v>5655</v>
      </c>
      <c r="J88" s="2" t="s">
        <v>5656</v>
      </c>
      <c r="K88" s="2" t="s">
        <v>5657</v>
      </c>
      <c r="L88" s="2" t="s">
        <v>4880</v>
      </c>
      <c r="M88" s="2" t="s">
        <v>5658</v>
      </c>
      <c r="N88" s="2" t="s">
        <v>5659</v>
      </c>
      <c r="O88" s="2" t="s">
        <v>5660</v>
      </c>
      <c r="P88" s="2" t="s">
        <v>4458</v>
      </c>
    </row>
    <row r="89" spans="1:16" x14ac:dyDescent="0.25">
      <c r="A89" s="2" t="s">
        <v>1158</v>
      </c>
      <c r="B89" s="2" t="s">
        <v>155</v>
      </c>
      <c r="C89" s="2" t="s">
        <v>5661</v>
      </c>
      <c r="D89" s="2" t="s">
        <v>5662</v>
      </c>
      <c r="E89" s="2" t="s">
        <v>5663</v>
      </c>
      <c r="F89" s="2" t="s">
        <v>5664</v>
      </c>
      <c r="G89" s="2" t="s">
        <v>5665</v>
      </c>
      <c r="H89" s="2" t="s">
        <v>5666</v>
      </c>
      <c r="I89" s="2" t="s">
        <v>5667</v>
      </c>
      <c r="J89" s="2" t="s">
        <v>4703</v>
      </c>
      <c r="K89" s="2" t="s">
        <v>5668</v>
      </c>
      <c r="L89" s="2" t="s">
        <v>4949</v>
      </c>
      <c r="M89" s="2" t="s">
        <v>5669</v>
      </c>
      <c r="N89" s="2" t="s">
        <v>5670</v>
      </c>
      <c r="O89" s="2" t="s">
        <v>5671</v>
      </c>
      <c r="P89" s="2" t="s">
        <v>1159</v>
      </c>
    </row>
    <row r="90" spans="1:16" x14ac:dyDescent="0.25">
      <c r="A90" s="2" t="s">
        <v>84</v>
      </c>
      <c r="B90" s="2" t="s">
        <v>156</v>
      </c>
      <c r="C90" s="2" t="s">
        <v>5672</v>
      </c>
      <c r="D90" s="2" t="s">
        <v>5673</v>
      </c>
      <c r="E90" s="2" t="s">
        <v>5674</v>
      </c>
      <c r="F90" s="2" t="s">
        <v>5675</v>
      </c>
      <c r="G90" s="2" t="s">
        <v>1120</v>
      </c>
      <c r="H90" s="2" t="s">
        <v>1121</v>
      </c>
      <c r="I90" s="2" t="s">
        <v>5676</v>
      </c>
      <c r="J90" s="2" t="s">
        <v>5677</v>
      </c>
      <c r="K90" s="2" t="s">
        <v>5678</v>
      </c>
      <c r="L90" s="2" t="s">
        <v>4890</v>
      </c>
      <c r="M90" s="2" t="s">
        <v>5679</v>
      </c>
      <c r="N90" s="2" t="s">
        <v>5680</v>
      </c>
      <c r="O90" s="2" t="s">
        <v>5681</v>
      </c>
      <c r="P90" s="2" t="s">
        <v>1122</v>
      </c>
    </row>
    <row r="91" spans="1:16" x14ac:dyDescent="0.25">
      <c r="A91" s="2" t="s">
        <v>1116</v>
      </c>
      <c r="B91" s="2" t="s">
        <v>157</v>
      </c>
      <c r="C91" s="2" t="s">
        <v>5682</v>
      </c>
      <c r="D91" s="2" t="s">
        <v>5683</v>
      </c>
      <c r="E91" s="2" t="s">
        <v>5684</v>
      </c>
      <c r="F91" s="2" t="s">
        <v>5685</v>
      </c>
      <c r="G91" s="2" t="s">
        <v>4490</v>
      </c>
      <c r="H91" s="2" t="s">
        <v>4490</v>
      </c>
      <c r="I91" s="2" t="s">
        <v>2819</v>
      </c>
      <c r="J91" s="2" t="s">
        <v>5686</v>
      </c>
      <c r="K91" s="2" t="s">
        <v>5687</v>
      </c>
      <c r="L91" s="2" t="s">
        <v>4815</v>
      </c>
      <c r="M91" s="2" t="s">
        <v>5688</v>
      </c>
      <c r="N91" s="2" t="s">
        <v>5689</v>
      </c>
      <c r="O91" s="2" t="s">
        <v>5690</v>
      </c>
      <c r="P91" s="2" t="s">
        <v>1117</v>
      </c>
    </row>
    <row r="92" spans="1:16" x14ac:dyDescent="0.25">
      <c r="A92" s="2" t="s">
        <v>1142</v>
      </c>
      <c r="B92" s="2" t="s">
        <v>158</v>
      </c>
      <c r="C92" s="2" t="s">
        <v>5691</v>
      </c>
      <c r="D92" s="2" t="s">
        <v>5692</v>
      </c>
      <c r="E92" s="2" t="s">
        <v>5693</v>
      </c>
      <c r="F92" s="2" t="s">
        <v>5694</v>
      </c>
      <c r="G92" s="2" t="s">
        <v>4492</v>
      </c>
      <c r="H92" s="2" t="s">
        <v>4493</v>
      </c>
      <c r="I92" s="2" t="s">
        <v>5541</v>
      </c>
      <c r="J92" s="2" t="s">
        <v>5695</v>
      </c>
      <c r="K92" s="2" t="s">
        <v>5696</v>
      </c>
      <c r="L92" s="2" t="s">
        <v>5554</v>
      </c>
      <c r="M92" s="2" t="s">
        <v>5697</v>
      </c>
      <c r="N92" s="2" t="s">
        <v>5698</v>
      </c>
      <c r="O92" s="2" t="s">
        <v>5699</v>
      </c>
      <c r="P92" s="2" t="s">
        <v>4494</v>
      </c>
    </row>
    <row r="93" spans="1:16" x14ac:dyDescent="0.25">
      <c r="A93" s="2" t="s">
        <v>997</v>
      </c>
      <c r="B93" s="2" t="s">
        <v>159</v>
      </c>
      <c r="C93" s="2" t="s">
        <v>5700</v>
      </c>
      <c r="D93" s="2" t="s">
        <v>5701</v>
      </c>
      <c r="E93" s="2" t="s">
        <v>5702</v>
      </c>
      <c r="F93" s="2" t="s">
        <v>5703</v>
      </c>
      <c r="G93" s="2" t="s">
        <v>4491</v>
      </c>
      <c r="H93" s="2" t="s">
        <v>998</v>
      </c>
      <c r="I93" s="2" t="s">
        <v>5704</v>
      </c>
      <c r="J93" s="2" t="s">
        <v>5705</v>
      </c>
      <c r="K93" s="2" t="s">
        <v>5706</v>
      </c>
      <c r="L93" s="2" t="s">
        <v>5025</v>
      </c>
      <c r="M93" s="2" t="s">
        <v>5707</v>
      </c>
      <c r="N93" s="2" t="s">
        <v>5708</v>
      </c>
      <c r="O93" s="2" t="s">
        <v>5709</v>
      </c>
      <c r="P93" s="2" t="s">
        <v>999</v>
      </c>
    </row>
    <row r="94" spans="1:16" x14ac:dyDescent="0.25">
      <c r="A94" s="2" t="s">
        <v>1075</v>
      </c>
      <c r="B94" s="2" t="s">
        <v>160</v>
      </c>
      <c r="C94" s="2" t="s">
        <v>5710</v>
      </c>
      <c r="D94" s="2" t="s">
        <v>5711</v>
      </c>
      <c r="E94" s="2" t="s">
        <v>5712</v>
      </c>
      <c r="F94" s="2" t="s">
        <v>5713</v>
      </c>
      <c r="G94" s="2" t="s">
        <v>1076</v>
      </c>
      <c r="H94" s="2" t="s">
        <v>849</v>
      </c>
      <c r="I94" s="2" t="s">
        <v>5714</v>
      </c>
      <c r="J94" s="2" t="s">
        <v>5715</v>
      </c>
      <c r="K94" s="2" t="s">
        <v>5716</v>
      </c>
      <c r="L94" s="2" t="s">
        <v>4815</v>
      </c>
      <c r="M94" s="2" t="s">
        <v>5717</v>
      </c>
      <c r="N94" s="2" t="s">
        <v>5718</v>
      </c>
      <c r="O94" s="2" t="s">
        <v>5719</v>
      </c>
      <c r="P94" s="2" t="s">
        <v>1077</v>
      </c>
    </row>
    <row r="95" spans="1:16" x14ac:dyDescent="0.25">
      <c r="A95" s="2" t="s">
        <v>64</v>
      </c>
      <c r="B95" s="2" t="s">
        <v>161</v>
      </c>
      <c r="C95" s="2" t="s">
        <v>5720</v>
      </c>
      <c r="D95" s="2" t="s">
        <v>5721</v>
      </c>
      <c r="E95" s="2" t="s">
        <v>5722</v>
      </c>
      <c r="F95" s="2" t="s">
        <v>5723</v>
      </c>
      <c r="G95" s="2" t="s">
        <v>4495</v>
      </c>
      <c r="H95" s="2" t="s">
        <v>4495</v>
      </c>
      <c r="I95" s="2" t="s">
        <v>5724</v>
      </c>
      <c r="J95" s="2" t="s">
        <v>5725</v>
      </c>
      <c r="K95" s="2" t="s">
        <v>5726</v>
      </c>
      <c r="L95" s="2" t="s">
        <v>4869</v>
      </c>
      <c r="M95" s="2" t="s">
        <v>5727</v>
      </c>
      <c r="N95" s="2" t="s">
        <v>5728</v>
      </c>
      <c r="O95" s="2" t="s">
        <v>5729</v>
      </c>
      <c r="P95" s="2" t="s">
        <v>4496</v>
      </c>
    </row>
    <row r="96" spans="1:16" x14ac:dyDescent="0.25">
      <c r="A96" s="2" t="s">
        <v>1068</v>
      </c>
      <c r="B96" s="2" t="s">
        <v>162</v>
      </c>
      <c r="C96" s="2" t="s">
        <v>5730</v>
      </c>
      <c r="D96" s="2" t="s">
        <v>5731</v>
      </c>
      <c r="E96" s="2" t="s">
        <v>5732</v>
      </c>
      <c r="F96" s="2" t="s">
        <v>5733</v>
      </c>
      <c r="G96" s="2" t="s">
        <v>1069</v>
      </c>
      <c r="H96" s="2" t="s">
        <v>1070</v>
      </c>
      <c r="I96" s="2" t="s">
        <v>5734</v>
      </c>
      <c r="J96" s="2" t="s">
        <v>5735</v>
      </c>
      <c r="K96" s="2" t="s">
        <v>5736</v>
      </c>
      <c r="L96" s="2" t="s">
        <v>5025</v>
      </c>
      <c r="M96" s="2" t="s">
        <v>5737</v>
      </c>
      <c r="N96" s="2" t="s">
        <v>5738</v>
      </c>
      <c r="O96" s="2" t="s">
        <v>5739</v>
      </c>
      <c r="P96" s="2" t="s">
        <v>1071</v>
      </c>
    </row>
    <row r="97" spans="1:34" x14ac:dyDescent="0.25">
      <c r="A97" s="2" t="s">
        <v>1123</v>
      </c>
      <c r="B97" s="2" t="s">
        <v>163</v>
      </c>
      <c r="C97" s="2" t="s">
        <v>5740</v>
      </c>
      <c r="D97" s="2" t="s">
        <v>5741</v>
      </c>
      <c r="E97" s="2" t="s">
        <v>5742</v>
      </c>
      <c r="F97" s="2" t="s">
        <v>5743</v>
      </c>
      <c r="G97" s="2" t="s">
        <v>1124</v>
      </c>
      <c r="H97" s="2" t="s">
        <v>1125</v>
      </c>
      <c r="I97" s="2" t="s">
        <v>5744</v>
      </c>
      <c r="J97" s="2" t="s">
        <v>5745</v>
      </c>
      <c r="K97" s="2" t="s">
        <v>5746</v>
      </c>
      <c r="L97" s="2" t="s">
        <v>4815</v>
      </c>
      <c r="M97" s="2" t="s">
        <v>5747</v>
      </c>
      <c r="N97" s="2" t="s">
        <v>5748</v>
      </c>
      <c r="O97" s="2" t="s">
        <v>5749</v>
      </c>
      <c r="P97" s="2" t="s">
        <v>1126</v>
      </c>
    </row>
    <row r="98" spans="1:34" x14ac:dyDescent="0.25">
      <c r="A98" s="2" t="s">
        <v>1110</v>
      </c>
      <c r="B98" s="2" t="s">
        <v>164</v>
      </c>
      <c r="C98" s="2" t="s">
        <v>5750</v>
      </c>
      <c r="D98" s="2" t="s">
        <v>5751</v>
      </c>
      <c r="E98" s="2" t="s">
        <v>5752</v>
      </c>
      <c r="F98" s="2" t="s">
        <v>5753</v>
      </c>
      <c r="G98" s="2" t="s">
        <v>5754</v>
      </c>
      <c r="H98" s="2" t="s">
        <v>5755</v>
      </c>
      <c r="I98" s="2" t="s">
        <v>5756</v>
      </c>
      <c r="J98" s="2" t="s">
        <v>5757</v>
      </c>
      <c r="K98" s="2" t="s">
        <v>5758</v>
      </c>
      <c r="L98" s="2" t="s">
        <v>5193</v>
      </c>
      <c r="M98" s="2" t="s">
        <v>5759</v>
      </c>
      <c r="N98" s="2" t="s">
        <v>5760</v>
      </c>
      <c r="O98" s="2" t="s">
        <v>5761</v>
      </c>
      <c r="P98" s="2" t="s">
        <v>1111</v>
      </c>
    </row>
    <row r="99" spans="1:34" x14ac:dyDescent="0.25">
      <c r="A99" s="2" t="s">
        <v>2127</v>
      </c>
      <c r="B99" s="2" t="s">
        <v>165</v>
      </c>
      <c r="C99" s="2" t="s">
        <v>5762</v>
      </c>
      <c r="D99" s="2" t="s">
        <v>5763</v>
      </c>
      <c r="E99" s="2" t="s">
        <v>5764</v>
      </c>
      <c r="F99" s="2" t="s">
        <v>5765</v>
      </c>
      <c r="G99" s="2" t="s">
        <v>4500</v>
      </c>
      <c r="H99" s="2" t="s">
        <v>172</v>
      </c>
      <c r="I99" s="2" t="s">
        <v>5766</v>
      </c>
      <c r="J99" s="2" t="s">
        <v>5767</v>
      </c>
      <c r="K99" s="2" t="s">
        <v>5768</v>
      </c>
      <c r="L99" s="2" t="s">
        <v>5274</v>
      </c>
      <c r="M99" s="2" t="s">
        <v>5769</v>
      </c>
      <c r="N99" s="2" t="s">
        <v>5770</v>
      </c>
      <c r="O99" s="2" t="s">
        <v>5771</v>
      </c>
      <c r="P99" s="2" t="s">
        <v>2128</v>
      </c>
    </row>
    <row r="100" spans="1:34" x14ac:dyDescent="0.25">
      <c r="A100" s="2" t="s">
        <v>890</v>
      </c>
      <c r="B100" s="2" t="s">
        <v>166</v>
      </c>
      <c r="C100" s="2" t="s">
        <v>5772</v>
      </c>
      <c r="D100" s="2" t="s">
        <v>5773</v>
      </c>
      <c r="E100" s="2" t="s">
        <v>5774</v>
      </c>
      <c r="F100" s="2" t="s">
        <v>5775</v>
      </c>
      <c r="G100" s="2" t="s">
        <v>4497</v>
      </c>
      <c r="H100" s="2" t="s">
        <v>4498</v>
      </c>
      <c r="I100" s="2" t="s">
        <v>4762</v>
      </c>
      <c r="J100" s="2" t="s">
        <v>5776</v>
      </c>
      <c r="K100" s="2" t="s">
        <v>5777</v>
      </c>
      <c r="L100" s="2" t="s">
        <v>4890</v>
      </c>
      <c r="M100" s="2" t="s">
        <v>5778</v>
      </c>
      <c r="N100" s="2" t="s">
        <v>5779</v>
      </c>
      <c r="O100" s="2" t="s">
        <v>5780</v>
      </c>
      <c r="P100" s="2" t="s">
        <v>4499</v>
      </c>
    </row>
    <row r="101" spans="1:34" x14ac:dyDescent="0.25">
      <c r="A101" s="2" t="s">
        <v>1086</v>
      </c>
      <c r="B101" s="2" t="s">
        <v>167</v>
      </c>
      <c r="C101" s="2" t="s">
        <v>5781</v>
      </c>
      <c r="D101" s="2" t="s">
        <v>5782</v>
      </c>
      <c r="E101" s="2" t="s">
        <v>5783</v>
      </c>
      <c r="F101" s="2" t="s">
        <v>5784</v>
      </c>
      <c r="G101" s="2" t="s">
        <v>5785</v>
      </c>
      <c r="H101" s="2" t="s">
        <v>5785</v>
      </c>
      <c r="I101" s="2" t="s">
        <v>5786</v>
      </c>
      <c r="J101" s="2" t="s">
        <v>4692</v>
      </c>
      <c r="K101" s="2" t="s">
        <v>5787</v>
      </c>
      <c r="L101" s="2" t="s">
        <v>4923</v>
      </c>
      <c r="M101" s="2" t="s">
        <v>5788</v>
      </c>
      <c r="N101" s="2" t="s">
        <v>5789</v>
      </c>
      <c r="O101" s="2" t="s">
        <v>5790</v>
      </c>
      <c r="P101" s="2" t="s">
        <v>4545</v>
      </c>
    </row>
    <row r="102" spans="1:34" x14ac:dyDescent="0.25"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1"/>
    </row>
    <row r="103" spans="1:34" x14ac:dyDescent="0.25"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 x14ac:dyDescent="0.25"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 x14ac:dyDescent="0.25"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 x14ac:dyDescent="0.25"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</row>
    <row r="107" spans="1:34" x14ac:dyDescent="0.25"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 x14ac:dyDescent="0.25"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</row>
    <row r="109" spans="1:34" x14ac:dyDescent="0.25"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</row>
    <row r="110" spans="1:34" x14ac:dyDescent="0.25"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</row>
    <row r="111" spans="1:34" x14ac:dyDescent="0.25"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</row>
    <row r="112" spans="1:34" x14ac:dyDescent="0.25"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</row>
    <row r="113" spans="18:34" x14ac:dyDescent="0.25"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</row>
    <row r="114" spans="18:34" x14ac:dyDescent="0.25"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</row>
    <row r="115" spans="18:34" x14ac:dyDescent="0.25"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</row>
    <row r="116" spans="18:34" x14ac:dyDescent="0.25"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</row>
    <row r="117" spans="18:34" x14ac:dyDescent="0.25"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</row>
    <row r="118" spans="18:34" x14ac:dyDescent="0.25"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</row>
    <row r="119" spans="18:34" x14ac:dyDescent="0.25"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</row>
    <row r="120" spans="18:34" x14ac:dyDescent="0.25"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</row>
    <row r="121" spans="18:34" x14ac:dyDescent="0.25"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</row>
    <row r="122" spans="18:34" x14ac:dyDescent="0.25"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</row>
    <row r="123" spans="18:34" x14ac:dyDescent="0.25"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</row>
    <row r="124" spans="18:34" x14ac:dyDescent="0.25"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</row>
    <row r="125" spans="18:34" x14ac:dyDescent="0.25"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</row>
    <row r="126" spans="18:34" x14ac:dyDescent="0.25"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</row>
    <row r="127" spans="18:34" x14ac:dyDescent="0.25"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</row>
    <row r="128" spans="18:34" x14ac:dyDescent="0.25"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</row>
    <row r="129" spans="18:34" x14ac:dyDescent="0.25"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</row>
    <row r="130" spans="18:34" x14ac:dyDescent="0.25"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</row>
    <row r="131" spans="18:34" x14ac:dyDescent="0.25"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</row>
    <row r="132" spans="18:34" x14ac:dyDescent="0.25"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</row>
    <row r="133" spans="18:34" x14ac:dyDescent="0.25"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</row>
    <row r="134" spans="18:34" x14ac:dyDescent="0.25"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</row>
    <row r="135" spans="18:34" x14ac:dyDescent="0.25"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</row>
    <row r="136" spans="18:34" x14ac:dyDescent="0.25"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</row>
    <row r="137" spans="18:34" x14ac:dyDescent="0.25"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</row>
    <row r="138" spans="18:34" x14ac:dyDescent="0.25"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</row>
    <row r="139" spans="18:34" x14ac:dyDescent="0.25"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</row>
    <row r="140" spans="18:34" x14ac:dyDescent="0.25"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</row>
    <row r="141" spans="18:34" x14ac:dyDescent="0.25"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</row>
    <row r="142" spans="18:34" x14ac:dyDescent="0.25"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</row>
    <row r="143" spans="18:34" x14ac:dyDescent="0.25"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</row>
    <row r="144" spans="18:34" x14ac:dyDescent="0.25"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</row>
    <row r="145" spans="18:34" x14ac:dyDescent="0.25"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</row>
    <row r="146" spans="18:34" x14ac:dyDescent="0.25"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</row>
    <row r="147" spans="18:34" x14ac:dyDescent="0.25"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</row>
    <row r="148" spans="18:34" x14ac:dyDescent="0.25"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</row>
    <row r="149" spans="18:34" x14ac:dyDescent="0.25"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</row>
    <row r="150" spans="18:34" x14ac:dyDescent="0.25"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</row>
    <row r="151" spans="18:34" x14ac:dyDescent="0.25"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</row>
    <row r="152" spans="18:34" x14ac:dyDescent="0.25"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</row>
    <row r="153" spans="18:34" x14ac:dyDescent="0.25"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</row>
    <row r="154" spans="18:34" x14ac:dyDescent="0.25"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</row>
    <row r="155" spans="18:34" x14ac:dyDescent="0.25"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</row>
    <row r="156" spans="18:34" x14ac:dyDescent="0.25"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</row>
    <row r="157" spans="18:34" x14ac:dyDescent="0.25"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</row>
    <row r="158" spans="18:34" x14ac:dyDescent="0.25"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</row>
    <row r="159" spans="18:34" x14ac:dyDescent="0.25"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</row>
    <row r="160" spans="18:34" x14ac:dyDescent="0.25"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</row>
    <row r="161" spans="18:34" x14ac:dyDescent="0.25"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</row>
    <row r="162" spans="18:34" x14ac:dyDescent="0.25"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</row>
    <row r="163" spans="18:34" x14ac:dyDescent="0.25"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</row>
    <row r="164" spans="18:34" x14ac:dyDescent="0.25"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</row>
    <row r="165" spans="18:34" x14ac:dyDescent="0.25"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</row>
    <row r="166" spans="18:34" x14ac:dyDescent="0.25"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</row>
    <row r="167" spans="18:34" x14ac:dyDescent="0.25"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</row>
    <row r="168" spans="18:34" x14ac:dyDescent="0.25"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</row>
    <row r="169" spans="18:34" x14ac:dyDescent="0.25"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</row>
    <row r="170" spans="18:34" x14ac:dyDescent="0.25"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</row>
    <row r="171" spans="18:34" x14ac:dyDescent="0.25"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</row>
    <row r="172" spans="18:34" x14ac:dyDescent="0.25"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</row>
    <row r="173" spans="18:34" x14ac:dyDescent="0.25"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</row>
    <row r="174" spans="18:34" x14ac:dyDescent="0.25"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</row>
    <row r="175" spans="18:34" x14ac:dyDescent="0.25"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</row>
    <row r="176" spans="18:34" x14ac:dyDescent="0.25"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</row>
    <row r="177" spans="18:34" x14ac:dyDescent="0.25"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</row>
    <row r="178" spans="18:34" x14ac:dyDescent="0.25"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</row>
    <row r="179" spans="18:34" x14ac:dyDescent="0.25"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</row>
    <row r="180" spans="18:34" x14ac:dyDescent="0.25"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</row>
    <row r="181" spans="18:34" x14ac:dyDescent="0.25"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</row>
    <row r="182" spans="18:34" x14ac:dyDescent="0.25"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</row>
    <row r="183" spans="18:34" x14ac:dyDescent="0.25"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</row>
    <row r="184" spans="18:34" x14ac:dyDescent="0.25"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</row>
    <row r="185" spans="18:34" x14ac:dyDescent="0.25"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</row>
    <row r="186" spans="18:34" x14ac:dyDescent="0.25"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</row>
    <row r="187" spans="18:34" x14ac:dyDescent="0.25"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</row>
    <row r="188" spans="18:34" x14ac:dyDescent="0.25"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</row>
    <row r="189" spans="18:34" x14ac:dyDescent="0.25"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</row>
    <row r="190" spans="18:34" x14ac:dyDescent="0.25"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</row>
    <row r="191" spans="18:34" x14ac:dyDescent="0.25"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</row>
    <row r="192" spans="18:34" x14ac:dyDescent="0.25"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</row>
    <row r="193" spans="18:34" x14ac:dyDescent="0.25"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</row>
    <row r="194" spans="18:34" x14ac:dyDescent="0.25"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</row>
    <row r="195" spans="18:34" x14ac:dyDescent="0.25"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</row>
    <row r="196" spans="18:34" x14ac:dyDescent="0.25"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</row>
    <row r="197" spans="18:34" x14ac:dyDescent="0.25"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</row>
    <row r="198" spans="18:34" x14ac:dyDescent="0.25"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</row>
    <row r="199" spans="18:34" x14ac:dyDescent="0.25"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</row>
    <row r="200" spans="18:34" x14ac:dyDescent="0.25"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</row>
    <row r="201" spans="18:34" x14ac:dyDescent="0.25"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</row>
    <row r="202" spans="18:34" x14ac:dyDescent="0.25"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</row>
    <row r="203" spans="18:34" x14ac:dyDescent="0.25"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</row>
    <row r="204" spans="18:34" x14ac:dyDescent="0.25"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</row>
    <row r="205" spans="18:34" x14ac:dyDescent="0.25"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</row>
    <row r="206" spans="18:34" x14ac:dyDescent="0.25"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</row>
    <row r="207" spans="18:34" x14ac:dyDescent="0.25"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</row>
    <row r="208" spans="18:34" x14ac:dyDescent="0.25"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</row>
    <row r="209" spans="18:34" x14ac:dyDescent="0.25"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</row>
    <row r="210" spans="18:34" x14ac:dyDescent="0.25"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</row>
    <row r="211" spans="18:34" x14ac:dyDescent="0.25"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</row>
    <row r="212" spans="18:34" x14ac:dyDescent="0.25"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</row>
    <row r="213" spans="18:34" x14ac:dyDescent="0.25"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</row>
    <row r="214" spans="18:34" x14ac:dyDescent="0.25"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</row>
    <row r="215" spans="18:34" x14ac:dyDescent="0.25"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</row>
    <row r="216" spans="18:34" x14ac:dyDescent="0.25"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</row>
    <row r="217" spans="18:34" x14ac:dyDescent="0.25"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</row>
    <row r="218" spans="18:34" x14ac:dyDescent="0.25"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</row>
    <row r="219" spans="18:34" x14ac:dyDescent="0.25"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</row>
    <row r="220" spans="18:34" x14ac:dyDescent="0.25"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</row>
    <row r="221" spans="18:34" x14ac:dyDescent="0.25"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</row>
    <row r="222" spans="18:34" x14ac:dyDescent="0.25"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</row>
    <row r="223" spans="18:34" x14ac:dyDescent="0.25"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</row>
    <row r="224" spans="18:34" x14ac:dyDescent="0.25"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</row>
    <row r="225" spans="18:34" x14ac:dyDescent="0.25"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</row>
    <row r="226" spans="18:34" x14ac:dyDescent="0.25"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</row>
    <row r="227" spans="18:34" x14ac:dyDescent="0.25"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</row>
    <row r="228" spans="18:34" x14ac:dyDescent="0.25"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</row>
    <row r="229" spans="18:34" x14ac:dyDescent="0.25"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</row>
    <row r="230" spans="18:34" x14ac:dyDescent="0.25"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</row>
    <row r="231" spans="18:34" x14ac:dyDescent="0.25"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</row>
    <row r="232" spans="18:34" x14ac:dyDescent="0.25"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</row>
    <row r="233" spans="18:34" x14ac:dyDescent="0.25"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</row>
    <row r="234" spans="18:34" x14ac:dyDescent="0.25"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</row>
    <row r="235" spans="18:34" x14ac:dyDescent="0.25"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</row>
    <row r="236" spans="18:34" x14ac:dyDescent="0.25"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</row>
    <row r="237" spans="18:34" x14ac:dyDescent="0.25"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</row>
    <row r="238" spans="18:34" x14ac:dyDescent="0.25"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</row>
    <row r="239" spans="18:34" x14ac:dyDescent="0.25"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</row>
    <row r="240" spans="18:34" x14ac:dyDescent="0.25"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</row>
    <row r="241" spans="18:34" x14ac:dyDescent="0.25"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</row>
    <row r="242" spans="18:34" x14ac:dyDescent="0.25"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</row>
    <row r="243" spans="18:34" x14ac:dyDescent="0.25"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</row>
    <row r="244" spans="18:34" x14ac:dyDescent="0.25"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</row>
    <row r="245" spans="18:34" x14ac:dyDescent="0.25"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</row>
    <row r="246" spans="18:34" x14ac:dyDescent="0.25"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</row>
    <row r="247" spans="18:34" x14ac:dyDescent="0.25"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</row>
    <row r="248" spans="18:34" x14ac:dyDescent="0.25"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</row>
    <row r="249" spans="18:34" x14ac:dyDescent="0.25"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</row>
    <row r="250" spans="18:34" x14ac:dyDescent="0.25"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</row>
    <row r="251" spans="18:34" x14ac:dyDescent="0.25"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</row>
    <row r="252" spans="18:34" x14ac:dyDescent="0.25"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</row>
    <row r="253" spans="18:34" x14ac:dyDescent="0.25"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</row>
    <row r="254" spans="18:34" x14ac:dyDescent="0.25"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</row>
    <row r="255" spans="18:34" x14ac:dyDescent="0.25"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</row>
    <row r="256" spans="18:34" x14ac:dyDescent="0.25"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</row>
    <row r="257" spans="18:34" x14ac:dyDescent="0.25"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</row>
    <row r="258" spans="18:34" x14ac:dyDescent="0.25"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</row>
    <row r="259" spans="18:34" x14ac:dyDescent="0.25"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</row>
    <row r="260" spans="18:34" x14ac:dyDescent="0.25"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</row>
    <row r="261" spans="18:34" x14ac:dyDescent="0.25"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</row>
    <row r="262" spans="18:34" x14ac:dyDescent="0.25"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</row>
    <row r="263" spans="18:34" x14ac:dyDescent="0.25"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</row>
    <row r="264" spans="18:34" x14ac:dyDescent="0.25"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</row>
    <row r="265" spans="18:34" x14ac:dyDescent="0.25"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</row>
    <row r="266" spans="18:34" x14ac:dyDescent="0.25"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</row>
    <row r="267" spans="18:34" x14ac:dyDescent="0.25"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</row>
    <row r="268" spans="18:34" x14ac:dyDescent="0.25"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</row>
    <row r="269" spans="18:34" x14ac:dyDescent="0.25"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</row>
    <row r="270" spans="18:34" x14ac:dyDescent="0.25"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</row>
    <row r="271" spans="18:34" x14ac:dyDescent="0.25"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</row>
    <row r="272" spans="18:34" x14ac:dyDescent="0.25"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</row>
    <row r="273" spans="18:34" x14ac:dyDescent="0.25"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</row>
    <row r="274" spans="18:34" x14ac:dyDescent="0.25"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</row>
    <row r="275" spans="18:34" x14ac:dyDescent="0.25"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</row>
    <row r="276" spans="18:34" x14ac:dyDescent="0.25"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</row>
    <row r="277" spans="18:34" x14ac:dyDescent="0.25"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</row>
    <row r="278" spans="18:34" x14ac:dyDescent="0.25"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</row>
    <row r="279" spans="18:34" x14ac:dyDescent="0.25"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</row>
    <row r="280" spans="18:34" x14ac:dyDescent="0.25"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</row>
    <row r="281" spans="18:34" x14ac:dyDescent="0.25"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</row>
    <row r="282" spans="18:34" x14ac:dyDescent="0.25"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</row>
    <row r="283" spans="18:34" x14ac:dyDescent="0.25"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</row>
    <row r="284" spans="18:34" x14ac:dyDescent="0.25"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</row>
    <row r="285" spans="18:34" x14ac:dyDescent="0.25"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</row>
    <row r="286" spans="18:34" x14ac:dyDescent="0.25"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</row>
    <row r="287" spans="18:34" x14ac:dyDescent="0.25"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</row>
    <row r="288" spans="18:34" x14ac:dyDescent="0.25"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</row>
    <row r="289" spans="18:34" x14ac:dyDescent="0.25"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</row>
    <row r="290" spans="18:34" x14ac:dyDescent="0.25"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</row>
    <row r="291" spans="18:34" x14ac:dyDescent="0.25"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</row>
    <row r="292" spans="18:34" x14ac:dyDescent="0.25"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</row>
    <row r="293" spans="18:34" x14ac:dyDescent="0.25"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</row>
    <row r="294" spans="18:34" x14ac:dyDescent="0.25"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</row>
    <row r="295" spans="18:34" x14ac:dyDescent="0.25"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</row>
    <row r="296" spans="18:34" x14ac:dyDescent="0.25"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</row>
    <row r="297" spans="18:34" x14ac:dyDescent="0.25"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</row>
    <row r="298" spans="18:34" x14ac:dyDescent="0.25"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</row>
    <row r="299" spans="18:34" x14ac:dyDescent="0.25"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</row>
    <row r="300" spans="18:34" x14ac:dyDescent="0.25"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</row>
    <row r="301" spans="18:34" x14ac:dyDescent="0.25"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</row>
    <row r="302" spans="18:34" x14ac:dyDescent="0.25"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</row>
    <row r="303" spans="18:34" x14ac:dyDescent="0.25"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</row>
    <row r="304" spans="18:34" x14ac:dyDescent="0.25"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</row>
    <row r="305" spans="18:34" x14ac:dyDescent="0.25"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</row>
    <row r="306" spans="18:34" x14ac:dyDescent="0.25"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</row>
    <row r="307" spans="18:34" x14ac:dyDescent="0.25"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</row>
    <row r="308" spans="18:34" x14ac:dyDescent="0.25"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</row>
    <row r="309" spans="18:34" x14ac:dyDescent="0.25"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</row>
    <row r="310" spans="18:34" x14ac:dyDescent="0.25"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</row>
    <row r="311" spans="18:34" x14ac:dyDescent="0.25"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</row>
    <row r="312" spans="18:34" x14ac:dyDescent="0.25"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</row>
    <row r="313" spans="18:34" x14ac:dyDescent="0.25"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</row>
    <row r="314" spans="18:34" x14ac:dyDescent="0.25"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</row>
    <row r="315" spans="18:34" x14ac:dyDescent="0.25"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</row>
    <row r="316" spans="18:34" x14ac:dyDescent="0.25"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</row>
    <row r="317" spans="18:34" x14ac:dyDescent="0.25"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</row>
    <row r="318" spans="18:34" x14ac:dyDescent="0.25"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</row>
    <row r="319" spans="18:34" x14ac:dyDescent="0.25"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</row>
    <row r="320" spans="18:34" x14ac:dyDescent="0.25"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</row>
    <row r="321" spans="18:34" x14ac:dyDescent="0.25"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</row>
    <row r="322" spans="18:34" x14ac:dyDescent="0.25"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</row>
    <row r="323" spans="18:34" x14ac:dyDescent="0.25"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</row>
    <row r="324" spans="18:34" x14ac:dyDescent="0.25"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</row>
    <row r="325" spans="18:34" x14ac:dyDescent="0.25"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</row>
    <row r="326" spans="18:34" x14ac:dyDescent="0.25"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</row>
    <row r="327" spans="18:34" x14ac:dyDescent="0.25"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</row>
    <row r="328" spans="18:34" x14ac:dyDescent="0.25"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</row>
    <row r="329" spans="18:34" x14ac:dyDescent="0.25"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</row>
    <row r="330" spans="18:34" x14ac:dyDescent="0.25"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</row>
    <row r="331" spans="18:34" x14ac:dyDescent="0.25"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</row>
    <row r="332" spans="18:34" x14ac:dyDescent="0.25"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</row>
    <row r="333" spans="18:34" x14ac:dyDescent="0.25"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</row>
    <row r="334" spans="18:34" x14ac:dyDescent="0.25"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</row>
    <row r="335" spans="18:34" x14ac:dyDescent="0.25"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</row>
    <row r="336" spans="18:34" x14ac:dyDescent="0.25"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</row>
    <row r="337" spans="18:34" x14ac:dyDescent="0.25"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</row>
    <row r="338" spans="18:34" x14ac:dyDescent="0.25"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</row>
    <row r="339" spans="18:34" x14ac:dyDescent="0.25"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</row>
    <row r="340" spans="18:34" x14ac:dyDescent="0.25"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</row>
    <row r="341" spans="18:34" x14ac:dyDescent="0.25"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</row>
    <row r="342" spans="18:34" x14ac:dyDescent="0.25"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</row>
    <row r="343" spans="18:34" x14ac:dyDescent="0.25"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</row>
    <row r="344" spans="18:34" x14ac:dyDescent="0.25"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</row>
    <row r="345" spans="18:34" x14ac:dyDescent="0.25"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</row>
    <row r="346" spans="18:34" x14ac:dyDescent="0.25"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</row>
    <row r="347" spans="18:34" x14ac:dyDescent="0.25"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</row>
    <row r="348" spans="18:34" x14ac:dyDescent="0.25"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</row>
    <row r="349" spans="18:34" x14ac:dyDescent="0.25"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</row>
    <row r="350" spans="18:34" x14ac:dyDescent="0.25"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</row>
    <row r="351" spans="18:34" x14ac:dyDescent="0.25"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</row>
    <row r="352" spans="18:34" x14ac:dyDescent="0.25"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</row>
    <row r="353" spans="18:34" x14ac:dyDescent="0.25"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</row>
    <row r="354" spans="18:34" x14ac:dyDescent="0.25"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</row>
    <row r="355" spans="18:34" x14ac:dyDescent="0.25"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</row>
    <row r="356" spans="18:34" x14ac:dyDescent="0.25"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</row>
    <row r="357" spans="18:34" x14ac:dyDescent="0.25"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</row>
    <row r="358" spans="18:34" x14ac:dyDescent="0.25"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</row>
    <row r="359" spans="18:34" x14ac:dyDescent="0.25"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</row>
    <row r="360" spans="18:34" x14ac:dyDescent="0.25"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</row>
    <row r="361" spans="18:34" x14ac:dyDescent="0.25"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</row>
    <row r="362" spans="18:34" x14ac:dyDescent="0.25"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</row>
    <row r="363" spans="18:34" x14ac:dyDescent="0.25"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</row>
    <row r="364" spans="18:34" x14ac:dyDescent="0.25"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</row>
    <row r="365" spans="18:34" x14ac:dyDescent="0.25"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</row>
    <row r="366" spans="18:34" x14ac:dyDescent="0.25"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</row>
    <row r="367" spans="18:34" x14ac:dyDescent="0.25"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</row>
    <row r="368" spans="18:34" x14ac:dyDescent="0.25"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</row>
    <row r="369" spans="18:34" x14ac:dyDescent="0.25"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</row>
    <row r="370" spans="18:34" x14ac:dyDescent="0.25"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</row>
    <row r="371" spans="18:34" x14ac:dyDescent="0.25"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</row>
    <row r="372" spans="18:34" x14ac:dyDescent="0.25"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</row>
    <row r="373" spans="18:34" x14ac:dyDescent="0.25"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</row>
    <row r="374" spans="18:34" x14ac:dyDescent="0.25"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</row>
    <row r="375" spans="18:34" x14ac:dyDescent="0.25"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</row>
    <row r="376" spans="18:34" x14ac:dyDescent="0.25"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</row>
    <row r="377" spans="18:34" x14ac:dyDescent="0.25"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</row>
    <row r="378" spans="18:34" x14ac:dyDescent="0.25"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</row>
    <row r="379" spans="18:34" x14ac:dyDescent="0.25"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</row>
    <row r="380" spans="18:34" x14ac:dyDescent="0.25"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</row>
    <row r="381" spans="18:34" x14ac:dyDescent="0.25"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</row>
    <row r="382" spans="18:34" x14ac:dyDescent="0.25"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</row>
    <row r="383" spans="18:34" x14ac:dyDescent="0.25"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</row>
    <row r="384" spans="18:34" x14ac:dyDescent="0.25"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</row>
    <row r="385" spans="18:34" x14ac:dyDescent="0.25"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</row>
    <row r="386" spans="18:34" x14ac:dyDescent="0.25"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</row>
    <row r="387" spans="18:34" x14ac:dyDescent="0.25"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</row>
    <row r="388" spans="18:34" x14ac:dyDescent="0.25"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</row>
    <row r="389" spans="18:34" x14ac:dyDescent="0.25"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</row>
    <row r="390" spans="18:34" x14ac:dyDescent="0.25"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</row>
    <row r="391" spans="18:34" x14ac:dyDescent="0.25"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</row>
    <row r="392" spans="18:34" x14ac:dyDescent="0.25"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</row>
    <row r="393" spans="18:34" x14ac:dyDescent="0.25"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</row>
    <row r="394" spans="18:34" x14ac:dyDescent="0.25"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</row>
    <row r="395" spans="18:34" x14ac:dyDescent="0.25"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</row>
    <row r="396" spans="18:34" x14ac:dyDescent="0.25"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</row>
    <row r="397" spans="18:34" x14ac:dyDescent="0.25"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</row>
    <row r="398" spans="18:34" x14ac:dyDescent="0.25"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</row>
    <row r="399" spans="18:34" x14ac:dyDescent="0.25"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</row>
    <row r="400" spans="18:34" x14ac:dyDescent="0.25"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</row>
    <row r="401" spans="18:34" x14ac:dyDescent="0.25"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</row>
    <row r="402" spans="18:34" x14ac:dyDescent="0.25"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</row>
    <row r="403" spans="18:34" x14ac:dyDescent="0.25"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</row>
    <row r="404" spans="18:34" x14ac:dyDescent="0.25"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</row>
    <row r="405" spans="18:34" x14ac:dyDescent="0.25"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</row>
    <row r="406" spans="18:34" x14ac:dyDescent="0.25"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</row>
    <row r="407" spans="18:34" x14ac:dyDescent="0.25"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</row>
    <row r="408" spans="18:34" x14ac:dyDescent="0.25"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</row>
    <row r="409" spans="18:34" x14ac:dyDescent="0.25"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</row>
    <row r="410" spans="18:34" x14ac:dyDescent="0.25"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</row>
    <row r="411" spans="18:34" x14ac:dyDescent="0.25"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</row>
    <row r="412" spans="18:34" x14ac:dyDescent="0.25"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</row>
    <row r="413" spans="18:34" x14ac:dyDescent="0.25"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</row>
    <row r="414" spans="18:34" x14ac:dyDescent="0.25"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</row>
    <row r="415" spans="18:34" x14ac:dyDescent="0.25"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</row>
    <row r="416" spans="18:34" x14ac:dyDescent="0.25"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</row>
    <row r="417" spans="18:34" x14ac:dyDescent="0.25"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</row>
    <row r="418" spans="18:34" x14ac:dyDescent="0.25"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</row>
    <row r="419" spans="18:34" x14ac:dyDescent="0.25"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</row>
    <row r="420" spans="18:34" x14ac:dyDescent="0.25"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</row>
    <row r="421" spans="18:34" x14ac:dyDescent="0.25"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</row>
    <row r="422" spans="18:34" x14ac:dyDescent="0.25"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</row>
    <row r="423" spans="18:34" x14ac:dyDescent="0.25"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</row>
    <row r="424" spans="18:34" x14ac:dyDescent="0.25"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</row>
    <row r="425" spans="18:34" x14ac:dyDescent="0.25"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</row>
    <row r="426" spans="18:34" x14ac:dyDescent="0.25"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</row>
    <row r="427" spans="18:34" x14ac:dyDescent="0.25"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</row>
    <row r="428" spans="18:34" x14ac:dyDescent="0.25"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</row>
    <row r="429" spans="18:34" x14ac:dyDescent="0.25"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</row>
    <row r="430" spans="18:34" x14ac:dyDescent="0.25"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</row>
    <row r="431" spans="18:34" x14ac:dyDescent="0.25"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</row>
    <row r="432" spans="18:34" x14ac:dyDescent="0.25"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</row>
    <row r="433" spans="18:34" x14ac:dyDescent="0.25"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</row>
    <row r="434" spans="18:34" x14ac:dyDescent="0.25"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</row>
    <row r="435" spans="18:34" x14ac:dyDescent="0.25"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</row>
    <row r="436" spans="18:34" x14ac:dyDescent="0.25"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</row>
    <row r="437" spans="18:34" x14ac:dyDescent="0.25"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</row>
    <row r="438" spans="18:34" x14ac:dyDescent="0.25"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</row>
    <row r="439" spans="18:34" x14ac:dyDescent="0.25"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</row>
    <row r="440" spans="18:34" x14ac:dyDescent="0.25"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</row>
    <row r="441" spans="18:34" x14ac:dyDescent="0.25"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</row>
    <row r="442" spans="18:34" x14ac:dyDescent="0.25"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</row>
    <row r="443" spans="18:34" x14ac:dyDescent="0.25"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</row>
    <row r="444" spans="18:34" x14ac:dyDescent="0.25"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</row>
    <row r="445" spans="18:34" x14ac:dyDescent="0.25"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</row>
    <row r="446" spans="18:34" x14ac:dyDescent="0.25"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</row>
    <row r="447" spans="18:34" x14ac:dyDescent="0.25"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</row>
    <row r="448" spans="18:34" x14ac:dyDescent="0.25"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</row>
    <row r="449" spans="18:34" x14ac:dyDescent="0.25"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</row>
    <row r="450" spans="18:34" x14ac:dyDescent="0.25"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</row>
    <row r="451" spans="18:34" x14ac:dyDescent="0.25"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</row>
    <row r="452" spans="18:34" x14ac:dyDescent="0.25"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</row>
    <row r="453" spans="18:34" x14ac:dyDescent="0.25"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</row>
    <row r="454" spans="18:34" x14ac:dyDescent="0.25"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</row>
    <row r="455" spans="18:34" x14ac:dyDescent="0.25"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</row>
    <row r="456" spans="18:34" x14ac:dyDescent="0.25"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</row>
    <row r="457" spans="18:34" x14ac:dyDescent="0.25"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</row>
    <row r="458" spans="18:34" x14ac:dyDescent="0.25"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</row>
    <row r="459" spans="18:34" x14ac:dyDescent="0.25"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</row>
    <row r="460" spans="18:34" x14ac:dyDescent="0.25"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</row>
    <row r="461" spans="18:34" x14ac:dyDescent="0.25"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</row>
    <row r="462" spans="18:34" x14ac:dyDescent="0.25"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</row>
    <row r="463" spans="18:34" x14ac:dyDescent="0.25"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</row>
    <row r="464" spans="18:34" x14ac:dyDescent="0.25"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</row>
    <row r="465" spans="18:34" x14ac:dyDescent="0.25"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</row>
    <row r="466" spans="18:34" x14ac:dyDescent="0.25"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</row>
    <row r="467" spans="18:34" x14ac:dyDescent="0.25"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</row>
    <row r="468" spans="18:34" x14ac:dyDescent="0.25"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</row>
    <row r="469" spans="18:34" x14ac:dyDescent="0.25"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</row>
    <row r="470" spans="18:34" x14ac:dyDescent="0.25"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</row>
    <row r="471" spans="18:34" x14ac:dyDescent="0.25"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</row>
    <row r="472" spans="18:34" x14ac:dyDescent="0.25"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</row>
    <row r="473" spans="18:34" x14ac:dyDescent="0.25"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</row>
    <row r="474" spans="18:34" x14ac:dyDescent="0.25"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</row>
    <row r="475" spans="18:34" x14ac:dyDescent="0.25"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</row>
    <row r="476" spans="18:34" x14ac:dyDescent="0.25"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</row>
    <row r="477" spans="18:34" x14ac:dyDescent="0.25"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</row>
    <row r="478" spans="18:34" x14ac:dyDescent="0.25"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</row>
    <row r="479" spans="18:34" x14ac:dyDescent="0.25"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</row>
    <row r="480" spans="18:34" x14ac:dyDescent="0.25"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</row>
    <row r="481" spans="18:34" x14ac:dyDescent="0.25"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</row>
    <row r="482" spans="18:34" x14ac:dyDescent="0.25"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</row>
    <row r="483" spans="18:34" x14ac:dyDescent="0.25"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</row>
    <row r="484" spans="18:34" x14ac:dyDescent="0.25"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</row>
    <row r="485" spans="18:34" x14ac:dyDescent="0.25"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</row>
    <row r="486" spans="18:34" x14ac:dyDescent="0.25"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</row>
    <row r="487" spans="18:34" x14ac:dyDescent="0.25"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</row>
    <row r="488" spans="18:34" x14ac:dyDescent="0.25"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</row>
    <row r="489" spans="18:34" x14ac:dyDescent="0.25"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</row>
    <row r="490" spans="18:34" x14ac:dyDescent="0.25"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</row>
    <row r="491" spans="18:34" x14ac:dyDescent="0.25"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</row>
    <row r="492" spans="18:34" x14ac:dyDescent="0.25"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</row>
    <row r="493" spans="18:34" x14ac:dyDescent="0.25"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</row>
    <row r="494" spans="18:34" x14ac:dyDescent="0.25"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</row>
    <row r="495" spans="18:34" x14ac:dyDescent="0.25"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</row>
    <row r="496" spans="18:34" x14ac:dyDescent="0.25"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</row>
    <row r="497" spans="18:34" x14ac:dyDescent="0.25"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</row>
    <row r="498" spans="18:34" x14ac:dyDescent="0.25"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</row>
    <row r="499" spans="18:34" x14ac:dyDescent="0.25"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</row>
    <row r="500" spans="18:34" x14ac:dyDescent="0.25"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</row>
    <row r="501" spans="18:34" x14ac:dyDescent="0.25"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</row>
    <row r="502" spans="18:34" x14ac:dyDescent="0.25"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</row>
    <row r="503" spans="18:34" x14ac:dyDescent="0.25"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</row>
    <row r="504" spans="18:34" x14ac:dyDescent="0.25"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</row>
    <row r="505" spans="18:34" x14ac:dyDescent="0.25"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</row>
    <row r="506" spans="18:34" x14ac:dyDescent="0.25"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</row>
    <row r="507" spans="18:34" x14ac:dyDescent="0.25"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</row>
    <row r="508" spans="18:34" x14ac:dyDescent="0.25"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</row>
    <row r="509" spans="18:34" x14ac:dyDescent="0.25"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</row>
    <row r="510" spans="18:34" x14ac:dyDescent="0.25"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</row>
    <row r="511" spans="18:34" x14ac:dyDescent="0.25"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</row>
    <row r="512" spans="18:34" x14ac:dyDescent="0.25"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</row>
    <row r="513" spans="18:34" x14ac:dyDescent="0.25"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</row>
    <row r="514" spans="18:34" x14ac:dyDescent="0.25"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</row>
    <row r="515" spans="18:34" x14ac:dyDescent="0.25"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</row>
    <row r="516" spans="18:34" x14ac:dyDescent="0.25"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</row>
    <row r="517" spans="18:34" x14ac:dyDescent="0.25"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</row>
    <row r="518" spans="18:34" x14ac:dyDescent="0.25"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</row>
    <row r="519" spans="18:34" x14ac:dyDescent="0.25"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</row>
    <row r="520" spans="18:34" x14ac:dyDescent="0.25"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</row>
    <row r="521" spans="18:34" x14ac:dyDescent="0.25"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</row>
    <row r="522" spans="18:34" x14ac:dyDescent="0.25"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</row>
    <row r="523" spans="18:34" x14ac:dyDescent="0.25"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</row>
    <row r="524" spans="18:34" x14ac:dyDescent="0.25"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</row>
    <row r="525" spans="18:34" x14ac:dyDescent="0.25"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</row>
    <row r="526" spans="18:34" x14ac:dyDescent="0.25"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</row>
    <row r="527" spans="18:34" x14ac:dyDescent="0.25"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</row>
    <row r="528" spans="18:34" x14ac:dyDescent="0.25"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</row>
    <row r="529" spans="18:34" x14ac:dyDescent="0.25"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</row>
    <row r="530" spans="18:34" x14ac:dyDescent="0.25"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</row>
    <row r="531" spans="18:34" x14ac:dyDescent="0.25"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</row>
    <row r="532" spans="18:34" x14ac:dyDescent="0.25"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</row>
    <row r="533" spans="18:34" x14ac:dyDescent="0.25"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</row>
    <row r="534" spans="18:34" x14ac:dyDescent="0.25"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</row>
    <row r="535" spans="18:34" x14ac:dyDescent="0.25"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</row>
    <row r="536" spans="18:34" x14ac:dyDescent="0.25"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</row>
    <row r="537" spans="18:34" x14ac:dyDescent="0.25"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</row>
    <row r="538" spans="18:34" x14ac:dyDescent="0.25"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</row>
    <row r="539" spans="18:34" x14ac:dyDescent="0.25"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</row>
    <row r="540" spans="18:34" x14ac:dyDescent="0.25"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</row>
    <row r="541" spans="18:34" x14ac:dyDescent="0.25"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</row>
    <row r="542" spans="18:34" x14ac:dyDescent="0.25"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</row>
    <row r="543" spans="18:34" x14ac:dyDescent="0.25"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</row>
    <row r="544" spans="18:34" x14ac:dyDescent="0.25"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</row>
    <row r="545" spans="18:34" x14ac:dyDescent="0.25"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</row>
    <row r="546" spans="18:34" x14ac:dyDescent="0.25"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</row>
    <row r="547" spans="18:34" x14ac:dyDescent="0.25"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</row>
    <row r="548" spans="18:34" x14ac:dyDescent="0.25"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</row>
    <row r="549" spans="18:34" x14ac:dyDescent="0.25"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</row>
    <row r="550" spans="18:34" x14ac:dyDescent="0.25"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</row>
    <row r="551" spans="18:34" x14ac:dyDescent="0.25"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</row>
    <row r="552" spans="18:34" x14ac:dyDescent="0.25"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</row>
    <row r="553" spans="18:34" x14ac:dyDescent="0.25"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</row>
    <row r="554" spans="18:34" x14ac:dyDescent="0.25"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</row>
    <row r="555" spans="18:34" x14ac:dyDescent="0.25"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</row>
    <row r="556" spans="18:34" x14ac:dyDescent="0.25"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</row>
    <row r="557" spans="18:34" x14ac:dyDescent="0.25"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</row>
    <row r="558" spans="18:34" x14ac:dyDescent="0.25"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</row>
    <row r="559" spans="18:34" x14ac:dyDescent="0.25"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</row>
    <row r="560" spans="18:34" x14ac:dyDescent="0.25"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</row>
    <row r="561" spans="18:34" x14ac:dyDescent="0.25"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</row>
    <row r="562" spans="18:34" x14ac:dyDescent="0.25"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</row>
    <row r="563" spans="18:34" x14ac:dyDescent="0.25"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</row>
    <row r="564" spans="18:34" x14ac:dyDescent="0.25"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</row>
    <row r="565" spans="18:34" x14ac:dyDescent="0.25"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</row>
    <row r="566" spans="18:34" x14ac:dyDescent="0.25"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</row>
    <row r="567" spans="18:34" x14ac:dyDescent="0.25"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</row>
    <row r="568" spans="18:34" x14ac:dyDescent="0.25"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</row>
    <row r="569" spans="18:34" x14ac:dyDescent="0.25"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</row>
    <row r="570" spans="18:34" x14ac:dyDescent="0.25"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</row>
    <row r="571" spans="18:34" x14ac:dyDescent="0.25"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</row>
    <row r="572" spans="18:34" x14ac:dyDescent="0.25"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</row>
    <row r="573" spans="18:34" x14ac:dyDescent="0.25"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</row>
    <row r="574" spans="18:34" x14ac:dyDescent="0.25"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</row>
    <row r="575" spans="18:34" x14ac:dyDescent="0.25"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</row>
    <row r="576" spans="18:34" x14ac:dyDescent="0.25"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</row>
    <row r="577" spans="18:34" x14ac:dyDescent="0.25"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</row>
    <row r="578" spans="18:34" x14ac:dyDescent="0.25"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</row>
    <row r="579" spans="18:34" x14ac:dyDescent="0.25"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</row>
    <row r="580" spans="18:34" x14ac:dyDescent="0.25"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</row>
    <row r="581" spans="18:34" x14ac:dyDescent="0.25"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</row>
    <row r="582" spans="18:34" x14ac:dyDescent="0.25"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</row>
    <row r="583" spans="18:34" x14ac:dyDescent="0.25"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</row>
    <row r="584" spans="18:34" x14ac:dyDescent="0.25"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</row>
    <row r="585" spans="18:34" x14ac:dyDescent="0.25"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</row>
    <row r="586" spans="18:34" x14ac:dyDescent="0.25"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</row>
    <row r="587" spans="18:34" x14ac:dyDescent="0.25"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</row>
    <row r="588" spans="18:34" x14ac:dyDescent="0.25"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</row>
    <row r="589" spans="18:34" x14ac:dyDescent="0.25"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</row>
    <row r="590" spans="18:34" x14ac:dyDescent="0.25"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</row>
    <row r="591" spans="18:34" x14ac:dyDescent="0.25"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</row>
    <row r="592" spans="18:34" x14ac:dyDescent="0.25"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</row>
    <row r="593" spans="18:34" x14ac:dyDescent="0.25"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</row>
    <row r="594" spans="18:34" x14ac:dyDescent="0.25"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</row>
    <row r="595" spans="18:34" x14ac:dyDescent="0.25"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</row>
    <row r="596" spans="18:34" x14ac:dyDescent="0.25"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</row>
    <row r="597" spans="18:34" x14ac:dyDescent="0.25"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</row>
    <row r="598" spans="18:34" x14ac:dyDescent="0.25"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</row>
    <row r="599" spans="18:34" x14ac:dyDescent="0.25"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</row>
    <row r="600" spans="18:34" x14ac:dyDescent="0.25"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</row>
    <row r="601" spans="18:34" x14ac:dyDescent="0.25"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</row>
    <row r="602" spans="18:34" x14ac:dyDescent="0.25"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</row>
    <row r="603" spans="18:34" x14ac:dyDescent="0.25"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</row>
    <row r="604" spans="18:34" x14ac:dyDescent="0.25"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</row>
    <row r="605" spans="18:34" x14ac:dyDescent="0.25"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</row>
    <row r="606" spans="18:34" x14ac:dyDescent="0.25"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</row>
    <row r="607" spans="18:34" x14ac:dyDescent="0.25"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</row>
    <row r="608" spans="18:34" x14ac:dyDescent="0.25"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</row>
    <row r="609" spans="18:34" x14ac:dyDescent="0.25"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</row>
    <row r="610" spans="18:34" x14ac:dyDescent="0.25"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</row>
    <row r="611" spans="18:34" x14ac:dyDescent="0.25"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</row>
    <row r="612" spans="18:34" x14ac:dyDescent="0.25"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</row>
    <row r="613" spans="18:34" x14ac:dyDescent="0.25"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</row>
    <row r="614" spans="18:34" x14ac:dyDescent="0.25"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</row>
    <row r="615" spans="18:34" x14ac:dyDescent="0.25"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</row>
    <row r="616" spans="18:34" x14ac:dyDescent="0.25"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</row>
    <row r="617" spans="18:34" x14ac:dyDescent="0.25"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</row>
    <row r="618" spans="18:34" x14ac:dyDescent="0.25"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</row>
    <row r="619" spans="18:34" x14ac:dyDescent="0.25"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</row>
    <row r="620" spans="18:34" x14ac:dyDescent="0.25"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</row>
    <row r="621" spans="18:34" x14ac:dyDescent="0.25"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</row>
    <row r="622" spans="18:34" x14ac:dyDescent="0.25"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</row>
    <row r="623" spans="18:34" x14ac:dyDescent="0.25"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</row>
    <row r="624" spans="18:34" x14ac:dyDescent="0.25"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</row>
    <row r="625" spans="18:34" x14ac:dyDescent="0.25"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</row>
    <row r="626" spans="18:34" x14ac:dyDescent="0.25"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</row>
    <row r="627" spans="18:34" x14ac:dyDescent="0.25"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</row>
    <row r="628" spans="18:34" x14ac:dyDescent="0.25"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</row>
    <row r="629" spans="18:34" x14ac:dyDescent="0.25"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</row>
    <row r="630" spans="18:34" x14ac:dyDescent="0.25"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</row>
    <row r="631" spans="18:34" x14ac:dyDescent="0.25"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</row>
    <row r="632" spans="18:34" x14ac:dyDescent="0.25"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</row>
    <row r="633" spans="18:34" x14ac:dyDescent="0.25"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</row>
    <row r="634" spans="18:34" x14ac:dyDescent="0.25"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</row>
    <row r="635" spans="18:34" x14ac:dyDescent="0.25"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</row>
    <row r="636" spans="18:34" x14ac:dyDescent="0.25"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</row>
    <row r="637" spans="18:34" x14ac:dyDescent="0.25"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</row>
    <row r="638" spans="18:34" x14ac:dyDescent="0.25"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</row>
    <row r="639" spans="18:34" x14ac:dyDescent="0.25"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</row>
    <row r="640" spans="18:34" x14ac:dyDescent="0.25"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</row>
    <row r="641" spans="18:34" x14ac:dyDescent="0.25"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</row>
    <row r="642" spans="18:34" x14ac:dyDescent="0.25"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</row>
    <row r="643" spans="18:34" x14ac:dyDescent="0.25"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</row>
    <row r="644" spans="18:34" x14ac:dyDescent="0.25"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</row>
    <row r="645" spans="18:34" x14ac:dyDescent="0.25"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</row>
    <row r="646" spans="18:34" x14ac:dyDescent="0.25"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</row>
    <row r="647" spans="18:34" x14ac:dyDescent="0.25"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</row>
    <row r="648" spans="18:34" x14ac:dyDescent="0.25"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</row>
    <row r="649" spans="18:34" x14ac:dyDescent="0.25"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</row>
    <row r="650" spans="18:34" x14ac:dyDescent="0.25"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</row>
    <row r="651" spans="18:34" x14ac:dyDescent="0.25"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</row>
    <row r="652" spans="18:34" x14ac:dyDescent="0.25"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</row>
    <row r="653" spans="18:34" x14ac:dyDescent="0.25"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</row>
    <row r="654" spans="18:34" x14ac:dyDescent="0.25"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</row>
    <row r="655" spans="18:34" x14ac:dyDescent="0.25"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</row>
    <row r="656" spans="18:34" x14ac:dyDescent="0.25"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</row>
    <row r="657" spans="18:34" x14ac:dyDescent="0.25"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</row>
    <row r="658" spans="18:34" x14ac:dyDescent="0.25"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</row>
    <row r="659" spans="18:34" x14ac:dyDescent="0.25"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</row>
    <row r="660" spans="18:34" x14ac:dyDescent="0.25"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</row>
    <row r="661" spans="18:34" x14ac:dyDescent="0.25"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</row>
    <row r="662" spans="18:34" x14ac:dyDescent="0.25"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</row>
    <row r="663" spans="18:34" x14ac:dyDescent="0.25"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</row>
    <row r="664" spans="18:34" x14ac:dyDescent="0.25"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</row>
    <row r="665" spans="18:34" x14ac:dyDescent="0.25"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</row>
    <row r="666" spans="18:34" x14ac:dyDescent="0.25"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</row>
    <row r="667" spans="18:34" x14ac:dyDescent="0.25"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</row>
    <row r="668" spans="18:34" x14ac:dyDescent="0.25"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</row>
    <row r="669" spans="18:34" x14ac:dyDescent="0.25"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</row>
    <row r="670" spans="18:34" x14ac:dyDescent="0.25"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</row>
    <row r="671" spans="18:34" x14ac:dyDescent="0.25"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</row>
    <row r="672" spans="18:34" x14ac:dyDescent="0.25"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</row>
    <row r="673" spans="18:34" x14ac:dyDescent="0.25"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</row>
    <row r="674" spans="18:34" x14ac:dyDescent="0.25"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</row>
    <row r="675" spans="18:34" x14ac:dyDescent="0.25"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</row>
    <row r="676" spans="18:34" x14ac:dyDescent="0.25"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</row>
    <row r="677" spans="18:34" x14ac:dyDescent="0.25"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</row>
    <row r="678" spans="18:34" x14ac:dyDescent="0.25"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</row>
    <row r="679" spans="18:34" x14ac:dyDescent="0.25"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</row>
    <row r="680" spans="18:34" x14ac:dyDescent="0.25"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</row>
    <row r="681" spans="18:34" x14ac:dyDescent="0.25"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</row>
    <row r="682" spans="18:34" x14ac:dyDescent="0.25"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</row>
    <row r="683" spans="18:34" x14ac:dyDescent="0.25"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</row>
    <row r="684" spans="18:34" x14ac:dyDescent="0.25"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</row>
    <row r="685" spans="18:34" x14ac:dyDescent="0.25"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</row>
    <row r="686" spans="18:34" x14ac:dyDescent="0.25"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</row>
    <row r="687" spans="18:34" x14ac:dyDescent="0.25"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</row>
    <row r="688" spans="18:34" x14ac:dyDescent="0.25"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</row>
    <row r="689" spans="18:34" x14ac:dyDescent="0.25"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</row>
    <row r="690" spans="18:34" x14ac:dyDescent="0.25"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</row>
    <row r="691" spans="18:34" x14ac:dyDescent="0.25"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</row>
    <row r="692" spans="18:34" x14ac:dyDescent="0.25"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</row>
    <row r="693" spans="18:34" x14ac:dyDescent="0.25"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</row>
    <row r="694" spans="18:34" x14ac:dyDescent="0.25"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</row>
    <row r="695" spans="18:34" x14ac:dyDescent="0.25"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</row>
    <row r="696" spans="18:34" x14ac:dyDescent="0.25"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</row>
    <row r="697" spans="18:34" x14ac:dyDescent="0.25"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</row>
    <row r="698" spans="18:34" x14ac:dyDescent="0.25"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</row>
    <row r="699" spans="18:34" x14ac:dyDescent="0.25"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</row>
    <row r="700" spans="18:34" x14ac:dyDescent="0.25"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</row>
    <row r="701" spans="18:34" x14ac:dyDescent="0.25"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</row>
    <row r="702" spans="18:34" x14ac:dyDescent="0.25"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</row>
    <row r="703" spans="18:34" x14ac:dyDescent="0.25"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</row>
    <row r="704" spans="18:34" x14ac:dyDescent="0.25"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</row>
    <row r="705" spans="18:34" x14ac:dyDescent="0.25"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</row>
    <row r="706" spans="18:34" x14ac:dyDescent="0.25"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</row>
    <row r="707" spans="18:34" x14ac:dyDescent="0.25"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</row>
    <row r="708" spans="18:34" x14ac:dyDescent="0.25"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</row>
    <row r="709" spans="18:34" x14ac:dyDescent="0.25"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</row>
    <row r="710" spans="18:34" x14ac:dyDescent="0.25"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</row>
    <row r="711" spans="18:34" x14ac:dyDescent="0.25"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</row>
    <row r="712" spans="18:34" x14ac:dyDescent="0.25"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</row>
    <row r="713" spans="18:34" x14ac:dyDescent="0.25"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</row>
    <row r="714" spans="18:34" x14ac:dyDescent="0.25"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</row>
    <row r="715" spans="18:34" x14ac:dyDescent="0.25"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</row>
    <row r="716" spans="18:34" x14ac:dyDescent="0.25"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</row>
    <row r="717" spans="18:34" x14ac:dyDescent="0.25"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</row>
    <row r="718" spans="18:34" x14ac:dyDescent="0.25"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</row>
    <row r="719" spans="18:34" x14ac:dyDescent="0.25"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</row>
    <row r="720" spans="18:34" x14ac:dyDescent="0.25"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</row>
    <row r="721" spans="18:34" x14ac:dyDescent="0.25"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</row>
    <row r="722" spans="18:34" x14ac:dyDescent="0.25"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</row>
    <row r="723" spans="18:34" x14ac:dyDescent="0.25"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</row>
    <row r="724" spans="18:34" x14ac:dyDescent="0.25"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</row>
    <row r="725" spans="18:34" x14ac:dyDescent="0.25"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</row>
    <row r="726" spans="18:34" x14ac:dyDescent="0.25"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</row>
    <row r="727" spans="18:34" x14ac:dyDescent="0.25"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</row>
    <row r="728" spans="18:34" x14ac:dyDescent="0.25"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</row>
    <row r="729" spans="18:34" x14ac:dyDescent="0.25"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</row>
    <row r="730" spans="18:34" x14ac:dyDescent="0.25"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</row>
    <row r="731" spans="18:34" x14ac:dyDescent="0.25"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</row>
    <row r="732" spans="18:34" x14ac:dyDescent="0.25"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</row>
    <row r="733" spans="18:34" x14ac:dyDescent="0.25"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</row>
    <row r="734" spans="18:34" x14ac:dyDescent="0.25"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</row>
    <row r="735" spans="18:34" x14ac:dyDescent="0.25"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</row>
    <row r="736" spans="18:34" x14ac:dyDescent="0.25"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</row>
    <row r="737" spans="18:34" x14ac:dyDescent="0.25"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</row>
    <row r="738" spans="18:34" x14ac:dyDescent="0.25"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</row>
    <row r="739" spans="18:34" x14ac:dyDescent="0.25"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</row>
    <row r="740" spans="18:34" x14ac:dyDescent="0.25"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</row>
    <row r="741" spans="18:34" x14ac:dyDescent="0.25"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</row>
    <row r="742" spans="18:34" x14ac:dyDescent="0.25"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</row>
    <row r="743" spans="18:34" x14ac:dyDescent="0.25"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</row>
    <row r="744" spans="18:34" x14ac:dyDescent="0.25"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</row>
    <row r="745" spans="18:34" x14ac:dyDescent="0.25"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</row>
    <row r="746" spans="18:34" x14ac:dyDescent="0.25"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</row>
    <row r="747" spans="18:34" x14ac:dyDescent="0.25"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</row>
    <row r="748" spans="18:34" x14ac:dyDescent="0.25"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</row>
    <row r="749" spans="18:34" x14ac:dyDescent="0.25"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</row>
    <row r="750" spans="18:34" x14ac:dyDescent="0.25"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</row>
    <row r="751" spans="18:34" x14ac:dyDescent="0.25"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</row>
    <row r="752" spans="18:34" x14ac:dyDescent="0.25"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</row>
    <row r="753" spans="18:34" x14ac:dyDescent="0.25"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</row>
    <row r="754" spans="18:34" x14ac:dyDescent="0.25"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</row>
    <row r="755" spans="18:34" x14ac:dyDescent="0.25"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</row>
    <row r="756" spans="18:34" x14ac:dyDescent="0.25"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</row>
    <row r="757" spans="18:34" x14ac:dyDescent="0.25"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</row>
    <row r="758" spans="18:34" x14ac:dyDescent="0.25"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</row>
    <row r="759" spans="18:34" x14ac:dyDescent="0.25"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</row>
    <row r="760" spans="18:34" x14ac:dyDescent="0.25"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</row>
    <row r="761" spans="18:34" x14ac:dyDescent="0.25"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</row>
    <row r="762" spans="18:34" x14ac:dyDescent="0.25"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</row>
    <row r="763" spans="18:34" x14ac:dyDescent="0.25"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</row>
    <row r="764" spans="18:34" x14ac:dyDescent="0.25"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</row>
    <row r="765" spans="18:34" x14ac:dyDescent="0.25"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</row>
    <row r="766" spans="18:34" x14ac:dyDescent="0.25"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</row>
    <row r="767" spans="18:34" x14ac:dyDescent="0.25"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</row>
    <row r="768" spans="18:34" x14ac:dyDescent="0.25"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</row>
    <row r="769" spans="18:34" x14ac:dyDescent="0.25"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</row>
    <row r="770" spans="18:34" x14ac:dyDescent="0.25"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</row>
    <row r="771" spans="18:34" x14ac:dyDescent="0.25"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</row>
    <row r="772" spans="18:34" x14ac:dyDescent="0.25"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</row>
    <row r="773" spans="18:34" x14ac:dyDescent="0.25"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</row>
    <row r="774" spans="18:34" x14ac:dyDescent="0.25"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</row>
    <row r="775" spans="18:34" x14ac:dyDescent="0.25"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</row>
    <row r="776" spans="18:34" x14ac:dyDescent="0.25"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</row>
    <row r="777" spans="18:34" x14ac:dyDescent="0.25"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</row>
    <row r="778" spans="18:34" x14ac:dyDescent="0.25"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</row>
    <row r="779" spans="18:34" x14ac:dyDescent="0.25"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</row>
    <row r="780" spans="18:34" x14ac:dyDescent="0.25"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</row>
    <row r="781" spans="18:34" x14ac:dyDescent="0.25"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</row>
    <row r="782" spans="18:34" x14ac:dyDescent="0.25"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</row>
    <row r="783" spans="18:34" x14ac:dyDescent="0.25"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</row>
    <row r="784" spans="18:34" x14ac:dyDescent="0.25"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</row>
    <row r="785" spans="18:34" x14ac:dyDescent="0.25"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</row>
    <row r="786" spans="18:34" x14ac:dyDescent="0.25"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</row>
    <row r="787" spans="18:34" x14ac:dyDescent="0.25"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</row>
    <row r="788" spans="18:34" x14ac:dyDescent="0.25"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</row>
    <row r="789" spans="18:34" x14ac:dyDescent="0.25"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</row>
    <row r="790" spans="18:34" x14ac:dyDescent="0.25"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</row>
    <row r="791" spans="18:34" x14ac:dyDescent="0.25"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</row>
    <row r="792" spans="18:34" x14ac:dyDescent="0.25"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</row>
    <row r="793" spans="18:34" x14ac:dyDescent="0.25"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</row>
    <row r="794" spans="18:34" x14ac:dyDescent="0.25"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</row>
    <row r="795" spans="18:34" x14ac:dyDescent="0.25"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</row>
    <row r="796" spans="18:34" x14ac:dyDescent="0.25"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</row>
    <row r="797" spans="18:34" x14ac:dyDescent="0.25"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</row>
    <row r="798" spans="18:34" x14ac:dyDescent="0.25"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</row>
    <row r="799" spans="18:34" x14ac:dyDescent="0.25"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</row>
    <row r="800" spans="18:34" x14ac:dyDescent="0.25"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</row>
    <row r="801" spans="18:34" x14ac:dyDescent="0.25"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</row>
    <row r="802" spans="18:34" x14ac:dyDescent="0.25"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</row>
    <row r="803" spans="18:34" x14ac:dyDescent="0.25"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</row>
    <row r="804" spans="18:34" x14ac:dyDescent="0.25"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</row>
    <row r="805" spans="18:34" x14ac:dyDescent="0.25"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</row>
    <row r="806" spans="18:34" x14ac:dyDescent="0.25"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</row>
    <row r="807" spans="18:34" x14ac:dyDescent="0.25"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</row>
    <row r="808" spans="18:34" x14ac:dyDescent="0.25"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</row>
    <row r="809" spans="18:34" x14ac:dyDescent="0.25"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</row>
    <row r="810" spans="18:34" x14ac:dyDescent="0.25"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</row>
    <row r="811" spans="18:34" x14ac:dyDescent="0.25"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</row>
    <row r="812" spans="18:34" x14ac:dyDescent="0.25"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</row>
    <row r="813" spans="18:34" x14ac:dyDescent="0.25"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</row>
    <row r="814" spans="18:34" x14ac:dyDescent="0.25"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</row>
    <row r="815" spans="18:34" x14ac:dyDescent="0.25"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</row>
    <row r="816" spans="18:34" x14ac:dyDescent="0.25"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</row>
    <row r="817" spans="18:34" x14ac:dyDescent="0.25"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</row>
    <row r="818" spans="18:34" x14ac:dyDescent="0.25"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</row>
    <row r="819" spans="18:34" x14ac:dyDescent="0.25"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</row>
    <row r="820" spans="18:34" x14ac:dyDescent="0.25"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</row>
    <row r="821" spans="18:34" x14ac:dyDescent="0.25"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</row>
    <row r="822" spans="18:34" x14ac:dyDescent="0.25"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</row>
    <row r="823" spans="18:34" x14ac:dyDescent="0.25"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</row>
    <row r="824" spans="18:34" x14ac:dyDescent="0.25"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</row>
    <row r="825" spans="18:34" x14ac:dyDescent="0.25"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</row>
    <row r="826" spans="18:34" x14ac:dyDescent="0.25"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</row>
    <row r="827" spans="18:34" x14ac:dyDescent="0.25"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</row>
    <row r="828" spans="18:34" x14ac:dyDescent="0.25"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</row>
    <row r="829" spans="18:34" x14ac:dyDescent="0.25"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</row>
    <row r="830" spans="18:34" x14ac:dyDescent="0.25"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</row>
    <row r="831" spans="18:34" x14ac:dyDescent="0.25"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</row>
    <row r="832" spans="18:34" x14ac:dyDescent="0.25"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</row>
    <row r="833" spans="18:34" x14ac:dyDescent="0.25"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</row>
    <row r="834" spans="18:34" x14ac:dyDescent="0.25"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</row>
    <row r="835" spans="18:34" x14ac:dyDescent="0.25"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</row>
    <row r="836" spans="18:34" x14ac:dyDescent="0.25"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</row>
    <row r="837" spans="18:34" x14ac:dyDescent="0.25"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</row>
    <row r="838" spans="18:34" x14ac:dyDescent="0.25"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</row>
    <row r="839" spans="18:34" x14ac:dyDescent="0.25"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</row>
    <row r="840" spans="18:34" x14ac:dyDescent="0.25"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</row>
    <row r="841" spans="18:34" x14ac:dyDescent="0.25"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</row>
    <row r="842" spans="18:34" x14ac:dyDescent="0.25"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</row>
    <row r="843" spans="18:34" x14ac:dyDescent="0.25"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</row>
    <row r="844" spans="18:34" x14ac:dyDescent="0.25"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</row>
    <row r="845" spans="18:34" x14ac:dyDescent="0.25"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</row>
    <row r="846" spans="18:34" x14ac:dyDescent="0.25"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</row>
    <row r="847" spans="18:34" x14ac:dyDescent="0.25"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</row>
    <row r="848" spans="18:34" x14ac:dyDescent="0.25"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</row>
    <row r="849" spans="18:34" x14ac:dyDescent="0.25"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</row>
    <row r="850" spans="18:34" x14ac:dyDescent="0.25"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</row>
    <row r="851" spans="18:34" x14ac:dyDescent="0.25"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</row>
    <row r="852" spans="18:34" x14ac:dyDescent="0.25"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</row>
    <row r="853" spans="18:34" x14ac:dyDescent="0.25"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</row>
    <row r="854" spans="18:34" x14ac:dyDescent="0.25"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</row>
    <row r="855" spans="18:34" x14ac:dyDescent="0.25"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</row>
    <row r="856" spans="18:34" x14ac:dyDescent="0.25"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</row>
    <row r="857" spans="18:34" x14ac:dyDescent="0.25"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</row>
    <row r="858" spans="18:34" x14ac:dyDescent="0.25"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</row>
    <row r="859" spans="18:34" x14ac:dyDescent="0.25"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</row>
    <row r="860" spans="18:34" x14ac:dyDescent="0.25"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</row>
    <row r="861" spans="18:34" x14ac:dyDescent="0.25"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</row>
    <row r="862" spans="18:34" x14ac:dyDescent="0.25"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</row>
    <row r="863" spans="18:34" x14ac:dyDescent="0.25"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</row>
    <row r="864" spans="18:34" x14ac:dyDescent="0.25"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</row>
    <row r="865" spans="18:34" x14ac:dyDescent="0.25"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</row>
    <row r="866" spans="18:34" x14ac:dyDescent="0.25"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</row>
    <row r="867" spans="18:34" x14ac:dyDescent="0.25"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</row>
    <row r="868" spans="18:34" x14ac:dyDescent="0.25"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</row>
    <row r="869" spans="18:34" x14ac:dyDescent="0.25"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</row>
    <row r="870" spans="18:34" x14ac:dyDescent="0.25"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</row>
    <row r="871" spans="18:34" x14ac:dyDescent="0.25"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</row>
    <row r="872" spans="18:34" x14ac:dyDescent="0.25"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</row>
    <row r="873" spans="18:34" x14ac:dyDescent="0.25"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</row>
    <row r="874" spans="18:34" x14ac:dyDescent="0.25"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</row>
    <row r="875" spans="18:34" x14ac:dyDescent="0.25"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</row>
    <row r="876" spans="18:34" x14ac:dyDescent="0.25"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</row>
    <row r="877" spans="18:34" x14ac:dyDescent="0.25"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</row>
    <row r="878" spans="18:34" x14ac:dyDescent="0.25"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</row>
    <row r="879" spans="18:34" x14ac:dyDescent="0.25"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</row>
    <row r="880" spans="18:34" x14ac:dyDescent="0.25"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</row>
    <row r="881" spans="18:34" x14ac:dyDescent="0.25"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</row>
    <row r="882" spans="18:34" x14ac:dyDescent="0.25"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</row>
    <row r="883" spans="18:34" x14ac:dyDescent="0.25"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</row>
    <row r="884" spans="18:34" x14ac:dyDescent="0.25"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</row>
    <row r="885" spans="18:34" x14ac:dyDescent="0.25"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</row>
    <row r="886" spans="18:34" x14ac:dyDescent="0.25"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</row>
    <row r="887" spans="18:34" x14ac:dyDescent="0.25"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</row>
    <row r="888" spans="18:34" x14ac:dyDescent="0.25"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</row>
    <row r="889" spans="18:34" x14ac:dyDescent="0.25"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</row>
    <row r="890" spans="18:34" x14ac:dyDescent="0.25"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</row>
    <row r="891" spans="18:34" x14ac:dyDescent="0.25"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</row>
    <row r="892" spans="18:34" x14ac:dyDescent="0.25"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</row>
    <row r="893" spans="18:34" x14ac:dyDescent="0.25"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</row>
    <row r="894" spans="18:34" x14ac:dyDescent="0.25"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</row>
    <row r="895" spans="18:34" x14ac:dyDescent="0.25"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</row>
    <row r="896" spans="18:34" x14ac:dyDescent="0.25"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</row>
    <row r="897" spans="18:34" x14ac:dyDescent="0.25"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</row>
    <row r="898" spans="18:34" x14ac:dyDescent="0.25"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</row>
    <row r="899" spans="18:34" x14ac:dyDescent="0.25"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</row>
    <row r="900" spans="18:34" x14ac:dyDescent="0.25"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</row>
    <row r="901" spans="18:34" x14ac:dyDescent="0.25"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</row>
    <row r="902" spans="18:34" x14ac:dyDescent="0.25"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</row>
    <row r="903" spans="18:34" x14ac:dyDescent="0.25"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</row>
    <row r="904" spans="18:34" x14ac:dyDescent="0.25"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</row>
    <row r="905" spans="18:34" x14ac:dyDescent="0.25"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</row>
    <row r="906" spans="18:34" x14ac:dyDescent="0.25"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</row>
    <row r="907" spans="18:34" x14ac:dyDescent="0.25"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</row>
    <row r="908" spans="18:34" x14ac:dyDescent="0.25"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</row>
    <row r="909" spans="18:34" x14ac:dyDescent="0.25"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</row>
    <row r="910" spans="18:34" x14ac:dyDescent="0.25"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</row>
    <row r="911" spans="18:34" x14ac:dyDescent="0.25"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</row>
    <row r="912" spans="18:34" x14ac:dyDescent="0.25"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</row>
    <row r="913" spans="18:34" x14ac:dyDescent="0.25"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</row>
    <row r="914" spans="18:34" x14ac:dyDescent="0.25"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</row>
    <row r="915" spans="18:34" x14ac:dyDescent="0.25"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</row>
    <row r="916" spans="18:34" x14ac:dyDescent="0.25"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</row>
    <row r="917" spans="18:34" x14ac:dyDescent="0.25"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</row>
    <row r="918" spans="18:34" x14ac:dyDescent="0.25"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</row>
    <row r="919" spans="18:34" x14ac:dyDescent="0.25"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</row>
    <row r="920" spans="18:34" x14ac:dyDescent="0.25"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</row>
    <row r="921" spans="18:34" x14ac:dyDescent="0.25"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</row>
    <row r="922" spans="18:34" x14ac:dyDescent="0.25"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</row>
    <row r="923" spans="18:34" x14ac:dyDescent="0.25"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</row>
    <row r="924" spans="18:34" x14ac:dyDescent="0.25"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</row>
    <row r="925" spans="18:34" x14ac:dyDescent="0.25"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</row>
    <row r="926" spans="18:34" x14ac:dyDescent="0.25"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</row>
    <row r="927" spans="18:34" x14ac:dyDescent="0.25"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</row>
    <row r="928" spans="18:34" x14ac:dyDescent="0.25"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</row>
    <row r="929" spans="18:34" x14ac:dyDescent="0.25"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</row>
    <row r="930" spans="18:34" x14ac:dyDescent="0.25"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</row>
    <row r="931" spans="18:34" x14ac:dyDescent="0.25"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</row>
    <row r="932" spans="18:34" x14ac:dyDescent="0.25"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</row>
    <row r="933" spans="18:34" x14ac:dyDescent="0.25"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</row>
    <row r="934" spans="18:34" x14ac:dyDescent="0.25"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</row>
    <row r="935" spans="18:34" x14ac:dyDescent="0.25"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</row>
    <row r="936" spans="18:34" x14ac:dyDescent="0.25"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</row>
    <row r="937" spans="18:34" x14ac:dyDescent="0.25"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</row>
    <row r="938" spans="18:34" x14ac:dyDescent="0.25"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</row>
    <row r="939" spans="18:34" x14ac:dyDescent="0.25"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</row>
    <row r="940" spans="18:34" x14ac:dyDescent="0.25"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</row>
    <row r="941" spans="18:34" x14ac:dyDescent="0.25"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</row>
    <row r="942" spans="18:34" x14ac:dyDescent="0.25"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</row>
    <row r="943" spans="18:34" x14ac:dyDescent="0.25"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</row>
    <row r="944" spans="18:34" x14ac:dyDescent="0.25"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</row>
    <row r="945" spans="18:34" x14ac:dyDescent="0.25"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</row>
    <row r="946" spans="18:34" x14ac:dyDescent="0.25"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</row>
    <row r="947" spans="18:34" x14ac:dyDescent="0.25"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</row>
    <row r="948" spans="18:34" x14ac:dyDescent="0.25"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</row>
    <row r="949" spans="18:34" x14ac:dyDescent="0.25"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</row>
    <row r="950" spans="18:34" x14ac:dyDescent="0.25"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</row>
    <row r="951" spans="18:34" x14ac:dyDescent="0.25"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</row>
    <row r="952" spans="18:34" x14ac:dyDescent="0.25"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</row>
    <row r="953" spans="18:34" x14ac:dyDescent="0.25"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</row>
    <row r="954" spans="18:34" x14ac:dyDescent="0.25"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</row>
    <row r="955" spans="18:34" x14ac:dyDescent="0.25"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</row>
    <row r="956" spans="18:34" x14ac:dyDescent="0.25"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</row>
    <row r="957" spans="18:34" x14ac:dyDescent="0.25"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</row>
    <row r="958" spans="18:34" x14ac:dyDescent="0.25"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</row>
    <row r="959" spans="18:34" x14ac:dyDescent="0.25"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</row>
    <row r="960" spans="18:34" x14ac:dyDescent="0.25"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</row>
    <row r="961" spans="18:34" x14ac:dyDescent="0.25"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</row>
    <row r="962" spans="18:34" x14ac:dyDescent="0.25"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</row>
    <row r="963" spans="18:34" x14ac:dyDescent="0.25"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</row>
    <row r="964" spans="18:34" x14ac:dyDescent="0.25"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</row>
    <row r="965" spans="18:34" x14ac:dyDescent="0.25"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</row>
    <row r="966" spans="18:34" x14ac:dyDescent="0.25"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</row>
    <row r="967" spans="18:34" x14ac:dyDescent="0.25"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</row>
    <row r="968" spans="18:34" x14ac:dyDescent="0.25"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</row>
    <row r="969" spans="18:34" x14ac:dyDescent="0.25"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</row>
    <row r="970" spans="18:34" x14ac:dyDescent="0.25"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</row>
    <row r="971" spans="18:34" x14ac:dyDescent="0.25"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</row>
    <row r="972" spans="18:34" x14ac:dyDescent="0.25"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</row>
    <row r="973" spans="18:34" x14ac:dyDescent="0.25"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</row>
    <row r="974" spans="18:34" x14ac:dyDescent="0.25"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</row>
    <row r="975" spans="18:34" x14ac:dyDescent="0.25"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</row>
    <row r="976" spans="18:34" x14ac:dyDescent="0.25"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</row>
    <row r="977" spans="18:34" x14ac:dyDescent="0.25"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</row>
    <row r="978" spans="18:34" x14ac:dyDescent="0.25"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</row>
    <row r="979" spans="18:34" x14ac:dyDescent="0.25"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</row>
    <row r="980" spans="18:34" x14ac:dyDescent="0.25"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</row>
    <row r="981" spans="18:34" x14ac:dyDescent="0.25"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</row>
    <row r="982" spans="18:34" x14ac:dyDescent="0.25"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</row>
    <row r="983" spans="18:34" x14ac:dyDescent="0.25"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</row>
    <row r="984" spans="18:34" x14ac:dyDescent="0.25"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</row>
    <row r="985" spans="18:34" x14ac:dyDescent="0.25"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</row>
    <row r="986" spans="18:34" x14ac:dyDescent="0.25"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</row>
    <row r="987" spans="18:34" x14ac:dyDescent="0.25"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</row>
    <row r="988" spans="18:34" x14ac:dyDescent="0.25"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</row>
    <row r="989" spans="18:34" x14ac:dyDescent="0.25"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</row>
    <row r="990" spans="18:34" x14ac:dyDescent="0.25"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</row>
    <row r="991" spans="18:34" x14ac:dyDescent="0.25"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</row>
    <row r="992" spans="18:34" x14ac:dyDescent="0.25"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</row>
    <row r="993" spans="18:34" x14ac:dyDescent="0.25"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</row>
    <row r="994" spans="18:34" x14ac:dyDescent="0.25"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</row>
    <row r="995" spans="18:34" x14ac:dyDescent="0.25"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</row>
    <row r="996" spans="18:34" x14ac:dyDescent="0.25"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</row>
    <row r="997" spans="18:34" x14ac:dyDescent="0.25"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</row>
    <row r="998" spans="18:34" x14ac:dyDescent="0.25"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</row>
    <row r="999" spans="18:34" x14ac:dyDescent="0.25"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</row>
    <row r="1000" spans="18:34" x14ac:dyDescent="0.25"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</row>
    <row r="1001" spans="18:34" x14ac:dyDescent="0.25"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</row>
    <row r="1002" spans="18:34" x14ac:dyDescent="0.25"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</row>
    <row r="1003" spans="18:34" x14ac:dyDescent="0.25"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</row>
    <row r="1004" spans="18:34" x14ac:dyDescent="0.25"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</row>
    <row r="1005" spans="18:34" x14ac:dyDescent="0.25"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</row>
    <row r="1006" spans="18:34" x14ac:dyDescent="0.25"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</row>
    <row r="1007" spans="18:34" x14ac:dyDescent="0.25"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</row>
    <row r="1008" spans="18:34" x14ac:dyDescent="0.25"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</row>
    <row r="1009" spans="18:34" x14ac:dyDescent="0.25"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</row>
    <row r="1010" spans="18:34" x14ac:dyDescent="0.25"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</row>
    <row r="1011" spans="18:34" x14ac:dyDescent="0.25"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</row>
    <row r="1012" spans="18:34" x14ac:dyDescent="0.25"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</row>
    <row r="1013" spans="18:34" x14ac:dyDescent="0.25"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</row>
    <row r="1014" spans="18:34" x14ac:dyDescent="0.25"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</row>
    <row r="1015" spans="18:34" x14ac:dyDescent="0.25"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</row>
    <row r="1016" spans="18:34" x14ac:dyDescent="0.25"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</row>
    <row r="1017" spans="18:34" x14ac:dyDescent="0.25"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</row>
    <row r="1018" spans="18:34" x14ac:dyDescent="0.25"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</row>
    <row r="1019" spans="18:34" x14ac:dyDescent="0.25"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</row>
    <row r="1020" spans="18:34" x14ac:dyDescent="0.25"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</row>
    <row r="1021" spans="18:34" x14ac:dyDescent="0.25"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</row>
    <row r="1022" spans="18:34" x14ac:dyDescent="0.25"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</row>
    <row r="1023" spans="18:34" x14ac:dyDescent="0.25"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</row>
    <row r="1024" spans="18:34" x14ac:dyDescent="0.25"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</row>
    <row r="1025" spans="18:34" x14ac:dyDescent="0.25"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</row>
    <row r="1026" spans="18:34" x14ac:dyDescent="0.25"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</row>
    <row r="1027" spans="18:34" x14ac:dyDescent="0.25"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</row>
    <row r="1028" spans="18:34" x14ac:dyDescent="0.25"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</row>
    <row r="1029" spans="18:34" x14ac:dyDescent="0.25"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</row>
    <row r="1030" spans="18:34" x14ac:dyDescent="0.25"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</row>
    <row r="1031" spans="18:34" x14ac:dyDescent="0.25"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</row>
    <row r="1032" spans="18:34" x14ac:dyDescent="0.25"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</row>
    <row r="1033" spans="18:34" x14ac:dyDescent="0.25"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</row>
    <row r="1034" spans="18:34" x14ac:dyDescent="0.25"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</row>
    <row r="1035" spans="18:34" x14ac:dyDescent="0.25"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</row>
    <row r="1036" spans="18:34" x14ac:dyDescent="0.25"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</row>
    <row r="1037" spans="18:34" x14ac:dyDescent="0.25"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</row>
    <row r="1038" spans="18:34" x14ac:dyDescent="0.25"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</row>
  </sheetData>
  <pageMargins left="0.7" right="0.7" top="0.78740157499999996" bottom="0.78740157499999996" header="0.3" footer="0.3"/>
  <pageSetup paperSize="9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PIBittrex"/>
  <dimension ref="A1:M271"/>
  <sheetViews>
    <sheetView workbookViewId="0">
      <selection sqref="A1:M264"/>
    </sheetView>
  </sheetViews>
  <sheetFormatPr baseColWidth="10" defaultRowHeight="15" x14ac:dyDescent="0.25"/>
  <cols>
    <col min="1" max="1" width="23.7109375" bestFit="1" customWidth="1"/>
    <col min="2" max="2" width="15.7109375" bestFit="1" customWidth="1"/>
    <col min="3" max="3" width="15.28515625" bestFit="1" customWidth="1"/>
    <col min="4" max="4" width="18.85546875" bestFit="1" customWidth="1"/>
    <col min="5" max="5" width="15.140625" bestFit="1" customWidth="1"/>
    <col min="6" max="6" width="23" bestFit="1" customWidth="1"/>
    <col min="7" max="7" width="22.42578125" bestFit="1" customWidth="1"/>
    <col min="8" max="8" width="14.5703125" bestFit="1" customWidth="1"/>
    <col min="9" max="9" width="14.85546875" bestFit="1" customWidth="1"/>
    <col min="10" max="11" width="26.140625" bestFit="1" customWidth="1"/>
    <col min="12" max="12" width="19.140625" bestFit="1" customWidth="1"/>
    <col min="13" max="13" width="22.42578125" bestFit="1" customWidth="1"/>
    <col min="14" max="14" width="15.7109375" bestFit="1" customWidth="1"/>
    <col min="15" max="15" width="15.28515625" bestFit="1" customWidth="1"/>
    <col min="16" max="16" width="18.85546875" bestFit="1" customWidth="1"/>
    <col min="17" max="17" width="15.140625" bestFit="1" customWidth="1"/>
    <col min="18" max="18" width="23" bestFit="1" customWidth="1"/>
    <col min="19" max="19" width="22.42578125" bestFit="1" customWidth="1"/>
    <col min="20" max="20" width="14.5703125" bestFit="1" customWidth="1"/>
    <col min="21" max="21" width="14.85546875" bestFit="1" customWidth="1"/>
    <col min="22" max="23" width="26.140625" bestFit="1" customWidth="1"/>
    <col min="24" max="24" width="19.140625" bestFit="1" customWidth="1"/>
    <col min="25" max="25" width="22.42578125" bestFit="1" customWidth="1"/>
  </cols>
  <sheetData>
    <row r="1" spans="1:13" x14ac:dyDescent="0.25">
      <c r="A1" s="2" t="s">
        <v>287</v>
      </c>
      <c r="B1" s="2" t="s">
        <v>288</v>
      </c>
      <c r="C1" s="2" t="s">
        <v>289</v>
      </c>
      <c r="D1" s="2" t="s">
        <v>290</v>
      </c>
      <c r="E1" s="2" t="s">
        <v>291</v>
      </c>
      <c r="F1" s="2" t="s">
        <v>292</v>
      </c>
      <c r="G1" s="2" t="s">
        <v>293</v>
      </c>
      <c r="H1" s="2" t="s">
        <v>294</v>
      </c>
      <c r="I1" s="2" t="s">
        <v>295</v>
      </c>
      <c r="J1" s="2" t="s">
        <v>296</v>
      </c>
      <c r="K1" s="2" t="s">
        <v>297</v>
      </c>
      <c r="L1" s="2" t="s">
        <v>298</v>
      </c>
      <c r="M1" s="1" t="s">
        <v>299</v>
      </c>
    </row>
    <row r="2" spans="1:13" x14ac:dyDescent="0.25">
      <c r="A2" s="2" t="s">
        <v>300</v>
      </c>
      <c r="B2" s="2">
        <v>1.06E-6</v>
      </c>
      <c r="C2" s="2">
        <v>9.5000000000000001E-7</v>
      </c>
      <c r="D2" s="2">
        <v>2679256.81648154</v>
      </c>
      <c r="E2" s="2">
        <v>9.5000000000000001E-7</v>
      </c>
      <c r="F2" s="2">
        <v>2.6363989700000001</v>
      </c>
      <c r="G2" s="2" t="s">
        <v>5997</v>
      </c>
      <c r="H2" s="2">
        <v>9.5000000000000001E-7</v>
      </c>
      <c r="I2" s="2">
        <v>9.7999999999999993E-7</v>
      </c>
      <c r="J2" s="2">
        <v>139</v>
      </c>
      <c r="K2" s="2">
        <v>1159</v>
      </c>
      <c r="L2" s="2">
        <v>1.06E-6</v>
      </c>
      <c r="M2" s="1" t="s">
        <v>301</v>
      </c>
    </row>
    <row r="3" spans="1:13" x14ac:dyDescent="0.25">
      <c r="A3" s="2" t="s">
        <v>302</v>
      </c>
      <c r="B3" s="2">
        <v>9.7000000000000003E-7</v>
      </c>
      <c r="C3" s="2">
        <v>7.8999999999999995E-7</v>
      </c>
      <c r="D3" s="2">
        <v>11910066.689506341</v>
      </c>
      <c r="E3" s="2">
        <v>8.6000000000000002E-7</v>
      </c>
      <c r="F3" s="2">
        <v>10.332186310000001</v>
      </c>
      <c r="G3" s="2" t="s">
        <v>6016</v>
      </c>
      <c r="H3" s="2">
        <v>8.2999999999999999E-7</v>
      </c>
      <c r="I3" s="2">
        <v>8.6000000000000002E-7</v>
      </c>
      <c r="J3" s="2">
        <v>121</v>
      </c>
      <c r="K3" s="2">
        <v>2308</v>
      </c>
      <c r="L3" s="2">
        <v>9.7000000000000003E-7</v>
      </c>
      <c r="M3" s="1" t="s">
        <v>303</v>
      </c>
    </row>
    <row r="4" spans="1:13" x14ac:dyDescent="0.25">
      <c r="A4" s="2" t="s">
        <v>844</v>
      </c>
      <c r="B4" s="2">
        <v>2.4669999999999999E-5</v>
      </c>
      <c r="C4" s="2">
        <v>2.177E-5</v>
      </c>
      <c r="D4" s="2">
        <v>73689141.864613354</v>
      </c>
      <c r="E4" s="2">
        <v>2.213E-5</v>
      </c>
      <c r="F4" s="2">
        <v>1699.2886475800001</v>
      </c>
      <c r="G4" s="2" t="s">
        <v>6017</v>
      </c>
      <c r="H4" s="2">
        <v>2.213E-5</v>
      </c>
      <c r="I4" s="2">
        <v>2.2160000000000001E-5</v>
      </c>
      <c r="J4" s="2">
        <v>2323</v>
      </c>
      <c r="K4" s="2">
        <v>18630</v>
      </c>
      <c r="L4" s="2">
        <v>2.4559999999999999E-5</v>
      </c>
      <c r="M4" s="1" t="s">
        <v>845</v>
      </c>
    </row>
    <row r="5" spans="1:13" x14ac:dyDescent="0.25">
      <c r="A5" s="2" t="s">
        <v>304</v>
      </c>
      <c r="B5" s="2">
        <v>6.5100000000000004E-6</v>
      </c>
      <c r="C5" s="2">
        <v>5.1599999999999997E-6</v>
      </c>
      <c r="D5" s="2">
        <v>10227357.453001291</v>
      </c>
      <c r="E5" s="2">
        <v>5.3199999999999999E-6</v>
      </c>
      <c r="F5" s="2">
        <v>59.289254040000003</v>
      </c>
      <c r="G5" s="2" t="s">
        <v>6018</v>
      </c>
      <c r="H5" s="2">
        <v>5.2700000000000004E-6</v>
      </c>
      <c r="I5" s="2">
        <v>5.3199999999999999E-6</v>
      </c>
      <c r="J5" s="2">
        <v>142</v>
      </c>
      <c r="K5" s="2">
        <v>2287</v>
      </c>
      <c r="L5" s="2">
        <v>6.28E-6</v>
      </c>
      <c r="M5" s="1" t="s">
        <v>305</v>
      </c>
    </row>
    <row r="6" spans="1:13" x14ac:dyDescent="0.25">
      <c r="A6" s="2" t="s">
        <v>306</v>
      </c>
      <c r="B6" s="2">
        <v>1.0247E-4</v>
      </c>
      <c r="C6" s="2">
        <v>8.4350000000000004E-5</v>
      </c>
      <c r="D6" s="2">
        <v>903669.93983867997</v>
      </c>
      <c r="E6" s="2">
        <v>8.585E-5</v>
      </c>
      <c r="F6" s="2">
        <v>85.636274560000004</v>
      </c>
      <c r="G6" s="2" t="s">
        <v>6019</v>
      </c>
      <c r="H6" s="2">
        <v>8.5660000000000003E-5</v>
      </c>
      <c r="I6" s="2">
        <v>8.585E-5</v>
      </c>
      <c r="J6" s="2">
        <v>146</v>
      </c>
      <c r="K6" s="2">
        <v>4804</v>
      </c>
      <c r="L6" s="2">
        <v>9.6570000000000005E-5</v>
      </c>
      <c r="M6" s="1" t="s">
        <v>307</v>
      </c>
    </row>
    <row r="7" spans="1:13" x14ac:dyDescent="0.25">
      <c r="A7" s="2" t="s">
        <v>308</v>
      </c>
      <c r="B7" s="2">
        <v>2.5450000000000001E-4</v>
      </c>
      <c r="C7" s="2">
        <v>2.153E-4</v>
      </c>
      <c r="D7" s="2">
        <v>53103.669294730003</v>
      </c>
      <c r="E7" s="2">
        <v>2.1556E-4</v>
      </c>
      <c r="F7" s="2">
        <v>12.40873818</v>
      </c>
      <c r="G7" s="2" t="s">
        <v>6020</v>
      </c>
      <c r="H7" s="2">
        <v>2.1556E-4</v>
      </c>
      <c r="I7" s="2">
        <v>2.2092999999999999E-4</v>
      </c>
      <c r="J7" s="2">
        <v>182</v>
      </c>
      <c r="K7" s="2">
        <v>1245</v>
      </c>
      <c r="L7" s="2">
        <v>2.5484999999999999E-4</v>
      </c>
      <c r="M7" s="1" t="s">
        <v>309</v>
      </c>
    </row>
    <row r="8" spans="1:13" x14ac:dyDescent="0.25">
      <c r="A8" s="2" t="s">
        <v>310</v>
      </c>
      <c r="B8" s="2">
        <v>3.8149999999999999E-5</v>
      </c>
      <c r="C8" s="2">
        <v>3.1149999999999998E-5</v>
      </c>
      <c r="D8" s="2">
        <v>2133060.62313759</v>
      </c>
      <c r="E8" s="2">
        <v>3.2929999999999998E-5</v>
      </c>
      <c r="F8" s="2">
        <v>72.195372620000001</v>
      </c>
      <c r="G8" s="2" t="s">
        <v>6021</v>
      </c>
      <c r="H8" s="2">
        <v>3.2329999999999997E-5</v>
      </c>
      <c r="I8" s="2">
        <v>3.2849999999999999E-5</v>
      </c>
      <c r="J8" s="2">
        <v>311</v>
      </c>
      <c r="K8" s="2">
        <v>3795</v>
      </c>
      <c r="L8" s="2">
        <v>3.7740000000000001E-5</v>
      </c>
      <c r="M8" s="1" t="s">
        <v>311</v>
      </c>
    </row>
    <row r="9" spans="1:13" x14ac:dyDescent="0.25">
      <c r="A9" s="2" t="s">
        <v>312</v>
      </c>
      <c r="B9" s="2">
        <v>3.7962E-4</v>
      </c>
      <c r="C9" s="2">
        <v>3.6038999999999998E-4</v>
      </c>
      <c r="D9" s="2">
        <v>56730.152468779997</v>
      </c>
      <c r="E9" s="2">
        <v>3.7473999999999998E-4</v>
      </c>
      <c r="F9" s="2">
        <v>21.12233677</v>
      </c>
      <c r="G9" s="2" t="s">
        <v>6018</v>
      </c>
      <c r="H9" s="2">
        <v>3.7473999999999998E-4</v>
      </c>
      <c r="I9" s="2">
        <v>3.7474999999999997E-4</v>
      </c>
      <c r="J9" s="2">
        <v>299</v>
      </c>
      <c r="K9" s="2">
        <v>1934</v>
      </c>
      <c r="L9" s="2">
        <v>3.7410999999999998E-4</v>
      </c>
      <c r="M9" s="1" t="s">
        <v>313</v>
      </c>
    </row>
    <row r="10" spans="1:13" x14ac:dyDescent="0.25">
      <c r="A10" s="2" t="s">
        <v>314</v>
      </c>
      <c r="B10" s="2">
        <v>3.9119999999999998E-5</v>
      </c>
      <c r="C10" s="2">
        <v>3.2299999999999999E-5</v>
      </c>
      <c r="D10" s="2">
        <v>5887291.1689127795</v>
      </c>
      <c r="E10" s="2">
        <v>3.3040000000000002E-5</v>
      </c>
      <c r="F10" s="2">
        <v>212.27554713000001</v>
      </c>
      <c r="G10" s="2" t="s">
        <v>6022</v>
      </c>
      <c r="H10" s="2">
        <v>3.3040000000000002E-5</v>
      </c>
      <c r="I10" s="2">
        <v>3.3049999999999997E-5</v>
      </c>
      <c r="J10" s="2">
        <v>743</v>
      </c>
      <c r="K10" s="2">
        <v>3007</v>
      </c>
      <c r="L10" s="2">
        <v>3.8170000000000002E-5</v>
      </c>
      <c r="M10" s="1" t="s">
        <v>315</v>
      </c>
    </row>
    <row r="11" spans="1:13" x14ac:dyDescent="0.25">
      <c r="A11" s="2" t="s">
        <v>316</v>
      </c>
      <c r="B11" s="2">
        <v>3.7483999999999998E-4</v>
      </c>
      <c r="C11" s="2">
        <v>3.3330000000000002E-4</v>
      </c>
      <c r="D11" s="2">
        <v>198154.88624960999</v>
      </c>
      <c r="E11" s="2">
        <v>3.4592999999999999E-4</v>
      </c>
      <c r="F11" s="2">
        <v>69.323121979999996</v>
      </c>
      <c r="G11" s="2" t="s">
        <v>6018</v>
      </c>
      <c r="H11" s="2">
        <v>3.4193E-4</v>
      </c>
      <c r="I11" s="2">
        <v>3.4593999999999998E-4</v>
      </c>
      <c r="J11" s="2">
        <v>1064</v>
      </c>
      <c r="K11" s="2">
        <v>3661</v>
      </c>
      <c r="L11" s="2">
        <v>3.7399999999999998E-4</v>
      </c>
      <c r="M11" s="1" t="s">
        <v>317</v>
      </c>
    </row>
    <row r="12" spans="1:13" x14ac:dyDescent="0.25">
      <c r="A12" s="2" t="s">
        <v>318</v>
      </c>
      <c r="B12" s="2">
        <v>1.6788E-4</v>
      </c>
      <c r="C12" s="2">
        <v>1.5788E-4</v>
      </c>
      <c r="D12" s="2">
        <v>134075.08848529001</v>
      </c>
      <c r="E12" s="2">
        <v>1.6087E-4</v>
      </c>
      <c r="F12" s="2">
        <v>21.434733309999999</v>
      </c>
      <c r="G12" s="2" t="s">
        <v>5998</v>
      </c>
      <c r="H12" s="2">
        <v>1.5953000000000001E-4</v>
      </c>
      <c r="I12" s="2">
        <v>1.6087E-4</v>
      </c>
      <c r="J12" s="2">
        <v>131</v>
      </c>
      <c r="K12" s="2">
        <v>752</v>
      </c>
      <c r="L12" s="2">
        <v>1.6118E-4</v>
      </c>
      <c r="M12" s="1" t="s">
        <v>319</v>
      </c>
    </row>
    <row r="13" spans="1:13" x14ac:dyDescent="0.25">
      <c r="A13" s="2" t="s">
        <v>320</v>
      </c>
      <c r="B13" s="2">
        <v>2.7569999999999999E-5</v>
      </c>
      <c r="C13" s="2">
        <v>2.351E-5</v>
      </c>
      <c r="D13" s="2">
        <v>3916614.3572740699</v>
      </c>
      <c r="E13" s="2">
        <v>2.495E-5</v>
      </c>
      <c r="F13" s="2">
        <v>101.10682672</v>
      </c>
      <c r="G13" s="2" t="s">
        <v>6023</v>
      </c>
      <c r="H13" s="2">
        <v>2.4640000000000001E-5</v>
      </c>
      <c r="I13" s="2">
        <v>2.4879999999999999E-5</v>
      </c>
      <c r="J13" s="2">
        <v>213</v>
      </c>
      <c r="K13" s="2">
        <v>2490</v>
      </c>
      <c r="L13" s="2">
        <v>2.709E-5</v>
      </c>
      <c r="M13" s="1" t="s">
        <v>321</v>
      </c>
    </row>
    <row r="14" spans="1:13" x14ac:dyDescent="0.25">
      <c r="A14" s="2" t="s">
        <v>322</v>
      </c>
      <c r="B14" s="2">
        <v>6.2600000000000002E-6</v>
      </c>
      <c r="C14" s="2">
        <v>5.5199999999999997E-6</v>
      </c>
      <c r="D14" s="2">
        <v>5290308.6902035</v>
      </c>
      <c r="E14" s="2">
        <v>5.84E-6</v>
      </c>
      <c r="F14" s="2">
        <v>31.390868900000001</v>
      </c>
      <c r="G14" s="2" t="s">
        <v>6024</v>
      </c>
      <c r="H14" s="2">
        <v>5.7799999999999997E-6</v>
      </c>
      <c r="I14" s="2">
        <v>5.84E-6</v>
      </c>
      <c r="J14" s="2">
        <v>175</v>
      </c>
      <c r="K14" s="2">
        <v>2686</v>
      </c>
      <c r="L14" s="2">
        <v>6.19E-6</v>
      </c>
      <c r="M14" s="1" t="s">
        <v>323</v>
      </c>
    </row>
    <row r="15" spans="1:13" x14ac:dyDescent="0.25">
      <c r="A15" s="2" t="s">
        <v>324</v>
      </c>
      <c r="B15" s="2">
        <v>0.11884673</v>
      </c>
      <c r="C15" s="2">
        <v>0.11146499999999999</v>
      </c>
      <c r="D15" s="2">
        <v>4358.9664807700001</v>
      </c>
      <c r="E15" s="2">
        <v>0.11420002</v>
      </c>
      <c r="F15" s="2">
        <v>499.52345202999999</v>
      </c>
      <c r="G15" s="2" t="s">
        <v>6025</v>
      </c>
      <c r="H15" s="2">
        <v>0.11477</v>
      </c>
      <c r="I15" s="2">
        <v>0.11487326</v>
      </c>
      <c r="J15" s="2">
        <v>686</v>
      </c>
      <c r="K15" s="2">
        <v>6320</v>
      </c>
      <c r="L15" s="2">
        <v>0.1144</v>
      </c>
      <c r="M15" s="1" t="s">
        <v>325</v>
      </c>
    </row>
    <row r="16" spans="1:13" x14ac:dyDescent="0.25">
      <c r="A16" s="2" t="s">
        <v>4330</v>
      </c>
      <c r="B16" s="2">
        <v>7.3999999999999996E-5</v>
      </c>
      <c r="C16" s="2">
        <v>6.4599999999999998E-5</v>
      </c>
      <c r="D16" s="2">
        <v>1197201.15683082</v>
      </c>
      <c r="E16" s="2">
        <v>7.3339999999999999E-5</v>
      </c>
      <c r="F16" s="2">
        <v>81.914008129999999</v>
      </c>
      <c r="G16" s="2" t="s">
        <v>6026</v>
      </c>
      <c r="H16" s="2">
        <v>7.3349999999999994E-5</v>
      </c>
      <c r="I16" s="2">
        <v>7.347E-5</v>
      </c>
      <c r="J16" s="2">
        <v>99</v>
      </c>
      <c r="K16" s="2">
        <v>1143</v>
      </c>
      <c r="L16" s="2">
        <v>7.1310000000000007E-5</v>
      </c>
      <c r="M16" s="1" t="s">
        <v>4331</v>
      </c>
    </row>
    <row r="17" spans="1:13" x14ac:dyDescent="0.25">
      <c r="A17" s="2" t="s">
        <v>326</v>
      </c>
      <c r="B17" s="2">
        <v>4.0769999999999998E-5</v>
      </c>
      <c r="C17" s="2">
        <v>3.4060000000000003E-5</v>
      </c>
      <c r="D17" s="2">
        <v>184825.09483496001</v>
      </c>
      <c r="E17" s="2">
        <v>3.9830000000000003E-5</v>
      </c>
      <c r="F17" s="2">
        <v>6.7817522700000001</v>
      </c>
      <c r="G17" s="2" t="s">
        <v>6027</v>
      </c>
      <c r="H17" s="2">
        <v>3.9629999999999998E-5</v>
      </c>
      <c r="I17" s="2">
        <v>3.9830000000000003E-5</v>
      </c>
      <c r="J17" s="2">
        <v>88</v>
      </c>
      <c r="K17" s="2">
        <v>1238</v>
      </c>
      <c r="L17" s="2">
        <v>3.608E-5</v>
      </c>
      <c r="M17" s="1" t="s">
        <v>327</v>
      </c>
    </row>
    <row r="18" spans="1:13" x14ac:dyDescent="0.25">
      <c r="A18" s="2" t="s">
        <v>328</v>
      </c>
      <c r="B18" s="2">
        <v>1.5400000000000001E-6</v>
      </c>
      <c r="C18" s="2">
        <v>1.13E-6</v>
      </c>
      <c r="D18" s="2">
        <v>161955513.75069422</v>
      </c>
      <c r="E18" s="2">
        <v>1.2699999999999999E-6</v>
      </c>
      <c r="F18" s="2">
        <v>216.40079297</v>
      </c>
      <c r="G18" s="2" t="s">
        <v>6028</v>
      </c>
      <c r="H18" s="2">
        <v>1.2699999999999999E-6</v>
      </c>
      <c r="I18" s="2">
        <v>1.28E-6</v>
      </c>
      <c r="J18" s="2">
        <v>550</v>
      </c>
      <c r="K18" s="2">
        <v>2907</v>
      </c>
      <c r="L18" s="2">
        <v>1.3999999999999999E-6</v>
      </c>
      <c r="M18" s="1" t="s">
        <v>329</v>
      </c>
    </row>
    <row r="19" spans="1:13" x14ac:dyDescent="0.25">
      <c r="A19" s="2" t="s">
        <v>330</v>
      </c>
      <c r="B19" s="2">
        <v>1.6254E-4</v>
      </c>
      <c r="C19" s="2">
        <v>1.0216E-4</v>
      </c>
      <c r="D19" s="2">
        <v>413530.64797902998</v>
      </c>
      <c r="E19" s="2">
        <v>1.0628000000000001E-4</v>
      </c>
      <c r="F19" s="2">
        <v>58.130425369999998</v>
      </c>
      <c r="G19" s="2" t="s">
        <v>6029</v>
      </c>
      <c r="H19" s="2">
        <v>1.0391999999999999E-4</v>
      </c>
      <c r="I19" s="2">
        <v>1.0627E-4</v>
      </c>
      <c r="J19" s="2">
        <v>129</v>
      </c>
      <c r="K19" s="2">
        <v>1362</v>
      </c>
      <c r="L19" s="2">
        <v>1.3275E-4</v>
      </c>
      <c r="M19" s="1" t="s">
        <v>331</v>
      </c>
    </row>
    <row r="20" spans="1:13" x14ac:dyDescent="0.25">
      <c r="A20" s="2" t="s">
        <v>332</v>
      </c>
      <c r="B20" s="2">
        <v>3.2879999999999997E-5</v>
      </c>
      <c r="C20" s="2">
        <v>2.9479999999999999E-5</v>
      </c>
      <c r="D20" s="2">
        <v>502947.14637447998</v>
      </c>
      <c r="E20" s="2">
        <v>3.01E-5</v>
      </c>
      <c r="F20" s="2">
        <v>15.66075384</v>
      </c>
      <c r="G20" s="2" t="s">
        <v>6017</v>
      </c>
      <c r="H20" s="2">
        <v>2.9980000000000001E-5</v>
      </c>
      <c r="I20" s="2">
        <v>3.01E-5</v>
      </c>
      <c r="J20" s="2">
        <v>189</v>
      </c>
      <c r="K20" s="2">
        <v>2409</v>
      </c>
      <c r="L20" s="2">
        <v>3.2490000000000002E-5</v>
      </c>
      <c r="M20" s="1" t="s">
        <v>333</v>
      </c>
    </row>
    <row r="21" spans="1:13" x14ac:dyDescent="0.25">
      <c r="A21" s="2" t="s">
        <v>334</v>
      </c>
      <c r="B21" s="2">
        <v>2.8946000000000002E-3</v>
      </c>
      <c r="C21" s="2">
        <v>2.2900099999999999E-3</v>
      </c>
      <c r="D21" s="2">
        <v>10036.155070139999</v>
      </c>
      <c r="E21" s="2">
        <v>2.3340000000000001E-3</v>
      </c>
      <c r="F21" s="2">
        <v>26.56155304</v>
      </c>
      <c r="G21" s="2" t="s">
        <v>6030</v>
      </c>
      <c r="H21" s="2">
        <v>2.3340000000000001E-3</v>
      </c>
      <c r="I21" s="2">
        <v>2.3568199999999999E-3</v>
      </c>
      <c r="J21" s="2">
        <v>243</v>
      </c>
      <c r="K21" s="2">
        <v>842</v>
      </c>
      <c r="L21" s="2">
        <v>2.7625200000000001E-3</v>
      </c>
      <c r="M21" s="1" t="s">
        <v>335</v>
      </c>
    </row>
    <row r="22" spans="1:13" x14ac:dyDescent="0.25">
      <c r="A22" s="2" t="s">
        <v>336</v>
      </c>
      <c r="B22" s="2">
        <v>4.1064999999999998E-4</v>
      </c>
      <c r="C22" s="2">
        <v>3.8873999999999999E-4</v>
      </c>
      <c r="D22" s="2">
        <v>29097.39117368</v>
      </c>
      <c r="E22" s="2">
        <v>3.9780000000000002E-4</v>
      </c>
      <c r="F22" s="2">
        <v>11.56136564</v>
      </c>
      <c r="G22" s="2" t="s">
        <v>6031</v>
      </c>
      <c r="H22" s="2">
        <v>3.9478000000000001E-4</v>
      </c>
      <c r="I22" s="2">
        <v>4.0123999999999997E-4</v>
      </c>
      <c r="J22" s="2">
        <v>110</v>
      </c>
      <c r="K22" s="2">
        <v>883</v>
      </c>
      <c r="L22" s="2">
        <v>4.0640000000000001E-4</v>
      </c>
      <c r="M22" s="1" t="s">
        <v>337</v>
      </c>
    </row>
    <row r="23" spans="1:13" x14ac:dyDescent="0.25">
      <c r="A23" s="2" t="s">
        <v>338</v>
      </c>
      <c r="B23" s="2">
        <v>2.6999999999999999E-5</v>
      </c>
      <c r="C23" s="2">
        <v>2.251E-5</v>
      </c>
      <c r="D23" s="2">
        <v>112486.19654562999</v>
      </c>
      <c r="E23" s="2">
        <v>2.2909999999999999E-5</v>
      </c>
      <c r="F23" s="2">
        <v>2.7418433699999998</v>
      </c>
      <c r="G23" s="2" t="s">
        <v>6032</v>
      </c>
      <c r="H23" s="2">
        <v>2.2909999999999999E-5</v>
      </c>
      <c r="I23" s="2">
        <v>2.319E-5</v>
      </c>
      <c r="J23" s="2">
        <v>69</v>
      </c>
      <c r="K23" s="2">
        <v>1105</v>
      </c>
      <c r="L23" s="2">
        <v>2.6840000000000001E-5</v>
      </c>
      <c r="M23" s="1" t="s">
        <v>339</v>
      </c>
    </row>
    <row r="24" spans="1:13" x14ac:dyDescent="0.25">
      <c r="A24" s="2" t="s">
        <v>340</v>
      </c>
      <c r="B24" s="2">
        <v>1.1294E-4</v>
      </c>
      <c r="C24" s="2">
        <v>1.021E-4</v>
      </c>
      <c r="D24" s="2">
        <v>17657.05270004</v>
      </c>
      <c r="E24" s="2">
        <v>1.1245E-4</v>
      </c>
      <c r="F24" s="2">
        <v>1.8905188399999999</v>
      </c>
      <c r="G24" s="2" t="s">
        <v>5791</v>
      </c>
      <c r="H24" s="2">
        <v>1.1245E-4</v>
      </c>
      <c r="I24" s="2">
        <v>1.1294E-4</v>
      </c>
      <c r="J24" s="2">
        <v>109</v>
      </c>
      <c r="K24" s="2">
        <v>767</v>
      </c>
      <c r="L24" s="2">
        <v>1.031E-4</v>
      </c>
      <c r="M24" s="1" t="s">
        <v>341</v>
      </c>
    </row>
    <row r="25" spans="1:13" x14ac:dyDescent="0.25">
      <c r="A25" s="2" t="s">
        <v>342</v>
      </c>
      <c r="B25" s="2">
        <v>8.7020000000000004E-5</v>
      </c>
      <c r="C25" s="2">
        <v>8.1100000000000006E-5</v>
      </c>
      <c r="D25" s="2">
        <v>116006.89512219001</v>
      </c>
      <c r="E25" s="2">
        <v>8.2990000000000003E-5</v>
      </c>
      <c r="F25" s="2">
        <v>9.7714285899999993</v>
      </c>
      <c r="G25" s="2" t="s">
        <v>6025</v>
      </c>
      <c r="H25" s="2">
        <v>8.1390000000000005E-5</v>
      </c>
      <c r="I25" s="2">
        <v>8.2949999999999997E-5</v>
      </c>
      <c r="J25" s="2">
        <v>142</v>
      </c>
      <c r="K25" s="2">
        <v>1706</v>
      </c>
      <c r="L25" s="2">
        <v>8.4670000000000001E-5</v>
      </c>
      <c r="M25" s="1" t="s">
        <v>343</v>
      </c>
    </row>
    <row r="26" spans="1:13" x14ac:dyDescent="0.25">
      <c r="A26" s="2" t="s">
        <v>918</v>
      </c>
      <c r="B26" s="2">
        <v>8.6324899999999996E-3</v>
      </c>
      <c r="C26" s="2">
        <v>7.5000300000000004E-3</v>
      </c>
      <c r="D26" s="2">
        <v>32547.668160990001</v>
      </c>
      <c r="E26" s="2">
        <v>7.91006E-3</v>
      </c>
      <c r="F26" s="2">
        <v>261.29537764999998</v>
      </c>
      <c r="G26" s="2" t="s">
        <v>6023</v>
      </c>
      <c r="H26" s="2">
        <v>7.9100500000000001E-3</v>
      </c>
      <c r="I26" s="2">
        <v>7.91006E-3</v>
      </c>
      <c r="J26" s="2">
        <v>211</v>
      </c>
      <c r="K26" s="2">
        <v>6763</v>
      </c>
      <c r="L26" s="2">
        <v>8.5950200000000001E-3</v>
      </c>
      <c r="M26" s="1" t="s">
        <v>919</v>
      </c>
    </row>
    <row r="27" spans="1:13" x14ac:dyDescent="0.25">
      <c r="A27" s="2" t="s">
        <v>346</v>
      </c>
      <c r="B27" s="2">
        <v>3.0400000000000001E-6</v>
      </c>
      <c r="C27" s="2">
        <v>2.5399999999999998E-6</v>
      </c>
      <c r="D27" s="2">
        <v>29412362.36944975</v>
      </c>
      <c r="E27" s="2">
        <v>2.7300000000000001E-6</v>
      </c>
      <c r="F27" s="2">
        <v>83.621488200000002</v>
      </c>
      <c r="G27" s="2" t="s">
        <v>6033</v>
      </c>
      <c r="H27" s="2">
        <v>2.7300000000000001E-6</v>
      </c>
      <c r="I27" s="2">
        <v>2.7499999999999999E-6</v>
      </c>
      <c r="J27" s="2">
        <v>224</v>
      </c>
      <c r="K27" s="2">
        <v>3695</v>
      </c>
      <c r="L27" s="2">
        <v>3.0400000000000001E-6</v>
      </c>
      <c r="M27" s="1" t="s">
        <v>347</v>
      </c>
    </row>
    <row r="28" spans="1:13" x14ac:dyDescent="0.25">
      <c r="A28" s="2" t="s">
        <v>348</v>
      </c>
      <c r="B28" s="2">
        <v>8.6879999999999995E-5</v>
      </c>
      <c r="C28" s="2">
        <v>7.0610000000000003E-5</v>
      </c>
      <c r="D28" s="2">
        <v>41215.773802989999</v>
      </c>
      <c r="E28" s="2">
        <v>7.0989999999999996E-5</v>
      </c>
      <c r="F28" s="2">
        <v>3.1102440699999998</v>
      </c>
      <c r="G28" s="2" t="s">
        <v>6034</v>
      </c>
      <c r="H28" s="2">
        <v>7.0500000000000006E-5</v>
      </c>
      <c r="I28" s="2">
        <v>7.0980000000000001E-5</v>
      </c>
      <c r="J28" s="2">
        <v>80</v>
      </c>
      <c r="K28" s="2">
        <v>861</v>
      </c>
      <c r="L28" s="2">
        <v>8.0450000000000004E-5</v>
      </c>
      <c r="M28" s="1" t="s">
        <v>349</v>
      </c>
    </row>
    <row r="29" spans="1:13" x14ac:dyDescent="0.25">
      <c r="A29" s="2" t="s">
        <v>350</v>
      </c>
      <c r="B29" s="2">
        <v>6.3899999999999998E-6</v>
      </c>
      <c r="C29" s="2">
        <v>5.7400000000000001E-6</v>
      </c>
      <c r="D29" s="2">
        <v>1061880.6378704801</v>
      </c>
      <c r="E29" s="2">
        <v>6.0299999999999999E-6</v>
      </c>
      <c r="F29" s="2">
        <v>6.4574382200000002</v>
      </c>
      <c r="G29" s="2" t="s">
        <v>6035</v>
      </c>
      <c r="H29" s="2">
        <v>5.9499999999999998E-6</v>
      </c>
      <c r="I29" s="2">
        <v>6.02E-6</v>
      </c>
      <c r="J29" s="2">
        <v>243</v>
      </c>
      <c r="K29" s="2">
        <v>3701</v>
      </c>
      <c r="L29" s="2">
        <v>6.2899999999999999E-6</v>
      </c>
      <c r="M29" s="1" t="s">
        <v>351</v>
      </c>
    </row>
    <row r="30" spans="1:13" x14ac:dyDescent="0.25">
      <c r="A30" s="2" t="s">
        <v>352</v>
      </c>
      <c r="B30" s="2">
        <v>1.1049999999999999E-5</v>
      </c>
      <c r="C30" s="2">
        <v>8.6999999999999997E-6</v>
      </c>
      <c r="D30" s="2">
        <v>7963644.5686770696</v>
      </c>
      <c r="E30" s="2">
        <v>9.0100000000000001E-6</v>
      </c>
      <c r="F30" s="2">
        <v>75.839811280000006</v>
      </c>
      <c r="G30" s="2" t="s">
        <v>6036</v>
      </c>
      <c r="H30" s="2">
        <v>9.0100000000000001E-6</v>
      </c>
      <c r="I30" s="2">
        <v>9.1400000000000006E-6</v>
      </c>
      <c r="J30" s="2">
        <v>216</v>
      </c>
      <c r="K30" s="2">
        <v>2798</v>
      </c>
      <c r="L30" s="2">
        <v>1.0900000000000001E-5</v>
      </c>
      <c r="M30" s="1" t="s">
        <v>353</v>
      </c>
    </row>
    <row r="31" spans="1:13" x14ac:dyDescent="0.25">
      <c r="A31" s="2" t="s">
        <v>354</v>
      </c>
      <c r="B31" s="2">
        <v>5.2939999999999997E-4</v>
      </c>
      <c r="C31" s="2">
        <v>4.7699999999999999E-4</v>
      </c>
      <c r="D31" s="2">
        <v>4635.1049495099996</v>
      </c>
      <c r="E31" s="2">
        <v>4.8736E-4</v>
      </c>
      <c r="F31" s="2">
        <v>2.3569285099999999</v>
      </c>
      <c r="G31" s="2" t="s">
        <v>6037</v>
      </c>
      <c r="H31" s="2">
        <v>4.7712999999999998E-4</v>
      </c>
      <c r="I31" s="2">
        <v>4.8717999999999998E-4</v>
      </c>
      <c r="J31" s="2">
        <v>81</v>
      </c>
      <c r="K31" s="2">
        <v>1083</v>
      </c>
      <c r="L31" s="2">
        <v>5.1201999999999997E-4</v>
      </c>
      <c r="M31" s="1" t="s">
        <v>355</v>
      </c>
    </row>
    <row r="32" spans="1:13" x14ac:dyDescent="0.25">
      <c r="A32" s="2" t="s">
        <v>356</v>
      </c>
      <c r="B32" s="2">
        <v>9.7499999999999996E-4</v>
      </c>
      <c r="C32" s="2">
        <v>8.2600000000000002E-4</v>
      </c>
      <c r="D32" s="2">
        <v>35721.127430439999</v>
      </c>
      <c r="E32" s="2">
        <v>8.5366999999999995E-4</v>
      </c>
      <c r="F32" s="2">
        <v>31.65355267</v>
      </c>
      <c r="G32" s="2" t="s">
        <v>6038</v>
      </c>
      <c r="H32" s="2">
        <v>8.3987999999999999E-4</v>
      </c>
      <c r="I32" s="2">
        <v>8.5366000000000001E-4</v>
      </c>
      <c r="J32" s="2">
        <v>181</v>
      </c>
      <c r="K32" s="2">
        <v>2279</v>
      </c>
      <c r="L32" s="2">
        <v>9.3731000000000001E-4</v>
      </c>
      <c r="M32" s="1" t="s">
        <v>357</v>
      </c>
    </row>
    <row r="33" spans="1:13" x14ac:dyDescent="0.25">
      <c r="A33" s="2" t="s">
        <v>358</v>
      </c>
      <c r="B33" s="2">
        <v>6.4999999999999994E-5</v>
      </c>
      <c r="C33" s="2">
        <v>5.9120000000000003E-5</v>
      </c>
      <c r="D33" s="2">
        <v>236379.95919425</v>
      </c>
      <c r="E33" s="2">
        <v>5.9129999999999998E-5</v>
      </c>
      <c r="F33" s="2">
        <v>14.60987074</v>
      </c>
      <c r="G33" s="2" t="s">
        <v>6039</v>
      </c>
      <c r="H33" s="2">
        <v>5.9129999999999998E-5</v>
      </c>
      <c r="I33" s="2">
        <v>6.1199999999999997E-5</v>
      </c>
      <c r="J33" s="2">
        <v>283</v>
      </c>
      <c r="K33" s="2">
        <v>1776</v>
      </c>
      <c r="L33" s="2">
        <v>6.0000000000000002E-5</v>
      </c>
      <c r="M33" s="1" t="s">
        <v>359</v>
      </c>
    </row>
    <row r="34" spans="1:13" x14ac:dyDescent="0.25">
      <c r="A34" s="2" t="s">
        <v>360</v>
      </c>
      <c r="B34" s="2">
        <v>1.02E-6</v>
      </c>
      <c r="C34" s="2">
        <v>9.7000000000000003E-7</v>
      </c>
      <c r="D34" s="2">
        <v>3835049.79856316</v>
      </c>
      <c r="E34" s="2">
        <v>9.9000000000000005E-7</v>
      </c>
      <c r="F34" s="2">
        <v>3.8204030800000002</v>
      </c>
      <c r="G34" s="2" t="s">
        <v>6040</v>
      </c>
      <c r="H34" s="2">
        <v>9.9000000000000005E-7</v>
      </c>
      <c r="I34" s="2">
        <v>9.9999999999999995E-7</v>
      </c>
      <c r="J34" s="2">
        <v>163</v>
      </c>
      <c r="K34" s="2">
        <v>1742</v>
      </c>
      <c r="L34" s="2">
        <v>1.0100000000000001E-6</v>
      </c>
      <c r="M34" s="1" t="s">
        <v>361</v>
      </c>
    </row>
    <row r="35" spans="1:13" x14ac:dyDescent="0.25">
      <c r="A35" s="2" t="s">
        <v>362</v>
      </c>
      <c r="B35" s="2">
        <v>3.01E-5</v>
      </c>
      <c r="C35" s="2">
        <v>2.8050000000000001E-5</v>
      </c>
      <c r="D35" s="2">
        <v>239117.61396983999</v>
      </c>
      <c r="E35" s="2">
        <v>2.8200000000000001E-5</v>
      </c>
      <c r="F35" s="2">
        <v>7.0087431499999999</v>
      </c>
      <c r="G35" s="2" t="s">
        <v>6041</v>
      </c>
      <c r="H35" s="2">
        <v>2.8200000000000001E-5</v>
      </c>
      <c r="I35" s="2">
        <v>2.8370000000000001E-5</v>
      </c>
      <c r="J35" s="2">
        <v>115</v>
      </c>
      <c r="K35" s="2">
        <v>1022</v>
      </c>
      <c r="L35" s="2">
        <v>2.9459999999999999E-5</v>
      </c>
      <c r="M35" s="1" t="s">
        <v>363</v>
      </c>
    </row>
    <row r="36" spans="1:13" x14ac:dyDescent="0.25">
      <c r="A36" s="2" t="s">
        <v>364</v>
      </c>
      <c r="B36" s="2">
        <v>2.9249999999999999E-5</v>
      </c>
      <c r="C36" s="2">
        <v>2.535E-5</v>
      </c>
      <c r="D36" s="2">
        <v>166850.52198891001</v>
      </c>
      <c r="E36" s="2">
        <v>2.694E-5</v>
      </c>
      <c r="F36" s="2">
        <v>4.4523986000000004</v>
      </c>
      <c r="G36" s="2" t="s">
        <v>6032</v>
      </c>
      <c r="H36" s="2">
        <v>2.5899999999999999E-5</v>
      </c>
      <c r="I36" s="2">
        <v>2.694E-5</v>
      </c>
      <c r="J36" s="2">
        <v>102</v>
      </c>
      <c r="K36" s="2">
        <v>1643</v>
      </c>
      <c r="L36" s="2">
        <v>2.8799999999999999E-5</v>
      </c>
      <c r="M36" s="1" t="s">
        <v>365</v>
      </c>
    </row>
    <row r="37" spans="1:13" x14ac:dyDescent="0.25">
      <c r="A37" s="2" t="s">
        <v>366</v>
      </c>
      <c r="B37" s="2">
        <v>2.4250000000000001E-4</v>
      </c>
      <c r="C37" s="2">
        <v>1.8294000000000001E-4</v>
      </c>
      <c r="D37" s="2">
        <v>57852.094285849998</v>
      </c>
      <c r="E37" s="2">
        <v>1.9948000000000001E-4</v>
      </c>
      <c r="F37" s="2">
        <v>12.15026273</v>
      </c>
      <c r="G37" s="2" t="s">
        <v>6042</v>
      </c>
      <c r="H37" s="2">
        <v>1.9900000000000001E-4</v>
      </c>
      <c r="I37" s="2">
        <v>1.9948000000000001E-4</v>
      </c>
      <c r="J37" s="2">
        <v>94</v>
      </c>
      <c r="K37" s="2">
        <v>816</v>
      </c>
      <c r="L37" s="2">
        <v>2.0741999999999999E-4</v>
      </c>
      <c r="M37" s="1" t="s">
        <v>367</v>
      </c>
    </row>
    <row r="38" spans="1:13" x14ac:dyDescent="0.25">
      <c r="A38" s="2" t="s">
        <v>368</v>
      </c>
      <c r="B38" s="2">
        <v>4.036E-5</v>
      </c>
      <c r="C38" s="2">
        <v>3.7049999999999999E-5</v>
      </c>
      <c r="D38" s="2">
        <v>19789.670967369999</v>
      </c>
      <c r="E38" s="2">
        <v>3.7769999999999999E-5</v>
      </c>
      <c r="F38" s="2">
        <v>0.75178199000000001</v>
      </c>
      <c r="G38" s="2" t="s">
        <v>6043</v>
      </c>
      <c r="H38" s="2">
        <v>3.7060000000000001E-5</v>
      </c>
      <c r="I38" s="2">
        <v>3.8019999999999999E-5</v>
      </c>
      <c r="J38" s="2">
        <v>86</v>
      </c>
      <c r="K38" s="2">
        <v>1052</v>
      </c>
      <c r="L38" s="2">
        <v>3.9400000000000002E-5</v>
      </c>
      <c r="M38" s="1" t="s">
        <v>369</v>
      </c>
    </row>
    <row r="39" spans="1:13" x14ac:dyDescent="0.25">
      <c r="A39" s="2" t="s">
        <v>370</v>
      </c>
      <c r="B39" s="2">
        <v>3.4999999999999997E-5</v>
      </c>
      <c r="C39" s="2">
        <v>3.0630000000000003E-5</v>
      </c>
      <c r="D39" s="2">
        <v>1841002.52019095</v>
      </c>
      <c r="E39" s="2">
        <v>3.0899999999999999E-5</v>
      </c>
      <c r="F39" s="2">
        <v>60.683660850000003</v>
      </c>
      <c r="G39" s="2" t="s">
        <v>6038</v>
      </c>
      <c r="H39" s="2">
        <v>3.0899999999999999E-5</v>
      </c>
      <c r="I39" s="2">
        <v>3.1139999999999997E-5</v>
      </c>
      <c r="J39" s="2">
        <v>489</v>
      </c>
      <c r="K39" s="2">
        <v>3641</v>
      </c>
      <c r="L39" s="2">
        <v>3.383E-5</v>
      </c>
      <c r="M39" s="1" t="s">
        <v>371</v>
      </c>
    </row>
    <row r="40" spans="1:13" x14ac:dyDescent="0.25">
      <c r="A40" s="2" t="s">
        <v>372</v>
      </c>
      <c r="B40" s="2">
        <v>5.4663999999999997E-2</v>
      </c>
      <c r="C40" s="2">
        <v>5.0009999999999999E-2</v>
      </c>
      <c r="D40" s="2">
        <v>5391.9311406799998</v>
      </c>
      <c r="E40" s="2">
        <v>5.1342800000000001E-2</v>
      </c>
      <c r="F40" s="2">
        <v>280.32305582999999</v>
      </c>
      <c r="G40" s="2" t="s">
        <v>6044</v>
      </c>
      <c r="H40" s="2">
        <v>5.1200000000000002E-2</v>
      </c>
      <c r="I40" s="2">
        <v>5.14977E-2</v>
      </c>
      <c r="J40" s="2">
        <v>815</v>
      </c>
      <c r="K40" s="2">
        <v>3700</v>
      </c>
      <c r="L40" s="2">
        <v>5.3333440000000003E-2</v>
      </c>
      <c r="M40" s="1" t="s">
        <v>373</v>
      </c>
    </row>
    <row r="41" spans="1:13" x14ac:dyDescent="0.25">
      <c r="A41" s="2" t="s">
        <v>374</v>
      </c>
      <c r="B41" s="2">
        <v>7.1888799999999999E-3</v>
      </c>
      <c r="C41" s="2">
        <v>5.9867100000000001E-3</v>
      </c>
      <c r="D41" s="2">
        <v>16667.965682040001</v>
      </c>
      <c r="E41" s="2">
        <v>6.3016399999999998E-3</v>
      </c>
      <c r="F41" s="2">
        <v>107.41991099000001</v>
      </c>
      <c r="G41" s="2" t="s">
        <v>6045</v>
      </c>
      <c r="H41" s="2">
        <v>6.3E-3</v>
      </c>
      <c r="I41" s="2">
        <v>6.36076E-3</v>
      </c>
      <c r="J41" s="2">
        <v>270</v>
      </c>
      <c r="K41" s="2">
        <v>1664</v>
      </c>
      <c r="L41" s="2">
        <v>6.5968099999999998E-3</v>
      </c>
      <c r="M41" s="1" t="s">
        <v>375</v>
      </c>
    </row>
    <row r="42" spans="1:13" x14ac:dyDescent="0.25">
      <c r="A42" s="2" t="s">
        <v>376</v>
      </c>
      <c r="B42" s="2">
        <v>6.6240000000000003E-5</v>
      </c>
      <c r="C42" s="2">
        <v>5.5189999999999998E-5</v>
      </c>
      <c r="D42" s="2">
        <v>202798.63016495001</v>
      </c>
      <c r="E42" s="2">
        <v>5.7059999999999999E-5</v>
      </c>
      <c r="F42" s="2">
        <v>12.17500686</v>
      </c>
      <c r="G42" s="2" t="s">
        <v>6046</v>
      </c>
      <c r="H42" s="2">
        <v>5.5220000000000003E-5</v>
      </c>
      <c r="I42" s="2">
        <v>5.7059999999999999E-5</v>
      </c>
      <c r="J42" s="2">
        <v>126</v>
      </c>
      <c r="K42" s="2">
        <v>1781</v>
      </c>
      <c r="L42" s="2">
        <v>6.6240000000000003E-5</v>
      </c>
      <c r="M42" s="1" t="s">
        <v>377</v>
      </c>
    </row>
    <row r="43" spans="1:13" x14ac:dyDescent="0.25">
      <c r="A43" s="2" t="s">
        <v>378</v>
      </c>
      <c r="B43" s="2">
        <v>2.92E-6</v>
      </c>
      <c r="C43" s="2">
        <v>2.5600000000000001E-6</v>
      </c>
      <c r="D43" s="2">
        <v>47108792.033201851</v>
      </c>
      <c r="E43" s="2">
        <v>2.65E-6</v>
      </c>
      <c r="F43" s="2">
        <v>128.66055968000001</v>
      </c>
      <c r="G43" s="2" t="s">
        <v>6047</v>
      </c>
      <c r="H43" s="2">
        <v>2.65E-6</v>
      </c>
      <c r="I43" s="2">
        <v>2.6800000000000002E-6</v>
      </c>
      <c r="J43" s="2">
        <v>760</v>
      </c>
      <c r="K43" s="2">
        <v>9087</v>
      </c>
      <c r="L43" s="2">
        <v>2.9000000000000002E-6</v>
      </c>
      <c r="M43" s="1" t="s">
        <v>379</v>
      </c>
    </row>
    <row r="44" spans="1:13" x14ac:dyDescent="0.25">
      <c r="A44" s="2" t="s">
        <v>380</v>
      </c>
      <c r="B44" s="2">
        <v>1.07799E-3</v>
      </c>
      <c r="C44" s="2">
        <v>9.5E-4</v>
      </c>
      <c r="D44" s="2">
        <v>4116.9684904599999</v>
      </c>
      <c r="E44" s="2">
        <v>9.6984000000000002E-4</v>
      </c>
      <c r="F44" s="2">
        <v>4.0171579499999996</v>
      </c>
      <c r="G44" s="2" t="s">
        <v>6037</v>
      </c>
      <c r="H44" s="2">
        <v>9.5018999999999995E-4</v>
      </c>
      <c r="I44" s="2">
        <v>9.6980999999999999E-4</v>
      </c>
      <c r="J44" s="2">
        <v>152</v>
      </c>
      <c r="K44" s="2">
        <v>1446</v>
      </c>
      <c r="L44" s="2">
        <v>9.9715999999999997E-4</v>
      </c>
      <c r="M44" s="1" t="s">
        <v>381</v>
      </c>
    </row>
    <row r="45" spans="1:13" x14ac:dyDescent="0.25">
      <c r="A45" s="2" t="s">
        <v>869</v>
      </c>
      <c r="B45" s="2">
        <v>6.8700000000000003E-6</v>
      </c>
      <c r="C45" s="2">
        <v>5.6400000000000002E-6</v>
      </c>
      <c r="D45" s="2">
        <v>4226981.6857401496</v>
      </c>
      <c r="E45" s="2">
        <v>5.8100000000000003E-6</v>
      </c>
      <c r="F45" s="2">
        <v>26.56150525</v>
      </c>
      <c r="G45" s="2" t="s">
        <v>6026</v>
      </c>
      <c r="H45" s="2">
        <v>5.8100000000000003E-6</v>
      </c>
      <c r="I45" s="2">
        <v>5.84E-6</v>
      </c>
      <c r="J45" s="2">
        <v>133</v>
      </c>
      <c r="K45" s="2">
        <v>2025</v>
      </c>
      <c r="L45" s="2">
        <v>6.5400000000000001E-6</v>
      </c>
      <c r="M45" s="1" t="s">
        <v>870</v>
      </c>
    </row>
    <row r="46" spans="1:13" x14ac:dyDescent="0.25">
      <c r="A46" s="2" t="s">
        <v>382</v>
      </c>
      <c r="B46" s="2">
        <v>4.4000000000000002E-7</v>
      </c>
      <c r="C46" s="2">
        <v>4.0999999999999999E-7</v>
      </c>
      <c r="D46" s="2">
        <v>386702096.82516623</v>
      </c>
      <c r="E46" s="2">
        <v>4.2E-7</v>
      </c>
      <c r="F46" s="2">
        <v>163.72821099999999</v>
      </c>
      <c r="G46" s="2" t="s">
        <v>6047</v>
      </c>
      <c r="H46" s="2">
        <v>4.2E-7</v>
      </c>
      <c r="I46" s="2">
        <v>4.3000000000000001E-7</v>
      </c>
      <c r="J46" s="2">
        <v>1633</v>
      </c>
      <c r="K46" s="2">
        <v>13274</v>
      </c>
      <c r="L46" s="2">
        <v>4.3000000000000001E-7</v>
      </c>
      <c r="M46" s="1" t="s">
        <v>383</v>
      </c>
    </row>
    <row r="47" spans="1:13" x14ac:dyDescent="0.25">
      <c r="A47" s="2" t="s">
        <v>384</v>
      </c>
      <c r="B47" s="2">
        <v>7.3799999999999996E-6</v>
      </c>
      <c r="C47" s="2">
        <v>6.4999999999999996E-6</v>
      </c>
      <c r="D47" s="2">
        <v>523046.76311518002</v>
      </c>
      <c r="E47" s="2">
        <v>6.7700000000000004E-6</v>
      </c>
      <c r="F47" s="2">
        <v>3.6061946699999998</v>
      </c>
      <c r="G47" s="2" t="s">
        <v>6048</v>
      </c>
      <c r="H47" s="2">
        <v>6.72E-6</v>
      </c>
      <c r="I47" s="2">
        <v>6.7700000000000004E-6</v>
      </c>
      <c r="J47" s="2">
        <v>219</v>
      </c>
      <c r="K47" s="2">
        <v>1868</v>
      </c>
      <c r="L47" s="2">
        <v>7.1899999999999998E-6</v>
      </c>
      <c r="M47" s="1" t="s">
        <v>385</v>
      </c>
    </row>
    <row r="48" spans="1:13" x14ac:dyDescent="0.25">
      <c r="A48" s="2" t="s">
        <v>386</v>
      </c>
      <c r="B48" s="2">
        <v>6.5099999999999997E-5</v>
      </c>
      <c r="C48" s="2">
        <v>6.3E-5</v>
      </c>
      <c r="D48" s="2">
        <v>61102.92524276</v>
      </c>
      <c r="E48" s="2">
        <v>6.4239999999999995E-5</v>
      </c>
      <c r="F48" s="2">
        <v>3.90065426</v>
      </c>
      <c r="G48" s="2" t="s">
        <v>5792</v>
      </c>
      <c r="H48" s="2">
        <v>6.3020000000000003E-5</v>
      </c>
      <c r="I48" s="2">
        <v>6.4239999999999995E-5</v>
      </c>
      <c r="J48" s="2">
        <v>174</v>
      </c>
      <c r="K48" s="2">
        <v>1518</v>
      </c>
      <c r="L48" s="2">
        <v>6.4839999999999996E-5</v>
      </c>
      <c r="M48" s="1" t="s">
        <v>387</v>
      </c>
    </row>
    <row r="49" spans="1:13" x14ac:dyDescent="0.25">
      <c r="A49" s="2" t="s">
        <v>388</v>
      </c>
      <c r="B49" s="2">
        <v>2.4097999999999999E-4</v>
      </c>
      <c r="C49" s="2">
        <v>2.2361000000000001E-4</v>
      </c>
      <c r="D49" s="2">
        <v>13023.32558617</v>
      </c>
      <c r="E49" s="2">
        <v>2.2425E-4</v>
      </c>
      <c r="F49" s="2">
        <v>3.04538851</v>
      </c>
      <c r="G49" s="2" t="s">
        <v>6038</v>
      </c>
      <c r="H49" s="2">
        <v>2.2392000000000001E-4</v>
      </c>
      <c r="I49" s="2">
        <v>2.3112999999999999E-4</v>
      </c>
      <c r="J49" s="2">
        <v>115</v>
      </c>
      <c r="K49" s="2">
        <v>1597</v>
      </c>
      <c r="L49" s="2">
        <v>2.3777999999999999E-4</v>
      </c>
      <c r="M49" s="1" t="s">
        <v>389</v>
      </c>
    </row>
    <row r="50" spans="1:13" x14ac:dyDescent="0.25">
      <c r="A50" s="2" t="s">
        <v>390</v>
      </c>
      <c r="B50" s="2">
        <v>1.9530000000000001E-5</v>
      </c>
      <c r="C50" s="2">
        <v>1.7649999999999999E-5</v>
      </c>
      <c r="D50" s="2">
        <v>458814.56831462</v>
      </c>
      <c r="E50" s="2">
        <v>1.8E-5</v>
      </c>
      <c r="F50" s="2">
        <v>8.4211401099999996</v>
      </c>
      <c r="G50" s="2" t="s">
        <v>6049</v>
      </c>
      <c r="H50" s="2">
        <v>1.8E-5</v>
      </c>
      <c r="I50" s="2">
        <v>1.8009999999999999E-5</v>
      </c>
      <c r="J50" s="2">
        <v>182</v>
      </c>
      <c r="K50" s="2">
        <v>3355</v>
      </c>
      <c r="L50" s="2">
        <v>1.7779999999999999E-5</v>
      </c>
      <c r="M50" s="1" t="s">
        <v>391</v>
      </c>
    </row>
    <row r="51" spans="1:13" x14ac:dyDescent="0.25">
      <c r="A51" s="2" t="s">
        <v>392</v>
      </c>
      <c r="B51" s="2">
        <v>9.5099999999999994E-5</v>
      </c>
      <c r="C51" s="2">
        <v>8.6500000000000002E-5</v>
      </c>
      <c r="D51" s="2">
        <v>726067.87962322996</v>
      </c>
      <c r="E51" s="2">
        <v>8.7299999999999994E-5</v>
      </c>
      <c r="F51" s="2">
        <v>65.716106569999994</v>
      </c>
      <c r="G51" s="2" t="s">
        <v>5999</v>
      </c>
      <c r="H51" s="2">
        <v>8.7299999999999994E-5</v>
      </c>
      <c r="I51" s="2">
        <v>8.8049999999999999E-5</v>
      </c>
      <c r="J51" s="2">
        <v>287</v>
      </c>
      <c r="K51" s="2">
        <v>2671</v>
      </c>
      <c r="L51" s="2">
        <v>9.3599999999999998E-5</v>
      </c>
      <c r="M51" s="1" t="s">
        <v>393</v>
      </c>
    </row>
    <row r="52" spans="1:13" x14ac:dyDescent="0.25">
      <c r="A52" s="2" t="s">
        <v>394</v>
      </c>
      <c r="B52" s="2">
        <v>2.1929999999999998E-5</v>
      </c>
      <c r="C52" s="2">
        <v>1.967E-5</v>
      </c>
      <c r="D52" s="2">
        <v>84325.429321810007</v>
      </c>
      <c r="E52" s="2">
        <v>2.075E-5</v>
      </c>
      <c r="F52" s="2">
        <v>1.7309197999999999</v>
      </c>
      <c r="G52" s="2" t="s">
        <v>6050</v>
      </c>
      <c r="H52" s="2">
        <v>1.9930000000000001E-5</v>
      </c>
      <c r="I52" s="2">
        <v>2.086E-5</v>
      </c>
      <c r="J52" s="2">
        <v>80</v>
      </c>
      <c r="K52" s="2">
        <v>710</v>
      </c>
      <c r="L52" s="2">
        <v>2.1460000000000001E-5</v>
      </c>
      <c r="M52" s="1" t="s">
        <v>395</v>
      </c>
    </row>
    <row r="53" spans="1:13" x14ac:dyDescent="0.25">
      <c r="A53" s="2" t="s">
        <v>396</v>
      </c>
      <c r="B53" s="2">
        <v>3.1420000000000001E-5</v>
      </c>
      <c r="C53" s="2">
        <v>2.798E-5</v>
      </c>
      <c r="D53" s="2">
        <v>86262.099862899995</v>
      </c>
      <c r="E53" s="2">
        <v>2.798E-5</v>
      </c>
      <c r="F53" s="2">
        <v>2.5001322899999998</v>
      </c>
      <c r="G53" s="2" t="s">
        <v>6051</v>
      </c>
      <c r="H53" s="2">
        <v>2.798E-5</v>
      </c>
      <c r="I53" s="2">
        <v>2.83E-5</v>
      </c>
      <c r="J53" s="2">
        <v>95</v>
      </c>
      <c r="K53" s="2">
        <v>1575</v>
      </c>
      <c r="L53" s="2">
        <v>3.061E-5</v>
      </c>
      <c r="M53" s="1" t="s">
        <v>397</v>
      </c>
    </row>
    <row r="54" spans="1:13" x14ac:dyDescent="0.25">
      <c r="A54" s="2" t="s">
        <v>398</v>
      </c>
      <c r="B54" s="2">
        <v>4.0669000000000002E-4</v>
      </c>
      <c r="C54" s="2">
        <v>3.4120999999999999E-4</v>
      </c>
      <c r="D54" s="2">
        <v>48345.89248029</v>
      </c>
      <c r="E54" s="2">
        <v>3.9298000000000002E-4</v>
      </c>
      <c r="F54" s="2">
        <v>18.07456118</v>
      </c>
      <c r="G54" s="2" t="s">
        <v>6037</v>
      </c>
      <c r="H54" s="2">
        <v>3.7840999999999998E-4</v>
      </c>
      <c r="I54" s="2">
        <v>3.9296999999999997E-4</v>
      </c>
      <c r="J54" s="2">
        <v>152</v>
      </c>
      <c r="K54" s="2">
        <v>726</v>
      </c>
      <c r="L54" s="2">
        <v>3.8787000000000001E-4</v>
      </c>
      <c r="M54" s="1" t="s">
        <v>399</v>
      </c>
    </row>
    <row r="55" spans="1:13" x14ac:dyDescent="0.25">
      <c r="A55" s="2" t="s">
        <v>400</v>
      </c>
      <c r="B55" s="2">
        <v>4.7450000000000001E-5</v>
      </c>
      <c r="C55" s="2">
        <v>3.451E-5</v>
      </c>
      <c r="D55" s="2">
        <v>26746063.901196059</v>
      </c>
      <c r="E55" s="2">
        <v>3.5410000000000001E-5</v>
      </c>
      <c r="F55" s="2">
        <v>1076.0530644400001</v>
      </c>
      <c r="G55" s="2" t="s">
        <v>6017</v>
      </c>
      <c r="H55" s="2">
        <v>3.5099999999999999E-5</v>
      </c>
      <c r="I55" s="2">
        <v>3.54E-5</v>
      </c>
      <c r="J55" s="2">
        <v>800</v>
      </c>
      <c r="K55" s="2">
        <v>4344</v>
      </c>
      <c r="L55" s="2">
        <v>3.8130000000000003E-5</v>
      </c>
      <c r="M55" s="1" t="s">
        <v>401</v>
      </c>
    </row>
    <row r="56" spans="1:13" x14ac:dyDescent="0.25">
      <c r="A56" s="2" t="s">
        <v>943</v>
      </c>
      <c r="B56" s="2">
        <v>2.0294000000000001E-4</v>
      </c>
      <c r="C56" s="2">
        <v>1.73E-4</v>
      </c>
      <c r="D56" s="2">
        <v>162379.03016068001</v>
      </c>
      <c r="E56" s="2">
        <v>1.7699999999999999E-4</v>
      </c>
      <c r="F56" s="2">
        <v>30.35860362</v>
      </c>
      <c r="G56" s="2" t="s">
        <v>6052</v>
      </c>
      <c r="H56" s="2">
        <v>1.7699999999999999E-4</v>
      </c>
      <c r="I56" s="2">
        <v>1.7772999999999999E-4</v>
      </c>
      <c r="J56" s="2">
        <v>140</v>
      </c>
      <c r="K56" s="2">
        <v>1873</v>
      </c>
      <c r="L56" s="2">
        <v>2.0327E-4</v>
      </c>
      <c r="M56" s="1" t="s">
        <v>944</v>
      </c>
    </row>
    <row r="57" spans="1:13" x14ac:dyDescent="0.25">
      <c r="A57" s="2" t="s">
        <v>402</v>
      </c>
      <c r="B57" s="2">
        <v>1.275E-5</v>
      </c>
      <c r="C57" s="2">
        <v>1.0509999999999999E-5</v>
      </c>
      <c r="D57" s="2">
        <v>349585.61477730999</v>
      </c>
      <c r="E57" s="2">
        <v>1.0509999999999999E-5</v>
      </c>
      <c r="F57" s="2">
        <v>4.1568874600000001</v>
      </c>
      <c r="G57" s="2" t="s">
        <v>6053</v>
      </c>
      <c r="H57" s="2">
        <v>1.0509999999999999E-5</v>
      </c>
      <c r="I57" s="2">
        <v>1.0720000000000001E-5</v>
      </c>
      <c r="J57" s="2">
        <v>82</v>
      </c>
      <c r="K57" s="2">
        <v>1630</v>
      </c>
      <c r="L57" s="2">
        <v>1.275E-5</v>
      </c>
      <c r="M57" s="1" t="s">
        <v>403</v>
      </c>
    </row>
    <row r="58" spans="1:13" x14ac:dyDescent="0.25">
      <c r="A58" s="2" t="s">
        <v>404</v>
      </c>
      <c r="B58" s="2">
        <v>6.3139999999999995E-5</v>
      </c>
      <c r="C58" s="2">
        <v>5.8560000000000002E-5</v>
      </c>
      <c r="D58" s="2">
        <v>23741.241131999999</v>
      </c>
      <c r="E58" s="2">
        <v>5.8560000000000002E-5</v>
      </c>
      <c r="F58" s="2">
        <v>1.44087367</v>
      </c>
      <c r="G58" s="2" t="s">
        <v>6054</v>
      </c>
      <c r="H58" s="2">
        <v>5.9570000000000001E-5</v>
      </c>
      <c r="I58" s="2">
        <v>6.0909999999999998E-5</v>
      </c>
      <c r="J58" s="2">
        <v>77</v>
      </c>
      <c r="K58" s="2">
        <v>786</v>
      </c>
      <c r="L58" s="2">
        <v>6.0770000000000003E-5</v>
      </c>
      <c r="M58" s="1" t="s">
        <v>405</v>
      </c>
    </row>
    <row r="59" spans="1:13" x14ac:dyDescent="0.25">
      <c r="A59" s="2" t="s">
        <v>406</v>
      </c>
      <c r="B59" s="2">
        <v>2.1839699999999999E-3</v>
      </c>
      <c r="C59" s="2">
        <v>2.0033500000000001E-3</v>
      </c>
      <c r="D59" s="2">
        <v>155871.62271174</v>
      </c>
      <c r="E59" s="2">
        <v>2.1076300000000001E-3</v>
      </c>
      <c r="F59" s="2">
        <v>324.40035212999999</v>
      </c>
      <c r="G59" s="2" t="s">
        <v>6055</v>
      </c>
      <c r="H59" s="2">
        <v>2.1076300000000001E-3</v>
      </c>
      <c r="I59" s="2">
        <v>2.1150000000000001E-3</v>
      </c>
      <c r="J59" s="2">
        <v>788</v>
      </c>
      <c r="K59" s="2">
        <v>9583</v>
      </c>
      <c r="L59" s="2">
        <v>2.1734900000000001E-3</v>
      </c>
      <c r="M59" s="1" t="s">
        <v>407</v>
      </c>
    </row>
    <row r="60" spans="1:13" x14ac:dyDescent="0.25">
      <c r="A60" s="2" t="s">
        <v>408</v>
      </c>
      <c r="B60" s="2">
        <v>7.6230000000000006E-2</v>
      </c>
      <c r="C60" s="2">
        <v>7.2389999999999996E-2</v>
      </c>
      <c r="D60" s="2">
        <v>17984.008821449999</v>
      </c>
      <c r="E60" s="2">
        <v>7.4797050000000004E-2</v>
      </c>
      <c r="F60" s="2">
        <v>1342.21606316</v>
      </c>
      <c r="G60" s="2" t="s">
        <v>6021</v>
      </c>
      <c r="H60" s="2">
        <v>7.4797050000000004E-2</v>
      </c>
      <c r="I60" s="2">
        <v>7.4909000000000003E-2</v>
      </c>
      <c r="J60" s="2">
        <v>1982</v>
      </c>
      <c r="K60" s="2">
        <v>6689</v>
      </c>
      <c r="L60" s="2">
        <v>7.5700000000000003E-2</v>
      </c>
      <c r="M60" s="1" t="s">
        <v>409</v>
      </c>
    </row>
    <row r="61" spans="1:13" x14ac:dyDescent="0.25">
      <c r="A61" s="2" t="s">
        <v>410</v>
      </c>
      <c r="B61" s="2">
        <v>1.5297999999999999E-4</v>
      </c>
      <c r="C61" s="2">
        <v>1.3300000000000001E-4</v>
      </c>
      <c r="D61" s="2">
        <v>146536.14734003</v>
      </c>
      <c r="E61" s="2">
        <v>1.4190000000000001E-4</v>
      </c>
      <c r="F61" s="2">
        <v>20.931537819999999</v>
      </c>
      <c r="G61" s="2" t="s">
        <v>6056</v>
      </c>
      <c r="H61" s="2">
        <v>1.3841E-4</v>
      </c>
      <c r="I61" s="2">
        <v>1.4190000000000001E-4</v>
      </c>
      <c r="J61" s="2">
        <v>224</v>
      </c>
      <c r="K61" s="2">
        <v>981</v>
      </c>
      <c r="L61" s="2">
        <v>1.4768E-4</v>
      </c>
      <c r="M61" s="1" t="s">
        <v>411</v>
      </c>
    </row>
    <row r="62" spans="1:13" x14ac:dyDescent="0.25">
      <c r="A62" s="2" t="s">
        <v>412</v>
      </c>
      <c r="B62" s="2">
        <v>2.6350000000000001E-4</v>
      </c>
      <c r="C62" s="2">
        <v>2.1000000000000001E-4</v>
      </c>
      <c r="D62" s="2">
        <v>106642.74352189001</v>
      </c>
      <c r="E62" s="2">
        <v>2.2629E-4</v>
      </c>
      <c r="F62" s="2">
        <v>25.151144169999998</v>
      </c>
      <c r="G62" s="2" t="s">
        <v>6056</v>
      </c>
      <c r="H62" s="2">
        <v>2.2515E-4</v>
      </c>
      <c r="I62" s="2">
        <v>2.2628000000000001E-4</v>
      </c>
      <c r="J62" s="2">
        <v>195</v>
      </c>
      <c r="K62" s="2">
        <v>2471</v>
      </c>
      <c r="L62" s="2">
        <v>2.6350000000000001E-4</v>
      </c>
      <c r="M62" s="1" t="s">
        <v>413</v>
      </c>
    </row>
    <row r="63" spans="1:13" x14ac:dyDescent="0.25">
      <c r="A63" s="2" t="s">
        <v>414</v>
      </c>
      <c r="B63" s="2">
        <v>4.2070000000000002E-5</v>
      </c>
      <c r="C63" s="2">
        <v>3.7920000000000003E-5</v>
      </c>
      <c r="D63" s="2">
        <v>40928.111749869997</v>
      </c>
      <c r="E63" s="2">
        <v>3.8290000000000001E-5</v>
      </c>
      <c r="F63" s="2">
        <v>1.6411855900000001</v>
      </c>
      <c r="G63" s="2" t="s">
        <v>6057</v>
      </c>
      <c r="H63" s="2">
        <v>3.8050000000000003E-5</v>
      </c>
      <c r="I63" s="2">
        <v>3.8279999999999999E-5</v>
      </c>
      <c r="J63" s="2">
        <v>93</v>
      </c>
      <c r="K63" s="2">
        <v>1011</v>
      </c>
      <c r="L63" s="2">
        <v>4.1990000000000003E-5</v>
      </c>
      <c r="M63" s="1" t="s">
        <v>415</v>
      </c>
    </row>
    <row r="64" spans="1:13" x14ac:dyDescent="0.25">
      <c r="A64" s="2" t="s">
        <v>416</v>
      </c>
      <c r="B64" s="2">
        <v>2.9408199999999998E-3</v>
      </c>
      <c r="C64" s="2">
        <v>2.7599999999999999E-3</v>
      </c>
      <c r="D64" s="2">
        <v>12787.177019070001</v>
      </c>
      <c r="E64" s="2">
        <v>2.7599999999999999E-3</v>
      </c>
      <c r="F64" s="2">
        <v>35.88114693</v>
      </c>
      <c r="G64" s="2" t="s">
        <v>6025</v>
      </c>
      <c r="H64" s="2">
        <v>2.7599999999999999E-3</v>
      </c>
      <c r="I64" s="2">
        <v>2.7615199999999999E-3</v>
      </c>
      <c r="J64" s="2">
        <v>196</v>
      </c>
      <c r="K64" s="2">
        <v>1742</v>
      </c>
      <c r="L64" s="2">
        <v>2.8928500000000002E-3</v>
      </c>
      <c r="M64" s="1" t="s">
        <v>417</v>
      </c>
    </row>
    <row r="65" spans="1:13" x14ac:dyDescent="0.25">
      <c r="A65" s="2" t="s">
        <v>418</v>
      </c>
      <c r="B65" s="2">
        <v>2.0099999999999998E-6</v>
      </c>
      <c r="C65" s="2">
        <v>1.8300000000000001E-6</v>
      </c>
      <c r="D65" s="2">
        <v>1916777.6458934599</v>
      </c>
      <c r="E65" s="2">
        <v>1.9E-6</v>
      </c>
      <c r="F65" s="2">
        <v>3.7145209800000001</v>
      </c>
      <c r="G65" s="2" t="s">
        <v>6058</v>
      </c>
      <c r="H65" s="2">
        <v>1.8500000000000001E-6</v>
      </c>
      <c r="I65" s="2">
        <v>1.88E-6</v>
      </c>
      <c r="J65" s="2">
        <v>197</v>
      </c>
      <c r="K65" s="2">
        <v>2376</v>
      </c>
      <c r="L65" s="2">
        <v>1.9800000000000001E-6</v>
      </c>
      <c r="M65" s="1" t="s">
        <v>419</v>
      </c>
    </row>
    <row r="66" spans="1:13" x14ac:dyDescent="0.25">
      <c r="A66" s="2" t="s">
        <v>420</v>
      </c>
      <c r="B66" s="2">
        <v>1.452E-5</v>
      </c>
      <c r="C66" s="2">
        <v>1.2500000000000001E-5</v>
      </c>
      <c r="D66" s="2">
        <v>623073.73391911003</v>
      </c>
      <c r="E66" s="2">
        <v>1.309E-5</v>
      </c>
      <c r="F66" s="2">
        <v>8.1470072200000008</v>
      </c>
      <c r="G66" s="2" t="s">
        <v>6059</v>
      </c>
      <c r="H66" s="2">
        <v>1.3159999999999999E-5</v>
      </c>
      <c r="I66" s="2">
        <v>1.3190000000000001E-5</v>
      </c>
      <c r="J66" s="2">
        <v>296</v>
      </c>
      <c r="K66" s="2">
        <v>1121</v>
      </c>
      <c r="L66" s="2">
        <v>1.438E-5</v>
      </c>
      <c r="M66" s="1" t="s">
        <v>421</v>
      </c>
    </row>
    <row r="67" spans="1:13" x14ac:dyDescent="0.25">
      <c r="A67" s="2" t="s">
        <v>422</v>
      </c>
      <c r="B67" s="2">
        <v>3.3599999999999997E-5</v>
      </c>
      <c r="C67" s="2">
        <v>2.6950000000000001E-5</v>
      </c>
      <c r="D67" s="2">
        <v>1203241.22626502</v>
      </c>
      <c r="E67" s="2">
        <v>2.8860000000000002E-5</v>
      </c>
      <c r="F67" s="2">
        <v>37.195666639999999</v>
      </c>
      <c r="G67" s="2" t="s">
        <v>5956</v>
      </c>
      <c r="H67" s="2">
        <v>2.8860000000000002E-5</v>
      </c>
      <c r="I67" s="2">
        <v>2.9070000000000001E-5</v>
      </c>
      <c r="J67" s="2">
        <v>522</v>
      </c>
      <c r="K67" s="2">
        <v>1681</v>
      </c>
      <c r="L67" s="2">
        <v>3.2830000000000002E-5</v>
      </c>
      <c r="M67" s="1" t="s">
        <v>383</v>
      </c>
    </row>
    <row r="68" spans="1:13" x14ac:dyDescent="0.25">
      <c r="A68" s="2" t="s">
        <v>423</v>
      </c>
      <c r="B68" s="2">
        <v>9.904899999999999E-4</v>
      </c>
      <c r="C68" s="2">
        <v>9.3400999999999998E-4</v>
      </c>
      <c r="D68" s="2">
        <v>446.16399539000003</v>
      </c>
      <c r="E68" s="2">
        <v>9.3400999999999998E-4</v>
      </c>
      <c r="F68" s="2">
        <v>0.42898828999999999</v>
      </c>
      <c r="G68" s="2" t="s">
        <v>6060</v>
      </c>
      <c r="H68" s="2">
        <v>9.3400999999999998E-4</v>
      </c>
      <c r="I68" s="2">
        <v>9.4571E-4</v>
      </c>
      <c r="J68" s="2">
        <v>44</v>
      </c>
      <c r="K68" s="2">
        <v>424</v>
      </c>
      <c r="L68" s="2">
        <v>1.00044E-3</v>
      </c>
      <c r="M68" s="1" t="s">
        <v>424</v>
      </c>
    </row>
    <row r="69" spans="1:13" x14ac:dyDescent="0.25">
      <c r="A69" s="2" t="s">
        <v>425</v>
      </c>
      <c r="B69" s="2">
        <v>1.7515E-4</v>
      </c>
      <c r="C69" s="2">
        <v>1.5014999999999999E-4</v>
      </c>
      <c r="D69" s="2">
        <v>109184.49214889</v>
      </c>
      <c r="E69" s="2">
        <v>1.527E-4</v>
      </c>
      <c r="F69" s="2">
        <v>17.85671275</v>
      </c>
      <c r="G69" s="2" t="s">
        <v>6061</v>
      </c>
      <c r="H69" s="2">
        <v>1.527E-4</v>
      </c>
      <c r="I69" s="2">
        <v>1.5337E-4</v>
      </c>
      <c r="J69" s="2">
        <v>171</v>
      </c>
      <c r="K69" s="2">
        <v>2450</v>
      </c>
      <c r="L69" s="2">
        <v>1.6802000000000001E-4</v>
      </c>
      <c r="M69" s="1" t="s">
        <v>426</v>
      </c>
    </row>
    <row r="70" spans="1:13" x14ac:dyDescent="0.25">
      <c r="A70" s="2" t="s">
        <v>427</v>
      </c>
      <c r="B70" s="2">
        <v>9.6500000000000008E-6</v>
      </c>
      <c r="C70" s="2">
        <v>9.2E-6</v>
      </c>
      <c r="D70" s="2">
        <v>153755.87861124999</v>
      </c>
      <c r="E70" s="2">
        <v>9.2099999999999999E-6</v>
      </c>
      <c r="F70" s="2">
        <v>1.44167384</v>
      </c>
      <c r="G70" s="2" t="s">
        <v>6062</v>
      </c>
      <c r="H70" s="2">
        <v>9.2099999999999999E-6</v>
      </c>
      <c r="I70" s="2">
        <v>9.4599999999999992E-6</v>
      </c>
      <c r="J70" s="2">
        <v>102</v>
      </c>
      <c r="K70" s="2">
        <v>1779</v>
      </c>
      <c r="L70" s="2">
        <v>9.6700000000000006E-6</v>
      </c>
      <c r="M70" s="1" t="s">
        <v>428</v>
      </c>
    </row>
    <row r="71" spans="1:13" x14ac:dyDescent="0.25">
      <c r="A71" s="2" t="s">
        <v>429</v>
      </c>
      <c r="B71" s="2">
        <v>2.7928870000000001E-2</v>
      </c>
      <c r="C71" s="2">
        <v>2.4073440000000002E-2</v>
      </c>
      <c r="D71" s="2">
        <v>2255.6913792599998</v>
      </c>
      <c r="E71" s="2">
        <v>2.5126929999999999E-2</v>
      </c>
      <c r="F71" s="2">
        <v>59.01187402</v>
      </c>
      <c r="G71" s="2" t="s">
        <v>6063</v>
      </c>
      <c r="H71" s="2">
        <v>2.5126929999999999E-2</v>
      </c>
      <c r="I71" s="2">
        <v>2.564982E-2</v>
      </c>
      <c r="J71" s="2">
        <v>236</v>
      </c>
      <c r="K71" s="2">
        <v>1940</v>
      </c>
      <c r="L71" s="2">
        <v>2.6600470000000001E-2</v>
      </c>
      <c r="M71" s="1" t="s">
        <v>430</v>
      </c>
    </row>
    <row r="72" spans="1:13" x14ac:dyDescent="0.25">
      <c r="A72" s="2" t="s">
        <v>431</v>
      </c>
      <c r="B72" s="2">
        <v>4.4000000000000002E-6</v>
      </c>
      <c r="C72" s="2">
        <v>3.3500000000000001E-6</v>
      </c>
      <c r="D72" s="2">
        <v>1697102.8105514001</v>
      </c>
      <c r="E72" s="2">
        <v>3.9700000000000001E-6</v>
      </c>
      <c r="F72" s="2">
        <v>6.7285627300000002</v>
      </c>
      <c r="G72" s="2" t="s">
        <v>6064</v>
      </c>
      <c r="H72" s="2">
        <v>3.7500000000000001E-6</v>
      </c>
      <c r="I72" s="2">
        <v>3.9700000000000001E-6</v>
      </c>
      <c r="J72" s="2">
        <v>81</v>
      </c>
      <c r="K72" s="2">
        <v>1562</v>
      </c>
      <c r="L72" s="2">
        <v>4.1400000000000002E-6</v>
      </c>
      <c r="M72" s="1" t="s">
        <v>432</v>
      </c>
    </row>
    <row r="73" spans="1:13" x14ac:dyDescent="0.25">
      <c r="A73" s="2" t="s">
        <v>433</v>
      </c>
      <c r="B73" s="2">
        <v>2.407E-4</v>
      </c>
      <c r="C73" s="2">
        <v>2.1500999999999999E-4</v>
      </c>
      <c r="D73" s="2">
        <v>36997.570874930003</v>
      </c>
      <c r="E73" s="2">
        <v>2.1502000000000001E-4</v>
      </c>
      <c r="F73" s="2">
        <v>8.3548877200000007</v>
      </c>
      <c r="G73" s="2" t="s">
        <v>6065</v>
      </c>
      <c r="H73" s="2">
        <v>2.1502000000000001E-4</v>
      </c>
      <c r="I73" s="2">
        <v>2.1771E-4</v>
      </c>
      <c r="J73" s="2">
        <v>161</v>
      </c>
      <c r="K73" s="2">
        <v>1277</v>
      </c>
      <c r="L73" s="2">
        <v>2.2599999999999999E-4</v>
      </c>
      <c r="M73" s="1" t="s">
        <v>434</v>
      </c>
    </row>
    <row r="74" spans="1:13" x14ac:dyDescent="0.25">
      <c r="A74" s="2" t="s">
        <v>435</v>
      </c>
      <c r="B74" s="2">
        <v>1.3920000000000001E-5</v>
      </c>
      <c r="C74" s="2">
        <v>1.2130000000000001E-5</v>
      </c>
      <c r="D74" s="2">
        <v>221769.79971742001</v>
      </c>
      <c r="E74" s="2">
        <v>1.269E-5</v>
      </c>
      <c r="F74" s="2">
        <v>2.8945192</v>
      </c>
      <c r="G74" s="2" t="s">
        <v>6066</v>
      </c>
      <c r="H74" s="2">
        <v>1.2680000000000001E-5</v>
      </c>
      <c r="I74" s="2">
        <v>1.27E-5</v>
      </c>
      <c r="J74" s="2">
        <v>112</v>
      </c>
      <c r="K74" s="2">
        <v>985</v>
      </c>
      <c r="L74" s="2">
        <v>1.36E-5</v>
      </c>
      <c r="M74" s="1" t="s">
        <v>436</v>
      </c>
    </row>
    <row r="75" spans="1:13" x14ac:dyDescent="0.25">
      <c r="A75" s="2" t="s">
        <v>437</v>
      </c>
      <c r="B75" s="2">
        <v>1.119614E-2</v>
      </c>
      <c r="C75" s="2">
        <v>1.016159E-2</v>
      </c>
      <c r="D75" s="2">
        <v>667.37891101000002</v>
      </c>
      <c r="E75" s="2">
        <v>1.033599E-2</v>
      </c>
      <c r="F75" s="2">
        <v>7.1446231400000002</v>
      </c>
      <c r="G75" s="2" t="s">
        <v>6025</v>
      </c>
      <c r="H75" s="2">
        <v>1.029821E-2</v>
      </c>
      <c r="I75" s="2">
        <v>1.049458E-2</v>
      </c>
      <c r="J75" s="2">
        <v>116</v>
      </c>
      <c r="K75" s="2">
        <v>1348</v>
      </c>
      <c r="L75" s="2">
        <v>1.0955700000000001E-2</v>
      </c>
      <c r="M75" s="1" t="s">
        <v>438</v>
      </c>
    </row>
    <row r="76" spans="1:13" x14ac:dyDescent="0.25">
      <c r="A76" s="2" t="s">
        <v>439</v>
      </c>
      <c r="B76" s="2">
        <v>3.3739999999999999E-5</v>
      </c>
      <c r="C76" s="2">
        <v>2.8269999999999999E-5</v>
      </c>
      <c r="D76" s="2">
        <v>2840137.5163127002</v>
      </c>
      <c r="E76" s="2">
        <v>2.8600000000000001E-5</v>
      </c>
      <c r="F76" s="2">
        <v>86.721325989999997</v>
      </c>
      <c r="G76" s="2" t="s">
        <v>6031</v>
      </c>
      <c r="H76" s="2">
        <v>2.8649999999999998E-5</v>
      </c>
      <c r="I76" s="2">
        <v>2.9E-5</v>
      </c>
      <c r="J76" s="2">
        <v>299</v>
      </c>
      <c r="K76" s="2">
        <v>3979</v>
      </c>
      <c r="L76" s="2">
        <v>3.2830000000000002E-5</v>
      </c>
      <c r="M76" s="1" t="s">
        <v>440</v>
      </c>
    </row>
    <row r="77" spans="1:13" x14ac:dyDescent="0.25">
      <c r="A77" s="2" t="s">
        <v>441</v>
      </c>
      <c r="B77" s="2">
        <v>1.129E-5</v>
      </c>
      <c r="C77" s="2">
        <v>9.1600000000000004E-6</v>
      </c>
      <c r="D77" s="2">
        <v>493886.44480320002</v>
      </c>
      <c r="E77" s="2">
        <v>9.7699999999999996E-6</v>
      </c>
      <c r="F77" s="2">
        <v>4.8688735300000001</v>
      </c>
      <c r="G77" s="2" t="s">
        <v>6067</v>
      </c>
      <c r="H77" s="2">
        <v>9.6500000000000008E-6</v>
      </c>
      <c r="I77" s="2">
        <v>9.7599999999999997E-6</v>
      </c>
      <c r="J77" s="2">
        <v>77</v>
      </c>
      <c r="K77" s="2">
        <v>1522</v>
      </c>
      <c r="L77" s="2">
        <v>1.0859999999999999E-5</v>
      </c>
      <c r="M77" s="1" t="s">
        <v>442</v>
      </c>
    </row>
    <row r="78" spans="1:13" x14ac:dyDescent="0.25">
      <c r="A78" s="2" t="s">
        <v>443</v>
      </c>
      <c r="B78" s="2">
        <v>5.7899999999999996E-6</v>
      </c>
      <c r="C78" s="2">
        <v>5.0000000000000004E-6</v>
      </c>
      <c r="D78" s="2">
        <v>487615.63013807999</v>
      </c>
      <c r="E78" s="2">
        <v>5.0100000000000003E-6</v>
      </c>
      <c r="F78" s="2">
        <v>2.5760734300000001</v>
      </c>
      <c r="G78" s="2" t="s">
        <v>6062</v>
      </c>
      <c r="H78" s="2">
        <v>5.0100000000000003E-6</v>
      </c>
      <c r="I78" s="2">
        <v>5.04E-6</v>
      </c>
      <c r="J78" s="2">
        <v>130</v>
      </c>
      <c r="K78" s="2">
        <v>1614</v>
      </c>
      <c r="L78" s="2">
        <v>5.3600000000000004E-6</v>
      </c>
      <c r="M78" s="1" t="s">
        <v>444</v>
      </c>
    </row>
    <row r="79" spans="1:13" x14ac:dyDescent="0.25">
      <c r="A79" s="2" t="s">
        <v>445</v>
      </c>
      <c r="B79" s="2">
        <v>7.5199999999999998E-5</v>
      </c>
      <c r="C79" s="2">
        <v>5.8499999999999999E-5</v>
      </c>
      <c r="D79" s="2">
        <v>2137077.1766812201</v>
      </c>
      <c r="E79" s="2">
        <v>5.893E-5</v>
      </c>
      <c r="F79" s="2">
        <v>141.01161083</v>
      </c>
      <c r="G79" s="2" t="s">
        <v>6028</v>
      </c>
      <c r="H79" s="2">
        <v>5.8659999999999997E-5</v>
      </c>
      <c r="I79" s="2">
        <v>5.893E-5</v>
      </c>
      <c r="J79" s="2">
        <v>258</v>
      </c>
      <c r="K79" s="2">
        <v>2077</v>
      </c>
      <c r="L79" s="2">
        <v>6.7000000000000002E-5</v>
      </c>
      <c r="M79" s="1" t="s">
        <v>446</v>
      </c>
    </row>
    <row r="80" spans="1:13" x14ac:dyDescent="0.25">
      <c r="A80" s="2" t="s">
        <v>447</v>
      </c>
      <c r="B80" s="2">
        <v>2.9269999999999999E-5</v>
      </c>
      <c r="C80" s="2">
        <v>2.499E-5</v>
      </c>
      <c r="D80" s="2">
        <v>653214.47212986997</v>
      </c>
      <c r="E80" s="2">
        <v>2.6550000000000002E-5</v>
      </c>
      <c r="F80" s="2">
        <v>17.591204309999998</v>
      </c>
      <c r="G80" s="2" t="s">
        <v>6068</v>
      </c>
      <c r="H80" s="2">
        <v>2.5899999999999999E-5</v>
      </c>
      <c r="I80" s="2">
        <v>2.6699999999999998E-5</v>
      </c>
      <c r="J80" s="2">
        <v>208</v>
      </c>
      <c r="K80" s="2">
        <v>3141</v>
      </c>
      <c r="L80" s="2">
        <v>2.9260000000000001E-5</v>
      </c>
      <c r="M80" s="1" t="s">
        <v>448</v>
      </c>
    </row>
    <row r="81" spans="1:13" x14ac:dyDescent="0.25">
      <c r="A81" s="2" t="s">
        <v>449</v>
      </c>
      <c r="B81" s="2">
        <v>2.1950000000000002E-5</v>
      </c>
      <c r="C81" s="2">
        <v>2.0570000000000001E-5</v>
      </c>
      <c r="D81" s="2">
        <v>1219765.8688060299</v>
      </c>
      <c r="E81" s="2">
        <v>2.0579999999999999E-5</v>
      </c>
      <c r="F81" s="2">
        <v>25.455651929999998</v>
      </c>
      <c r="G81" s="2" t="s">
        <v>6069</v>
      </c>
      <c r="H81" s="2">
        <v>2.0570000000000001E-5</v>
      </c>
      <c r="I81" s="2">
        <v>2.0679999999999999E-5</v>
      </c>
      <c r="J81" s="2">
        <v>186</v>
      </c>
      <c r="K81" s="2">
        <v>2716</v>
      </c>
      <c r="L81" s="2">
        <v>2.1549999999999999E-5</v>
      </c>
      <c r="M81" s="1" t="s">
        <v>450</v>
      </c>
    </row>
    <row r="82" spans="1:13" x14ac:dyDescent="0.25">
      <c r="A82" s="2" t="s">
        <v>1148</v>
      </c>
      <c r="B82" s="2">
        <v>1.3740000000000001E-5</v>
      </c>
      <c r="C82" s="2">
        <v>1.132E-5</v>
      </c>
      <c r="D82" s="2">
        <v>5042828.5140881296</v>
      </c>
      <c r="E82" s="2">
        <v>1.2279999999999999E-5</v>
      </c>
      <c r="F82" s="2">
        <v>63.199218700000003</v>
      </c>
      <c r="G82" s="2" t="s">
        <v>6070</v>
      </c>
      <c r="H82" s="2">
        <v>1.2279999999999999E-5</v>
      </c>
      <c r="I82" s="2">
        <v>1.239E-5</v>
      </c>
      <c r="J82" s="2">
        <v>405</v>
      </c>
      <c r="K82" s="2">
        <v>5079</v>
      </c>
      <c r="L82" s="2">
        <v>1.3560000000000001E-5</v>
      </c>
      <c r="M82" s="1" t="s">
        <v>1149</v>
      </c>
    </row>
    <row r="83" spans="1:13" x14ac:dyDescent="0.25">
      <c r="A83" s="2" t="s">
        <v>451</v>
      </c>
      <c r="B83" s="2">
        <v>3.7780000000000001E-5</v>
      </c>
      <c r="C83" s="2">
        <v>3.1909999999999998E-5</v>
      </c>
      <c r="D83" s="2">
        <v>123547.94055974</v>
      </c>
      <c r="E83" s="2">
        <v>3.4369999999999998E-5</v>
      </c>
      <c r="F83" s="2">
        <v>4.3982629199999996</v>
      </c>
      <c r="G83" s="2" t="s">
        <v>6025</v>
      </c>
      <c r="H83" s="2">
        <v>3.4379999999999999E-5</v>
      </c>
      <c r="I83" s="2">
        <v>3.4879999999999998E-5</v>
      </c>
      <c r="J83" s="2">
        <v>146</v>
      </c>
      <c r="K83" s="2">
        <v>1038</v>
      </c>
      <c r="L83" s="2">
        <v>3.3840000000000001E-5</v>
      </c>
      <c r="M83" s="1" t="s">
        <v>452</v>
      </c>
    </row>
    <row r="84" spans="1:13" x14ac:dyDescent="0.25">
      <c r="A84" s="2" t="s">
        <v>453</v>
      </c>
      <c r="B84" s="2">
        <v>1.7594E-4</v>
      </c>
      <c r="C84" s="2">
        <v>1.5339999999999999E-4</v>
      </c>
      <c r="D84" s="2">
        <v>26251.97125196</v>
      </c>
      <c r="E84" s="2">
        <v>1.54E-4</v>
      </c>
      <c r="F84" s="2">
        <v>4.2841784000000001</v>
      </c>
      <c r="G84" s="2" t="s">
        <v>6071</v>
      </c>
      <c r="H84" s="2">
        <v>1.5341000000000001E-4</v>
      </c>
      <c r="I84" s="2">
        <v>1.5399000000000001E-4</v>
      </c>
      <c r="J84" s="2">
        <v>251</v>
      </c>
      <c r="K84" s="2">
        <v>1905</v>
      </c>
      <c r="L84" s="2">
        <v>1.6810999999999999E-4</v>
      </c>
      <c r="M84" s="1" t="s">
        <v>454</v>
      </c>
    </row>
    <row r="85" spans="1:13" x14ac:dyDescent="0.25">
      <c r="A85" s="2" t="s">
        <v>455</v>
      </c>
      <c r="B85" s="2">
        <v>3.392E-4</v>
      </c>
      <c r="C85" s="2">
        <v>2.9313000000000001E-4</v>
      </c>
      <c r="D85" s="2">
        <v>192996.78488235999</v>
      </c>
      <c r="E85" s="2">
        <v>3.1094E-4</v>
      </c>
      <c r="F85" s="2">
        <v>61.077163509999998</v>
      </c>
      <c r="G85" s="2" t="s">
        <v>6038</v>
      </c>
      <c r="H85" s="2">
        <v>3.0476E-4</v>
      </c>
      <c r="I85" s="2">
        <v>3.1094E-4</v>
      </c>
      <c r="J85" s="2">
        <v>316</v>
      </c>
      <c r="K85" s="2">
        <v>1363</v>
      </c>
      <c r="L85" s="2">
        <v>3.2341999999999999E-4</v>
      </c>
      <c r="M85" s="1" t="s">
        <v>456</v>
      </c>
    </row>
    <row r="86" spans="1:13" x14ac:dyDescent="0.25">
      <c r="A86" s="2" t="s">
        <v>457</v>
      </c>
      <c r="B86" s="2">
        <v>3.0216999999999999E-4</v>
      </c>
      <c r="C86" s="2">
        <v>2.5315E-4</v>
      </c>
      <c r="D86" s="2">
        <v>121492.39476081</v>
      </c>
      <c r="E86" s="2">
        <v>2.6360000000000001E-4</v>
      </c>
      <c r="F86" s="2">
        <v>33.300534419999998</v>
      </c>
      <c r="G86" s="2" t="s">
        <v>6022</v>
      </c>
      <c r="H86" s="2">
        <v>2.5556999999999999E-4</v>
      </c>
      <c r="I86" s="2">
        <v>2.6360000000000001E-4</v>
      </c>
      <c r="J86" s="2">
        <v>123</v>
      </c>
      <c r="K86" s="2">
        <v>3181</v>
      </c>
      <c r="L86" s="2">
        <v>2.9002999999999999E-4</v>
      </c>
      <c r="M86" s="1" t="s">
        <v>458</v>
      </c>
    </row>
    <row r="87" spans="1:13" x14ac:dyDescent="0.25">
      <c r="A87" s="2" t="s">
        <v>459</v>
      </c>
      <c r="B87" s="2">
        <v>4.0000000000000002E-4</v>
      </c>
      <c r="C87" s="2">
        <v>3.5141000000000003E-4</v>
      </c>
      <c r="D87" s="2">
        <v>188207.72647882</v>
      </c>
      <c r="E87" s="2">
        <v>3.5826E-4</v>
      </c>
      <c r="F87" s="2">
        <v>71.06194515</v>
      </c>
      <c r="G87" s="2" t="s">
        <v>6072</v>
      </c>
      <c r="H87" s="2">
        <v>3.5408999999999999E-4</v>
      </c>
      <c r="I87" s="2">
        <v>3.5899E-4</v>
      </c>
      <c r="J87" s="2">
        <v>443</v>
      </c>
      <c r="K87" s="2">
        <v>2617</v>
      </c>
      <c r="L87" s="2">
        <v>3.8180000000000001E-4</v>
      </c>
      <c r="M87" s="1" t="s">
        <v>460</v>
      </c>
    </row>
    <row r="88" spans="1:13" x14ac:dyDescent="0.25">
      <c r="A88" s="2" t="s">
        <v>461</v>
      </c>
      <c r="B88" s="2">
        <v>3.8615999999999998E-4</v>
      </c>
      <c r="C88" s="2">
        <v>3.0245000000000001E-4</v>
      </c>
      <c r="D88" s="2">
        <v>114328.22894972</v>
      </c>
      <c r="E88" s="2">
        <v>3.1849999999999999E-4</v>
      </c>
      <c r="F88" s="2">
        <v>40.116801940000002</v>
      </c>
      <c r="G88" s="2" t="s">
        <v>6073</v>
      </c>
      <c r="H88" s="2">
        <v>3.1199999999999999E-4</v>
      </c>
      <c r="I88" s="2">
        <v>3.1849999999999999E-4</v>
      </c>
      <c r="J88" s="2">
        <v>157</v>
      </c>
      <c r="K88" s="2">
        <v>1389</v>
      </c>
      <c r="L88" s="2">
        <v>3.8003000000000001E-4</v>
      </c>
      <c r="M88" s="1" t="s">
        <v>462</v>
      </c>
    </row>
    <row r="89" spans="1:13" x14ac:dyDescent="0.25">
      <c r="A89" s="2" t="s">
        <v>463</v>
      </c>
      <c r="B89" s="2">
        <v>3.3890000000000002E-5</v>
      </c>
      <c r="C89" s="2">
        <v>2.8500000000000002E-5</v>
      </c>
      <c r="D89" s="2">
        <v>1971693.8555230801</v>
      </c>
      <c r="E89" s="2">
        <v>3.0000000000000001E-5</v>
      </c>
      <c r="F89" s="2">
        <v>60.981140580000002</v>
      </c>
      <c r="G89" s="2" t="s">
        <v>6074</v>
      </c>
      <c r="H89" s="2">
        <v>3.0000000000000001E-5</v>
      </c>
      <c r="I89" s="2">
        <v>3.0069999999999998E-5</v>
      </c>
      <c r="J89" s="2">
        <v>290</v>
      </c>
      <c r="K89" s="2">
        <v>4025</v>
      </c>
      <c r="L89" s="2">
        <v>3.3909999999999999E-5</v>
      </c>
      <c r="M89" s="1" t="s">
        <v>464</v>
      </c>
    </row>
    <row r="90" spans="1:13" x14ac:dyDescent="0.25">
      <c r="A90" s="2" t="s">
        <v>465</v>
      </c>
      <c r="B90" s="2">
        <v>6.9969999999999996E-5</v>
      </c>
      <c r="C90" s="2">
        <v>5.4169999999999998E-5</v>
      </c>
      <c r="D90" s="2">
        <v>126372.7010555</v>
      </c>
      <c r="E90" s="2">
        <v>6.016E-5</v>
      </c>
      <c r="F90" s="2">
        <v>7.8685559500000002</v>
      </c>
      <c r="G90" s="2" t="s">
        <v>6022</v>
      </c>
      <c r="H90" s="2">
        <v>6.0560000000000003E-5</v>
      </c>
      <c r="I90" s="2">
        <v>6.2219999999999997E-5</v>
      </c>
      <c r="J90" s="2">
        <v>67</v>
      </c>
      <c r="K90" s="2">
        <v>1805</v>
      </c>
      <c r="L90" s="2">
        <v>6.9969999999999996E-5</v>
      </c>
      <c r="M90" s="1" t="s">
        <v>466</v>
      </c>
    </row>
    <row r="91" spans="1:13" x14ac:dyDescent="0.25">
      <c r="A91" s="2" t="s">
        <v>467</v>
      </c>
      <c r="B91" s="2">
        <v>6.3500000000000002E-6</v>
      </c>
      <c r="C91" s="2">
        <v>5.8499999999999999E-6</v>
      </c>
      <c r="D91" s="2">
        <v>1251865.6789783</v>
      </c>
      <c r="E91" s="2">
        <v>6.1700000000000002E-6</v>
      </c>
      <c r="F91" s="2">
        <v>7.6247256800000001</v>
      </c>
      <c r="G91" s="2" t="s">
        <v>6075</v>
      </c>
      <c r="H91" s="2">
        <v>6.1700000000000002E-6</v>
      </c>
      <c r="I91" s="2">
        <v>6.1999999999999999E-6</v>
      </c>
      <c r="J91" s="2">
        <v>168</v>
      </c>
      <c r="K91" s="2">
        <v>2369</v>
      </c>
      <c r="L91" s="2">
        <v>6.3799999999999999E-6</v>
      </c>
      <c r="M91" s="1" t="s">
        <v>468</v>
      </c>
    </row>
    <row r="92" spans="1:13" x14ac:dyDescent="0.25">
      <c r="A92" s="2" t="s">
        <v>4462</v>
      </c>
      <c r="B92" s="2">
        <v>3.9050000000000001E-5</v>
      </c>
      <c r="C92" s="2">
        <v>3.6140000000000003E-5</v>
      </c>
      <c r="D92" s="2">
        <v>457067.69328478002</v>
      </c>
      <c r="E92" s="2">
        <v>3.7469999999999999E-5</v>
      </c>
      <c r="F92" s="2">
        <v>16.985550379999999</v>
      </c>
      <c r="G92" s="2" t="s">
        <v>6048</v>
      </c>
      <c r="H92" s="2">
        <v>3.7389999999999999E-5</v>
      </c>
      <c r="I92" s="2">
        <v>3.7499999999999997E-5</v>
      </c>
      <c r="J92" s="2">
        <v>91</v>
      </c>
      <c r="K92" s="2">
        <v>355</v>
      </c>
      <c r="L92" s="2">
        <v>3.7809999999999999E-5</v>
      </c>
      <c r="M92" s="1" t="s">
        <v>4463</v>
      </c>
    </row>
    <row r="93" spans="1:13" x14ac:dyDescent="0.25">
      <c r="A93" s="2" t="s">
        <v>469</v>
      </c>
      <c r="B93" s="2">
        <v>1.52374E-3</v>
      </c>
      <c r="C93" s="2">
        <v>1.3001099999999999E-3</v>
      </c>
      <c r="D93" s="2">
        <v>263354.99800481001</v>
      </c>
      <c r="E93" s="2">
        <v>1.3849999999999999E-3</v>
      </c>
      <c r="F93" s="2">
        <v>372.18733157000003</v>
      </c>
      <c r="G93" s="2" t="s">
        <v>6061</v>
      </c>
      <c r="H93" s="2">
        <v>1.3879999999999999E-3</v>
      </c>
      <c r="I93" s="2">
        <v>1.3889900000000001E-3</v>
      </c>
      <c r="J93" s="2">
        <v>421</v>
      </c>
      <c r="K93" s="2">
        <v>4479</v>
      </c>
      <c r="L93" s="2">
        <v>1.5055100000000001E-3</v>
      </c>
      <c r="M93" s="1" t="s">
        <v>470</v>
      </c>
    </row>
    <row r="94" spans="1:13" x14ac:dyDescent="0.25">
      <c r="A94" s="2" t="s">
        <v>471</v>
      </c>
      <c r="B94" s="2">
        <v>1.9990009999999999E-2</v>
      </c>
      <c r="C94" s="2">
        <v>1.8901999999999999E-2</v>
      </c>
      <c r="D94" s="2">
        <v>39373.098074579997</v>
      </c>
      <c r="E94" s="2">
        <v>1.9969000000000001E-2</v>
      </c>
      <c r="F94" s="2">
        <v>769.76989144000004</v>
      </c>
      <c r="G94" s="2" t="s">
        <v>6055</v>
      </c>
      <c r="H94" s="2">
        <v>1.988668E-2</v>
      </c>
      <c r="I94" s="2">
        <v>1.9969000000000001E-2</v>
      </c>
      <c r="J94" s="2">
        <v>1928</v>
      </c>
      <c r="K94" s="2">
        <v>5370</v>
      </c>
      <c r="L94" s="2">
        <v>1.9E-2</v>
      </c>
      <c r="M94" s="1" t="s">
        <v>383</v>
      </c>
    </row>
    <row r="95" spans="1:13" x14ac:dyDescent="0.25">
      <c r="A95" s="2" t="s">
        <v>472</v>
      </c>
      <c r="B95" s="2">
        <v>1.66935E-3</v>
      </c>
      <c r="C95" s="2">
        <v>1.5190500000000001E-3</v>
      </c>
      <c r="D95" s="2">
        <v>5260.9150041000003</v>
      </c>
      <c r="E95" s="2">
        <v>1.54582E-3</v>
      </c>
      <c r="F95" s="2">
        <v>8.3364052799999993</v>
      </c>
      <c r="G95" s="2" t="s">
        <v>6076</v>
      </c>
      <c r="H95" s="2">
        <v>1.52165E-3</v>
      </c>
      <c r="I95" s="2">
        <v>1.54582E-3</v>
      </c>
      <c r="J95" s="2">
        <v>147</v>
      </c>
      <c r="K95" s="2">
        <v>1672</v>
      </c>
      <c r="L95" s="2">
        <v>1.67E-3</v>
      </c>
      <c r="M95" s="1" t="s">
        <v>473</v>
      </c>
    </row>
    <row r="96" spans="1:13" x14ac:dyDescent="0.25">
      <c r="A96" s="2" t="s">
        <v>865</v>
      </c>
      <c r="B96" s="2">
        <v>1.096E-5</v>
      </c>
      <c r="C96" s="2">
        <v>9.0999999999999993E-6</v>
      </c>
      <c r="D96" s="2">
        <v>7270368.6592649296</v>
      </c>
      <c r="E96" s="2">
        <v>9.4499999999999993E-6</v>
      </c>
      <c r="F96" s="2">
        <v>72.401739370000001</v>
      </c>
      <c r="G96" s="2" t="s">
        <v>6077</v>
      </c>
      <c r="H96" s="2">
        <v>9.3999999999999998E-6</v>
      </c>
      <c r="I96" s="2">
        <v>9.4499999999999993E-6</v>
      </c>
      <c r="J96" s="2">
        <v>178</v>
      </c>
      <c r="K96" s="2">
        <v>2019</v>
      </c>
      <c r="L96" s="2">
        <v>1.049E-5</v>
      </c>
      <c r="M96" s="1" t="s">
        <v>866</v>
      </c>
    </row>
    <row r="97" spans="1:13" x14ac:dyDescent="0.25">
      <c r="A97" s="2" t="s">
        <v>475</v>
      </c>
      <c r="B97" s="2">
        <v>9.0700000000000004E-4</v>
      </c>
      <c r="C97" s="2">
        <v>8.1400000000000005E-4</v>
      </c>
      <c r="D97" s="2">
        <v>170417.68449745001</v>
      </c>
      <c r="E97" s="2">
        <v>8.2468000000000005E-4</v>
      </c>
      <c r="F97" s="2">
        <v>146.50557968000001</v>
      </c>
      <c r="G97" s="2" t="s">
        <v>6067</v>
      </c>
      <c r="H97" s="2">
        <v>8.1607999999999995E-4</v>
      </c>
      <c r="I97" s="2">
        <v>8.2448999999999999E-4</v>
      </c>
      <c r="J97" s="2">
        <v>560</v>
      </c>
      <c r="K97" s="2">
        <v>3222</v>
      </c>
      <c r="L97" s="2">
        <v>9.0001000000000002E-4</v>
      </c>
      <c r="M97" s="1" t="s">
        <v>476</v>
      </c>
    </row>
    <row r="98" spans="1:13" x14ac:dyDescent="0.25">
      <c r="A98" s="2" t="s">
        <v>477</v>
      </c>
      <c r="B98" s="2">
        <v>3.2190000000000002E-5</v>
      </c>
      <c r="C98" s="2">
        <v>2.7759999999999998E-5</v>
      </c>
      <c r="D98" s="2">
        <v>334907.27784539998</v>
      </c>
      <c r="E98" s="2">
        <v>2.9600000000000001E-5</v>
      </c>
      <c r="F98" s="2">
        <v>10.15944403</v>
      </c>
      <c r="G98" s="2" t="s">
        <v>6078</v>
      </c>
      <c r="H98" s="2">
        <v>2.9499999999999999E-5</v>
      </c>
      <c r="I98" s="2">
        <v>2.9600000000000001E-5</v>
      </c>
      <c r="J98" s="2">
        <v>120</v>
      </c>
      <c r="K98" s="2">
        <v>1864</v>
      </c>
      <c r="L98" s="2">
        <v>3.2190000000000002E-5</v>
      </c>
      <c r="M98" s="1" t="s">
        <v>478</v>
      </c>
    </row>
    <row r="99" spans="1:13" x14ac:dyDescent="0.25">
      <c r="A99" s="2" t="s">
        <v>913</v>
      </c>
      <c r="B99" s="2">
        <v>3.5849999999999997E-5</v>
      </c>
      <c r="C99" s="2">
        <v>2.7520000000000001E-5</v>
      </c>
      <c r="D99" s="2">
        <v>1637055.19194609</v>
      </c>
      <c r="E99" s="2">
        <v>2.7650000000000001E-5</v>
      </c>
      <c r="F99" s="2">
        <v>52.001124259999997</v>
      </c>
      <c r="G99" s="2" t="s">
        <v>6079</v>
      </c>
      <c r="H99" s="2">
        <v>2.7610000000000002E-5</v>
      </c>
      <c r="I99" s="2">
        <v>2.8269999999999999E-5</v>
      </c>
      <c r="J99" s="2">
        <v>86</v>
      </c>
      <c r="K99" s="2">
        <v>951</v>
      </c>
      <c r="L99" s="2">
        <v>3.4190000000000003E-5</v>
      </c>
      <c r="M99" s="1" t="s">
        <v>914</v>
      </c>
    </row>
    <row r="100" spans="1:13" x14ac:dyDescent="0.25">
      <c r="A100" s="2" t="s">
        <v>479</v>
      </c>
      <c r="B100" s="2">
        <v>9.4741400000000007E-3</v>
      </c>
      <c r="C100" s="2">
        <v>8.0004299999999993E-3</v>
      </c>
      <c r="D100" s="2">
        <v>431.44809771000001</v>
      </c>
      <c r="E100" s="2">
        <v>8.6709200000000004E-3</v>
      </c>
      <c r="F100" s="2">
        <v>3.7195789299999999</v>
      </c>
      <c r="G100" s="2" t="s">
        <v>6062</v>
      </c>
      <c r="H100" s="2">
        <v>8.4006600000000008E-3</v>
      </c>
      <c r="I100" s="2">
        <v>8.6713999999999992E-3</v>
      </c>
      <c r="J100" s="2">
        <v>82</v>
      </c>
      <c r="K100" s="2">
        <v>535</v>
      </c>
      <c r="L100" s="2">
        <v>9.3200000000000002E-3</v>
      </c>
      <c r="M100" s="1" t="s">
        <v>480</v>
      </c>
    </row>
    <row r="101" spans="1:13" x14ac:dyDescent="0.25">
      <c r="A101" s="2" t="s">
        <v>481</v>
      </c>
      <c r="B101" s="2">
        <v>4.8012E-4</v>
      </c>
      <c r="C101" s="2">
        <v>4.595E-4</v>
      </c>
      <c r="D101" s="2">
        <v>107623.45442071</v>
      </c>
      <c r="E101" s="2">
        <v>4.7115999999999998E-4</v>
      </c>
      <c r="F101" s="2">
        <v>50.734943860000001</v>
      </c>
      <c r="G101" s="2" t="s">
        <v>6022</v>
      </c>
      <c r="H101" s="2">
        <v>4.7113E-4</v>
      </c>
      <c r="I101" s="2">
        <v>4.7255000000000002E-4</v>
      </c>
      <c r="J101" s="2">
        <v>196</v>
      </c>
      <c r="K101" s="2">
        <v>2612</v>
      </c>
      <c r="L101" s="2">
        <v>4.6099999999999998E-4</v>
      </c>
      <c r="M101" s="1" t="s">
        <v>482</v>
      </c>
    </row>
    <row r="102" spans="1:13" x14ac:dyDescent="0.25">
      <c r="A102" s="2" t="s">
        <v>483</v>
      </c>
      <c r="B102" s="2">
        <v>2.141E-5</v>
      </c>
      <c r="C102" s="2">
        <v>1.2E-5</v>
      </c>
      <c r="D102" s="2">
        <v>32590334.761715069</v>
      </c>
      <c r="E102" s="2">
        <v>1.679E-5</v>
      </c>
      <c r="F102" s="2">
        <v>600.20450354000002</v>
      </c>
      <c r="G102" s="2" t="s">
        <v>6080</v>
      </c>
      <c r="H102" s="2">
        <v>1.6609999999999999E-5</v>
      </c>
      <c r="I102" s="2">
        <v>1.6779999999999999E-5</v>
      </c>
      <c r="J102" s="2">
        <v>341</v>
      </c>
      <c r="K102" s="2">
        <v>1991</v>
      </c>
      <c r="L102" s="2">
        <v>1.331E-5</v>
      </c>
      <c r="M102" s="1" t="s">
        <v>484</v>
      </c>
    </row>
    <row r="103" spans="1:13" x14ac:dyDescent="0.25">
      <c r="A103" s="2" t="s">
        <v>485</v>
      </c>
      <c r="B103" s="2">
        <v>2.12E-6</v>
      </c>
      <c r="C103" s="2">
        <v>1.9199999999999998E-6</v>
      </c>
      <c r="D103" s="2">
        <v>3861376.8060070099</v>
      </c>
      <c r="E103" s="2">
        <v>1.9599999999999999E-6</v>
      </c>
      <c r="F103" s="2">
        <v>7.7772358199999996</v>
      </c>
      <c r="G103" s="2" t="s">
        <v>6081</v>
      </c>
      <c r="H103" s="2">
        <v>1.9599999999999999E-6</v>
      </c>
      <c r="I103" s="2">
        <v>1.9999999999999999E-6</v>
      </c>
      <c r="J103" s="2">
        <v>413</v>
      </c>
      <c r="K103" s="2">
        <v>4299</v>
      </c>
      <c r="L103" s="2">
        <v>2.04E-6</v>
      </c>
      <c r="M103" s="2" t="s">
        <v>486</v>
      </c>
    </row>
    <row r="104" spans="1:13" x14ac:dyDescent="0.25">
      <c r="A104" s="2" t="s">
        <v>487</v>
      </c>
      <c r="B104" s="2">
        <v>1.5699999999999999E-4</v>
      </c>
      <c r="C104" s="2">
        <v>1.373E-4</v>
      </c>
      <c r="D104" s="2">
        <v>200235.407122</v>
      </c>
      <c r="E104" s="2">
        <v>1.3955E-4</v>
      </c>
      <c r="F104" s="2">
        <v>29.60533311</v>
      </c>
      <c r="G104" s="2" t="s">
        <v>6082</v>
      </c>
      <c r="H104" s="2">
        <v>1.3882E-4</v>
      </c>
      <c r="I104" s="2">
        <v>1.3954000000000001E-4</v>
      </c>
      <c r="J104" s="2">
        <v>194</v>
      </c>
      <c r="K104" s="2">
        <v>1527</v>
      </c>
      <c r="L104" s="2">
        <v>1.5364999999999999E-4</v>
      </c>
      <c r="M104" s="2" t="s">
        <v>488</v>
      </c>
    </row>
    <row r="105" spans="1:13" x14ac:dyDescent="0.25">
      <c r="A105" s="2" t="s">
        <v>489</v>
      </c>
      <c r="B105" s="2">
        <v>1.2842999999999999E-4</v>
      </c>
      <c r="C105" s="2">
        <v>1.0945E-4</v>
      </c>
      <c r="D105" s="2">
        <v>27836498.134438299</v>
      </c>
      <c r="E105" s="2">
        <v>1.2179E-4</v>
      </c>
      <c r="F105" s="2">
        <v>3383.1605976800001</v>
      </c>
      <c r="G105" s="2" t="s">
        <v>6050</v>
      </c>
      <c r="H105" s="2">
        <v>1.2179E-4</v>
      </c>
      <c r="I105" s="2">
        <v>1.2180000000000001E-4</v>
      </c>
      <c r="J105" s="2">
        <v>514</v>
      </c>
      <c r="K105" s="2">
        <v>1262</v>
      </c>
      <c r="L105" s="2">
        <v>1.0957E-4</v>
      </c>
      <c r="M105" s="2" t="s">
        <v>490</v>
      </c>
    </row>
    <row r="106" spans="1:13" x14ac:dyDescent="0.25">
      <c r="A106" s="2" t="s">
        <v>491</v>
      </c>
      <c r="B106" s="2">
        <v>9.0900000000000009E-3</v>
      </c>
      <c r="C106" s="2">
        <v>8.3516600000000003E-3</v>
      </c>
      <c r="D106" s="2">
        <v>83447.233217829998</v>
      </c>
      <c r="E106" s="2">
        <v>8.6513200000000005E-3</v>
      </c>
      <c r="F106" s="2">
        <v>722.51337856999999</v>
      </c>
      <c r="G106" s="2" t="s">
        <v>6077</v>
      </c>
      <c r="H106" s="2">
        <v>8.6456799999999993E-3</v>
      </c>
      <c r="I106" s="2">
        <v>8.6513200000000005E-3</v>
      </c>
      <c r="J106" s="2">
        <v>1594</v>
      </c>
      <c r="K106" s="2">
        <v>6391</v>
      </c>
      <c r="L106" s="2">
        <v>9.0685100000000001E-3</v>
      </c>
      <c r="M106" s="2" t="s">
        <v>492</v>
      </c>
    </row>
    <row r="107" spans="1:13" x14ac:dyDescent="0.25">
      <c r="A107" s="2" t="s">
        <v>493</v>
      </c>
      <c r="B107" s="2">
        <v>3.7165000000000001E-4</v>
      </c>
      <c r="C107" s="2">
        <v>3.3E-4</v>
      </c>
      <c r="D107" s="2">
        <v>8309.9665584699997</v>
      </c>
      <c r="E107" s="2">
        <v>3.3314999999999999E-4</v>
      </c>
      <c r="F107" s="2">
        <v>2.8576498099999998</v>
      </c>
      <c r="G107" s="2" t="s">
        <v>6083</v>
      </c>
      <c r="H107" s="2">
        <v>3.3E-4</v>
      </c>
      <c r="I107" s="2">
        <v>3.3314999999999999E-4</v>
      </c>
      <c r="J107" s="2">
        <v>86</v>
      </c>
      <c r="K107" s="2">
        <v>1240</v>
      </c>
      <c r="L107" s="2">
        <v>3.7086999999999998E-4</v>
      </c>
      <c r="M107" s="2" t="s">
        <v>494</v>
      </c>
    </row>
    <row r="108" spans="1:13" x14ac:dyDescent="0.25">
      <c r="A108" s="2" t="s">
        <v>495</v>
      </c>
      <c r="B108" s="2">
        <v>1.217E-5</v>
      </c>
      <c r="C108" s="2">
        <v>1.064E-5</v>
      </c>
      <c r="D108" s="2">
        <v>1199455.26295065</v>
      </c>
      <c r="E108" s="2">
        <v>1.206E-5</v>
      </c>
      <c r="F108" s="2">
        <v>13.705354720000001</v>
      </c>
      <c r="G108" s="2" t="s">
        <v>6084</v>
      </c>
      <c r="H108" s="2">
        <v>1.206E-5</v>
      </c>
      <c r="I108" s="2">
        <v>1.216E-5</v>
      </c>
      <c r="J108" s="2">
        <v>205</v>
      </c>
      <c r="K108" s="2">
        <v>1434</v>
      </c>
      <c r="L108" s="2">
        <v>1.128E-5</v>
      </c>
      <c r="M108" s="2" t="s">
        <v>496</v>
      </c>
    </row>
    <row r="109" spans="1:13" x14ac:dyDescent="0.25">
      <c r="A109" s="2" t="s">
        <v>497</v>
      </c>
      <c r="B109" s="2">
        <v>2.1562899999999999E-3</v>
      </c>
      <c r="C109" s="2">
        <v>1.9241099999999999E-3</v>
      </c>
      <c r="D109" s="2">
        <v>20391.966729389998</v>
      </c>
      <c r="E109" s="2">
        <v>1.9261E-3</v>
      </c>
      <c r="F109" s="2">
        <v>41.952541019999998</v>
      </c>
      <c r="G109" s="2" t="s">
        <v>6018</v>
      </c>
      <c r="H109" s="2">
        <v>1.9261E-3</v>
      </c>
      <c r="I109" s="2">
        <v>1.9494600000000001E-3</v>
      </c>
      <c r="J109" s="2">
        <v>211</v>
      </c>
      <c r="K109" s="2">
        <v>1716</v>
      </c>
      <c r="L109" s="2">
        <v>2.1559399999999999E-3</v>
      </c>
      <c r="M109" s="2" t="s">
        <v>498</v>
      </c>
    </row>
    <row r="110" spans="1:13" x14ac:dyDescent="0.25">
      <c r="A110" s="2" t="s">
        <v>499</v>
      </c>
      <c r="B110" s="2">
        <v>1.863E-5</v>
      </c>
      <c r="C110" s="2">
        <v>1.6359999999999999E-5</v>
      </c>
      <c r="D110" s="2">
        <v>165636.7181387</v>
      </c>
      <c r="E110" s="2">
        <v>1.7070000000000001E-5</v>
      </c>
      <c r="F110" s="2">
        <v>2.8587630000000002</v>
      </c>
      <c r="G110" s="2" t="s">
        <v>6085</v>
      </c>
      <c r="H110" s="2">
        <v>1.6710000000000001E-5</v>
      </c>
      <c r="I110" s="2">
        <v>1.6920000000000001E-5</v>
      </c>
      <c r="J110" s="2">
        <v>59</v>
      </c>
      <c r="K110" s="2">
        <v>1971</v>
      </c>
      <c r="L110" s="2">
        <v>1.8300000000000001E-5</v>
      </c>
      <c r="M110" s="2" t="s">
        <v>500</v>
      </c>
    </row>
    <row r="111" spans="1:13" x14ac:dyDescent="0.25">
      <c r="A111" s="2" t="s">
        <v>501</v>
      </c>
      <c r="B111" s="2">
        <v>2.5898000000000002E-4</v>
      </c>
      <c r="C111" s="2">
        <v>2.1503000000000001E-4</v>
      </c>
      <c r="D111" s="2">
        <v>1128218.61153788</v>
      </c>
      <c r="E111" s="2">
        <v>2.1709999999999999E-4</v>
      </c>
      <c r="F111" s="2">
        <v>267.26472330000001</v>
      </c>
      <c r="G111" s="2" t="s">
        <v>6086</v>
      </c>
      <c r="H111" s="2">
        <v>2.1708E-4</v>
      </c>
      <c r="I111" s="2">
        <v>2.1709999999999999E-4</v>
      </c>
      <c r="J111" s="2">
        <v>676</v>
      </c>
      <c r="K111" s="2">
        <v>2572</v>
      </c>
      <c r="L111" s="2">
        <v>2.4501999999999998E-4</v>
      </c>
      <c r="M111" s="2" t="s">
        <v>502</v>
      </c>
    </row>
    <row r="112" spans="1:13" x14ac:dyDescent="0.25">
      <c r="A112" s="2" t="s">
        <v>503</v>
      </c>
      <c r="B112" s="2">
        <v>1.8110000000000001E-5</v>
      </c>
      <c r="C112" s="2">
        <v>1.5999999999999999E-5</v>
      </c>
      <c r="D112" s="2">
        <v>5467967.27913123</v>
      </c>
      <c r="E112" s="2">
        <v>1.6330000000000001E-5</v>
      </c>
      <c r="F112" s="2">
        <v>92.650973579999999</v>
      </c>
      <c r="G112" s="2" t="s">
        <v>6087</v>
      </c>
      <c r="H112" s="2">
        <v>1.6330000000000001E-5</v>
      </c>
      <c r="I112" s="2">
        <v>1.6370000000000001E-5</v>
      </c>
      <c r="J112" s="2">
        <v>560</v>
      </c>
      <c r="K112" s="2">
        <v>8283</v>
      </c>
      <c r="L112" s="2">
        <v>1.7960000000000001E-5</v>
      </c>
      <c r="M112" s="2" t="s">
        <v>504</v>
      </c>
    </row>
    <row r="113" spans="1:13" x14ac:dyDescent="0.25">
      <c r="A113" s="2" t="s">
        <v>505</v>
      </c>
      <c r="B113" s="2">
        <v>2.0849999999999999E-5</v>
      </c>
      <c r="C113" s="2">
        <v>1.8499999999999999E-5</v>
      </c>
      <c r="D113" s="2">
        <v>1962240.8920245401</v>
      </c>
      <c r="E113" s="2">
        <v>1.88E-5</v>
      </c>
      <c r="F113" s="2">
        <v>38.766392969999998</v>
      </c>
      <c r="G113" s="2" t="s">
        <v>6088</v>
      </c>
      <c r="H113" s="2">
        <v>1.8839999999999999E-5</v>
      </c>
      <c r="I113" s="2">
        <v>1.9170000000000001E-5</v>
      </c>
      <c r="J113" s="2">
        <v>192</v>
      </c>
      <c r="K113" s="2">
        <v>5181</v>
      </c>
      <c r="L113" s="2">
        <v>2.0299999999999999E-5</v>
      </c>
      <c r="M113" s="2" t="s">
        <v>506</v>
      </c>
    </row>
    <row r="114" spans="1:13" x14ac:dyDescent="0.25">
      <c r="A114" s="2" t="s">
        <v>507</v>
      </c>
      <c r="B114" s="2">
        <v>1.5E-3</v>
      </c>
      <c r="C114" s="2">
        <v>1.33E-3</v>
      </c>
      <c r="D114" s="2">
        <v>247362.75856824001</v>
      </c>
      <c r="E114" s="2">
        <v>1.36732E-3</v>
      </c>
      <c r="F114" s="2">
        <v>346.76741720000001</v>
      </c>
      <c r="G114" s="2" t="s">
        <v>6038</v>
      </c>
      <c r="H114" s="2">
        <v>1.3674099999999999E-3</v>
      </c>
      <c r="I114" s="2">
        <v>1.3783700000000001E-3</v>
      </c>
      <c r="J114" s="2">
        <v>641</v>
      </c>
      <c r="K114" s="2">
        <v>4218</v>
      </c>
      <c r="L114" s="2">
        <v>1.46247E-3</v>
      </c>
      <c r="M114" s="2" t="s">
        <v>508</v>
      </c>
    </row>
    <row r="115" spans="1:13" x14ac:dyDescent="0.25">
      <c r="A115" s="2" t="s">
        <v>509</v>
      </c>
      <c r="B115" s="2">
        <v>3.895E-3</v>
      </c>
      <c r="C115" s="2">
        <v>3.3520899999999998E-3</v>
      </c>
      <c r="D115" s="2">
        <v>1859.61069529</v>
      </c>
      <c r="E115" s="2">
        <v>3.38178E-3</v>
      </c>
      <c r="F115" s="2">
        <v>6.6544270299999999</v>
      </c>
      <c r="G115" s="2" t="s">
        <v>6022</v>
      </c>
      <c r="H115" s="2">
        <v>3.3520899999999998E-3</v>
      </c>
      <c r="I115" s="2">
        <v>3.38178E-3</v>
      </c>
      <c r="J115" s="2">
        <v>135</v>
      </c>
      <c r="K115" s="2">
        <v>2014</v>
      </c>
      <c r="L115" s="2">
        <v>3.6437000000000002E-3</v>
      </c>
      <c r="M115" s="2" t="s">
        <v>510</v>
      </c>
    </row>
    <row r="116" spans="1:13" x14ac:dyDescent="0.25">
      <c r="A116" s="2" t="s">
        <v>511</v>
      </c>
      <c r="B116" s="2">
        <v>1.9529300000000001E-3</v>
      </c>
      <c r="C116" s="2">
        <v>1.51231E-3</v>
      </c>
      <c r="D116" s="2">
        <v>32959.986773670003</v>
      </c>
      <c r="E116" s="2">
        <v>1.64554E-3</v>
      </c>
      <c r="F116" s="2">
        <v>57.57972728</v>
      </c>
      <c r="G116" s="2" t="s">
        <v>6038</v>
      </c>
      <c r="H116" s="2">
        <v>1.6461399999999999E-3</v>
      </c>
      <c r="I116" s="2">
        <v>1.69052E-3</v>
      </c>
      <c r="J116" s="2">
        <v>125</v>
      </c>
      <c r="K116" s="2">
        <v>931</v>
      </c>
      <c r="L116" s="2">
        <v>1.9682800000000002E-3</v>
      </c>
      <c r="M116" s="2" t="s">
        <v>512</v>
      </c>
    </row>
    <row r="117" spans="1:13" x14ac:dyDescent="0.25">
      <c r="A117" s="2" t="s">
        <v>513</v>
      </c>
      <c r="B117" s="2">
        <v>1.4880000000000001E-4</v>
      </c>
      <c r="C117" s="2">
        <v>1.3428999999999999E-4</v>
      </c>
      <c r="D117" s="2">
        <v>430760.74091682001</v>
      </c>
      <c r="E117" s="2">
        <v>1.4315000000000001E-4</v>
      </c>
      <c r="F117" s="2">
        <v>60.806999040000001</v>
      </c>
      <c r="G117" s="2" t="s">
        <v>6089</v>
      </c>
      <c r="H117" s="2">
        <v>1.4315000000000001E-4</v>
      </c>
      <c r="I117" s="2">
        <v>1.4317999999999999E-4</v>
      </c>
      <c r="J117" s="2">
        <v>450</v>
      </c>
      <c r="K117" s="2">
        <v>5669</v>
      </c>
      <c r="L117" s="2">
        <v>1.4728000000000001E-4</v>
      </c>
      <c r="M117" s="2" t="s">
        <v>514</v>
      </c>
    </row>
    <row r="118" spans="1:13" x14ac:dyDescent="0.25">
      <c r="A118" s="2" t="s">
        <v>515</v>
      </c>
      <c r="B118" s="2">
        <v>3.8E-6</v>
      </c>
      <c r="C118" s="2">
        <v>2.8200000000000001E-6</v>
      </c>
      <c r="D118" s="2">
        <v>1449829.19709329</v>
      </c>
      <c r="E118" s="2">
        <v>3.1099999999999999E-6</v>
      </c>
      <c r="F118" s="2">
        <v>4.8201830299999999</v>
      </c>
      <c r="G118" s="2" t="s">
        <v>6090</v>
      </c>
      <c r="H118" s="2">
        <v>2.9399999999999998E-6</v>
      </c>
      <c r="I118" s="2">
        <v>3.1E-6</v>
      </c>
      <c r="J118" s="2">
        <v>52</v>
      </c>
      <c r="K118" s="2">
        <v>1129</v>
      </c>
      <c r="L118" s="2">
        <v>3.8E-6</v>
      </c>
      <c r="M118" s="2" t="s">
        <v>516</v>
      </c>
    </row>
    <row r="119" spans="1:13" x14ac:dyDescent="0.25">
      <c r="A119" s="2" t="s">
        <v>517</v>
      </c>
      <c r="B119" s="2">
        <v>2.5600000000000001E-6</v>
      </c>
      <c r="C119" s="2">
        <v>2.3300000000000001E-6</v>
      </c>
      <c r="D119" s="2">
        <v>1288661.34291701</v>
      </c>
      <c r="E119" s="2">
        <v>2.39E-6</v>
      </c>
      <c r="F119" s="2">
        <v>3.1490938000000002</v>
      </c>
      <c r="G119" s="2" t="s">
        <v>6091</v>
      </c>
      <c r="H119" s="2">
        <v>2.3300000000000001E-6</v>
      </c>
      <c r="I119" s="2">
        <v>2.39E-6</v>
      </c>
      <c r="J119" s="2">
        <v>132</v>
      </c>
      <c r="K119" s="2">
        <v>1870</v>
      </c>
      <c r="L119" s="2">
        <v>2.5500000000000001E-6</v>
      </c>
      <c r="M119" s="2" t="s">
        <v>518</v>
      </c>
    </row>
    <row r="120" spans="1:13" x14ac:dyDescent="0.25">
      <c r="A120" s="2" t="s">
        <v>519</v>
      </c>
      <c r="B120" s="2">
        <v>5.2032000000000001E-4</v>
      </c>
      <c r="C120" s="2">
        <v>4.5071E-4</v>
      </c>
      <c r="D120" s="2">
        <v>161715.41930859</v>
      </c>
      <c r="E120" s="2">
        <v>4.5860999999999997E-4</v>
      </c>
      <c r="F120" s="2">
        <v>77.760140649999997</v>
      </c>
      <c r="G120" s="2" t="s">
        <v>6092</v>
      </c>
      <c r="H120" s="2">
        <v>4.5600000000000003E-4</v>
      </c>
      <c r="I120" s="2">
        <v>4.5899999999999999E-4</v>
      </c>
      <c r="J120" s="2">
        <v>393</v>
      </c>
      <c r="K120" s="2">
        <v>2868</v>
      </c>
      <c r="L120" s="2">
        <v>5.1561E-4</v>
      </c>
      <c r="M120" s="2" t="s">
        <v>520</v>
      </c>
    </row>
    <row r="121" spans="1:13" x14ac:dyDescent="0.25">
      <c r="A121" s="2" t="s">
        <v>521</v>
      </c>
      <c r="B121" s="2">
        <v>6.4499999999999996E-5</v>
      </c>
      <c r="C121" s="2">
        <v>5.8749999999999998E-5</v>
      </c>
      <c r="D121" s="2">
        <v>54055.72955466</v>
      </c>
      <c r="E121" s="2">
        <v>5.9910000000000001E-5</v>
      </c>
      <c r="F121" s="2">
        <v>3.2657288499999999</v>
      </c>
      <c r="G121" s="2" t="s">
        <v>5793</v>
      </c>
      <c r="H121" s="2">
        <v>5.9500000000000003E-5</v>
      </c>
      <c r="I121" s="2">
        <v>5.9910000000000001E-5</v>
      </c>
      <c r="J121" s="2">
        <v>105</v>
      </c>
      <c r="K121" s="2">
        <v>1550</v>
      </c>
      <c r="L121" s="2">
        <v>6.3170000000000007E-5</v>
      </c>
      <c r="M121" s="2" t="s">
        <v>522</v>
      </c>
    </row>
    <row r="122" spans="1:13" x14ac:dyDescent="0.25">
      <c r="A122" s="2" t="s">
        <v>523</v>
      </c>
      <c r="B122" s="2">
        <v>1.396E-5</v>
      </c>
      <c r="C122" s="2">
        <v>1.3169999999999999E-5</v>
      </c>
      <c r="D122" s="2">
        <v>796584.95963269996</v>
      </c>
      <c r="E122" s="2">
        <v>1.342E-5</v>
      </c>
      <c r="F122" s="2">
        <v>10.69073612</v>
      </c>
      <c r="G122" s="2" t="s">
        <v>6093</v>
      </c>
      <c r="H122" s="2">
        <v>1.325E-5</v>
      </c>
      <c r="I122" s="2">
        <v>1.34E-5</v>
      </c>
      <c r="J122" s="2">
        <v>253</v>
      </c>
      <c r="K122" s="2">
        <v>5246</v>
      </c>
      <c r="L122" s="2">
        <v>1.3900000000000001E-5</v>
      </c>
      <c r="M122" s="2" t="s">
        <v>373</v>
      </c>
    </row>
    <row r="123" spans="1:13" x14ac:dyDescent="0.25">
      <c r="A123" s="2" t="s">
        <v>915</v>
      </c>
      <c r="B123" s="2">
        <v>5.749E-5</v>
      </c>
      <c r="C123" s="2">
        <v>4.5019999999999999E-5</v>
      </c>
      <c r="D123" s="2">
        <v>5589769.3475058703</v>
      </c>
      <c r="E123" s="2">
        <v>4.7639999999999998E-5</v>
      </c>
      <c r="F123" s="2">
        <v>283.41370642999999</v>
      </c>
      <c r="G123" s="2" t="s">
        <v>6063</v>
      </c>
      <c r="H123" s="2">
        <v>4.7639999999999998E-5</v>
      </c>
      <c r="I123" s="2">
        <v>4.7769999999999998E-5</v>
      </c>
      <c r="J123" s="2">
        <v>500</v>
      </c>
      <c r="K123" s="2">
        <v>3687</v>
      </c>
      <c r="L123" s="2">
        <v>5.5000000000000002E-5</v>
      </c>
      <c r="M123" s="2" t="s">
        <v>916</v>
      </c>
    </row>
    <row r="124" spans="1:13" x14ac:dyDescent="0.25">
      <c r="A124" s="2" t="s">
        <v>524</v>
      </c>
      <c r="B124" s="2">
        <v>2.4293000000000001E-4</v>
      </c>
      <c r="C124" s="2">
        <v>2.2101999999999999E-4</v>
      </c>
      <c r="D124" s="2">
        <v>17483.543586</v>
      </c>
      <c r="E124" s="2">
        <v>2.262E-4</v>
      </c>
      <c r="F124" s="2">
        <v>4.0687664799999999</v>
      </c>
      <c r="G124" s="2" t="s">
        <v>6062</v>
      </c>
      <c r="H124" s="2">
        <v>2.262E-4</v>
      </c>
      <c r="I124" s="2">
        <v>2.2828E-4</v>
      </c>
      <c r="J124" s="2">
        <v>129</v>
      </c>
      <c r="K124" s="2">
        <v>1145</v>
      </c>
      <c r="L124" s="2">
        <v>2.2835999999999999E-4</v>
      </c>
      <c r="M124" s="2" t="s">
        <v>383</v>
      </c>
    </row>
    <row r="125" spans="1:13" x14ac:dyDescent="0.25">
      <c r="A125" s="2" t="s">
        <v>525</v>
      </c>
      <c r="B125" s="2">
        <v>5.0100000000000003E-6</v>
      </c>
      <c r="C125" s="2">
        <v>4.4800000000000003E-6</v>
      </c>
      <c r="D125" s="2">
        <v>649975.65803277004</v>
      </c>
      <c r="E125" s="2">
        <v>4.5000000000000001E-6</v>
      </c>
      <c r="F125" s="2">
        <v>3.1277696100000001</v>
      </c>
      <c r="G125" s="2" t="s">
        <v>6000</v>
      </c>
      <c r="H125" s="2">
        <v>4.4800000000000003E-6</v>
      </c>
      <c r="I125" s="2">
        <v>4.5000000000000001E-6</v>
      </c>
      <c r="J125" s="2">
        <v>97</v>
      </c>
      <c r="K125" s="2">
        <v>975</v>
      </c>
      <c r="L125" s="2">
        <v>4.8899999999999998E-6</v>
      </c>
      <c r="M125" s="2" t="s">
        <v>526</v>
      </c>
    </row>
    <row r="126" spans="1:13" x14ac:dyDescent="0.25">
      <c r="A126" s="2" t="s">
        <v>527</v>
      </c>
      <c r="B126" s="2">
        <v>1.7499999999999998E-5</v>
      </c>
      <c r="C126" s="2">
        <v>1.562E-5</v>
      </c>
      <c r="D126" s="2">
        <v>1352817.1346406799</v>
      </c>
      <c r="E126" s="2">
        <v>1.677E-5</v>
      </c>
      <c r="F126" s="2">
        <v>22.698872779999999</v>
      </c>
      <c r="G126" s="2" t="s">
        <v>6094</v>
      </c>
      <c r="H126" s="2">
        <v>1.6560000000000001E-5</v>
      </c>
      <c r="I126" s="2">
        <v>1.6730000000000001E-5</v>
      </c>
      <c r="J126" s="2">
        <v>149</v>
      </c>
      <c r="K126" s="2">
        <v>2543</v>
      </c>
      <c r="L126" s="2">
        <v>1.7620000000000001E-5</v>
      </c>
      <c r="M126" s="2" t="s">
        <v>528</v>
      </c>
    </row>
    <row r="127" spans="1:13" x14ac:dyDescent="0.25">
      <c r="A127" s="2" t="s">
        <v>529</v>
      </c>
      <c r="B127" s="2">
        <v>1.0823E-4</v>
      </c>
      <c r="C127" s="2">
        <v>8.5989999999999995E-5</v>
      </c>
      <c r="D127" s="2">
        <v>759121.82645298005</v>
      </c>
      <c r="E127" s="2">
        <v>9.2999999999999997E-5</v>
      </c>
      <c r="F127" s="2">
        <v>73.378496949999999</v>
      </c>
      <c r="G127" s="2" t="s">
        <v>6055</v>
      </c>
      <c r="H127" s="2">
        <v>9.1719999999999996E-5</v>
      </c>
      <c r="I127" s="2">
        <v>9.3049999999999998E-5</v>
      </c>
      <c r="J127" s="2">
        <v>192</v>
      </c>
      <c r="K127" s="2">
        <v>1625</v>
      </c>
      <c r="L127" s="2">
        <v>1.0826E-4</v>
      </c>
      <c r="M127" s="2" t="s">
        <v>530</v>
      </c>
    </row>
    <row r="128" spans="1:13" x14ac:dyDescent="0.25">
      <c r="A128" s="2" t="s">
        <v>531</v>
      </c>
      <c r="B128" s="2">
        <v>1.9887300000000002E-3</v>
      </c>
      <c r="C128" s="2">
        <v>1.8161799999999999E-3</v>
      </c>
      <c r="D128" s="2">
        <v>58880.951721279998</v>
      </c>
      <c r="E128" s="2">
        <v>1.85922E-3</v>
      </c>
      <c r="F128" s="2">
        <v>112.38592549000001</v>
      </c>
      <c r="G128" s="2" t="s">
        <v>6021</v>
      </c>
      <c r="H128" s="2">
        <v>1.85999E-3</v>
      </c>
      <c r="I128" s="2">
        <v>1.86784E-3</v>
      </c>
      <c r="J128" s="2">
        <v>396</v>
      </c>
      <c r="K128" s="2">
        <v>3205</v>
      </c>
      <c r="L128" s="2">
        <v>1.97371E-3</v>
      </c>
      <c r="M128" s="2" t="s">
        <v>532</v>
      </c>
    </row>
    <row r="129" spans="1:13" x14ac:dyDescent="0.25">
      <c r="A129" s="2" t="s">
        <v>533</v>
      </c>
      <c r="B129" s="2">
        <v>1.3540000000000001E-5</v>
      </c>
      <c r="C129" s="2">
        <v>1.1219999999999999E-5</v>
      </c>
      <c r="D129" s="2">
        <v>500753.16830909997</v>
      </c>
      <c r="E129" s="2">
        <v>1.257E-5</v>
      </c>
      <c r="F129" s="2">
        <v>6.1129453199999997</v>
      </c>
      <c r="G129" s="2" t="s">
        <v>6095</v>
      </c>
      <c r="H129" s="2">
        <v>1.208E-5</v>
      </c>
      <c r="I129" s="2">
        <v>1.257E-5</v>
      </c>
      <c r="J129" s="2">
        <v>92</v>
      </c>
      <c r="K129" s="2">
        <v>1772</v>
      </c>
      <c r="L129" s="2">
        <v>1.31E-5</v>
      </c>
      <c r="M129" s="2" t="s">
        <v>534</v>
      </c>
    </row>
    <row r="130" spans="1:13" x14ac:dyDescent="0.25">
      <c r="A130" s="2" t="s">
        <v>535</v>
      </c>
      <c r="B130" s="2">
        <v>5.0969000000000003E-4</v>
      </c>
      <c r="C130" s="2">
        <v>4.46E-4</v>
      </c>
      <c r="D130" s="2">
        <v>13469.053959299999</v>
      </c>
      <c r="E130" s="2">
        <v>4.5007000000000001E-4</v>
      </c>
      <c r="F130" s="2">
        <v>6.2640111699999999</v>
      </c>
      <c r="G130" s="2" t="s">
        <v>6096</v>
      </c>
      <c r="H130" s="2">
        <v>4.4600999999999999E-4</v>
      </c>
      <c r="I130" s="2">
        <v>4.5007000000000001E-4</v>
      </c>
      <c r="J130" s="2">
        <v>94</v>
      </c>
      <c r="K130" s="2">
        <v>1404</v>
      </c>
      <c r="L130" s="2">
        <v>5.0102000000000002E-4</v>
      </c>
      <c r="M130" s="2" t="s">
        <v>536</v>
      </c>
    </row>
    <row r="131" spans="1:13" x14ac:dyDescent="0.25">
      <c r="A131" s="2" t="s">
        <v>537</v>
      </c>
      <c r="B131" s="2">
        <v>8.4489999999999999E-5</v>
      </c>
      <c r="C131" s="2">
        <v>5.7129999999999997E-5</v>
      </c>
      <c r="D131" s="2">
        <v>249933.91885220999</v>
      </c>
      <c r="E131" s="2">
        <v>5.9809999999999998E-5</v>
      </c>
      <c r="F131" s="2">
        <v>17.750833650000001</v>
      </c>
      <c r="G131" s="2" t="s">
        <v>6097</v>
      </c>
      <c r="H131" s="2">
        <v>5.7389999999999998E-5</v>
      </c>
      <c r="I131" s="2">
        <v>5.9360000000000001E-5</v>
      </c>
      <c r="J131" s="2">
        <v>72</v>
      </c>
      <c r="K131" s="2">
        <v>1012</v>
      </c>
      <c r="L131" s="2">
        <v>7.1749999999999996E-5</v>
      </c>
      <c r="M131" s="2" t="s">
        <v>538</v>
      </c>
    </row>
    <row r="132" spans="1:13" x14ac:dyDescent="0.25">
      <c r="A132" s="2" t="s">
        <v>900</v>
      </c>
      <c r="B132" s="2">
        <v>1.398E-5</v>
      </c>
      <c r="C132" s="2">
        <v>1.08E-5</v>
      </c>
      <c r="D132" s="2">
        <v>13808551.78134525</v>
      </c>
      <c r="E132" s="2">
        <v>1.153E-5</v>
      </c>
      <c r="F132" s="2">
        <v>167.71359376999999</v>
      </c>
      <c r="G132" s="2" t="s">
        <v>6098</v>
      </c>
      <c r="H132" s="2">
        <v>1.151E-5</v>
      </c>
      <c r="I132" s="2">
        <v>1.165E-5</v>
      </c>
      <c r="J132" s="2">
        <v>144</v>
      </c>
      <c r="K132" s="2">
        <v>1812</v>
      </c>
      <c r="L132" s="2">
        <v>1.259E-5</v>
      </c>
      <c r="M132" s="2" t="s">
        <v>901</v>
      </c>
    </row>
    <row r="133" spans="1:13" x14ac:dyDescent="0.25">
      <c r="A133" s="2" t="s">
        <v>539</v>
      </c>
      <c r="B133" s="2">
        <v>7.3E-7</v>
      </c>
      <c r="C133" s="2">
        <v>6.4000000000000001E-7</v>
      </c>
      <c r="D133" s="2">
        <v>563583578.5619967</v>
      </c>
      <c r="E133" s="2">
        <v>6.7000000000000004E-7</v>
      </c>
      <c r="F133" s="2">
        <v>383.77893829999999</v>
      </c>
      <c r="G133" s="2" t="s">
        <v>6022</v>
      </c>
      <c r="H133" s="2">
        <v>6.6000000000000003E-7</v>
      </c>
      <c r="I133" s="2">
        <v>6.7000000000000004E-7</v>
      </c>
      <c r="J133" s="2">
        <v>1029</v>
      </c>
      <c r="K133" s="2">
        <v>11867</v>
      </c>
      <c r="L133" s="2">
        <v>7.3E-7</v>
      </c>
      <c r="M133" s="2" t="s">
        <v>540</v>
      </c>
    </row>
    <row r="134" spans="1:13" x14ac:dyDescent="0.25">
      <c r="A134" s="2" t="s">
        <v>541</v>
      </c>
      <c r="B134" s="2">
        <v>4.1000000000000003E-3</v>
      </c>
      <c r="C134" s="2">
        <v>3.7700099999999999E-3</v>
      </c>
      <c r="D134" s="2">
        <v>38716.568261619999</v>
      </c>
      <c r="E134" s="2">
        <v>3.81803E-3</v>
      </c>
      <c r="F134" s="2">
        <v>152.15697498</v>
      </c>
      <c r="G134" s="2" t="s">
        <v>6055</v>
      </c>
      <c r="H134" s="2">
        <v>3.81804E-3</v>
      </c>
      <c r="I134" s="2">
        <v>3.8519800000000001E-3</v>
      </c>
      <c r="J134" s="2">
        <v>150</v>
      </c>
      <c r="K134" s="2">
        <v>1087</v>
      </c>
      <c r="L134" s="2">
        <v>4.0466900000000004E-3</v>
      </c>
      <c r="M134" s="2" t="s">
        <v>542</v>
      </c>
    </row>
    <row r="135" spans="1:13" x14ac:dyDescent="0.25">
      <c r="A135" s="2" t="s">
        <v>543</v>
      </c>
      <c r="B135" s="2">
        <v>1.338E-4</v>
      </c>
      <c r="C135" s="2">
        <v>1.1983E-4</v>
      </c>
      <c r="D135" s="2">
        <v>260753.46257569999</v>
      </c>
      <c r="E135" s="2">
        <v>1.2359E-4</v>
      </c>
      <c r="F135" s="2">
        <v>32.743289230000002</v>
      </c>
      <c r="G135" s="2" t="s">
        <v>6031</v>
      </c>
      <c r="H135" s="2">
        <v>1.2155E-4</v>
      </c>
      <c r="I135" s="2">
        <v>1.2464E-4</v>
      </c>
      <c r="J135" s="2">
        <v>216</v>
      </c>
      <c r="K135" s="2">
        <v>1392</v>
      </c>
      <c r="L135" s="2">
        <v>1.3049000000000001E-4</v>
      </c>
      <c r="M135" s="2" t="s">
        <v>544</v>
      </c>
    </row>
    <row r="136" spans="1:13" x14ac:dyDescent="0.25">
      <c r="A136" s="2" t="s">
        <v>873</v>
      </c>
      <c r="B136" s="2">
        <v>3.5921E-4</v>
      </c>
      <c r="C136" s="2">
        <v>3.2602999999999999E-4</v>
      </c>
      <c r="D136" s="2">
        <v>194291.41365775</v>
      </c>
      <c r="E136" s="2">
        <v>3.2930999999999998E-4</v>
      </c>
      <c r="F136" s="2">
        <v>65.946426840000001</v>
      </c>
      <c r="G136" s="2" t="s">
        <v>6099</v>
      </c>
      <c r="H136" s="2">
        <v>3.2930999999999998E-4</v>
      </c>
      <c r="I136" s="2">
        <v>3.2932000000000003E-4</v>
      </c>
      <c r="J136" s="2">
        <v>344</v>
      </c>
      <c r="K136" s="2">
        <v>3963</v>
      </c>
      <c r="L136" s="2">
        <v>3.5463999999999998E-4</v>
      </c>
      <c r="M136" s="2" t="s">
        <v>874</v>
      </c>
    </row>
    <row r="137" spans="1:13" x14ac:dyDescent="0.25">
      <c r="A137" s="2" t="s">
        <v>545</v>
      </c>
      <c r="B137" s="2">
        <v>3.2344999999999997E-4</v>
      </c>
      <c r="C137" s="2">
        <v>2.6009999999999998E-4</v>
      </c>
      <c r="D137" s="2">
        <v>253824.51115686001</v>
      </c>
      <c r="E137" s="2">
        <v>2.6707E-4</v>
      </c>
      <c r="F137" s="2">
        <v>74.656849579999999</v>
      </c>
      <c r="G137" s="2" t="s">
        <v>6025</v>
      </c>
      <c r="H137" s="2">
        <v>2.6295000000000002E-4</v>
      </c>
      <c r="I137" s="2">
        <v>2.6707E-4</v>
      </c>
      <c r="J137" s="2">
        <v>109</v>
      </c>
      <c r="K137" s="2">
        <v>1694</v>
      </c>
      <c r="L137" s="2">
        <v>3.2011000000000002E-4</v>
      </c>
      <c r="M137" s="2" t="s">
        <v>546</v>
      </c>
    </row>
    <row r="138" spans="1:13" x14ac:dyDescent="0.25">
      <c r="A138" s="2" t="s">
        <v>547</v>
      </c>
      <c r="B138" s="2">
        <v>1.57E-6</v>
      </c>
      <c r="C138" s="2">
        <v>1.39E-6</v>
      </c>
      <c r="D138" s="2">
        <v>183329534.11714116</v>
      </c>
      <c r="E138" s="2">
        <v>1.4300000000000001E-6</v>
      </c>
      <c r="F138" s="2">
        <v>268.65251458</v>
      </c>
      <c r="G138" s="2" t="s">
        <v>6100</v>
      </c>
      <c r="H138" s="2">
        <v>1.42E-6</v>
      </c>
      <c r="I138" s="2">
        <v>1.4300000000000001E-6</v>
      </c>
      <c r="J138" s="2">
        <v>1088</v>
      </c>
      <c r="K138" s="2">
        <v>16545</v>
      </c>
      <c r="L138" s="2">
        <v>1.5400000000000001E-6</v>
      </c>
      <c r="M138" s="2" t="s">
        <v>548</v>
      </c>
    </row>
    <row r="139" spans="1:13" x14ac:dyDescent="0.25">
      <c r="A139" s="2" t="s">
        <v>549</v>
      </c>
      <c r="B139" s="2">
        <v>1.9640000000000002E-5</v>
      </c>
      <c r="C139" s="2">
        <v>1.823E-5</v>
      </c>
      <c r="D139" s="2">
        <v>52322.132534609998</v>
      </c>
      <c r="E139" s="2">
        <v>1.8810000000000001E-5</v>
      </c>
      <c r="F139" s="2">
        <v>0.98251582999999998</v>
      </c>
      <c r="G139" s="2" t="s">
        <v>6101</v>
      </c>
      <c r="H139" s="2">
        <v>1.8810000000000001E-5</v>
      </c>
      <c r="I139" s="2">
        <v>1.8989999999999999E-5</v>
      </c>
      <c r="J139" s="2">
        <v>114</v>
      </c>
      <c r="K139" s="2">
        <v>861</v>
      </c>
      <c r="L139" s="2">
        <v>1.9130000000000001E-5</v>
      </c>
      <c r="M139" s="2" t="s">
        <v>550</v>
      </c>
    </row>
    <row r="140" spans="1:13" x14ac:dyDescent="0.25">
      <c r="A140" s="2" t="s">
        <v>551</v>
      </c>
      <c r="B140" s="2">
        <v>2.6269999999999999E-4</v>
      </c>
      <c r="C140" s="2">
        <v>2.2000000000000001E-4</v>
      </c>
      <c r="D140" s="2">
        <v>109635.03922719001</v>
      </c>
      <c r="E140" s="2">
        <v>2.2294E-4</v>
      </c>
      <c r="F140" s="2">
        <v>25.788616319999999</v>
      </c>
      <c r="G140" s="2" t="s">
        <v>6102</v>
      </c>
      <c r="H140" s="2">
        <v>2.2044E-4</v>
      </c>
      <c r="I140" s="2">
        <v>2.24E-4</v>
      </c>
      <c r="J140" s="2">
        <v>166</v>
      </c>
      <c r="K140" s="2">
        <v>1271</v>
      </c>
      <c r="L140" s="2">
        <v>2.6090999999999999E-4</v>
      </c>
      <c r="M140" s="2" t="s">
        <v>552</v>
      </c>
    </row>
    <row r="141" spans="1:13" x14ac:dyDescent="0.25">
      <c r="A141" s="2" t="s">
        <v>553</v>
      </c>
      <c r="B141" s="2">
        <v>1.8993999999999999E-4</v>
      </c>
      <c r="C141" s="2">
        <v>1.6500999999999999E-4</v>
      </c>
      <c r="D141" s="2">
        <v>40396.124521370002</v>
      </c>
      <c r="E141" s="2">
        <v>1.6822000000000001E-4</v>
      </c>
      <c r="F141" s="2">
        <v>7.2329458500000001</v>
      </c>
      <c r="G141" s="2" t="s">
        <v>6103</v>
      </c>
      <c r="H141" s="2">
        <v>1.651E-4</v>
      </c>
      <c r="I141" s="2">
        <v>1.6817000000000001E-4</v>
      </c>
      <c r="J141" s="2">
        <v>115</v>
      </c>
      <c r="K141" s="2">
        <v>1932</v>
      </c>
      <c r="L141" s="2">
        <v>1.8547999999999999E-4</v>
      </c>
      <c r="M141" s="2" t="s">
        <v>554</v>
      </c>
    </row>
    <row r="142" spans="1:13" x14ac:dyDescent="0.25">
      <c r="A142" s="2" t="s">
        <v>555</v>
      </c>
      <c r="B142" s="2">
        <v>4.6239999999999998E-5</v>
      </c>
      <c r="C142" s="2">
        <v>4.0200000000000001E-5</v>
      </c>
      <c r="D142" s="2">
        <v>227266.19345483001</v>
      </c>
      <c r="E142" s="2">
        <v>4.138E-5</v>
      </c>
      <c r="F142" s="2">
        <v>9.6817295699999999</v>
      </c>
      <c r="G142" s="2" t="s">
        <v>6104</v>
      </c>
      <c r="H142" s="2">
        <v>4.087E-5</v>
      </c>
      <c r="I142" s="2">
        <v>4.138E-5</v>
      </c>
      <c r="J142" s="2">
        <v>144</v>
      </c>
      <c r="K142" s="2">
        <v>1651</v>
      </c>
      <c r="L142" s="2">
        <v>4.5370000000000001E-5</v>
      </c>
      <c r="M142" s="2" t="s">
        <v>556</v>
      </c>
    </row>
    <row r="143" spans="1:13" x14ac:dyDescent="0.25">
      <c r="A143" s="2" t="s">
        <v>557</v>
      </c>
      <c r="B143" s="2">
        <v>1.099205E-2</v>
      </c>
      <c r="C143" s="2">
        <v>8.2054999999999993E-3</v>
      </c>
      <c r="D143" s="2">
        <v>75942.811397319994</v>
      </c>
      <c r="E143" s="2">
        <v>8.7550200000000005E-3</v>
      </c>
      <c r="F143" s="2">
        <v>723.22975707000001</v>
      </c>
      <c r="G143" s="2" t="s">
        <v>6105</v>
      </c>
      <c r="H143" s="2">
        <v>8.7518200000000004E-3</v>
      </c>
      <c r="I143" s="2">
        <v>8.7550200000000005E-3</v>
      </c>
      <c r="J143" s="2">
        <v>281</v>
      </c>
      <c r="K143" s="2">
        <v>1084</v>
      </c>
      <c r="L143" s="2">
        <v>9.1527799999999992E-3</v>
      </c>
      <c r="M143" s="2" t="s">
        <v>558</v>
      </c>
    </row>
    <row r="144" spans="1:13" x14ac:dyDescent="0.25">
      <c r="A144" s="2" t="s">
        <v>559</v>
      </c>
      <c r="B144" s="2">
        <v>1.9929999999999999E-4</v>
      </c>
      <c r="C144" s="2">
        <v>1.8100000000000001E-4</v>
      </c>
      <c r="D144" s="2">
        <v>3256.4159412200001</v>
      </c>
      <c r="E144" s="2">
        <v>1.8828000000000001E-4</v>
      </c>
      <c r="F144" s="2">
        <v>0.60772185000000001</v>
      </c>
      <c r="G144" s="2" t="s">
        <v>6018</v>
      </c>
      <c r="H144" s="2">
        <v>1.8828000000000001E-4</v>
      </c>
      <c r="I144" s="2">
        <v>1.8971999999999999E-4</v>
      </c>
      <c r="J144" s="2">
        <v>89</v>
      </c>
      <c r="K144" s="2">
        <v>873</v>
      </c>
      <c r="L144" s="2">
        <v>1.9945999999999999E-4</v>
      </c>
      <c r="M144" s="2" t="s">
        <v>560</v>
      </c>
    </row>
    <row r="145" spans="1:13" x14ac:dyDescent="0.25">
      <c r="A145" s="2" t="s">
        <v>561</v>
      </c>
      <c r="B145" s="2">
        <v>1.4939999999999999E-5</v>
      </c>
      <c r="C145" s="2">
        <v>1.27E-5</v>
      </c>
      <c r="D145" s="2">
        <v>11573951.888219271</v>
      </c>
      <c r="E145" s="2">
        <v>1.3349999999999999E-5</v>
      </c>
      <c r="F145" s="2">
        <v>157.63399243999999</v>
      </c>
      <c r="G145" s="2" t="s">
        <v>6038</v>
      </c>
      <c r="H145" s="2">
        <v>1.332E-5</v>
      </c>
      <c r="I145" s="2">
        <v>1.3349999999999999E-5</v>
      </c>
      <c r="J145" s="2">
        <v>183</v>
      </c>
      <c r="K145" s="2">
        <v>2501</v>
      </c>
      <c r="L145" s="2">
        <v>1.468E-5</v>
      </c>
      <c r="M145" s="2" t="s">
        <v>562</v>
      </c>
    </row>
    <row r="146" spans="1:13" x14ac:dyDescent="0.25">
      <c r="A146" s="2" t="s">
        <v>563</v>
      </c>
      <c r="B146" s="2">
        <v>2.9953E-4</v>
      </c>
      <c r="C146" s="2">
        <v>2.6868999999999998E-4</v>
      </c>
      <c r="D146" s="2">
        <v>41847.923502700003</v>
      </c>
      <c r="E146" s="2">
        <v>2.6868999999999998E-4</v>
      </c>
      <c r="F146" s="2">
        <v>11.7872305</v>
      </c>
      <c r="G146" s="2" t="s">
        <v>6062</v>
      </c>
      <c r="H146" s="2">
        <v>2.6870000000000003E-4</v>
      </c>
      <c r="I146" s="2">
        <v>2.6916E-4</v>
      </c>
      <c r="J146" s="2">
        <v>136</v>
      </c>
      <c r="K146" s="2">
        <v>1693</v>
      </c>
      <c r="L146" s="2">
        <v>2.8527000000000001E-4</v>
      </c>
      <c r="M146" s="2" t="s">
        <v>564</v>
      </c>
    </row>
    <row r="147" spans="1:13" x14ac:dyDescent="0.25">
      <c r="A147" s="2" t="s">
        <v>565</v>
      </c>
      <c r="B147" s="2">
        <v>3.6050000000000002E-5</v>
      </c>
      <c r="C147" s="2">
        <v>3.2129999999999999E-5</v>
      </c>
      <c r="D147" s="2">
        <v>54884.318424429999</v>
      </c>
      <c r="E147" s="2">
        <v>3.2140000000000001E-5</v>
      </c>
      <c r="F147" s="2">
        <v>1.86422387</v>
      </c>
      <c r="G147" s="2" t="s">
        <v>6106</v>
      </c>
      <c r="H147" s="2">
        <v>3.2140000000000001E-5</v>
      </c>
      <c r="I147" s="2">
        <v>3.2549999999999998E-5</v>
      </c>
      <c r="J147" s="2">
        <v>142</v>
      </c>
      <c r="K147" s="2">
        <v>2440</v>
      </c>
      <c r="L147" s="2">
        <v>3.6730000000000002E-5</v>
      </c>
      <c r="M147" s="2" t="s">
        <v>566</v>
      </c>
    </row>
    <row r="148" spans="1:13" x14ac:dyDescent="0.25">
      <c r="A148" s="2" t="s">
        <v>2661</v>
      </c>
      <c r="B148" s="2">
        <v>6.9960000000000001E-5</v>
      </c>
      <c r="C148" s="2">
        <v>6.0000000000000002E-5</v>
      </c>
      <c r="D148" s="2">
        <v>2844990.9950998002</v>
      </c>
      <c r="E148" s="2">
        <v>6.0269999999999997E-5</v>
      </c>
      <c r="F148" s="2">
        <v>183.12476527999999</v>
      </c>
      <c r="G148" s="2" t="s">
        <v>6107</v>
      </c>
      <c r="H148" s="2">
        <v>6.0390000000000003E-5</v>
      </c>
      <c r="I148" s="2">
        <v>6.1260000000000006E-5</v>
      </c>
      <c r="J148" s="2">
        <v>303</v>
      </c>
      <c r="K148" s="2">
        <v>2330</v>
      </c>
      <c r="L148" s="2">
        <v>6.3880000000000005E-5</v>
      </c>
      <c r="M148" s="2" t="s">
        <v>2662</v>
      </c>
    </row>
    <row r="149" spans="1:13" x14ac:dyDescent="0.25">
      <c r="A149" s="2" t="s">
        <v>567</v>
      </c>
      <c r="B149" s="2">
        <v>7.1300000000000003E-6</v>
      </c>
      <c r="C149" s="2">
        <v>6.37E-6</v>
      </c>
      <c r="D149" s="2">
        <v>703804.97176123003</v>
      </c>
      <c r="E149" s="2">
        <v>6.5799999999999997E-6</v>
      </c>
      <c r="F149" s="2">
        <v>4.7493185699999998</v>
      </c>
      <c r="G149" s="2" t="s">
        <v>6108</v>
      </c>
      <c r="H149" s="2">
        <v>6.5799999999999997E-6</v>
      </c>
      <c r="I149" s="2">
        <v>6.5899999999999996E-6</v>
      </c>
      <c r="J149" s="2">
        <v>154</v>
      </c>
      <c r="K149" s="2">
        <v>2377</v>
      </c>
      <c r="L149" s="2">
        <v>6.9099999999999999E-6</v>
      </c>
      <c r="M149" s="2" t="s">
        <v>568</v>
      </c>
    </row>
    <row r="150" spans="1:13" x14ac:dyDescent="0.25">
      <c r="A150" s="2" t="s">
        <v>569</v>
      </c>
      <c r="B150" s="2">
        <v>2.9231999999999999E-4</v>
      </c>
      <c r="C150" s="2">
        <v>2.4064999999999999E-4</v>
      </c>
      <c r="D150" s="2">
        <v>878430.65667718998</v>
      </c>
      <c r="E150" s="2">
        <v>2.5516999999999998E-4</v>
      </c>
      <c r="F150" s="2">
        <v>238.37987867999999</v>
      </c>
      <c r="G150" s="2" t="s">
        <v>6109</v>
      </c>
      <c r="H150" s="2">
        <v>2.5515999999999999E-4</v>
      </c>
      <c r="I150" s="2">
        <v>2.5516999999999998E-4</v>
      </c>
      <c r="J150" s="2">
        <v>399</v>
      </c>
      <c r="K150" s="2">
        <v>3445</v>
      </c>
      <c r="L150" s="2">
        <v>2.8279999999999999E-4</v>
      </c>
      <c r="M150" s="2" t="s">
        <v>570</v>
      </c>
    </row>
    <row r="151" spans="1:13" x14ac:dyDescent="0.25">
      <c r="A151" s="2" t="s">
        <v>571</v>
      </c>
      <c r="B151" s="2">
        <v>1.0959E-4</v>
      </c>
      <c r="C151" s="2">
        <v>9.221E-5</v>
      </c>
      <c r="D151" s="2">
        <v>497960.32796461001</v>
      </c>
      <c r="E151" s="2">
        <v>9.289E-5</v>
      </c>
      <c r="F151" s="2">
        <v>49.765779379999998</v>
      </c>
      <c r="G151" s="2" t="s">
        <v>6079</v>
      </c>
      <c r="H151" s="2">
        <v>9.2960000000000004E-5</v>
      </c>
      <c r="I151" s="2">
        <v>9.4160000000000006E-5</v>
      </c>
      <c r="J151" s="2">
        <v>302</v>
      </c>
      <c r="K151" s="2">
        <v>2170</v>
      </c>
      <c r="L151" s="2">
        <v>1.0821E-4</v>
      </c>
      <c r="M151" s="2" t="s">
        <v>572</v>
      </c>
    </row>
    <row r="152" spans="1:13" x14ac:dyDescent="0.25">
      <c r="A152" s="2" t="s">
        <v>573</v>
      </c>
      <c r="B152" s="2">
        <v>6.0353000000000002E-4</v>
      </c>
      <c r="C152" s="2">
        <v>5.3784999999999998E-4</v>
      </c>
      <c r="D152" s="2">
        <v>402045.20113920001</v>
      </c>
      <c r="E152" s="2">
        <v>5.5309999999999995E-4</v>
      </c>
      <c r="F152" s="2">
        <v>228.92266660000001</v>
      </c>
      <c r="G152" s="2" t="s">
        <v>6110</v>
      </c>
      <c r="H152" s="2">
        <v>5.5309999999999995E-4</v>
      </c>
      <c r="I152" s="2">
        <v>5.5327000000000002E-4</v>
      </c>
      <c r="J152" s="2">
        <v>1233</v>
      </c>
      <c r="K152" s="2">
        <v>9222</v>
      </c>
      <c r="L152" s="2">
        <v>6.0019999999999995E-4</v>
      </c>
      <c r="M152" s="2" t="s">
        <v>574</v>
      </c>
    </row>
    <row r="153" spans="1:13" x14ac:dyDescent="0.25">
      <c r="A153" s="2" t="s">
        <v>575</v>
      </c>
      <c r="B153" s="2">
        <v>1.03E-4</v>
      </c>
      <c r="C153" s="2">
        <v>9.1440000000000005E-5</v>
      </c>
      <c r="D153" s="2">
        <v>11578.891616639999</v>
      </c>
      <c r="E153" s="2">
        <v>9.2380000000000007E-5</v>
      </c>
      <c r="F153" s="2">
        <v>1.1009087500000001</v>
      </c>
      <c r="G153" s="2" t="s">
        <v>6111</v>
      </c>
      <c r="H153" s="2">
        <v>9.2839999999999999E-5</v>
      </c>
      <c r="I153" s="2">
        <v>9.6959999999999993E-5</v>
      </c>
      <c r="J153" s="2">
        <v>54</v>
      </c>
      <c r="K153" s="2">
        <v>698</v>
      </c>
      <c r="L153" s="2">
        <v>1.0004E-4</v>
      </c>
      <c r="M153" s="2" t="s">
        <v>576</v>
      </c>
    </row>
    <row r="154" spans="1:13" x14ac:dyDescent="0.25">
      <c r="A154" s="2" t="s">
        <v>577</v>
      </c>
      <c r="B154" s="2">
        <v>1.8463E-4</v>
      </c>
      <c r="C154" s="2">
        <v>1.6739000000000001E-4</v>
      </c>
      <c r="D154" s="2">
        <v>52364.391319900002</v>
      </c>
      <c r="E154" s="2">
        <v>1.6739000000000001E-4</v>
      </c>
      <c r="F154" s="2">
        <v>9.1682696999999997</v>
      </c>
      <c r="G154" s="2" t="s">
        <v>6112</v>
      </c>
      <c r="H154" s="2">
        <v>1.6739000000000001E-4</v>
      </c>
      <c r="I154" s="2">
        <v>1.7001000000000001E-4</v>
      </c>
      <c r="J154" s="2">
        <v>128</v>
      </c>
      <c r="K154" s="2">
        <v>1524</v>
      </c>
      <c r="L154" s="2">
        <v>1.8029999999999999E-4</v>
      </c>
      <c r="M154" s="2" t="s">
        <v>578</v>
      </c>
    </row>
    <row r="155" spans="1:13" x14ac:dyDescent="0.25">
      <c r="A155" s="2" t="s">
        <v>579</v>
      </c>
      <c r="B155" s="2">
        <v>6.1299999999999999E-5</v>
      </c>
      <c r="C155" s="2">
        <v>5.007E-5</v>
      </c>
      <c r="D155" s="2">
        <v>217514.05108192001</v>
      </c>
      <c r="E155" s="2">
        <v>5.2139999999999999E-5</v>
      </c>
      <c r="F155" s="2">
        <v>12.25526576</v>
      </c>
      <c r="G155" s="2" t="s">
        <v>6113</v>
      </c>
      <c r="H155" s="2">
        <v>5.2139999999999999E-5</v>
      </c>
      <c r="I155" s="2">
        <v>5.3350000000000003E-5</v>
      </c>
      <c r="J155" s="2">
        <v>102</v>
      </c>
      <c r="K155" s="2">
        <v>843</v>
      </c>
      <c r="L155" s="2">
        <v>5.9530000000000001E-5</v>
      </c>
      <c r="M155" s="2" t="s">
        <v>580</v>
      </c>
    </row>
    <row r="156" spans="1:13" x14ac:dyDescent="0.25">
      <c r="A156" s="2" t="s">
        <v>581</v>
      </c>
      <c r="B156" s="2">
        <v>5.3100000000000003E-5</v>
      </c>
      <c r="C156" s="2">
        <v>4.3909999999999998E-5</v>
      </c>
      <c r="D156" s="2">
        <v>3869148.61178722</v>
      </c>
      <c r="E156" s="2">
        <v>4.5000000000000003E-5</v>
      </c>
      <c r="F156" s="2">
        <v>184.82320974000001</v>
      </c>
      <c r="G156" s="2" t="s">
        <v>6025</v>
      </c>
      <c r="H156" s="2">
        <v>4.5019999999999999E-5</v>
      </c>
      <c r="I156" s="2">
        <v>4.5500000000000001E-5</v>
      </c>
      <c r="J156" s="2">
        <v>394</v>
      </c>
      <c r="K156" s="2">
        <v>3711</v>
      </c>
      <c r="L156" s="2">
        <v>5.189E-5</v>
      </c>
      <c r="M156" s="2" t="s">
        <v>582</v>
      </c>
    </row>
    <row r="157" spans="1:13" x14ac:dyDescent="0.25">
      <c r="A157" s="2" t="s">
        <v>583</v>
      </c>
      <c r="B157" s="2">
        <v>9.1800000000000002E-6</v>
      </c>
      <c r="C157" s="2">
        <v>8.0299999999999994E-6</v>
      </c>
      <c r="D157" s="2">
        <v>2532390.9640571601</v>
      </c>
      <c r="E157" s="2">
        <v>8.3599999999999996E-6</v>
      </c>
      <c r="F157" s="2">
        <v>21.698074179999999</v>
      </c>
      <c r="G157" s="2" t="s">
        <v>6114</v>
      </c>
      <c r="H157" s="2">
        <v>8.1999999999999994E-6</v>
      </c>
      <c r="I157" s="2">
        <v>8.3000000000000002E-6</v>
      </c>
      <c r="J157" s="2">
        <v>369</v>
      </c>
      <c r="K157" s="2">
        <v>5456</v>
      </c>
      <c r="L157" s="2">
        <v>8.8799999999999997E-6</v>
      </c>
      <c r="M157" s="2" t="s">
        <v>584</v>
      </c>
    </row>
    <row r="158" spans="1:13" x14ac:dyDescent="0.25">
      <c r="A158" s="2" t="s">
        <v>887</v>
      </c>
      <c r="B158" s="2">
        <v>6.0600000000000003E-5</v>
      </c>
      <c r="C158" s="2">
        <v>4.6969999999999999E-5</v>
      </c>
      <c r="D158" s="2">
        <v>1345963.50005242</v>
      </c>
      <c r="E158" s="2">
        <v>4.8420000000000001E-5</v>
      </c>
      <c r="F158" s="2">
        <v>70.518875460000004</v>
      </c>
      <c r="G158" s="2" t="s">
        <v>6055</v>
      </c>
      <c r="H158" s="2">
        <v>4.8420000000000001E-5</v>
      </c>
      <c r="I158" s="2">
        <v>4.888E-5</v>
      </c>
      <c r="J158" s="2">
        <v>131</v>
      </c>
      <c r="K158" s="2">
        <v>1150</v>
      </c>
      <c r="L158" s="2">
        <v>5.948E-5</v>
      </c>
      <c r="M158" s="2" t="s">
        <v>888</v>
      </c>
    </row>
    <row r="159" spans="1:13" x14ac:dyDescent="0.25">
      <c r="A159" s="2" t="s">
        <v>585</v>
      </c>
      <c r="B159" s="2">
        <v>3.3605000000000001E-4</v>
      </c>
      <c r="C159" s="2">
        <v>2.631E-4</v>
      </c>
      <c r="D159" s="2">
        <v>33122.366977160003</v>
      </c>
      <c r="E159" s="2">
        <v>2.631E-4</v>
      </c>
      <c r="F159" s="2">
        <v>9.8515648900000006</v>
      </c>
      <c r="G159" s="2" t="s">
        <v>6115</v>
      </c>
      <c r="H159" s="2">
        <v>2.631E-4</v>
      </c>
      <c r="I159" s="2">
        <v>2.7070000000000002E-4</v>
      </c>
      <c r="J159" s="2">
        <v>107</v>
      </c>
      <c r="K159" s="2">
        <v>905</v>
      </c>
      <c r="L159" s="2">
        <v>3.2487999999999999E-4</v>
      </c>
      <c r="M159" s="2" t="s">
        <v>586</v>
      </c>
    </row>
    <row r="160" spans="1:13" x14ac:dyDescent="0.25">
      <c r="A160" s="2" t="s">
        <v>587</v>
      </c>
      <c r="B160" s="2">
        <v>2.3810000000000001E-5</v>
      </c>
      <c r="C160" s="2">
        <v>2.1710000000000001E-5</v>
      </c>
      <c r="D160" s="2">
        <v>293874.80026597</v>
      </c>
      <c r="E160" s="2">
        <v>2.1780000000000002E-5</v>
      </c>
      <c r="F160" s="2">
        <v>6.6133050500000001</v>
      </c>
      <c r="G160" s="2" t="s">
        <v>6116</v>
      </c>
      <c r="H160" s="2">
        <v>2.1780000000000002E-5</v>
      </c>
      <c r="I160" s="2">
        <v>2.2330000000000001E-5</v>
      </c>
      <c r="J160" s="2">
        <v>124</v>
      </c>
      <c r="K160" s="2">
        <v>1870</v>
      </c>
      <c r="L160" s="2">
        <v>2.3649999999999999E-5</v>
      </c>
      <c r="M160" s="2" t="s">
        <v>588</v>
      </c>
    </row>
    <row r="161" spans="1:13" x14ac:dyDescent="0.25">
      <c r="A161" s="2" t="s">
        <v>589</v>
      </c>
      <c r="B161" s="2">
        <v>1.434E-5</v>
      </c>
      <c r="C161" s="2">
        <v>1.3169999999999999E-5</v>
      </c>
      <c r="D161" s="2">
        <v>468070.93304948998</v>
      </c>
      <c r="E161" s="2">
        <v>1.415E-5</v>
      </c>
      <c r="F161" s="2">
        <v>6.4919269100000001</v>
      </c>
      <c r="G161" s="2" t="s">
        <v>6117</v>
      </c>
      <c r="H161" s="2">
        <v>1.415E-5</v>
      </c>
      <c r="I161" s="2">
        <v>1.416E-5</v>
      </c>
      <c r="J161" s="2">
        <v>102</v>
      </c>
      <c r="K161" s="2">
        <v>1819</v>
      </c>
      <c r="L161" s="2">
        <v>1.3499999999999999E-5</v>
      </c>
      <c r="M161" s="2" t="s">
        <v>590</v>
      </c>
    </row>
    <row r="162" spans="1:13" x14ac:dyDescent="0.25">
      <c r="A162" s="2" t="s">
        <v>4464</v>
      </c>
      <c r="B162" s="2">
        <v>3.9299999999999996E-6</v>
      </c>
      <c r="C162" s="2">
        <v>3.6100000000000002E-6</v>
      </c>
      <c r="D162" s="2">
        <v>257799081.55357575</v>
      </c>
      <c r="E162" s="2">
        <v>3.7100000000000001E-6</v>
      </c>
      <c r="F162" s="2">
        <v>969.59571043999995</v>
      </c>
      <c r="G162" s="2" t="s">
        <v>6118</v>
      </c>
      <c r="H162" s="2">
        <v>3.7000000000000002E-6</v>
      </c>
      <c r="I162" s="2">
        <v>3.7100000000000001E-6</v>
      </c>
      <c r="J162" s="2">
        <v>789</v>
      </c>
      <c r="K162" s="2">
        <v>4503</v>
      </c>
      <c r="L162" s="2">
        <v>3.8999999999999999E-6</v>
      </c>
      <c r="M162" s="2" t="s">
        <v>4465</v>
      </c>
    </row>
    <row r="163" spans="1:13" x14ac:dyDescent="0.25">
      <c r="A163" s="2" t="s">
        <v>4466</v>
      </c>
      <c r="B163" s="2">
        <v>1.3150999999999999E-4</v>
      </c>
      <c r="C163" s="2">
        <v>1.0950000000000001E-4</v>
      </c>
      <c r="D163" s="2">
        <v>2425999.60939764</v>
      </c>
      <c r="E163" s="2">
        <v>1.2341000000000001E-4</v>
      </c>
      <c r="F163" s="2">
        <v>298.00074017999998</v>
      </c>
      <c r="G163" s="2" t="s">
        <v>6067</v>
      </c>
      <c r="H163" s="2">
        <v>1.2341000000000001E-4</v>
      </c>
      <c r="I163" s="2">
        <v>1.2395E-4</v>
      </c>
      <c r="J163" s="2">
        <v>187</v>
      </c>
      <c r="K163" s="2">
        <v>319</v>
      </c>
      <c r="L163" s="2">
        <v>1.0889E-4</v>
      </c>
      <c r="M163" s="2" t="s">
        <v>4467</v>
      </c>
    </row>
    <row r="164" spans="1:13" x14ac:dyDescent="0.25">
      <c r="A164" s="2" t="s">
        <v>591</v>
      </c>
      <c r="B164" s="2">
        <v>2.1249999999999999E-4</v>
      </c>
      <c r="C164" s="2">
        <v>1.8000000000000001E-4</v>
      </c>
      <c r="D164" s="2">
        <v>279579.92412862001</v>
      </c>
      <c r="E164" s="2">
        <v>1.9100000000000001E-4</v>
      </c>
      <c r="F164" s="2">
        <v>54.195781250000003</v>
      </c>
      <c r="G164" s="2" t="s">
        <v>6119</v>
      </c>
      <c r="H164" s="2">
        <v>1.9085E-4</v>
      </c>
      <c r="I164" s="2">
        <v>1.9099000000000001E-4</v>
      </c>
      <c r="J164" s="2">
        <v>294</v>
      </c>
      <c r="K164" s="2">
        <v>842</v>
      </c>
      <c r="L164" s="2">
        <v>1.9851999999999999E-4</v>
      </c>
      <c r="M164" s="2" t="s">
        <v>592</v>
      </c>
    </row>
    <row r="165" spans="1:13" x14ac:dyDescent="0.25">
      <c r="A165" s="2" t="s">
        <v>593</v>
      </c>
      <c r="B165" s="2">
        <v>2.2997999999999999E-4</v>
      </c>
      <c r="C165" s="2">
        <v>2.0505999999999999E-4</v>
      </c>
      <c r="D165" s="2">
        <v>186070.16857060001</v>
      </c>
      <c r="E165" s="2">
        <v>2.0817000000000001E-4</v>
      </c>
      <c r="F165" s="2">
        <v>40.075321039999999</v>
      </c>
      <c r="G165" s="2" t="s">
        <v>6120</v>
      </c>
      <c r="H165" s="2">
        <v>2.0788E-4</v>
      </c>
      <c r="I165" s="2">
        <v>2.0817000000000001E-4</v>
      </c>
      <c r="J165" s="2">
        <v>439</v>
      </c>
      <c r="K165" s="2">
        <v>2541</v>
      </c>
      <c r="L165" s="2">
        <v>2.162E-4</v>
      </c>
      <c r="M165" s="2" t="s">
        <v>594</v>
      </c>
    </row>
    <row r="166" spans="1:13" x14ac:dyDescent="0.25">
      <c r="A166" s="2" t="s">
        <v>1052</v>
      </c>
      <c r="B166" s="2">
        <v>2.4850000000000001E-5</v>
      </c>
      <c r="C166" s="2">
        <v>1.891E-5</v>
      </c>
      <c r="D166" s="2">
        <v>2915732.6021728702</v>
      </c>
      <c r="E166" s="2">
        <v>2.065E-5</v>
      </c>
      <c r="F166" s="2">
        <v>64.230157890000001</v>
      </c>
      <c r="G166" s="2" t="s">
        <v>6121</v>
      </c>
      <c r="H166" s="2">
        <v>2.0659999999999999E-5</v>
      </c>
      <c r="I166" s="2">
        <v>2.101E-5</v>
      </c>
      <c r="J166" s="2">
        <v>87</v>
      </c>
      <c r="K166" s="2">
        <v>2411</v>
      </c>
      <c r="L166" s="2">
        <v>2.4349999999999999E-5</v>
      </c>
      <c r="M166" s="2" t="s">
        <v>1053</v>
      </c>
    </row>
    <row r="167" spans="1:13" x14ac:dyDescent="0.25">
      <c r="A167" s="2" t="s">
        <v>595</v>
      </c>
      <c r="B167" s="2">
        <v>1.2268000000000001E-4</v>
      </c>
      <c r="C167" s="2">
        <v>9.7180000000000001E-5</v>
      </c>
      <c r="D167" s="2">
        <v>534454.97404838004</v>
      </c>
      <c r="E167" s="2">
        <v>1.0066E-4</v>
      </c>
      <c r="F167" s="2">
        <v>58.710740340000001</v>
      </c>
      <c r="G167" s="2" t="s">
        <v>6038</v>
      </c>
      <c r="H167" s="2">
        <v>9.8170000000000004E-5</v>
      </c>
      <c r="I167" s="2">
        <v>1.0216E-4</v>
      </c>
      <c r="J167" s="2">
        <v>170</v>
      </c>
      <c r="K167" s="2">
        <v>967</v>
      </c>
      <c r="L167" s="2">
        <v>1.1655E-4</v>
      </c>
      <c r="M167" s="2" t="s">
        <v>596</v>
      </c>
    </row>
    <row r="168" spans="1:13" x14ac:dyDescent="0.25">
      <c r="A168" s="2" t="s">
        <v>4317</v>
      </c>
      <c r="B168" s="2">
        <v>5.2000000000000002E-6</v>
      </c>
      <c r="C168" s="2">
        <v>4.4700000000000004E-6</v>
      </c>
      <c r="D168" s="2">
        <v>3602494.27039479</v>
      </c>
      <c r="E168" s="2">
        <v>4.9899999999999997E-6</v>
      </c>
      <c r="F168" s="2">
        <v>17.399948680000001</v>
      </c>
      <c r="G168" s="2" t="s">
        <v>6122</v>
      </c>
      <c r="H168" s="2">
        <v>4.9899999999999997E-6</v>
      </c>
      <c r="I168" s="2">
        <v>5.0799999999999996E-6</v>
      </c>
      <c r="J168" s="2">
        <v>140</v>
      </c>
      <c r="K168" s="2">
        <v>1554</v>
      </c>
      <c r="L168" s="2">
        <v>5.1200000000000001E-6</v>
      </c>
      <c r="M168" s="2" t="s">
        <v>4318</v>
      </c>
    </row>
    <row r="169" spans="1:13" x14ac:dyDescent="0.25">
      <c r="A169" s="2" t="s">
        <v>597</v>
      </c>
      <c r="B169" s="2">
        <v>1.9684999999999999E-4</v>
      </c>
      <c r="C169" s="2">
        <v>1.6159E-4</v>
      </c>
      <c r="D169" s="2">
        <v>507557.91219405999</v>
      </c>
      <c r="E169" s="2">
        <v>1.6449999999999999E-4</v>
      </c>
      <c r="F169" s="2">
        <v>89.89562746</v>
      </c>
      <c r="G169" s="2" t="s">
        <v>6092</v>
      </c>
      <c r="H169" s="2">
        <v>1.6424000000000001E-4</v>
      </c>
      <c r="I169" s="2">
        <v>1.6735E-4</v>
      </c>
      <c r="J169" s="2">
        <v>205</v>
      </c>
      <c r="K169" s="2">
        <v>2712</v>
      </c>
      <c r="L169" s="2">
        <v>1.9264E-4</v>
      </c>
      <c r="M169" s="2" t="s">
        <v>598</v>
      </c>
    </row>
    <row r="170" spans="1:13" x14ac:dyDescent="0.25">
      <c r="A170" s="2" t="s">
        <v>904</v>
      </c>
      <c r="B170" s="2">
        <v>2.0049999999999999E-5</v>
      </c>
      <c r="C170" s="2">
        <v>1.7240000000000001E-5</v>
      </c>
      <c r="D170" s="2">
        <v>2298917.9585248199</v>
      </c>
      <c r="E170" s="2">
        <v>1.8139999999999999E-5</v>
      </c>
      <c r="F170" s="2">
        <v>42.080830110000001</v>
      </c>
      <c r="G170" s="2" t="s">
        <v>6123</v>
      </c>
      <c r="H170" s="2">
        <v>1.7759999999999999E-5</v>
      </c>
      <c r="I170" s="2">
        <v>1.8150000000000001E-5</v>
      </c>
      <c r="J170" s="2">
        <v>92</v>
      </c>
      <c r="K170" s="2">
        <v>1465</v>
      </c>
      <c r="L170" s="2">
        <v>2.0069999999999999E-5</v>
      </c>
      <c r="M170" s="2" t="s">
        <v>905</v>
      </c>
    </row>
    <row r="171" spans="1:13" x14ac:dyDescent="0.25">
      <c r="A171" s="2" t="s">
        <v>599</v>
      </c>
      <c r="B171" s="2">
        <v>1.6929999999999999E-5</v>
      </c>
      <c r="C171" s="2">
        <v>1.403E-5</v>
      </c>
      <c r="D171" s="2">
        <v>13705888.226941351</v>
      </c>
      <c r="E171" s="2">
        <v>1.4939999999999999E-5</v>
      </c>
      <c r="F171" s="2">
        <v>214.90964668999999</v>
      </c>
      <c r="G171" s="2" t="s">
        <v>6124</v>
      </c>
      <c r="H171" s="2">
        <v>1.4939999999999999E-5</v>
      </c>
      <c r="I171" s="2">
        <v>1.4980000000000001E-5</v>
      </c>
      <c r="J171" s="2">
        <v>458</v>
      </c>
      <c r="K171" s="2">
        <v>2774</v>
      </c>
      <c r="L171" s="2">
        <v>1.6549999999999999E-5</v>
      </c>
      <c r="M171" s="2" t="s">
        <v>600</v>
      </c>
    </row>
    <row r="172" spans="1:13" x14ac:dyDescent="0.25">
      <c r="A172" s="2" t="s">
        <v>601</v>
      </c>
      <c r="B172" s="2">
        <v>8.3999999999999995E-5</v>
      </c>
      <c r="C172" s="2">
        <v>7.135E-5</v>
      </c>
      <c r="D172" s="2">
        <v>402328.74894611002</v>
      </c>
      <c r="E172" s="2">
        <v>7.4300000000000004E-5</v>
      </c>
      <c r="F172" s="2">
        <v>30.525176829999999</v>
      </c>
      <c r="G172" s="2" t="s">
        <v>6044</v>
      </c>
      <c r="H172" s="2">
        <v>7.428E-5</v>
      </c>
      <c r="I172" s="2">
        <v>7.5129999999999994E-5</v>
      </c>
      <c r="J172" s="2">
        <v>227</v>
      </c>
      <c r="K172" s="2">
        <v>1919</v>
      </c>
      <c r="L172" s="2">
        <v>8.3999999999999995E-5</v>
      </c>
      <c r="M172" s="2" t="s">
        <v>602</v>
      </c>
    </row>
    <row r="173" spans="1:13" x14ac:dyDescent="0.25">
      <c r="A173" s="2" t="s">
        <v>603</v>
      </c>
      <c r="B173" s="2">
        <v>3.9357999999999998E-4</v>
      </c>
      <c r="C173" s="2">
        <v>3.5355E-4</v>
      </c>
      <c r="D173" s="2">
        <v>7776.3497225700003</v>
      </c>
      <c r="E173" s="2">
        <v>3.6387000000000002E-4</v>
      </c>
      <c r="F173" s="2">
        <v>2.8797471899999998</v>
      </c>
      <c r="G173" s="2" t="s">
        <v>6125</v>
      </c>
      <c r="H173" s="2">
        <v>3.5139999999999998E-4</v>
      </c>
      <c r="I173" s="2">
        <v>3.6347000000000001E-4</v>
      </c>
      <c r="J173" s="2">
        <v>87</v>
      </c>
      <c r="K173" s="2">
        <v>727</v>
      </c>
      <c r="L173" s="2">
        <v>3.8513000000000002E-4</v>
      </c>
      <c r="M173" s="2" t="s">
        <v>604</v>
      </c>
    </row>
    <row r="174" spans="1:13" x14ac:dyDescent="0.25">
      <c r="A174" s="2" t="s">
        <v>605</v>
      </c>
      <c r="B174" s="2">
        <v>2.9044999999999999E-4</v>
      </c>
      <c r="C174" s="2">
        <v>2.4842000000000001E-4</v>
      </c>
      <c r="D174" s="2">
        <v>338996.88591754</v>
      </c>
      <c r="E174" s="2">
        <v>2.5767999999999999E-4</v>
      </c>
      <c r="F174" s="2">
        <v>89.889016600000005</v>
      </c>
      <c r="G174" s="2" t="s">
        <v>6025</v>
      </c>
      <c r="H174" s="2">
        <v>2.5555E-4</v>
      </c>
      <c r="I174" s="2">
        <v>2.5765E-4</v>
      </c>
      <c r="J174" s="2">
        <v>317</v>
      </c>
      <c r="K174" s="2">
        <v>5884</v>
      </c>
      <c r="L174" s="2">
        <v>2.8144999999999998E-4</v>
      </c>
      <c r="M174" s="2" t="s">
        <v>383</v>
      </c>
    </row>
    <row r="175" spans="1:13" x14ac:dyDescent="0.25">
      <c r="A175" s="2" t="s">
        <v>606</v>
      </c>
      <c r="B175" s="2">
        <v>5.8699999999999997E-5</v>
      </c>
      <c r="C175" s="2">
        <v>5.325E-5</v>
      </c>
      <c r="D175" s="2">
        <v>21443.182763789999</v>
      </c>
      <c r="E175" s="2">
        <v>5.465E-5</v>
      </c>
      <c r="F175" s="2">
        <v>1.1839996399999999</v>
      </c>
      <c r="G175" s="2" t="s">
        <v>6126</v>
      </c>
      <c r="H175" s="2">
        <v>5.3109999999999998E-5</v>
      </c>
      <c r="I175" s="2">
        <v>5.465E-5</v>
      </c>
      <c r="J175" s="2">
        <v>104</v>
      </c>
      <c r="K175" s="2">
        <v>554</v>
      </c>
      <c r="L175" s="2">
        <v>5.3909999999999997E-5</v>
      </c>
      <c r="M175" s="2" t="s">
        <v>607</v>
      </c>
    </row>
    <row r="176" spans="1:13" x14ac:dyDescent="0.25">
      <c r="A176" s="2" t="s">
        <v>608</v>
      </c>
      <c r="B176" s="2">
        <v>6.2529999999999997E-4</v>
      </c>
      <c r="C176" s="2">
        <v>5.8500000000000002E-4</v>
      </c>
      <c r="D176" s="2">
        <v>186409.78268537999</v>
      </c>
      <c r="E176" s="2">
        <v>6.1233999999999995E-4</v>
      </c>
      <c r="F176" s="2">
        <v>113.00359641999999</v>
      </c>
      <c r="G176" s="2" t="s">
        <v>6062</v>
      </c>
      <c r="H176" s="2">
        <v>6.1116000000000002E-4</v>
      </c>
      <c r="I176" s="2">
        <v>6.1233999999999995E-4</v>
      </c>
      <c r="J176" s="2">
        <v>683</v>
      </c>
      <c r="K176" s="2">
        <v>5070</v>
      </c>
      <c r="L176" s="2">
        <v>6.2100000000000002E-4</v>
      </c>
      <c r="M176" s="2" t="s">
        <v>609</v>
      </c>
    </row>
    <row r="177" spans="1:13" x14ac:dyDescent="0.25">
      <c r="A177" s="2" t="s">
        <v>4312</v>
      </c>
      <c r="B177" s="2">
        <v>1.7779999999999999E-5</v>
      </c>
      <c r="C177" s="2">
        <v>1.508E-5</v>
      </c>
      <c r="D177" s="2">
        <v>5983107.2224333696</v>
      </c>
      <c r="E177" s="2">
        <v>1.5869999999999999E-5</v>
      </c>
      <c r="F177" s="2">
        <v>96.612882909999996</v>
      </c>
      <c r="G177" s="2" t="s">
        <v>6121</v>
      </c>
      <c r="H177" s="2">
        <v>1.5849999999999999E-5</v>
      </c>
      <c r="I177" s="2">
        <v>1.607E-5</v>
      </c>
      <c r="J177" s="2">
        <v>140</v>
      </c>
      <c r="K177" s="2">
        <v>2364</v>
      </c>
      <c r="L177" s="2">
        <v>1.7770000000000001E-5</v>
      </c>
      <c r="M177" s="2" t="s">
        <v>4313</v>
      </c>
    </row>
    <row r="178" spans="1:13" x14ac:dyDescent="0.25">
      <c r="A178" s="2" t="s">
        <v>610</v>
      </c>
      <c r="B178" s="2">
        <v>6.4820000000000006E-5</v>
      </c>
      <c r="C178" s="2">
        <v>5.7000000000000003E-5</v>
      </c>
      <c r="D178" s="2">
        <v>450505.74599566002</v>
      </c>
      <c r="E178" s="2">
        <v>5.7800000000000002E-5</v>
      </c>
      <c r="F178" s="2">
        <v>27.387281439999999</v>
      </c>
      <c r="G178" s="2" t="s">
        <v>6127</v>
      </c>
      <c r="H178" s="2">
        <v>5.791E-5</v>
      </c>
      <c r="I178" s="2">
        <v>5.8300000000000001E-5</v>
      </c>
      <c r="J178" s="2">
        <v>152</v>
      </c>
      <c r="K178" s="2">
        <v>1965</v>
      </c>
      <c r="L178" s="2">
        <v>6.355E-5</v>
      </c>
      <c r="M178" s="2" t="s">
        <v>611</v>
      </c>
    </row>
    <row r="179" spans="1:13" x14ac:dyDescent="0.25">
      <c r="A179" s="2" t="s">
        <v>612</v>
      </c>
      <c r="B179" s="2">
        <v>1.82493E-3</v>
      </c>
      <c r="C179" s="2">
        <v>1.61228E-3</v>
      </c>
      <c r="D179" s="2">
        <v>12626.38310809</v>
      </c>
      <c r="E179" s="2">
        <v>1.6447899999999999E-3</v>
      </c>
      <c r="F179" s="2">
        <v>21.559643470000001</v>
      </c>
      <c r="G179" s="2" t="s">
        <v>6128</v>
      </c>
      <c r="H179" s="2">
        <v>1.64478E-3</v>
      </c>
      <c r="I179" s="2">
        <v>1.6447899999999999E-3</v>
      </c>
      <c r="J179" s="2">
        <v>252</v>
      </c>
      <c r="K179" s="2">
        <v>2732</v>
      </c>
      <c r="L179" s="2">
        <v>1.8030699999999999E-3</v>
      </c>
      <c r="M179" s="2" t="s">
        <v>613</v>
      </c>
    </row>
    <row r="180" spans="1:13" x14ac:dyDescent="0.25">
      <c r="A180" s="2" t="s">
        <v>614</v>
      </c>
      <c r="B180" s="2">
        <v>1.35E-6</v>
      </c>
      <c r="C180" s="2">
        <v>1.08E-6</v>
      </c>
      <c r="D180" s="2">
        <v>85755673.727604955</v>
      </c>
      <c r="E180" s="2">
        <v>1.11E-6</v>
      </c>
      <c r="F180" s="2">
        <v>102.91879132</v>
      </c>
      <c r="G180" s="2" t="s">
        <v>6122</v>
      </c>
      <c r="H180" s="2">
        <v>1.1000000000000001E-6</v>
      </c>
      <c r="I180" s="2">
        <v>1.11E-6</v>
      </c>
      <c r="J180" s="2">
        <v>288</v>
      </c>
      <c r="K180" s="2">
        <v>3499</v>
      </c>
      <c r="L180" s="2">
        <v>1.3200000000000001E-6</v>
      </c>
      <c r="M180" s="2" t="s">
        <v>615</v>
      </c>
    </row>
    <row r="181" spans="1:13" x14ac:dyDescent="0.25">
      <c r="A181" s="2" t="s">
        <v>616</v>
      </c>
      <c r="B181" s="2">
        <v>2.5109999999999998E-5</v>
      </c>
      <c r="C181" s="2">
        <v>2.128E-5</v>
      </c>
      <c r="D181" s="2">
        <v>694847.34144661005</v>
      </c>
      <c r="E181" s="2">
        <v>2.234E-5</v>
      </c>
      <c r="F181" s="2">
        <v>16.120139259999998</v>
      </c>
      <c r="G181" s="2" t="s">
        <v>6129</v>
      </c>
      <c r="H181" s="2">
        <v>2.1489999999999999E-5</v>
      </c>
      <c r="I181" s="2">
        <v>2.2240000000000001E-5</v>
      </c>
      <c r="J181" s="2">
        <v>149</v>
      </c>
      <c r="K181" s="2">
        <v>2385</v>
      </c>
      <c r="L181" s="2">
        <v>2.4729999999999999E-5</v>
      </c>
      <c r="M181" s="2" t="s">
        <v>617</v>
      </c>
    </row>
    <row r="182" spans="1:13" x14ac:dyDescent="0.25">
      <c r="A182" s="2" t="s">
        <v>618</v>
      </c>
      <c r="B182" s="2">
        <v>5.4400000000000001E-5</v>
      </c>
      <c r="C182" s="2">
        <v>4.2799999999999997E-5</v>
      </c>
      <c r="D182" s="2">
        <v>39789271.480097771</v>
      </c>
      <c r="E182" s="2">
        <v>4.388E-5</v>
      </c>
      <c r="F182" s="2">
        <v>1938.52480126</v>
      </c>
      <c r="G182" s="2" t="s">
        <v>6121</v>
      </c>
      <c r="H182" s="2">
        <v>4.3720000000000002E-5</v>
      </c>
      <c r="I182" s="2">
        <v>4.388E-5</v>
      </c>
      <c r="J182" s="2">
        <v>2141</v>
      </c>
      <c r="K182" s="2">
        <v>6341</v>
      </c>
      <c r="L182" s="2">
        <v>5.3680000000000001E-5</v>
      </c>
      <c r="M182" s="2" t="s">
        <v>619</v>
      </c>
    </row>
    <row r="183" spans="1:13" x14ac:dyDescent="0.25">
      <c r="A183" s="2" t="s">
        <v>620</v>
      </c>
      <c r="B183" s="2">
        <v>3.1569999999999998E-5</v>
      </c>
      <c r="C183" s="2">
        <v>2.7419999999999998E-5</v>
      </c>
      <c r="D183" s="2">
        <v>26707945.580812778</v>
      </c>
      <c r="E183" s="2">
        <v>2.9110000000000001E-5</v>
      </c>
      <c r="F183" s="2">
        <v>782.28205636999996</v>
      </c>
      <c r="G183" s="2" t="s">
        <v>6130</v>
      </c>
      <c r="H183" s="2">
        <v>2.902E-5</v>
      </c>
      <c r="I183" s="2">
        <v>2.9110000000000001E-5</v>
      </c>
      <c r="J183" s="2">
        <v>986</v>
      </c>
      <c r="K183" s="2">
        <v>8037</v>
      </c>
      <c r="L183" s="2">
        <v>3.1479999999999997E-5</v>
      </c>
      <c r="M183" s="2" t="s">
        <v>621</v>
      </c>
    </row>
    <row r="184" spans="1:13" x14ac:dyDescent="0.25">
      <c r="A184" s="2" t="s">
        <v>622</v>
      </c>
      <c r="B184" s="2">
        <v>4.2429999999999999E-5</v>
      </c>
      <c r="C184" s="2">
        <v>3.7509999999999998E-5</v>
      </c>
      <c r="D184" s="2">
        <v>76604.451343759996</v>
      </c>
      <c r="E184" s="2">
        <v>3.9020000000000002E-5</v>
      </c>
      <c r="F184" s="2">
        <v>3.0263890899999999</v>
      </c>
      <c r="G184" s="2" t="s">
        <v>6055</v>
      </c>
      <c r="H184" s="2">
        <v>3.7499999999999997E-5</v>
      </c>
      <c r="I184" s="2">
        <v>3.8999999999999999E-5</v>
      </c>
      <c r="J184" s="2">
        <v>120</v>
      </c>
      <c r="K184" s="2">
        <v>1060</v>
      </c>
      <c r="L184" s="2">
        <v>4.2500000000000003E-5</v>
      </c>
      <c r="M184" s="2" t="s">
        <v>623</v>
      </c>
    </row>
    <row r="185" spans="1:13" x14ac:dyDescent="0.25">
      <c r="A185" s="2" t="s">
        <v>624</v>
      </c>
      <c r="B185" s="2">
        <v>2.7487350000000001E-2</v>
      </c>
      <c r="C185" s="2">
        <v>2.495E-2</v>
      </c>
      <c r="D185" s="2">
        <v>19119.597907219999</v>
      </c>
      <c r="E185" s="2">
        <v>2.6624419999999999E-2</v>
      </c>
      <c r="F185" s="2">
        <v>496.89986061000002</v>
      </c>
      <c r="G185" s="2" t="s">
        <v>6023</v>
      </c>
      <c r="H185" s="2">
        <v>2.6624439999999999E-2</v>
      </c>
      <c r="I185" s="2">
        <v>2.679844E-2</v>
      </c>
      <c r="J185" s="2">
        <v>862</v>
      </c>
      <c r="K185" s="2">
        <v>4143</v>
      </c>
      <c r="L185" s="2">
        <v>2.7394870000000002E-2</v>
      </c>
      <c r="M185" s="2" t="s">
        <v>625</v>
      </c>
    </row>
    <row r="186" spans="1:13" x14ac:dyDescent="0.25">
      <c r="A186" s="2" t="s">
        <v>626</v>
      </c>
      <c r="B186" s="2">
        <v>9.5999999999999991E-7</v>
      </c>
      <c r="C186" s="2">
        <v>8.2999999999999999E-7</v>
      </c>
      <c r="D186" s="2">
        <v>8437365.4018300008</v>
      </c>
      <c r="E186" s="2">
        <v>8.5000000000000001E-7</v>
      </c>
      <c r="F186" s="2">
        <v>7.6435177599999999</v>
      </c>
      <c r="G186" s="2" t="s">
        <v>6131</v>
      </c>
      <c r="H186" s="2">
        <v>8.5000000000000001E-7</v>
      </c>
      <c r="I186" s="2">
        <v>8.6000000000000002E-7</v>
      </c>
      <c r="J186" s="2">
        <v>223</v>
      </c>
      <c r="K186" s="2">
        <v>2505</v>
      </c>
      <c r="L186" s="2">
        <v>9.4E-7</v>
      </c>
      <c r="M186" s="2" t="s">
        <v>627</v>
      </c>
    </row>
    <row r="187" spans="1:13" x14ac:dyDescent="0.25">
      <c r="A187" s="2" t="s">
        <v>628</v>
      </c>
      <c r="B187" s="2">
        <v>8.7860000000000002E-5</v>
      </c>
      <c r="C187" s="2">
        <v>8.051E-5</v>
      </c>
      <c r="D187" s="2">
        <v>16461406.411354359</v>
      </c>
      <c r="E187" s="2">
        <v>8.5350000000000001E-5</v>
      </c>
      <c r="F187" s="2">
        <v>1380.78966541</v>
      </c>
      <c r="G187" s="2" t="s">
        <v>6025</v>
      </c>
      <c r="H187" s="2">
        <v>8.5210000000000006E-5</v>
      </c>
      <c r="I187" s="2">
        <v>8.5350000000000001E-5</v>
      </c>
      <c r="J187" s="2">
        <v>1509</v>
      </c>
      <c r="K187" s="2">
        <v>13389</v>
      </c>
      <c r="L187" s="2">
        <v>8.5220000000000001E-5</v>
      </c>
      <c r="M187" s="2" t="s">
        <v>629</v>
      </c>
    </row>
    <row r="188" spans="1:13" x14ac:dyDescent="0.25">
      <c r="A188" s="2" t="s">
        <v>630</v>
      </c>
      <c r="B188" s="2">
        <v>3.4999999999999997E-5</v>
      </c>
      <c r="C188" s="2">
        <v>3.0499999999999999E-5</v>
      </c>
      <c r="D188" s="2">
        <v>145315.99384528</v>
      </c>
      <c r="E188" s="2">
        <v>3.1000000000000001E-5</v>
      </c>
      <c r="F188" s="2">
        <v>4.7355960100000001</v>
      </c>
      <c r="G188" s="2" t="s">
        <v>6132</v>
      </c>
      <c r="H188" s="2">
        <v>3.0499999999999999E-5</v>
      </c>
      <c r="I188" s="2">
        <v>3.1000000000000001E-5</v>
      </c>
      <c r="J188" s="2">
        <v>136</v>
      </c>
      <c r="K188" s="2">
        <v>927</v>
      </c>
      <c r="L188" s="2">
        <v>3.4950000000000002E-5</v>
      </c>
      <c r="M188" s="2" t="s">
        <v>631</v>
      </c>
    </row>
    <row r="189" spans="1:13" x14ac:dyDescent="0.25">
      <c r="A189" s="2" t="s">
        <v>632</v>
      </c>
      <c r="B189" s="2">
        <v>5.8189999999999997E-5</v>
      </c>
      <c r="C189" s="2">
        <v>5.0049999999999997E-5</v>
      </c>
      <c r="D189" s="2">
        <v>71540.417930330004</v>
      </c>
      <c r="E189" s="2">
        <v>5.1329999999999998E-5</v>
      </c>
      <c r="F189" s="2">
        <v>3.7316444500000001</v>
      </c>
      <c r="G189" s="2" t="s">
        <v>6133</v>
      </c>
      <c r="H189" s="2">
        <v>5.0080000000000002E-5</v>
      </c>
      <c r="I189" s="2">
        <v>5.1329999999999998E-5</v>
      </c>
      <c r="J189" s="2">
        <v>118</v>
      </c>
      <c r="K189" s="2">
        <v>2130</v>
      </c>
      <c r="L189" s="2">
        <v>5.2420000000000003E-5</v>
      </c>
      <c r="M189" s="2" t="s">
        <v>633</v>
      </c>
    </row>
    <row r="190" spans="1:13" x14ac:dyDescent="0.25">
      <c r="A190" s="2" t="s">
        <v>634</v>
      </c>
      <c r="B190" s="2">
        <v>4.0500000000000002E-6</v>
      </c>
      <c r="C190" s="2">
        <v>3.5599999999999998E-6</v>
      </c>
      <c r="D190" s="2">
        <v>94650973.380100444</v>
      </c>
      <c r="E190" s="2">
        <v>3.7400000000000002E-6</v>
      </c>
      <c r="F190" s="2">
        <v>357.52415130999998</v>
      </c>
      <c r="G190" s="2" t="s">
        <v>6134</v>
      </c>
      <c r="H190" s="2">
        <v>3.7100000000000001E-6</v>
      </c>
      <c r="I190" s="2">
        <v>3.7400000000000002E-6</v>
      </c>
      <c r="J190" s="2">
        <v>1101</v>
      </c>
      <c r="K190" s="2">
        <v>15784</v>
      </c>
      <c r="L190" s="2">
        <v>4.0300000000000004E-6</v>
      </c>
      <c r="M190" s="2" t="s">
        <v>635</v>
      </c>
    </row>
    <row r="191" spans="1:13" x14ac:dyDescent="0.25">
      <c r="A191" s="2" t="s">
        <v>636</v>
      </c>
      <c r="B191" s="2">
        <v>1.1219999999999999E-5</v>
      </c>
      <c r="C191" s="2">
        <v>1.009E-5</v>
      </c>
      <c r="D191" s="2">
        <v>504219.43180516001</v>
      </c>
      <c r="E191" s="2">
        <v>1.009E-5</v>
      </c>
      <c r="F191" s="2">
        <v>5.4787046000000004</v>
      </c>
      <c r="G191" s="2" t="s">
        <v>6135</v>
      </c>
      <c r="H191" s="2">
        <v>1.01E-5</v>
      </c>
      <c r="I191" s="2">
        <v>1.0380000000000001E-5</v>
      </c>
      <c r="J191" s="2">
        <v>71</v>
      </c>
      <c r="K191" s="2">
        <v>799</v>
      </c>
      <c r="L191" s="2">
        <v>1.116E-5</v>
      </c>
      <c r="M191" s="2" t="s">
        <v>637</v>
      </c>
    </row>
    <row r="192" spans="1:13" x14ac:dyDescent="0.25">
      <c r="A192" s="2" t="s">
        <v>638</v>
      </c>
      <c r="B192" s="2">
        <v>5.0235699999999998E-3</v>
      </c>
      <c r="C192" s="2">
        <v>4.2224999999999997E-3</v>
      </c>
      <c r="D192" s="2">
        <v>18918.2424335</v>
      </c>
      <c r="E192" s="2">
        <v>4.6899999999999997E-3</v>
      </c>
      <c r="F192" s="2">
        <v>85.801238589999997</v>
      </c>
      <c r="G192" s="2" t="s">
        <v>6031</v>
      </c>
      <c r="H192" s="2">
        <v>4.6899999999999997E-3</v>
      </c>
      <c r="I192" s="2">
        <v>4.7000000000000002E-3</v>
      </c>
      <c r="J192" s="2">
        <v>179</v>
      </c>
      <c r="K192" s="2">
        <v>1264</v>
      </c>
      <c r="L192" s="2">
        <v>4.4810500000000003E-3</v>
      </c>
      <c r="M192" s="2" t="s">
        <v>639</v>
      </c>
    </row>
    <row r="193" spans="1:13" x14ac:dyDescent="0.25">
      <c r="A193" s="2" t="s">
        <v>640</v>
      </c>
      <c r="B193" s="2">
        <v>1.041E-3</v>
      </c>
      <c r="C193" s="2">
        <v>8.1072000000000002E-4</v>
      </c>
      <c r="D193" s="2">
        <v>354808.41816887999</v>
      </c>
      <c r="E193" s="2">
        <v>8.2702000000000003E-4</v>
      </c>
      <c r="F193" s="2">
        <v>326.79824516999997</v>
      </c>
      <c r="G193" s="2" t="s">
        <v>6080</v>
      </c>
      <c r="H193" s="2">
        <v>8.2700999999999998E-4</v>
      </c>
      <c r="I193" s="2">
        <v>8.2702000000000003E-4</v>
      </c>
      <c r="J193" s="2">
        <v>1036</v>
      </c>
      <c r="K193" s="2">
        <v>9968</v>
      </c>
      <c r="L193" s="2">
        <v>9.6294999999999996E-4</v>
      </c>
      <c r="M193" s="2" t="s">
        <v>641</v>
      </c>
    </row>
    <row r="194" spans="1:13" x14ac:dyDescent="0.25">
      <c r="A194" s="2" t="s">
        <v>642</v>
      </c>
      <c r="B194" s="2">
        <v>3.2149999999999998E-2</v>
      </c>
      <c r="C194" s="2">
        <v>2.966102E-2</v>
      </c>
      <c r="D194" s="2">
        <v>6386.56601288</v>
      </c>
      <c r="E194" s="2">
        <v>3.0300000000000001E-2</v>
      </c>
      <c r="F194" s="2">
        <v>195.80801030999999</v>
      </c>
      <c r="G194" s="2" t="s">
        <v>6055</v>
      </c>
      <c r="H194" s="2">
        <v>3.0234009999999999E-2</v>
      </c>
      <c r="I194" s="2">
        <v>3.0300000000000001E-2</v>
      </c>
      <c r="J194" s="2">
        <v>369</v>
      </c>
      <c r="K194" s="2">
        <v>5150</v>
      </c>
      <c r="L194" s="2">
        <v>3.1119020000000001E-2</v>
      </c>
      <c r="M194" s="2" t="s">
        <v>643</v>
      </c>
    </row>
    <row r="195" spans="1:13" x14ac:dyDescent="0.25">
      <c r="A195" s="2" t="s">
        <v>644</v>
      </c>
      <c r="B195" s="2">
        <v>2.5690299999999999E-3</v>
      </c>
      <c r="C195" s="2">
        <v>2.15621E-3</v>
      </c>
      <c r="D195" s="2">
        <v>47656.295558600003</v>
      </c>
      <c r="E195" s="2">
        <v>2.21149E-3</v>
      </c>
      <c r="F195" s="2">
        <v>109.3114107</v>
      </c>
      <c r="G195" s="2" t="s">
        <v>6062</v>
      </c>
      <c r="H195" s="2">
        <v>2.21149E-3</v>
      </c>
      <c r="I195" s="2">
        <v>2.2115699999999999E-3</v>
      </c>
      <c r="J195" s="2">
        <v>392</v>
      </c>
      <c r="K195" s="2">
        <v>2830</v>
      </c>
      <c r="L195" s="2">
        <v>2.37295E-3</v>
      </c>
      <c r="M195" s="2" t="s">
        <v>645</v>
      </c>
    </row>
    <row r="196" spans="1:13" x14ac:dyDescent="0.25">
      <c r="A196" s="2" t="s">
        <v>786</v>
      </c>
      <c r="B196" s="2">
        <v>6.6320000000000002E-5</v>
      </c>
      <c r="C196" s="2">
        <v>5.817E-5</v>
      </c>
      <c r="D196" s="2">
        <v>693507.49450228002</v>
      </c>
      <c r="E196" s="2">
        <v>6.0010000000000003E-5</v>
      </c>
      <c r="F196" s="2">
        <v>44.070168899999999</v>
      </c>
      <c r="G196" s="2" t="s">
        <v>6021</v>
      </c>
      <c r="H196" s="2">
        <v>6.0010000000000003E-5</v>
      </c>
      <c r="I196" s="2">
        <v>6.0560000000000003E-5</v>
      </c>
      <c r="J196" s="2">
        <v>103</v>
      </c>
      <c r="K196" s="2">
        <v>951</v>
      </c>
      <c r="L196" s="2">
        <v>6.635E-5</v>
      </c>
      <c r="M196" s="2" t="s">
        <v>4315</v>
      </c>
    </row>
    <row r="197" spans="1:13" x14ac:dyDescent="0.25">
      <c r="A197" s="2" t="s">
        <v>940</v>
      </c>
      <c r="B197" s="2">
        <v>3.2547000000000001E-4</v>
      </c>
      <c r="C197" s="2">
        <v>2.9250000000000001E-4</v>
      </c>
      <c r="D197" s="2">
        <v>2701079.6515842201</v>
      </c>
      <c r="E197" s="2">
        <v>2.9700000000000001E-4</v>
      </c>
      <c r="F197" s="2">
        <v>825.45196128999999</v>
      </c>
      <c r="G197" s="2" t="s">
        <v>6076</v>
      </c>
      <c r="H197" s="2">
        <v>2.9700000000000001E-4</v>
      </c>
      <c r="I197" s="2">
        <v>2.9808999999999999E-4</v>
      </c>
      <c r="J197" s="2">
        <v>672</v>
      </c>
      <c r="K197" s="2">
        <v>1169</v>
      </c>
      <c r="L197" s="2">
        <v>3.2239999999999998E-4</v>
      </c>
      <c r="M197" s="2" t="s">
        <v>941</v>
      </c>
    </row>
    <row r="198" spans="1:13" x14ac:dyDescent="0.25">
      <c r="A198" s="2" t="s">
        <v>646</v>
      </c>
      <c r="B198" s="2">
        <v>8.8880000000000003E-5</v>
      </c>
      <c r="C198" s="2">
        <v>6.9989999999999999E-5</v>
      </c>
      <c r="D198" s="2">
        <v>1395871.5039669999</v>
      </c>
      <c r="E198" s="2">
        <v>6.9989999999999999E-5</v>
      </c>
      <c r="F198" s="2">
        <v>113.87066702</v>
      </c>
      <c r="G198" s="2" t="s">
        <v>6025</v>
      </c>
      <c r="H198" s="2">
        <v>6.9999999999999994E-5</v>
      </c>
      <c r="I198" s="2">
        <v>7.1030000000000003E-5</v>
      </c>
      <c r="J198" s="2">
        <v>32</v>
      </c>
      <c r="K198" s="2">
        <v>129</v>
      </c>
      <c r="L198" s="2">
        <v>8.2579999999999999E-5</v>
      </c>
      <c r="M198" s="2" t="s">
        <v>647</v>
      </c>
    </row>
    <row r="199" spans="1:13" x14ac:dyDescent="0.25">
      <c r="A199" s="2" t="s">
        <v>648</v>
      </c>
      <c r="B199" s="2">
        <v>1.3468499999999999E-3</v>
      </c>
      <c r="C199" s="2">
        <v>1.15E-3</v>
      </c>
      <c r="D199" s="2">
        <v>15457.29314238</v>
      </c>
      <c r="E199" s="2">
        <v>1.15E-3</v>
      </c>
      <c r="F199" s="2">
        <v>19.856046299999999</v>
      </c>
      <c r="G199" s="2" t="s">
        <v>6109</v>
      </c>
      <c r="H199" s="2">
        <v>1.1283899999999999E-3</v>
      </c>
      <c r="I199" s="2">
        <v>1.14999E-3</v>
      </c>
      <c r="J199" s="2">
        <v>34</v>
      </c>
      <c r="K199" s="2">
        <v>150</v>
      </c>
      <c r="L199" s="2">
        <v>1.2622099999999999E-3</v>
      </c>
      <c r="M199" s="2" t="s">
        <v>307</v>
      </c>
    </row>
    <row r="200" spans="1:13" x14ac:dyDescent="0.25">
      <c r="A200" s="2" t="s">
        <v>649</v>
      </c>
      <c r="B200" s="2">
        <v>5.1452399999999997E-3</v>
      </c>
      <c r="C200" s="2">
        <v>4.7999999999999996E-3</v>
      </c>
      <c r="D200" s="2">
        <v>5794.3636501999999</v>
      </c>
      <c r="E200" s="2">
        <v>4.8600199999999996E-3</v>
      </c>
      <c r="F200" s="2">
        <v>28.678032439999999</v>
      </c>
      <c r="G200" s="2" t="s">
        <v>6136</v>
      </c>
      <c r="H200" s="2">
        <v>4.9278999999999998E-3</v>
      </c>
      <c r="I200" s="2">
        <v>5.09889E-3</v>
      </c>
      <c r="J200" s="2">
        <v>131</v>
      </c>
      <c r="K200" s="2">
        <v>141</v>
      </c>
      <c r="L200" s="2">
        <v>4.8349899999999999E-3</v>
      </c>
      <c r="M200" s="2" t="s">
        <v>650</v>
      </c>
    </row>
    <row r="201" spans="1:13" x14ac:dyDescent="0.25">
      <c r="A201" s="2" t="s">
        <v>651</v>
      </c>
      <c r="B201" s="2">
        <v>3.7195000000000001E-4</v>
      </c>
      <c r="C201" s="2">
        <v>3.1629E-4</v>
      </c>
      <c r="D201" s="2">
        <v>209905.53975237999</v>
      </c>
      <c r="E201" s="2">
        <v>3.3094999999999999E-4</v>
      </c>
      <c r="F201" s="2">
        <v>71.324887970000006</v>
      </c>
      <c r="G201" s="2" t="s">
        <v>6125</v>
      </c>
      <c r="H201" s="2">
        <v>3.3241E-4</v>
      </c>
      <c r="I201" s="2">
        <v>3.3781000000000002E-4</v>
      </c>
      <c r="J201" s="2">
        <v>28</v>
      </c>
      <c r="K201" s="2">
        <v>316</v>
      </c>
      <c r="L201" s="2">
        <v>3.5436000000000002E-4</v>
      </c>
      <c r="M201" s="2" t="s">
        <v>652</v>
      </c>
    </row>
    <row r="202" spans="1:13" x14ac:dyDescent="0.25">
      <c r="A202" s="2" t="s">
        <v>653</v>
      </c>
      <c r="B202" s="2">
        <v>1.56784429</v>
      </c>
      <c r="C202" s="2">
        <v>1.4950001799999999</v>
      </c>
      <c r="D202" s="2">
        <v>900.31538487</v>
      </c>
      <c r="E202" s="2">
        <v>1.5275051399999999</v>
      </c>
      <c r="F202" s="2">
        <v>1380.1678887999999</v>
      </c>
      <c r="G202" s="2" t="s">
        <v>6055</v>
      </c>
      <c r="H202" s="2">
        <v>1.5275051399999999</v>
      </c>
      <c r="I202" s="2">
        <v>1.54</v>
      </c>
      <c r="J202" s="2">
        <v>339</v>
      </c>
      <c r="K202" s="2">
        <v>624</v>
      </c>
      <c r="L202" s="2">
        <v>1.5120379799999999</v>
      </c>
      <c r="M202" s="2" t="s">
        <v>654</v>
      </c>
    </row>
    <row r="203" spans="1:13" x14ac:dyDescent="0.25">
      <c r="A203" s="2" t="s">
        <v>4332</v>
      </c>
      <c r="B203" s="2">
        <v>9.6884E-4</v>
      </c>
      <c r="C203" s="2">
        <v>8.7080999999999997E-4</v>
      </c>
      <c r="D203" s="2">
        <v>36528.399766369999</v>
      </c>
      <c r="E203" s="2">
        <v>9.6884E-4</v>
      </c>
      <c r="F203" s="2">
        <v>32.959561839999999</v>
      </c>
      <c r="G203" s="2" t="s">
        <v>6044</v>
      </c>
      <c r="H203" s="2">
        <v>9.6942999999999997E-4</v>
      </c>
      <c r="I203" s="2">
        <v>9.8550000000000005E-4</v>
      </c>
      <c r="J203" s="2">
        <v>30</v>
      </c>
      <c r="K203" s="2">
        <v>41</v>
      </c>
      <c r="L203" s="2">
        <v>9.3369000000000004E-4</v>
      </c>
      <c r="M203" s="2" t="s">
        <v>4333</v>
      </c>
    </row>
    <row r="204" spans="1:13" x14ac:dyDescent="0.25">
      <c r="A204" s="2" t="s">
        <v>655</v>
      </c>
      <c r="B204" s="2">
        <v>5.5199899999999998E-3</v>
      </c>
      <c r="C204" s="2">
        <v>5.3103200000000003E-3</v>
      </c>
      <c r="D204" s="2">
        <v>6195.0794595699999</v>
      </c>
      <c r="E204" s="2">
        <v>5.4093500000000003E-3</v>
      </c>
      <c r="F204" s="2">
        <v>32.983574900000001</v>
      </c>
      <c r="G204" s="2" t="s">
        <v>6038</v>
      </c>
      <c r="H204" s="2">
        <v>5.3173999999999999E-3</v>
      </c>
      <c r="I204" s="2">
        <v>5.38808E-3</v>
      </c>
      <c r="J204" s="2">
        <v>24</v>
      </c>
      <c r="K204" s="2">
        <v>130</v>
      </c>
      <c r="L204" s="2">
        <v>5.3867799999999999E-3</v>
      </c>
      <c r="M204" s="2" t="s">
        <v>656</v>
      </c>
    </row>
    <row r="205" spans="1:13" x14ac:dyDescent="0.25">
      <c r="A205" s="2" t="s">
        <v>920</v>
      </c>
      <c r="B205" s="2">
        <v>0.11372967</v>
      </c>
      <c r="C205" s="2">
        <v>0.10100000000000001</v>
      </c>
      <c r="D205" s="2">
        <v>1052.66771808</v>
      </c>
      <c r="E205" s="2">
        <v>0.10711361</v>
      </c>
      <c r="F205" s="2">
        <v>113.72663305</v>
      </c>
      <c r="G205" s="2" t="s">
        <v>6055</v>
      </c>
      <c r="H205" s="2">
        <v>0.10506705</v>
      </c>
      <c r="I205" s="2">
        <v>0.10799667</v>
      </c>
      <c r="J205" s="2">
        <v>82</v>
      </c>
      <c r="K205" s="2">
        <v>293</v>
      </c>
      <c r="L205" s="2">
        <v>0.1125</v>
      </c>
      <c r="M205" s="2" t="s">
        <v>921</v>
      </c>
    </row>
    <row r="206" spans="1:13" x14ac:dyDescent="0.25">
      <c r="A206" s="2" t="s">
        <v>658</v>
      </c>
      <c r="B206" s="2">
        <v>1.4605E-4</v>
      </c>
      <c r="C206" s="2">
        <v>1.1364E-4</v>
      </c>
      <c r="D206" s="2">
        <v>412865.37187207001</v>
      </c>
      <c r="E206" s="2">
        <v>1.2480999999999999E-4</v>
      </c>
      <c r="F206" s="2">
        <v>53.786394080000001</v>
      </c>
      <c r="G206" s="2" t="s">
        <v>6098</v>
      </c>
      <c r="H206" s="2">
        <v>1.2E-4</v>
      </c>
      <c r="I206" s="2">
        <v>1.3165E-4</v>
      </c>
      <c r="J206" s="2">
        <v>33</v>
      </c>
      <c r="K206" s="2">
        <v>185</v>
      </c>
      <c r="L206" s="2">
        <v>1.4615E-4</v>
      </c>
      <c r="M206" s="2" t="s">
        <v>659</v>
      </c>
    </row>
    <row r="207" spans="1:13" x14ac:dyDescent="0.25">
      <c r="A207" s="2" t="s">
        <v>660</v>
      </c>
      <c r="B207" s="2">
        <v>3.8541999999999998E-4</v>
      </c>
      <c r="C207" s="2">
        <v>3.3171999999999997E-4</v>
      </c>
      <c r="D207" s="2">
        <v>14483.88405038</v>
      </c>
      <c r="E207" s="2">
        <v>3.4801999999999999E-4</v>
      </c>
      <c r="F207" s="2">
        <v>5.3112537499999997</v>
      </c>
      <c r="G207" s="2" t="s">
        <v>6038</v>
      </c>
      <c r="H207" s="2">
        <v>3.4006999999999999E-4</v>
      </c>
      <c r="I207" s="2">
        <v>3.6539E-4</v>
      </c>
      <c r="J207" s="2">
        <v>17</v>
      </c>
      <c r="K207" s="2">
        <v>89</v>
      </c>
      <c r="L207" s="2">
        <v>3.8458999999999998E-4</v>
      </c>
      <c r="M207" s="2" t="s">
        <v>661</v>
      </c>
    </row>
    <row r="208" spans="1:13" x14ac:dyDescent="0.25">
      <c r="A208" s="2" t="s">
        <v>662</v>
      </c>
      <c r="B208" s="2">
        <v>4.6472000000000001E-4</v>
      </c>
      <c r="C208" s="2">
        <v>4.1199999999999999E-4</v>
      </c>
      <c r="D208" s="2">
        <v>142980.83705485001</v>
      </c>
      <c r="E208" s="2">
        <v>4.2303000000000002E-4</v>
      </c>
      <c r="F208" s="2">
        <v>63.307025629999998</v>
      </c>
      <c r="G208" s="2" t="s">
        <v>6137</v>
      </c>
      <c r="H208" s="2">
        <v>4.1009999999999999E-4</v>
      </c>
      <c r="I208" s="2">
        <v>4.2129999999999999E-4</v>
      </c>
      <c r="J208" s="2">
        <v>65</v>
      </c>
      <c r="K208" s="2">
        <v>409</v>
      </c>
      <c r="L208" s="2">
        <v>4.4132999999999998E-4</v>
      </c>
      <c r="M208" s="2" t="s">
        <v>663</v>
      </c>
    </row>
    <row r="209" spans="1:13" x14ac:dyDescent="0.25">
      <c r="A209" s="2" t="s">
        <v>664</v>
      </c>
      <c r="B209" s="2">
        <v>0.72170953000000004</v>
      </c>
      <c r="C209" s="2">
        <v>0.67028325</v>
      </c>
      <c r="D209" s="2">
        <v>251.71700748999999</v>
      </c>
      <c r="E209" s="2">
        <v>0.68500000000000005</v>
      </c>
      <c r="F209" s="2">
        <v>173.78811733000001</v>
      </c>
      <c r="G209" s="2" t="s">
        <v>6025</v>
      </c>
      <c r="H209" s="2">
        <v>0.67950350000000004</v>
      </c>
      <c r="I209" s="2">
        <v>0.68500000000000005</v>
      </c>
      <c r="J209" s="2">
        <v>76</v>
      </c>
      <c r="K209" s="2">
        <v>297</v>
      </c>
      <c r="L209" s="2">
        <v>0.70000127000000001</v>
      </c>
      <c r="M209" s="2" t="s">
        <v>665</v>
      </c>
    </row>
    <row r="210" spans="1:13" x14ac:dyDescent="0.25">
      <c r="A210" s="2" t="s">
        <v>666</v>
      </c>
      <c r="B210" s="2">
        <v>3.8899999999999997E-5</v>
      </c>
      <c r="C210" s="2">
        <v>3.4350000000000001E-5</v>
      </c>
      <c r="D210" s="2">
        <v>3602756.2310167002</v>
      </c>
      <c r="E210" s="2">
        <v>3.5439999999999999E-5</v>
      </c>
      <c r="F210" s="2">
        <v>130.08757151</v>
      </c>
      <c r="G210" s="2" t="s">
        <v>6055</v>
      </c>
      <c r="H210" s="2">
        <v>3.5129999999999997E-5</v>
      </c>
      <c r="I210" s="2">
        <v>3.6090000000000002E-5</v>
      </c>
      <c r="J210" s="2">
        <v>53</v>
      </c>
      <c r="K210" s="2">
        <v>321</v>
      </c>
      <c r="L210" s="2">
        <v>3.8899999999999997E-5</v>
      </c>
      <c r="M210" s="2" t="s">
        <v>667</v>
      </c>
    </row>
    <row r="211" spans="1:13" x14ac:dyDescent="0.25">
      <c r="A211" s="2" t="s">
        <v>871</v>
      </c>
      <c r="B211" s="2">
        <v>8.8939999999999999E-5</v>
      </c>
      <c r="C211" s="2">
        <v>7.7540000000000006E-5</v>
      </c>
      <c r="D211" s="2">
        <v>190842.95587146</v>
      </c>
      <c r="E211" s="2">
        <v>7.7540000000000006E-5</v>
      </c>
      <c r="F211" s="2">
        <v>15.68492255</v>
      </c>
      <c r="G211" s="2" t="s">
        <v>6138</v>
      </c>
      <c r="H211" s="2">
        <v>7.7540000000000006E-5</v>
      </c>
      <c r="I211" s="2">
        <v>7.9099999999999998E-5</v>
      </c>
      <c r="J211" s="2">
        <v>27</v>
      </c>
      <c r="K211" s="2">
        <v>141</v>
      </c>
      <c r="L211" s="2">
        <v>8.6059999999999999E-5</v>
      </c>
      <c r="M211" s="2" t="s">
        <v>872</v>
      </c>
    </row>
    <row r="212" spans="1:13" x14ac:dyDescent="0.25">
      <c r="A212" s="2" t="s">
        <v>945</v>
      </c>
      <c r="B212" s="2">
        <v>2.69505E-3</v>
      </c>
      <c r="C212" s="2">
        <v>2.30007E-3</v>
      </c>
      <c r="D212" s="2">
        <v>7710.9862579299997</v>
      </c>
      <c r="E212" s="2">
        <v>2.3020699999999998E-3</v>
      </c>
      <c r="F212" s="2">
        <v>19.33496938</v>
      </c>
      <c r="G212" s="2" t="s">
        <v>6139</v>
      </c>
      <c r="H212" s="2">
        <v>2.3242200000000001E-3</v>
      </c>
      <c r="I212" s="2">
        <v>2.3998700000000001E-3</v>
      </c>
      <c r="J212" s="2">
        <v>42</v>
      </c>
      <c r="K212" s="2">
        <v>159</v>
      </c>
      <c r="L212" s="2">
        <v>2.6071599999999999E-3</v>
      </c>
      <c r="M212" s="2" t="s">
        <v>946</v>
      </c>
    </row>
    <row r="213" spans="1:13" x14ac:dyDescent="0.25">
      <c r="A213" s="2" t="s">
        <v>668</v>
      </c>
      <c r="B213" s="2">
        <v>2.8680150000000001E-2</v>
      </c>
      <c r="C213" s="2">
        <v>2.7099999999999999E-2</v>
      </c>
      <c r="D213" s="2">
        <v>12751.614253080001</v>
      </c>
      <c r="E213" s="2">
        <v>2.8151539999999999E-2</v>
      </c>
      <c r="F213" s="2">
        <v>355.20292454999998</v>
      </c>
      <c r="G213" s="2" t="s">
        <v>6044</v>
      </c>
      <c r="H213" s="2">
        <v>2.815144E-2</v>
      </c>
      <c r="I213" s="2">
        <v>2.8483990000000001E-2</v>
      </c>
      <c r="J213" s="2">
        <v>98</v>
      </c>
      <c r="K213" s="2">
        <v>481</v>
      </c>
      <c r="L213" s="2">
        <v>2.8348999999999999E-2</v>
      </c>
      <c r="M213" s="2" t="s">
        <v>669</v>
      </c>
    </row>
    <row r="214" spans="1:13" x14ac:dyDescent="0.25">
      <c r="A214" s="2" t="s">
        <v>670</v>
      </c>
      <c r="B214" s="2">
        <v>3.9E-2</v>
      </c>
      <c r="C214" s="2">
        <v>3.6499999999999998E-2</v>
      </c>
      <c r="D214" s="2">
        <v>340.79630808000002</v>
      </c>
      <c r="E214" s="2">
        <v>3.6499999999999998E-2</v>
      </c>
      <c r="F214" s="2">
        <v>12.830602499999999</v>
      </c>
      <c r="G214" s="2" t="s">
        <v>6140</v>
      </c>
      <c r="H214" s="2">
        <v>3.6501319999999997E-2</v>
      </c>
      <c r="I214" s="2">
        <v>3.8974469999999997E-2</v>
      </c>
      <c r="J214" s="2">
        <v>40</v>
      </c>
      <c r="K214" s="2">
        <v>111</v>
      </c>
      <c r="L214" s="2">
        <v>3.9496469999999999E-2</v>
      </c>
      <c r="M214" s="2" t="s">
        <v>657</v>
      </c>
    </row>
    <row r="215" spans="1:13" x14ac:dyDescent="0.25">
      <c r="A215" s="2" t="s">
        <v>671</v>
      </c>
      <c r="B215" s="2">
        <v>0.14935894999999999</v>
      </c>
      <c r="C215" s="2">
        <v>0.13787624000000001</v>
      </c>
      <c r="D215" s="2">
        <v>47.234767220000002</v>
      </c>
      <c r="E215" s="2">
        <v>0.14174160999999999</v>
      </c>
      <c r="F215" s="2">
        <v>6.7351019299999999</v>
      </c>
      <c r="G215" s="2" t="s">
        <v>6141</v>
      </c>
      <c r="H215" s="2">
        <v>0.13787625000000001</v>
      </c>
      <c r="I215" s="2">
        <v>0.14174160999999999</v>
      </c>
      <c r="J215" s="2">
        <v>23</v>
      </c>
      <c r="K215" s="2">
        <v>122</v>
      </c>
      <c r="L215" s="2">
        <v>0.14496709999999999</v>
      </c>
      <c r="M215" s="2" t="s">
        <v>672</v>
      </c>
    </row>
    <row r="216" spans="1:13" x14ac:dyDescent="0.25">
      <c r="A216" s="2" t="s">
        <v>673</v>
      </c>
      <c r="B216" s="2">
        <v>4.4173999999999998E-4</v>
      </c>
      <c r="C216" s="2">
        <v>3.815E-4</v>
      </c>
      <c r="D216" s="2">
        <v>318059.69828021002</v>
      </c>
      <c r="E216" s="2">
        <v>3.8473000000000001E-4</v>
      </c>
      <c r="F216" s="2">
        <v>128.53102301999999</v>
      </c>
      <c r="G216" s="2" t="s">
        <v>6139</v>
      </c>
      <c r="H216" s="2">
        <v>3.8299999999999999E-4</v>
      </c>
      <c r="I216" s="2">
        <v>3.8975000000000001E-4</v>
      </c>
      <c r="J216" s="2">
        <v>85</v>
      </c>
      <c r="K216" s="2">
        <v>316</v>
      </c>
      <c r="L216" s="2">
        <v>4.3498000000000001E-4</v>
      </c>
      <c r="M216" s="2" t="s">
        <v>674</v>
      </c>
    </row>
    <row r="217" spans="1:13" x14ac:dyDescent="0.25">
      <c r="A217" s="2" t="s">
        <v>675</v>
      </c>
      <c r="B217" s="2">
        <v>3.8746000000000001E-4</v>
      </c>
      <c r="C217" s="2">
        <v>3.4158000000000002E-4</v>
      </c>
      <c r="D217" s="2">
        <v>45305.976277959999</v>
      </c>
      <c r="E217" s="2">
        <v>3.5588999999999998E-4</v>
      </c>
      <c r="F217" s="2">
        <v>15.9132441</v>
      </c>
      <c r="G217" s="2" t="s">
        <v>6077</v>
      </c>
      <c r="H217" s="2">
        <v>3.4245E-4</v>
      </c>
      <c r="I217" s="2">
        <v>3.5588999999999998E-4</v>
      </c>
      <c r="J217" s="2">
        <v>39</v>
      </c>
      <c r="K217" s="2">
        <v>127</v>
      </c>
      <c r="L217" s="2">
        <v>3.8747E-4</v>
      </c>
      <c r="M217" s="2" t="s">
        <v>676</v>
      </c>
    </row>
    <row r="218" spans="1:13" x14ac:dyDescent="0.25">
      <c r="A218" s="2" t="s">
        <v>677</v>
      </c>
      <c r="B218" s="2">
        <v>2.8734000000000002E-4</v>
      </c>
      <c r="C218" s="2">
        <v>2.7379999999999999E-4</v>
      </c>
      <c r="D218" s="2">
        <v>20373.738130109999</v>
      </c>
      <c r="E218" s="2">
        <v>2.7379999999999999E-4</v>
      </c>
      <c r="F218" s="2">
        <v>5.6884206800000001</v>
      </c>
      <c r="G218" s="2" t="s">
        <v>6142</v>
      </c>
      <c r="H218" s="2">
        <v>2.7379999999999999E-4</v>
      </c>
      <c r="I218" s="2">
        <v>2.7875000000000003E-4</v>
      </c>
      <c r="J218" s="2">
        <v>26</v>
      </c>
      <c r="K218" s="2">
        <v>190</v>
      </c>
      <c r="L218" s="2">
        <v>2.8093999999999998E-4</v>
      </c>
      <c r="M218" s="2" t="s">
        <v>678</v>
      </c>
    </row>
    <row r="219" spans="1:13" x14ac:dyDescent="0.25">
      <c r="A219" s="2" t="s">
        <v>679</v>
      </c>
      <c r="B219" s="2">
        <v>9.1047999999999997E-4</v>
      </c>
      <c r="C219" s="2">
        <v>7.5000999999999996E-4</v>
      </c>
      <c r="D219" s="2">
        <v>3125.8413125699999</v>
      </c>
      <c r="E219" s="2">
        <v>8.2452999999999997E-4</v>
      </c>
      <c r="F219" s="2">
        <v>2.5595625900000001</v>
      </c>
      <c r="G219" s="2" t="s">
        <v>6021</v>
      </c>
      <c r="H219" s="2">
        <v>7.9770999999999998E-4</v>
      </c>
      <c r="I219" s="2">
        <v>9.1797000000000005E-4</v>
      </c>
      <c r="J219" s="2">
        <v>18</v>
      </c>
      <c r="K219" s="2">
        <v>84</v>
      </c>
      <c r="L219" s="2">
        <v>8.9711000000000001E-4</v>
      </c>
      <c r="M219" s="2" t="s">
        <v>680</v>
      </c>
    </row>
    <row r="220" spans="1:13" x14ac:dyDescent="0.25">
      <c r="A220" s="2" t="s">
        <v>4468</v>
      </c>
      <c r="B220" s="2">
        <v>5.1475000000000002E-4</v>
      </c>
      <c r="C220" s="2">
        <v>4.8624999999999997E-4</v>
      </c>
      <c r="D220" s="2">
        <v>13217.165207419999</v>
      </c>
      <c r="E220" s="2">
        <v>5.1475000000000002E-4</v>
      </c>
      <c r="F220" s="2">
        <v>6.6348019899999997</v>
      </c>
      <c r="G220" s="2" t="s">
        <v>6077</v>
      </c>
      <c r="H220" s="2">
        <v>4.9887E-4</v>
      </c>
      <c r="I220" s="2">
        <v>5.1385000000000005E-4</v>
      </c>
      <c r="J220" s="2">
        <v>18</v>
      </c>
      <c r="K220" s="2">
        <v>16</v>
      </c>
      <c r="L220" s="2">
        <v>4.8670000000000001E-4</v>
      </c>
      <c r="M220" s="2" t="s">
        <v>4469</v>
      </c>
    </row>
    <row r="221" spans="1:13" x14ac:dyDescent="0.25">
      <c r="A221" s="2" t="s">
        <v>681</v>
      </c>
      <c r="B221" s="2">
        <v>0.27</v>
      </c>
      <c r="C221" s="2">
        <v>0.249</v>
      </c>
      <c r="D221" s="2">
        <v>2307.6893869400001</v>
      </c>
      <c r="E221" s="2">
        <v>0.26560372999999998</v>
      </c>
      <c r="F221" s="2">
        <v>602.38485082</v>
      </c>
      <c r="G221" s="2" t="s">
        <v>6025</v>
      </c>
      <c r="H221" s="2">
        <v>0.26560372999999998</v>
      </c>
      <c r="I221" s="2">
        <v>0.26666000000000001</v>
      </c>
      <c r="J221" s="2">
        <v>459</v>
      </c>
      <c r="K221" s="2">
        <v>326</v>
      </c>
      <c r="L221" s="2">
        <v>0.25000000999999999</v>
      </c>
      <c r="M221" s="2" t="s">
        <v>682</v>
      </c>
    </row>
    <row r="222" spans="1:13" x14ac:dyDescent="0.25">
      <c r="A222" s="2" t="s">
        <v>683</v>
      </c>
      <c r="B222" s="2">
        <v>2.1951350000000001E-2</v>
      </c>
      <c r="C222" s="2">
        <v>2.0467740000000002E-2</v>
      </c>
      <c r="D222" s="2">
        <v>321.67376014000001</v>
      </c>
      <c r="E222" s="2">
        <v>2.0467740000000002E-2</v>
      </c>
      <c r="F222" s="2">
        <v>6.7487752499999996</v>
      </c>
      <c r="G222" s="2" t="s">
        <v>6143</v>
      </c>
      <c r="H222" s="2">
        <v>2.0467740000000002E-2</v>
      </c>
      <c r="I222" s="2">
        <v>2.1722350000000001E-2</v>
      </c>
      <c r="J222" s="2">
        <v>26</v>
      </c>
      <c r="K222" s="2">
        <v>102</v>
      </c>
      <c r="L222" s="2">
        <v>2.1734010000000002E-2</v>
      </c>
      <c r="M222" s="2" t="s">
        <v>684</v>
      </c>
    </row>
    <row r="223" spans="1:13" x14ac:dyDescent="0.25">
      <c r="A223" s="2" t="s">
        <v>867</v>
      </c>
      <c r="B223" s="2">
        <v>1.3852999999999999E-4</v>
      </c>
      <c r="C223" s="2">
        <v>1.2324999999999999E-4</v>
      </c>
      <c r="D223" s="2">
        <v>191607.95216188999</v>
      </c>
      <c r="E223" s="2">
        <v>1.25E-4</v>
      </c>
      <c r="F223" s="2">
        <v>24.251188620000001</v>
      </c>
      <c r="G223" s="2" t="s">
        <v>6077</v>
      </c>
      <c r="H223" s="2">
        <v>1.2568E-4</v>
      </c>
      <c r="I223" s="2">
        <v>1.2779999999999999E-4</v>
      </c>
      <c r="J223" s="2">
        <v>38</v>
      </c>
      <c r="K223" s="2">
        <v>95</v>
      </c>
      <c r="L223" s="2">
        <v>1.3265E-4</v>
      </c>
      <c r="M223" s="2" t="s">
        <v>868</v>
      </c>
    </row>
    <row r="224" spans="1:13" x14ac:dyDescent="0.25">
      <c r="A224" s="2" t="s">
        <v>685</v>
      </c>
      <c r="B224" s="2">
        <v>1.2E-2</v>
      </c>
      <c r="C224" s="2">
        <v>1.09126E-2</v>
      </c>
      <c r="D224" s="2">
        <v>2129.2154079699999</v>
      </c>
      <c r="E224" s="2">
        <v>1.1038900000000001E-2</v>
      </c>
      <c r="F224" s="2">
        <v>24.335816139999999</v>
      </c>
      <c r="G224" s="2" t="s">
        <v>6025</v>
      </c>
      <c r="H224" s="2">
        <v>1.0939290000000001E-2</v>
      </c>
      <c r="I224" s="2">
        <v>1.1466519999999999E-2</v>
      </c>
      <c r="J224" s="2">
        <v>88</v>
      </c>
      <c r="K224" s="2">
        <v>320</v>
      </c>
      <c r="L224" s="2">
        <v>1.175818E-2</v>
      </c>
      <c r="M224" s="2" t="s">
        <v>686</v>
      </c>
    </row>
    <row r="225" spans="1:13" x14ac:dyDescent="0.25">
      <c r="A225" s="2" t="s">
        <v>687</v>
      </c>
      <c r="B225" s="2">
        <v>0.12005006</v>
      </c>
      <c r="C225" s="2">
        <v>0.11223237</v>
      </c>
      <c r="D225" s="2">
        <v>9981.8871303399992</v>
      </c>
      <c r="E225" s="2">
        <v>0.1152876</v>
      </c>
      <c r="F225" s="2">
        <v>1157.0765868399999</v>
      </c>
      <c r="G225" s="2" t="s">
        <v>6144</v>
      </c>
      <c r="H225" s="2">
        <v>0.11510845</v>
      </c>
      <c r="I225" s="2">
        <v>0.11640784</v>
      </c>
      <c r="J225" s="2">
        <v>565</v>
      </c>
      <c r="K225" s="2">
        <v>592</v>
      </c>
      <c r="L225" s="2">
        <v>0.11940001</v>
      </c>
      <c r="M225" s="2" t="s">
        <v>688</v>
      </c>
    </row>
    <row r="226" spans="1:13" x14ac:dyDescent="0.25">
      <c r="A226" s="2" t="s">
        <v>689</v>
      </c>
      <c r="B226" s="2">
        <v>2.827969E-2</v>
      </c>
      <c r="C226" s="2">
        <v>2.5999999999999999E-2</v>
      </c>
      <c r="D226" s="2">
        <v>312.94028466999998</v>
      </c>
      <c r="E226" s="2">
        <v>2.620374E-2</v>
      </c>
      <c r="F226" s="2">
        <v>8.4762762400000007</v>
      </c>
      <c r="G226" s="2" t="s">
        <v>6077</v>
      </c>
      <c r="H226" s="2">
        <v>2.5808979999999999E-2</v>
      </c>
      <c r="I226" s="2">
        <v>2.6202969999999999E-2</v>
      </c>
      <c r="J226" s="2">
        <v>109</v>
      </c>
      <c r="K226" s="2">
        <v>112</v>
      </c>
      <c r="L226" s="2">
        <v>2.8086630000000001E-2</v>
      </c>
      <c r="M226" s="2" t="s">
        <v>498</v>
      </c>
    </row>
    <row r="227" spans="1:13" x14ac:dyDescent="0.25">
      <c r="A227" s="2" t="s">
        <v>690</v>
      </c>
      <c r="B227" s="2">
        <v>1.9983799999999999E-2</v>
      </c>
      <c r="C227" s="2">
        <v>1.7717710000000001E-2</v>
      </c>
      <c r="D227" s="2">
        <v>31937.90460129</v>
      </c>
      <c r="E227" s="2">
        <v>1.854859E-2</v>
      </c>
      <c r="F227" s="2">
        <v>595.73454480999999</v>
      </c>
      <c r="G227" s="2" t="s">
        <v>6144</v>
      </c>
      <c r="H227" s="2">
        <v>1.8379099999999999E-2</v>
      </c>
      <c r="I227" s="2">
        <v>1.854859E-2</v>
      </c>
      <c r="J227" s="2">
        <v>266</v>
      </c>
      <c r="K227" s="2">
        <v>464</v>
      </c>
      <c r="L227" s="2">
        <v>1.9293000000000001E-2</v>
      </c>
      <c r="M227" s="2" t="s">
        <v>691</v>
      </c>
    </row>
    <row r="228" spans="1:13" x14ac:dyDescent="0.25">
      <c r="A228" s="2" t="s">
        <v>692</v>
      </c>
      <c r="B228" s="2">
        <v>1.9844900000000002E-3</v>
      </c>
      <c r="C228" s="2">
        <v>1.83E-3</v>
      </c>
      <c r="D228" s="2">
        <v>28925.428419280001</v>
      </c>
      <c r="E228" s="2">
        <v>1.94246E-3</v>
      </c>
      <c r="F228" s="2">
        <v>54.699593409999999</v>
      </c>
      <c r="G228" s="2" t="s">
        <v>6145</v>
      </c>
      <c r="H228" s="2">
        <v>1.90032E-3</v>
      </c>
      <c r="I228" s="2">
        <v>1.94286E-3</v>
      </c>
      <c r="J228" s="2">
        <v>132</v>
      </c>
      <c r="K228" s="2">
        <v>556</v>
      </c>
      <c r="L228" s="2">
        <v>1.9943399999999998E-3</v>
      </c>
      <c r="M228" s="2" t="s">
        <v>693</v>
      </c>
    </row>
    <row r="229" spans="1:13" x14ac:dyDescent="0.25">
      <c r="A229" s="2" t="s">
        <v>917</v>
      </c>
      <c r="B229" s="2">
        <v>7.6800000000000002E-4</v>
      </c>
      <c r="C229" s="2">
        <v>6.1401000000000001E-4</v>
      </c>
      <c r="D229" s="2">
        <v>189867.32279527001</v>
      </c>
      <c r="E229" s="2">
        <v>6.4000000000000005E-4</v>
      </c>
      <c r="F229" s="2">
        <v>130.38694142</v>
      </c>
      <c r="G229" s="2" t="s">
        <v>6092</v>
      </c>
      <c r="H229" s="2">
        <v>6.3699000000000004E-4</v>
      </c>
      <c r="I229" s="2">
        <v>6.4000000000000005E-4</v>
      </c>
      <c r="J229" s="2">
        <v>114</v>
      </c>
      <c r="K229" s="2">
        <v>234</v>
      </c>
      <c r="L229" s="2">
        <v>7.2798999999999997E-4</v>
      </c>
      <c r="M229" s="2" t="s">
        <v>916</v>
      </c>
    </row>
    <row r="230" spans="1:13" x14ac:dyDescent="0.25">
      <c r="A230" s="2" t="s">
        <v>694</v>
      </c>
      <c r="B230" s="2">
        <v>2.3315E-4</v>
      </c>
      <c r="C230" s="2">
        <v>2.1409000000000001E-4</v>
      </c>
      <c r="D230" s="2">
        <v>79149.509668640007</v>
      </c>
      <c r="E230" s="2">
        <v>2.2525999999999999E-4</v>
      </c>
      <c r="F230" s="2">
        <v>17.355851680000001</v>
      </c>
      <c r="G230" s="2" t="s">
        <v>6146</v>
      </c>
      <c r="H230" s="2">
        <v>2.1804999999999999E-4</v>
      </c>
      <c r="I230" s="2">
        <v>2.2524000000000001E-4</v>
      </c>
      <c r="J230" s="2">
        <v>42</v>
      </c>
      <c r="K230" s="2">
        <v>257</v>
      </c>
      <c r="L230" s="2">
        <v>2.2667999999999999E-4</v>
      </c>
      <c r="M230" s="2" t="s">
        <v>695</v>
      </c>
    </row>
    <row r="231" spans="1:13" x14ac:dyDescent="0.25">
      <c r="A231" s="2" t="s">
        <v>696</v>
      </c>
      <c r="B231" s="2">
        <v>1.4E-3</v>
      </c>
      <c r="C231" s="2">
        <v>1.21777E-3</v>
      </c>
      <c r="D231" s="2">
        <v>45179.543671289997</v>
      </c>
      <c r="E231" s="2">
        <v>1.2210999999999999E-3</v>
      </c>
      <c r="F231" s="2">
        <v>58.662222640000003</v>
      </c>
      <c r="G231" s="2" t="s">
        <v>6055</v>
      </c>
      <c r="H231" s="2">
        <v>1.2055099999999999E-3</v>
      </c>
      <c r="I231" s="2">
        <v>1.3243199999999999E-3</v>
      </c>
      <c r="J231" s="2">
        <v>82</v>
      </c>
      <c r="K231" s="2">
        <v>192</v>
      </c>
      <c r="L231" s="2">
        <v>1.44965E-3</v>
      </c>
      <c r="M231" s="2" t="s">
        <v>697</v>
      </c>
    </row>
    <row r="232" spans="1:13" x14ac:dyDescent="0.25">
      <c r="A232" s="2" t="s">
        <v>698</v>
      </c>
      <c r="B232" s="2">
        <v>2.64E-2</v>
      </c>
      <c r="C232" s="2">
        <v>2.450478E-2</v>
      </c>
      <c r="D232" s="2">
        <v>10674.11485242</v>
      </c>
      <c r="E232" s="2">
        <v>2.52E-2</v>
      </c>
      <c r="F232" s="2">
        <v>271.64390922000001</v>
      </c>
      <c r="G232" s="2" t="s">
        <v>6023</v>
      </c>
      <c r="H232" s="2">
        <v>2.4899999999999999E-2</v>
      </c>
      <c r="I232" s="2">
        <v>2.5299640000000002E-2</v>
      </c>
      <c r="J232" s="2">
        <v>162</v>
      </c>
      <c r="K232" s="2">
        <v>360</v>
      </c>
      <c r="L232" s="2">
        <v>2.5980199999999998E-2</v>
      </c>
      <c r="M232" s="2" t="s">
        <v>532</v>
      </c>
    </row>
    <row r="233" spans="1:13" x14ac:dyDescent="0.25">
      <c r="A233" s="2" t="s">
        <v>902</v>
      </c>
      <c r="B233" s="2">
        <v>1.8955E-4</v>
      </c>
      <c r="C233" s="2">
        <v>1.4432E-4</v>
      </c>
      <c r="D233" s="2">
        <v>284917.58685824001</v>
      </c>
      <c r="E233" s="2">
        <v>1.5939E-4</v>
      </c>
      <c r="F233" s="2">
        <v>47.701040829999997</v>
      </c>
      <c r="G233" s="2" t="s">
        <v>6147</v>
      </c>
      <c r="H233" s="2">
        <v>1.5368000000000001E-4</v>
      </c>
      <c r="I233" s="2">
        <v>1.5755000000000001E-4</v>
      </c>
      <c r="J233" s="2">
        <v>29</v>
      </c>
      <c r="K233" s="2">
        <v>101</v>
      </c>
      <c r="L233" s="2">
        <v>1.6532E-4</v>
      </c>
      <c r="M233" s="2" t="s">
        <v>903</v>
      </c>
    </row>
    <row r="234" spans="1:13" x14ac:dyDescent="0.25">
      <c r="A234" s="2" t="s">
        <v>699</v>
      </c>
      <c r="B234" s="2">
        <v>5.4864410000000002E-2</v>
      </c>
      <c r="C234" s="2">
        <v>5.0814400000000003E-2</v>
      </c>
      <c r="D234" s="2">
        <v>3401.6033519100001</v>
      </c>
      <c r="E234" s="2">
        <v>5.0814400000000003E-2</v>
      </c>
      <c r="F234" s="2">
        <v>177.86050162999999</v>
      </c>
      <c r="G234" s="2" t="s">
        <v>6044</v>
      </c>
      <c r="H234" s="2">
        <v>5.0532710000000002E-2</v>
      </c>
      <c r="I234" s="2">
        <v>5.1834159999999997E-2</v>
      </c>
      <c r="J234" s="2">
        <v>54</v>
      </c>
      <c r="K234" s="2">
        <v>135</v>
      </c>
      <c r="L234" s="2">
        <v>5.3586290000000002E-2</v>
      </c>
      <c r="M234" s="2" t="s">
        <v>700</v>
      </c>
    </row>
    <row r="235" spans="1:13" x14ac:dyDescent="0.25">
      <c r="A235" s="2" t="s">
        <v>701</v>
      </c>
      <c r="B235" s="2">
        <v>1.7062799999999999E-3</v>
      </c>
      <c r="C235" s="2">
        <v>1.6086799999999999E-3</v>
      </c>
      <c r="D235" s="2">
        <v>3175.2710880300001</v>
      </c>
      <c r="E235" s="2">
        <v>1.6239099999999999E-3</v>
      </c>
      <c r="F235" s="2">
        <v>5.1721837800000001</v>
      </c>
      <c r="G235" s="2" t="s">
        <v>6148</v>
      </c>
      <c r="H235" s="2">
        <v>1.62401E-3</v>
      </c>
      <c r="I235" s="2">
        <v>1.69385E-3</v>
      </c>
      <c r="J235" s="2">
        <v>52</v>
      </c>
      <c r="K235" s="2">
        <v>86</v>
      </c>
      <c r="L235" s="2">
        <v>1.74205E-3</v>
      </c>
      <c r="M235" s="2" t="s">
        <v>702</v>
      </c>
    </row>
    <row r="236" spans="1:13" x14ac:dyDescent="0.25">
      <c r="A236" s="2" t="s">
        <v>875</v>
      </c>
      <c r="B236" s="2">
        <v>4.7999999999999996E-3</v>
      </c>
      <c r="C236" s="2">
        <v>4.3166200000000002E-3</v>
      </c>
      <c r="D236" s="2">
        <v>4460.7033643900004</v>
      </c>
      <c r="E236" s="2">
        <v>4.3709200000000004E-3</v>
      </c>
      <c r="F236" s="2">
        <v>20.454981409999998</v>
      </c>
      <c r="G236" s="2" t="s">
        <v>6149</v>
      </c>
      <c r="H236" s="2">
        <v>4.3709300000000003E-3</v>
      </c>
      <c r="I236" s="2">
        <v>4.46665E-3</v>
      </c>
      <c r="J236" s="2">
        <v>58</v>
      </c>
      <c r="K236" s="2">
        <v>196</v>
      </c>
      <c r="L236" s="2">
        <v>4.6960300000000003E-3</v>
      </c>
      <c r="M236" s="2" t="s">
        <v>876</v>
      </c>
    </row>
    <row r="237" spans="1:13" x14ac:dyDescent="0.25">
      <c r="A237" s="2" t="s">
        <v>703</v>
      </c>
      <c r="B237" s="2">
        <v>2.0659999999999999E-5</v>
      </c>
      <c r="C237" s="2">
        <v>1.8749999999999998E-5</v>
      </c>
      <c r="D237" s="2">
        <v>8193618.2488454301</v>
      </c>
      <c r="E237" s="2">
        <v>1.9230000000000001E-5</v>
      </c>
      <c r="F237" s="2">
        <v>159.51560825999999</v>
      </c>
      <c r="G237" s="2" t="s">
        <v>6150</v>
      </c>
      <c r="H237" s="2">
        <v>1.9219999999999999E-5</v>
      </c>
      <c r="I237" s="2">
        <v>1.9230000000000001E-5</v>
      </c>
      <c r="J237" s="2">
        <v>153</v>
      </c>
      <c r="K237" s="2">
        <v>722</v>
      </c>
      <c r="L237" s="2">
        <v>2.0409999999999999E-5</v>
      </c>
      <c r="M237" s="2" t="s">
        <v>704</v>
      </c>
    </row>
    <row r="238" spans="1:13" x14ac:dyDescent="0.25">
      <c r="A238" s="2" t="s">
        <v>705</v>
      </c>
      <c r="B238" s="2">
        <v>2.0066999999999999E-4</v>
      </c>
      <c r="C238" s="2">
        <v>1.7257000000000001E-4</v>
      </c>
      <c r="D238" s="2">
        <v>1073508.22104336</v>
      </c>
      <c r="E238" s="2">
        <v>1.7840999999999999E-4</v>
      </c>
      <c r="F238" s="2">
        <v>194.59834079999999</v>
      </c>
      <c r="G238" s="2" t="s">
        <v>6018</v>
      </c>
      <c r="H238" s="2">
        <v>1.7840999999999999E-4</v>
      </c>
      <c r="I238" s="2">
        <v>1.8129999999999999E-4</v>
      </c>
      <c r="J238" s="2">
        <v>211</v>
      </c>
      <c r="K238" s="2">
        <v>246</v>
      </c>
      <c r="L238" s="2">
        <v>1.9315000000000001E-4</v>
      </c>
      <c r="M238" s="2" t="s">
        <v>706</v>
      </c>
    </row>
    <row r="239" spans="1:13" x14ac:dyDescent="0.25">
      <c r="A239" s="2" t="s">
        <v>2663</v>
      </c>
      <c r="B239" s="2">
        <v>9.6199999999999996E-4</v>
      </c>
      <c r="C239" s="2">
        <v>7.2004999999999997E-4</v>
      </c>
      <c r="D239" s="2">
        <v>220339.19056766</v>
      </c>
      <c r="E239" s="2">
        <v>8.1227000000000003E-4</v>
      </c>
      <c r="F239" s="2">
        <v>189.10681442999999</v>
      </c>
      <c r="G239" s="2" t="s">
        <v>6151</v>
      </c>
      <c r="H239" s="2">
        <v>7.9383000000000003E-4</v>
      </c>
      <c r="I239" s="2">
        <v>8.3916000000000004E-4</v>
      </c>
      <c r="J239" s="2">
        <v>46</v>
      </c>
      <c r="K239" s="2">
        <v>182</v>
      </c>
      <c r="L239" s="2">
        <v>8.4964999999999997E-4</v>
      </c>
      <c r="M239" s="2" t="s">
        <v>2664</v>
      </c>
    </row>
    <row r="240" spans="1:13" x14ac:dyDescent="0.25">
      <c r="A240" s="2" t="s">
        <v>707</v>
      </c>
      <c r="B240" s="2">
        <v>1.4652000000000001E-3</v>
      </c>
      <c r="C240" s="2">
        <v>1.2369E-3</v>
      </c>
      <c r="D240" s="2">
        <v>23892.336154339999</v>
      </c>
      <c r="E240" s="2">
        <v>1.24865E-3</v>
      </c>
      <c r="F240" s="2">
        <v>32.369716510000003</v>
      </c>
      <c r="G240" s="2" t="s">
        <v>6022</v>
      </c>
      <c r="H240" s="2">
        <v>1.2325599999999999E-3</v>
      </c>
      <c r="I240" s="2">
        <v>1.25304E-3</v>
      </c>
      <c r="J240" s="2">
        <v>54</v>
      </c>
      <c r="K240" s="2">
        <v>172</v>
      </c>
      <c r="L240" s="2">
        <v>1.43447E-3</v>
      </c>
      <c r="M240" s="2" t="s">
        <v>572</v>
      </c>
    </row>
    <row r="241" spans="1:13" x14ac:dyDescent="0.25">
      <c r="A241" s="2" t="s">
        <v>708</v>
      </c>
      <c r="B241" s="2">
        <v>8.01055E-3</v>
      </c>
      <c r="C241" s="2">
        <v>7.2500000000000004E-3</v>
      </c>
      <c r="D241" s="2">
        <v>10971.749514319999</v>
      </c>
      <c r="E241" s="2">
        <v>7.3600000000000002E-3</v>
      </c>
      <c r="F241" s="2">
        <v>84.183369499999998</v>
      </c>
      <c r="G241" s="2" t="s">
        <v>6025</v>
      </c>
      <c r="H241" s="2">
        <v>7.3509999999999999E-3</v>
      </c>
      <c r="I241" s="2">
        <v>7.4700000000000001E-3</v>
      </c>
      <c r="J241" s="2">
        <v>147</v>
      </c>
      <c r="K241" s="2">
        <v>397</v>
      </c>
      <c r="L241" s="2">
        <v>7.8689999999999993E-3</v>
      </c>
      <c r="M241" s="2" t="s">
        <v>709</v>
      </c>
    </row>
    <row r="242" spans="1:13" x14ac:dyDescent="0.25">
      <c r="A242" s="2" t="s">
        <v>889</v>
      </c>
      <c r="B242" s="2">
        <v>8.0674999999999996E-4</v>
      </c>
      <c r="C242" s="2">
        <v>6.3095000000000002E-4</v>
      </c>
      <c r="D242" s="2">
        <v>76053.29182636</v>
      </c>
      <c r="E242" s="2">
        <v>6.3203E-4</v>
      </c>
      <c r="F242" s="2">
        <v>53.04380089</v>
      </c>
      <c r="G242" s="2" t="s">
        <v>6025</v>
      </c>
      <c r="H242" s="2">
        <v>6.3292000000000003E-4</v>
      </c>
      <c r="I242" s="2">
        <v>6.6914000000000003E-4</v>
      </c>
      <c r="J242" s="2">
        <v>28</v>
      </c>
      <c r="K242" s="2">
        <v>113</v>
      </c>
      <c r="L242" s="2">
        <v>7.9975000000000001E-4</v>
      </c>
      <c r="M242" s="2" t="s">
        <v>888</v>
      </c>
    </row>
    <row r="243" spans="1:13" x14ac:dyDescent="0.25">
      <c r="A243" s="2" t="s">
        <v>710</v>
      </c>
      <c r="B243" s="2">
        <v>3.1485999999999998E-4</v>
      </c>
      <c r="C243" s="2">
        <v>2.7790999999999997E-4</v>
      </c>
      <c r="D243" s="2">
        <v>35055.750687139996</v>
      </c>
      <c r="E243" s="2">
        <v>3.1004999999999997E-4</v>
      </c>
      <c r="F243" s="2">
        <v>10.687444449999999</v>
      </c>
      <c r="G243" s="2" t="s">
        <v>6152</v>
      </c>
      <c r="H243" s="2">
        <v>2.8823999999999999E-4</v>
      </c>
      <c r="I243" s="2">
        <v>3.1E-4</v>
      </c>
      <c r="J243" s="2">
        <v>24</v>
      </c>
      <c r="K243" s="2">
        <v>146</v>
      </c>
      <c r="L243" s="2">
        <v>3.1693999999999998E-4</v>
      </c>
      <c r="M243" s="2" t="s">
        <v>711</v>
      </c>
    </row>
    <row r="244" spans="1:13" x14ac:dyDescent="0.25">
      <c r="A244" s="2" t="s">
        <v>4470</v>
      </c>
      <c r="B244" s="2">
        <v>5.1610000000000002E-5</v>
      </c>
      <c r="C244" s="2">
        <v>4.871E-5</v>
      </c>
      <c r="D244" s="2">
        <v>10057462.43599131</v>
      </c>
      <c r="E244" s="2">
        <v>4.9379999999999998E-5</v>
      </c>
      <c r="F244" s="2">
        <v>508.44574969000001</v>
      </c>
      <c r="G244" s="2" t="s">
        <v>6025</v>
      </c>
      <c r="H244" s="2">
        <v>4.9379999999999998E-5</v>
      </c>
      <c r="I244" s="2">
        <v>4.9969999999999998E-5</v>
      </c>
      <c r="J244" s="2">
        <v>108</v>
      </c>
      <c r="K244" s="2">
        <v>216</v>
      </c>
      <c r="L244" s="2">
        <v>5.1369999999999998E-5</v>
      </c>
      <c r="M244" s="2" t="s">
        <v>4471</v>
      </c>
    </row>
    <row r="245" spans="1:13" x14ac:dyDescent="0.25">
      <c r="A245" s="2" t="s">
        <v>1054</v>
      </c>
      <c r="B245" s="2">
        <v>3.9988000000000003E-4</v>
      </c>
      <c r="C245" s="2">
        <v>2.5001E-4</v>
      </c>
      <c r="D245" s="2">
        <v>164458.87126146001</v>
      </c>
      <c r="E245" s="2">
        <v>2.7189E-4</v>
      </c>
      <c r="F245" s="2">
        <v>50.152254339999999</v>
      </c>
      <c r="G245" s="2" t="s">
        <v>6026</v>
      </c>
      <c r="H245" s="2">
        <v>2.7224999999999998E-4</v>
      </c>
      <c r="I245" s="2">
        <v>2.8948999999999999E-4</v>
      </c>
      <c r="J245" s="2">
        <v>16</v>
      </c>
      <c r="K245" s="2">
        <v>124</v>
      </c>
      <c r="L245" s="2">
        <v>3.2232000000000002E-4</v>
      </c>
      <c r="M245" s="2" t="s">
        <v>1055</v>
      </c>
    </row>
    <row r="246" spans="1:13" x14ac:dyDescent="0.25">
      <c r="A246" s="2" t="s">
        <v>4319</v>
      </c>
      <c r="B246" s="2">
        <v>6.8579999999999997E-5</v>
      </c>
      <c r="C246" s="2">
        <v>6.0220000000000003E-5</v>
      </c>
      <c r="D246" s="2">
        <v>438014.36543776002</v>
      </c>
      <c r="E246" s="2">
        <v>6.5959999999999999E-5</v>
      </c>
      <c r="F246" s="2">
        <v>28.10111324</v>
      </c>
      <c r="G246" s="2" t="s">
        <v>6038</v>
      </c>
      <c r="H246" s="2">
        <v>6.6110000000000002E-5</v>
      </c>
      <c r="I246" s="2">
        <v>6.8529999999999996E-5</v>
      </c>
      <c r="J246" s="2">
        <v>29</v>
      </c>
      <c r="K246" s="2">
        <v>102</v>
      </c>
      <c r="L246" s="2">
        <v>6.7849999999999996E-5</v>
      </c>
      <c r="M246" s="2" t="s">
        <v>4320</v>
      </c>
    </row>
    <row r="247" spans="1:13" x14ac:dyDescent="0.25">
      <c r="A247" s="2" t="s">
        <v>906</v>
      </c>
      <c r="B247" s="2">
        <v>2.5301000000000002E-4</v>
      </c>
      <c r="C247" s="2">
        <v>2.3000000000000001E-4</v>
      </c>
      <c r="D247" s="2">
        <v>98103.016818909993</v>
      </c>
      <c r="E247" s="2">
        <v>2.388E-4</v>
      </c>
      <c r="F247" s="2">
        <v>23.661999770000001</v>
      </c>
      <c r="G247" s="2" t="s">
        <v>6023</v>
      </c>
      <c r="H247" s="2">
        <v>2.3551E-4</v>
      </c>
      <c r="I247" s="2">
        <v>2.4809000000000002E-4</v>
      </c>
      <c r="J247" s="2">
        <v>28</v>
      </c>
      <c r="K247" s="2">
        <v>97</v>
      </c>
      <c r="L247" s="2">
        <v>2.6099000000000001E-4</v>
      </c>
      <c r="M247" s="2" t="s">
        <v>907</v>
      </c>
    </row>
    <row r="248" spans="1:13" x14ac:dyDescent="0.25">
      <c r="A248" s="2" t="s">
        <v>712</v>
      </c>
      <c r="B248" s="2">
        <v>8.3795899999999993E-3</v>
      </c>
      <c r="C248" s="2">
        <v>7.8633899999999996E-3</v>
      </c>
      <c r="D248" s="2">
        <v>14759.104243989999</v>
      </c>
      <c r="E248" s="2">
        <v>8.2499800000000005E-3</v>
      </c>
      <c r="F248" s="2">
        <v>122.29523708000001</v>
      </c>
      <c r="G248" s="2" t="s">
        <v>6023</v>
      </c>
      <c r="H248" s="2">
        <v>8.1080800000000001E-3</v>
      </c>
      <c r="I248" s="2">
        <v>8.2489899999999994E-3</v>
      </c>
      <c r="J248" s="2">
        <v>74</v>
      </c>
      <c r="K248" s="2">
        <v>178</v>
      </c>
      <c r="L248" s="2">
        <v>8.0899300000000004E-3</v>
      </c>
      <c r="M248" s="2" t="s">
        <v>713</v>
      </c>
    </row>
    <row r="249" spans="1:13" x14ac:dyDescent="0.25">
      <c r="A249" s="2" t="s">
        <v>4314</v>
      </c>
      <c r="B249" s="2">
        <v>2.3340000000000001E-4</v>
      </c>
      <c r="C249" s="2">
        <v>2.0201E-4</v>
      </c>
      <c r="D249" s="2">
        <v>414040.97939892998</v>
      </c>
      <c r="E249" s="2">
        <v>2.0938E-4</v>
      </c>
      <c r="F249" s="2">
        <v>89.296604259999995</v>
      </c>
      <c r="G249" s="2" t="s">
        <v>6055</v>
      </c>
      <c r="H249" s="2">
        <v>2.1100000000000001E-4</v>
      </c>
      <c r="I249" s="2">
        <v>2.1446E-4</v>
      </c>
      <c r="J249" s="2">
        <v>29</v>
      </c>
      <c r="K249" s="2">
        <v>158</v>
      </c>
      <c r="L249" s="2">
        <v>2.3347999999999999E-4</v>
      </c>
      <c r="M249" s="2" t="s">
        <v>4313</v>
      </c>
    </row>
    <row r="250" spans="1:13" x14ac:dyDescent="0.25">
      <c r="A250" s="2" t="s">
        <v>714</v>
      </c>
      <c r="B250" s="2">
        <v>8.6622000000000001E-4</v>
      </c>
      <c r="C250" s="2">
        <v>7.6999999999999996E-4</v>
      </c>
      <c r="D250" s="2">
        <v>18280.383637999999</v>
      </c>
      <c r="E250" s="2">
        <v>7.7001999999999995E-4</v>
      </c>
      <c r="F250" s="2">
        <v>14.478356310000001</v>
      </c>
      <c r="G250" s="2" t="s">
        <v>6153</v>
      </c>
      <c r="H250" s="2">
        <v>7.7001000000000001E-4</v>
      </c>
      <c r="I250" s="2">
        <v>7.7001999999999995E-4</v>
      </c>
      <c r="J250" s="2">
        <v>39</v>
      </c>
      <c r="K250" s="2">
        <v>108</v>
      </c>
      <c r="L250" s="2">
        <v>8.7184999999999997E-4</v>
      </c>
      <c r="M250" s="2" t="s">
        <v>715</v>
      </c>
    </row>
    <row r="251" spans="1:13" x14ac:dyDescent="0.25">
      <c r="A251" s="2" t="s">
        <v>716</v>
      </c>
      <c r="B251" s="2">
        <v>7.36E-4</v>
      </c>
      <c r="C251" s="2">
        <v>5.7499999999999999E-4</v>
      </c>
      <c r="D251" s="2">
        <v>1634534.4882513101</v>
      </c>
      <c r="E251" s="2">
        <v>5.9792000000000005E-4</v>
      </c>
      <c r="F251" s="2">
        <v>1066.78715227</v>
      </c>
      <c r="G251" s="2" t="s">
        <v>6023</v>
      </c>
      <c r="H251" s="2">
        <v>5.8107999999999999E-4</v>
      </c>
      <c r="I251" s="2">
        <v>5.9781999999999999E-4</v>
      </c>
      <c r="J251" s="2">
        <v>240</v>
      </c>
      <c r="K251" s="2">
        <v>254</v>
      </c>
      <c r="L251" s="2">
        <v>7.0879999999999999E-4</v>
      </c>
      <c r="M251" s="2" t="s">
        <v>717</v>
      </c>
    </row>
    <row r="252" spans="1:13" x14ac:dyDescent="0.25">
      <c r="A252" s="2" t="s">
        <v>718</v>
      </c>
      <c r="B252" s="2">
        <v>4.1798999999999997E-4</v>
      </c>
      <c r="C252" s="2">
        <v>3.7010999999999999E-4</v>
      </c>
      <c r="D252" s="2">
        <v>2429290.7166221198</v>
      </c>
      <c r="E252" s="2">
        <v>3.8612999999999999E-4</v>
      </c>
      <c r="F252" s="2">
        <v>951.47852504000002</v>
      </c>
      <c r="G252" s="2" t="s">
        <v>6044</v>
      </c>
      <c r="H252" s="2">
        <v>3.8514000000000002E-4</v>
      </c>
      <c r="I252" s="2">
        <v>3.8990999999999999E-4</v>
      </c>
      <c r="J252" s="2">
        <v>303</v>
      </c>
      <c r="K252" s="2">
        <v>582</v>
      </c>
      <c r="L252" s="2">
        <v>4.1322E-4</v>
      </c>
      <c r="M252" s="2" t="s">
        <v>717</v>
      </c>
    </row>
    <row r="253" spans="1:13" x14ac:dyDescent="0.25">
      <c r="A253" s="2" t="s">
        <v>719</v>
      </c>
      <c r="B253" s="2">
        <v>0.35999917999999997</v>
      </c>
      <c r="C253" s="2">
        <v>0.33865371</v>
      </c>
      <c r="D253" s="2">
        <v>865.62327744000004</v>
      </c>
      <c r="E253" s="2">
        <v>0.35699999999999998</v>
      </c>
      <c r="F253" s="2">
        <v>300.87307877000001</v>
      </c>
      <c r="G253" s="2" t="s">
        <v>6062</v>
      </c>
      <c r="H253" s="2">
        <v>0.35334744000000001</v>
      </c>
      <c r="I253" s="2">
        <v>0.35734831</v>
      </c>
      <c r="J253" s="2">
        <v>193</v>
      </c>
      <c r="K253" s="2">
        <v>271</v>
      </c>
      <c r="L253" s="2">
        <v>0.35973743000000002</v>
      </c>
      <c r="M253" s="2" t="s">
        <v>720</v>
      </c>
    </row>
    <row r="254" spans="1:13" x14ac:dyDescent="0.25">
      <c r="A254" s="2" t="s">
        <v>721</v>
      </c>
      <c r="B254" s="2">
        <v>1.1691399999999999E-3</v>
      </c>
      <c r="C254" s="2">
        <v>1.08588E-3</v>
      </c>
      <c r="D254" s="2">
        <v>1005466.99811315</v>
      </c>
      <c r="E254" s="2">
        <v>1.14612E-3</v>
      </c>
      <c r="F254" s="2">
        <v>1126.80482338</v>
      </c>
      <c r="G254" s="2" t="s">
        <v>6038</v>
      </c>
      <c r="H254" s="2">
        <v>1.13316E-3</v>
      </c>
      <c r="I254" s="2">
        <v>1.14532E-3</v>
      </c>
      <c r="J254" s="2">
        <v>460</v>
      </c>
      <c r="K254" s="2">
        <v>499</v>
      </c>
      <c r="L254" s="2">
        <v>1.12268E-3</v>
      </c>
      <c r="M254" s="2" t="s">
        <v>722</v>
      </c>
    </row>
    <row r="255" spans="1:13" x14ac:dyDescent="0.25">
      <c r="A255" s="2" t="s">
        <v>723</v>
      </c>
      <c r="B255" s="2">
        <v>0.42368591999999999</v>
      </c>
      <c r="C255" s="2">
        <v>0.39623999999999998</v>
      </c>
      <c r="D255" s="2">
        <v>734.66135515999997</v>
      </c>
      <c r="E255" s="2">
        <v>0.40470161999999998</v>
      </c>
      <c r="F255" s="2">
        <v>304.19399100999999</v>
      </c>
      <c r="G255" s="2" t="s">
        <v>6038</v>
      </c>
      <c r="H255" s="2">
        <v>0.40470161999999998</v>
      </c>
      <c r="I255" s="2">
        <v>0.40564277999999998</v>
      </c>
      <c r="J255" s="2">
        <v>46</v>
      </c>
      <c r="K255" s="2">
        <v>282</v>
      </c>
      <c r="L255" s="2">
        <v>0.41547553999999998</v>
      </c>
      <c r="M255" s="2" t="s">
        <v>724</v>
      </c>
    </row>
    <row r="256" spans="1:13" x14ac:dyDescent="0.25">
      <c r="A256" s="2" t="s">
        <v>787</v>
      </c>
      <c r="B256" s="2">
        <v>8.7628999999999995E-4</v>
      </c>
      <c r="C256" s="2">
        <v>7.9500000000000003E-4</v>
      </c>
      <c r="D256" s="2">
        <v>43838.315079849999</v>
      </c>
      <c r="E256" s="2">
        <v>8.0825999999999999E-4</v>
      </c>
      <c r="F256" s="2">
        <v>37.167758839999998</v>
      </c>
      <c r="G256" s="2" t="s">
        <v>6055</v>
      </c>
      <c r="H256" s="2">
        <v>7.9664000000000004E-4</v>
      </c>
      <c r="I256" s="2">
        <v>8.0946000000000002E-4</v>
      </c>
      <c r="J256" s="2">
        <v>77</v>
      </c>
      <c r="K256" s="2">
        <v>111</v>
      </c>
      <c r="L256" s="2">
        <v>8.7951999999999995E-4</v>
      </c>
      <c r="M256" s="2" t="s">
        <v>4315</v>
      </c>
    </row>
    <row r="257" spans="1:13" x14ac:dyDescent="0.25">
      <c r="A257" s="2" t="s">
        <v>1044</v>
      </c>
      <c r="B257" s="2">
        <v>0.22520000000000001</v>
      </c>
      <c r="C257" s="2">
        <v>0.16719313999999999</v>
      </c>
      <c r="D257" s="2">
        <v>15165485.71848025</v>
      </c>
      <c r="E257" s="2">
        <v>0.18099999999999999</v>
      </c>
      <c r="F257" s="2">
        <v>2858664.7858479498</v>
      </c>
      <c r="G257" s="2" t="s">
        <v>6154</v>
      </c>
      <c r="H257" s="2">
        <v>0.18099049</v>
      </c>
      <c r="I257" s="2">
        <v>0.1809905</v>
      </c>
      <c r="J257" s="2">
        <v>516</v>
      </c>
      <c r="K257" s="2">
        <v>3194</v>
      </c>
      <c r="L257" s="2">
        <v>0.22517967</v>
      </c>
      <c r="M257" s="2" t="s">
        <v>1045</v>
      </c>
    </row>
    <row r="258" spans="1:13" x14ac:dyDescent="0.25">
      <c r="A258" s="2" t="s">
        <v>725</v>
      </c>
      <c r="B258" s="2">
        <v>1062.5302444399999</v>
      </c>
      <c r="C258" s="2">
        <v>868.00000004000003</v>
      </c>
      <c r="D258" s="2">
        <v>1794.64323294</v>
      </c>
      <c r="E258" s="2">
        <v>931.91695001000005</v>
      </c>
      <c r="F258" s="2">
        <v>1680647.9636723101</v>
      </c>
      <c r="G258" s="2" t="s">
        <v>6025</v>
      </c>
      <c r="H258" s="2">
        <v>931.91695001000005</v>
      </c>
      <c r="I258" s="2">
        <v>935.74957742000004</v>
      </c>
      <c r="J258" s="2">
        <v>170</v>
      </c>
      <c r="K258" s="2">
        <v>1090</v>
      </c>
      <c r="L258" s="2">
        <v>1040.23500519</v>
      </c>
      <c r="M258" s="2" t="s">
        <v>726</v>
      </c>
    </row>
    <row r="259" spans="1:13" x14ac:dyDescent="0.25">
      <c r="A259" s="2" t="s">
        <v>727</v>
      </c>
      <c r="B259" s="2">
        <v>9115</v>
      </c>
      <c r="C259" s="2">
        <v>7666</v>
      </c>
      <c r="D259" s="2">
        <v>8306.3387734299995</v>
      </c>
      <c r="E259" s="2">
        <v>8165.1589999999997</v>
      </c>
      <c r="F259" s="2">
        <v>68494817.318110943</v>
      </c>
      <c r="G259" s="2" t="s">
        <v>6155</v>
      </c>
      <c r="H259" s="2">
        <v>8145</v>
      </c>
      <c r="I259" s="2">
        <v>8165.1589999999997</v>
      </c>
      <c r="J259" s="2">
        <v>4211</v>
      </c>
      <c r="K259" s="2">
        <v>5054</v>
      </c>
      <c r="L259" s="2">
        <v>9105</v>
      </c>
      <c r="M259" s="2" t="s">
        <v>728</v>
      </c>
    </row>
    <row r="260" spans="1:13" x14ac:dyDescent="0.25">
      <c r="A260" s="2" t="s">
        <v>923</v>
      </c>
      <c r="B260" s="2">
        <v>78.499997730000004</v>
      </c>
      <c r="C260" s="2">
        <v>59.376000009999998</v>
      </c>
      <c r="D260" s="2">
        <v>11718.198070099999</v>
      </c>
      <c r="E260" s="2">
        <v>64.630460479999996</v>
      </c>
      <c r="F260" s="2">
        <v>794023.20861994999</v>
      </c>
      <c r="G260" s="2" t="s">
        <v>6156</v>
      </c>
      <c r="H260" s="2">
        <v>64.630460650000003</v>
      </c>
      <c r="I260" s="2">
        <v>65.697111359999994</v>
      </c>
      <c r="J260" s="2">
        <v>135</v>
      </c>
      <c r="K260" s="2">
        <v>1921</v>
      </c>
      <c r="L260" s="2">
        <v>78.499997739999998</v>
      </c>
      <c r="M260" s="2" t="s">
        <v>924</v>
      </c>
    </row>
    <row r="261" spans="1:13" x14ac:dyDescent="0.25">
      <c r="A261" s="2" t="s">
        <v>729</v>
      </c>
      <c r="B261" s="2">
        <v>487.99999982999998</v>
      </c>
      <c r="C261" s="2">
        <v>387.00800003000001</v>
      </c>
      <c r="D261" s="2">
        <v>2067.6264631700001</v>
      </c>
      <c r="E261" s="2">
        <v>417</v>
      </c>
      <c r="F261" s="2">
        <v>835474.65649640001</v>
      </c>
      <c r="G261" s="2" t="s">
        <v>6130</v>
      </c>
      <c r="H261" s="2">
        <v>414.24500075999998</v>
      </c>
      <c r="I261" s="2">
        <v>417</v>
      </c>
      <c r="J261" s="2">
        <v>81</v>
      </c>
      <c r="K261" s="2">
        <v>658</v>
      </c>
      <c r="L261" s="2">
        <v>488</v>
      </c>
      <c r="M261" s="2" t="s">
        <v>730</v>
      </c>
    </row>
    <row r="262" spans="1:13" x14ac:dyDescent="0.25">
      <c r="A262" s="2" t="s">
        <v>731</v>
      </c>
      <c r="B262" s="2">
        <v>19.751000000000001</v>
      </c>
      <c r="C262" s="2">
        <v>15.606000010000001</v>
      </c>
      <c r="D262" s="2">
        <v>112200.00462547</v>
      </c>
      <c r="E262" s="2">
        <v>17.147000769999998</v>
      </c>
      <c r="F262" s="2">
        <v>1933477.02752375</v>
      </c>
      <c r="G262" s="2" t="s">
        <v>6018</v>
      </c>
      <c r="H262" s="2">
        <v>17.147000779999999</v>
      </c>
      <c r="I262" s="2">
        <v>17.378998330000002</v>
      </c>
      <c r="J262" s="2">
        <v>638</v>
      </c>
      <c r="K262" s="2">
        <v>3016</v>
      </c>
      <c r="L262" s="2">
        <v>19.751000000000001</v>
      </c>
      <c r="M262" s="2" t="s">
        <v>732</v>
      </c>
    </row>
    <row r="263" spans="1:13" x14ac:dyDescent="0.25">
      <c r="A263" s="2" t="s">
        <v>733</v>
      </c>
      <c r="B263" s="2">
        <v>692.52823201000001</v>
      </c>
      <c r="C263" s="2">
        <v>570</v>
      </c>
      <c r="D263" s="2">
        <v>12223.289650430001</v>
      </c>
      <c r="E263" s="2">
        <v>611.94140000000004</v>
      </c>
      <c r="F263" s="2">
        <v>7520487.9779173201</v>
      </c>
      <c r="G263" s="2" t="s">
        <v>6157</v>
      </c>
      <c r="H263" s="2">
        <v>609.96884299999999</v>
      </c>
      <c r="I263" s="2">
        <v>611.94140000000004</v>
      </c>
      <c r="J263" s="2">
        <v>594</v>
      </c>
      <c r="K263" s="2">
        <v>1933</v>
      </c>
      <c r="L263" s="2">
        <v>692.52823402000001</v>
      </c>
      <c r="M263" s="2" t="s">
        <v>734</v>
      </c>
    </row>
    <row r="264" spans="1:13" x14ac:dyDescent="0.25">
      <c r="A264" s="2" t="s">
        <v>735</v>
      </c>
      <c r="B264" s="2">
        <v>174</v>
      </c>
      <c r="C264" s="2">
        <v>149.19468674000001</v>
      </c>
      <c r="D264" s="2">
        <v>24998.887373149999</v>
      </c>
      <c r="E264" s="2">
        <v>162.77500000000001</v>
      </c>
      <c r="F264" s="2">
        <v>3997467.3632382401</v>
      </c>
      <c r="G264" s="2" t="s">
        <v>6148</v>
      </c>
      <c r="H264" s="2">
        <v>162.18500001000001</v>
      </c>
      <c r="I264" s="2">
        <v>162.77500000000001</v>
      </c>
      <c r="J264" s="2">
        <v>495</v>
      </c>
      <c r="K264" s="2">
        <v>1822</v>
      </c>
      <c r="L264" s="2">
        <v>174</v>
      </c>
      <c r="M264" s="2" t="s">
        <v>732</v>
      </c>
    </row>
    <row r="265" spans="1:13" x14ac:dyDescent="0.25">
      <c r="A265" s="2" t="s">
        <v>736</v>
      </c>
      <c r="B265" s="2">
        <v>82.800000010000005</v>
      </c>
      <c r="C265" s="2">
        <v>64.8</v>
      </c>
      <c r="D265" s="2">
        <v>65844.145698969995</v>
      </c>
      <c r="E265" s="2">
        <v>70.599999999999994</v>
      </c>
      <c r="F265" s="2">
        <v>4701700.6632376201</v>
      </c>
      <c r="G265" s="2" t="s">
        <v>6158</v>
      </c>
      <c r="H265" s="2">
        <v>70.450001999999998</v>
      </c>
      <c r="I265" s="2">
        <v>70.599999999999994</v>
      </c>
      <c r="J265" s="2">
        <v>610</v>
      </c>
      <c r="K265" s="2">
        <v>2225</v>
      </c>
      <c r="L265" s="2">
        <v>82.800000010000005</v>
      </c>
      <c r="M265" s="2" t="s">
        <v>737</v>
      </c>
    </row>
    <row r="266" spans="1:13" x14ac:dyDescent="0.25">
      <c r="A266" s="2" t="s">
        <v>769</v>
      </c>
      <c r="B266" s="2">
        <v>0.16397940999999999</v>
      </c>
      <c r="C266" s="2">
        <v>0.12393075000000001</v>
      </c>
      <c r="D266" s="2">
        <v>892197.00670959998</v>
      </c>
      <c r="E266" s="2">
        <v>0.13500000000000001</v>
      </c>
      <c r="F266" s="2">
        <v>124795.33019649</v>
      </c>
      <c r="G266" s="2" t="s">
        <v>6055</v>
      </c>
      <c r="H266" s="2">
        <v>0.13100965000000001</v>
      </c>
      <c r="I266" s="2">
        <v>0.13499885</v>
      </c>
      <c r="J266" s="2">
        <v>75</v>
      </c>
      <c r="K266" s="2">
        <v>939</v>
      </c>
      <c r="L266" s="2">
        <v>0.16440447999999999</v>
      </c>
      <c r="M266" s="2" t="s">
        <v>1046</v>
      </c>
    </row>
    <row r="267" spans="1:13" x14ac:dyDescent="0.25">
      <c r="A267" s="2" t="s">
        <v>824</v>
      </c>
      <c r="B267" s="2">
        <v>13.499990820000001</v>
      </c>
      <c r="C267" s="2">
        <v>10.1295286</v>
      </c>
      <c r="D267" s="2">
        <v>166579.36961296</v>
      </c>
      <c r="E267" s="2">
        <v>11.384747920000001</v>
      </c>
      <c r="F267" s="2">
        <v>1894450.7549771301</v>
      </c>
      <c r="G267" s="2" t="s">
        <v>6092</v>
      </c>
      <c r="H267" s="2">
        <v>11.20000001</v>
      </c>
      <c r="I267" s="2">
        <v>11.30000332</v>
      </c>
      <c r="J267" s="2">
        <v>373</v>
      </c>
      <c r="K267" s="2">
        <v>1337</v>
      </c>
      <c r="L267" s="2">
        <v>13.520954100000001</v>
      </c>
      <c r="M267" s="2" t="s">
        <v>825</v>
      </c>
    </row>
    <row r="268" spans="1:13" x14ac:dyDescent="0.25">
      <c r="A268" s="2" t="s">
        <v>738</v>
      </c>
      <c r="B268" s="2">
        <v>248.654</v>
      </c>
      <c r="C268" s="2">
        <v>195</v>
      </c>
      <c r="D268" s="2">
        <v>6045.8407543800004</v>
      </c>
      <c r="E268" s="2">
        <v>216.34100004000001</v>
      </c>
      <c r="F268" s="2">
        <v>1281159.21750594</v>
      </c>
      <c r="G268" s="2" t="s">
        <v>6025</v>
      </c>
      <c r="H268" s="2">
        <v>216.34700000999999</v>
      </c>
      <c r="I268" s="2">
        <v>218.4091018</v>
      </c>
      <c r="J268" s="2">
        <v>300</v>
      </c>
      <c r="K268" s="2">
        <v>848</v>
      </c>
      <c r="L268" s="2">
        <v>248.654</v>
      </c>
      <c r="M268" s="2" t="s">
        <v>688</v>
      </c>
    </row>
    <row r="269" spans="1:13" x14ac:dyDescent="0.25">
      <c r="A269" s="2" t="s">
        <v>739</v>
      </c>
      <c r="B269" s="2">
        <v>0.78099987000000004</v>
      </c>
      <c r="C269" s="2">
        <v>0.62613134000000004</v>
      </c>
      <c r="D269" s="2">
        <v>7467902.29790649</v>
      </c>
      <c r="E269" s="2">
        <v>0.69000017999999996</v>
      </c>
      <c r="F269" s="2">
        <v>5120405.9720983002</v>
      </c>
      <c r="G269" s="2" t="s">
        <v>6159</v>
      </c>
      <c r="H269" s="2">
        <v>0.69000019000000001</v>
      </c>
      <c r="I269" s="2">
        <v>0.69798914999999995</v>
      </c>
      <c r="J269" s="2">
        <v>640</v>
      </c>
      <c r="K269" s="2">
        <v>3596</v>
      </c>
      <c r="L269" s="2">
        <v>0.78061778999999998</v>
      </c>
      <c r="M269" s="2" t="s">
        <v>740</v>
      </c>
    </row>
    <row r="270" spans="1:13" x14ac:dyDescent="0.25">
      <c r="A270" s="2" t="s">
        <v>1047</v>
      </c>
      <c r="B270" s="2">
        <v>3.6888749999999998E-2</v>
      </c>
      <c r="C270" s="2">
        <v>2.750004E-2</v>
      </c>
      <c r="D270" s="2">
        <v>30200236.560872689</v>
      </c>
      <c r="E270" s="2">
        <v>3.0896549999999998E-2</v>
      </c>
      <c r="F270" s="2">
        <v>957012.10418720997</v>
      </c>
      <c r="G270" s="2" t="s">
        <v>6159</v>
      </c>
      <c r="H270" s="2">
        <v>3.0052140000000001E-2</v>
      </c>
      <c r="I270" s="2">
        <v>3.0749599999999998E-2</v>
      </c>
      <c r="J270" s="2">
        <v>257</v>
      </c>
      <c r="K270" s="2">
        <v>2999</v>
      </c>
      <c r="L270" s="2">
        <v>3.6888749999999998E-2</v>
      </c>
      <c r="M270" s="2" t="s">
        <v>1048</v>
      </c>
    </row>
    <row r="271" spans="1:13" x14ac:dyDescent="0.25">
      <c r="A271" s="2" t="s">
        <v>741</v>
      </c>
      <c r="B271" s="2">
        <v>284</v>
      </c>
      <c r="C271" s="2">
        <v>230.81829590999999</v>
      </c>
      <c r="D271" s="2">
        <v>2734.0530887499999</v>
      </c>
      <c r="E271" s="2">
        <v>244.89800004</v>
      </c>
      <c r="F271" s="2">
        <v>690004.24157556996</v>
      </c>
      <c r="G271" s="2" t="s">
        <v>6038</v>
      </c>
      <c r="H271" s="2">
        <v>244.91400003000001</v>
      </c>
      <c r="I271" s="2">
        <v>249.98199998999999</v>
      </c>
      <c r="J271" s="2">
        <v>135</v>
      </c>
      <c r="K271" s="2">
        <v>1209</v>
      </c>
      <c r="L271" s="2">
        <v>282.71857440000002</v>
      </c>
      <c r="M271" s="2" t="s">
        <v>742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PIPoloniex"/>
  <dimension ref="A1:I100"/>
  <sheetViews>
    <sheetView workbookViewId="0">
      <selection sqref="A1:I98"/>
    </sheetView>
  </sheetViews>
  <sheetFormatPr baseColWidth="10" defaultRowHeight="15" x14ac:dyDescent="0.25"/>
  <cols>
    <col min="1" max="1" width="11.140625" bestFit="1" customWidth="1"/>
    <col min="2" max="2" width="12.140625" style="44" bestFit="1" customWidth="1"/>
    <col min="3" max="3" width="18.140625" bestFit="1" customWidth="1"/>
    <col min="4" max="4" width="18.5703125" bestFit="1" customWidth="1"/>
    <col min="5" max="5" width="22.5703125" bestFit="1" customWidth="1"/>
    <col min="6" max="6" width="20.28515625" bestFit="1" customWidth="1"/>
    <col min="7" max="7" width="21.42578125" bestFit="1" customWidth="1"/>
    <col min="8" max="8" width="16.7109375" bestFit="1" customWidth="1"/>
    <col min="9" max="9" width="16.140625" bestFit="1" customWidth="1"/>
    <col min="10" max="10" width="13.5703125" bestFit="1" customWidth="1"/>
    <col min="11" max="11" width="18.140625" bestFit="1" customWidth="1"/>
    <col min="12" max="12" width="18.5703125" bestFit="1" customWidth="1"/>
    <col min="13" max="13" width="22.5703125" bestFit="1" customWidth="1"/>
    <col min="14" max="14" width="20.28515625" bestFit="1" customWidth="1"/>
    <col min="15" max="15" width="21.42578125" bestFit="1" customWidth="1"/>
    <col min="16" max="16" width="16.7109375" bestFit="1" customWidth="1"/>
    <col min="17" max="17" width="16.140625" bestFit="1" customWidth="1"/>
  </cols>
  <sheetData>
    <row r="1" spans="1:9" x14ac:dyDescent="0.25">
      <c r="A1" s="2" t="s">
        <v>286</v>
      </c>
      <c r="B1" s="2" t="s">
        <v>752</v>
      </c>
      <c r="C1" s="2" t="s">
        <v>753</v>
      </c>
      <c r="D1" s="2" t="s">
        <v>754</v>
      </c>
      <c r="E1" s="2" t="s">
        <v>755</v>
      </c>
      <c r="F1" s="2" t="s">
        <v>756</v>
      </c>
      <c r="G1" s="2" t="s">
        <v>757</v>
      </c>
      <c r="H1" s="2" t="s">
        <v>758</v>
      </c>
      <c r="I1" s="1" t="s">
        <v>759</v>
      </c>
    </row>
    <row r="2" spans="1:9" x14ac:dyDescent="0.25">
      <c r="A2" s="2" t="s">
        <v>760</v>
      </c>
      <c r="B2" s="2">
        <v>3.1E-7</v>
      </c>
      <c r="C2" s="2" t="s">
        <v>4546</v>
      </c>
      <c r="D2" s="2" t="s">
        <v>4547</v>
      </c>
      <c r="E2" s="2" t="s">
        <v>4741</v>
      </c>
      <c r="F2" s="2" t="s">
        <v>5794</v>
      </c>
      <c r="G2" s="2" t="s">
        <v>5795</v>
      </c>
      <c r="H2" s="2" t="s">
        <v>4502</v>
      </c>
      <c r="I2" s="1" t="s">
        <v>4686</v>
      </c>
    </row>
    <row r="3" spans="1:9" x14ac:dyDescent="0.25">
      <c r="A3" s="2" t="s">
        <v>761</v>
      </c>
      <c r="B3" s="2">
        <v>1.19E-5</v>
      </c>
      <c r="C3" s="2" t="s">
        <v>4728</v>
      </c>
      <c r="D3" s="2" t="s">
        <v>4693</v>
      </c>
      <c r="E3" s="2" t="s">
        <v>4729</v>
      </c>
      <c r="F3" s="2" t="s">
        <v>5796</v>
      </c>
      <c r="G3" s="2" t="s">
        <v>5797</v>
      </c>
      <c r="H3" s="2" t="s">
        <v>4503</v>
      </c>
      <c r="I3" s="1" t="s">
        <v>4548</v>
      </c>
    </row>
    <row r="4" spans="1:9" x14ac:dyDescent="0.25">
      <c r="A4" s="2" t="s">
        <v>332</v>
      </c>
      <c r="B4" s="2">
        <v>3.048E-5</v>
      </c>
      <c r="C4" s="2" t="s">
        <v>6160</v>
      </c>
      <c r="D4" s="2" t="s">
        <v>5798</v>
      </c>
      <c r="E4" s="2" t="s">
        <v>5799</v>
      </c>
      <c r="F4" s="2" t="s">
        <v>5800</v>
      </c>
      <c r="G4" s="2" t="s">
        <v>5801</v>
      </c>
      <c r="H4" s="2" t="s">
        <v>4504</v>
      </c>
      <c r="I4" s="1" t="s">
        <v>4549</v>
      </c>
    </row>
    <row r="5" spans="1:9" x14ac:dyDescent="0.25">
      <c r="A5" s="2" t="s">
        <v>344</v>
      </c>
      <c r="B5" s="2">
        <v>9.0422999999999996E-3</v>
      </c>
      <c r="C5" s="2" t="s">
        <v>5802</v>
      </c>
      <c r="D5" s="2" t="s">
        <v>5803</v>
      </c>
      <c r="E5" s="2" t="s">
        <v>5804</v>
      </c>
      <c r="F5" s="2" t="s">
        <v>5805</v>
      </c>
      <c r="G5" s="2" t="s">
        <v>5806</v>
      </c>
      <c r="H5" s="2" t="s">
        <v>4694</v>
      </c>
      <c r="I5" s="1" t="s">
        <v>4550</v>
      </c>
    </row>
    <row r="6" spans="1:9" x14ac:dyDescent="0.25">
      <c r="A6" s="2" t="s">
        <v>762</v>
      </c>
      <c r="B6" s="2">
        <v>1.03E-4</v>
      </c>
      <c r="C6" s="2" t="s">
        <v>4664</v>
      </c>
      <c r="D6" s="2" t="s">
        <v>4704</v>
      </c>
      <c r="E6" s="2" t="s">
        <v>4677</v>
      </c>
      <c r="F6" s="2" t="s">
        <v>5807</v>
      </c>
      <c r="G6" s="2" t="s">
        <v>5808</v>
      </c>
      <c r="H6" s="2" t="s">
        <v>4716</v>
      </c>
      <c r="I6" s="1" t="s">
        <v>4551</v>
      </c>
    </row>
    <row r="7" spans="1:9" x14ac:dyDescent="0.25">
      <c r="A7" s="2" t="s">
        <v>345</v>
      </c>
      <c r="B7" s="2">
        <v>1.6229999999999999E-5</v>
      </c>
      <c r="C7" s="2" t="s">
        <v>4773</v>
      </c>
      <c r="D7" s="2" t="s">
        <v>5809</v>
      </c>
      <c r="E7" s="2" t="s">
        <v>5810</v>
      </c>
      <c r="F7" s="2" t="s">
        <v>6161</v>
      </c>
      <c r="G7" s="2" t="s">
        <v>6162</v>
      </c>
      <c r="H7" s="2" t="s">
        <v>4668</v>
      </c>
      <c r="I7" s="1" t="s">
        <v>4552</v>
      </c>
    </row>
    <row r="8" spans="1:9" x14ac:dyDescent="0.25">
      <c r="A8" s="2" t="s">
        <v>346</v>
      </c>
      <c r="B8" s="2">
        <v>2.7499999999999999E-6</v>
      </c>
      <c r="C8" s="2" t="s">
        <v>4702</v>
      </c>
      <c r="D8" s="2" t="s">
        <v>5811</v>
      </c>
      <c r="E8" s="2" t="s">
        <v>6163</v>
      </c>
      <c r="F8" s="2" t="s">
        <v>6164</v>
      </c>
      <c r="G8" s="2" t="s">
        <v>6165</v>
      </c>
      <c r="H8" s="2" t="s">
        <v>4787</v>
      </c>
      <c r="I8" s="1" t="s">
        <v>4515</v>
      </c>
    </row>
    <row r="9" spans="1:9" x14ac:dyDescent="0.25">
      <c r="A9" s="2" t="s">
        <v>354</v>
      </c>
      <c r="B9" s="2">
        <v>4.8339999999999999E-4</v>
      </c>
      <c r="C9" s="2" t="s">
        <v>6166</v>
      </c>
      <c r="D9" s="2" t="s">
        <v>6167</v>
      </c>
      <c r="E9" s="2" t="s">
        <v>6168</v>
      </c>
      <c r="F9" s="2" t="s">
        <v>6169</v>
      </c>
      <c r="G9" s="2" t="s">
        <v>6170</v>
      </c>
      <c r="H9" s="2" t="s">
        <v>4553</v>
      </c>
      <c r="I9" s="1" t="s">
        <v>4554</v>
      </c>
    </row>
    <row r="10" spans="1:9" x14ac:dyDescent="0.25">
      <c r="A10" s="2" t="s">
        <v>372</v>
      </c>
      <c r="B10" s="2">
        <v>5.1148430000000002E-2</v>
      </c>
      <c r="C10" s="2" t="s">
        <v>6001</v>
      </c>
      <c r="D10" s="2" t="s">
        <v>6171</v>
      </c>
      <c r="E10" s="2" t="s">
        <v>6172</v>
      </c>
      <c r="F10" s="2" t="s">
        <v>6173</v>
      </c>
      <c r="G10" s="2" t="s">
        <v>6174</v>
      </c>
      <c r="H10" s="2" t="s">
        <v>4505</v>
      </c>
      <c r="I10" s="1" t="s">
        <v>4555</v>
      </c>
    </row>
    <row r="11" spans="1:9" x14ac:dyDescent="0.25">
      <c r="A11" s="2" t="s">
        <v>378</v>
      </c>
      <c r="B11" s="2">
        <v>2.6599999999999999E-6</v>
      </c>
      <c r="C11" s="2" t="s">
        <v>4661</v>
      </c>
      <c r="D11" s="2" t="s">
        <v>4658</v>
      </c>
      <c r="E11" s="2" t="s">
        <v>4791</v>
      </c>
      <c r="F11" s="2" t="s">
        <v>6175</v>
      </c>
      <c r="G11" s="2" t="s">
        <v>6176</v>
      </c>
      <c r="H11" s="2" t="s">
        <v>4738</v>
      </c>
      <c r="I11" s="1" t="s">
        <v>4516</v>
      </c>
    </row>
    <row r="12" spans="1:9" x14ac:dyDescent="0.25">
      <c r="A12" s="2" t="s">
        <v>382</v>
      </c>
      <c r="B12" s="2">
        <v>4.2E-7</v>
      </c>
      <c r="C12" s="2" t="s">
        <v>4477</v>
      </c>
      <c r="D12" s="2" t="s">
        <v>4460</v>
      </c>
      <c r="E12" s="2" t="s">
        <v>5812</v>
      </c>
      <c r="F12" s="2" t="s">
        <v>6177</v>
      </c>
      <c r="G12" s="2" t="s">
        <v>6178</v>
      </c>
      <c r="H12" s="2" t="s">
        <v>4477</v>
      </c>
      <c r="I12" s="1" t="s">
        <v>4556</v>
      </c>
    </row>
    <row r="13" spans="1:9" x14ac:dyDescent="0.25">
      <c r="A13" s="2" t="s">
        <v>400</v>
      </c>
      <c r="B13" s="2">
        <v>3.5490000000000001E-5</v>
      </c>
      <c r="C13" s="2" t="s">
        <v>6179</v>
      </c>
      <c r="D13" s="2" t="s">
        <v>6002</v>
      </c>
      <c r="E13" s="2" t="s">
        <v>6180</v>
      </c>
      <c r="F13" s="2" t="s">
        <v>6181</v>
      </c>
      <c r="G13" s="2" t="s">
        <v>6182</v>
      </c>
      <c r="H13" s="2" t="s">
        <v>4557</v>
      </c>
      <c r="I13" s="1" t="s">
        <v>4558</v>
      </c>
    </row>
    <row r="14" spans="1:9" x14ac:dyDescent="0.25">
      <c r="A14" s="2" t="s">
        <v>418</v>
      </c>
      <c r="B14" s="2">
        <v>1.8700000000000001E-6</v>
      </c>
      <c r="C14" s="2" t="s">
        <v>5813</v>
      </c>
      <c r="D14" s="2" t="s">
        <v>4669</v>
      </c>
      <c r="E14" s="2" t="s">
        <v>5814</v>
      </c>
      <c r="F14" s="2" t="s">
        <v>5957</v>
      </c>
      <c r="G14" s="2" t="s">
        <v>5958</v>
      </c>
      <c r="H14" s="2" t="s">
        <v>4506</v>
      </c>
      <c r="I14" s="1" t="s">
        <v>4559</v>
      </c>
    </row>
    <row r="15" spans="1:9" x14ac:dyDescent="0.25">
      <c r="A15" s="2" t="s">
        <v>420</v>
      </c>
      <c r="B15" s="2">
        <v>1.3200000000000001E-5</v>
      </c>
      <c r="C15" s="2" t="s">
        <v>4717</v>
      </c>
      <c r="D15" s="2" t="s">
        <v>4657</v>
      </c>
      <c r="E15" s="2" t="s">
        <v>5815</v>
      </c>
      <c r="F15" s="2" t="s">
        <v>5816</v>
      </c>
      <c r="G15" s="2" t="s">
        <v>5817</v>
      </c>
      <c r="H15" s="2" t="s">
        <v>4735</v>
      </c>
      <c r="I15" s="1" t="s">
        <v>4560</v>
      </c>
    </row>
    <row r="16" spans="1:9" x14ac:dyDescent="0.25">
      <c r="A16" s="2" t="s">
        <v>425</v>
      </c>
      <c r="B16" s="2">
        <v>1.4841999999999999E-4</v>
      </c>
      <c r="C16" s="2" t="s">
        <v>6183</v>
      </c>
      <c r="D16" s="2" t="s">
        <v>4780</v>
      </c>
      <c r="E16" s="2" t="s">
        <v>6003</v>
      </c>
      <c r="F16" s="2" t="s">
        <v>6184</v>
      </c>
      <c r="G16" s="2" t="s">
        <v>6185</v>
      </c>
      <c r="H16" s="2" t="s">
        <v>4561</v>
      </c>
      <c r="I16" s="1" t="s">
        <v>5818</v>
      </c>
    </row>
    <row r="17" spans="1:9" x14ac:dyDescent="0.25">
      <c r="A17" s="2" t="s">
        <v>443</v>
      </c>
      <c r="B17" s="2">
        <v>5.2599999999999996E-6</v>
      </c>
      <c r="C17" s="2" t="s">
        <v>5819</v>
      </c>
      <c r="D17" s="2" t="s">
        <v>4562</v>
      </c>
      <c r="E17" s="2" t="s">
        <v>4698</v>
      </c>
      <c r="F17" s="2" t="s">
        <v>4788</v>
      </c>
      <c r="G17" s="2" t="s">
        <v>4789</v>
      </c>
      <c r="H17" s="2" t="s">
        <v>4508</v>
      </c>
      <c r="I17" s="1" t="s">
        <v>4509</v>
      </c>
    </row>
    <row r="18" spans="1:9" x14ac:dyDescent="0.25">
      <c r="A18" s="2" t="s">
        <v>763</v>
      </c>
      <c r="B18" s="2">
        <v>2.1489999999999999E-5</v>
      </c>
      <c r="C18" s="2" t="s">
        <v>5820</v>
      </c>
      <c r="D18" s="2" t="s">
        <v>5821</v>
      </c>
      <c r="E18" s="2" t="s">
        <v>5822</v>
      </c>
      <c r="F18" s="2" t="s">
        <v>5823</v>
      </c>
      <c r="G18" s="2" t="s">
        <v>5824</v>
      </c>
      <c r="H18" s="2" t="s">
        <v>4659</v>
      </c>
      <c r="I18" s="1" t="s">
        <v>4510</v>
      </c>
    </row>
    <row r="19" spans="1:9" x14ac:dyDescent="0.25">
      <c r="A19" s="2" t="s">
        <v>471</v>
      </c>
      <c r="B19" s="2">
        <v>1.9911209999999999E-2</v>
      </c>
      <c r="C19" s="2" t="s">
        <v>6186</v>
      </c>
      <c r="D19" s="2" t="s">
        <v>6187</v>
      </c>
      <c r="E19" s="2" t="s">
        <v>6188</v>
      </c>
      <c r="F19" s="2" t="s">
        <v>6189</v>
      </c>
      <c r="G19" s="2" t="s">
        <v>6190</v>
      </c>
      <c r="H19" s="2" t="s">
        <v>5825</v>
      </c>
      <c r="I19" s="1" t="s">
        <v>4511</v>
      </c>
    </row>
    <row r="20" spans="1:9" x14ac:dyDescent="0.25">
      <c r="A20" s="2" t="s">
        <v>474</v>
      </c>
      <c r="B20" s="2">
        <v>3.4E-5</v>
      </c>
      <c r="C20" s="2" t="s">
        <v>5826</v>
      </c>
      <c r="D20" s="2" t="s">
        <v>5827</v>
      </c>
      <c r="E20" s="2" t="s">
        <v>5828</v>
      </c>
      <c r="F20" s="2" t="s">
        <v>6191</v>
      </c>
      <c r="G20" s="2" t="s">
        <v>6192</v>
      </c>
      <c r="H20" s="2" t="s">
        <v>4512</v>
      </c>
      <c r="I20" s="1" t="s">
        <v>4563</v>
      </c>
    </row>
    <row r="21" spans="1:9" x14ac:dyDescent="0.25">
      <c r="A21" s="2" t="s">
        <v>509</v>
      </c>
      <c r="B21" s="2">
        <v>3.3700100000000001E-3</v>
      </c>
      <c r="C21" s="2" t="s">
        <v>4739</v>
      </c>
      <c r="D21" s="2" t="s">
        <v>4670</v>
      </c>
      <c r="E21" s="2" t="s">
        <v>6193</v>
      </c>
      <c r="F21" s="2" t="s">
        <v>5959</v>
      </c>
      <c r="G21" s="2" t="s">
        <v>5960</v>
      </c>
      <c r="H21" s="2" t="s">
        <v>4564</v>
      </c>
      <c r="I21" s="1" t="s">
        <v>4670</v>
      </c>
    </row>
    <row r="22" spans="1:9" x14ac:dyDescent="0.25">
      <c r="A22" s="2" t="s">
        <v>487</v>
      </c>
      <c r="B22" s="2">
        <v>1.3765000000000001E-4</v>
      </c>
      <c r="C22" s="2" t="s">
        <v>4781</v>
      </c>
      <c r="D22" s="2" t="s">
        <v>5829</v>
      </c>
      <c r="E22" s="2" t="s">
        <v>4752</v>
      </c>
      <c r="F22" s="2" t="s">
        <v>5830</v>
      </c>
      <c r="G22" s="2" t="s">
        <v>5831</v>
      </c>
      <c r="H22" s="2" t="s">
        <v>4565</v>
      </c>
      <c r="I22" s="1" t="s">
        <v>4672</v>
      </c>
    </row>
    <row r="23" spans="1:9" x14ac:dyDescent="0.25">
      <c r="A23" s="2" t="s">
        <v>493</v>
      </c>
      <c r="B23" s="2">
        <v>3.3599999999999998E-4</v>
      </c>
      <c r="C23" s="2" t="s">
        <v>4706</v>
      </c>
      <c r="D23" s="2" t="s">
        <v>5832</v>
      </c>
      <c r="E23" s="2" t="s">
        <v>4707</v>
      </c>
      <c r="F23" s="2" t="s">
        <v>5833</v>
      </c>
      <c r="G23" s="2" t="s">
        <v>5834</v>
      </c>
      <c r="H23" s="2" t="s">
        <v>4566</v>
      </c>
      <c r="I23" s="1" t="s">
        <v>4567</v>
      </c>
    </row>
    <row r="24" spans="1:9" x14ac:dyDescent="0.25">
      <c r="A24" s="2" t="s">
        <v>764</v>
      </c>
      <c r="B24" s="2">
        <v>1.9900000000000001E-4</v>
      </c>
      <c r="C24" s="2" t="s">
        <v>4742</v>
      </c>
      <c r="D24" s="2" t="s">
        <v>4782</v>
      </c>
      <c r="E24" s="2" t="s">
        <v>4743</v>
      </c>
      <c r="F24" s="2" t="s">
        <v>4753</v>
      </c>
      <c r="G24" s="2" t="s">
        <v>4754</v>
      </c>
      <c r="H24" s="2" t="s">
        <v>4513</v>
      </c>
      <c r="I24" s="1" t="s">
        <v>4514</v>
      </c>
    </row>
    <row r="25" spans="1:9" x14ac:dyDescent="0.25">
      <c r="A25" s="2" t="s">
        <v>503</v>
      </c>
      <c r="B25" s="2">
        <v>1.6439999999999998E-5</v>
      </c>
      <c r="C25" s="2" t="s">
        <v>5927</v>
      </c>
      <c r="D25" s="2" t="s">
        <v>4726</v>
      </c>
      <c r="E25" s="2" t="s">
        <v>6194</v>
      </c>
      <c r="F25" s="2" t="s">
        <v>6195</v>
      </c>
      <c r="G25" s="2" t="s">
        <v>6196</v>
      </c>
      <c r="H25" s="2" t="s">
        <v>4652</v>
      </c>
      <c r="I25" s="1" t="s">
        <v>4568</v>
      </c>
    </row>
    <row r="26" spans="1:9" x14ac:dyDescent="0.25">
      <c r="A26" s="2" t="s">
        <v>517</v>
      </c>
      <c r="B26" s="2">
        <v>2.3999999999999999E-6</v>
      </c>
      <c r="C26" s="2" t="s">
        <v>4569</v>
      </c>
      <c r="D26" s="2" t="s">
        <v>4665</v>
      </c>
      <c r="E26" s="2" t="s">
        <v>4751</v>
      </c>
      <c r="F26" s="2" t="s">
        <v>5961</v>
      </c>
      <c r="G26" s="2" t="s">
        <v>5962</v>
      </c>
      <c r="H26" s="2" t="s">
        <v>4517</v>
      </c>
      <c r="I26" s="1" t="s">
        <v>4461</v>
      </c>
    </row>
    <row r="27" spans="1:9" x14ac:dyDescent="0.25">
      <c r="A27" s="2" t="s">
        <v>523</v>
      </c>
      <c r="B27" s="2">
        <v>1.331E-5</v>
      </c>
      <c r="C27" s="2" t="s">
        <v>4721</v>
      </c>
      <c r="D27" s="2" t="s">
        <v>5835</v>
      </c>
      <c r="E27" s="2" t="s">
        <v>6197</v>
      </c>
      <c r="F27" s="2" t="s">
        <v>6198</v>
      </c>
      <c r="G27" s="2" t="s">
        <v>6199</v>
      </c>
      <c r="H27" s="2" t="s">
        <v>4666</v>
      </c>
      <c r="I27" s="1" t="s">
        <v>4507</v>
      </c>
    </row>
    <row r="28" spans="1:9" x14ac:dyDescent="0.25">
      <c r="A28" s="2" t="s">
        <v>524</v>
      </c>
      <c r="B28" s="2">
        <v>2.2499999999999999E-4</v>
      </c>
      <c r="C28" s="2" t="s">
        <v>5836</v>
      </c>
      <c r="D28" s="2" t="s">
        <v>6200</v>
      </c>
      <c r="E28" s="2" t="s">
        <v>6004</v>
      </c>
      <c r="F28" s="2" t="s">
        <v>6201</v>
      </c>
      <c r="G28" s="2" t="s">
        <v>6202</v>
      </c>
      <c r="H28" s="2" t="s">
        <v>5837</v>
      </c>
      <c r="I28" s="1" t="s">
        <v>5838</v>
      </c>
    </row>
    <row r="29" spans="1:9" x14ac:dyDescent="0.25">
      <c r="A29" s="2" t="s">
        <v>765</v>
      </c>
      <c r="B29" s="2">
        <v>1.149E-5</v>
      </c>
      <c r="C29" s="2" t="s">
        <v>6203</v>
      </c>
      <c r="D29" s="2" t="s">
        <v>6204</v>
      </c>
      <c r="E29" s="2" t="s">
        <v>6205</v>
      </c>
      <c r="F29" s="2" t="s">
        <v>6206</v>
      </c>
      <c r="G29" s="2" t="s">
        <v>6207</v>
      </c>
      <c r="H29" s="2" t="s">
        <v>4518</v>
      </c>
      <c r="I29" s="1" t="s">
        <v>4570</v>
      </c>
    </row>
    <row r="30" spans="1:9" x14ac:dyDescent="0.25">
      <c r="A30" s="2" t="s">
        <v>766</v>
      </c>
      <c r="B30" s="2">
        <v>2.9119999999999999E-5</v>
      </c>
      <c r="C30" s="2" t="s">
        <v>6208</v>
      </c>
      <c r="D30" s="2" t="s">
        <v>6005</v>
      </c>
      <c r="E30" s="2" t="s">
        <v>6209</v>
      </c>
      <c r="F30" s="2" t="s">
        <v>6210</v>
      </c>
      <c r="G30" s="2" t="s">
        <v>6211</v>
      </c>
      <c r="H30" s="2" t="s">
        <v>4700</v>
      </c>
      <c r="I30" s="1" t="s">
        <v>4571</v>
      </c>
    </row>
    <row r="31" spans="1:9" x14ac:dyDescent="0.25">
      <c r="A31" s="2" t="s">
        <v>581</v>
      </c>
      <c r="B31" s="2">
        <v>4.5469999999999997E-5</v>
      </c>
      <c r="C31" s="2" t="s">
        <v>5839</v>
      </c>
      <c r="D31" s="2" t="s">
        <v>4744</v>
      </c>
      <c r="E31" s="2" t="s">
        <v>5963</v>
      </c>
      <c r="F31" s="2" t="s">
        <v>6212</v>
      </c>
      <c r="G31" s="2" t="s">
        <v>6213</v>
      </c>
      <c r="H31" s="2" t="s">
        <v>4722</v>
      </c>
      <c r="I31" s="1" t="s">
        <v>4572</v>
      </c>
    </row>
    <row r="32" spans="1:9" x14ac:dyDescent="0.25">
      <c r="A32" s="2" t="s">
        <v>597</v>
      </c>
      <c r="B32" s="2">
        <v>1.6803E-4</v>
      </c>
      <c r="C32" s="2" t="s">
        <v>5840</v>
      </c>
      <c r="D32" s="2" t="s">
        <v>6006</v>
      </c>
      <c r="E32" s="2" t="s">
        <v>5841</v>
      </c>
      <c r="F32" s="2" t="s">
        <v>5964</v>
      </c>
      <c r="G32" s="2" t="s">
        <v>5965</v>
      </c>
      <c r="H32" s="2" t="s">
        <v>4573</v>
      </c>
      <c r="I32" s="1" t="s">
        <v>4574</v>
      </c>
    </row>
    <row r="33" spans="1:9" x14ac:dyDescent="0.25">
      <c r="A33" s="2" t="s">
        <v>632</v>
      </c>
      <c r="B33" s="2">
        <v>3.756E-5</v>
      </c>
      <c r="C33" s="2" t="s">
        <v>4671</v>
      </c>
      <c r="D33" s="2" t="s">
        <v>5842</v>
      </c>
      <c r="E33" s="2" t="s">
        <v>5843</v>
      </c>
      <c r="F33" s="2" t="s">
        <v>5966</v>
      </c>
      <c r="G33" s="2" t="s">
        <v>5967</v>
      </c>
      <c r="H33" s="2" t="s">
        <v>4678</v>
      </c>
      <c r="I33" s="1" t="s">
        <v>5968</v>
      </c>
    </row>
    <row r="34" spans="1:9" x14ac:dyDescent="0.25">
      <c r="A34" s="2" t="s">
        <v>601</v>
      </c>
      <c r="B34" s="2">
        <v>7.4690000000000005E-5</v>
      </c>
      <c r="C34" s="2" t="s">
        <v>5844</v>
      </c>
      <c r="D34" s="2" t="s">
        <v>6214</v>
      </c>
      <c r="E34" s="2" t="s">
        <v>5845</v>
      </c>
      <c r="F34" s="2" t="s">
        <v>5969</v>
      </c>
      <c r="G34" s="2" t="s">
        <v>5970</v>
      </c>
      <c r="H34" s="2" t="s">
        <v>5846</v>
      </c>
      <c r="I34" s="1" t="s">
        <v>4575</v>
      </c>
    </row>
    <row r="35" spans="1:9" x14ac:dyDescent="0.25">
      <c r="A35" s="2" t="s">
        <v>605</v>
      </c>
      <c r="B35" s="2">
        <v>2.5954E-4</v>
      </c>
      <c r="C35" s="2" t="s">
        <v>6215</v>
      </c>
      <c r="D35" s="2" t="s">
        <v>5847</v>
      </c>
      <c r="E35" s="2" t="s">
        <v>4792</v>
      </c>
      <c r="F35" s="2" t="s">
        <v>5848</v>
      </c>
      <c r="G35" s="2" t="s">
        <v>5849</v>
      </c>
      <c r="H35" s="2" t="s">
        <v>4576</v>
      </c>
      <c r="I35" s="1" t="s">
        <v>4525</v>
      </c>
    </row>
    <row r="36" spans="1:9" x14ac:dyDescent="0.25">
      <c r="A36" s="2" t="s">
        <v>767</v>
      </c>
      <c r="B36" s="2">
        <v>5.63854E-3</v>
      </c>
      <c r="C36" s="2" t="s">
        <v>5850</v>
      </c>
      <c r="D36" s="2" t="s">
        <v>4577</v>
      </c>
      <c r="E36" s="2" t="s">
        <v>4723</v>
      </c>
      <c r="F36" s="2" t="s">
        <v>5851</v>
      </c>
      <c r="G36" s="2" t="s">
        <v>5852</v>
      </c>
      <c r="H36" s="2" t="s">
        <v>4578</v>
      </c>
      <c r="I36" s="1" t="s">
        <v>4519</v>
      </c>
    </row>
    <row r="37" spans="1:9" x14ac:dyDescent="0.25">
      <c r="A37" s="2" t="s">
        <v>612</v>
      </c>
      <c r="B37" s="2">
        <v>1.6536400000000001E-3</v>
      </c>
      <c r="C37" s="2" t="s">
        <v>5853</v>
      </c>
      <c r="D37" s="2" t="s">
        <v>5854</v>
      </c>
      <c r="E37" s="2" t="s">
        <v>5855</v>
      </c>
      <c r="F37" s="2" t="s">
        <v>6216</v>
      </c>
      <c r="G37" s="2" t="s">
        <v>6217</v>
      </c>
      <c r="H37" s="2" t="s">
        <v>5856</v>
      </c>
      <c r="I37" s="1" t="s">
        <v>5854</v>
      </c>
    </row>
    <row r="38" spans="1:9" x14ac:dyDescent="0.25">
      <c r="A38" s="2" t="s">
        <v>618</v>
      </c>
      <c r="B38" s="2">
        <v>4.3829999999999999E-5</v>
      </c>
      <c r="C38" s="2" t="s">
        <v>5857</v>
      </c>
      <c r="D38" s="2" t="s">
        <v>6218</v>
      </c>
      <c r="E38" s="2" t="s">
        <v>6219</v>
      </c>
      <c r="F38" s="2" t="s">
        <v>6220</v>
      </c>
      <c r="G38" s="2" t="s">
        <v>6221</v>
      </c>
      <c r="H38" s="2" t="s">
        <v>5858</v>
      </c>
      <c r="I38" s="1" t="s">
        <v>4579</v>
      </c>
    </row>
    <row r="39" spans="1:9" x14ac:dyDescent="0.25">
      <c r="A39" s="2" t="s">
        <v>624</v>
      </c>
      <c r="B39" s="2">
        <v>2.6724129999999999E-2</v>
      </c>
      <c r="C39" s="2" t="s">
        <v>6222</v>
      </c>
      <c r="D39" s="2" t="s">
        <v>6223</v>
      </c>
      <c r="E39" s="2" t="s">
        <v>6224</v>
      </c>
      <c r="F39" s="2" t="s">
        <v>6225</v>
      </c>
      <c r="G39" s="2" t="s">
        <v>6226</v>
      </c>
      <c r="H39" s="2" t="s">
        <v>5859</v>
      </c>
      <c r="I39" s="1" t="s">
        <v>4580</v>
      </c>
    </row>
    <row r="40" spans="1:9" x14ac:dyDescent="0.25">
      <c r="A40" s="2" t="s">
        <v>768</v>
      </c>
      <c r="B40" s="2">
        <v>8.4279999999999999E-5</v>
      </c>
      <c r="C40" s="2" t="s">
        <v>5860</v>
      </c>
      <c r="D40" s="2" t="s">
        <v>4774</v>
      </c>
      <c r="E40" s="2" t="s">
        <v>4790</v>
      </c>
      <c r="F40" s="2" t="s">
        <v>5971</v>
      </c>
      <c r="G40" s="2" t="s">
        <v>5972</v>
      </c>
      <c r="H40" s="2" t="s">
        <v>4581</v>
      </c>
      <c r="I40" s="1" t="s">
        <v>4520</v>
      </c>
    </row>
    <row r="41" spans="1:9" x14ac:dyDescent="0.25">
      <c r="A41" s="2" t="s">
        <v>628</v>
      </c>
      <c r="B41" s="2">
        <v>8.5140000000000001E-5</v>
      </c>
      <c r="C41" s="2" t="s">
        <v>6007</v>
      </c>
      <c r="D41" s="2" t="s">
        <v>6227</v>
      </c>
      <c r="E41" s="2" t="s">
        <v>6228</v>
      </c>
      <c r="F41" s="2" t="s">
        <v>6229</v>
      </c>
      <c r="G41" s="2" t="s">
        <v>6230</v>
      </c>
      <c r="H41" s="2" t="s">
        <v>4745</v>
      </c>
      <c r="I41" s="1" t="s">
        <v>4582</v>
      </c>
    </row>
    <row r="42" spans="1:9" x14ac:dyDescent="0.25">
      <c r="A42" s="2" t="s">
        <v>727</v>
      </c>
      <c r="B42" s="2">
        <v>8144.5958000000001</v>
      </c>
      <c r="C42" s="2" t="s">
        <v>6231</v>
      </c>
      <c r="D42" s="2" t="s">
        <v>6232</v>
      </c>
      <c r="E42" s="2" t="s">
        <v>6233</v>
      </c>
      <c r="F42" s="2" t="s">
        <v>6234</v>
      </c>
      <c r="G42" s="2" t="s">
        <v>6235</v>
      </c>
      <c r="H42" s="2" t="s">
        <v>5861</v>
      </c>
      <c r="I42" s="1" t="s">
        <v>4583</v>
      </c>
    </row>
    <row r="43" spans="1:9" x14ac:dyDescent="0.25">
      <c r="A43" s="2" t="s">
        <v>729</v>
      </c>
      <c r="B43" s="2">
        <v>417.99999998999999</v>
      </c>
      <c r="C43" s="2" t="s">
        <v>5862</v>
      </c>
      <c r="D43" s="2" t="s">
        <v>6236</v>
      </c>
      <c r="E43" s="2" t="s">
        <v>6008</v>
      </c>
      <c r="F43" s="2" t="s">
        <v>6237</v>
      </c>
      <c r="G43" s="2" t="s">
        <v>6238</v>
      </c>
      <c r="H43" s="2" t="s">
        <v>4755</v>
      </c>
      <c r="I43" s="1" t="s">
        <v>4584</v>
      </c>
    </row>
    <row r="44" spans="1:9" x14ac:dyDescent="0.25">
      <c r="A44" s="2" t="s">
        <v>735</v>
      </c>
      <c r="B44" s="2">
        <v>162.03051679999999</v>
      </c>
      <c r="C44" s="2" t="s">
        <v>6239</v>
      </c>
      <c r="D44" s="2" t="s">
        <v>6240</v>
      </c>
      <c r="E44" s="2" t="s">
        <v>6241</v>
      </c>
      <c r="F44" s="2" t="s">
        <v>5973</v>
      </c>
      <c r="G44" s="2" t="s">
        <v>5974</v>
      </c>
      <c r="H44" s="2" t="s">
        <v>5863</v>
      </c>
      <c r="I44" s="1" t="s">
        <v>4585</v>
      </c>
    </row>
    <row r="45" spans="1:9" x14ac:dyDescent="0.25">
      <c r="A45" s="2" t="s">
        <v>769</v>
      </c>
      <c r="B45" s="2">
        <v>0.13409998000000001</v>
      </c>
      <c r="C45" s="2" t="s">
        <v>6009</v>
      </c>
      <c r="D45" s="2" t="s">
        <v>5864</v>
      </c>
      <c r="E45" s="2" t="s">
        <v>5865</v>
      </c>
      <c r="F45" s="2" t="s">
        <v>6242</v>
      </c>
      <c r="G45" s="2" t="s">
        <v>6243</v>
      </c>
      <c r="H45" s="2" t="s">
        <v>4653</v>
      </c>
      <c r="I45" s="1" t="s">
        <v>4586</v>
      </c>
    </row>
    <row r="46" spans="1:9" x14ac:dyDescent="0.25">
      <c r="A46" s="2" t="s">
        <v>770</v>
      </c>
      <c r="B46" s="2">
        <v>0.2380128</v>
      </c>
      <c r="C46" s="2" t="s">
        <v>6244</v>
      </c>
      <c r="D46" s="2" t="s">
        <v>6245</v>
      </c>
      <c r="E46" s="2" t="s">
        <v>5866</v>
      </c>
      <c r="F46" s="2" t="s">
        <v>6246</v>
      </c>
      <c r="G46" s="2" t="s">
        <v>6247</v>
      </c>
      <c r="H46" s="2" t="s">
        <v>5867</v>
      </c>
      <c r="I46" s="1" t="s">
        <v>4587</v>
      </c>
    </row>
    <row r="47" spans="1:9" x14ac:dyDescent="0.25">
      <c r="A47" s="2" t="s">
        <v>738</v>
      </c>
      <c r="B47" s="2">
        <v>218</v>
      </c>
      <c r="C47" s="2" t="s">
        <v>5868</v>
      </c>
      <c r="D47" s="2" t="s">
        <v>6248</v>
      </c>
      <c r="E47" s="2" t="s">
        <v>6249</v>
      </c>
      <c r="F47" s="2" t="s">
        <v>5975</v>
      </c>
      <c r="G47" s="2" t="s">
        <v>5976</v>
      </c>
      <c r="H47" s="2" t="s">
        <v>4588</v>
      </c>
      <c r="I47" s="1" t="s">
        <v>4589</v>
      </c>
    </row>
    <row r="48" spans="1:9" x14ac:dyDescent="0.25">
      <c r="A48" s="2" t="s">
        <v>739</v>
      </c>
      <c r="B48" s="2">
        <v>0.69289999999999996</v>
      </c>
      <c r="C48" s="2" t="s">
        <v>6250</v>
      </c>
      <c r="D48" s="2" t="s">
        <v>6251</v>
      </c>
      <c r="E48" s="2" t="s">
        <v>6252</v>
      </c>
      <c r="F48" s="2" t="s">
        <v>5977</v>
      </c>
      <c r="G48" s="2" t="s">
        <v>5978</v>
      </c>
      <c r="H48" s="2" t="s">
        <v>5869</v>
      </c>
      <c r="I48" s="1" t="s">
        <v>4590</v>
      </c>
    </row>
    <row r="49" spans="1:9" x14ac:dyDescent="0.25">
      <c r="A49" s="2" t="s">
        <v>771</v>
      </c>
      <c r="B49" s="2">
        <v>1.1420000000000001E-5</v>
      </c>
      <c r="C49" s="2" t="s">
        <v>5870</v>
      </c>
      <c r="D49" s="2" t="s">
        <v>4696</v>
      </c>
      <c r="E49" s="2" t="s">
        <v>4712</v>
      </c>
      <c r="F49" s="2" t="s">
        <v>4713</v>
      </c>
      <c r="G49" s="2" t="s">
        <v>4714</v>
      </c>
      <c r="H49" s="2" t="s">
        <v>4535</v>
      </c>
      <c r="I49" s="1" t="s">
        <v>4699</v>
      </c>
    </row>
    <row r="50" spans="1:9" x14ac:dyDescent="0.25">
      <c r="A50" s="2" t="s">
        <v>772</v>
      </c>
      <c r="B50" s="2">
        <v>1.14266E-3</v>
      </c>
      <c r="C50" s="2" t="s">
        <v>6253</v>
      </c>
      <c r="D50" s="2" t="s">
        <v>4676</v>
      </c>
      <c r="E50" s="2" t="s">
        <v>5871</v>
      </c>
      <c r="F50" s="2" t="s">
        <v>5872</v>
      </c>
      <c r="G50" s="2" t="s">
        <v>5873</v>
      </c>
      <c r="H50" s="2" t="s">
        <v>4591</v>
      </c>
      <c r="I50" s="1" t="s">
        <v>4676</v>
      </c>
    </row>
    <row r="51" spans="1:9" x14ac:dyDescent="0.25">
      <c r="A51" s="2" t="s">
        <v>773</v>
      </c>
      <c r="B51" s="2">
        <v>0.34391355000000001</v>
      </c>
      <c r="C51" s="2" t="s">
        <v>4775</v>
      </c>
      <c r="D51" s="2" t="s">
        <v>5874</v>
      </c>
      <c r="E51" s="2" t="s">
        <v>5875</v>
      </c>
      <c r="F51" s="2" t="s">
        <v>5876</v>
      </c>
      <c r="G51" s="2" t="s">
        <v>5877</v>
      </c>
      <c r="H51" s="2" t="s">
        <v>4592</v>
      </c>
      <c r="I51" s="1" t="s">
        <v>4681</v>
      </c>
    </row>
    <row r="52" spans="1:9" x14ac:dyDescent="0.25">
      <c r="A52" s="2" t="s">
        <v>774</v>
      </c>
      <c r="B52" s="2">
        <v>1.929</v>
      </c>
      <c r="C52" s="2" t="s">
        <v>5878</v>
      </c>
      <c r="D52" s="2" t="s">
        <v>4793</v>
      </c>
      <c r="E52" s="2" t="s">
        <v>5879</v>
      </c>
      <c r="F52" s="2" t="s">
        <v>5880</v>
      </c>
      <c r="G52" s="2" t="s">
        <v>5881</v>
      </c>
      <c r="H52" s="2" t="s">
        <v>4521</v>
      </c>
      <c r="I52" s="1" t="s">
        <v>4651</v>
      </c>
    </row>
    <row r="53" spans="1:9" x14ac:dyDescent="0.25">
      <c r="A53" s="2" t="s">
        <v>775</v>
      </c>
      <c r="B53" s="2">
        <v>0.75529475999999995</v>
      </c>
      <c r="C53" s="2" t="s">
        <v>6254</v>
      </c>
      <c r="D53" s="2" t="s">
        <v>6255</v>
      </c>
      <c r="E53" s="2" t="s">
        <v>5882</v>
      </c>
      <c r="F53" s="2" t="s">
        <v>5883</v>
      </c>
      <c r="G53" s="2" t="s">
        <v>5884</v>
      </c>
      <c r="H53" s="2" t="s">
        <v>4593</v>
      </c>
      <c r="I53" s="1" t="s">
        <v>4522</v>
      </c>
    </row>
    <row r="54" spans="1:9" x14ac:dyDescent="0.25">
      <c r="A54" s="2" t="s">
        <v>776</v>
      </c>
      <c r="B54" s="2">
        <v>1.28174E-3</v>
      </c>
      <c r="C54" s="2" t="s">
        <v>6256</v>
      </c>
      <c r="D54" s="2" t="s">
        <v>5885</v>
      </c>
      <c r="E54" s="2" t="s">
        <v>5886</v>
      </c>
      <c r="F54" s="2" t="s">
        <v>6257</v>
      </c>
      <c r="G54" s="2" t="s">
        <v>6258</v>
      </c>
      <c r="H54" s="2" t="s">
        <v>4594</v>
      </c>
      <c r="I54" s="1" t="s">
        <v>4595</v>
      </c>
    </row>
    <row r="55" spans="1:9" x14ac:dyDescent="0.25">
      <c r="A55" s="2" t="s">
        <v>777</v>
      </c>
      <c r="B55" s="2">
        <v>6.1892000000000002E-4</v>
      </c>
      <c r="C55" s="2" t="s">
        <v>6259</v>
      </c>
      <c r="D55" s="2" t="s">
        <v>6260</v>
      </c>
      <c r="E55" s="2" t="s">
        <v>4776</v>
      </c>
      <c r="F55" s="2" t="s">
        <v>6261</v>
      </c>
      <c r="G55" s="2" t="s">
        <v>6262</v>
      </c>
      <c r="H55" s="2" t="s">
        <v>4523</v>
      </c>
      <c r="I55" s="1" t="s">
        <v>4596</v>
      </c>
    </row>
    <row r="56" spans="1:9" x14ac:dyDescent="0.25">
      <c r="A56" s="2" t="s">
        <v>408</v>
      </c>
      <c r="B56" s="2">
        <v>7.4720019999999998E-2</v>
      </c>
      <c r="C56" s="2" t="s">
        <v>5887</v>
      </c>
      <c r="D56" s="2" t="s">
        <v>6263</v>
      </c>
      <c r="E56" s="2" t="s">
        <v>6264</v>
      </c>
      <c r="F56" s="2" t="s">
        <v>6265</v>
      </c>
      <c r="G56" s="2" t="s">
        <v>6266</v>
      </c>
      <c r="H56" s="2" t="s">
        <v>4524</v>
      </c>
      <c r="I56" s="1" t="s">
        <v>4597</v>
      </c>
    </row>
    <row r="57" spans="1:9" x14ac:dyDescent="0.25">
      <c r="A57" s="2" t="s">
        <v>733</v>
      </c>
      <c r="B57" s="2">
        <v>609.99999994999996</v>
      </c>
      <c r="C57" s="2" t="s">
        <v>6267</v>
      </c>
      <c r="D57" s="2" t="s">
        <v>6268</v>
      </c>
      <c r="E57" s="2" t="s">
        <v>6010</v>
      </c>
      <c r="F57" s="2" t="s">
        <v>6269</v>
      </c>
      <c r="G57" s="2" t="s">
        <v>6270</v>
      </c>
      <c r="H57" s="2" t="s">
        <v>5888</v>
      </c>
      <c r="I57" s="1" t="s">
        <v>4598</v>
      </c>
    </row>
    <row r="58" spans="1:9" x14ac:dyDescent="0.25">
      <c r="A58" s="2" t="s">
        <v>547</v>
      </c>
      <c r="B58" s="2">
        <v>1.3999999999999999E-6</v>
      </c>
      <c r="C58" s="2" t="s">
        <v>4701</v>
      </c>
      <c r="D58" s="2" t="s">
        <v>4783</v>
      </c>
      <c r="E58" s="2" t="s">
        <v>6011</v>
      </c>
      <c r="F58" s="2" t="s">
        <v>6271</v>
      </c>
      <c r="G58" s="2" t="s">
        <v>6272</v>
      </c>
      <c r="H58" s="2" t="s">
        <v>4697</v>
      </c>
      <c r="I58" s="1" t="s">
        <v>4599</v>
      </c>
    </row>
    <row r="59" spans="1:9" x14ac:dyDescent="0.25">
      <c r="A59" s="2" t="s">
        <v>326</v>
      </c>
      <c r="B59" s="2">
        <v>3.9549999999999999E-5</v>
      </c>
      <c r="C59" s="2" t="s">
        <v>5889</v>
      </c>
      <c r="D59" s="2" t="s">
        <v>5890</v>
      </c>
      <c r="E59" s="2" t="s">
        <v>5891</v>
      </c>
      <c r="F59" s="2" t="s">
        <v>5892</v>
      </c>
      <c r="G59" s="2" t="s">
        <v>5893</v>
      </c>
      <c r="H59" s="2" t="s">
        <v>4674</v>
      </c>
      <c r="I59" s="1" t="s">
        <v>4687</v>
      </c>
    </row>
    <row r="60" spans="1:9" x14ac:dyDescent="0.25">
      <c r="A60" s="2" t="s">
        <v>412</v>
      </c>
      <c r="B60" s="2">
        <v>2.2602000000000001E-4</v>
      </c>
      <c r="C60" s="2" t="s">
        <v>5894</v>
      </c>
      <c r="D60" s="2" t="s">
        <v>5895</v>
      </c>
      <c r="E60" s="2" t="s">
        <v>5896</v>
      </c>
      <c r="F60" s="2" t="s">
        <v>5897</v>
      </c>
      <c r="G60" s="2" t="s">
        <v>5898</v>
      </c>
      <c r="H60" s="2" t="s">
        <v>4777</v>
      </c>
      <c r="I60" s="1" t="s">
        <v>4600</v>
      </c>
    </row>
    <row r="61" spans="1:9" x14ac:dyDescent="0.25">
      <c r="A61" s="2" t="s">
        <v>416</v>
      </c>
      <c r="B61" s="2">
        <v>2.7709900000000001E-3</v>
      </c>
      <c r="C61" s="2" t="s">
        <v>5899</v>
      </c>
      <c r="D61" s="2" t="s">
        <v>5900</v>
      </c>
      <c r="E61" s="2" t="s">
        <v>5979</v>
      </c>
      <c r="F61" s="2" t="s">
        <v>5980</v>
      </c>
      <c r="G61" s="2" t="s">
        <v>5981</v>
      </c>
      <c r="H61" s="2" t="s">
        <v>4601</v>
      </c>
      <c r="I61" s="1" t="s">
        <v>5900</v>
      </c>
    </row>
    <row r="62" spans="1:9" x14ac:dyDescent="0.25">
      <c r="A62" s="2" t="s">
        <v>535</v>
      </c>
      <c r="B62" s="2">
        <v>5.0474000000000005E-4</v>
      </c>
      <c r="C62" s="2" t="s">
        <v>6273</v>
      </c>
      <c r="D62" s="2" t="s">
        <v>4794</v>
      </c>
      <c r="E62" s="2" t="s">
        <v>5901</v>
      </c>
      <c r="F62" s="2" t="s">
        <v>5902</v>
      </c>
      <c r="G62" s="2" t="s">
        <v>5903</v>
      </c>
      <c r="H62" s="2" t="s">
        <v>4602</v>
      </c>
      <c r="I62" s="1" t="s">
        <v>4794</v>
      </c>
    </row>
    <row r="63" spans="1:9" x14ac:dyDescent="0.25">
      <c r="A63" s="2" t="s">
        <v>310</v>
      </c>
      <c r="B63" s="2">
        <v>3.26E-5</v>
      </c>
      <c r="C63" s="2" t="s">
        <v>5904</v>
      </c>
      <c r="D63" s="2" t="s">
        <v>4691</v>
      </c>
      <c r="E63" s="2" t="s">
        <v>5905</v>
      </c>
      <c r="F63" s="2" t="s">
        <v>5982</v>
      </c>
      <c r="G63" s="2" t="s">
        <v>5983</v>
      </c>
      <c r="H63" s="2" t="s">
        <v>4603</v>
      </c>
      <c r="I63" s="1" t="s">
        <v>4604</v>
      </c>
    </row>
    <row r="64" spans="1:9" x14ac:dyDescent="0.25">
      <c r="A64" s="2" t="s">
        <v>374</v>
      </c>
      <c r="B64" s="2">
        <v>6.3858999999999999E-3</v>
      </c>
      <c r="C64" s="2" t="s">
        <v>6274</v>
      </c>
      <c r="D64" s="2" t="s">
        <v>6275</v>
      </c>
      <c r="E64" s="2" t="s">
        <v>6276</v>
      </c>
      <c r="F64" s="2" t="s">
        <v>6277</v>
      </c>
      <c r="G64" s="2" t="s">
        <v>6278</v>
      </c>
      <c r="H64" s="2" t="s">
        <v>4605</v>
      </c>
      <c r="I64" s="1" t="s">
        <v>4606</v>
      </c>
    </row>
    <row r="65" spans="1:9" x14ac:dyDescent="0.25">
      <c r="A65" s="2" t="s">
        <v>469</v>
      </c>
      <c r="B65" s="2">
        <v>1.38638E-3</v>
      </c>
      <c r="C65" s="2" t="s">
        <v>5984</v>
      </c>
      <c r="D65" s="2" t="s">
        <v>6279</v>
      </c>
      <c r="E65" s="2" t="s">
        <v>6280</v>
      </c>
      <c r="F65" s="2" t="s">
        <v>6281</v>
      </c>
      <c r="G65" s="2" t="s">
        <v>6282</v>
      </c>
      <c r="H65" s="2" t="s">
        <v>4662</v>
      </c>
      <c r="I65" s="1" t="s">
        <v>4607</v>
      </c>
    </row>
    <row r="66" spans="1:9" x14ac:dyDescent="0.25">
      <c r="A66" s="2" t="s">
        <v>778</v>
      </c>
      <c r="B66" s="2">
        <v>1.8523870000000001E-2</v>
      </c>
      <c r="C66" s="2" t="s">
        <v>5906</v>
      </c>
      <c r="D66" s="2" t="s">
        <v>5907</v>
      </c>
      <c r="E66" s="2" t="s">
        <v>4730</v>
      </c>
      <c r="F66" s="2" t="s">
        <v>4731</v>
      </c>
      <c r="G66" s="2" t="s">
        <v>4732</v>
      </c>
      <c r="H66" s="2" t="s">
        <v>4608</v>
      </c>
      <c r="I66" s="1" t="s">
        <v>4609</v>
      </c>
    </row>
    <row r="67" spans="1:9" x14ac:dyDescent="0.25">
      <c r="A67" s="2" t="s">
        <v>463</v>
      </c>
      <c r="B67" s="2">
        <v>3.0139999999999999E-5</v>
      </c>
      <c r="C67" s="2" t="s">
        <v>6283</v>
      </c>
      <c r="D67" s="2" t="s">
        <v>6284</v>
      </c>
      <c r="E67" s="2" t="s">
        <v>5908</v>
      </c>
      <c r="F67" s="2" t="s">
        <v>5985</v>
      </c>
      <c r="G67" s="2" t="s">
        <v>5986</v>
      </c>
      <c r="H67" s="2" t="s">
        <v>4736</v>
      </c>
      <c r="I67" s="1" t="s">
        <v>4610</v>
      </c>
    </row>
    <row r="68" spans="1:9" x14ac:dyDescent="0.25">
      <c r="A68" s="2" t="s">
        <v>569</v>
      </c>
      <c r="B68" s="2">
        <v>2.4127E-4</v>
      </c>
      <c r="C68" s="2" t="s">
        <v>6285</v>
      </c>
      <c r="D68" s="2" t="s">
        <v>6286</v>
      </c>
      <c r="E68" s="2" t="s">
        <v>6012</v>
      </c>
      <c r="F68" s="2" t="s">
        <v>6287</v>
      </c>
      <c r="G68" s="2" t="s">
        <v>6288</v>
      </c>
      <c r="H68" s="2" t="s">
        <v>4656</v>
      </c>
      <c r="I68" s="1" t="s">
        <v>4611</v>
      </c>
    </row>
    <row r="69" spans="1:9" x14ac:dyDescent="0.25">
      <c r="A69" s="2" t="s">
        <v>779</v>
      </c>
      <c r="B69" s="2">
        <v>3.2320000000000001E-3</v>
      </c>
      <c r="C69" s="2" t="s">
        <v>4795</v>
      </c>
      <c r="D69" s="2" t="s">
        <v>6289</v>
      </c>
      <c r="E69" s="2" t="s">
        <v>4796</v>
      </c>
      <c r="F69" s="2" t="s">
        <v>5909</v>
      </c>
      <c r="G69" s="2" t="s">
        <v>5910</v>
      </c>
      <c r="H69" s="2" t="s">
        <v>4663</v>
      </c>
      <c r="I69" s="1" t="s">
        <v>4612</v>
      </c>
    </row>
    <row r="70" spans="1:9" x14ac:dyDescent="0.25">
      <c r="A70" s="2" t="s">
        <v>545</v>
      </c>
      <c r="B70" s="2">
        <v>2.6391000000000001E-4</v>
      </c>
      <c r="C70" s="2" t="s">
        <v>4709</v>
      </c>
      <c r="D70" s="2" t="s">
        <v>5911</v>
      </c>
      <c r="E70" s="2" t="s">
        <v>5912</v>
      </c>
      <c r="F70" s="2" t="s">
        <v>5987</v>
      </c>
      <c r="G70" s="2" t="s">
        <v>5988</v>
      </c>
      <c r="H70" s="2" t="s">
        <v>5913</v>
      </c>
      <c r="I70" s="1" t="s">
        <v>4526</v>
      </c>
    </row>
    <row r="71" spans="1:9" x14ac:dyDescent="0.25">
      <c r="A71" s="2" t="s">
        <v>406</v>
      </c>
      <c r="B71" s="2">
        <v>2.1095599999999999E-3</v>
      </c>
      <c r="C71" s="2" t="s">
        <v>6290</v>
      </c>
      <c r="D71" s="2" t="s">
        <v>6291</v>
      </c>
      <c r="E71" s="2" t="s">
        <v>6292</v>
      </c>
      <c r="F71" s="2" t="s">
        <v>6293</v>
      </c>
      <c r="G71" s="2" t="s">
        <v>6294</v>
      </c>
      <c r="H71" s="2" t="s">
        <v>4613</v>
      </c>
      <c r="I71" s="1" t="s">
        <v>4614</v>
      </c>
    </row>
    <row r="72" spans="1:9" x14ac:dyDescent="0.25">
      <c r="A72" s="2" t="s">
        <v>668</v>
      </c>
      <c r="B72" s="2">
        <v>2.8143000000000001E-2</v>
      </c>
      <c r="C72" s="2" t="s">
        <v>6295</v>
      </c>
      <c r="D72" s="2" t="s">
        <v>6296</v>
      </c>
      <c r="E72" s="2" t="s">
        <v>6297</v>
      </c>
      <c r="F72" s="2" t="s">
        <v>5989</v>
      </c>
      <c r="G72" s="2" t="s">
        <v>5990</v>
      </c>
      <c r="H72" s="2" t="s">
        <v>4724</v>
      </c>
      <c r="I72" s="1" t="s">
        <v>4615</v>
      </c>
    </row>
    <row r="73" spans="1:9" x14ac:dyDescent="0.25">
      <c r="A73" s="2" t="s">
        <v>731</v>
      </c>
      <c r="B73" s="2">
        <v>17.174706310000001</v>
      </c>
      <c r="C73" s="2" t="s">
        <v>6298</v>
      </c>
      <c r="D73" s="2" t="s">
        <v>6299</v>
      </c>
      <c r="E73" s="2" t="s">
        <v>5914</v>
      </c>
      <c r="F73" s="2" t="s">
        <v>5991</v>
      </c>
      <c r="G73" s="2" t="s">
        <v>5992</v>
      </c>
      <c r="H73" s="2" t="s">
        <v>4733</v>
      </c>
      <c r="I73" s="1" t="s">
        <v>4616</v>
      </c>
    </row>
    <row r="74" spans="1:9" x14ac:dyDescent="0.25">
      <c r="A74" s="2" t="s">
        <v>541</v>
      </c>
      <c r="B74" s="2">
        <v>3.83148E-3</v>
      </c>
      <c r="C74" s="2" t="s">
        <v>6300</v>
      </c>
      <c r="D74" s="2" t="s">
        <v>6301</v>
      </c>
      <c r="E74" s="2" t="s">
        <v>6302</v>
      </c>
      <c r="F74" s="2" t="s">
        <v>6303</v>
      </c>
      <c r="G74" s="2" t="s">
        <v>6304</v>
      </c>
      <c r="H74" s="2" t="s">
        <v>4617</v>
      </c>
      <c r="I74" s="1" t="s">
        <v>4778</v>
      </c>
    </row>
    <row r="75" spans="1:9" x14ac:dyDescent="0.25">
      <c r="A75" s="2" t="s">
        <v>780</v>
      </c>
      <c r="B75" s="2">
        <v>31.1</v>
      </c>
      <c r="C75" s="2" t="s">
        <v>5915</v>
      </c>
      <c r="D75" s="2" t="s">
        <v>5916</v>
      </c>
      <c r="E75" s="2" t="s">
        <v>5917</v>
      </c>
      <c r="F75" s="2" t="s">
        <v>5918</v>
      </c>
      <c r="G75" s="2" t="s">
        <v>5919</v>
      </c>
      <c r="H75" s="2" t="s">
        <v>4737</v>
      </c>
      <c r="I75" s="1" t="s">
        <v>4618</v>
      </c>
    </row>
    <row r="76" spans="1:9" x14ac:dyDescent="0.25">
      <c r="A76" s="2" t="s">
        <v>699</v>
      </c>
      <c r="B76" s="2">
        <v>5.0574059999999997E-2</v>
      </c>
      <c r="C76" s="2" t="s">
        <v>6305</v>
      </c>
      <c r="D76" s="2" t="s">
        <v>6306</v>
      </c>
      <c r="E76" s="2" t="s">
        <v>4784</v>
      </c>
      <c r="F76" s="2" t="s">
        <v>4785</v>
      </c>
      <c r="G76" s="2" t="s">
        <v>4786</v>
      </c>
      <c r="H76" s="2" t="s">
        <v>4619</v>
      </c>
      <c r="I76" s="1" t="s">
        <v>4779</v>
      </c>
    </row>
    <row r="77" spans="1:9" x14ac:dyDescent="0.25">
      <c r="A77" s="2" t="s">
        <v>314</v>
      </c>
      <c r="B77" s="2">
        <v>3.3510000000000003E-5</v>
      </c>
      <c r="C77" s="2" t="s">
        <v>4767</v>
      </c>
      <c r="D77" s="2" t="s">
        <v>5920</v>
      </c>
      <c r="E77" s="2" t="s">
        <v>6307</v>
      </c>
      <c r="F77" s="2" t="s">
        <v>6308</v>
      </c>
      <c r="G77" s="2" t="s">
        <v>6309</v>
      </c>
      <c r="H77" s="2" t="s">
        <v>4620</v>
      </c>
      <c r="I77" s="1" t="s">
        <v>4621</v>
      </c>
    </row>
    <row r="78" spans="1:9" x14ac:dyDescent="0.25">
      <c r="A78" s="2" t="s">
        <v>642</v>
      </c>
      <c r="B78" s="2">
        <v>3.0336180000000001E-2</v>
      </c>
      <c r="C78" s="2" t="s">
        <v>5993</v>
      </c>
      <c r="D78" s="2" t="s">
        <v>6310</v>
      </c>
      <c r="E78" s="2" t="s">
        <v>6311</v>
      </c>
      <c r="F78" s="2" t="s">
        <v>6312</v>
      </c>
      <c r="G78" s="2" t="s">
        <v>6313</v>
      </c>
      <c r="H78" s="2" t="s">
        <v>4527</v>
      </c>
      <c r="I78" s="1" t="s">
        <v>4622</v>
      </c>
    </row>
    <row r="79" spans="1:9" x14ac:dyDescent="0.25">
      <c r="A79" s="2" t="s">
        <v>723</v>
      </c>
      <c r="B79" s="2">
        <v>0.40846824999999998</v>
      </c>
      <c r="C79" s="2" t="s">
        <v>6314</v>
      </c>
      <c r="D79" s="2" t="s">
        <v>6315</v>
      </c>
      <c r="E79" s="2" t="s">
        <v>6013</v>
      </c>
      <c r="F79" s="2" t="s">
        <v>6316</v>
      </c>
      <c r="G79" s="2" t="s">
        <v>6317</v>
      </c>
      <c r="H79" s="2" t="s">
        <v>4528</v>
      </c>
      <c r="I79" s="1" t="s">
        <v>4734</v>
      </c>
    </row>
    <row r="80" spans="1:9" x14ac:dyDescent="0.25">
      <c r="A80" s="2" t="s">
        <v>741</v>
      </c>
      <c r="B80" s="2">
        <v>247.99999997</v>
      </c>
      <c r="C80" s="2" t="s">
        <v>5921</v>
      </c>
      <c r="D80" s="2" t="s">
        <v>5994</v>
      </c>
      <c r="E80" s="2" t="s">
        <v>5922</v>
      </c>
      <c r="F80" s="2" t="s">
        <v>6318</v>
      </c>
      <c r="G80" s="2" t="s">
        <v>6319</v>
      </c>
      <c r="H80" s="2" t="s">
        <v>4705</v>
      </c>
      <c r="I80" s="1" t="s">
        <v>4623</v>
      </c>
    </row>
    <row r="81" spans="1:9" x14ac:dyDescent="0.25">
      <c r="A81" s="2" t="s">
        <v>781</v>
      </c>
      <c r="B81" s="2">
        <v>1.1358280300000001</v>
      </c>
      <c r="C81" s="2" t="s">
        <v>6320</v>
      </c>
      <c r="D81" s="2" t="s">
        <v>6321</v>
      </c>
      <c r="E81" s="2" t="s">
        <v>5923</v>
      </c>
      <c r="F81" s="2" t="s">
        <v>5924</v>
      </c>
      <c r="G81" s="2" t="s">
        <v>5925</v>
      </c>
      <c r="H81" s="2" t="s">
        <v>4529</v>
      </c>
      <c r="I81" s="1" t="s">
        <v>4715</v>
      </c>
    </row>
    <row r="82" spans="1:9" x14ac:dyDescent="0.25">
      <c r="A82" s="2" t="s">
        <v>573</v>
      </c>
      <c r="B82" s="2">
        <v>5.5013999999999996E-4</v>
      </c>
      <c r="C82" s="2" t="s">
        <v>6322</v>
      </c>
      <c r="D82" s="2" t="s">
        <v>6323</v>
      </c>
      <c r="E82" s="2" t="s">
        <v>6324</v>
      </c>
      <c r="F82" s="2" t="s">
        <v>6325</v>
      </c>
      <c r="G82" s="2" t="s">
        <v>6326</v>
      </c>
      <c r="H82" s="2" t="s">
        <v>4679</v>
      </c>
      <c r="I82" s="1" t="s">
        <v>4624</v>
      </c>
    </row>
    <row r="83" spans="1:9" x14ac:dyDescent="0.25">
      <c r="A83" s="2" t="s">
        <v>499</v>
      </c>
      <c r="B83" s="2">
        <v>1.685E-5</v>
      </c>
      <c r="C83" s="2" t="s">
        <v>4727</v>
      </c>
      <c r="D83" s="2" t="s">
        <v>5926</v>
      </c>
      <c r="E83" s="2" t="s">
        <v>5928</v>
      </c>
      <c r="F83" s="2" t="s">
        <v>5995</v>
      </c>
      <c r="G83" s="2" t="s">
        <v>5996</v>
      </c>
      <c r="H83" s="2" t="s">
        <v>4530</v>
      </c>
      <c r="I83" s="1" t="s">
        <v>4711</v>
      </c>
    </row>
    <row r="84" spans="1:9" x14ac:dyDescent="0.25">
      <c r="A84" s="2" t="s">
        <v>782</v>
      </c>
      <c r="B84" s="2">
        <v>9.7819999999999995E-5</v>
      </c>
      <c r="C84" s="2" t="s">
        <v>5929</v>
      </c>
      <c r="D84" s="2" t="s">
        <v>5930</v>
      </c>
      <c r="E84" s="2" t="s">
        <v>5931</v>
      </c>
      <c r="F84" s="2" t="s">
        <v>6327</v>
      </c>
      <c r="G84" s="2" t="s">
        <v>6328</v>
      </c>
      <c r="H84" s="2" t="s">
        <v>4625</v>
      </c>
      <c r="I84" s="1" t="s">
        <v>5932</v>
      </c>
    </row>
    <row r="85" spans="1:9" x14ac:dyDescent="0.25">
      <c r="A85" s="2" t="s">
        <v>439</v>
      </c>
      <c r="B85" s="2">
        <v>2.8960000000000001E-5</v>
      </c>
      <c r="C85" s="2" t="s">
        <v>6329</v>
      </c>
      <c r="D85" s="2" t="s">
        <v>6330</v>
      </c>
      <c r="E85" s="2" t="s">
        <v>6331</v>
      </c>
      <c r="F85" s="2" t="s">
        <v>6332</v>
      </c>
      <c r="G85" s="2" t="s">
        <v>6333</v>
      </c>
      <c r="H85" s="2" t="s">
        <v>4626</v>
      </c>
      <c r="I85" s="1" t="s">
        <v>4627</v>
      </c>
    </row>
    <row r="86" spans="1:9" x14ac:dyDescent="0.25">
      <c r="A86" s="2" t="s">
        <v>673</v>
      </c>
      <c r="B86" s="2">
        <v>3.879E-4</v>
      </c>
      <c r="C86" s="2" t="s">
        <v>6334</v>
      </c>
      <c r="D86" s="2" t="s">
        <v>6335</v>
      </c>
      <c r="E86" s="2" t="s">
        <v>5933</v>
      </c>
      <c r="F86" s="2" t="s">
        <v>5934</v>
      </c>
      <c r="G86" s="2" t="s">
        <v>5935</v>
      </c>
      <c r="H86" s="2" t="s">
        <v>4628</v>
      </c>
      <c r="I86" s="1" t="s">
        <v>4629</v>
      </c>
    </row>
    <row r="87" spans="1:9" x14ac:dyDescent="0.25">
      <c r="A87" s="2" t="s">
        <v>437</v>
      </c>
      <c r="B87" s="2">
        <v>1.038037E-2</v>
      </c>
      <c r="C87" s="2" t="s">
        <v>6336</v>
      </c>
      <c r="D87" s="2" t="s">
        <v>6337</v>
      </c>
      <c r="E87" s="2" t="s">
        <v>4756</v>
      </c>
      <c r="F87" s="2" t="s">
        <v>4759</v>
      </c>
      <c r="G87" s="2" t="s">
        <v>4760</v>
      </c>
      <c r="H87" s="2" t="s">
        <v>4660</v>
      </c>
      <c r="I87" s="1" t="s">
        <v>4630</v>
      </c>
    </row>
    <row r="88" spans="1:9" x14ac:dyDescent="0.25">
      <c r="A88" s="2" t="s">
        <v>671</v>
      </c>
      <c r="B88" s="2">
        <v>0.14000000000000001</v>
      </c>
      <c r="C88" s="2" t="s">
        <v>4631</v>
      </c>
      <c r="D88" s="2" t="s">
        <v>4632</v>
      </c>
      <c r="E88" s="2" t="s">
        <v>4667</v>
      </c>
      <c r="F88" s="2" t="s">
        <v>4746</v>
      </c>
      <c r="G88" s="2" t="s">
        <v>4747</v>
      </c>
      <c r="H88" s="2" t="s">
        <v>4633</v>
      </c>
      <c r="I88" s="1" t="s">
        <v>4632</v>
      </c>
    </row>
    <row r="89" spans="1:9" x14ac:dyDescent="0.25">
      <c r="A89" s="2" t="s">
        <v>783</v>
      </c>
      <c r="B89" s="2">
        <v>0.11466896</v>
      </c>
      <c r="C89" s="2" t="s">
        <v>6014</v>
      </c>
      <c r="D89" s="2" t="s">
        <v>6338</v>
      </c>
      <c r="E89" s="2" t="s">
        <v>6339</v>
      </c>
      <c r="F89" s="2" t="s">
        <v>6340</v>
      </c>
      <c r="G89" s="2" t="s">
        <v>6341</v>
      </c>
      <c r="H89" s="2" t="s">
        <v>4531</v>
      </c>
      <c r="I89" s="1" t="s">
        <v>4634</v>
      </c>
    </row>
    <row r="90" spans="1:9" x14ac:dyDescent="0.25">
      <c r="A90" s="2" t="s">
        <v>784</v>
      </c>
      <c r="B90" s="2">
        <v>1.5297350199999999</v>
      </c>
      <c r="C90" s="2" t="s">
        <v>6342</v>
      </c>
      <c r="D90" s="2" t="s">
        <v>5936</v>
      </c>
      <c r="E90" s="2" t="s">
        <v>5937</v>
      </c>
      <c r="F90" s="2" t="s">
        <v>5938</v>
      </c>
      <c r="G90" s="2" t="s">
        <v>5939</v>
      </c>
      <c r="H90" s="2" t="s">
        <v>4532</v>
      </c>
      <c r="I90" s="1" t="s">
        <v>4708</v>
      </c>
    </row>
    <row r="91" spans="1:9" x14ac:dyDescent="0.25">
      <c r="A91" s="2" t="s">
        <v>785</v>
      </c>
      <c r="B91" s="2">
        <v>931.00000008999996</v>
      </c>
      <c r="C91" s="2" t="s">
        <v>6343</v>
      </c>
      <c r="D91" s="2" t="s">
        <v>6344</v>
      </c>
      <c r="E91" s="2" t="s">
        <v>6015</v>
      </c>
      <c r="F91" s="2" t="s">
        <v>6345</v>
      </c>
      <c r="G91" s="2" t="s">
        <v>6346</v>
      </c>
      <c r="H91" s="2" t="s">
        <v>4635</v>
      </c>
      <c r="I91" s="1" t="s">
        <v>4636</v>
      </c>
    </row>
    <row r="92" spans="1:9" x14ac:dyDescent="0.25">
      <c r="A92" s="2" t="s">
        <v>786</v>
      </c>
      <c r="B92" s="2">
        <v>6.0090000000000002E-5</v>
      </c>
      <c r="C92" s="2" t="s">
        <v>6347</v>
      </c>
      <c r="D92" s="2" t="s">
        <v>5940</v>
      </c>
      <c r="E92" s="2" t="s">
        <v>6348</v>
      </c>
      <c r="F92" s="2" t="s">
        <v>6349</v>
      </c>
      <c r="G92" s="2" t="s">
        <v>6350</v>
      </c>
      <c r="H92" s="2" t="s">
        <v>4757</v>
      </c>
      <c r="I92" s="1" t="s">
        <v>4637</v>
      </c>
    </row>
    <row r="93" spans="1:9" x14ac:dyDescent="0.25">
      <c r="A93" s="2" t="s">
        <v>787</v>
      </c>
      <c r="B93" s="2">
        <v>8.0354999999999999E-4</v>
      </c>
      <c r="C93" s="2" t="s">
        <v>5941</v>
      </c>
      <c r="D93" s="2" t="s">
        <v>4758</v>
      </c>
      <c r="E93" s="2" t="s">
        <v>5942</v>
      </c>
      <c r="F93" s="2" t="s">
        <v>5943</v>
      </c>
      <c r="G93" s="2" t="s">
        <v>5944</v>
      </c>
      <c r="H93" s="2" t="s">
        <v>4638</v>
      </c>
      <c r="I93" s="1" t="s">
        <v>4639</v>
      </c>
    </row>
    <row r="94" spans="1:9" x14ac:dyDescent="0.25">
      <c r="A94" s="2" t="s">
        <v>370</v>
      </c>
      <c r="B94" s="2">
        <v>3.1239999999999999E-5</v>
      </c>
      <c r="C94" s="2" t="s">
        <v>5945</v>
      </c>
      <c r="D94" s="2" t="s">
        <v>5946</v>
      </c>
      <c r="E94" s="2" t="s">
        <v>5947</v>
      </c>
      <c r="F94" s="2" t="s">
        <v>5948</v>
      </c>
      <c r="G94" s="2" t="s">
        <v>5949</v>
      </c>
      <c r="H94" s="2" t="s">
        <v>4640</v>
      </c>
      <c r="I94" s="1" t="s">
        <v>4536</v>
      </c>
    </row>
    <row r="95" spans="1:9" x14ac:dyDescent="0.25">
      <c r="A95" s="2" t="s">
        <v>662</v>
      </c>
      <c r="B95" s="2">
        <v>4.1379999999999998E-4</v>
      </c>
      <c r="C95" s="2" t="s">
        <v>5950</v>
      </c>
      <c r="D95" s="2" t="s">
        <v>4673</v>
      </c>
      <c r="E95" s="2" t="s">
        <v>4695</v>
      </c>
      <c r="F95" s="2" t="s">
        <v>4748</v>
      </c>
      <c r="G95" s="2" t="s">
        <v>4749</v>
      </c>
      <c r="H95" s="2" t="s">
        <v>4641</v>
      </c>
      <c r="I95" s="1" t="s">
        <v>4642</v>
      </c>
    </row>
    <row r="96" spans="1:9" x14ac:dyDescent="0.25">
      <c r="A96" s="2" t="s">
        <v>507</v>
      </c>
      <c r="B96" s="2">
        <v>1.38795E-3</v>
      </c>
      <c r="C96" s="2" t="s">
        <v>6351</v>
      </c>
      <c r="D96" s="2" t="s">
        <v>6352</v>
      </c>
      <c r="E96" s="2" t="s">
        <v>5951</v>
      </c>
      <c r="F96" s="2" t="s">
        <v>6353</v>
      </c>
      <c r="G96" s="2" t="s">
        <v>6354</v>
      </c>
      <c r="H96" s="2" t="s">
        <v>4643</v>
      </c>
      <c r="I96" s="1" t="s">
        <v>4644</v>
      </c>
    </row>
    <row r="97" spans="1:9" x14ac:dyDescent="0.25">
      <c r="A97" s="2" t="s">
        <v>690</v>
      </c>
      <c r="B97" s="2">
        <v>1.8391890000000001E-2</v>
      </c>
      <c r="C97" s="2" t="s">
        <v>5952</v>
      </c>
      <c r="D97" s="2" t="s">
        <v>6355</v>
      </c>
      <c r="E97" s="2" t="s">
        <v>5953</v>
      </c>
      <c r="F97" s="2" t="s">
        <v>5954</v>
      </c>
      <c r="G97" s="2" t="s">
        <v>5955</v>
      </c>
      <c r="H97" s="2" t="s">
        <v>4533</v>
      </c>
      <c r="I97" s="2" t="s">
        <v>4645</v>
      </c>
    </row>
    <row r="98" spans="1:9" x14ac:dyDescent="0.25">
      <c r="A98" s="2" t="s">
        <v>822</v>
      </c>
      <c r="B98" s="2">
        <v>2.6094500000000001E-3</v>
      </c>
      <c r="C98" s="2" t="s">
        <v>4646</v>
      </c>
      <c r="D98" s="2" t="s">
        <v>4710</v>
      </c>
      <c r="E98" s="2" t="s">
        <v>4718</v>
      </c>
      <c r="F98" s="2" t="s">
        <v>4719</v>
      </c>
      <c r="G98" s="2" t="s">
        <v>4720</v>
      </c>
      <c r="H98" s="2" t="s">
        <v>4688</v>
      </c>
      <c r="I98" s="2" t="s">
        <v>4647</v>
      </c>
    </row>
    <row r="99" spans="1:9" x14ac:dyDescent="0.25">
      <c r="A99" s="2" t="s">
        <v>823</v>
      </c>
      <c r="B99" s="2">
        <v>3.5000000000000003E-2</v>
      </c>
      <c r="C99" s="2" t="s">
        <v>6356</v>
      </c>
      <c r="D99" s="2" t="s">
        <v>4648</v>
      </c>
      <c r="E99" s="2" t="s">
        <v>6357</v>
      </c>
      <c r="F99" s="2" t="s">
        <v>4689</v>
      </c>
      <c r="G99" s="2" t="s">
        <v>4690</v>
      </c>
      <c r="H99" s="2" t="s">
        <v>4649</v>
      </c>
      <c r="I99" s="2" t="s">
        <v>4534</v>
      </c>
    </row>
    <row r="100" spans="1:9" x14ac:dyDescent="0.25">
      <c r="A100" s="2" t="s">
        <v>571</v>
      </c>
      <c r="B100" s="2">
        <v>9.2330000000000005E-5</v>
      </c>
      <c r="C100" s="2" t="s">
        <v>6358</v>
      </c>
      <c r="D100" s="2" t="s">
        <v>6359</v>
      </c>
      <c r="E100" s="2" t="s">
        <v>6360</v>
      </c>
      <c r="F100" s="2" t="s">
        <v>6361</v>
      </c>
      <c r="G100" s="2" t="s">
        <v>6362</v>
      </c>
      <c r="H100" s="2" t="s">
        <v>6363</v>
      </c>
      <c r="I100" s="2" t="s">
        <v>4650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PIBitfinex"/>
  <dimension ref="A1:I9"/>
  <sheetViews>
    <sheetView workbookViewId="0">
      <selection sqref="A1:B9"/>
    </sheetView>
  </sheetViews>
  <sheetFormatPr baseColWidth="10" defaultRowHeight="15" x14ac:dyDescent="0.25"/>
  <cols>
    <col min="1" max="1" width="10.5703125" bestFit="1" customWidth="1"/>
    <col min="2" max="4" width="12" bestFit="1" customWidth="1"/>
  </cols>
  <sheetData>
    <row r="1" spans="1:9" x14ac:dyDescent="0.25">
      <c r="A1" s="2" t="s">
        <v>286</v>
      </c>
      <c r="B1" s="1" t="s">
        <v>802</v>
      </c>
    </row>
    <row r="2" spans="1:9" ht="15.75" thickBot="1" x14ac:dyDescent="0.3">
      <c r="A2" s="2" t="s">
        <v>803</v>
      </c>
      <c r="B2" s="1">
        <v>7.4702500000000005E-2</v>
      </c>
    </row>
    <row r="3" spans="1:9" ht="15.75" thickBot="1" x14ac:dyDescent="0.3">
      <c r="A3" s="108" t="s">
        <v>804</v>
      </c>
      <c r="B3" s="109">
        <v>7.4699000000000002E-2</v>
      </c>
      <c r="C3" s="110"/>
      <c r="D3" s="110"/>
      <c r="E3" s="110"/>
      <c r="F3" s="111"/>
      <c r="G3" s="101"/>
      <c r="H3" s="101"/>
      <c r="I3" s="102"/>
    </row>
    <row r="4" spans="1:9" ht="15.75" thickBot="1" x14ac:dyDescent="0.3">
      <c r="A4" s="112" t="s">
        <v>805</v>
      </c>
      <c r="B4" s="103">
        <v>7.4705999999999995E-2</v>
      </c>
      <c r="C4" s="9"/>
      <c r="D4" s="107"/>
      <c r="E4" s="9"/>
      <c r="F4" s="113"/>
      <c r="G4" s="9"/>
      <c r="H4" s="9"/>
      <c r="I4" s="104"/>
    </row>
    <row r="5" spans="1:9" ht="15.75" thickBot="1" x14ac:dyDescent="0.3">
      <c r="A5" s="112" t="s">
        <v>806</v>
      </c>
      <c r="B5" s="103">
        <v>7.4713000000000002E-2</v>
      </c>
      <c r="C5" s="107"/>
      <c r="D5" s="9"/>
      <c r="E5" s="9"/>
      <c r="F5" s="113"/>
      <c r="G5" s="9"/>
      <c r="H5" s="9"/>
      <c r="I5" s="104"/>
    </row>
    <row r="6" spans="1:9" ht="15.75" thickBot="1" x14ac:dyDescent="0.3">
      <c r="A6" s="114" t="s">
        <v>807</v>
      </c>
      <c r="B6" s="115">
        <v>7.2716000000000003E-2</v>
      </c>
      <c r="C6" s="116"/>
      <c r="D6" s="116"/>
      <c r="E6" s="116"/>
      <c r="F6" s="117"/>
      <c r="G6" s="105"/>
      <c r="H6" s="105"/>
      <c r="I6" s="106"/>
    </row>
    <row r="7" spans="1:9" ht="15.75" thickBot="1" x14ac:dyDescent="0.3">
      <c r="A7" s="2" t="s">
        <v>808</v>
      </c>
      <c r="B7" s="1">
        <v>7.6225000000000001E-2</v>
      </c>
    </row>
    <row r="8" spans="1:9" ht="15.75" thickBot="1" x14ac:dyDescent="0.3">
      <c r="A8" s="2" t="s">
        <v>809</v>
      </c>
      <c r="B8" s="1">
        <v>35532.742210019998</v>
      </c>
      <c r="G8" s="107"/>
    </row>
    <row r="9" spans="1:9" ht="15.75" thickBot="1" x14ac:dyDescent="0.3">
      <c r="A9" s="2" t="s">
        <v>810</v>
      </c>
      <c r="B9" s="1">
        <v>1521104954.718538</v>
      </c>
      <c r="D9" s="107"/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PIKraken"/>
  <dimension ref="A1:F31"/>
  <sheetViews>
    <sheetView workbookViewId="0">
      <selection activeCell="B2" sqref="B2"/>
    </sheetView>
  </sheetViews>
  <sheetFormatPr baseColWidth="10" defaultRowHeight="15" x14ac:dyDescent="0.25"/>
  <cols>
    <col min="1" max="2" width="9.85546875" bestFit="1" customWidth="1"/>
  </cols>
  <sheetData>
    <row r="1" spans="1:6" x14ac:dyDescent="0.25">
      <c r="A1" s="47" t="s">
        <v>286</v>
      </c>
      <c r="B1" s="47" t="s">
        <v>812</v>
      </c>
    </row>
    <row r="2" spans="1:6" x14ac:dyDescent="0.25">
      <c r="A2" s="47" t="s">
        <v>932</v>
      </c>
      <c r="B2" s="47">
        <v>7.4719999999999995E-2</v>
      </c>
    </row>
    <row r="3" spans="1:6" x14ac:dyDescent="0.25">
      <c r="F3" s="9"/>
    </row>
    <row r="4" spans="1:6" x14ac:dyDescent="0.25">
      <c r="F4" s="9"/>
    </row>
    <row r="5" spans="1:6" x14ac:dyDescent="0.25">
      <c r="F5" s="23"/>
    </row>
    <row r="6" spans="1:6" ht="15.75" thickBot="1" x14ac:dyDescent="0.3">
      <c r="F6" s="23"/>
    </row>
    <row r="7" spans="1:6" x14ac:dyDescent="0.25">
      <c r="D7" s="253"/>
      <c r="F7" s="23"/>
    </row>
    <row r="8" spans="1:6" x14ac:dyDescent="0.25">
      <c r="D8" s="254"/>
      <c r="F8" s="23"/>
    </row>
    <row r="9" spans="1:6" ht="15.75" thickBot="1" x14ac:dyDescent="0.3">
      <c r="D9" s="254"/>
      <c r="F9" s="23"/>
    </row>
    <row r="10" spans="1:6" ht="15.75" thickBot="1" x14ac:dyDescent="0.3">
      <c r="D10" s="254"/>
      <c r="F10" s="252"/>
    </row>
    <row r="11" spans="1:6" x14ac:dyDescent="0.25">
      <c r="D11" s="254"/>
      <c r="F11" s="23"/>
    </row>
    <row r="12" spans="1:6" x14ac:dyDescent="0.25">
      <c r="D12" s="254"/>
      <c r="F12" s="23"/>
    </row>
    <row r="13" spans="1:6" x14ac:dyDescent="0.25">
      <c r="D13" s="254"/>
      <c r="F13" s="23"/>
    </row>
    <row r="14" spans="1:6" x14ac:dyDescent="0.25">
      <c r="D14" s="254"/>
      <c r="F14" s="23"/>
    </row>
    <row r="15" spans="1:6" ht="15.75" thickBot="1" x14ac:dyDescent="0.3">
      <c r="D15" s="255"/>
      <c r="F15" s="23"/>
    </row>
    <row r="16" spans="1:6" x14ac:dyDescent="0.25">
      <c r="F16" s="23"/>
    </row>
    <row r="17" spans="5:6" ht="15.75" thickBot="1" x14ac:dyDescent="0.3">
      <c r="F17" s="23"/>
    </row>
    <row r="18" spans="5:6" ht="15.75" thickBot="1" x14ac:dyDescent="0.3">
      <c r="E18" s="12"/>
      <c r="F18" s="23"/>
    </row>
    <row r="19" spans="5:6" x14ac:dyDescent="0.25">
      <c r="F19" s="23"/>
    </row>
    <row r="20" spans="5:6" x14ac:dyDescent="0.25">
      <c r="F20" s="23"/>
    </row>
    <row r="21" spans="5:6" x14ac:dyDescent="0.25">
      <c r="F21" s="23"/>
    </row>
    <row r="22" spans="5:6" x14ac:dyDescent="0.25">
      <c r="F22" s="23"/>
    </row>
    <row r="23" spans="5:6" x14ac:dyDescent="0.25">
      <c r="F23" s="23"/>
    </row>
    <row r="24" spans="5:6" x14ac:dyDescent="0.25">
      <c r="F24" s="23"/>
    </row>
    <row r="25" spans="5:6" x14ac:dyDescent="0.25">
      <c r="F25" s="23"/>
    </row>
    <row r="26" spans="5:6" x14ac:dyDescent="0.25">
      <c r="F26" s="23"/>
    </row>
    <row r="27" spans="5:6" x14ac:dyDescent="0.25">
      <c r="F27" s="23"/>
    </row>
    <row r="28" spans="5:6" x14ac:dyDescent="0.25">
      <c r="F28" s="23"/>
    </row>
    <row r="29" spans="5:6" x14ac:dyDescent="0.25">
      <c r="F29" s="23"/>
    </row>
    <row r="30" spans="5:6" x14ac:dyDescent="0.25">
      <c r="F30" s="23"/>
    </row>
    <row r="31" spans="5:6" ht="15.75" thickBot="1" x14ac:dyDescent="0.3">
      <c r="F31" s="28"/>
    </row>
  </sheetData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PIHitbtc"/>
  <dimension ref="A1:O12"/>
  <sheetViews>
    <sheetView workbookViewId="0">
      <selection sqref="A1:B9"/>
    </sheetView>
  </sheetViews>
  <sheetFormatPr baseColWidth="10" defaultRowHeight="15" x14ac:dyDescent="0.25"/>
  <cols>
    <col min="1" max="1" width="14" bestFit="1" customWidth="1"/>
    <col min="2" max="2" width="12" bestFit="1" customWidth="1"/>
  </cols>
  <sheetData>
    <row r="1" spans="1:15" ht="15.75" thickBot="1" x14ac:dyDescent="0.3">
      <c r="A1" s="47" t="s">
        <v>286</v>
      </c>
      <c r="B1" s="47" t="s">
        <v>802</v>
      </c>
    </row>
    <row r="2" spans="1:15" ht="15.75" thickBot="1" x14ac:dyDescent="0.3">
      <c r="A2" s="160" t="s">
        <v>805</v>
      </c>
      <c r="B2" s="161">
        <v>7.4834999999999999E-2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11"/>
    </row>
    <row r="3" spans="1:15" x14ac:dyDescent="0.25">
      <c r="A3" s="47" t="s">
        <v>804</v>
      </c>
      <c r="B3" s="47">
        <v>7.4811000000000002E-2</v>
      </c>
    </row>
    <row r="4" spans="1:15" x14ac:dyDescent="0.25">
      <c r="A4" s="47" t="s">
        <v>813</v>
      </c>
      <c r="B4" s="47">
        <v>7.4810000000000001E-2</v>
      </c>
    </row>
    <row r="5" spans="1:15" x14ac:dyDescent="0.25">
      <c r="A5" s="47" t="s">
        <v>807</v>
      </c>
      <c r="B5" s="47">
        <v>7.3242000000000002E-2</v>
      </c>
    </row>
    <row r="6" spans="1:15" x14ac:dyDescent="0.25">
      <c r="A6" s="47" t="s">
        <v>808</v>
      </c>
      <c r="B6" s="47">
        <v>7.6294000000000001E-2</v>
      </c>
    </row>
    <row r="7" spans="1:15" x14ac:dyDescent="0.25">
      <c r="A7" s="47" t="s">
        <v>814</v>
      </c>
      <c r="B7" s="47">
        <v>7.5843999999999995E-2</v>
      </c>
    </row>
    <row r="8" spans="1:15" x14ac:dyDescent="0.25">
      <c r="A8" s="47" t="s">
        <v>809</v>
      </c>
      <c r="B8" s="47">
        <v>42761.688000000002</v>
      </c>
    </row>
    <row r="9" spans="1:15" x14ac:dyDescent="0.25">
      <c r="A9" s="47" t="s">
        <v>815</v>
      </c>
      <c r="B9" s="47">
        <v>3190.7811940430001</v>
      </c>
    </row>
    <row r="11" spans="1:15" ht="15.75" thickBot="1" x14ac:dyDescent="0.3"/>
    <row r="12" spans="1:15" ht="15.75" thickBot="1" x14ac:dyDescent="0.3">
      <c r="H12" s="159"/>
    </row>
  </sheetData>
  <pageMargins left="0.7" right="0.7" top="0.78740157499999996" bottom="0.78740157499999996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CSVImport"/>
  <dimension ref="A1:AQ113"/>
  <sheetViews>
    <sheetView workbookViewId="0">
      <selection activeCell="J1" sqref="J1:U6"/>
    </sheetView>
  </sheetViews>
  <sheetFormatPr baseColWidth="10" defaultRowHeight="15" x14ac:dyDescent="0.25"/>
  <cols>
    <col min="1" max="1" width="24" customWidth="1"/>
    <col min="9" max="9" width="38.42578125" customWidth="1"/>
    <col min="10" max="10" width="23.5703125" customWidth="1"/>
    <col min="11" max="11" width="20.28515625" customWidth="1"/>
  </cols>
  <sheetData>
    <row r="1" spans="1:43" x14ac:dyDescent="0.25">
      <c r="A1" t="s">
        <v>1</v>
      </c>
      <c r="B1">
        <v>0.5</v>
      </c>
      <c r="C1">
        <v>1</v>
      </c>
      <c r="D1" t="s">
        <v>1023</v>
      </c>
      <c r="E1">
        <v>0.5</v>
      </c>
      <c r="F1" t="s">
        <v>1010</v>
      </c>
      <c r="G1">
        <v>4217.13</v>
      </c>
      <c r="H1" t="s">
        <v>4456</v>
      </c>
      <c r="J1">
        <v>1</v>
      </c>
      <c r="K1" t="s">
        <v>1</v>
      </c>
      <c r="L1" t="s">
        <v>1010</v>
      </c>
      <c r="M1" t="s">
        <v>4456</v>
      </c>
      <c r="N1" t="s">
        <v>2529</v>
      </c>
      <c r="O1" t="s">
        <v>1023</v>
      </c>
      <c r="P1">
        <v>0.999</v>
      </c>
      <c r="Q1">
        <v>0.999</v>
      </c>
      <c r="R1">
        <v>8425.82</v>
      </c>
      <c r="U1">
        <v>8.43</v>
      </c>
      <c r="V1" t="s">
        <v>1023</v>
      </c>
      <c r="W1" t="s">
        <v>1</v>
      </c>
      <c r="X1">
        <v>0.5</v>
      </c>
      <c r="Y1" t="s">
        <v>4456</v>
      </c>
      <c r="Z1">
        <v>4</v>
      </c>
      <c r="AB1" t="s">
        <v>1023</v>
      </c>
      <c r="AC1" t="s">
        <v>1</v>
      </c>
      <c r="AD1" t="s">
        <v>4456</v>
      </c>
      <c r="AH1" t="s">
        <v>1</v>
      </c>
      <c r="AI1">
        <v>0.5</v>
      </c>
      <c r="AJ1">
        <v>1</v>
      </c>
      <c r="AK1" t="s">
        <v>1023</v>
      </c>
      <c r="AL1">
        <v>0.5</v>
      </c>
      <c r="AM1" t="s">
        <v>1010</v>
      </c>
      <c r="AN1">
        <v>4217.13</v>
      </c>
      <c r="AO1" t="s">
        <v>4456</v>
      </c>
      <c r="AP1">
        <v>1E-3</v>
      </c>
      <c r="AQ1">
        <v>8.43</v>
      </c>
    </row>
    <row r="2" spans="1:43" x14ac:dyDescent="0.25">
      <c r="A2" t="s">
        <v>1</v>
      </c>
      <c r="B2">
        <v>0.498</v>
      </c>
      <c r="C2">
        <v>1</v>
      </c>
      <c r="D2" t="s">
        <v>1023</v>
      </c>
      <c r="E2">
        <v>0.498</v>
      </c>
      <c r="F2" t="s">
        <v>1010</v>
      </c>
      <c r="G2">
        <v>4199.9799999999996</v>
      </c>
      <c r="H2" t="s">
        <v>4456</v>
      </c>
      <c r="J2">
        <v>2</v>
      </c>
      <c r="K2" t="s">
        <v>1</v>
      </c>
      <c r="L2" t="s">
        <v>2531</v>
      </c>
      <c r="M2" t="s">
        <v>4456</v>
      </c>
      <c r="N2">
        <v>1</v>
      </c>
      <c r="O2" t="s">
        <v>1023</v>
      </c>
      <c r="P2">
        <v>0.498</v>
      </c>
      <c r="Q2">
        <v>0.498</v>
      </c>
      <c r="R2">
        <v>4199.9799999999996</v>
      </c>
      <c r="U2">
        <v>8.7100000000000009</v>
      </c>
      <c r="V2" t="s">
        <v>1023</v>
      </c>
      <c r="W2" t="s">
        <v>1</v>
      </c>
      <c r="X2">
        <v>0.498</v>
      </c>
      <c r="Y2" t="s">
        <v>4456</v>
      </c>
      <c r="Z2">
        <v>5</v>
      </c>
      <c r="AB2" t="s">
        <v>1023</v>
      </c>
      <c r="AC2" t="s">
        <v>1</v>
      </c>
      <c r="AD2" t="s">
        <v>4456</v>
      </c>
      <c r="AH2" t="s">
        <v>1</v>
      </c>
      <c r="AI2">
        <v>0.498</v>
      </c>
      <c r="AJ2">
        <v>1</v>
      </c>
      <c r="AK2" t="s">
        <v>1023</v>
      </c>
      <c r="AL2">
        <v>0.498</v>
      </c>
      <c r="AM2" t="s">
        <v>1010</v>
      </c>
      <c r="AN2">
        <v>4199.9799999999996</v>
      </c>
      <c r="AO2" t="s">
        <v>4456</v>
      </c>
      <c r="AP2">
        <v>1E-3</v>
      </c>
      <c r="AQ2">
        <v>8.7100000000000009</v>
      </c>
    </row>
    <row r="4" spans="1:43" x14ac:dyDescent="0.25">
      <c r="S4" t="s">
        <v>2530</v>
      </c>
      <c r="T4">
        <v>-17.14</v>
      </c>
    </row>
    <row r="29" spans="1:8" x14ac:dyDescent="0.25">
      <c r="A29" s="139"/>
      <c r="H29" s="140"/>
    </row>
    <row r="30" spans="1:8" x14ac:dyDescent="0.25">
      <c r="A30" s="139"/>
      <c r="H30" s="140"/>
    </row>
    <row r="31" spans="1:8" x14ac:dyDescent="0.25">
      <c r="A31" s="139"/>
      <c r="H31" s="140"/>
    </row>
    <row r="32" spans="1:8" x14ac:dyDescent="0.25">
      <c r="A32" s="139"/>
      <c r="H32" s="140"/>
    </row>
    <row r="33" spans="1:8" x14ac:dyDescent="0.25">
      <c r="A33" s="139"/>
      <c r="H33" s="140"/>
    </row>
    <row r="34" spans="1:8" x14ac:dyDescent="0.25">
      <c r="A34" s="139"/>
      <c r="H34" s="140"/>
    </row>
    <row r="35" spans="1:8" x14ac:dyDescent="0.25">
      <c r="A35" s="139"/>
      <c r="H35" s="140"/>
    </row>
    <row r="36" spans="1:8" x14ac:dyDescent="0.25">
      <c r="A36" s="139"/>
      <c r="H36" s="140"/>
    </row>
    <row r="37" spans="1:8" x14ac:dyDescent="0.25">
      <c r="A37" s="139"/>
      <c r="H37" s="140"/>
    </row>
    <row r="38" spans="1:8" x14ac:dyDescent="0.25">
      <c r="A38" s="139"/>
      <c r="H38" s="140"/>
    </row>
    <row r="39" spans="1:8" x14ac:dyDescent="0.25">
      <c r="A39" s="139"/>
      <c r="H39" s="140"/>
    </row>
    <row r="40" spans="1:8" x14ac:dyDescent="0.25">
      <c r="A40" s="139"/>
      <c r="H40" s="140"/>
    </row>
    <row r="41" spans="1:8" x14ac:dyDescent="0.25">
      <c r="A41" s="139"/>
      <c r="H41" s="140"/>
    </row>
    <row r="42" spans="1:8" x14ac:dyDescent="0.25">
      <c r="A42" s="139"/>
      <c r="H42" s="140"/>
    </row>
    <row r="43" spans="1:8" x14ac:dyDescent="0.25">
      <c r="A43" s="139"/>
      <c r="H43" s="140"/>
    </row>
    <row r="44" spans="1:8" x14ac:dyDescent="0.25">
      <c r="A44" s="139"/>
      <c r="H44" s="140"/>
    </row>
    <row r="45" spans="1:8" x14ac:dyDescent="0.25">
      <c r="A45" s="139"/>
      <c r="H45" s="140"/>
    </row>
    <row r="46" spans="1:8" x14ac:dyDescent="0.25">
      <c r="A46" s="139"/>
      <c r="H46" s="140"/>
    </row>
    <row r="47" spans="1:8" x14ac:dyDescent="0.25">
      <c r="A47" s="139"/>
      <c r="H47" s="140"/>
    </row>
    <row r="48" spans="1:8" x14ac:dyDescent="0.25">
      <c r="A48" s="139"/>
      <c r="H48" s="140"/>
    </row>
    <row r="49" spans="1:8" x14ac:dyDescent="0.25">
      <c r="A49" s="139"/>
      <c r="H49" s="140"/>
    </row>
    <row r="50" spans="1:8" x14ac:dyDescent="0.25">
      <c r="A50" s="139"/>
      <c r="H50" s="140"/>
    </row>
    <row r="51" spans="1:8" x14ac:dyDescent="0.25">
      <c r="A51" s="139"/>
      <c r="H51" s="140"/>
    </row>
    <row r="52" spans="1:8" x14ac:dyDescent="0.25">
      <c r="A52" s="139"/>
      <c r="H52" s="140"/>
    </row>
    <row r="53" spans="1:8" x14ac:dyDescent="0.25">
      <c r="A53" s="139"/>
      <c r="H53" s="140"/>
    </row>
    <row r="54" spans="1:8" x14ac:dyDescent="0.25">
      <c r="A54" s="139"/>
      <c r="H54" s="140"/>
    </row>
    <row r="55" spans="1:8" x14ac:dyDescent="0.25">
      <c r="A55" s="139"/>
      <c r="H55" s="140"/>
    </row>
    <row r="56" spans="1:8" x14ac:dyDescent="0.25">
      <c r="A56" s="139"/>
      <c r="H56" s="140"/>
    </row>
    <row r="57" spans="1:8" x14ac:dyDescent="0.25">
      <c r="A57" s="139"/>
      <c r="H57" s="140"/>
    </row>
    <row r="58" spans="1:8" x14ac:dyDescent="0.25">
      <c r="A58" s="139"/>
      <c r="H58" s="140"/>
    </row>
    <row r="59" spans="1:8" x14ac:dyDescent="0.25">
      <c r="A59" s="139"/>
      <c r="H59" s="140"/>
    </row>
    <row r="60" spans="1:8" x14ac:dyDescent="0.25">
      <c r="A60" s="139"/>
      <c r="H60" s="140"/>
    </row>
    <row r="61" spans="1:8" x14ac:dyDescent="0.25">
      <c r="A61" s="139"/>
      <c r="H61" s="140"/>
    </row>
    <row r="62" spans="1:8" x14ac:dyDescent="0.25">
      <c r="A62" s="139"/>
      <c r="H62" s="140"/>
    </row>
    <row r="63" spans="1:8" x14ac:dyDescent="0.25">
      <c r="A63" s="139"/>
      <c r="H63" s="140"/>
    </row>
    <row r="64" spans="1:8" x14ac:dyDescent="0.25">
      <c r="A64" s="139"/>
      <c r="H64" s="140"/>
    </row>
    <row r="65" spans="1:8" x14ac:dyDescent="0.25">
      <c r="A65" s="139"/>
      <c r="H65" s="140"/>
    </row>
    <row r="66" spans="1:8" x14ac:dyDescent="0.25">
      <c r="A66" s="139"/>
      <c r="H66" s="140"/>
    </row>
    <row r="67" spans="1:8" x14ac:dyDescent="0.25">
      <c r="A67" s="139"/>
      <c r="H67" s="140"/>
    </row>
    <row r="68" spans="1:8" x14ac:dyDescent="0.25">
      <c r="A68" s="139"/>
      <c r="H68" s="140"/>
    </row>
    <row r="69" spans="1:8" x14ac:dyDescent="0.25">
      <c r="A69" s="139"/>
      <c r="H69" s="140"/>
    </row>
    <row r="70" spans="1:8" x14ac:dyDescent="0.25">
      <c r="A70" s="139"/>
      <c r="H70" s="140"/>
    </row>
    <row r="71" spans="1:8" x14ac:dyDescent="0.25">
      <c r="A71" s="139"/>
      <c r="H71" s="140"/>
    </row>
    <row r="72" spans="1:8" x14ac:dyDescent="0.25">
      <c r="A72" s="139"/>
      <c r="H72" s="140"/>
    </row>
    <row r="73" spans="1:8" x14ac:dyDescent="0.25">
      <c r="A73" s="139"/>
      <c r="H73" s="140"/>
    </row>
    <row r="74" spans="1:8" x14ac:dyDescent="0.25">
      <c r="A74" s="139"/>
      <c r="H74" s="140"/>
    </row>
    <row r="75" spans="1:8" x14ac:dyDescent="0.25">
      <c r="A75" s="139"/>
      <c r="H75" s="140"/>
    </row>
    <row r="76" spans="1:8" x14ac:dyDescent="0.25">
      <c r="A76" s="139"/>
      <c r="H76" s="140"/>
    </row>
    <row r="77" spans="1:8" x14ac:dyDescent="0.25">
      <c r="A77" s="139"/>
      <c r="H77" s="140"/>
    </row>
    <row r="78" spans="1:8" x14ac:dyDescent="0.25">
      <c r="A78" s="139"/>
      <c r="H78" s="140"/>
    </row>
    <row r="79" spans="1:8" x14ac:dyDescent="0.25">
      <c r="A79" s="139"/>
      <c r="H79" s="140"/>
    </row>
    <row r="80" spans="1:8" x14ac:dyDescent="0.25">
      <c r="A80" s="139"/>
      <c r="H80" s="140"/>
    </row>
    <row r="81" spans="1:8" x14ac:dyDescent="0.25">
      <c r="A81" s="139"/>
      <c r="H81" s="140"/>
    </row>
    <row r="82" spans="1:8" x14ac:dyDescent="0.25">
      <c r="A82" s="139"/>
      <c r="H82" s="140"/>
    </row>
    <row r="83" spans="1:8" x14ac:dyDescent="0.25">
      <c r="A83" s="139"/>
      <c r="H83" s="140"/>
    </row>
    <row r="84" spans="1:8" x14ac:dyDescent="0.25">
      <c r="A84" s="139"/>
      <c r="H84" s="140"/>
    </row>
    <row r="85" spans="1:8" x14ac:dyDescent="0.25">
      <c r="A85" s="139"/>
      <c r="H85" s="140"/>
    </row>
    <row r="86" spans="1:8" x14ac:dyDescent="0.25">
      <c r="A86" s="139"/>
      <c r="H86" s="140"/>
    </row>
    <row r="87" spans="1:8" x14ac:dyDescent="0.25">
      <c r="A87" s="139"/>
      <c r="H87" s="140"/>
    </row>
    <row r="88" spans="1:8" x14ac:dyDescent="0.25">
      <c r="A88" s="139"/>
      <c r="H88" s="140"/>
    </row>
    <row r="89" spans="1:8" x14ac:dyDescent="0.25">
      <c r="A89" s="139"/>
      <c r="H89" s="140"/>
    </row>
    <row r="90" spans="1:8" x14ac:dyDescent="0.25">
      <c r="A90" s="139"/>
      <c r="H90" s="140"/>
    </row>
    <row r="91" spans="1:8" x14ac:dyDescent="0.25">
      <c r="A91" s="139"/>
      <c r="H91" s="140"/>
    </row>
    <row r="92" spans="1:8" x14ac:dyDescent="0.25">
      <c r="A92" s="139"/>
      <c r="H92" s="140"/>
    </row>
    <row r="93" spans="1:8" x14ac:dyDescent="0.25">
      <c r="A93" s="139"/>
      <c r="H93" s="140"/>
    </row>
    <row r="94" spans="1:8" x14ac:dyDescent="0.25">
      <c r="A94" s="139"/>
      <c r="H94" s="140"/>
    </row>
    <row r="95" spans="1:8" x14ac:dyDescent="0.25">
      <c r="A95" s="139"/>
      <c r="H95" s="140"/>
    </row>
    <row r="96" spans="1:8" x14ac:dyDescent="0.25">
      <c r="A96" s="139"/>
      <c r="H96" s="140"/>
    </row>
    <row r="97" spans="1:8" x14ac:dyDescent="0.25">
      <c r="A97" s="139"/>
      <c r="H97" s="140"/>
    </row>
    <row r="98" spans="1:8" x14ac:dyDescent="0.25">
      <c r="A98" s="139"/>
      <c r="H98" s="140"/>
    </row>
    <row r="99" spans="1:8" x14ac:dyDescent="0.25">
      <c r="A99" s="139"/>
      <c r="H99" s="140"/>
    </row>
    <row r="100" spans="1:8" x14ac:dyDescent="0.25">
      <c r="A100" s="139"/>
      <c r="H100" s="140"/>
    </row>
    <row r="101" spans="1:8" x14ac:dyDescent="0.25">
      <c r="A101" s="139"/>
      <c r="H101" s="140"/>
    </row>
    <row r="102" spans="1:8" x14ac:dyDescent="0.25">
      <c r="A102" s="139"/>
      <c r="H102" s="140"/>
    </row>
    <row r="103" spans="1:8" x14ac:dyDescent="0.25">
      <c r="A103" s="139"/>
      <c r="H103" s="140"/>
    </row>
    <row r="104" spans="1:8" x14ac:dyDescent="0.25">
      <c r="A104" s="139"/>
      <c r="H104" s="140"/>
    </row>
    <row r="105" spans="1:8" x14ac:dyDescent="0.25">
      <c r="A105" s="139"/>
      <c r="H105" s="140"/>
    </row>
    <row r="106" spans="1:8" x14ac:dyDescent="0.25">
      <c r="A106" s="139"/>
      <c r="H106" s="140"/>
    </row>
    <row r="107" spans="1:8" x14ac:dyDescent="0.25">
      <c r="A107" s="139"/>
      <c r="H107" s="140"/>
    </row>
    <row r="108" spans="1:8" x14ac:dyDescent="0.25">
      <c r="A108" s="139"/>
      <c r="H108" s="140"/>
    </row>
    <row r="109" spans="1:8" x14ac:dyDescent="0.25">
      <c r="A109" s="139"/>
      <c r="H109" s="140"/>
    </row>
    <row r="110" spans="1:8" x14ac:dyDescent="0.25">
      <c r="A110" s="139"/>
      <c r="H110" s="140"/>
    </row>
    <row r="111" spans="1:8" x14ac:dyDescent="0.25">
      <c r="A111" s="139"/>
      <c r="H111" s="140"/>
    </row>
    <row r="112" spans="1:8" x14ac:dyDescent="0.25">
      <c r="A112" s="139"/>
      <c r="H112" s="140"/>
    </row>
    <row r="113" spans="1:8" x14ac:dyDescent="0.25">
      <c r="A113" s="139"/>
      <c r="H113" s="140"/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SVExport"/>
  <dimension ref="A1:AR45"/>
  <sheetViews>
    <sheetView topLeftCell="W1" workbookViewId="0">
      <selection activeCell="Z4" sqref="Z4:AR4"/>
    </sheetView>
  </sheetViews>
  <sheetFormatPr baseColWidth="10" defaultRowHeight="15" x14ac:dyDescent="0.25"/>
  <sheetData>
    <row r="1" spans="1:44" ht="15.75" thickBot="1" x14ac:dyDescent="0.3">
      <c r="A1" s="175"/>
      <c r="B1" s="176"/>
      <c r="C1" s="176"/>
      <c r="D1" s="176"/>
      <c r="E1" s="176"/>
      <c r="F1" s="176"/>
      <c r="G1" s="176"/>
      <c r="H1" s="176"/>
      <c r="V1" s="12" t="s">
        <v>859</v>
      </c>
      <c r="W1" s="55" t="s">
        <v>966</v>
      </c>
      <c r="X1" s="55" t="s">
        <v>187</v>
      </c>
      <c r="Y1" s="193" t="s">
        <v>884</v>
      </c>
      <c r="Z1" s="55" t="s">
        <v>1018</v>
      </c>
      <c r="AA1" s="55"/>
      <c r="AB1" s="55" t="s">
        <v>859</v>
      </c>
      <c r="AC1" s="55" t="s">
        <v>966</v>
      </c>
      <c r="AD1" s="193" t="s">
        <v>884</v>
      </c>
      <c r="AF1" s="62" t="s">
        <v>1042</v>
      </c>
      <c r="AH1" s="175" t="s">
        <v>1</v>
      </c>
      <c r="AI1" s="176">
        <v>0.999</v>
      </c>
      <c r="AJ1" s="176"/>
      <c r="AK1" s="176" t="s">
        <v>1023</v>
      </c>
      <c r="AL1" s="176"/>
      <c r="AM1" s="302" t="s">
        <v>1010</v>
      </c>
      <c r="AN1" s="176">
        <v>6428.28</v>
      </c>
      <c r="AO1" s="176" t="s">
        <v>4654</v>
      </c>
      <c r="AP1" s="176">
        <v>1E-3</v>
      </c>
      <c r="AQ1" s="176"/>
      <c r="AR1" s="176"/>
    </row>
    <row r="2" spans="1:44" x14ac:dyDescent="0.25">
      <c r="A2" s="182"/>
      <c r="B2" s="173"/>
      <c r="C2" s="173"/>
      <c r="D2" s="173"/>
      <c r="E2" s="173"/>
      <c r="F2" s="184"/>
      <c r="G2" s="173"/>
      <c r="H2" s="173"/>
      <c r="Z2">
        <v>4</v>
      </c>
      <c r="AH2" s="182"/>
      <c r="AI2" s="173"/>
      <c r="AJ2" s="173"/>
      <c r="AK2" s="173"/>
      <c r="AL2" s="173"/>
      <c r="AM2" s="184"/>
      <c r="AN2" s="173"/>
      <c r="AO2" s="173"/>
      <c r="AP2" s="173"/>
      <c r="AQ2" s="295"/>
      <c r="AR2" s="296"/>
    </row>
    <row r="3" spans="1:44" x14ac:dyDescent="0.25">
      <c r="A3" s="182"/>
      <c r="B3" s="173"/>
      <c r="C3" s="173"/>
      <c r="D3" s="173"/>
      <c r="E3" s="173"/>
      <c r="F3" s="301"/>
      <c r="G3" s="173"/>
      <c r="H3" s="173"/>
      <c r="AH3" s="182"/>
      <c r="AI3" s="173"/>
      <c r="AJ3" s="173"/>
      <c r="AK3" s="173"/>
      <c r="AL3" s="173"/>
      <c r="AM3" s="301"/>
      <c r="AN3" s="173"/>
      <c r="AO3" s="173"/>
      <c r="AP3" s="173"/>
      <c r="AQ3" s="295"/>
      <c r="AR3" s="296"/>
    </row>
    <row r="4" spans="1:44" x14ac:dyDescent="0.25">
      <c r="A4" s="182"/>
      <c r="B4" s="173"/>
      <c r="C4" s="173"/>
      <c r="D4" s="173"/>
      <c r="E4" s="173"/>
      <c r="F4" s="173"/>
      <c r="G4" s="173"/>
      <c r="H4" s="173"/>
      <c r="AH4" s="182"/>
      <c r="AI4" s="173"/>
      <c r="AJ4" s="173"/>
      <c r="AK4" s="173"/>
      <c r="AL4" s="173"/>
      <c r="AM4" s="173"/>
      <c r="AN4" s="173"/>
      <c r="AO4" s="173"/>
    </row>
    <row r="5" spans="1:44" x14ac:dyDescent="0.25">
      <c r="A5" s="189"/>
      <c r="B5" s="189"/>
      <c r="C5" s="189"/>
      <c r="D5" s="189"/>
      <c r="E5" s="189"/>
      <c r="F5" s="173"/>
      <c r="G5" s="189"/>
      <c r="H5" s="189"/>
      <c r="AH5" s="182"/>
      <c r="AI5" s="173"/>
      <c r="AJ5" s="173"/>
      <c r="AK5" s="173"/>
      <c r="AL5" s="173"/>
      <c r="AM5" s="173"/>
      <c r="AN5" s="173"/>
      <c r="AO5" s="173"/>
    </row>
    <row r="6" spans="1:44" x14ac:dyDescent="0.25">
      <c r="A6" s="182"/>
      <c r="B6" s="173"/>
      <c r="C6" s="173"/>
      <c r="D6" s="173"/>
      <c r="E6" s="173"/>
      <c r="F6" s="173"/>
      <c r="G6" s="173"/>
      <c r="H6" s="173"/>
      <c r="AH6" s="182"/>
      <c r="AI6" s="173"/>
      <c r="AJ6" s="173"/>
      <c r="AK6" s="173"/>
      <c r="AL6" s="173"/>
      <c r="AM6" s="173"/>
      <c r="AN6" s="173"/>
      <c r="AO6" s="173"/>
    </row>
    <row r="7" spans="1:44" x14ac:dyDescent="0.25">
      <c r="A7" s="182"/>
      <c r="B7" s="173"/>
      <c r="C7" s="173"/>
      <c r="D7" s="173"/>
      <c r="E7" s="173"/>
      <c r="F7" s="173"/>
      <c r="G7" s="173"/>
      <c r="H7" s="173"/>
      <c r="AH7" s="182"/>
      <c r="AI7" s="173"/>
      <c r="AJ7" s="173"/>
      <c r="AK7" s="173"/>
      <c r="AL7" s="173"/>
      <c r="AM7" s="173"/>
      <c r="AN7" s="173"/>
      <c r="AO7" s="173"/>
    </row>
    <row r="8" spans="1:44" x14ac:dyDescent="0.25">
      <c r="A8" s="182"/>
      <c r="B8" s="173"/>
      <c r="C8" s="173"/>
      <c r="D8" s="173"/>
      <c r="E8" s="173"/>
      <c r="F8" s="173"/>
      <c r="G8" s="173"/>
      <c r="H8" s="173"/>
      <c r="AH8" s="182"/>
      <c r="AI8" s="173"/>
      <c r="AJ8" s="173"/>
      <c r="AK8" s="173"/>
      <c r="AL8" s="173"/>
      <c r="AM8" s="173"/>
      <c r="AN8" s="173"/>
      <c r="AO8" s="173"/>
    </row>
    <row r="9" spans="1:44" x14ac:dyDescent="0.25">
      <c r="A9" s="182"/>
      <c r="B9" s="173"/>
      <c r="C9" s="173"/>
      <c r="D9" s="173"/>
      <c r="E9" s="173"/>
      <c r="F9" s="173"/>
      <c r="G9" s="173"/>
      <c r="H9" s="173"/>
      <c r="AH9" s="182"/>
      <c r="AI9" s="173"/>
      <c r="AJ9" s="173"/>
      <c r="AK9" s="173"/>
      <c r="AL9" s="173"/>
      <c r="AM9" s="173"/>
      <c r="AN9" s="173"/>
      <c r="AO9" s="173"/>
    </row>
    <row r="10" spans="1:44" x14ac:dyDescent="0.25">
      <c r="A10" s="182"/>
      <c r="B10" s="173"/>
      <c r="C10" s="173"/>
      <c r="D10" s="173"/>
      <c r="E10" s="173"/>
      <c r="F10" s="173"/>
      <c r="G10" s="173"/>
      <c r="H10" s="173"/>
      <c r="AH10" s="182"/>
      <c r="AI10" s="173"/>
      <c r="AJ10" s="173"/>
      <c r="AK10" s="173"/>
      <c r="AL10" s="173"/>
      <c r="AM10" s="173"/>
      <c r="AN10" s="173"/>
      <c r="AO10" s="173"/>
    </row>
    <row r="11" spans="1:44" x14ac:dyDescent="0.25">
      <c r="A11" s="182"/>
      <c r="B11" s="173"/>
      <c r="C11" s="173"/>
      <c r="D11" s="173"/>
      <c r="E11" s="173"/>
      <c r="F11" s="173"/>
      <c r="G11" s="173"/>
      <c r="H11" s="173"/>
      <c r="AH11" s="182"/>
      <c r="AI11" s="173"/>
      <c r="AJ11" s="173"/>
      <c r="AK11" s="173"/>
      <c r="AL11" s="173"/>
      <c r="AM11" s="173"/>
      <c r="AN11" s="173"/>
      <c r="AO11" s="173"/>
    </row>
    <row r="12" spans="1:44" x14ac:dyDescent="0.25">
      <c r="A12" s="182"/>
      <c r="B12" s="173"/>
      <c r="C12" s="173"/>
      <c r="D12" s="173"/>
      <c r="E12" s="173"/>
      <c r="F12" s="173"/>
      <c r="G12" s="173"/>
      <c r="H12" s="173"/>
      <c r="AH12" s="182"/>
      <c r="AI12" s="173"/>
      <c r="AJ12" s="173"/>
      <c r="AK12" s="173"/>
      <c r="AL12" s="173"/>
      <c r="AM12" s="173"/>
      <c r="AN12" s="173"/>
      <c r="AO12" s="173"/>
    </row>
    <row r="13" spans="1:44" x14ac:dyDescent="0.25">
      <c r="A13" s="182"/>
      <c r="B13" s="173"/>
      <c r="C13" s="173"/>
      <c r="D13" s="173"/>
      <c r="E13" s="173"/>
      <c r="F13" s="173"/>
      <c r="G13" s="173"/>
      <c r="H13" s="173"/>
      <c r="AH13" s="182"/>
      <c r="AI13" s="173"/>
      <c r="AJ13" s="173"/>
      <c r="AK13" s="173"/>
      <c r="AL13" s="173"/>
      <c r="AM13" s="173"/>
      <c r="AN13" s="173"/>
      <c r="AO13" s="173"/>
    </row>
    <row r="14" spans="1:44" x14ac:dyDescent="0.25">
      <c r="A14" s="182"/>
      <c r="B14" s="173"/>
      <c r="C14" s="173"/>
      <c r="D14" s="173"/>
      <c r="E14" s="173"/>
      <c r="F14" s="173"/>
      <c r="G14" s="173"/>
      <c r="H14" s="173"/>
      <c r="AH14" s="182"/>
      <c r="AI14" s="173"/>
      <c r="AJ14" s="173"/>
      <c r="AK14" s="173"/>
      <c r="AL14" s="173"/>
      <c r="AM14" s="173"/>
      <c r="AN14" s="173"/>
      <c r="AO14" s="173"/>
    </row>
    <row r="15" spans="1:44" x14ac:dyDescent="0.25">
      <c r="A15" s="182"/>
      <c r="B15" s="173"/>
      <c r="C15" s="173"/>
      <c r="D15" s="173"/>
      <c r="E15" s="173"/>
      <c r="F15" s="173"/>
      <c r="G15" s="173"/>
      <c r="H15" s="173"/>
      <c r="AH15" s="182"/>
      <c r="AI15" s="173"/>
      <c r="AJ15" s="173"/>
      <c r="AK15" s="173"/>
      <c r="AL15" s="173"/>
      <c r="AM15" s="173"/>
      <c r="AN15" s="173"/>
      <c r="AO15" s="173"/>
    </row>
    <row r="16" spans="1:44" x14ac:dyDescent="0.25">
      <c r="S16" s="195"/>
      <c r="AH16" s="182"/>
      <c r="AI16" s="173"/>
      <c r="AJ16" s="173"/>
      <c r="AK16" s="173"/>
      <c r="AL16" s="173"/>
      <c r="AM16" s="173"/>
      <c r="AN16" s="173"/>
      <c r="AO16" s="173"/>
    </row>
    <row r="17" spans="10:41" x14ac:dyDescent="0.25">
      <c r="S17" s="195"/>
      <c r="AH17" s="182"/>
      <c r="AI17" s="173"/>
      <c r="AJ17" s="173"/>
      <c r="AK17" s="173"/>
      <c r="AL17" s="173"/>
      <c r="AM17" s="173"/>
      <c r="AN17" s="173"/>
      <c r="AO17" s="173"/>
    </row>
    <row r="18" spans="10:41" x14ac:dyDescent="0.25">
      <c r="S18" s="195"/>
      <c r="AH18" s="182"/>
      <c r="AI18" s="173"/>
      <c r="AJ18" s="173"/>
      <c r="AK18" s="173"/>
      <c r="AL18" s="173"/>
      <c r="AM18" s="173"/>
      <c r="AN18" s="173"/>
      <c r="AO18" s="173"/>
    </row>
    <row r="19" spans="10:41" x14ac:dyDescent="0.25">
      <c r="S19" s="195"/>
      <c r="AH19" s="182"/>
      <c r="AI19" s="173"/>
      <c r="AJ19" s="173"/>
      <c r="AK19" s="173"/>
      <c r="AL19" s="173"/>
      <c r="AM19" s="173"/>
      <c r="AN19" s="173"/>
      <c r="AO19" s="173"/>
    </row>
    <row r="20" spans="10:41" x14ac:dyDescent="0.25">
      <c r="S20" s="195"/>
      <c r="AH20" s="182"/>
      <c r="AI20" s="173"/>
      <c r="AJ20" s="173"/>
      <c r="AK20" s="173"/>
      <c r="AL20" s="173"/>
      <c r="AM20" s="173"/>
      <c r="AN20" s="173"/>
      <c r="AO20" s="173"/>
    </row>
    <row r="21" spans="10:41" x14ac:dyDescent="0.25">
      <c r="S21" s="195"/>
      <c r="AH21" s="182"/>
      <c r="AI21" s="173"/>
      <c r="AJ21" s="173"/>
      <c r="AK21" s="173"/>
      <c r="AL21" s="173"/>
      <c r="AM21" s="173"/>
      <c r="AN21" s="173"/>
      <c r="AO21" s="173"/>
    </row>
    <row r="22" spans="10:41" x14ac:dyDescent="0.25">
      <c r="S22" s="195"/>
      <c r="AH22" s="182"/>
      <c r="AI22" s="173"/>
      <c r="AJ22" s="173"/>
      <c r="AK22" s="173"/>
      <c r="AL22" s="173"/>
      <c r="AM22" s="173"/>
      <c r="AN22" s="173"/>
      <c r="AO22" s="173"/>
    </row>
    <row r="23" spans="10:41" x14ac:dyDescent="0.25">
      <c r="S23" s="195"/>
      <c r="AH23" s="182"/>
      <c r="AI23" s="173"/>
      <c r="AJ23" s="173"/>
      <c r="AK23" s="173"/>
      <c r="AL23" s="173"/>
      <c r="AM23" s="173"/>
      <c r="AN23" s="173"/>
      <c r="AO23" s="173"/>
    </row>
    <row r="24" spans="10:41" x14ac:dyDescent="0.25">
      <c r="S24" s="195"/>
      <c r="AH24" s="182"/>
      <c r="AI24" s="173"/>
      <c r="AJ24" s="173"/>
      <c r="AK24" s="173"/>
      <c r="AL24" s="173"/>
      <c r="AM24" s="173"/>
      <c r="AN24" s="173"/>
      <c r="AO24" s="173"/>
    </row>
    <row r="25" spans="10:41" x14ac:dyDescent="0.25">
      <c r="S25" s="195"/>
      <c r="AH25" s="182"/>
      <c r="AI25" s="173"/>
      <c r="AJ25" s="173"/>
      <c r="AK25" s="173"/>
      <c r="AL25" s="173"/>
      <c r="AM25" s="173"/>
      <c r="AN25" s="173"/>
      <c r="AO25" s="173"/>
    </row>
    <row r="26" spans="10:41" x14ac:dyDescent="0.25">
      <c r="S26" s="195"/>
      <c r="AH26" s="182"/>
      <c r="AI26" s="173"/>
      <c r="AJ26" s="173"/>
      <c r="AK26" s="173"/>
      <c r="AL26" s="173"/>
      <c r="AM26" s="173"/>
      <c r="AN26" s="173"/>
      <c r="AO26" s="173"/>
    </row>
    <row r="27" spans="10:41" x14ac:dyDescent="0.25">
      <c r="S27" s="195"/>
      <c r="AH27" s="182"/>
      <c r="AI27" s="173"/>
      <c r="AJ27" s="173"/>
      <c r="AK27" s="173"/>
      <c r="AL27" s="173"/>
      <c r="AM27" s="173"/>
      <c r="AN27" s="173"/>
      <c r="AO27" s="173"/>
    </row>
    <row r="28" spans="10:41" x14ac:dyDescent="0.25">
      <c r="S28" s="195"/>
      <c r="Z28" s="9"/>
      <c r="AA28" s="9"/>
      <c r="AH28" s="182"/>
      <c r="AI28" s="173"/>
      <c r="AJ28" s="173"/>
      <c r="AK28" s="173"/>
      <c r="AL28" s="173"/>
      <c r="AM28" s="173"/>
      <c r="AN28" s="173"/>
      <c r="AO28" s="173"/>
    </row>
    <row r="29" spans="10:41" x14ac:dyDescent="0.25">
      <c r="S29" s="195"/>
      <c r="AH29" s="182"/>
      <c r="AI29" s="173"/>
      <c r="AJ29" s="173"/>
      <c r="AK29" s="173"/>
      <c r="AL29" s="173"/>
      <c r="AM29" s="173"/>
      <c r="AN29" s="173"/>
      <c r="AO29" s="173"/>
    </row>
    <row r="30" spans="10:41" x14ac:dyDescent="0.25">
      <c r="S30" s="195"/>
      <c r="AH30" s="182"/>
      <c r="AI30" s="173"/>
      <c r="AJ30" s="173"/>
      <c r="AK30" s="173"/>
      <c r="AL30" s="173"/>
      <c r="AM30" s="173"/>
      <c r="AN30" s="173"/>
      <c r="AO30" s="173"/>
    </row>
    <row r="31" spans="10:41" x14ac:dyDescent="0.25">
      <c r="J31" s="195"/>
      <c r="K31" s="197"/>
      <c r="L31" s="60"/>
      <c r="M31" s="60"/>
      <c r="N31" s="7"/>
      <c r="O31" s="195"/>
      <c r="Q31" s="7"/>
      <c r="R31" s="7"/>
      <c r="S31" s="195"/>
      <c r="Z31" s="9"/>
      <c r="AA31" s="9"/>
      <c r="AH31" s="182"/>
      <c r="AI31" s="173"/>
      <c r="AJ31" s="173"/>
      <c r="AK31" s="173"/>
      <c r="AL31" s="173"/>
      <c r="AM31" s="173"/>
      <c r="AN31" s="173"/>
      <c r="AO31" s="173"/>
    </row>
    <row r="32" spans="10:41" x14ac:dyDescent="0.25">
      <c r="J32" s="195"/>
      <c r="K32" s="197"/>
      <c r="L32" s="60"/>
      <c r="M32" s="60"/>
      <c r="N32" s="7"/>
      <c r="O32" s="195"/>
      <c r="Q32" s="7"/>
      <c r="R32" s="7"/>
      <c r="S32" s="195"/>
      <c r="AH32" s="182"/>
      <c r="AI32" s="173"/>
      <c r="AJ32" s="173"/>
      <c r="AK32" s="173"/>
      <c r="AL32" s="173"/>
      <c r="AM32" s="173"/>
      <c r="AN32" s="173"/>
      <c r="AO32" s="173"/>
    </row>
    <row r="33" spans="10:41" x14ac:dyDescent="0.25">
      <c r="J33" s="195"/>
      <c r="K33" s="197"/>
      <c r="L33" s="60"/>
      <c r="M33" s="60"/>
      <c r="N33" s="7"/>
      <c r="O33" s="195"/>
      <c r="Q33" s="7"/>
      <c r="R33" s="7"/>
      <c r="S33" s="195"/>
      <c r="AH33" s="182"/>
      <c r="AI33" s="173"/>
      <c r="AJ33" s="173"/>
      <c r="AK33" s="173"/>
      <c r="AL33" s="173"/>
      <c r="AM33" s="173"/>
      <c r="AN33" s="173"/>
      <c r="AO33" s="173"/>
    </row>
    <row r="34" spans="10:41" x14ac:dyDescent="0.25">
      <c r="J34" s="195"/>
      <c r="K34" s="197"/>
      <c r="L34" s="60"/>
      <c r="M34" s="60"/>
      <c r="N34" s="7"/>
      <c r="O34" s="195"/>
      <c r="Q34" s="7"/>
      <c r="R34" s="7"/>
      <c r="S34" s="195"/>
      <c r="Z34" s="9"/>
      <c r="AA34" s="9"/>
      <c r="AH34" s="182"/>
      <c r="AI34" s="173"/>
      <c r="AJ34" s="173"/>
      <c r="AK34" s="173"/>
      <c r="AL34" s="173"/>
      <c r="AM34" s="173"/>
      <c r="AN34" s="173"/>
      <c r="AO34" s="173"/>
    </row>
    <row r="35" spans="10:41" x14ac:dyDescent="0.25">
      <c r="J35" s="195"/>
      <c r="K35" s="197"/>
      <c r="L35" s="60"/>
      <c r="M35" s="60"/>
      <c r="N35" s="7"/>
      <c r="O35" s="195"/>
      <c r="Q35" s="7"/>
      <c r="R35" s="7"/>
      <c r="S35" s="195"/>
      <c r="AH35" s="182"/>
      <c r="AI35" s="173"/>
      <c r="AJ35" s="173"/>
      <c r="AK35" s="173"/>
      <c r="AL35" s="173"/>
      <c r="AM35" s="173"/>
      <c r="AN35" s="173"/>
      <c r="AO35" s="173"/>
    </row>
    <row r="36" spans="10:41" x14ac:dyDescent="0.25">
      <c r="J36" s="195"/>
      <c r="K36" s="197"/>
      <c r="L36" s="60"/>
      <c r="M36" s="60"/>
      <c r="N36" s="7"/>
      <c r="O36" s="195"/>
      <c r="Q36" s="7"/>
      <c r="R36" s="7"/>
      <c r="S36" s="195"/>
      <c r="AH36" s="182"/>
      <c r="AI36" s="173"/>
      <c r="AJ36" s="173"/>
      <c r="AK36" s="173"/>
      <c r="AL36" s="173"/>
      <c r="AM36" s="173"/>
      <c r="AN36" s="173"/>
      <c r="AO36" s="173"/>
    </row>
    <row r="37" spans="10:41" x14ac:dyDescent="0.25">
      <c r="J37" s="195"/>
      <c r="K37" s="197"/>
      <c r="L37" s="60"/>
      <c r="M37" s="60"/>
      <c r="N37" s="7"/>
      <c r="O37" s="195"/>
      <c r="Q37" s="7"/>
      <c r="R37" s="7"/>
      <c r="S37" s="195"/>
      <c r="Z37" s="9"/>
      <c r="AA37" s="9"/>
      <c r="AH37" s="182"/>
      <c r="AI37" s="173"/>
      <c r="AJ37" s="173"/>
      <c r="AK37" s="173"/>
      <c r="AL37" s="173"/>
      <c r="AM37" s="173"/>
      <c r="AN37" s="173"/>
      <c r="AO37" s="173"/>
    </row>
    <row r="38" spans="10:41" x14ac:dyDescent="0.25">
      <c r="J38" s="195"/>
      <c r="K38" s="197"/>
      <c r="L38" s="60"/>
      <c r="M38" s="60"/>
      <c r="N38" s="7"/>
      <c r="O38" s="195"/>
      <c r="Q38" s="7"/>
      <c r="R38" s="7"/>
      <c r="S38" s="195"/>
      <c r="AH38" s="182"/>
      <c r="AI38" s="173"/>
      <c r="AJ38" s="173"/>
      <c r="AK38" s="173"/>
      <c r="AL38" s="173"/>
      <c r="AM38" s="173"/>
      <c r="AN38" s="173"/>
      <c r="AO38" s="173"/>
    </row>
    <row r="39" spans="10:41" x14ac:dyDescent="0.25">
      <c r="J39" s="195"/>
      <c r="K39" s="197"/>
      <c r="L39" s="60"/>
      <c r="M39" s="60"/>
      <c r="N39" s="7"/>
      <c r="O39" s="195"/>
      <c r="Q39" s="7"/>
      <c r="R39" s="7"/>
      <c r="S39" s="195"/>
      <c r="AH39" s="182"/>
      <c r="AI39" s="173"/>
      <c r="AJ39" s="173"/>
      <c r="AK39" s="173"/>
      <c r="AL39" s="173"/>
      <c r="AM39" s="173"/>
      <c r="AN39" s="173"/>
      <c r="AO39" s="173"/>
    </row>
    <row r="40" spans="10:41" x14ac:dyDescent="0.25">
      <c r="J40" s="195"/>
      <c r="K40" s="197"/>
      <c r="L40" s="60"/>
      <c r="M40" s="60"/>
      <c r="N40" s="7"/>
      <c r="O40" s="195"/>
      <c r="Q40" s="7"/>
      <c r="R40" s="7"/>
      <c r="S40" s="195"/>
      <c r="Z40" s="9"/>
      <c r="AA40" s="9"/>
      <c r="AH40" s="182"/>
      <c r="AI40" s="173"/>
      <c r="AJ40" s="173"/>
      <c r="AK40" s="173"/>
      <c r="AL40" s="173"/>
      <c r="AM40" s="212"/>
      <c r="AN40" s="173"/>
      <c r="AO40" s="173"/>
    </row>
    <row r="41" spans="10:41" x14ac:dyDescent="0.25">
      <c r="J41" s="195"/>
      <c r="K41" s="197"/>
      <c r="L41" s="60"/>
      <c r="M41" s="60"/>
      <c r="N41" s="7"/>
      <c r="O41" s="195"/>
      <c r="Q41" s="7"/>
      <c r="R41" s="7"/>
      <c r="S41" s="195"/>
      <c r="AH41" s="182"/>
      <c r="AI41" s="173"/>
      <c r="AJ41" s="173"/>
      <c r="AK41" s="173"/>
      <c r="AL41" s="173"/>
      <c r="AM41" s="184"/>
      <c r="AN41" s="173"/>
      <c r="AO41" s="173"/>
    </row>
    <row r="42" spans="10:41" x14ac:dyDescent="0.25">
      <c r="J42" s="195"/>
      <c r="K42" s="197"/>
      <c r="L42" s="60"/>
      <c r="M42" s="60"/>
      <c r="N42" s="7"/>
      <c r="O42" s="195"/>
      <c r="Q42" s="7"/>
      <c r="R42" s="7"/>
      <c r="S42" s="195"/>
    </row>
    <row r="43" spans="10:41" x14ac:dyDescent="0.25">
      <c r="J43" s="195"/>
      <c r="K43" s="197"/>
      <c r="L43" s="60"/>
      <c r="M43" s="60"/>
      <c r="N43" s="7"/>
      <c r="O43" s="195"/>
      <c r="Q43" s="7"/>
      <c r="R43" s="7"/>
      <c r="S43" s="195"/>
    </row>
    <row r="44" spans="10:41" x14ac:dyDescent="0.25">
      <c r="J44" s="195"/>
      <c r="K44" s="197"/>
      <c r="L44" s="60"/>
      <c r="M44" s="60"/>
      <c r="N44" s="7"/>
      <c r="O44" s="195"/>
      <c r="Q44" s="7"/>
      <c r="R44" s="7"/>
      <c r="S44" s="195"/>
    </row>
    <row r="45" spans="10:41" x14ac:dyDescent="0.25">
      <c r="J45" s="195"/>
      <c r="K45" s="197"/>
      <c r="L45" s="60"/>
      <c r="M45" s="60"/>
      <c r="N45" s="7"/>
      <c r="O45" s="195"/>
      <c r="Q45" s="7"/>
      <c r="R45" s="7"/>
      <c r="S45" s="195"/>
    </row>
  </sheetData>
  <conditionalFormatting sqref="AM5:AM36">
    <cfRule type="containsText" dxfId="117" priority="3880" operator="containsText" text="Umgebucht">
      <formula>NOT(ISERROR(SEARCH("Umgebucht",AM5)))</formula>
    </cfRule>
    <cfRule type="containsText" dxfId="116" priority="3881" operator="containsText" text="Verkauf">
      <formula>NOT(ISERROR(SEARCH("Verkauf",AM5)))</formula>
    </cfRule>
    <cfRule type="containsText" dxfId="115" priority="3882" operator="containsText" text="Ankauf">
      <formula>NOT(ISERROR(SEARCH("Ankauf",AM5)))</formula>
    </cfRule>
  </conditionalFormatting>
  <conditionalFormatting sqref="AM5:AM36">
    <cfRule type="containsText" dxfId="114" priority="3877" operator="containsText" text="Umgebucht">
      <formula>NOT(ISERROR(SEARCH("Umgebucht",AM5)))</formula>
    </cfRule>
    <cfRule type="containsText" dxfId="113" priority="3878" operator="containsText" text="Verkauf">
      <formula>NOT(ISERROR(SEARCH("Verkauf",AM5)))</formula>
    </cfRule>
    <cfRule type="containsText" dxfId="112" priority="3879" operator="containsText" text="Ankauf">
      <formula>NOT(ISERROR(SEARCH("Ankauf",AM5)))</formula>
    </cfRule>
  </conditionalFormatting>
  <conditionalFormatting sqref="AM5:AM37">
    <cfRule type="containsText" dxfId="111" priority="3874" operator="containsText" text="Umgebucht">
      <formula>NOT(ISERROR(SEARCH("Umgebucht",AM5)))</formula>
    </cfRule>
    <cfRule type="containsText" dxfId="110" priority="3875" operator="containsText" text="Verkauf">
      <formula>NOT(ISERROR(SEARCH("Verkauf",AM5)))</formula>
    </cfRule>
    <cfRule type="containsText" dxfId="109" priority="3876" operator="containsText" text="Ankauf">
      <formula>NOT(ISERROR(SEARCH("Ankauf",AM5)))</formula>
    </cfRule>
  </conditionalFormatting>
  <conditionalFormatting sqref="AM5:AM39">
    <cfRule type="containsText" dxfId="108" priority="3871" operator="containsText" text="Umgebucht">
      <formula>NOT(ISERROR(SEARCH("Umgebucht",AM5)))</formula>
    </cfRule>
    <cfRule type="containsText" dxfId="107" priority="3872" operator="containsText" text="Verkauf">
      <formula>NOT(ISERROR(SEARCH("Verkauf",AM5)))</formula>
    </cfRule>
    <cfRule type="containsText" dxfId="106" priority="3873" operator="containsText" text="Ankauf">
      <formula>NOT(ISERROR(SEARCH("Ankauf",AM5)))</formula>
    </cfRule>
  </conditionalFormatting>
  <conditionalFormatting sqref="AM5:AM39">
    <cfRule type="containsText" dxfId="105" priority="3868" operator="containsText" text="Umgebucht">
      <formula>NOT(ISERROR(SEARCH("Umgebucht",AM5)))</formula>
    </cfRule>
    <cfRule type="containsText" dxfId="104" priority="3869" operator="containsText" text="Verkauf">
      <formula>NOT(ISERROR(SEARCH("Verkauf",AM5)))</formula>
    </cfRule>
    <cfRule type="containsText" dxfId="103" priority="3870" operator="containsText" text="Ankauf">
      <formula>NOT(ISERROR(SEARCH("Ankauf",AM5)))</formula>
    </cfRule>
  </conditionalFormatting>
  <conditionalFormatting sqref="AM4">
    <cfRule type="containsText" dxfId="102" priority="3757" operator="containsText" text="Umgebucht">
      <formula>NOT(ISERROR(SEARCH("Umgebucht",AM4)))</formula>
    </cfRule>
    <cfRule type="containsText" dxfId="101" priority="3758" operator="containsText" text="Verkauf">
      <formula>NOT(ISERROR(SEARCH("Verkauf",AM4)))</formula>
    </cfRule>
    <cfRule type="containsText" dxfId="100" priority="3759" operator="containsText" text="Ankauf">
      <formula>NOT(ISERROR(SEARCH("Ankauf",AM4)))</formula>
    </cfRule>
  </conditionalFormatting>
  <conditionalFormatting sqref="F3">
    <cfRule type="containsText" dxfId="99" priority="83" operator="containsText" text="Ankauf">
      <formula>NOT(ISERROR(SEARCH("Ankauf",F3)))</formula>
    </cfRule>
  </conditionalFormatting>
  <conditionalFormatting sqref="F3">
    <cfRule type="containsText" dxfId="98" priority="82" operator="containsText" text="Verkauf">
      <formula>NOT(ISERROR(SEARCH("Verkauf",F3)))</formula>
    </cfRule>
  </conditionalFormatting>
  <conditionalFormatting sqref="F3">
    <cfRule type="containsText" dxfId="97" priority="81" operator="containsText" text="Umgebucht">
      <formula>NOT(ISERROR(SEARCH("Umgebucht",F3)))</formula>
    </cfRule>
  </conditionalFormatting>
  <conditionalFormatting sqref="AR2:AR3">
    <cfRule type="cellIs" dxfId="96" priority="45" operator="greaterThan">
      <formula>0</formula>
    </cfRule>
    <cfRule type="cellIs" dxfId="95" priority="46" operator="lessThanOrEqual">
      <formula>0</formula>
    </cfRule>
    <cfRule type="cellIs" dxfId="94" priority="47" operator="greaterThan">
      <formula>0</formula>
    </cfRule>
    <cfRule type="cellIs" dxfId="93" priority="48" operator="lessThanOrEqual">
      <formula>0</formula>
    </cfRule>
    <cfRule type="cellIs" dxfId="92" priority="52" operator="greaterThan">
      <formula>0</formula>
    </cfRule>
    <cfRule type="cellIs" dxfId="91" priority="53" operator="lessThanOrEqual">
      <formula>0</formula>
    </cfRule>
  </conditionalFormatting>
  <conditionalFormatting sqref="AM3">
    <cfRule type="containsText" dxfId="90" priority="51" operator="containsText" text="Ankauf">
      <formula>NOT(ISERROR(SEARCH("Ankauf",AM3)))</formula>
    </cfRule>
  </conditionalFormatting>
  <conditionalFormatting sqref="AM3">
    <cfRule type="containsText" dxfId="89" priority="50" operator="containsText" text="Verkauf">
      <formula>NOT(ISERROR(SEARCH("Verkauf",AM3)))</formula>
    </cfRule>
  </conditionalFormatting>
  <conditionalFormatting sqref="AM3">
    <cfRule type="containsText" dxfId="88" priority="49" operator="containsText" text="Umgebucht">
      <formula>NOT(ISERROR(SEARCH("Umgebucht",AM3)))</formula>
    </cfRule>
  </conditionalFormatting>
  <conditionalFormatting sqref="AQ1:AR1">
    <cfRule type="cellIs" dxfId="87" priority="43" operator="greaterThan">
      <formula>0</formula>
    </cfRule>
    <cfRule type="cellIs" dxfId="86" priority="44" operator="lessThanOrEqual">
      <formula>0</formula>
    </cfRule>
  </conditionalFormatting>
  <conditionalFormatting sqref="AM1">
    <cfRule type="containsText" dxfId="85" priority="35" operator="containsText" text="Umgebucht">
      <formula>NOT(ISERROR(SEARCH("Umgebucht",AM1)))</formula>
    </cfRule>
    <cfRule type="containsText" dxfId="84" priority="36" operator="containsText" text="Verkauf">
      <formula>NOT(ISERROR(SEARCH("Verkauf",AM1)))</formula>
    </cfRule>
    <cfRule type="containsText" dxfId="83" priority="37" operator="containsText" text="Ankauf">
      <formula>NOT(ISERROR(SEARCH("Ankauf",AM1)))</formula>
    </cfRule>
    <cfRule type="containsText" dxfId="82" priority="40" operator="containsText" text="Umgebucht">
      <formula>NOT(ISERROR(SEARCH("Umgebucht",AM1)))</formula>
    </cfRule>
    <cfRule type="containsText" dxfId="81" priority="41" operator="containsText" text="Verkauf">
      <formula>NOT(ISERROR(SEARCH("Verkauf",AM1)))</formula>
    </cfRule>
    <cfRule type="containsText" dxfId="80" priority="42" operator="containsText" text="Ankauf">
      <formula>NOT(ISERROR(SEARCH("Ankauf",AM1)))</formula>
    </cfRule>
  </conditionalFormatting>
  <conditionalFormatting sqref="AR1">
    <cfRule type="cellIs" dxfId="79" priority="33" operator="greaterThan">
      <formula>0</formula>
    </cfRule>
    <cfRule type="cellIs" dxfId="78" priority="39" operator="lessThanOrEqual">
      <formula>0</formula>
    </cfRule>
  </conditionalFormatting>
  <conditionalFormatting sqref="AR1">
    <cfRule type="cellIs" dxfId="77" priority="34" operator="lessThanOrEqual">
      <formula>0</formula>
    </cfRule>
    <cfRule type="cellIs" dxfId="76" priority="38" operator="greaterThan">
      <formula>0</formula>
    </cfRule>
  </conditionalFormatting>
  <conditionalFormatting sqref="AR1">
    <cfRule type="cellIs" dxfId="75" priority="32" operator="lessThanOrEqual">
      <formula>0</formula>
    </cfRule>
  </conditionalFormatting>
  <conditionalFormatting sqref="AR1">
    <cfRule type="cellIs" dxfId="74" priority="31" operator="greaterThan">
      <formula>0</formula>
    </cfRule>
  </conditionalFormatting>
  <conditionalFormatting sqref="AM1">
    <cfRule type="containsText" dxfId="73" priority="30" operator="containsText" text="Ankauf">
      <formula>NOT(ISERROR(SEARCH("Ankauf",AM1)))</formula>
    </cfRule>
  </conditionalFormatting>
  <conditionalFormatting sqref="AM1">
    <cfRule type="containsText" dxfId="72" priority="29" operator="containsText" text="Verkauf">
      <formula>NOT(ISERROR(SEARCH("Verkauf",AM1)))</formula>
    </cfRule>
  </conditionalFormatting>
  <conditionalFormatting sqref="AM1">
    <cfRule type="containsText" dxfId="71" priority="28" operator="containsText" text="Umgebucht">
      <formula>NOT(ISERROR(SEARCH("Umgebucht",AM1)))</formula>
    </cfRule>
  </conditionalFormatting>
  <conditionalFormatting sqref="AR1">
    <cfRule type="cellIs" dxfId="70" priority="27" operator="lessThanOrEqual">
      <formula>0</formula>
    </cfRule>
  </conditionalFormatting>
  <conditionalFormatting sqref="AR1">
    <cfRule type="cellIs" dxfId="69" priority="26" operator="greaterThan">
      <formula>0</formula>
    </cfRule>
  </conditionalFormatting>
  <conditionalFormatting sqref="AM1">
    <cfRule type="containsText" dxfId="68" priority="25" operator="containsText" text="Ankauf">
      <formula>NOT(ISERROR(SEARCH("Ankauf",AM1)))</formula>
    </cfRule>
  </conditionalFormatting>
  <conditionalFormatting sqref="AM1">
    <cfRule type="containsText" dxfId="67" priority="24" operator="containsText" text="Verkauf">
      <formula>NOT(ISERROR(SEARCH("Verkauf",AM1)))</formula>
    </cfRule>
  </conditionalFormatting>
  <conditionalFormatting sqref="AM1">
    <cfRule type="containsText" dxfId="66" priority="23" operator="containsText" text="Umgebucht">
      <formula>NOT(ISERROR(SEARCH("Umgebucht",AM1)))</formula>
    </cfRule>
  </conditionalFormatting>
  <conditionalFormatting sqref="AR1">
    <cfRule type="cellIs" dxfId="65" priority="21" operator="greaterThan">
      <formula>0</formula>
    </cfRule>
    <cfRule type="cellIs" dxfId="64" priority="22" operator="lessThanOrEqual">
      <formula>0</formula>
    </cfRule>
  </conditionalFormatting>
  <conditionalFormatting sqref="AM1">
    <cfRule type="containsText" dxfId="63" priority="20" operator="containsText" text="Ankauf">
      <formula>NOT(ISERROR(SEARCH("Ankauf",AM1)))</formula>
    </cfRule>
  </conditionalFormatting>
  <conditionalFormatting sqref="AM1">
    <cfRule type="containsText" dxfId="62" priority="19" operator="containsText" text="Verkauf">
      <formula>NOT(ISERROR(SEARCH("Verkauf",AM1)))</formula>
    </cfRule>
  </conditionalFormatting>
  <conditionalFormatting sqref="AM1">
    <cfRule type="containsText" dxfId="61" priority="18" operator="containsText" text="Umgebucht">
      <formula>NOT(ISERROR(SEARCH("Umgebucht",AM1)))</formula>
    </cfRule>
  </conditionalFormatting>
  <conditionalFormatting sqref="AR1">
    <cfRule type="cellIs" dxfId="60" priority="7" operator="greaterThan">
      <formula>0</formula>
    </cfRule>
    <cfRule type="cellIs" dxfId="59" priority="8" operator="lessThanOrEqual">
      <formula>0</formula>
    </cfRule>
    <cfRule type="cellIs" dxfId="58" priority="9" operator="greaterThan">
      <formula>0</formula>
    </cfRule>
    <cfRule type="cellIs" dxfId="57" priority="10" operator="lessThanOrEqual">
      <formula>0</formula>
    </cfRule>
    <cfRule type="cellIs" dxfId="56" priority="11" operator="greaterThan">
      <formula>0</formula>
    </cfRule>
    <cfRule type="cellIs" dxfId="55" priority="12" operator="lessThanOrEqual">
      <formula>0</formula>
    </cfRule>
    <cfRule type="cellIs" dxfId="54" priority="16" operator="greaterThan">
      <formula>0</formula>
    </cfRule>
    <cfRule type="cellIs" dxfId="53" priority="17" operator="lessThanOrEqual">
      <formula>0</formula>
    </cfRule>
  </conditionalFormatting>
  <conditionalFormatting sqref="AM1">
    <cfRule type="containsText" dxfId="52" priority="15" operator="containsText" text="Ankauf">
      <formula>NOT(ISERROR(SEARCH("Ankauf",AM1)))</formula>
    </cfRule>
  </conditionalFormatting>
  <conditionalFormatting sqref="AM1">
    <cfRule type="containsText" dxfId="51" priority="14" operator="containsText" text="Verkauf">
      <formula>NOT(ISERROR(SEARCH("Verkauf",AM1)))</formula>
    </cfRule>
  </conditionalFormatting>
  <conditionalFormatting sqref="AM1">
    <cfRule type="containsText" dxfId="50" priority="13" operator="containsText" text="Umgebucht">
      <formula>NOT(ISERROR(SEARCH("Umgebucht",AM1)))</formula>
    </cfRule>
  </conditionalFormatting>
  <conditionalFormatting sqref="AM1">
    <cfRule type="containsText" dxfId="49" priority="6" operator="containsText" text="Ankauf">
      <formula>NOT(ISERROR(SEARCH("Ankauf",AM1)))</formula>
    </cfRule>
  </conditionalFormatting>
  <conditionalFormatting sqref="AM1">
    <cfRule type="containsText" dxfId="48" priority="5" operator="containsText" text="Verkauf">
      <formula>NOT(ISERROR(SEARCH("Verkauf",AM1)))</formula>
    </cfRule>
  </conditionalFormatting>
  <conditionalFormatting sqref="AM1">
    <cfRule type="containsText" dxfId="47" priority="4" operator="containsText" text="Umgebucht">
      <formula>NOT(ISERROR(SEARCH("Umgebucht",AM1)))</formula>
    </cfRule>
  </conditionalFormatting>
  <conditionalFormatting sqref="AM1">
    <cfRule type="containsText" dxfId="46" priority="3" operator="containsText" text="Ankauf">
      <formula>NOT(ISERROR(SEARCH("Ankauf",AM1)))</formula>
    </cfRule>
  </conditionalFormatting>
  <conditionalFormatting sqref="AM1">
    <cfRule type="containsText" dxfId="45" priority="2" operator="containsText" text="Verkauf">
      <formula>NOT(ISERROR(SEARCH("Verkauf",AM1)))</formula>
    </cfRule>
  </conditionalFormatting>
  <conditionalFormatting sqref="AM1">
    <cfRule type="containsText" dxfId="44" priority="1" operator="containsText" text="Umgebucht">
      <formula>NOT(ISERROR(SEARCH("Umgebucht",AM1)))</formula>
    </cfRule>
  </conditionalFormatting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8BAE1-9292-4D4E-9503-03D50C371FC1}">
  <sheetPr codeName="DatenImport"/>
  <dimension ref="A2:H129"/>
  <sheetViews>
    <sheetView workbookViewId="0">
      <selection sqref="A1:K1048576"/>
    </sheetView>
  </sheetViews>
  <sheetFormatPr baseColWidth="10" defaultRowHeight="15" x14ac:dyDescent="0.25"/>
  <sheetData>
    <row r="2" spans="1:8" x14ac:dyDescent="0.25">
      <c r="A2" s="139"/>
      <c r="D2" s="284"/>
      <c r="H2" s="140"/>
    </row>
    <row r="3" spans="1:8" x14ac:dyDescent="0.25">
      <c r="A3" s="139"/>
      <c r="D3" s="285"/>
      <c r="H3" s="140"/>
    </row>
    <row r="4" spans="1:8" x14ac:dyDescent="0.25">
      <c r="A4" s="139"/>
      <c r="D4" s="285"/>
    </row>
    <row r="5" spans="1:8" x14ac:dyDescent="0.25">
      <c r="A5" s="139"/>
      <c r="D5" s="285"/>
    </row>
    <row r="6" spans="1:8" x14ac:dyDescent="0.25">
      <c r="A6" s="139"/>
      <c r="D6" s="284"/>
      <c r="H6" s="140"/>
    </row>
    <row r="7" spans="1:8" x14ac:dyDescent="0.25">
      <c r="A7" s="139"/>
      <c r="D7" s="285"/>
      <c r="H7" s="140"/>
    </row>
    <row r="8" spans="1:8" x14ac:dyDescent="0.25">
      <c r="A8" s="139"/>
      <c r="D8" s="284"/>
      <c r="H8" s="140"/>
    </row>
    <row r="9" spans="1:8" x14ac:dyDescent="0.25">
      <c r="A9" s="139"/>
      <c r="D9" s="284"/>
      <c r="H9" s="140"/>
    </row>
    <row r="10" spans="1:8" x14ac:dyDescent="0.25">
      <c r="A10" s="139"/>
      <c r="D10" s="285"/>
      <c r="H10" s="140"/>
    </row>
    <row r="11" spans="1:8" x14ac:dyDescent="0.25">
      <c r="A11" s="139"/>
      <c r="D11" s="284"/>
      <c r="H11" s="140"/>
    </row>
    <row r="12" spans="1:8" x14ac:dyDescent="0.25">
      <c r="A12" s="139"/>
      <c r="D12" s="285"/>
      <c r="H12" s="140"/>
    </row>
    <row r="13" spans="1:8" x14ac:dyDescent="0.25">
      <c r="A13" s="139"/>
      <c r="D13" s="284"/>
      <c r="H13" s="140"/>
    </row>
    <row r="14" spans="1:8" x14ac:dyDescent="0.25">
      <c r="A14" s="139"/>
      <c r="D14" s="285"/>
      <c r="H14" s="140"/>
    </row>
    <row r="15" spans="1:8" x14ac:dyDescent="0.25">
      <c r="A15" s="139"/>
      <c r="D15" s="284"/>
      <c r="H15" s="140"/>
    </row>
    <row r="16" spans="1:8" x14ac:dyDescent="0.25">
      <c r="A16" s="139"/>
      <c r="D16" s="285"/>
      <c r="H16" s="140"/>
    </row>
    <row r="17" spans="1:8" x14ac:dyDescent="0.25">
      <c r="A17" s="139"/>
      <c r="D17" s="284"/>
      <c r="H17" s="140"/>
    </row>
    <row r="18" spans="1:8" x14ac:dyDescent="0.25">
      <c r="A18" s="139"/>
      <c r="D18" s="285"/>
      <c r="H18" s="140"/>
    </row>
    <row r="19" spans="1:8" x14ac:dyDescent="0.25">
      <c r="A19" s="139"/>
      <c r="D19" s="285"/>
      <c r="H19" s="140"/>
    </row>
    <row r="20" spans="1:8" x14ac:dyDescent="0.25">
      <c r="A20" s="139"/>
      <c r="D20" s="284"/>
      <c r="H20" s="140"/>
    </row>
    <row r="21" spans="1:8" x14ac:dyDescent="0.25">
      <c r="A21" s="139"/>
      <c r="D21" s="284"/>
      <c r="H21" s="140"/>
    </row>
    <row r="22" spans="1:8" x14ac:dyDescent="0.25">
      <c r="A22" s="139"/>
      <c r="D22" s="285"/>
      <c r="H22" s="140"/>
    </row>
    <row r="23" spans="1:8" x14ac:dyDescent="0.25">
      <c r="A23" s="139"/>
      <c r="D23" s="285"/>
      <c r="H23" s="140"/>
    </row>
    <row r="24" spans="1:8" x14ac:dyDescent="0.25">
      <c r="A24" s="139"/>
      <c r="D24" s="284"/>
      <c r="H24" s="140"/>
    </row>
    <row r="25" spans="1:8" x14ac:dyDescent="0.25">
      <c r="A25" s="139"/>
      <c r="D25" s="285"/>
      <c r="H25" s="140"/>
    </row>
    <row r="26" spans="1:8" x14ac:dyDescent="0.25">
      <c r="A26" s="139"/>
      <c r="D26" s="285"/>
      <c r="H26" s="140"/>
    </row>
    <row r="27" spans="1:8" x14ac:dyDescent="0.25">
      <c r="A27" s="139"/>
      <c r="D27" s="284"/>
      <c r="H27" s="140"/>
    </row>
    <row r="28" spans="1:8" x14ac:dyDescent="0.25">
      <c r="A28" s="139"/>
      <c r="D28" s="284"/>
      <c r="H28" s="140"/>
    </row>
    <row r="29" spans="1:8" x14ac:dyDescent="0.25">
      <c r="A29" s="139"/>
      <c r="D29" s="285"/>
      <c r="H29" s="140"/>
    </row>
    <row r="30" spans="1:8" x14ac:dyDescent="0.25">
      <c r="A30" s="139"/>
      <c r="D30" s="285"/>
      <c r="H30" s="140"/>
    </row>
    <row r="31" spans="1:8" x14ac:dyDescent="0.25">
      <c r="A31" s="139"/>
      <c r="D31" s="285"/>
      <c r="H31" s="140"/>
    </row>
    <row r="32" spans="1:8" x14ac:dyDescent="0.25">
      <c r="A32" s="139"/>
      <c r="D32" s="284"/>
      <c r="H32" s="140"/>
    </row>
    <row r="33" spans="1:8" x14ac:dyDescent="0.25">
      <c r="A33" s="139"/>
      <c r="D33" s="284"/>
      <c r="H33" s="140"/>
    </row>
    <row r="34" spans="1:8" x14ac:dyDescent="0.25">
      <c r="A34" s="139"/>
      <c r="D34" s="285"/>
      <c r="H34" s="140"/>
    </row>
    <row r="35" spans="1:8" x14ac:dyDescent="0.25">
      <c r="A35" s="139"/>
      <c r="D35" s="284"/>
      <c r="H35" s="140"/>
    </row>
    <row r="36" spans="1:8" x14ac:dyDescent="0.25">
      <c r="A36" s="139"/>
      <c r="D36" s="285"/>
      <c r="H36" s="140"/>
    </row>
    <row r="37" spans="1:8" x14ac:dyDescent="0.25">
      <c r="A37" s="139"/>
      <c r="D37" s="284"/>
      <c r="H37" s="140"/>
    </row>
    <row r="38" spans="1:8" x14ac:dyDescent="0.25">
      <c r="A38" s="139"/>
      <c r="D38" s="285"/>
      <c r="H38" s="140"/>
    </row>
    <row r="39" spans="1:8" x14ac:dyDescent="0.25">
      <c r="A39" s="139"/>
      <c r="D39" s="285"/>
      <c r="H39" s="140"/>
    </row>
    <row r="40" spans="1:8" x14ac:dyDescent="0.25">
      <c r="A40" s="139"/>
      <c r="D40" s="285"/>
      <c r="H40" s="140"/>
    </row>
    <row r="41" spans="1:8" x14ac:dyDescent="0.25">
      <c r="A41" s="139"/>
      <c r="D41" s="284"/>
      <c r="H41" s="140"/>
    </row>
    <row r="42" spans="1:8" x14ac:dyDescent="0.25">
      <c r="A42" s="139"/>
      <c r="D42" s="285"/>
      <c r="H42" s="140"/>
    </row>
    <row r="43" spans="1:8" x14ac:dyDescent="0.25">
      <c r="A43" s="139"/>
      <c r="D43" s="285"/>
      <c r="H43" s="140"/>
    </row>
    <row r="44" spans="1:8" x14ac:dyDescent="0.25">
      <c r="A44" s="139"/>
      <c r="D44" s="284"/>
      <c r="H44" s="140"/>
    </row>
    <row r="45" spans="1:8" x14ac:dyDescent="0.25">
      <c r="A45" s="139"/>
      <c r="D45" s="285"/>
      <c r="H45" s="140"/>
    </row>
    <row r="46" spans="1:8" x14ac:dyDescent="0.25">
      <c r="A46" s="139"/>
      <c r="D46" s="284"/>
      <c r="H46" s="140"/>
    </row>
    <row r="47" spans="1:8" x14ac:dyDescent="0.25">
      <c r="A47" s="139"/>
      <c r="D47" s="284"/>
      <c r="H47" s="140"/>
    </row>
    <row r="48" spans="1:8" x14ac:dyDescent="0.25">
      <c r="A48" s="139"/>
      <c r="D48" s="284"/>
      <c r="H48" s="140"/>
    </row>
    <row r="49" spans="1:8" x14ac:dyDescent="0.25">
      <c r="A49" s="139"/>
      <c r="D49" s="284"/>
      <c r="H49" s="140"/>
    </row>
    <row r="50" spans="1:8" x14ac:dyDescent="0.25">
      <c r="A50" s="139"/>
      <c r="D50" s="284"/>
      <c r="H50" s="140"/>
    </row>
    <row r="51" spans="1:8" x14ac:dyDescent="0.25">
      <c r="A51" s="139"/>
      <c r="D51" s="285"/>
      <c r="H51" s="140"/>
    </row>
    <row r="52" spans="1:8" x14ac:dyDescent="0.25">
      <c r="A52" s="139"/>
      <c r="D52" s="284"/>
      <c r="H52" s="140"/>
    </row>
    <row r="53" spans="1:8" x14ac:dyDescent="0.25">
      <c r="A53" s="139"/>
      <c r="D53" s="285"/>
      <c r="H53" s="140"/>
    </row>
    <row r="54" spans="1:8" x14ac:dyDescent="0.25">
      <c r="A54" s="139"/>
      <c r="D54" s="285"/>
      <c r="H54" s="140"/>
    </row>
    <row r="55" spans="1:8" x14ac:dyDescent="0.25">
      <c r="A55" s="139"/>
      <c r="D55" s="285"/>
      <c r="H55" s="140"/>
    </row>
    <row r="56" spans="1:8" x14ac:dyDescent="0.25">
      <c r="A56" s="139"/>
      <c r="D56" s="284"/>
      <c r="H56" s="140"/>
    </row>
    <row r="57" spans="1:8" x14ac:dyDescent="0.25">
      <c r="A57" s="139"/>
      <c r="D57" s="284"/>
      <c r="H57" s="140"/>
    </row>
    <row r="58" spans="1:8" x14ac:dyDescent="0.25">
      <c r="A58" s="139"/>
      <c r="D58" s="284"/>
      <c r="H58" s="140"/>
    </row>
    <row r="59" spans="1:8" x14ac:dyDescent="0.25">
      <c r="A59" s="139"/>
      <c r="D59" s="285"/>
      <c r="H59" s="140"/>
    </row>
    <row r="60" spans="1:8" x14ac:dyDescent="0.25">
      <c r="A60" s="139"/>
      <c r="D60" s="285"/>
      <c r="H60" s="140"/>
    </row>
    <row r="61" spans="1:8" x14ac:dyDescent="0.25">
      <c r="A61" s="139"/>
      <c r="D61" s="285"/>
      <c r="H61" s="140"/>
    </row>
    <row r="62" spans="1:8" x14ac:dyDescent="0.25">
      <c r="A62" s="139"/>
      <c r="D62" s="285"/>
      <c r="H62" s="140"/>
    </row>
    <row r="63" spans="1:8" x14ac:dyDescent="0.25">
      <c r="A63" s="139"/>
      <c r="D63" s="285"/>
      <c r="H63" s="140"/>
    </row>
    <row r="64" spans="1:8" x14ac:dyDescent="0.25">
      <c r="A64" s="139"/>
      <c r="D64" s="284"/>
      <c r="H64" s="140"/>
    </row>
    <row r="65" spans="1:8" x14ac:dyDescent="0.25">
      <c r="A65" s="139"/>
      <c r="D65" s="284"/>
      <c r="H65" s="140"/>
    </row>
    <row r="66" spans="1:8" x14ac:dyDescent="0.25">
      <c r="A66" s="139"/>
      <c r="D66" s="285"/>
      <c r="H66" s="140"/>
    </row>
    <row r="67" spans="1:8" x14ac:dyDescent="0.25">
      <c r="A67" s="139"/>
      <c r="D67" s="285"/>
      <c r="H67" s="140"/>
    </row>
    <row r="68" spans="1:8" x14ac:dyDescent="0.25">
      <c r="A68" s="139"/>
      <c r="D68" s="284"/>
      <c r="H68" s="140"/>
    </row>
    <row r="69" spans="1:8" x14ac:dyDescent="0.25">
      <c r="A69" s="139"/>
      <c r="D69" s="285"/>
      <c r="H69" s="140"/>
    </row>
    <row r="70" spans="1:8" x14ac:dyDescent="0.25">
      <c r="A70" s="139"/>
      <c r="D70" s="284"/>
      <c r="H70" s="140"/>
    </row>
    <row r="71" spans="1:8" x14ac:dyDescent="0.25">
      <c r="A71" s="139"/>
      <c r="D71" s="284"/>
      <c r="H71" s="140"/>
    </row>
    <row r="72" spans="1:8" x14ac:dyDescent="0.25">
      <c r="A72" s="139"/>
      <c r="D72" s="284"/>
      <c r="H72" s="140"/>
    </row>
    <row r="73" spans="1:8" x14ac:dyDescent="0.25">
      <c r="A73" s="139"/>
      <c r="D73" s="284"/>
      <c r="H73" s="140"/>
    </row>
    <row r="74" spans="1:8" x14ac:dyDescent="0.25">
      <c r="A74" s="139"/>
      <c r="D74" s="284"/>
      <c r="H74" s="140"/>
    </row>
    <row r="75" spans="1:8" x14ac:dyDescent="0.25">
      <c r="A75" s="139"/>
      <c r="D75" s="285"/>
      <c r="H75" s="140"/>
    </row>
    <row r="76" spans="1:8" x14ac:dyDescent="0.25">
      <c r="A76" s="139"/>
      <c r="D76" s="285"/>
      <c r="H76" s="140"/>
    </row>
    <row r="77" spans="1:8" x14ac:dyDescent="0.25">
      <c r="A77" s="139"/>
      <c r="D77" s="284"/>
      <c r="H77" s="140"/>
    </row>
    <row r="78" spans="1:8" x14ac:dyDescent="0.25">
      <c r="A78" s="139"/>
      <c r="D78" s="284"/>
      <c r="H78" s="140"/>
    </row>
    <row r="79" spans="1:8" x14ac:dyDescent="0.25">
      <c r="A79" s="139"/>
      <c r="D79" s="284"/>
      <c r="H79" s="140"/>
    </row>
    <row r="80" spans="1:8" x14ac:dyDescent="0.25">
      <c r="A80" s="139"/>
      <c r="D80" s="285"/>
      <c r="H80" s="140"/>
    </row>
    <row r="81" spans="1:8" x14ac:dyDescent="0.25">
      <c r="A81" s="139"/>
      <c r="D81" s="284"/>
      <c r="H81" s="140"/>
    </row>
    <row r="82" spans="1:8" x14ac:dyDescent="0.25">
      <c r="A82" s="139"/>
      <c r="D82" s="284"/>
      <c r="H82" s="140"/>
    </row>
    <row r="83" spans="1:8" x14ac:dyDescent="0.25">
      <c r="A83" s="139"/>
      <c r="D83" s="284"/>
      <c r="H83" s="140"/>
    </row>
    <row r="84" spans="1:8" x14ac:dyDescent="0.25">
      <c r="A84" s="139"/>
      <c r="D84" s="284"/>
      <c r="H84" s="140"/>
    </row>
    <row r="85" spans="1:8" x14ac:dyDescent="0.25">
      <c r="A85" s="139"/>
      <c r="D85" s="284"/>
      <c r="H85" s="140"/>
    </row>
    <row r="86" spans="1:8" x14ac:dyDescent="0.25">
      <c r="A86" s="139"/>
      <c r="D86" s="285"/>
      <c r="H86" s="140"/>
    </row>
    <row r="87" spans="1:8" x14ac:dyDescent="0.25">
      <c r="A87" s="139"/>
      <c r="D87" s="285"/>
      <c r="H87" s="140"/>
    </row>
    <row r="88" spans="1:8" x14ac:dyDescent="0.25">
      <c r="A88" s="139"/>
      <c r="D88" s="284"/>
      <c r="H88" s="140"/>
    </row>
    <row r="89" spans="1:8" x14ac:dyDescent="0.25">
      <c r="A89" s="139"/>
      <c r="D89" s="284"/>
      <c r="H89" s="140"/>
    </row>
    <row r="90" spans="1:8" x14ac:dyDescent="0.25">
      <c r="A90" s="139"/>
      <c r="D90" s="284"/>
      <c r="H90" s="140"/>
    </row>
    <row r="91" spans="1:8" x14ac:dyDescent="0.25">
      <c r="A91" s="139"/>
      <c r="D91" s="284"/>
      <c r="H91" s="140"/>
    </row>
    <row r="92" spans="1:8" x14ac:dyDescent="0.25">
      <c r="A92" s="139"/>
      <c r="D92" s="284"/>
      <c r="H92" s="140"/>
    </row>
    <row r="93" spans="1:8" x14ac:dyDescent="0.25">
      <c r="A93" s="139"/>
      <c r="D93" s="284"/>
      <c r="H93" s="140"/>
    </row>
    <row r="94" spans="1:8" x14ac:dyDescent="0.25">
      <c r="A94" s="139"/>
      <c r="D94" s="284"/>
      <c r="H94" s="140"/>
    </row>
    <row r="95" spans="1:8" x14ac:dyDescent="0.25">
      <c r="A95" s="139"/>
      <c r="D95" s="284"/>
      <c r="H95" s="140"/>
    </row>
    <row r="96" spans="1:8" x14ac:dyDescent="0.25">
      <c r="A96" s="139"/>
      <c r="D96" s="284"/>
      <c r="H96" s="140"/>
    </row>
    <row r="97" spans="1:8" x14ac:dyDescent="0.25">
      <c r="A97" s="139"/>
      <c r="D97" s="284"/>
      <c r="H97" s="140"/>
    </row>
    <row r="98" spans="1:8" x14ac:dyDescent="0.25">
      <c r="A98" s="139"/>
      <c r="D98" s="284"/>
      <c r="H98" s="140"/>
    </row>
    <row r="99" spans="1:8" x14ac:dyDescent="0.25">
      <c r="A99" s="139"/>
      <c r="D99" s="285"/>
      <c r="H99" s="140"/>
    </row>
    <row r="100" spans="1:8" x14ac:dyDescent="0.25">
      <c r="A100" s="139"/>
      <c r="D100" s="285"/>
      <c r="H100" s="140"/>
    </row>
    <row r="101" spans="1:8" x14ac:dyDescent="0.25">
      <c r="A101" s="139"/>
      <c r="D101" s="284"/>
      <c r="H101" s="140"/>
    </row>
    <row r="102" spans="1:8" x14ac:dyDescent="0.25">
      <c r="A102" s="139"/>
      <c r="D102" s="285"/>
      <c r="H102" s="140"/>
    </row>
    <row r="103" spans="1:8" x14ac:dyDescent="0.25">
      <c r="A103" s="139"/>
      <c r="D103" s="285"/>
      <c r="H103" s="140"/>
    </row>
    <row r="104" spans="1:8" x14ac:dyDescent="0.25">
      <c r="A104" s="139"/>
      <c r="D104" s="285"/>
      <c r="H104" s="140"/>
    </row>
    <row r="105" spans="1:8" x14ac:dyDescent="0.25">
      <c r="A105" s="139"/>
      <c r="D105" s="284"/>
      <c r="H105" s="140"/>
    </row>
    <row r="106" spans="1:8" x14ac:dyDescent="0.25">
      <c r="A106" s="139"/>
      <c r="D106" s="285"/>
      <c r="H106" s="140"/>
    </row>
    <row r="107" spans="1:8" x14ac:dyDescent="0.25">
      <c r="A107" s="139"/>
      <c r="D107" s="284"/>
      <c r="H107" s="140"/>
    </row>
    <row r="108" spans="1:8" x14ac:dyDescent="0.25">
      <c r="A108" s="139"/>
      <c r="D108" s="285"/>
      <c r="H108" s="140"/>
    </row>
    <row r="109" spans="1:8" x14ac:dyDescent="0.25">
      <c r="A109" s="139"/>
      <c r="D109" s="284"/>
      <c r="H109" s="140"/>
    </row>
    <row r="110" spans="1:8" x14ac:dyDescent="0.25">
      <c r="A110" s="139"/>
      <c r="D110" s="284"/>
      <c r="H110" s="140"/>
    </row>
    <row r="111" spans="1:8" x14ac:dyDescent="0.25">
      <c r="A111" s="139"/>
      <c r="D111" s="284"/>
      <c r="H111" s="140"/>
    </row>
    <row r="112" spans="1:8" x14ac:dyDescent="0.25">
      <c r="A112" s="139"/>
      <c r="D112" s="285"/>
      <c r="H112" s="140"/>
    </row>
    <row r="113" spans="1:8" x14ac:dyDescent="0.25">
      <c r="A113" s="139"/>
      <c r="D113" s="285"/>
      <c r="H113" s="140"/>
    </row>
    <row r="114" spans="1:8" x14ac:dyDescent="0.25">
      <c r="A114" s="139"/>
      <c r="D114" s="285"/>
      <c r="H114" s="140"/>
    </row>
    <row r="115" spans="1:8" x14ac:dyDescent="0.25">
      <c r="A115" s="139"/>
      <c r="D115" s="285"/>
      <c r="H115" s="140"/>
    </row>
    <row r="116" spans="1:8" x14ac:dyDescent="0.25">
      <c r="A116" s="139"/>
      <c r="D116" s="285"/>
      <c r="H116" s="140"/>
    </row>
    <row r="117" spans="1:8" x14ac:dyDescent="0.25">
      <c r="A117" s="139"/>
      <c r="D117" s="285"/>
      <c r="H117" s="140"/>
    </row>
    <row r="118" spans="1:8" x14ac:dyDescent="0.25">
      <c r="A118" s="139"/>
      <c r="D118" s="285"/>
      <c r="H118" s="140"/>
    </row>
    <row r="119" spans="1:8" x14ac:dyDescent="0.25">
      <c r="A119" s="139"/>
      <c r="D119" s="285"/>
      <c r="H119" s="140"/>
    </row>
    <row r="120" spans="1:8" x14ac:dyDescent="0.25">
      <c r="A120" s="139"/>
      <c r="D120" s="284"/>
      <c r="H120" s="140"/>
    </row>
    <row r="121" spans="1:8" x14ac:dyDescent="0.25">
      <c r="A121" s="139"/>
      <c r="D121" s="285"/>
      <c r="H121" s="140"/>
    </row>
    <row r="122" spans="1:8" x14ac:dyDescent="0.25">
      <c r="A122" s="139"/>
      <c r="D122" s="284"/>
      <c r="H122" s="140"/>
    </row>
    <row r="123" spans="1:8" x14ac:dyDescent="0.25">
      <c r="A123" s="139"/>
      <c r="D123" s="285"/>
      <c r="H123" s="140"/>
    </row>
    <row r="124" spans="1:8" x14ac:dyDescent="0.25">
      <c r="A124" s="139"/>
      <c r="D124" s="285"/>
      <c r="H124" s="140"/>
    </row>
    <row r="125" spans="1:8" x14ac:dyDescent="0.25">
      <c r="A125" s="139"/>
      <c r="D125" s="284"/>
      <c r="H125" s="140"/>
    </row>
    <row r="126" spans="1:8" x14ac:dyDescent="0.25">
      <c r="A126" s="139"/>
      <c r="D126" s="285"/>
      <c r="H126" s="140"/>
    </row>
    <row r="127" spans="1:8" x14ac:dyDescent="0.25">
      <c r="A127" s="139"/>
      <c r="D127" s="285"/>
      <c r="H127" s="140"/>
    </row>
    <row r="128" spans="1:8" x14ac:dyDescent="0.25">
      <c r="A128" s="139"/>
      <c r="D128" s="285"/>
      <c r="H128" s="140"/>
    </row>
    <row r="129" spans="1:8" x14ac:dyDescent="0.25">
      <c r="A129" s="139"/>
      <c r="D129" s="285"/>
      <c r="H129" s="140"/>
    </row>
  </sheetData>
  <sortState ref="A2:K129">
    <sortCondition ref="A2:A129" customList="January,February,March,April,May,June,July,August,September,October,November,December"/>
  </sortState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BB5265-8DBA-4928-BE4C-C1DAFC267C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6</vt:i4>
      </vt:variant>
    </vt:vector>
  </HeadingPairs>
  <TitlesOfParts>
    <vt:vector size="23" baseType="lpstr">
      <vt:lpstr>Übersicht</vt:lpstr>
      <vt:lpstr>Investionen</vt:lpstr>
      <vt:lpstr>Transaktionen</vt:lpstr>
      <vt:lpstr>Partner</vt:lpstr>
      <vt:lpstr>Arbitrage-Rechner</vt:lpstr>
      <vt:lpstr>Coin Alarm</vt:lpstr>
      <vt:lpstr>Steuer Formular</vt:lpstr>
      <vt:lpstr>Berechnungen</vt:lpstr>
      <vt:lpstr>API</vt:lpstr>
      <vt:lpstr>APIBittrex</vt:lpstr>
      <vt:lpstr>APIPoloniex</vt:lpstr>
      <vt:lpstr>APIBitfinex</vt:lpstr>
      <vt:lpstr>APIKraken</vt:lpstr>
      <vt:lpstr>APIHitbtc</vt:lpstr>
      <vt:lpstr>CSVImport</vt:lpstr>
      <vt:lpstr>CSVExport</vt:lpstr>
      <vt:lpstr>DatenImport</vt:lpstr>
      <vt:lpstr>Berechnungen!Suchkriterien</vt:lpstr>
      <vt:lpstr>Berechnungen!Zielbereich</vt:lpstr>
      <vt:lpstr>CSVExport!Zielbereich</vt:lpstr>
      <vt:lpstr>Investionen!Zielbereich</vt:lpstr>
      <vt:lpstr>'Steuer Formular'!Zielbereich</vt:lpstr>
      <vt:lpstr>Transaktionen!Zielbereich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Krypto-Manager</dc:title>
  <cp:lastModifiedBy>Krypto-Manager</cp:lastModifiedBy>
  <cp:lastPrinted>2018-01-25T16:09:28Z</cp:lastPrinted>
  <dcterms:created xsi:type="dcterms:W3CDTF">2017-08-08T06:27:41Z</dcterms:created>
  <dcterms:modified xsi:type="dcterms:W3CDTF">2018-03-15T09:09:46Z</dcterms:modified>
</cp:coreProperties>
</file>